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MicrotitrePlate" defaultThemeVersion="124226"/>
  <bookViews>
    <workbookView xWindow="14505" yWindow="-15" windowWidth="14340" windowHeight="13380" tabRatio="844"/>
  </bookViews>
  <sheets>
    <sheet name="Overview" sheetId="22" r:id="rId1"/>
    <sheet name="Fluid 1 Calc" sheetId="27" r:id="rId2"/>
    <sheet name="Fluid 1 Transfer" sheetId="29" r:id="rId3"/>
    <sheet name="Fluid 1 Plate" sheetId="28" r:id="rId4"/>
    <sheet name="Fluid 2 Calc" sheetId="31" r:id="rId5"/>
    <sheet name="Fluid 2 Transfer" sheetId="32" r:id="rId6"/>
    <sheet name="Fluid 2 Plate" sheetId="33" r:id="rId7"/>
    <sheet name="All Transfers" sheetId="34" r:id="rId8"/>
    <sheet name="Source Plate" sheetId="35" r:id="rId9"/>
    <sheet name="Destination Plate" sheetId="36" r:id="rId10"/>
    <sheet name="echo.csv" sheetId="20" r:id="rId11"/>
  </sheets>
  <functionGroups/>
  <definedNames>
    <definedName name="_xlnm._FilterDatabase" localSheetId="7" hidden="1">'All Transfers'!$B$15:$Q$1200</definedName>
    <definedName name="_xlnm._FilterDatabase" localSheetId="10" hidden="1">echo.csv!$A$1:$D$913</definedName>
    <definedName name="_xlnm._FilterDatabase" localSheetId="2" hidden="1">'Fluid 1 Transfer'!$B$11:$Q$619</definedName>
    <definedName name="_xlnm._FilterDatabase" localSheetId="5" hidden="1">'Fluid 2 Transfer'!$B$11:$Q$587</definedName>
    <definedName name="Backfill1" localSheetId="9">#REF!</definedName>
    <definedName name="Backfill1" localSheetId="1">#REF!</definedName>
    <definedName name="Backfill1" localSheetId="2">#REF!</definedName>
    <definedName name="Backfill1" localSheetId="4">#REF!</definedName>
    <definedName name="Backfill1" localSheetId="6">#REF!</definedName>
    <definedName name="Backfill1" localSheetId="5">#REF!</definedName>
    <definedName name="Backfill1" localSheetId="8">#REF!</definedName>
    <definedName name="Backfill1">#REF!</definedName>
    <definedName name="Backfill2" localSheetId="9">#REF!</definedName>
    <definedName name="Backfill2" localSheetId="1">#REF!</definedName>
    <definedName name="Backfill2" localSheetId="2">#REF!</definedName>
    <definedName name="Backfill2" localSheetId="4">#REF!</definedName>
    <definedName name="Backfill2" localSheetId="6">#REF!</definedName>
    <definedName name="Backfill2" localSheetId="5">#REF!</definedName>
    <definedName name="Backfill2" localSheetId="8">#REF!</definedName>
    <definedName name="Backfill2">#REF!</definedName>
    <definedName name="Backfill3" localSheetId="9">#REF!</definedName>
    <definedName name="Backfill3" localSheetId="1">#REF!</definedName>
    <definedName name="Backfill3" localSheetId="2">#REF!</definedName>
    <definedName name="Backfill3" localSheetId="4">#REF!</definedName>
    <definedName name="Backfill3" localSheetId="6">#REF!</definedName>
    <definedName name="Backfill3" localSheetId="5">#REF!</definedName>
    <definedName name="Backfill3" localSheetId="8">#REF!</definedName>
    <definedName name="Backfill3">#REF!</definedName>
    <definedName name="Backfill4" localSheetId="9">#REF!</definedName>
    <definedName name="Backfill4" localSheetId="1">#REF!</definedName>
    <definedName name="Backfill4" localSheetId="2">#REF!</definedName>
    <definedName name="Backfill4" localSheetId="4">#REF!</definedName>
    <definedName name="Backfill4" localSheetId="6">#REF!</definedName>
    <definedName name="Backfill4" localSheetId="5">#REF!</definedName>
    <definedName name="Backfill4" localSheetId="8">#REF!</definedName>
    <definedName name="Backfill4">#REF!</definedName>
    <definedName name="Backfill5" localSheetId="9">#REF!</definedName>
    <definedName name="Backfill5" localSheetId="1">#REF!</definedName>
    <definedName name="Backfill5" localSheetId="2">#REF!</definedName>
    <definedName name="Backfill5" localSheetId="4">#REF!</definedName>
    <definedName name="Backfill5" localSheetId="6">#REF!</definedName>
    <definedName name="Backfill5" localSheetId="5">#REF!</definedName>
    <definedName name="Backfill5" localSheetId="8">#REF!</definedName>
    <definedName name="Backfill5">#REF!</definedName>
    <definedName name="Backfill6" localSheetId="9">#REF!</definedName>
    <definedName name="Backfill6" localSheetId="1">#REF!</definedName>
    <definedName name="Backfill6" localSheetId="2">#REF!</definedName>
    <definedName name="Backfill6" localSheetId="4">#REF!</definedName>
    <definedName name="Backfill6" localSheetId="6">#REF!</definedName>
    <definedName name="Backfill6" localSheetId="5">#REF!</definedName>
    <definedName name="Backfill6" localSheetId="8">#REF!</definedName>
    <definedName name="Backfill6">#REF!</definedName>
    <definedName name="Backfill7" localSheetId="9">#REF!</definedName>
    <definedName name="Backfill7" localSheetId="1">#REF!</definedName>
    <definedName name="Backfill7" localSheetId="2">#REF!</definedName>
    <definedName name="Backfill7" localSheetId="4">#REF!</definedName>
    <definedName name="Backfill7" localSheetId="6">#REF!</definedName>
    <definedName name="Backfill7" localSheetId="5">#REF!</definedName>
    <definedName name="Backfill7" localSheetId="8">#REF!</definedName>
    <definedName name="Backfill7">#REF!</definedName>
    <definedName name="Backfill8" localSheetId="9">#REF!</definedName>
    <definedName name="Backfill8" localSheetId="1">#REF!</definedName>
    <definedName name="Backfill8" localSheetId="2">#REF!</definedName>
    <definedName name="Backfill8" localSheetId="4">#REF!</definedName>
    <definedName name="Backfill8" localSheetId="6">#REF!</definedName>
    <definedName name="Backfill8" localSheetId="5">#REF!</definedName>
    <definedName name="Backfill8" localSheetId="8">#REF!</definedName>
    <definedName name="Backfill8">#REF!</definedName>
    <definedName name="BackfillSection1" localSheetId="9">#REF!</definedName>
    <definedName name="BackfillSection1" localSheetId="1">#REF!</definedName>
    <definedName name="BackfillSection1" localSheetId="2">#REF!</definedName>
    <definedName name="BackfillSection1" localSheetId="4">#REF!</definedName>
    <definedName name="BackfillSection1" localSheetId="6">#REF!</definedName>
    <definedName name="BackfillSection1" localSheetId="5">#REF!</definedName>
    <definedName name="BackfillSection1" localSheetId="8">#REF!</definedName>
    <definedName name="BackfillSection1">#REF!</definedName>
    <definedName name="BackfillSection2" localSheetId="9">#REF!</definedName>
    <definedName name="BackfillSection2" localSheetId="1">#REF!</definedName>
    <definedName name="BackfillSection2" localSheetId="2">#REF!</definedName>
    <definedName name="BackfillSection2" localSheetId="4">#REF!</definedName>
    <definedName name="BackfillSection2" localSheetId="6">#REF!</definedName>
    <definedName name="BackfillSection2" localSheetId="5">#REF!</definedName>
    <definedName name="BackfillSection2" localSheetId="8">#REF!</definedName>
    <definedName name="BackfillSection2">#REF!</definedName>
    <definedName name="BackfillSection3" localSheetId="9">#REF!</definedName>
    <definedName name="BackfillSection3" localSheetId="1">#REF!</definedName>
    <definedName name="BackfillSection3" localSheetId="2">#REF!</definedName>
    <definedName name="BackfillSection3" localSheetId="4">#REF!</definedName>
    <definedName name="BackfillSection3" localSheetId="6">#REF!</definedName>
    <definedName name="BackfillSection3" localSheetId="5">#REF!</definedName>
    <definedName name="BackfillSection3" localSheetId="8">#REF!</definedName>
    <definedName name="BackfillSection3">#REF!</definedName>
    <definedName name="BackfillSection4" localSheetId="9">#REF!</definedName>
    <definedName name="BackfillSection4" localSheetId="1">#REF!</definedName>
    <definedName name="BackfillSection4" localSheetId="2">#REF!</definedName>
    <definedName name="BackfillSection4" localSheetId="4">#REF!</definedName>
    <definedName name="BackfillSection4" localSheetId="6">#REF!</definedName>
    <definedName name="BackfillSection4" localSheetId="5">#REF!</definedName>
    <definedName name="BackfillSection4" localSheetId="8">#REF!</definedName>
    <definedName name="BackfillSection4">#REF!</definedName>
    <definedName name="BackfillSection5" localSheetId="9">#REF!</definedName>
    <definedName name="BackfillSection5" localSheetId="1">#REF!</definedName>
    <definedName name="BackfillSection5" localSheetId="2">#REF!</definedName>
    <definedName name="BackfillSection5" localSheetId="4">#REF!</definedName>
    <definedName name="BackfillSection5" localSheetId="6">#REF!</definedName>
    <definedName name="BackfillSection5" localSheetId="5">#REF!</definedName>
    <definedName name="BackfillSection5" localSheetId="8">#REF!</definedName>
    <definedName name="BackfillSection5">#REF!</definedName>
    <definedName name="BackfillSection6" localSheetId="9">#REF!</definedName>
    <definedName name="BackfillSection6" localSheetId="1">#REF!</definedName>
    <definedName name="BackfillSection6" localSheetId="2">#REF!</definedName>
    <definedName name="BackfillSection6" localSheetId="4">#REF!</definedName>
    <definedName name="BackfillSection6" localSheetId="6">#REF!</definedName>
    <definedName name="BackfillSection6" localSheetId="5">#REF!</definedName>
    <definedName name="BackfillSection6" localSheetId="8">#REF!</definedName>
    <definedName name="BackfillSection6">#REF!</definedName>
    <definedName name="BackfillSection7" localSheetId="9">#REF!</definedName>
    <definedName name="BackfillSection7" localSheetId="1">#REF!</definedName>
    <definedName name="BackfillSection7" localSheetId="2">#REF!</definedName>
    <definedName name="BackfillSection7" localSheetId="4">#REF!</definedName>
    <definedName name="BackfillSection7" localSheetId="6">#REF!</definedName>
    <definedName name="BackfillSection7" localSheetId="5">#REF!</definedName>
    <definedName name="BackfillSection7" localSheetId="8">#REF!</definedName>
    <definedName name="BackfillSection7">#REF!</definedName>
    <definedName name="BackfillSection8" localSheetId="9">#REF!</definedName>
    <definedName name="BackfillSection8" localSheetId="1">#REF!</definedName>
    <definedName name="BackfillSection8" localSheetId="2">#REF!</definedName>
    <definedName name="BackfillSection8" localSheetId="4">#REF!</definedName>
    <definedName name="BackfillSection8" localSheetId="6">#REF!</definedName>
    <definedName name="BackfillSection8" localSheetId="5">#REF!</definedName>
    <definedName name="BackfillSection8" localSheetId="8">#REF!</definedName>
    <definedName name="BackfillSection8">#REF!</definedName>
    <definedName name="Compound1" localSheetId="9">#REF!</definedName>
    <definedName name="Compound1" localSheetId="1">#REF!</definedName>
    <definedName name="Compound1" localSheetId="2">#REF!</definedName>
    <definedName name="Compound1" localSheetId="4">#REF!</definedName>
    <definedName name="Compound1" localSheetId="6">#REF!</definedName>
    <definedName name="Compound1" localSheetId="5">#REF!</definedName>
    <definedName name="Compound1" localSheetId="8">#REF!</definedName>
    <definedName name="Compound1">#REF!</definedName>
    <definedName name="Compound2" localSheetId="9">#REF!</definedName>
    <definedName name="Compound2" localSheetId="1">#REF!</definedName>
    <definedName name="Compound2" localSheetId="2">#REF!</definedName>
    <definedName name="Compound2" localSheetId="4">#REF!</definedName>
    <definedName name="Compound2" localSheetId="6">#REF!</definedName>
    <definedName name="Compound2" localSheetId="5">#REF!</definedName>
    <definedName name="Compound2" localSheetId="8">#REF!</definedName>
    <definedName name="Compound2">#REF!</definedName>
    <definedName name="Compound3" localSheetId="9">#REF!</definedName>
    <definedName name="Compound3" localSheetId="1">#REF!</definedName>
    <definedName name="Compound3" localSheetId="2">#REF!</definedName>
    <definedName name="Compound3" localSheetId="4">#REF!</definedName>
    <definedName name="Compound3" localSheetId="6">#REF!</definedName>
    <definedName name="Compound3" localSheetId="5">#REF!</definedName>
    <definedName name="Compound3" localSheetId="8">#REF!</definedName>
    <definedName name="Compound3">#REF!</definedName>
    <definedName name="Compound4" localSheetId="9">#REF!</definedName>
    <definedName name="Compound4" localSheetId="1">#REF!</definedName>
    <definedName name="Compound4" localSheetId="2">#REF!</definedName>
    <definedName name="Compound4" localSheetId="4">#REF!</definedName>
    <definedName name="Compound4" localSheetId="6">#REF!</definedName>
    <definedName name="Compound4" localSheetId="5">#REF!</definedName>
    <definedName name="Compound4" localSheetId="8">#REF!</definedName>
    <definedName name="Compound4">#REF!</definedName>
    <definedName name="Compound5" localSheetId="9">#REF!</definedName>
    <definedName name="Compound5" localSheetId="1">#REF!</definedName>
    <definedName name="Compound5" localSheetId="2">#REF!</definedName>
    <definedName name="Compound5" localSheetId="4">#REF!</definedName>
    <definedName name="Compound5" localSheetId="6">#REF!</definedName>
    <definedName name="Compound5" localSheetId="5">#REF!</definedName>
    <definedName name="Compound5" localSheetId="8">#REF!</definedName>
    <definedName name="Compound5">#REF!</definedName>
    <definedName name="Compound6" localSheetId="9">#REF!</definedName>
    <definedName name="Compound6" localSheetId="1">#REF!</definedName>
    <definedName name="Compound6" localSheetId="2">#REF!</definedName>
    <definedName name="Compound6" localSheetId="4">#REF!</definedName>
    <definedName name="Compound6" localSheetId="6">#REF!</definedName>
    <definedName name="Compound6" localSheetId="5">#REF!</definedName>
    <definedName name="Compound6" localSheetId="8">#REF!</definedName>
    <definedName name="Compound6">#REF!</definedName>
    <definedName name="Compound7" localSheetId="9">#REF!</definedName>
    <definedName name="Compound7" localSheetId="1">#REF!</definedName>
    <definedName name="Compound7" localSheetId="2">#REF!</definedName>
    <definedName name="Compound7" localSheetId="4">#REF!</definedName>
    <definedName name="Compound7" localSheetId="6">#REF!</definedName>
    <definedName name="Compound7" localSheetId="5">#REF!</definedName>
    <definedName name="Compound7" localSheetId="8">#REF!</definedName>
    <definedName name="Compound7">#REF!</definedName>
    <definedName name="Compound8" localSheetId="9">#REF!</definedName>
    <definedName name="Compound8" localSheetId="1">#REF!</definedName>
    <definedName name="Compound8" localSheetId="2">#REF!</definedName>
    <definedName name="Compound8" localSheetId="4">#REF!</definedName>
    <definedName name="Compound8" localSheetId="6">#REF!</definedName>
    <definedName name="Compound8" localSheetId="5">#REF!</definedName>
    <definedName name="Compound8" localSheetId="8">#REF!</definedName>
    <definedName name="Compound8">#REF!</definedName>
    <definedName name="CompoundSection1" localSheetId="9">#REF!</definedName>
    <definedName name="CompoundSection1" localSheetId="1">#REF!</definedName>
    <definedName name="CompoundSection1" localSheetId="2">#REF!</definedName>
    <definedName name="CompoundSection1" localSheetId="4">#REF!</definedName>
    <definedName name="CompoundSection1" localSheetId="6">#REF!</definedName>
    <definedName name="CompoundSection1" localSheetId="5">#REF!</definedName>
    <definedName name="CompoundSection1" localSheetId="8">#REF!</definedName>
    <definedName name="CompoundSection1">#REF!</definedName>
    <definedName name="CompoundSection2" localSheetId="9">#REF!</definedName>
    <definedName name="CompoundSection2" localSheetId="1">#REF!</definedName>
    <definedName name="CompoundSection2" localSheetId="2">#REF!</definedName>
    <definedName name="CompoundSection2" localSheetId="4">#REF!</definedName>
    <definedName name="CompoundSection2" localSheetId="6">#REF!</definedName>
    <definedName name="CompoundSection2" localSheetId="5">#REF!</definedName>
    <definedName name="CompoundSection2" localSheetId="8">#REF!</definedName>
    <definedName name="CompoundSection2">#REF!</definedName>
    <definedName name="CompoundSection3" localSheetId="9">#REF!</definedName>
    <definedName name="CompoundSection3" localSheetId="1">#REF!</definedName>
    <definedName name="CompoundSection3" localSheetId="2">#REF!</definedName>
    <definedName name="CompoundSection3" localSheetId="4">#REF!</definedName>
    <definedName name="CompoundSection3" localSheetId="6">#REF!</definedName>
    <definedName name="CompoundSection3" localSheetId="5">#REF!</definedName>
    <definedName name="CompoundSection3" localSheetId="8">#REF!</definedName>
    <definedName name="CompoundSection3">#REF!</definedName>
    <definedName name="CompoundSection4" localSheetId="9">#REF!</definedName>
    <definedName name="CompoundSection4" localSheetId="1">#REF!</definedName>
    <definedName name="CompoundSection4" localSheetId="2">#REF!</definedName>
    <definedName name="CompoundSection4" localSheetId="4">#REF!</definedName>
    <definedName name="CompoundSection4" localSheetId="6">#REF!</definedName>
    <definedName name="CompoundSection4" localSheetId="5">#REF!</definedName>
    <definedName name="CompoundSection4" localSheetId="8">#REF!</definedName>
    <definedName name="CompoundSection4">#REF!</definedName>
    <definedName name="CompoundSection5" localSheetId="9">#REF!</definedName>
    <definedName name="CompoundSection5" localSheetId="1">#REF!</definedName>
    <definedName name="CompoundSection5" localSheetId="2">#REF!</definedName>
    <definedName name="CompoundSection5" localSheetId="4">#REF!</definedName>
    <definedName name="CompoundSection5" localSheetId="6">#REF!</definedName>
    <definedName name="CompoundSection5" localSheetId="5">#REF!</definedName>
    <definedName name="CompoundSection5" localSheetId="8">#REF!</definedName>
    <definedName name="CompoundSection5">#REF!</definedName>
    <definedName name="CompoundSection6" localSheetId="9">#REF!</definedName>
    <definedName name="CompoundSection6" localSheetId="1">#REF!</definedName>
    <definedName name="CompoundSection6" localSheetId="2">#REF!</definedName>
    <definedName name="CompoundSection6" localSheetId="4">#REF!</definedName>
    <definedName name="CompoundSection6" localSheetId="6">#REF!</definedName>
    <definedName name="CompoundSection6" localSheetId="5">#REF!</definedName>
    <definedName name="CompoundSection6" localSheetId="8">#REF!</definedName>
    <definedName name="CompoundSection6">#REF!</definedName>
    <definedName name="CompoundSection7" localSheetId="9">#REF!</definedName>
    <definedName name="CompoundSection7" localSheetId="1">#REF!</definedName>
    <definedName name="CompoundSection7" localSheetId="2">#REF!</definedName>
    <definedName name="CompoundSection7" localSheetId="4">#REF!</definedName>
    <definedName name="CompoundSection7" localSheetId="6">#REF!</definedName>
    <definedName name="CompoundSection7" localSheetId="5">#REF!</definedName>
    <definedName name="CompoundSection7" localSheetId="8">#REF!</definedName>
    <definedName name="CompoundSection7">#REF!</definedName>
    <definedName name="CompoundSection8" localSheetId="9">#REF!</definedName>
    <definedName name="CompoundSection8" localSheetId="1">#REF!</definedName>
    <definedName name="CompoundSection8" localSheetId="2">#REF!</definedName>
    <definedName name="CompoundSection8" localSheetId="4">#REF!</definedName>
    <definedName name="CompoundSection8" localSheetId="6">#REF!</definedName>
    <definedName name="CompoundSection8" localSheetId="5">#REF!</definedName>
    <definedName name="CompoundSection8" localSheetId="8">#REF!</definedName>
    <definedName name="CompoundSection8">#REF!</definedName>
    <definedName name="DMSOControl1" localSheetId="9">#REF!</definedName>
    <definedName name="DMSOControl1" localSheetId="1">#REF!</definedName>
    <definedName name="DMSOControl1" localSheetId="2">#REF!</definedName>
    <definedName name="DMSOControl1" localSheetId="4">#REF!</definedName>
    <definedName name="DMSOControl1" localSheetId="6">#REF!</definedName>
    <definedName name="DMSOControl1" localSheetId="5">#REF!</definedName>
    <definedName name="DMSOControl1" localSheetId="8">#REF!</definedName>
    <definedName name="DMSOControl1">#REF!</definedName>
    <definedName name="DMSOControl2" localSheetId="9">#REF!</definedName>
    <definedName name="DMSOControl2" localSheetId="1">#REF!</definedName>
    <definedName name="DMSOControl2" localSheetId="2">#REF!</definedName>
    <definedName name="DMSOControl2" localSheetId="4">#REF!</definedName>
    <definedName name="DMSOControl2" localSheetId="6">#REF!</definedName>
    <definedName name="DMSOControl2" localSheetId="5">#REF!</definedName>
    <definedName name="DMSOControl2" localSheetId="8">#REF!</definedName>
    <definedName name="DMSOControl2">#REF!</definedName>
    <definedName name="DMSOControl3" localSheetId="9">#REF!</definedName>
    <definedName name="DMSOControl3" localSheetId="1">#REF!</definedName>
    <definedName name="DMSOControl3" localSheetId="2">#REF!</definedName>
    <definedName name="DMSOControl3" localSheetId="4">#REF!</definedName>
    <definedName name="DMSOControl3" localSheetId="6">#REF!</definedName>
    <definedName name="DMSOControl3" localSheetId="5">#REF!</definedName>
    <definedName name="DMSOControl3" localSheetId="8">#REF!</definedName>
    <definedName name="DMSOControl3">#REF!</definedName>
    <definedName name="DMSOControl4" localSheetId="9">#REF!</definedName>
    <definedName name="DMSOControl4" localSheetId="1">#REF!</definedName>
    <definedName name="DMSOControl4" localSheetId="2">#REF!</definedName>
    <definedName name="DMSOControl4" localSheetId="4">#REF!</definedName>
    <definedName name="DMSOControl4" localSheetId="6">#REF!</definedName>
    <definedName name="DMSOControl4" localSheetId="5">#REF!</definedName>
    <definedName name="DMSOControl4" localSheetId="8">#REF!</definedName>
    <definedName name="DMSOControl4">#REF!</definedName>
    <definedName name="DMSOControl5" localSheetId="9">#REF!</definedName>
    <definedName name="DMSOControl5" localSheetId="1">#REF!</definedName>
    <definedName name="DMSOControl5" localSheetId="2">#REF!</definedName>
    <definedName name="DMSOControl5" localSheetId="4">#REF!</definedName>
    <definedName name="DMSOControl5" localSheetId="6">#REF!</definedName>
    <definedName name="DMSOControl5" localSheetId="5">#REF!</definedName>
    <definedName name="DMSOControl5" localSheetId="8">#REF!</definedName>
    <definedName name="DMSOControl5">#REF!</definedName>
    <definedName name="DMSOControl6" localSheetId="9">#REF!</definedName>
    <definedName name="DMSOControl6" localSheetId="1">#REF!</definedName>
    <definedName name="DMSOControl6" localSheetId="2">#REF!</definedName>
    <definedName name="DMSOControl6" localSheetId="4">#REF!</definedName>
    <definedName name="DMSOControl6" localSheetId="6">#REF!</definedName>
    <definedName name="DMSOControl6" localSheetId="5">#REF!</definedName>
    <definedName name="DMSOControl6" localSheetId="8">#REF!</definedName>
    <definedName name="DMSOControl6">#REF!</definedName>
    <definedName name="DMSOControl7" localSheetId="9">#REF!</definedName>
    <definedName name="DMSOControl7" localSheetId="1">#REF!</definedName>
    <definedName name="DMSOControl7" localSheetId="2">#REF!</definedName>
    <definedName name="DMSOControl7" localSheetId="4">#REF!</definedName>
    <definedName name="DMSOControl7" localSheetId="6">#REF!</definedName>
    <definedName name="DMSOControl7" localSheetId="5">#REF!</definedName>
    <definedName name="DMSOControl7" localSheetId="8">#REF!</definedName>
    <definedName name="DMSOControl7">#REF!</definedName>
    <definedName name="DMSOControl8" localSheetId="9">#REF!</definedName>
    <definedName name="DMSOControl8" localSheetId="1">#REF!</definedName>
    <definedName name="DMSOControl8" localSheetId="2">#REF!</definedName>
    <definedName name="DMSOControl8" localSheetId="4">#REF!</definedName>
    <definedName name="DMSOControl8" localSheetId="6">#REF!</definedName>
    <definedName name="DMSOControl8" localSheetId="5">#REF!</definedName>
    <definedName name="DMSOControl8" localSheetId="8">#REF!</definedName>
    <definedName name="DMSOControl8">#REF!</definedName>
    <definedName name="EchoVolume" localSheetId="4">'Fluid 2 Calc'!$T$14:$T$29</definedName>
    <definedName name="EchoVolume">'Fluid 1 Calc'!$T$14:$T$29</definedName>
    <definedName name="H4_" localSheetId="9">#REF!,#REF!,#REF!</definedName>
    <definedName name="H4_" localSheetId="1">#REF!,#REF!,#REF!</definedName>
    <definedName name="H4_" localSheetId="2">#REF!,#REF!,#REF!</definedName>
    <definedName name="H4_" localSheetId="4">#REF!,#REF!,#REF!</definedName>
    <definedName name="H4_" localSheetId="6">#REF!,#REF!,#REF!</definedName>
    <definedName name="H4_" localSheetId="5">#REF!,#REF!,#REF!</definedName>
    <definedName name="H4_" localSheetId="8">#REF!,#REF!,#REF!</definedName>
    <definedName name="H4_">#REF!,#REF!,#REF!</definedName>
    <definedName name="meta" localSheetId="9">#REF!,#REF!,#REF!</definedName>
    <definedName name="meta" localSheetId="1">#REF!,#REF!,#REF!</definedName>
    <definedName name="meta" localSheetId="2">#REF!,#REF!,#REF!</definedName>
    <definedName name="meta" localSheetId="4">#REF!,#REF!,#REF!</definedName>
    <definedName name="meta" localSheetId="6">#REF!,#REF!,#REF!</definedName>
    <definedName name="meta" localSheetId="5">#REF!,#REF!,#REF!</definedName>
    <definedName name="meta" localSheetId="8">#REF!,#REF!,#REF!</definedName>
    <definedName name="meta">#REF!,#REF!,#REF!</definedName>
    <definedName name="_xlnm.Print_Area" localSheetId="1">'Fluid 1 Calc'!$G$11:$Q$77</definedName>
    <definedName name="_xlnm.Print_Area" localSheetId="4">'Fluid 2 Calc'!$G$11:$Q$77</definedName>
    <definedName name="solver_adj" localSheetId="1" hidden="1">'Fluid 1 Calc'!$E$14:$E$29</definedName>
    <definedName name="solver_adj" localSheetId="4" hidden="1">'Fluid 2 Calc'!$E$14:$E$29</definedName>
    <definedName name="solver_cvg" localSheetId="1" hidden="1">0.0001</definedName>
    <definedName name="solver_cvg" localSheetId="4" hidden="1">0.0001</definedName>
    <definedName name="solver_drv" localSheetId="1" hidden="1">1</definedName>
    <definedName name="solver_drv" localSheetId="4" hidden="1">1</definedName>
    <definedName name="solver_est" localSheetId="1" hidden="1">1</definedName>
    <definedName name="solver_est" localSheetId="4" hidden="1">1</definedName>
    <definedName name="solver_itr" localSheetId="1" hidden="1">10000</definedName>
    <definedName name="solver_itr" localSheetId="4" hidden="1">10000</definedName>
    <definedName name="solver_lhs1" localSheetId="1" hidden="1">'Fluid 1 Calc'!$U$14:$U$29</definedName>
    <definedName name="solver_lhs1" localSheetId="4" hidden="1">'Fluid 2 Calc'!$U$14:$U$29</definedName>
    <definedName name="solver_lin" localSheetId="1" hidden="1">2</definedName>
    <definedName name="solver_lin" localSheetId="4" hidden="1">2</definedName>
    <definedName name="solver_neg" localSheetId="1" hidden="1">1</definedName>
    <definedName name="solver_neg" localSheetId="4" hidden="1">1</definedName>
    <definedName name="solver_num" localSheetId="1" hidden="1">1</definedName>
    <definedName name="solver_num" localSheetId="4" hidden="1">1</definedName>
    <definedName name="solver_nwt" localSheetId="1" hidden="1">1</definedName>
    <definedName name="solver_nwt" localSheetId="4" hidden="1">1</definedName>
    <definedName name="solver_opt" localSheetId="1" hidden="1">'Fluid 1 Calc'!$J$51</definedName>
    <definedName name="solver_opt" localSheetId="4" hidden="1">'Fluid 2 Calc'!$J$51</definedName>
    <definedName name="solver_pre" localSheetId="1" hidden="1">0.000001</definedName>
    <definedName name="solver_pre" localSheetId="4" hidden="1">0.000001</definedName>
    <definedName name="solver_rel1" localSheetId="1" hidden="1">3</definedName>
    <definedName name="solver_rel1" localSheetId="4" hidden="1">3</definedName>
    <definedName name="solver_rhs1" localSheetId="1" hidden="1">0</definedName>
    <definedName name="solver_rhs1" localSheetId="4" hidden="1">0</definedName>
    <definedName name="solver_scl" localSheetId="1" hidden="1">1</definedName>
    <definedName name="solver_scl" localSheetId="4" hidden="1">1</definedName>
    <definedName name="solver_sho" localSheetId="1" hidden="1">2</definedName>
    <definedName name="solver_sho" localSheetId="4" hidden="1">2</definedName>
    <definedName name="solver_tim" localSheetId="1" hidden="1">100</definedName>
    <definedName name="solver_tim" localSheetId="4" hidden="1">100</definedName>
    <definedName name="solver_tol" localSheetId="1" hidden="1">0.05</definedName>
    <definedName name="solver_tol" localSheetId="4" hidden="1">0.05</definedName>
    <definedName name="solver_typ" localSheetId="1" hidden="1">2</definedName>
    <definedName name="solver_typ" localSheetId="4" hidden="1">2</definedName>
    <definedName name="solver_val" localSheetId="1" hidden="1">0</definedName>
    <definedName name="solver_val" localSheetId="4" hidden="1">0</definedName>
  </definedNames>
  <calcPr calcId="125725"/>
</workbook>
</file>

<file path=xl/calcChain.xml><?xml version="1.0" encoding="utf-8"?>
<calcChain xmlns="http://schemas.openxmlformats.org/spreadsheetml/2006/main">
  <c r="C3" i="29"/>
  <c r="P8" i="32"/>
  <c r="P7"/>
  <c r="P8" i="29"/>
  <c r="P7"/>
  <c r="H29" i="22"/>
  <c r="H30"/>
  <c r="D30"/>
  <c r="D29"/>
  <c r="D13"/>
  <c r="D14"/>
  <c r="H13"/>
  <c r="H14"/>
  <c r="N4" i="34"/>
  <c r="N5" s="1"/>
  <c r="D44" i="35"/>
  <c r="E44"/>
  <c r="F44"/>
  <c r="G44"/>
  <c r="H44"/>
  <c r="I44"/>
  <c r="J44"/>
  <c r="K44"/>
  <c r="L44"/>
  <c r="M44"/>
  <c r="N44"/>
  <c r="O44"/>
  <c r="P44"/>
  <c r="Q44"/>
  <c r="R44"/>
  <c r="S44"/>
  <c r="T44"/>
  <c r="U44"/>
  <c r="V44"/>
  <c r="W44"/>
  <c r="X44"/>
  <c r="Y44"/>
  <c r="Z44"/>
  <c r="D45"/>
  <c r="E45"/>
  <c r="F45"/>
  <c r="G45"/>
  <c r="H45"/>
  <c r="I45"/>
  <c r="J45"/>
  <c r="K45"/>
  <c r="L45"/>
  <c r="M45"/>
  <c r="N45"/>
  <c r="O45"/>
  <c r="P45"/>
  <c r="Q45"/>
  <c r="R45"/>
  <c r="S45"/>
  <c r="T45"/>
  <c r="U45"/>
  <c r="V45"/>
  <c r="W45"/>
  <c r="X45"/>
  <c r="Y45"/>
  <c r="Z45"/>
  <c r="D46"/>
  <c r="E46"/>
  <c r="F46"/>
  <c r="G46"/>
  <c r="H46"/>
  <c r="I46"/>
  <c r="J46"/>
  <c r="K46"/>
  <c r="L46"/>
  <c r="M46"/>
  <c r="N46"/>
  <c r="O46"/>
  <c r="P46"/>
  <c r="Q46"/>
  <c r="R46"/>
  <c r="S46"/>
  <c r="T46"/>
  <c r="U46"/>
  <c r="V46"/>
  <c r="W46"/>
  <c r="X46"/>
  <c r="Y46"/>
  <c r="Z46"/>
  <c r="D47"/>
  <c r="E47"/>
  <c r="F47"/>
  <c r="G47"/>
  <c r="H47"/>
  <c r="I47"/>
  <c r="J47"/>
  <c r="K47"/>
  <c r="L47"/>
  <c r="M47"/>
  <c r="N47"/>
  <c r="O47"/>
  <c r="P47"/>
  <c r="Q47"/>
  <c r="R47"/>
  <c r="S47"/>
  <c r="T47"/>
  <c r="U47"/>
  <c r="V47"/>
  <c r="W47"/>
  <c r="X47"/>
  <c r="Y47"/>
  <c r="Z47"/>
  <c r="D48"/>
  <c r="E48"/>
  <c r="F48"/>
  <c r="G48"/>
  <c r="H48"/>
  <c r="I48"/>
  <c r="J48"/>
  <c r="K48"/>
  <c r="L48"/>
  <c r="M48"/>
  <c r="N48"/>
  <c r="O48"/>
  <c r="P48"/>
  <c r="Q48"/>
  <c r="R48"/>
  <c r="S48"/>
  <c r="T48"/>
  <c r="U48"/>
  <c r="V48"/>
  <c r="W48"/>
  <c r="X48"/>
  <c r="Y48"/>
  <c r="Z48"/>
  <c r="D49"/>
  <c r="E49"/>
  <c r="F49"/>
  <c r="G49"/>
  <c r="H49"/>
  <c r="I49"/>
  <c r="J49"/>
  <c r="K49"/>
  <c r="L49"/>
  <c r="M49"/>
  <c r="N49"/>
  <c r="O49"/>
  <c r="P49"/>
  <c r="Q49"/>
  <c r="R49"/>
  <c r="S49"/>
  <c r="T49"/>
  <c r="U49"/>
  <c r="V49"/>
  <c r="W49"/>
  <c r="X49"/>
  <c r="Y49"/>
  <c r="Z49"/>
  <c r="D50"/>
  <c r="E50"/>
  <c r="F50"/>
  <c r="G50"/>
  <c r="H50"/>
  <c r="I50"/>
  <c r="J50"/>
  <c r="K50"/>
  <c r="L50"/>
  <c r="M50"/>
  <c r="N50"/>
  <c r="O50"/>
  <c r="P50"/>
  <c r="Q50"/>
  <c r="R50"/>
  <c r="S50"/>
  <c r="T50"/>
  <c r="U50"/>
  <c r="V50"/>
  <c r="W50"/>
  <c r="X50"/>
  <c r="Y50"/>
  <c r="Z50"/>
  <c r="D51"/>
  <c r="E51"/>
  <c r="F51"/>
  <c r="G51"/>
  <c r="H51"/>
  <c r="I51"/>
  <c r="J51"/>
  <c r="K51"/>
  <c r="L51"/>
  <c r="M51"/>
  <c r="N51"/>
  <c r="O51"/>
  <c r="P51"/>
  <c r="Q51"/>
  <c r="R51"/>
  <c r="S51"/>
  <c r="T51"/>
  <c r="U51"/>
  <c r="V51"/>
  <c r="W51"/>
  <c r="X51"/>
  <c r="Y51"/>
  <c r="Z51"/>
  <c r="D52"/>
  <c r="E52"/>
  <c r="F52"/>
  <c r="G52"/>
  <c r="H52"/>
  <c r="I52"/>
  <c r="J52"/>
  <c r="K52"/>
  <c r="L52"/>
  <c r="M52"/>
  <c r="N52"/>
  <c r="O52"/>
  <c r="P52"/>
  <c r="Q52"/>
  <c r="R52"/>
  <c r="S52"/>
  <c r="T52"/>
  <c r="U52"/>
  <c r="V52"/>
  <c r="W52"/>
  <c r="X52"/>
  <c r="Y52"/>
  <c r="Z52"/>
  <c r="D53"/>
  <c r="E53"/>
  <c r="F53"/>
  <c r="G53"/>
  <c r="H53"/>
  <c r="I53"/>
  <c r="J53"/>
  <c r="K53"/>
  <c r="L53"/>
  <c r="M53"/>
  <c r="N53"/>
  <c r="O53"/>
  <c r="P53"/>
  <c r="Q53"/>
  <c r="R53"/>
  <c r="S53"/>
  <c r="T53"/>
  <c r="U53"/>
  <c r="V53"/>
  <c r="W53"/>
  <c r="X53"/>
  <c r="Y53"/>
  <c r="Z53"/>
  <c r="D54"/>
  <c r="E54"/>
  <c r="F54"/>
  <c r="G54"/>
  <c r="H54"/>
  <c r="I54"/>
  <c r="J54"/>
  <c r="K54"/>
  <c r="L54"/>
  <c r="M54"/>
  <c r="N54"/>
  <c r="O54"/>
  <c r="P54"/>
  <c r="Q54"/>
  <c r="R54"/>
  <c r="S54"/>
  <c r="T54"/>
  <c r="U54"/>
  <c r="V54"/>
  <c r="W54"/>
  <c r="X54"/>
  <c r="Y54"/>
  <c r="Z54"/>
  <c r="D55"/>
  <c r="E55"/>
  <c r="F55"/>
  <c r="G55"/>
  <c r="H55"/>
  <c r="I55"/>
  <c r="J55"/>
  <c r="K55"/>
  <c r="L55"/>
  <c r="M55"/>
  <c r="N55"/>
  <c r="O55"/>
  <c r="P55"/>
  <c r="Q55"/>
  <c r="R55"/>
  <c r="S55"/>
  <c r="T55"/>
  <c r="U55"/>
  <c r="V55"/>
  <c r="W55"/>
  <c r="X55"/>
  <c r="Y55"/>
  <c r="Z55"/>
  <c r="D56"/>
  <c r="E56"/>
  <c r="F56"/>
  <c r="G56"/>
  <c r="H56"/>
  <c r="I56"/>
  <c r="J56"/>
  <c r="K56"/>
  <c r="L56"/>
  <c r="M56"/>
  <c r="N56"/>
  <c r="O56"/>
  <c r="P56"/>
  <c r="Q56"/>
  <c r="R56"/>
  <c r="S56"/>
  <c r="T56"/>
  <c r="U56"/>
  <c r="V56"/>
  <c r="W56"/>
  <c r="X56"/>
  <c r="Y56"/>
  <c r="Z56"/>
  <c r="D57"/>
  <c r="E57"/>
  <c r="F57"/>
  <c r="G57"/>
  <c r="H57"/>
  <c r="I57"/>
  <c r="J57"/>
  <c r="K57"/>
  <c r="L57"/>
  <c r="M57"/>
  <c r="N57"/>
  <c r="O57"/>
  <c r="P57"/>
  <c r="Q57"/>
  <c r="R57"/>
  <c r="S57"/>
  <c r="T57"/>
  <c r="U57"/>
  <c r="V57"/>
  <c r="W57"/>
  <c r="X57"/>
  <c r="Y57"/>
  <c r="Z57"/>
  <c r="D58"/>
  <c r="E58"/>
  <c r="F58"/>
  <c r="G58"/>
  <c r="H58"/>
  <c r="I58"/>
  <c r="J58"/>
  <c r="K58"/>
  <c r="L58"/>
  <c r="M58"/>
  <c r="N58"/>
  <c r="O58"/>
  <c r="P58"/>
  <c r="Q58"/>
  <c r="R58"/>
  <c r="S58"/>
  <c r="T58"/>
  <c r="U58"/>
  <c r="V58"/>
  <c r="W58"/>
  <c r="X58"/>
  <c r="Y58"/>
  <c r="Z58"/>
  <c r="D59"/>
  <c r="E59"/>
  <c r="F59"/>
  <c r="G59"/>
  <c r="H59"/>
  <c r="I59"/>
  <c r="J59"/>
  <c r="K59"/>
  <c r="L59"/>
  <c r="M59"/>
  <c r="N59"/>
  <c r="O59"/>
  <c r="P59"/>
  <c r="Q59"/>
  <c r="R59"/>
  <c r="S59"/>
  <c r="T59"/>
  <c r="U59"/>
  <c r="V59"/>
  <c r="W59"/>
  <c r="X59"/>
  <c r="Y59"/>
  <c r="Z59"/>
  <c r="C45"/>
  <c r="C46"/>
  <c r="C47"/>
  <c r="C48"/>
  <c r="C49"/>
  <c r="C50"/>
  <c r="C51"/>
  <c r="C52"/>
  <c r="C53"/>
  <c r="C54"/>
  <c r="C55"/>
  <c r="C56"/>
  <c r="C57"/>
  <c r="C58"/>
  <c r="C59"/>
  <c r="C44"/>
  <c r="D25"/>
  <c r="E25"/>
  <c r="F25"/>
  <c r="G25"/>
  <c r="H25"/>
  <c r="I25"/>
  <c r="J25"/>
  <c r="K25"/>
  <c r="L25"/>
  <c r="M25"/>
  <c r="N25"/>
  <c r="O25"/>
  <c r="P25"/>
  <c r="Q25"/>
  <c r="R25"/>
  <c r="S25"/>
  <c r="T25"/>
  <c r="U25"/>
  <c r="V25"/>
  <c r="W25"/>
  <c r="X25"/>
  <c r="Y25"/>
  <c r="Z25"/>
  <c r="D26"/>
  <c r="E26"/>
  <c r="F26"/>
  <c r="G26"/>
  <c r="H26"/>
  <c r="I26"/>
  <c r="J26"/>
  <c r="K26"/>
  <c r="L26"/>
  <c r="M26"/>
  <c r="N26"/>
  <c r="O26"/>
  <c r="P26"/>
  <c r="Q26"/>
  <c r="R26"/>
  <c r="S26"/>
  <c r="T26"/>
  <c r="U26"/>
  <c r="V26"/>
  <c r="W26"/>
  <c r="X26"/>
  <c r="Y26"/>
  <c r="Z26"/>
  <c r="D27"/>
  <c r="E27"/>
  <c r="F27"/>
  <c r="G27"/>
  <c r="H27"/>
  <c r="I27"/>
  <c r="J27"/>
  <c r="K27"/>
  <c r="L27"/>
  <c r="M27"/>
  <c r="N27"/>
  <c r="O27"/>
  <c r="P27"/>
  <c r="Q27"/>
  <c r="R27"/>
  <c r="S27"/>
  <c r="T27"/>
  <c r="U27"/>
  <c r="V27"/>
  <c r="W27"/>
  <c r="X27"/>
  <c r="Y27"/>
  <c r="Z27"/>
  <c r="D28"/>
  <c r="E28"/>
  <c r="F28"/>
  <c r="G28"/>
  <c r="H28"/>
  <c r="I28"/>
  <c r="J28"/>
  <c r="K28"/>
  <c r="L28"/>
  <c r="M28"/>
  <c r="N28"/>
  <c r="O28"/>
  <c r="P28"/>
  <c r="Q28"/>
  <c r="R28"/>
  <c r="S28"/>
  <c r="T28"/>
  <c r="U28"/>
  <c r="V28"/>
  <c r="W28"/>
  <c r="X28"/>
  <c r="Y28"/>
  <c r="Z28"/>
  <c r="D29"/>
  <c r="E29"/>
  <c r="F29"/>
  <c r="G29"/>
  <c r="H29"/>
  <c r="I29"/>
  <c r="J29"/>
  <c r="K29"/>
  <c r="L29"/>
  <c r="M29"/>
  <c r="N29"/>
  <c r="O29"/>
  <c r="P29"/>
  <c r="Q29"/>
  <c r="R29"/>
  <c r="S29"/>
  <c r="T29"/>
  <c r="U29"/>
  <c r="V29"/>
  <c r="W29"/>
  <c r="X29"/>
  <c r="Y29"/>
  <c r="Z29"/>
  <c r="D30"/>
  <c r="E30"/>
  <c r="F30"/>
  <c r="G30"/>
  <c r="H30"/>
  <c r="I30"/>
  <c r="J30"/>
  <c r="K30"/>
  <c r="L30"/>
  <c r="M30"/>
  <c r="N30"/>
  <c r="O30"/>
  <c r="P30"/>
  <c r="Q30"/>
  <c r="R30"/>
  <c r="S30"/>
  <c r="T30"/>
  <c r="U30"/>
  <c r="V30"/>
  <c r="W30"/>
  <c r="X30"/>
  <c r="Y30"/>
  <c r="Z30"/>
  <c r="D31"/>
  <c r="E31"/>
  <c r="F31"/>
  <c r="G31"/>
  <c r="H31"/>
  <c r="I31"/>
  <c r="J31"/>
  <c r="K31"/>
  <c r="L31"/>
  <c r="M31"/>
  <c r="N31"/>
  <c r="O31"/>
  <c r="P31"/>
  <c r="Q31"/>
  <c r="R31"/>
  <c r="S31"/>
  <c r="T31"/>
  <c r="U31"/>
  <c r="V31"/>
  <c r="W31"/>
  <c r="X31"/>
  <c r="Y31"/>
  <c r="Z31"/>
  <c r="D32"/>
  <c r="E32"/>
  <c r="F32"/>
  <c r="G32"/>
  <c r="H32"/>
  <c r="I32"/>
  <c r="J32"/>
  <c r="K32"/>
  <c r="L32"/>
  <c r="M32"/>
  <c r="N32"/>
  <c r="O32"/>
  <c r="P32"/>
  <c r="Q32"/>
  <c r="R32"/>
  <c r="S32"/>
  <c r="T32"/>
  <c r="U32"/>
  <c r="V32"/>
  <c r="W32"/>
  <c r="X32"/>
  <c r="Y32"/>
  <c r="Z32"/>
  <c r="D33"/>
  <c r="E33"/>
  <c r="F33"/>
  <c r="G33"/>
  <c r="H33"/>
  <c r="I33"/>
  <c r="J33"/>
  <c r="K33"/>
  <c r="L33"/>
  <c r="M33"/>
  <c r="N33"/>
  <c r="O33"/>
  <c r="P33"/>
  <c r="Q33"/>
  <c r="R33"/>
  <c r="S33"/>
  <c r="T33"/>
  <c r="U33"/>
  <c r="V33"/>
  <c r="W33"/>
  <c r="X33"/>
  <c r="Y33"/>
  <c r="Z33"/>
  <c r="D34"/>
  <c r="E34"/>
  <c r="F34"/>
  <c r="G34"/>
  <c r="H34"/>
  <c r="I34"/>
  <c r="J34"/>
  <c r="K34"/>
  <c r="L34"/>
  <c r="M34"/>
  <c r="N34"/>
  <c r="O34"/>
  <c r="P34"/>
  <c r="Q34"/>
  <c r="R34"/>
  <c r="S34"/>
  <c r="T34"/>
  <c r="U34"/>
  <c r="V34"/>
  <c r="W34"/>
  <c r="X34"/>
  <c r="Y34"/>
  <c r="Z34"/>
  <c r="D35"/>
  <c r="E35"/>
  <c r="F35"/>
  <c r="G35"/>
  <c r="H35"/>
  <c r="I35"/>
  <c r="J35"/>
  <c r="K35"/>
  <c r="L35"/>
  <c r="M35"/>
  <c r="N35"/>
  <c r="O35"/>
  <c r="P35"/>
  <c r="Q35"/>
  <c r="R35"/>
  <c r="S35"/>
  <c r="T35"/>
  <c r="U35"/>
  <c r="V35"/>
  <c r="W35"/>
  <c r="X35"/>
  <c r="Y35"/>
  <c r="Z35"/>
  <c r="D36"/>
  <c r="E36"/>
  <c r="F36"/>
  <c r="G36"/>
  <c r="H36"/>
  <c r="I36"/>
  <c r="J36"/>
  <c r="K36"/>
  <c r="L36"/>
  <c r="M36"/>
  <c r="N36"/>
  <c r="O36"/>
  <c r="P36"/>
  <c r="Q36"/>
  <c r="R36"/>
  <c r="S36"/>
  <c r="T36"/>
  <c r="U36"/>
  <c r="V36"/>
  <c r="W36"/>
  <c r="X36"/>
  <c r="Y36"/>
  <c r="Z36"/>
  <c r="D37"/>
  <c r="E37"/>
  <c r="F37"/>
  <c r="G37"/>
  <c r="H37"/>
  <c r="I37"/>
  <c r="J37"/>
  <c r="K37"/>
  <c r="L37"/>
  <c r="M37"/>
  <c r="N37"/>
  <c r="O37"/>
  <c r="P37"/>
  <c r="Q37"/>
  <c r="R37"/>
  <c r="S37"/>
  <c r="T37"/>
  <c r="U37"/>
  <c r="V37"/>
  <c r="W37"/>
  <c r="X37"/>
  <c r="Y37"/>
  <c r="Z37"/>
  <c r="D38"/>
  <c r="E38"/>
  <c r="F38"/>
  <c r="G38"/>
  <c r="H38"/>
  <c r="I38"/>
  <c r="J38"/>
  <c r="K38"/>
  <c r="L38"/>
  <c r="M38"/>
  <c r="N38"/>
  <c r="O38"/>
  <c r="P38"/>
  <c r="Q38"/>
  <c r="R38"/>
  <c r="S38"/>
  <c r="T38"/>
  <c r="U38"/>
  <c r="V38"/>
  <c r="W38"/>
  <c r="X38"/>
  <c r="Y38"/>
  <c r="Z38"/>
  <c r="D39"/>
  <c r="E39"/>
  <c r="F39"/>
  <c r="G39"/>
  <c r="H39"/>
  <c r="I39"/>
  <c r="J39"/>
  <c r="K39"/>
  <c r="L39"/>
  <c r="M39"/>
  <c r="N39"/>
  <c r="O39"/>
  <c r="P39"/>
  <c r="Q39"/>
  <c r="R39"/>
  <c r="S39"/>
  <c r="T39"/>
  <c r="U39"/>
  <c r="V39"/>
  <c r="W39"/>
  <c r="X39"/>
  <c r="Y39"/>
  <c r="Z39"/>
  <c r="D40"/>
  <c r="E40"/>
  <c r="F40"/>
  <c r="G40"/>
  <c r="H40"/>
  <c r="I40"/>
  <c r="J40"/>
  <c r="K40"/>
  <c r="L40"/>
  <c r="M40"/>
  <c r="N40"/>
  <c r="O40"/>
  <c r="P40"/>
  <c r="Q40"/>
  <c r="R40"/>
  <c r="S40"/>
  <c r="T40"/>
  <c r="U40"/>
  <c r="V40"/>
  <c r="W40"/>
  <c r="X40"/>
  <c r="Y40"/>
  <c r="Z40"/>
  <c r="C26"/>
  <c r="C27"/>
  <c r="C28"/>
  <c r="C29"/>
  <c r="C30"/>
  <c r="C31"/>
  <c r="C32"/>
  <c r="C33"/>
  <c r="C34"/>
  <c r="C35"/>
  <c r="C36"/>
  <c r="C37"/>
  <c r="C38"/>
  <c r="C39"/>
  <c r="C40"/>
  <c r="C25"/>
  <c r="C4" i="36"/>
  <c r="C63" i="28"/>
  <c r="C42" i="35"/>
  <c r="C23"/>
  <c r="C4"/>
  <c r="C63" i="33"/>
  <c r="D65"/>
  <c r="E65"/>
  <c r="F65"/>
  <c r="G65"/>
  <c r="H65"/>
  <c r="I65"/>
  <c r="J65"/>
  <c r="K65"/>
  <c r="L65"/>
  <c r="M65"/>
  <c r="N65"/>
  <c r="O65"/>
  <c r="P65"/>
  <c r="Q65"/>
  <c r="R65"/>
  <c r="S65"/>
  <c r="T65"/>
  <c r="U65"/>
  <c r="V65"/>
  <c r="W65"/>
  <c r="X65"/>
  <c r="Y65"/>
  <c r="Z65"/>
  <c r="D66"/>
  <c r="E66"/>
  <c r="F66"/>
  <c r="G66"/>
  <c r="H66"/>
  <c r="I66"/>
  <c r="J66"/>
  <c r="K66"/>
  <c r="L66"/>
  <c r="M66"/>
  <c r="N66"/>
  <c r="O66"/>
  <c r="P66"/>
  <c r="Q66"/>
  <c r="R66"/>
  <c r="S66"/>
  <c r="T66"/>
  <c r="U66"/>
  <c r="V66"/>
  <c r="W66"/>
  <c r="X66"/>
  <c r="Y66"/>
  <c r="Z66"/>
  <c r="D67"/>
  <c r="E67"/>
  <c r="F67"/>
  <c r="G67"/>
  <c r="H67"/>
  <c r="I67"/>
  <c r="J67"/>
  <c r="K67"/>
  <c r="L67"/>
  <c r="M67"/>
  <c r="N67"/>
  <c r="O67"/>
  <c r="P67"/>
  <c r="Q67"/>
  <c r="R67"/>
  <c r="S67"/>
  <c r="T67"/>
  <c r="U67"/>
  <c r="V67"/>
  <c r="W67"/>
  <c r="X67"/>
  <c r="Y67"/>
  <c r="Z67"/>
  <c r="D68"/>
  <c r="E68"/>
  <c r="F68"/>
  <c r="G68"/>
  <c r="H68"/>
  <c r="I68"/>
  <c r="J68"/>
  <c r="K68"/>
  <c r="L68"/>
  <c r="M68"/>
  <c r="N68"/>
  <c r="O68"/>
  <c r="P68"/>
  <c r="Q68"/>
  <c r="R68"/>
  <c r="S68"/>
  <c r="T68"/>
  <c r="U68"/>
  <c r="V68"/>
  <c r="W68"/>
  <c r="X68"/>
  <c r="Y68"/>
  <c r="Z68"/>
  <c r="D69"/>
  <c r="E69"/>
  <c r="F69"/>
  <c r="G69"/>
  <c r="H69"/>
  <c r="I69"/>
  <c r="J69"/>
  <c r="K69"/>
  <c r="L69"/>
  <c r="M69"/>
  <c r="N69"/>
  <c r="O69"/>
  <c r="P69"/>
  <c r="Q69"/>
  <c r="R69"/>
  <c r="S69"/>
  <c r="T69"/>
  <c r="U69"/>
  <c r="V69"/>
  <c r="W69"/>
  <c r="X69"/>
  <c r="Y69"/>
  <c r="Z69"/>
  <c r="D70"/>
  <c r="E70"/>
  <c r="F70"/>
  <c r="G70"/>
  <c r="H70"/>
  <c r="I70"/>
  <c r="J70"/>
  <c r="K70"/>
  <c r="L70"/>
  <c r="M70"/>
  <c r="N70"/>
  <c r="O70"/>
  <c r="P70"/>
  <c r="Q70"/>
  <c r="R70"/>
  <c r="S70"/>
  <c r="T70"/>
  <c r="U70"/>
  <c r="V70"/>
  <c r="W70"/>
  <c r="X70"/>
  <c r="Y70"/>
  <c r="Z70"/>
  <c r="D71"/>
  <c r="E71"/>
  <c r="F71"/>
  <c r="G71"/>
  <c r="H71"/>
  <c r="I71"/>
  <c r="J71"/>
  <c r="K71"/>
  <c r="L71"/>
  <c r="M71"/>
  <c r="N71"/>
  <c r="O71"/>
  <c r="P71"/>
  <c r="Q71"/>
  <c r="R71"/>
  <c r="S71"/>
  <c r="T71"/>
  <c r="U71"/>
  <c r="V71"/>
  <c r="W71"/>
  <c r="X71"/>
  <c r="Y71"/>
  <c r="Z71"/>
  <c r="D72"/>
  <c r="E72"/>
  <c r="F72"/>
  <c r="G72"/>
  <c r="H72"/>
  <c r="I72"/>
  <c r="J72"/>
  <c r="K72"/>
  <c r="L72"/>
  <c r="M72"/>
  <c r="N72"/>
  <c r="O72"/>
  <c r="P72"/>
  <c r="Q72"/>
  <c r="R72"/>
  <c r="S72"/>
  <c r="T72"/>
  <c r="U72"/>
  <c r="V72"/>
  <c r="W72"/>
  <c r="X72"/>
  <c r="Y72"/>
  <c r="Z72"/>
  <c r="D73"/>
  <c r="E73"/>
  <c r="F73"/>
  <c r="G73"/>
  <c r="H73"/>
  <c r="I73"/>
  <c r="J73"/>
  <c r="K73"/>
  <c r="L73"/>
  <c r="M73"/>
  <c r="N73"/>
  <c r="O73"/>
  <c r="P73"/>
  <c r="Q73"/>
  <c r="R73"/>
  <c r="S73"/>
  <c r="T73"/>
  <c r="U73"/>
  <c r="V73"/>
  <c r="W73"/>
  <c r="X73"/>
  <c r="Y73"/>
  <c r="Z73"/>
  <c r="D74"/>
  <c r="E74"/>
  <c r="F74"/>
  <c r="G74"/>
  <c r="H74"/>
  <c r="I74"/>
  <c r="J74"/>
  <c r="K74"/>
  <c r="L74"/>
  <c r="M74"/>
  <c r="N74"/>
  <c r="O74"/>
  <c r="P74"/>
  <c r="Q74"/>
  <c r="R74"/>
  <c r="S74"/>
  <c r="T74"/>
  <c r="U74"/>
  <c r="V74"/>
  <c r="W74"/>
  <c r="X74"/>
  <c r="Y74"/>
  <c r="Z74"/>
  <c r="D75"/>
  <c r="E75"/>
  <c r="F75"/>
  <c r="G75"/>
  <c r="H75"/>
  <c r="I75"/>
  <c r="J75"/>
  <c r="K75"/>
  <c r="L75"/>
  <c r="M75"/>
  <c r="N75"/>
  <c r="O75"/>
  <c r="P75"/>
  <c r="Q75"/>
  <c r="R75"/>
  <c r="S75"/>
  <c r="T75"/>
  <c r="U75"/>
  <c r="V75"/>
  <c r="W75"/>
  <c r="X75"/>
  <c r="Y75"/>
  <c r="Z75"/>
  <c r="D76"/>
  <c r="E76"/>
  <c r="F76"/>
  <c r="G76"/>
  <c r="H76"/>
  <c r="I76"/>
  <c r="J76"/>
  <c r="K76"/>
  <c r="L76"/>
  <c r="M76"/>
  <c r="N76"/>
  <c r="O76"/>
  <c r="P76"/>
  <c r="Q76"/>
  <c r="R76"/>
  <c r="S76"/>
  <c r="T76"/>
  <c r="U76"/>
  <c r="V76"/>
  <c r="W76"/>
  <c r="X76"/>
  <c r="Y76"/>
  <c r="Z76"/>
  <c r="D77"/>
  <c r="E77"/>
  <c r="F77"/>
  <c r="G77"/>
  <c r="H77"/>
  <c r="I77"/>
  <c r="J77"/>
  <c r="K77"/>
  <c r="L77"/>
  <c r="M77"/>
  <c r="N77"/>
  <c r="O77"/>
  <c r="P77"/>
  <c r="Q77"/>
  <c r="R77"/>
  <c r="S77"/>
  <c r="T77"/>
  <c r="U77"/>
  <c r="V77"/>
  <c r="W77"/>
  <c r="X77"/>
  <c r="Y77"/>
  <c r="Z77"/>
  <c r="D78"/>
  <c r="E78"/>
  <c r="F78"/>
  <c r="G78"/>
  <c r="H78"/>
  <c r="I78"/>
  <c r="J78"/>
  <c r="K78"/>
  <c r="L78"/>
  <c r="M78"/>
  <c r="N78"/>
  <c r="O78"/>
  <c r="P78"/>
  <c r="Q78"/>
  <c r="R78"/>
  <c r="S78"/>
  <c r="T78"/>
  <c r="U78"/>
  <c r="V78"/>
  <c r="W78"/>
  <c r="X78"/>
  <c r="Y78"/>
  <c r="Z78"/>
  <c r="D79"/>
  <c r="E79"/>
  <c r="F79"/>
  <c r="G79"/>
  <c r="H79"/>
  <c r="I79"/>
  <c r="J79"/>
  <c r="K79"/>
  <c r="L79"/>
  <c r="M79"/>
  <c r="N79"/>
  <c r="O79"/>
  <c r="P79"/>
  <c r="Q79"/>
  <c r="R79"/>
  <c r="S79"/>
  <c r="T79"/>
  <c r="U79"/>
  <c r="V79"/>
  <c r="W79"/>
  <c r="X79"/>
  <c r="Y79"/>
  <c r="Z79"/>
  <c r="D80"/>
  <c r="E80"/>
  <c r="F80"/>
  <c r="G80"/>
  <c r="H80"/>
  <c r="I80"/>
  <c r="J80"/>
  <c r="K80"/>
  <c r="L80"/>
  <c r="M80"/>
  <c r="N80"/>
  <c r="O80"/>
  <c r="P80"/>
  <c r="Q80"/>
  <c r="R80"/>
  <c r="S80"/>
  <c r="T80"/>
  <c r="U80"/>
  <c r="V80"/>
  <c r="W80"/>
  <c r="X80"/>
  <c r="Y80"/>
  <c r="Z80"/>
  <c r="C66"/>
  <c r="C67"/>
  <c r="C68"/>
  <c r="C69"/>
  <c r="C70"/>
  <c r="C71"/>
  <c r="C72"/>
  <c r="C73"/>
  <c r="C74"/>
  <c r="C75"/>
  <c r="C76"/>
  <c r="C77"/>
  <c r="C78"/>
  <c r="C79"/>
  <c r="C80"/>
  <c r="C65"/>
  <c r="C47"/>
  <c r="D47"/>
  <c r="E47"/>
  <c r="F47"/>
  <c r="G47"/>
  <c r="H47"/>
  <c r="I47"/>
  <c r="J47"/>
  <c r="K47"/>
  <c r="L47"/>
  <c r="M47"/>
  <c r="N47"/>
  <c r="O47"/>
  <c r="P47"/>
  <c r="Q47"/>
  <c r="R47"/>
  <c r="S47"/>
  <c r="T47"/>
  <c r="U47"/>
  <c r="V47"/>
  <c r="W47"/>
  <c r="X47"/>
  <c r="Y47"/>
  <c r="Z47"/>
  <c r="C48"/>
  <c r="D48"/>
  <c r="E48"/>
  <c r="F48"/>
  <c r="G48"/>
  <c r="H48"/>
  <c r="I48"/>
  <c r="J48"/>
  <c r="K48"/>
  <c r="L48"/>
  <c r="M48"/>
  <c r="N48"/>
  <c r="O48"/>
  <c r="P48"/>
  <c r="Q48"/>
  <c r="R48"/>
  <c r="S48"/>
  <c r="T48"/>
  <c r="U48"/>
  <c r="V48"/>
  <c r="W48"/>
  <c r="X48"/>
  <c r="Y48"/>
  <c r="Z48"/>
  <c r="C49"/>
  <c r="D49"/>
  <c r="E49"/>
  <c r="F49"/>
  <c r="G49"/>
  <c r="H49"/>
  <c r="I49"/>
  <c r="J49"/>
  <c r="K49"/>
  <c r="L49"/>
  <c r="M49"/>
  <c r="N49"/>
  <c r="O49"/>
  <c r="P49"/>
  <c r="Q49"/>
  <c r="R49"/>
  <c r="S49"/>
  <c r="T49"/>
  <c r="U49"/>
  <c r="V49"/>
  <c r="W49"/>
  <c r="X49"/>
  <c r="Y49"/>
  <c r="Z49"/>
  <c r="C50"/>
  <c r="D50"/>
  <c r="E50"/>
  <c r="F50"/>
  <c r="G50"/>
  <c r="H50"/>
  <c r="I50"/>
  <c r="J50"/>
  <c r="K50"/>
  <c r="L50"/>
  <c r="M50"/>
  <c r="N50"/>
  <c r="O50"/>
  <c r="P50"/>
  <c r="Q50"/>
  <c r="R50"/>
  <c r="S50"/>
  <c r="T50"/>
  <c r="U50"/>
  <c r="V50"/>
  <c r="W50"/>
  <c r="X50"/>
  <c r="Y50"/>
  <c r="Z50"/>
  <c r="C51"/>
  <c r="D51"/>
  <c r="E51"/>
  <c r="F51"/>
  <c r="G51"/>
  <c r="H51"/>
  <c r="I51"/>
  <c r="J51"/>
  <c r="K51"/>
  <c r="L51"/>
  <c r="M51"/>
  <c r="N51"/>
  <c r="O51"/>
  <c r="P51"/>
  <c r="Q51"/>
  <c r="R51"/>
  <c r="S51"/>
  <c r="T51"/>
  <c r="U51"/>
  <c r="V51"/>
  <c r="W51"/>
  <c r="X51"/>
  <c r="Y51"/>
  <c r="Z51"/>
  <c r="C52"/>
  <c r="D52"/>
  <c r="E52"/>
  <c r="F52"/>
  <c r="G52"/>
  <c r="H52"/>
  <c r="I52"/>
  <c r="J52"/>
  <c r="K52"/>
  <c r="L52"/>
  <c r="M52"/>
  <c r="N52"/>
  <c r="O52"/>
  <c r="P52"/>
  <c r="Q52"/>
  <c r="R52"/>
  <c r="S52"/>
  <c r="T52"/>
  <c r="U52"/>
  <c r="V52"/>
  <c r="W52"/>
  <c r="X52"/>
  <c r="Y52"/>
  <c r="Z52"/>
  <c r="C53"/>
  <c r="D53"/>
  <c r="E53"/>
  <c r="F53"/>
  <c r="G53"/>
  <c r="H53"/>
  <c r="I53"/>
  <c r="J53"/>
  <c r="K53"/>
  <c r="L53"/>
  <c r="M53"/>
  <c r="N53"/>
  <c r="O53"/>
  <c r="P53"/>
  <c r="Q53"/>
  <c r="R53"/>
  <c r="S53"/>
  <c r="T53"/>
  <c r="U53"/>
  <c r="V53"/>
  <c r="W53"/>
  <c r="X53"/>
  <c r="Y53"/>
  <c r="Z53"/>
  <c r="C54"/>
  <c r="D54"/>
  <c r="E54"/>
  <c r="F54"/>
  <c r="G54"/>
  <c r="H54"/>
  <c r="I54"/>
  <c r="J54"/>
  <c r="K54"/>
  <c r="L54"/>
  <c r="M54"/>
  <c r="N54"/>
  <c r="O54"/>
  <c r="P54"/>
  <c r="Q54"/>
  <c r="R54"/>
  <c r="S54"/>
  <c r="T54"/>
  <c r="U54"/>
  <c r="V54"/>
  <c r="W54"/>
  <c r="X54"/>
  <c r="Y54"/>
  <c r="Z54"/>
  <c r="C55"/>
  <c r="D55"/>
  <c r="E55"/>
  <c r="F55"/>
  <c r="G55"/>
  <c r="H55"/>
  <c r="I55"/>
  <c r="J55"/>
  <c r="K55"/>
  <c r="L55"/>
  <c r="M55"/>
  <c r="N55"/>
  <c r="O55"/>
  <c r="P55"/>
  <c r="Q55"/>
  <c r="R55"/>
  <c r="S55"/>
  <c r="T55"/>
  <c r="U55"/>
  <c r="V55"/>
  <c r="W55"/>
  <c r="X55"/>
  <c r="Y55"/>
  <c r="Z55"/>
  <c r="C56"/>
  <c r="D56"/>
  <c r="E56"/>
  <c r="F56"/>
  <c r="G56"/>
  <c r="H56"/>
  <c r="I56"/>
  <c r="J56"/>
  <c r="K56"/>
  <c r="L56"/>
  <c r="M56"/>
  <c r="N56"/>
  <c r="O56"/>
  <c r="P56"/>
  <c r="Q56"/>
  <c r="R56"/>
  <c r="S56"/>
  <c r="T56"/>
  <c r="U56"/>
  <c r="V56"/>
  <c r="W56"/>
  <c r="X56"/>
  <c r="Y56"/>
  <c r="Z56"/>
  <c r="C57"/>
  <c r="D57"/>
  <c r="E57"/>
  <c r="F57"/>
  <c r="G57"/>
  <c r="H57"/>
  <c r="I57"/>
  <c r="J57"/>
  <c r="K57"/>
  <c r="L57"/>
  <c r="M57"/>
  <c r="N57"/>
  <c r="O57"/>
  <c r="P57"/>
  <c r="Q57"/>
  <c r="R57"/>
  <c r="S57"/>
  <c r="T57"/>
  <c r="U57"/>
  <c r="V57"/>
  <c r="W57"/>
  <c r="X57"/>
  <c r="Y57"/>
  <c r="Z57"/>
  <c r="C58"/>
  <c r="D58"/>
  <c r="E58"/>
  <c r="F58"/>
  <c r="G58"/>
  <c r="H58"/>
  <c r="I58"/>
  <c r="J58"/>
  <c r="K58"/>
  <c r="L58"/>
  <c r="M58"/>
  <c r="N58"/>
  <c r="O58"/>
  <c r="P58"/>
  <c r="Q58"/>
  <c r="R58"/>
  <c r="S58"/>
  <c r="T58"/>
  <c r="U58"/>
  <c r="V58"/>
  <c r="W58"/>
  <c r="X58"/>
  <c r="Y58"/>
  <c r="Z58"/>
  <c r="C59"/>
  <c r="D59"/>
  <c r="E59"/>
  <c r="F59"/>
  <c r="G59"/>
  <c r="H59"/>
  <c r="I59"/>
  <c r="J59"/>
  <c r="K59"/>
  <c r="L59"/>
  <c r="M59"/>
  <c r="N59"/>
  <c r="O59"/>
  <c r="P59"/>
  <c r="Q59"/>
  <c r="R59"/>
  <c r="S59"/>
  <c r="T59"/>
  <c r="U59"/>
  <c r="V59"/>
  <c r="W59"/>
  <c r="X59"/>
  <c r="Y59"/>
  <c r="Z59"/>
  <c r="C60"/>
  <c r="D60"/>
  <c r="E60"/>
  <c r="F60"/>
  <c r="G60"/>
  <c r="H60"/>
  <c r="I60"/>
  <c r="J60"/>
  <c r="K60"/>
  <c r="L60"/>
  <c r="M60"/>
  <c r="N60"/>
  <c r="O60"/>
  <c r="P60"/>
  <c r="Q60"/>
  <c r="R60"/>
  <c r="S60"/>
  <c r="T60"/>
  <c r="U60"/>
  <c r="V60"/>
  <c r="W60"/>
  <c r="X60"/>
  <c r="Y60"/>
  <c r="Z60"/>
  <c r="C61"/>
  <c r="D61"/>
  <c r="E61"/>
  <c r="F61"/>
  <c r="G61"/>
  <c r="H61"/>
  <c r="I61"/>
  <c r="J61"/>
  <c r="K61"/>
  <c r="L61"/>
  <c r="M61"/>
  <c r="N61"/>
  <c r="O61"/>
  <c r="P61"/>
  <c r="Q61"/>
  <c r="R61"/>
  <c r="S61"/>
  <c r="T61"/>
  <c r="U61"/>
  <c r="V61"/>
  <c r="W61"/>
  <c r="X61"/>
  <c r="Y61"/>
  <c r="Z61"/>
  <c r="D46"/>
  <c r="E46"/>
  <c r="F46"/>
  <c r="G46"/>
  <c r="H46"/>
  <c r="I46"/>
  <c r="J46"/>
  <c r="K46"/>
  <c r="L46"/>
  <c r="M46"/>
  <c r="N46"/>
  <c r="O46"/>
  <c r="P46"/>
  <c r="Q46"/>
  <c r="R46"/>
  <c r="S46"/>
  <c r="T46"/>
  <c r="U46"/>
  <c r="V46"/>
  <c r="W46"/>
  <c r="X46"/>
  <c r="Y46"/>
  <c r="Z46"/>
  <c r="C46"/>
  <c r="C7"/>
  <c r="D7"/>
  <c r="E7"/>
  <c r="F7"/>
  <c r="G7"/>
  <c r="H7"/>
  <c r="I7"/>
  <c r="J7"/>
  <c r="K7"/>
  <c r="L7"/>
  <c r="M7"/>
  <c r="N7"/>
  <c r="O7"/>
  <c r="P7"/>
  <c r="Q7"/>
  <c r="R7"/>
  <c r="S7"/>
  <c r="T7"/>
  <c r="U7"/>
  <c r="V7"/>
  <c r="W7"/>
  <c r="X7"/>
  <c r="Y7"/>
  <c r="Z7"/>
  <c r="C8"/>
  <c r="D8"/>
  <c r="E8"/>
  <c r="F8"/>
  <c r="G8"/>
  <c r="H8"/>
  <c r="I8"/>
  <c r="J8"/>
  <c r="K8"/>
  <c r="L8"/>
  <c r="M8"/>
  <c r="N8"/>
  <c r="O8"/>
  <c r="P8"/>
  <c r="Q8"/>
  <c r="R8"/>
  <c r="S8"/>
  <c r="T8"/>
  <c r="U8"/>
  <c r="V8"/>
  <c r="W8"/>
  <c r="X8"/>
  <c r="Y8"/>
  <c r="Z8"/>
  <c r="C9"/>
  <c r="D9"/>
  <c r="E9"/>
  <c r="F9"/>
  <c r="G9"/>
  <c r="H9"/>
  <c r="I9"/>
  <c r="J9"/>
  <c r="K9"/>
  <c r="L9"/>
  <c r="M9"/>
  <c r="N9"/>
  <c r="O9"/>
  <c r="P9"/>
  <c r="Q9"/>
  <c r="R9"/>
  <c r="S9"/>
  <c r="T9"/>
  <c r="U9"/>
  <c r="V9"/>
  <c r="W9"/>
  <c r="X9"/>
  <c r="Y9"/>
  <c r="Z9"/>
  <c r="C10"/>
  <c r="D10"/>
  <c r="E10"/>
  <c r="F10"/>
  <c r="G10"/>
  <c r="H10"/>
  <c r="I10"/>
  <c r="J10"/>
  <c r="K10"/>
  <c r="L10"/>
  <c r="M10"/>
  <c r="N10"/>
  <c r="O10"/>
  <c r="P10"/>
  <c r="Q10"/>
  <c r="R10"/>
  <c r="S10"/>
  <c r="T10"/>
  <c r="U10"/>
  <c r="V10"/>
  <c r="W10"/>
  <c r="X10"/>
  <c r="Y10"/>
  <c r="Z10"/>
  <c r="C11"/>
  <c r="D11"/>
  <c r="E11"/>
  <c r="F11"/>
  <c r="G11"/>
  <c r="H11"/>
  <c r="I11"/>
  <c r="J11"/>
  <c r="K11"/>
  <c r="L11"/>
  <c r="M11"/>
  <c r="N11"/>
  <c r="O11"/>
  <c r="P11"/>
  <c r="Q11"/>
  <c r="R11"/>
  <c r="S11"/>
  <c r="T11"/>
  <c r="U11"/>
  <c r="V11"/>
  <c r="W11"/>
  <c r="X11"/>
  <c r="Y11"/>
  <c r="Z11"/>
  <c r="C12"/>
  <c r="D12"/>
  <c r="E12"/>
  <c r="F12"/>
  <c r="G12"/>
  <c r="H12"/>
  <c r="I12"/>
  <c r="J12"/>
  <c r="K12"/>
  <c r="L12"/>
  <c r="M12"/>
  <c r="N12"/>
  <c r="O12"/>
  <c r="P12"/>
  <c r="Q12"/>
  <c r="R12"/>
  <c r="S12"/>
  <c r="T12"/>
  <c r="U12"/>
  <c r="V12"/>
  <c r="W12"/>
  <c r="X12"/>
  <c r="Y12"/>
  <c r="Z12"/>
  <c r="C13"/>
  <c r="D13"/>
  <c r="E13"/>
  <c r="F13"/>
  <c r="G13"/>
  <c r="H13"/>
  <c r="I13"/>
  <c r="J13"/>
  <c r="K13"/>
  <c r="L13"/>
  <c r="M13"/>
  <c r="N13"/>
  <c r="O13"/>
  <c r="P13"/>
  <c r="Q13"/>
  <c r="R13"/>
  <c r="S13"/>
  <c r="T13"/>
  <c r="U13"/>
  <c r="V13"/>
  <c r="W13"/>
  <c r="X13"/>
  <c r="Y13"/>
  <c r="Z13"/>
  <c r="C14"/>
  <c r="D14"/>
  <c r="E14"/>
  <c r="F14"/>
  <c r="G14"/>
  <c r="H14"/>
  <c r="I14"/>
  <c r="J14"/>
  <c r="K14"/>
  <c r="L14"/>
  <c r="M14"/>
  <c r="N14"/>
  <c r="O14"/>
  <c r="P14"/>
  <c r="Q14"/>
  <c r="R14"/>
  <c r="S14"/>
  <c r="T14"/>
  <c r="U14"/>
  <c r="V14"/>
  <c r="W14"/>
  <c r="X14"/>
  <c r="Y14"/>
  <c r="Z14"/>
  <c r="C15"/>
  <c r="D15"/>
  <c r="E15"/>
  <c r="F15"/>
  <c r="G15"/>
  <c r="H15"/>
  <c r="I15"/>
  <c r="J15"/>
  <c r="K15"/>
  <c r="L15"/>
  <c r="M15"/>
  <c r="N15"/>
  <c r="O15"/>
  <c r="P15"/>
  <c r="Q15"/>
  <c r="R15"/>
  <c r="S15"/>
  <c r="T15"/>
  <c r="U15"/>
  <c r="V15"/>
  <c r="W15"/>
  <c r="X15"/>
  <c r="Y15"/>
  <c r="Z15"/>
  <c r="C16"/>
  <c r="D16"/>
  <c r="E16"/>
  <c r="F16"/>
  <c r="G16"/>
  <c r="H16"/>
  <c r="I16"/>
  <c r="J16"/>
  <c r="K16"/>
  <c r="L16"/>
  <c r="M16"/>
  <c r="N16"/>
  <c r="O16"/>
  <c r="P16"/>
  <c r="Q16"/>
  <c r="R16"/>
  <c r="S16"/>
  <c r="T16"/>
  <c r="U16"/>
  <c r="V16"/>
  <c r="W16"/>
  <c r="X16"/>
  <c r="Y16"/>
  <c r="Z16"/>
  <c r="C17"/>
  <c r="D17"/>
  <c r="E17"/>
  <c r="F17"/>
  <c r="G17"/>
  <c r="H17"/>
  <c r="I17"/>
  <c r="J17"/>
  <c r="K17"/>
  <c r="L17"/>
  <c r="M17"/>
  <c r="N17"/>
  <c r="O17"/>
  <c r="P17"/>
  <c r="Q17"/>
  <c r="R17"/>
  <c r="S17"/>
  <c r="T17"/>
  <c r="U17"/>
  <c r="V17"/>
  <c r="W17"/>
  <c r="X17"/>
  <c r="Y17"/>
  <c r="Z17"/>
  <c r="C18"/>
  <c r="D18"/>
  <c r="E18"/>
  <c r="F18"/>
  <c r="G18"/>
  <c r="H18"/>
  <c r="I18"/>
  <c r="J18"/>
  <c r="K18"/>
  <c r="L18"/>
  <c r="M18"/>
  <c r="N18"/>
  <c r="O18"/>
  <c r="P18"/>
  <c r="Q18"/>
  <c r="R18"/>
  <c r="S18"/>
  <c r="T18"/>
  <c r="U18"/>
  <c r="V18"/>
  <c r="W18"/>
  <c r="X18"/>
  <c r="Y18"/>
  <c r="Z18"/>
  <c r="C19"/>
  <c r="D19"/>
  <c r="E19"/>
  <c r="F19"/>
  <c r="G19"/>
  <c r="H19"/>
  <c r="I19"/>
  <c r="J19"/>
  <c r="K19"/>
  <c r="L19"/>
  <c r="M19"/>
  <c r="N19"/>
  <c r="O19"/>
  <c r="P19"/>
  <c r="Q19"/>
  <c r="R19"/>
  <c r="S19"/>
  <c r="T19"/>
  <c r="U19"/>
  <c r="V19"/>
  <c r="W19"/>
  <c r="X19"/>
  <c r="Y19"/>
  <c r="Z19"/>
  <c r="C20"/>
  <c r="D20"/>
  <c r="E20"/>
  <c r="F20"/>
  <c r="G20"/>
  <c r="H20"/>
  <c r="I20"/>
  <c r="J20"/>
  <c r="K20"/>
  <c r="L20"/>
  <c r="M20"/>
  <c r="N20"/>
  <c r="O20"/>
  <c r="P20"/>
  <c r="Q20"/>
  <c r="R20"/>
  <c r="S20"/>
  <c r="T20"/>
  <c r="U20"/>
  <c r="V20"/>
  <c r="W20"/>
  <c r="X20"/>
  <c r="Y20"/>
  <c r="Z20"/>
  <c r="C21"/>
  <c r="D21"/>
  <c r="E21"/>
  <c r="F21"/>
  <c r="G21"/>
  <c r="H21"/>
  <c r="I21"/>
  <c r="J21"/>
  <c r="K21"/>
  <c r="L21"/>
  <c r="M21"/>
  <c r="N21"/>
  <c r="O21"/>
  <c r="P21"/>
  <c r="Q21"/>
  <c r="R21"/>
  <c r="S21"/>
  <c r="T21"/>
  <c r="U21"/>
  <c r="V21"/>
  <c r="W21"/>
  <c r="X21"/>
  <c r="Y21"/>
  <c r="Z21"/>
  <c r="D6"/>
  <c r="E6"/>
  <c r="F6"/>
  <c r="G6"/>
  <c r="H6"/>
  <c r="I6"/>
  <c r="J6"/>
  <c r="K6"/>
  <c r="L6"/>
  <c r="M6"/>
  <c r="N6"/>
  <c r="O6"/>
  <c r="P6"/>
  <c r="Q6"/>
  <c r="R6"/>
  <c r="S6"/>
  <c r="T6"/>
  <c r="U6"/>
  <c r="V6"/>
  <c r="W6"/>
  <c r="X6"/>
  <c r="Y6"/>
  <c r="Z6"/>
  <c r="C23"/>
  <c r="C4"/>
  <c r="P6" i="32"/>
  <c r="P5"/>
  <c r="J11" s="1"/>
  <c r="C26" i="33"/>
  <c r="D26"/>
  <c r="E26"/>
  <c r="F26"/>
  <c r="G26"/>
  <c r="H26"/>
  <c r="I26"/>
  <c r="J26"/>
  <c r="K26"/>
  <c r="L26"/>
  <c r="M26"/>
  <c r="N26"/>
  <c r="O26"/>
  <c r="P26"/>
  <c r="Q26"/>
  <c r="R26"/>
  <c r="S26"/>
  <c r="T26"/>
  <c r="U26"/>
  <c r="V26"/>
  <c r="W26"/>
  <c r="X26"/>
  <c r="Y26"/>
  <c r="Z26"/>
  <c r="C27"/>
  <c r="D27"/>
  <c r="E27"/>
  <c r="F27"/>
  <c r="G27"/>
  <c r="H27"/>
  <c r="I27"/>
  <c r="J27"/>
  <c r="K27"/>
  <c r="L27"/>
  <c r="M27"/>
  <c r="N27"/>
  <c r="O27"/>
  <c r="P27"/>
  <c r="Q27"/>
  <c r="R27"/>
  <c r="S27"/>
  <c r="T27"/>
  <c r="U27"/>
  <c r="V27"/>
  <c r="W27"/>
  <c r="X27"/>
  <c r="Y27"/>
  <c r="Z27"/>
  <c r="C28"/>
  <c r="D28"/>
  <c r="E28"/>
  <c r="F28"/>
  <c r="G28"/>
  <c r="H28"/>
  <c r="I28"/>
  <c r="J28"/>
  <c r="K28"/>
  <c r="L28"/>
  <c r="M28"/>
  <c r="N28"/>
  <c r="O28"/>
  <c r="P28"/>
  <c r="Q28"/>
  <c r="R28"/>
  <c r="S28"/>
  <c r="T28"/>
  <c r="U28"/>
  <c r="V28"/>
  <c r="W28"/>
  <c r="X28"/>
  <c r="Y28"/>
  <c r="Z28"/>
  <c r="C29"/>
  <c r="D29"/>
  <c r="E29"/>
  <c r="F29"/>
  <c r="G29"/>
  <c r="H29"/>
  <c r="I29"/>
  <c r="J29"/>
  <c r="K29"/>
  <c r="L29"/>
  <c r="M29"/>
  <c r="N29"/>
  <c r="O29"/>
  <c r="P29"/>
  <c r="Q29"/>
  <c r="R29"/>
  <c r="S29"/>
  <c r="T29"/>
  <c r="U29"/>
  <c r="V29"/>
  <c r="W29"/>
  <c r="X29"/>
  <c r="Y29"/>
  <c r="Z29"/>
  <c r="C30"/>
  <c r="D30"/>
  <c r="E30"/>
  <c r="F30"/>
  <c r="G30"/>
  <c r="H30"/>
  <c r="I30"/>
  <c r="J30"/>
  <c r="K30"/>
  <c r="L30"/>
  <c r="M30"/>
  <c r="N30"/>
  <c r="O30"/>
  <c r="P30"/>
  <c r="Q30"/>
  <c r="R30"/>
  <c r="S30"/>
  <c r="T30"/>
  <c r="U30"/>
  <c r="V30"/>
  <c r="W30"/>
  <c r="X30"/>
  <c r="Y30"/>
  <c r="Z30"/>
  <c r="C31"/>
  <c r="D31"/>
  <c r="E31"/>
  <c r="F31"/>
  <c r="G31"/>
  <c r="H31"/>
  <c r="I31"/>
  <c r="J31"/>
  <c r="K31"/>
  <c r="L31"/>
  <c r="M31"/>
  <c r="N31"/>
  <c r="O31"/>
  <c r="P31"/>
  <c r="Q31"/>
  <c r="R31"/>
  <c r="S31"/>
  <c r="T31"/>
  <c r="U31"/>
  <c r="V31"/>
  <c r="W31"/>
  <c r="X31"/>
  <c r="Y31"/>
  <c r="Z31"/>
  <c r="C32"/>
  <c r="D32"/>
  <c r="E32"/>
  <c r="F32"/>
  <c r="G32"/>
  <c r="H32"/>
  <c r="I32"/>
  <c r="J32"/>
  <c r="K32"/>
  <c r="L32"/>
  <c r="M32"/>
  <c r="N32"/>
  <c r="O32"/>
  <c r="P32"/>
  <c r="Q32"/>
  <c r="R32"/>
  <c r="S32"/>
  <c r="T32"/>
  <c r="U32"/>
  <c r="V32"/>
  <c r="W32"/>
  <c r="X32"/>
  <c r="Y32"/>
  <c r="Z32"/>
  <c r="C33"/>
  <c r="D33"/>
  <c r="E33"/>
  <c r="F33"/>
  <c r="G33"/>
  <c r="H33"/>
  <c r="I33"/>
  <c r="J33"/>
  <c r="K33"/>
  <c r="L33"/>
  <c r="M33"/>
  <c r="N33"/>
  <c r="O33"/>
  <c r="P33"/>
  <c r="Q33"/>
  <c r="R33"/>
  <c r="S33"/>
  <c r="T33"/>
  <c r="U33"/>
  <c r="V33"/>
  <c r="W33"/>
  <c r="X33"/>
  <c r="Y33"/>
  <c r="Z33"/>
  <c r="C34"/>
  <c r="D34"/>
  <c r="E34"/>
  <c r="F34"/>
  <c r="G34"/>
  <c r="H34"/>
  <c r="I34"/>
  <c r="J34"/>
  <c r="K34"/>
  <c r="L34"/>
  <c r="M34"/>
  <c r="N34"/>
  <c r="O34"/>
  <c r="P34"/>
  <c r="Q34"/>
  <c r="R34"/>
  <c r="S34"/>
  <c r="T34"/>
  <c r="U34"/>
  <c r="V34"/>
  <c r="W34"/>
  <c r="X34"/>
  <c r="Y34"/>
  <c r="Z34"/>
  <c r="C35"/>
  <c r="D35"/>
  <c r="E35"/>
  <c r="F35"/>
  <c r="G35"/>
  <c r="H35"/>
  <c r="I35"/>
  <c r="J35"/>
  <c r="K35"/>
  <c r="L35"/>
  <c r="M35"/>
  <c r="N35"/>
  <c r="O35"/>
  <c r="P35"/>
  <c r="Q35"/>
  <c r="R35"/>
  <c r="S35"/>
  <c r="T35"/>
  <c r="U35"/>
  <c r="V35"/>
  <c r="W35"/>
  <c r="X35"/>
  <c r="Y35"/>
  <c r="Z35"/>
  <c r="C36"/>
  <c r="D36"/>
  <c r="E36"/>
  <c r="F36"/>
  <c r="G36"/>
  <c r="H36"/>
  <c r="I36"/>
  <c r="J36"/>
  <c r="K36"/>
  <c r="L36"/>
  <c r="M36"/>
  <c r="N36"/>
  <c r="O36"/>
  <c r="P36"/>
  <c r="Q36"/>
  <c r="R36"/>
  <c r="S36"/>
  <c r="T36"/>
  <c r="U36"/>
  <c r="V36"/>
  <c r="W36"/>
  <c r="X36"/>
  <c r="Y36"/>
  <c r="Z36"/>
  <c r="C37"/>
  <c r="D37"/>
  <c r="E37"/>
  <c r="F37"/>
  <c r="G37"/>
  <c r="H37"/>
  <c r="I37"/>
  <c r="J37"/>
  <c r="K37"/>
  <c r="L37"/>
  <c r="M37"/>
  <c r="N37"/>
  <c r="O37"/>
  <c r="P37"/>
  <c r="Q37"/>
  <c r="R37"/>
  <c r="S37"/>
  <c r="T37"/>
  <c r="U37"/>
  <c r="V37"/>
  <c r="W37"/>
  <c r="X37"/>
  <c r="Y37"/>
  <c r="Z37"/>
  <c r="C38"/>
  <c r="D38"/>
  <c r="E38"/>
  <c r="F38"/>
  <c r="G38"/>
  <c r="H38"/>
  <c r="I38"/>
  <c r="J38"/>
  <c r="K38"/>
  <c r="L38"/>
  <c r="M38"/>
  <c r="N38"/>
  <c r="O38"/>
  <c r="P38"/>
  <c r="Q38"/>
  <c r="R38"/>
  <c r="S38"/>
  <c r="T38"/>
  <c r="U38"/>
  <c r="V38"/>
  <c r="W38"/>
  <c r="X38"/>
  <c r="Y38"/>
  <c r="Z38"/>
  <c r="C39"/>
  <c r="D39"/>
  <c r="E39"/>
  <c r="F39"/>
  <c r="G39"/>
  <c r="H39"/>
  <c r="I39"/>
  <c r="J39"/>
  <c r="K39"/>
  <c r="L39"/>
  <c r="M39"/>
  <c r="N39"/>
  <c r="O39"/>
  <c r="P39"/>
  <c r="Q39"/>
  <c r="R39"/>
  <c r="S39"/>
  <c r="T39"/>
  <c r="U39"/>
  <c r="V39"/>
  <c r="W39"/>
  <c r="X39"/>
  <c r="Y39"/>
  <c r="Z39"/>
  <c r="C40"/>
  <c r="D40"/>
  <c r="E40"/>
  <c r="F40"/>
  <c r="G40"/>
  <c r="H40"/>
  <c r="I40"/>
  <c r="J40"/>
  <c r="K40"/>
  <c r="L40"/>
  <c r="M40"/>
  <c r="N40"/>
  <c r="O40"/>
  <c r="P40"/>
  <c r="Q40"/>
  <c r="R40"/>
  <c r="S40"/>
  <c r="T40"/>
  <c r="U40"/>
  <c r="V40"/>
  <c r="W40"/>
  <c r="X40"/>
  <c r="Y40"/>
  <c r="Z40"/>
  <c r="D25"/>
  <c r="E25"/>
  <c r="F25"/>
  <c r="G25"/>
  <c r="H25"/>
  <c r="I25"/>
  <c r="J25"/>
  <c r="K25"/>
  <c r="L25"/>
  <c r="M25"/>
  <c r="N25"/>
  <c r="O25"/>
  <c r="P25"/>
  <c r="Q25"/>
  <c r="R25"/>
  <c r="S25"/>
  <c r="T25"/>
  <c r="U25"/>
  <c r="V25"/>
  <c r="W25"/>
  <c r="X25"/>
  <c r="Y25"/>
  <c r="Z25"/>
  <c r="C25"/>
  <c r="C6"/>
  <c r="C44"/>
  <c r="C26" i="28"/>
  <c r="D26"/>
  <c r="E26"/>
  <c r="F26"/>
  <c r="G26"/>
  <c r="H26"/>
  <c r="I26"/>
  <c r="J26"/>
  <c r="K26"/>
  <c r="L26"/>
  <c r="M26"/>
  <c r="N26"/>
  <c r="O26"/>
  <c r="P26"/>
  <c r="Q26"/>
  <c r="R26"/>
  <c r="S26"/>
  <c r="T26"/>
  <c r="U26"/>
  <c r="V26"/>
  <c r="W26"/>
  <c r="X26"/>
  <c r="Y26"/>
  <c r="Z26"/>
  <c r="C27"/>
  <c r="D27"/>
  <c r="E27"/>
  <c r="F27"/>
  <c r="G27"/>
  <c r="H27"/>
  <c r="I27"/>
  <c r="J27"/>
  <c r="K27"/>
  <c r="L27"/>
  <c r="M27"/>
  <c r="N27"/>
  <c r="O27"/>
  <c r="P27"/>
  <c r="Q27"/>
  <c r="R27"/>
  <c r="S27"/>
  <c r="T27"/>
  <c r="U27"/>
  <c r="V27"/>
  <c r="W27"/>
  <c r="X27"/>
  <c r="Y27"/>
  <c r="Z27"/>
  <c r="C28"/>
  <c r="D28"/>
  <c r="E28"/>
  <c r="F28"/>
  <c r="G28"/>
  <c r="H28"/>
  <c r="I28"/>
  <c r="J28"/>
  <c r="K28"/>
  <c r="L28"/>
  <c r="M28"/>
  <c r="N28"/>
  <c r="O28"/>
  <c r="P28"/>
  <c r="Q28"/>
  <c r="R28"/>
  <c r="S28"/>
  <c r="T28"/>
  <c r="U28"/>
  <c r="V28"/>
  <c r="W28"/>
  <c r="X28"/>
  <c r="Y28"/>
  <c r="Z28"/>
  <c r="C29"/>
  <c r="D29"/>
  <c r="E29"/>
  <c r="F29"/>
  <c r="G29"/>
  <c r="H29"/>
  <c r="I29"/>
  <c r="J29"/>
  <c r="K29"/>
  <c r="L29"/>
  <c r="M29"/>
  <c r="N29"/>
  <c r="O29"/>
  <c r="P29"/>
  <c r="Q29"/>
  <c r="R29"/>
  <c r="S29"/>
  <c r="T29"/>
  <c r="U29"/>
  <c r="V29"/>
  <c r="W29"/>
  <c r="X29"/>
  <c r="Y29"/>
  <c r="Z29"/>
  <c r="C30"/>
  <c r="D30"/>
  <c r="E30"/>
  <c r="F30"/>
  <c r="G30"/>
  <c r="H30"/>
  <c r="I30"/>
  <c r="J30"/>
  <c r="K30"/>
  <c r="L30"/>
  <c r="M30"/>
  <c r="N30"/>
  <c r="O30"/>
  <c r="P30"/>
  <c r="Q30"/>
  <c r="R30"/>
  <c r="S30"/>
  <c r="T30"/>
  <c r="U30"/>
  <c r="V30"/>
  <c r="W30"/>
  <c r="X30"/>
  <c r="Y30"/>
  <c r="Z30"/>
  <c r="C31"/>
  <c r="D31"/>
  <c r="E31"/>
  <c r="F31"/>
  <c r="G31"/>
  <c r="H31"/>
  <c r="I31"/>
  <c r="J31"/>
  <c r="K31"/>
  <c r="L31"/>
  <c r="M31"/>
  <c r="N31"/>
  <c r="O31"/>
  <c r="P31"/>
  <c r="Q31"/>
  <c r="R31"/>
  <c r="S31"/>
  <c r="T31"/>
  <c r="U31"/>
  <c r="V31"/>
  <c r="W31"/>
  <c r="X31"/>
  <c r="Y31"/>
  <c r="Z31"/>
  <c r="C32"/>
  <c r="D32"/>
  <c r="E32"/>
  <c r="F32"/>
  <c r="G32"/>
  <c r="H32"/>
  <c r="I32"/>
  <c r="J32"/>
  <c r="K32"/>
  <c r="L32"/>
  <c r="M32"/>
  <c r="N32"/>
  <c r="O32"/>
  <c r="P32"/>
  <c r="Q32"/>
  <c r="R32"/>
  <c r="S32"/>
  <c r="T32"/>
  <c r="U32"/>
  <c r="V32"/>
  <c r="W32"/>
  <c r="X32"/>
  <c r="Y32"/>
  <c r="Z32"/>
  <c r="C33"/>
  <c r="D33"/>
  <c r="E33"/>
  <c r="F33"/>
  <c r="G33"/>
  <c r="H33"/>
  <c r="I33"/>
  <c r="J33"/>
  <c r="K33"/>
  <c r="L33"/>
  <c r="M33"/>
  <c r="N33"/>
  <c r="O33"/>
  <c r="P33"/>
  <c r="Q33"/>
  <c r="R33"/>
  <c r="S33"/>
  <c r="T33"/>
  <c r="U33"/>
  <c r="V33"/>
  <c r="W33"/>
  <c r="X33"/>
  <c r="Y33"/>
  <c r="Z33"/>
  <c r="C34"/>
  <c r="D34"/>
  <c r="E34"/>
  <c r="F34"/>
  <c r="G34"/>
  <c r="H34"/>
  <c r="I34"/>
  <c r="J34"/>
  <c r="K34"/>
  <c r="L34"/>
  <c r="M34"/>
  <c r="N34"/>
  <c r="O34"/>
  <c r="P34"/>
  <c r="Q34"/>
  <c r="R34"/>
  <c r="S34"/>
  <c r="T34"/>
  <c r="U34"/>
  <c r="V34"/>
  <c r="W34"/>
  <c r="X34"/>
  <c r="Y34"/>
  <c r="Z34"/>
  <c r="C35"/>
  <c r="D35"/>
  <c r="E35"/>
  <c r="F35"/>
  <c r="G35"/>
  <c r="H35"/>
  <c r="I35"/>
  <c r="J35"/>
  <c r="K35"/>
  <c r="L35"/>
  <c r="M35"/>
  <c r="N35"/>
  <c r="O35"/>
  <c r="P35"/>
  <c r="Q35"/>
  <c r="R35"/>
  <c r="S35"/>
  <c r="T35"/>
  <c r="U35"/>
  <c r="V35"/>
  <c r="W35"/>
  <c r="X35"/>
  <c r="Y35"/>
  <c r="Z35"/>
  <c r="C36"/>
  <c r="D36"/>
  <c r="E36"/>
  <c r="F36"/>
  <c r="G36"/>
  <c r="H36"/>
  <c r="I36"/>
  <c r="J36"/>
  <c r="K36"/>
  <c r="L36"/>
  <c r="M36"/>
  <c r="N36"/>
  <c r="O36"/>
  <c r="P36"/>
  <c r="Q36"/>
  <c r="R36"/>
  <c r="S36"/>
  <c r="T36"/>
  <c r="U36"/>
  <c r="V36"/>
  <c r="W36"/>
  <c r="X36"/>
  <c r="Y36"/>
  <c r="Z36"/>
  <c r="C37"/>
  <c r="D37"/>
  <c r="E37"/>
  <c r="F37"/>
  <c r="G37"/>
  <c r="H37"/>
  <c r="I37"/>
  <c r="J37"/>
  <c r="K37"/>
  <c r="L37"/>
  <c r="M37"/>
  <c r="N37"/>
  <c r="O37"/>
  <c r="P37"/>
  <c r="Q37"/>
  <c r="R37"/>
  <c r="S37"/>
  <c r="T37"/>
  <c r="U37"/>
  <c r="V37"/>
  <c r="W37"/>
  <c r="X37"/>
  <c r="Y37"/>
  <c r="Z37"/>
  <c r="C38"/>
  <c r="D38"/>
  <c r="E38"/>
  <c r="F38"/>
  <c r="G38"/>
  <c r="H38"/>
  <c r="I38"/>
  <c r="J38"/>
  <c r="K38"/>
  <c r="L38"/>
  <c r="M38"/>
  <c r="N38"/>
  <c r="O38"/>
  <c r="P38"/>
  <c r="Q38"/>
  <c r="R38"/>
  <c r="S38"/>
  <c r="T38"/>
  <c r="U38"/>
  <c r="V38"/>
  <c r="W38"/>
  <c r="X38"/>
  <c r="Y38"/>
  <c r="Z38"/>
  <c r="C39"/>
  <c r="D39"/>
  <c r="E39"/>
  <c r="F39"/>
  <c r="G39"/>
  <c r="H39"/>
  <c r="I39"/>
  <c r="J39"/>
  <c r="K39"/>
  <c r="L39"/>
  <c r="M39"/>
  <c r="N39"/>
  <c r="O39"/>
  <c r="P39"/>
  <c r="Q39"/>
  <c r="R39"/>
  <c r="S39"/>
  <c r="T39"/>
  <c r="U39"/>
  <c r="V39"/>
  <c r="W39"/>
  <c r="X39"/>
  <c r="Y39"/>
  <c r="Z39"/>
  <c r="C40"/>
  <c r="D40"/>
  <c r="E40"/>
  <c r="F40"/>
  <c r="G40"/>
  <c r="H40"/>
  <c r="I40"/>
  <c r="J40"/>
  <c r="K40"/>
  <c r="L40"/>
  <c r="M40"/>
  <c r="N40"/>
  <c r="O40"/>
  <c r="P40"/>
  <c r="Q40"/>
  <c r="R40"/>
  <c r="S40"/>
  <c r="T40"/>
  <c r="U40"/>
  <c r="V40"/>
  <c r="W40"/>
  <c r="X40"/>
  <c r="Y40"/>
  <c r="Z40"/>
  <c r="D25"/>
  <c r="E25"/>
  <c r="F25"/>
  <c r="G25"/>
  <c r="H25"/>
  <c r="I25"/>
  <c r="J25"/>
  <c r="K25"/>
  <c r="L25"/>
  <c r="M25"/>
  <c r="N25"/>
  <c r="O25"/>
  <c r="P25"/>
  <c r="Q25"/>
  <c r="R25"/>
  <c r="S25"/>
  <c r="T25"/>
  <c r="U25"/>
  <c r="V25"/>
  <c r="W25"/>
  <c r="X25"/>
  <c r="Y25"/>
  <c r="Z25"/>
  <c r="C25"/>
  <c r="C65"/>
  <c r="C23"/>
  <c r="C44"/>
  <c r="C4"/>
  <c r="C66"/>
  <c r="D66"/>
  <c r="E66"/>
  <c r="F66"/>
  <c r="G66"/>
  <c r="H66"/>
  <c r="I66"/>
  <c r="J66"/>
  <c r="K66"/>
  <c r="L66"/>
  <c r="M66"/>
  <c r="N66"/>
  <c r="O66"/>
  <c r="P66"/>
  <c r="Q66"/>
  <c r="R66"/>
  <c r="S66"/>
  <c r="T66"/>
  <c r="U66"/>
  <c r="V66"/>
  <c r="W66"/>
  <c r="X66"/>
  <c r="Y66"/>
  <c r="Z66"/>
  <c r="C67"/>
  <c r="D67"/>
  <c r="E67"/>
  <c r="F67"/>
  <c r="G67"/>
  <c r="H67"/>
  <c r="I67"/>
  <c r="J67"/>
  <c r="K67"/>
  <c r="L67"/>
  <c r="M67"/>
  <c r="N67"/>
  <c r="O67"/>
  <c r="P67"/>
  <c r="Q67"/>
  <c r="R67"/>
  <c r="S67"/>
  <c r="T67"/>
  <c r="U67"/>
  <c r="V67"/>
  <c r="W67"/>
  <c r="X67"/>
  <c r="Y67"/>
  <c r="Z67"/>
  <c r="C68"/>
  <c r="D68"/>
  <c r="E68"/>
  <c r="F68"/>
  <c r="G68"/>
  <c r="H68"/>
  <c r="I68"/>
  <c r="J68"/>
  <c r="K68"/>
  <c r="L68"/>
  <c r="M68"/>
  <c r="N68"/>
  <c r="O68"/>
  <c r="P68"/>
  <c r="Q68"/>
  <c r="R68"/>
  <c r="S68"/>
  <c r="T68"/>
  <c r="U68"/>
  <c r="V68"/>
  <c r="W68"/>
  <c r="X68"/>
  <c r="Y68"/>
  <c r="Z68"/>
  <c r="C69"/>
  <c r="D69"/>
  <c r="E69"/>
  <c r="F69"/>
  <c r="G69"/>
  <c r="H69"/>
  <c r="I69"/>
  <c r="J69"/>
  <c r="K69"/>
  <c r="L69"/>
  <c r="M69"/>
  <c r="N69"/>
  <c r="O69"/>
  <c r="P69"/>
  <c r="Q69"/>
  <c r="R69"/>
  <c r="S69"/>
  <c r="T69"/>
  <c r="U69"/>
  <c r="V69"/>
  <c r="W69"/>
  <c r="X69"/>
  <c r="Y69"/>
  <c r="Z69"/>
  <c r="C70"/>
  <c r="D70"/>
  <c r="E70"/>
  <c r="F70"/>
  <c r="G70"/>
  <c r="H70"/>
  <c r="I70"/>
  <c r="J70"/>
  <c r="K70"/>
  <c r="L70"/>
  <c r="M70"/>
  <c r="N70"/>
  <c r="O70"/>
  <c r="P70"/>
  <c r="Q70"/>
  <c r="R70"/>
  <c r="S70"/>
  <c r="T70"/>
  <c r="U70"/>
  <c r="V70"/>
  <c r="W70"/>
  <c r="X70"/>
  <c r="Y70"/>
  <c r="Z70"/>
  <c r="C71"/>
  <c r="D71"/>
  <c r="E71"/>
  <c r="F71"/>
  <c r="G71"/>
  <c r="H71"/>
  <c r="I71"/>
  <c r="J71"/>
  <c r="K71"/>
  <c r="L71"/>
  <c r="M71"/>
  <c r="N71"/>
  <c r="O71"/>
  <c r="P71"/>
  <c r="Q71"/>
  <c r="R71"/>
  <c r="S71"/>
  <c r="T71"/>
  <c r="U71"/>
  <c r="V71"/>
  <c r="W71"/>
  <c r="X71"/>
  <c r="Y71"/>
  <c r="Z71"/>
  <c r="C72"/>
  <c r="D72"/>
  <c r="E72"/>
  <c r="F72"/>
  <c r="G72"/>
  <c r="H72"/>
  <c r="I72"/>
  <c r="J72"/>
  <c r="K72"/>
  <c r="L72"/>
  <c r="M72"/>
  <c r="N72"/>
  <c r="O72"/>
  <c r="P72"/>
  <c r="Q72"/>
  <c r="R72"/>
  <c r="S72"/>
  <c r="T72"/>
  <c r="U72"/>
  <c r="V72"/>
  <c r="W72"/>
  <c r="X72"/>
  <c r="Y72"/>
  <c r="Z72"/>
  <c r="C73"/>
  <c r="D73"/>
  <c r="E73"/>
  <c r="F73"/>
  <c r="G73"/>
  <c r="H73"/>
  <c r="I73"/>
  <c r="J73"/>
  <c r="K73"/>
  <c r="L73"/>
  <c r="M73"/>
  <c r="N73"/>
  <c r="O73"/>
  <c r="P73"/>
  <c r="Q73"/>
  <c r="R73"/>
  <c r="S73"/>
  <c r="T73"/>
  <c r="U73"/>
  <c r="V73"/>
  <c r="W73"/>
  <c r="X73"/>
  <c r="Y73"/>
  <c r="Z73"/>
  <c r="C74"/>
  <c r="D74"/>
  <c r="E74"/>
  <c r="F74"/>
  <c r="G74"/>
  <c r="H74"/>
  <c r="I74"/>
  <c r="J74"/>
  <c r="K74"/>
  <c r="L74"/>
  <c r="M74"/>
  <c r="N74"/>
  <c r="O74"/>
  <c r="P74"/>
  <c r="Q74"/>
  <c r="R74"/>
  <c r="S74"/>
  <c r="T74"/>
  <c r="U74"/>
  <c r="V74"/>
  <c r="W74"/>
  <c r="X74"/>
  <c r="Y74"/>
  <c r="Z74"/>
  <c r="C75"/>
  <c r="D75"/>
  <c r="E75"/>
  <c r="F75"/>
  <c r="G75"/>
  <c r="H75"/>
  <c r="I75"/>
  <c r="J75"/>
  <c r="K75"/>
  <c r="L75"/>
  <c r="M75"/>
  <c r="N75"/>
  <c r="O75"/>
  <c r="P75"/>
  <c r="Q75"/>
  <c r="R75"/>
  <c r="S75"/>
  <c r="T75"/>
  <c r="U75"/>
  <c r="V75"/>
  <c r="W75"/>
  <c r="X75"/>
  <c r="Y75"/>
  <c r="Z75"/>
  <c r="C76"/>
  <c r="D76"/>
  <c r="E76"/>
  <c r="F76"/>
  <c r="G76"/>
  <c r="H76"/>
  <c r="I76"/>
  <c r="J76"/>
  <c r="K76"/>
  <c r="L76"/>
  <c r="M76"/>
  <c r="N76"/>
  <c r="O76"/>
  <c r="P76"/>
  <c r="Q76"/>
  <c r="R76"/>
  <c r="S76"/>
  <c r="T76"/>
  <c r="U76"/>
  <c r="V76"/>
  <c r="W76"/>
  <c r="X76"/>
  <c r="Y76"/>
  <c r="Z76"/>
  <c r="C77"/>
  <c r="D77"/>
  <c r="E77"/>
  <c r="F77"/>
  <c r="G77"/>
  <c r="H77"/>
  <c r="I77"/>
  <c r="J77"/>
  <c r="K77"/>
  <c r="L77"/>
  <c r="M77"/>
  <c r="N77"/>
  <c r="O77"/>
  <c r="P77"/>
  <c r="Q77"/>
  <c r="R77"/>
  <c r="S77"/>
  <c r="T77"/>
  <c r="U77"/>
  <c r="V77"/>
  <c r="W77"/>
  <c r="X77"/>
  <c r="Y77"/>
  <c r="Z77"/>
  <c r="C78"/>
  <c r="D78"/>
  <c r="E78"/>
  <c r="F78"/>
  <c r="G78"/>
  <c r="H78"/>
  <c r="I78"/>
  <c r="J78"/>
  <c r="K78"/>
  <c r="L78"/>
  <c r="M78"/>
  <c r="N78"/>
  <c r="O78"/>
  <c r="P78"/>
  <c r="Q78"/>
  <c r="R78"/>
  <c r="S78"/>
  <c r="T78"/>
  <c r="U78"/>
  <c r="V78"/>
  <c r="W78"/>
  <c r="X78"/>
  <c r="Y78"/>
  <c r="Z78"/>
  <c r="C79"/>
  <c r="D79"/>
  <c r="E79"/>
  <c r="F79"/>
  <c r="G79"/>
  <c r="H79"/>
  <c r="I79"/>
  <c r="J79"/>
  <c r="K79"/>
  <c r="L79"/>
  <c r="M79"/>
  <c r="N79"/>
  <c r="O79"/>
  <c r="P79"/>
  <c r="Q79"/>
  <c r="R79"/>
  <c r="S79"/>
  <c r="T79"/>
  <c r="U79"/>
  <c r="V79"/>
  <c r="W79"/>
  <c r="X79"/>
  <c r="Y79"/>
  <c r="Z79"/>
  <c r="C80"/>
  <c r="D80"/>
  <c r="E80"/>
  <c r="F80"/>
  <c r="G80"/>
  <c r="H80"/>
  <c r="I80"/>
  <c r="J80"/>
  <c r="K80"/>
  <c r="L80"/>
  <c r="M80"/>
  <c r="N80"/>
  <c r="O80"/>
  <c r="P80"/>
  <c r="Q80"/>
  <c r="R80"/>
  <c r="S80"/>
  <c r="T80"/>
  <c r="U80"/>
  <c r="V80"/>
  <c r="W80"/>
  <c r="X80"/>
  <c r="Y80"/>
  <c r="Z80"/>
  <c r="D65"/>
  <c r="E65"/>
  <c r="F65"/>
  <c r="G65"/>
  <c r="H65"/>
  <c r="I65"/>
  <c r="J65"/>
  <c r="K65"/>
  <c r="L65"/>
  <c r="M65"/>
  <c r="N65"/>
  <c r="O65"/>
  <c r="P65"/>
  <c r="Q65"/>
  <c r="R65"/>
  <c r="S65"/>
  <c r="T65"/>
  <c r="U65"/>
  <c r="V65"/>
  <c r="W65"/>
  <c r="X65"/>
  <c r="Y65"/>
  <c r="Z65"/>
  <c r="C47"/>
  <c r="D47"/>
  <c r="E47"/>
  <c r="F47"/>
  <c r="G47"/>
  <c r="H47"/>
  <c r="I47"/>
  <c r="J47"/>
  <c r="K47"/>
  <c r="L47"/>
  <c r="M47"/>
  <c r="N47"/>
  <c r="O47"/>
  <c r="P47"/>
  <c r="Q47"/>
  <c r="R47"/>
  <c r="S47"/>
  <c r="T47"/>
  <c r="U47"/>
  <c r="V47"/>
  <c r="W47"/>
  <c r="X47"/>
  <c r="Y47"/>
  <c r="Z47"/>
  <c r="C48"/>
  <c r="D48"/>
  <c r="E48"/>
  <c r="F48"/>
  <c r="G48"/>
  <c r="H48"/>
  <c r="I48"/>
  <c r="J48"/>
  <c r="K48"/>
  <c r="L48"/>
  <c r="M48"/>
  <c r="N48"/>
  <c r="O48"/>
  <c r="P48"/>
  <c r="Q48"/>
  <c r="R48"/>
  <c r="S48"/>
  <c r="T48"/>
  <c r="U48"/>
  <c r="V48"/>
  <c r="W48"/>
  <c r="X48"/>
  <c r="Y48"/>
  <c r="Z48"/>
  <c r="C49"/>
  <c r="D49"/>
  <c r="E49"/>
  <c r="F49"/>
  <c r="G49"/>
  <c r="H49"/>
  <c r="I49"/>
  <c r="J49"/>
  <c r="K49"/>
  <c r="L49"/>
  <c r="M49"/>
  <c r="N49"/>
  <c r="O49"/>
  <c r="P49"/>
  <c r="Q49"/>
  <c r="R49"/>
  <c r="S49"/>
  <c r="T49"/>
  <c r="U49"/>
  <c r="V49"/>
  <c r="W49"/>
  <c r="X49"/>
  <c r="Y49"/>
  <c r="Z49"/>
  <c r="C50"/>
  <c r="D50"/>
  <c r="E50"/>
  <c r="F50"/>
  <c r="G50"/>
  <c r="H50"/>
  <c r="I50"/>
  <c r="J50"/>
  <c r="K50"/>
  <c r="L50"/>
  <c r="M50"/>
  <c r="N50"/>
  <c r="O50"/>
  <c r="P50"/>
  <c r="Q50"/>
  <c r="R50"/>
  <c r="S50"/>
  <c r="T50"/>
  <c r="U50"/>
  <c r="V50"/>
  <c r="W50"/>
  <c r="X50"/>
  <c r="Y50"/>
  <c r="Z50"/>
  <c r="C51"/>
  <c r="D51"/>
  <c r="E51"/>
  <c r="F51"/>
  <c r="G51"/>
  <c r="H51"/>
  <c r="I51"/>
  <c r="J51"/>
  <c r="K51"/>
  <c r="L51"/>
  <c r="M51"/>
  <c r="N51"/>
  <c r="O51"/>
  <c r="P51"/>
  <c r="Q51"/>
  <c r="R51"/>
  <c r="S51"/>
  <c r="T51"/>
  <c r="U51"/>
  <c r="V51"/>
  <c r="W51"/>
  <c r="X51"/>
  <c r="Y51"/>
  <c r="Z51"/>
  <c r="C52"/>
  <c r="D52"/>
  <c r="E52"/>
  <c r="F52"/>
  <c r="G52"/>
  <c r="H52"/>
  <c r="I52"/>
  <c r="J52"/>
  <c r="K52"/>
  <c r="L52"/>
  <c r="M52"/>
  <c r="N52"/>
  <c r="O52"/>
  <c r="P52"/>
  <c r="Q52"/>
  <c r="R52"/>
  <c r="S52"/>
  <c r="T52"/>
  <c r="U52"/>
  <c r="V52"/>
  <c r="W52"/>
  <c r="X52"/>
  <c r="Y52"/>
  <c r="Z52"/>
  <c r="C53"/>
  <c r="D53"/>
  <c r="E53"/>
  <c r="F53"/>
  <c r="G53"/>
  <c r="H53"/>
  <c r="I53"/>
  <c r="J53"/>
  <c r="K53"/>
  <c r="L53"/>
  <c r="M53"/>
  <c r="N53"/>
  <c r="O53"/>
  <c r="P53"/>
  <c r="Q53"/>
  <c r="R53"/>
  <c r="S53"/>
  <c r="T53"/>
  <c r="U53"/>
  <c r="V53"/>
  <c r="W53"/>
  <c r="X53"/>
  <c r="Y53"/>
  <c r="Z53"/>
  <c r="C54"/>
  <c r="D54"/>
  <c r="E54"/>
  <c r="F54"/>
  <c r="G54"/>
  <c r="H54"/>
  <c r="I54"/>
  <c r="J54"/>
  <c r="K54"/>
  <c r="L54"/>
  <c r="M54"/>
  <c r="N54"/>
  <c r="O54"/>
  <c r="P54"/>
  <c r="Q54"/>
  <c r="R54"/>
  <c r="S54"/>
  <c r="T54"/>
  <c r="U54"/>
  <c r="V54"/>
  <c r="W54"/>
  <c r="X54"/>
  <c r="Y54"/>
  <c r="Z54"/>
  <c r="C55"/>
  <c r="D55"/>
  <c r="E55"/>
  <c r="F55"/>
  <c r="G55"/>
  <c r="H55"/>
  <c r="I55"/>
  <c r="J55"/>
  <c r="K55"/>
  <c r="L55"/>
  <c r="M55"/>
  <c r="N55"/>
  <c r="O55"/>
  <c r="P55"/>
  <c r="Q55"/>
  <c r="R55"/>
  <c r="S55"/>
  <c r="T55"/>
  <c r="U55"/>
  <c r="V55"/>
  <c r="W55"/>
  <c r="X55"/>
  <c r="Y55"/>
  <c r="Z55"/>
  <c r="C56"/>
  <c r="D56"/>
  <c r="E56"/>
  <c r="F56"/>
  <c r="G56"/>
  <c r="H56"/>
  <c r="I56"/>
  <c r="J56"/>
  <c r="K56"/>
  <c r="L56"/>
  <c r="M56"/>
  <c r="N56"/>
  <c r="O56"/>
  <c r="P56"/>
  <c r="Q56"/>
  <c r="R56"/>
  <c r="S56"/>
  <c r="T56"/>
  <c r="U56"/>
  <c r="V56"/>
  <c r="W56"/>
  <c r="X56"/>
  <c r="Y56"/>
  <c r="Z56"/>
  <c r="C57"/>
  <c r="D57"/>
  <c r="E57"/>
  <c r="F57"/>
  <c r="G57"/>
  <c r="H57"/>
  <c r="I57"/>
  <c r="J57"/>
  <c r="K57"/>
  <c r="L57"/>
  <c r="M57"/>
  <c r="N57"/>
  <c r="O57"/>
  <c r="P57"/>
  <c r="Q57"/>
  <c r="R57"/>
  <c r="S57"/>
  <c r="T57"/>
  <c r="U57"/>
  <c r="V57"/>
  <c r="W57"/>
  <c r="X57"/>
  <c r="Y57"/>
  <c r="Z57"/>
  <c r="C58"/>
  <c r="D58"/>
  <c r="E58"/>
  <c r="F58"/>
  <c r="G58"/>
  <c r="H58"/>
  <c r="I58"/>
  <c r="J58"/>
  <c r="K58"/>
  <c r="L58"/>
  <c r="M58"/>
  <c r="N58"/>
  <c r="O58"/>
  <c r="P58"/>
  <c r="Q58"/>
  <c r="R58"/>
  <c r="S58"/>
  <c r="T58"/>
  <c r="U58"/>
  <c r="V58"/>
  <c r="W58"/>
  <c r="X58"/>
  <c r="Y58"/>
  <c r="Z58"/>
  <c r="C59"/>
  <c r="D59"/>
  <c r="E59"/>
  <c r="F59"/>
  <c r="G59"/>
  <c r="H59"/>
  <c r="I59"/>
  <c r="J59"/>
  <c r="K59"/>
  <c r="L59"/>
  <c r="M59"/>
  <c r="N59"/>
  <c r="O59"/>
  <c r="P59"/>
  <c r="Q59"/>
  <c r="R59"/>
  <c r="S59"/>
  <c r="T59"/>
  <c r="U59"/>
  <c r="V59"/>
  <c r="W59"/>
  <c r="X59"/>
  <c r="Y59"/>
  <c r="Z59"/>
  <c r="C60"/>
  <c r="D60"/>
  <c r="E60"/>
  <c r="F60"/>
  <c r="G60"/>
  <c r="H60"/>
  <c r="I60"/>
  <c r="J60"/>
  <c r="K60"/>
  <c r="L60"/>
  <c r="M60"/>
  <c r="N60"/>
  <c r="O60"/>
  <c r="P60"/>
  <c r="Q60"/>
  <c r="R60"/>
  <c r="S60"/>
  <c r="T60"/>
  <c r="U60"/>
  <c r="V60"/>
  <c r="W60"/>
  <c r="X60"/>
  <c r="Y60"/>
  <c r="Z60"/>
  <c r="C61"/>
  <c r="D61"/>
  <c r="E61"/>
  <c r="F61"/>
  <c r="G61"/>
  <c r="H61"/>
  <c r="I61"/>
  <c r="J61"/>
  <c r="K61"/>
  <c r="L61"/>
  <c r="M61"/>
  <c r="N61"/>
  <c r="O61"/>
  <c r="P61"/>
  <c r="Q61"/>
  <c r="R61"/>
  <c r="S61"/>
  <c r="T61"/>
  <c r="U61"/>
  <c r="V61"/>
  <c r="W61"/>
  <c r="X61"/>
  <c r="Y61"/>
  <c r="Z61"/>
  <c r="D46"/>
  <c r="E46"/>
  <c r="F46"/>
  <c r="G46"/>
  <c r="H46"/>
  <c r="I46"/>
  <c r="J46"/>
  <c r="K46"/>
  <c r="L46"/>
  <c r="M46"/>
  <c r="N46"/>
  <c r="O46"/>
  <c r="P46"/>
  <c r="Q46"/>
  <c r="R46"/>
  <c r="S46"/>
  <c r="T46"/>
  <c r="U46"/>
  <c r="V46"/>
  <c r="W46"/>
  <c r="X46"/>
  <c r="Y46"/>
  <c r="Z46"/>
  <c r="C46"/>
  <c r="K10" i="34"/>
  <c r="K11"/>
  <c r="K12"/>
  <c r="K9"/>
  <c r="K7"/>
  <c r="F4"/>
  <c r="F5"/>
  <c r="F6"/>
  <c r="F7"/>
  <c r="F3"/>
  <c r="G36" i="22"/>
  <c r="D38"/>
  <c r="E38"/>
  <c r="G38"/>
  <c r="H38"/>
  <c r="E39"/>
  <c r="G39"/>
  <c r="D40"/>
  <c r="E40"/>
  <c r="G40"/>
  <c r="H40"/>
  <c r="D41"/>
  <c r="E41"/>
  <c r="G41"/>
  <c r="H41"/>
  <c r="D42"/>
  <c r="E42"/>
  <c r="G42"/>
  <c r="H42"/>
  <c r="D43"/>
  <c r="H43"/>
  <c r="D44"/>
  <c r="E44"/>
  <c r="G44"/>
  <c r="H44"/>
  <c r="E45"/>
  <c r="D46"/>
  <c r="E46"/>
  <c r="G46"/>
  <c r="H46"/>
  <c r="E47"/>
  <c r="G47"/>
  <c r="E48"/>
  <c r="G48"/>
  <c r="H2" i="34"/>
  <c r="J11"/>
  <c r="J10"/>
  <c r="J8"/>
  <c r="J4"/>
  <c r="J5"/>
  <c r="J6"/>
  <c r="J7"/>
  <c r="J3"/>
  <c r="H7"/>
  <c r="E11"/>
  <c r="E10"/>
  <c r="E3"/>
  <c r="C3"/>
  <c r="C15"/>
  <c r="D15"/>
  <c r="E15"/>
  <c r="F15"/>
  <c r="G15"/>
  <c r="H15"/>
  <c r="I15"/>
  <c r="K15"/>
  <c r="L15"/>
  <c r="M15"/>
  <c r="N15"/>
  <c r="O15"/>
  <c r="P15"/>
  <c r="Q15"/>
  <c r="O14"/>
  <c r="P14"/>
  <c r="Q14"/>
  <c r="D14"/>
  <c r="E14"/>
  <c r="F14"/>
  <c r="G14"/>
  <c r="H14"/>
  <c r="H7" i="36" s="1"/>
  <c r="I14" i="34"/>
  <c r="J14"/>
  <c r="K14"/>
  <c r="L14"/>
  <c r="M14"/>
  <c r="N14"/>
  <c r="B14"/>
  <c r="C14"/>
  <c r="C5"/>
  <c r="E5"/>
  <c r="C6"/>
  <c r="E6"/>
  <c r="C7"/>
  <c r="E7"/>
  <c r="C8"/>
  <c r="E8"/>
  <c r="E4"/>
  <c r="C4"/>
  <c r="C2"/>
  <c r="C3" i="32"/>
  <c r="E3" i="31"/>
  <c r="M8" i="32"/>
  <c r="M6"/>
  <c r="M7"/>
  <c r="M5"/>
  <c r="S8" i="31"/>
  <c r="S7"/>
  <c r="F50" s="1"/>
  <c r="S8" i="27"/>
  <c r="S7"/>
  <c r="S6" i="31"/>
  <c r="H48" s="1"/>
  <c r="S5"/>
  <c r="G35" s="1"/>
  <c r="J5" i="32"/>
  <c r="G5"/>
  <c r="O8" i="31"/>
  <c r="J8" i="32" s="1"/>
  <c r="K8" i="31"/>
  <c r="G8" i="32" s="1"/>
  <c r="O7" i="31"/>
  <c r="J7" i="32" s="1"/>
  <c r="K7" i="31"/>
  <c r="G7" i="32" s="1"/>
  <c r="O6" i="31"/>
  <c r="J6" i="32" s="1"/>
  <c r="K6" i="31"/>
  <c r="G6" i="32" s="1"/>
  <c r="G8" i="31"/>
  <c r="I28" s="1"/>
  <c r="G7"/>
  <c r="D7" i="32" s="1"/>
  <c r="G6" i="31"/>
  <c r="H28" s="1"/>
  <c r="N28" s="1"/>
  <c r="G5"/>
  <c r="E17" s="1"/>
  <c r="K17" s="1"/>
  <c r="N7" i="32"/>
  <c r="N6"/>
  <c r="N5"/>
  <c r="C36" i="31"/>
  <c r="C37" s="1"/>
  <c r="C38" s="1"/>
  <c r="C39" s="1"/>
  <c r="C40" s="1"/>
  <c r="C41" s="1"/>
  <c r="C42" s="1"/>
  <c r="C43" s="1"/>
  <c r="C44" s="1"/>
  <c r="C45" s="1"/>
  <c r="C46" s="1"/>
  <c r="C47" s="1"/>
  <c r="C48" s="1"/>
  <c r="C49" s="1"/>
  <c r="C50" s="1"/>
  <c r="K32"/>
  <c r="E29"/>
  <c r="K29" s="1"/>
  <c r="E28"/>
  <c r="K28" s="1"/>
  <c r="E27"/>
  <c r="K27" s="1"/>
  <c r="E26"/>
  <c r="K26" s="1"/>
  <c r="E25"/>
  <c r="K25" s="1"/>
  <c r="E24"/>
  <c r="K24" s="1"/>
  <c r="E23"/>
  <c r="K23" s="1"/>
  <c r="E22"/>
  <c r="K22" s="1"/>
  <c r="E21"/>
  <c r="K21" s="1"/>
  <c r="E20"/>
  <c r="K20" s="1"/>
  <c r="E19"/>
  <c r="K19" s="1"/>
  <c r="C15"/>
  <c r="C16" s="1"/>
  <c r="C17" s="1"/>
  <c r="C18" s="1"/>
  <c r="C19" s="1"/>
  <c r="C20" s="1"/>
  <c r="C21" s="1"/>
  <c r="C22" s="1"/>
  <c r="C23" s="1"/>
  <c r="C24" s="1"/>
  <c r="C25" s="1"/>
  <c r="C26" s="1"/>
  <c r="C27" s="1"/>
  <c r="C28" s="1"/>
  <c r="C29" s="1"/>
  <c r="N13"/>
  <c r="K13"/>
  <c r="N11"/>
  <c r="M11"/>
  <c r="L11"/>
  <c r="K11"/>
  <c r="T7"/>
  <c r="T6"/>
  <c r="T5"/>
  <c r="O12" i="36" l="1"/>
  <c r="K12"/>
  <c r="G12"/>
  <c r="C12"/>
  <c r="W11"/>
  <c r="S11"/>
  <c r="O11"/>
  <c r="K11"/>
  <c r="G11"/>
  <c r="D7"/>
  <c r="Z6"/>
  <c r="V6"/>
  <c r="R6"/>
  <c r="N6"/>
  <c r="J6"/>
  <c r="F6"/>
  <c r="Y21"/>
  <c r="U21"/>
  <c r="Q21"/>
  <c r="M21"/>
  <c r="I21"/>
  <c r="E21"/>
  <c r="Y20"/>
  <c r="U20"/>
  <c r="Q20"/>
  <c r="M20"/>
  <c r="I20"/>
  <c r="E20"/>
  <c r="Y19"/>
  <c r="U19"/>
  <c r="Q19"/>
  <c r="M19"/>
  <c r="I19"/>
  <c r="E19"/>
  <c r="Y18"/>
  <c r="U18"/>
  <c r="Q18"/>
  <c r="M18"/>
  <c r="I18"/>
  <c r="E18"/>
  <c r="Y17"/>
  <c r="U17"/>
  <c r="Q17"/>
  <c r="M17"/>
  <c r="I17"/>
  <c r="E17"/>
  <c r="Y16"/>
  <c r="U16"/>
  <c r="Q16"/>
  <c r="M16"/>
  <c r="I16"/>
  <c r="E16"/>
  <c r="Y15"/>
  <c r="U15"/>
  <c r="Q15"/>
  <c r="M15"/>
  <c r="I15"/>
  <c r="E15"/>
  <c r="Y14"/>
  <c r="U14"/>
  <c r="Q14"/>
  <c r="M14"/>
  <c r="I14"/>
  <c r="E14"/>
  <c r="Y13"/>
  <c r="U13"/>
  <c r="Q13"/>
  <c r="M13"/>
  <c r="I13"/>
  <c r="E13"/>
  <c r="Y12"/>
  <c r="U12"/>
  <c r="Q12"/>
  <c r="M12"/>
  <c r="I12"/>
  <c r="E12"/>
  <c r="Y11"/>
  <c r="U11"/>
  <c r="Q11"/>
  <c r="M11"/>
  <c r="I11"/>
  <c r="E11"/>
  <c r="Y10"/>
  <c r="U10"/>
  <c r="Q10"/>
  <c r="M10"/>
  <c r="I10"/>
  <c r="E10"/>
  <c r="Y9"/>
  <c r="U9"/>
  <c r="Q9"/>
  <c r="M9"/>
  <c r="I9"/>
  <c r="E9"/>
  <c r="Y8"/>
  <c r="U8"/>
  <c r="Q8"/>
  <c r="M8"/>
  <c r="I8"/>
  <c r="E8"/>
  <c r="Y7"/>
  <c r="U7"/>
  <c r="Q7"/>
  <c r="M7"/>
  <c r="I7"/>
  <c r="E7"/>
  <c r="C6"/>
  <c r="W6"/>
  <c r="S6"/>
  <c r="O6"/>
  <c r="K6"/>
  <c r="G6"/>
  <c r="Z21"/>
  <c r="V21"/>
  <c r="R21"/>
  <c r="N21"/>
  <c r="J21"/>
  <c r="F21"/>
  <c r="Z20"/>
  <c r="V20"/>
  <c r="R20"/>
  <c r="N20"/>
  <c r="J20"/>
  <c r="F20"/>
  <c r="Z19"/>
  <c r="V19"/>
  <c r="R19"/>
  <c r="N19"/>
  <c r="J19"/>
  <c r="F19"/>
  <c r="Z18"/>
  <c r="V18"/>
  <c r="R18"/>
  <c r="N18"/>
  <c r="J18"/>
  <c r="F18"/>
  <c r="Z17"/>
  <c r="V17"/>
  <c r="R17"/>
  <c r="N17"/>
  <c r="J17"/>
  <c r="F17"/>
  <c r="Z16"/>
  <c r="V16"/>
  <c r="R16"/>
  <c r="N16"/>
  <c r="J16"/>
  <c r="F16"/>
  <c r="Z15"/>
  <c r="V15"/>
  <c r="R15"/>
  <c r="N15"/>
  <c r="J15"/>
  <c r="F15"/>
  <c r="Z14"/>
  <c r="V14"/>
  <c r="R14"/>
  <c r="N14"/>
  <c r="J14"/>
  <c r="F14"/>
  <c r="Z13"/>
  <c r="V13"/>
  <c r="R13"/>
  <c r="N13"/>
  <c r="J13"/>
  <c r="F13"/>
  <c r="Z12"/>
  <c r="V12"/>
  <c r="R12"/>
  <c r="N12"/>
  <c r="J12"/>
  <c r="F12"/>
  <c r="Z11"/>
  <c r="V11"/>
  <c r="R11"/>
  <c r="N11"/>
  <c r="J11"/>
  <c r="F11"/>
  <c r="Z10"/>
  <c r="V10"/>
  <c r="R10"/>
  <c r="N10"/>
  <c r="J10"/>
  <c r="F10"/>
  <c r="Z9"/>
  <c r="V9"/>
  <c r="R9"/>
  <c r="N9"/>
  <c r="J9"/>
  <c r="F9"/>
  <c r="Z8"/>
  <c r="V8"/>
  <c r="R8"/>
  <c r="N8"/>
  <c r="J8"/>
  <c r="F8"/>
  <c r="Z7"/>
  <c r="V7"/>
  <c r="R7"/>
  <c r="N7"/>
  <c r="J7"/>
  <c r="F7"/>
  <c r="X6"/>
  <c r="T6"/>
  <c r="P6"/>
  <c r="L6"/>
  <c r="H6"/>
  <c r="D6"/>
  <c r="W21"/>
  <c r="S21"/>
  <c r="O21"/>
  <c r="K21"/>
  <c r="G21"/>
  <c r="C21"/>
  <c r="W20"/>
  <c r="S20"/>
  <c r="O20"/>
  <c r="K20"/>
  <c r="G20"/>
  <c r="C20"/>
  <c r="W19"/>
  <c r="S19"/>
  <c r="O19"/>
  <c r="K19"/>
  <c r="G19"/>
  <c r="C19"/>
  <c r="W18"/>
  <c r="S18"/>
  <c r="O18"/>
  <c r="K18"/>
  <c r="G18"/>
  <c r="C18"/>
  <c r="W17"/>
  <c r="S17"/>
  <c r="O17"/>
  <c r="K17"/>
  <c r="G17"/>
  <c r="C17"/>
  <c r="W16"/>
  <c r="S16"/>
  <c r="O16"/>
  <c r="K16"/>
  <c r="G16"/>
  <c r="C16"/>
  <c r="W15"/>
  <c r="S15"/>
  <c r="O15"/>
  <c r="K15"/>
  <c r="G15"/>
  <c r="C15"/>
  <c r="W14"/>
  <c r="S14"/>
  <c r="O14"/>
  <c r="K14"/>
  <c r="G14"/>
  <c r="C14"/>
  <c r="W13"/>
  <c r="S13"/>
  <c r="O13"/>
  <c r="K13"/>
  <c r="G13"/>
  <c r="C13"/>
  <c r="W12"/>
  <c r="S12"/>
  <c r="C11"/>
  <c r="W10"/>
  <c r="S10"/>
  <c r="O10"/>
  <c r="K10"/>
  <c r="G10"/>
  <c r="C10"/>
  <c r="W9"/>
  <c r="S9"/>
  <c r="O9"/>
  <c r="K9"/>
  <c r="G9"/>
  <c r="C9"/>
  <c r="W8"/>
  <c r="S8"/>
  <c r="O8"/>
  <c r="K8"/>
  <c r="G8"/>
  <c r="C8"/>
  <c r="W7"/>
  <c r="S7"/>
  <c r="O7"/>
  <c r="K7"/>
  <c r="G7"/>
  <c r="C7"/>
  <c r="Y6"/>
  <c r="U6"/>
  <c r="Q6"/>
  <c r="M6"/>
  <c r="I6"/>
  <c r="E6"/>
  <c r="X21"/>
  <c r="T21"/>
  <c r="P21"/>
  <c r="L21"/>
  <c r="H21"/>
  <c r="D21"/>
  <c r="X20"/>
  <c r="T20"/>
  <c r="P20"/>
  <c r="L20"/>
  <c r="H20"/>
  <c r="D20"/>
  <c r="X19"/>
  <c r="T19"/>
  <c r="P19"/>
  <c r="L19"/>
  <c r="H19"/>
  <c r="D19"/>
  <c r="X18"/>
  <c r="T18"/>
  <c r="P18"/>
  <c r="L18"/>
  <c r="H18"/>
  <c r="D18"/>
  <c r="X17"/>
  <c r="T17"/>
  <c r="P17"/>
  <c r="L17"/>
  <c r="H17"/>
  <c r="D17"/>
  <c r="X16"/>
  <c r="T16"/>
  <c r="P16"/>
  <c r="L16"/>
  <c r="H16"/>
  <c r="D16"/>
  <c r="X15"/>
  <c r="T15"/>
  <c r="P15"/>
  <c r="L15"/>
  <c r="H15"/>
  <c r="D15"/>
  <c r="X14"/>
  <c r="T14"/>
  <c r="P14"/>
  <c r="L14"/>
  <c r="H14"/>
  <c r="D14"/>
  <c r="X13"/>
  <c r="T13"/>
  <c r="P13"/>
  <c r="L13"/>
  <c r="H13"/>
  <c r="D13"/>
  <c r="X12"/>
  <c r="T12"/>
  <c r="P12"/>
  <c r="L12"/>
  <c r="H12"/>
  <c r="D12"/>
  <c r="X11"/>
  <c r="T11"/>
  <c r="P11"/>
  <c r="L11"/>
  <c r="H11"/>
  <c r="D11"/>
  <c r="X10"/>
  <c r="T10"/>
  <c r="P10"/>
  <c r="L10"/>
  <c r="H10"/>
  <c r="D10"/>
  <c r="X9"/>
  <c r="T9"/>
  <c r="P9"/>
  <c r="L9"/>
  <c r="H9"/>
  <c r="D9"/>
  <c r="X8"/>
  <c r="T8"/>
  <c r="P8"/>
  <c r="L8"/>
  <c r="H8"/>
  <c r="D8"/>
  <c r="X7"/>
  <c r="T7"/>
  <c r="P7"/>
  <c r="L7"/>
  <c r="E18" i="31"/>
  <c r="K18" s="1"/>
  <c r="H47"/>
  <c r="H36"/>
  <c r="J9" i="34"/>
  <c r="J12"/>
  <c r="D8" i="32"/>
  <c r="D5"/>
  <c r="D6"/>
  <c r="F47" i="31"/>
  <c r="F42"/>
  <c r="F46"/>
  <c r="F38"/>
  <c r="H40"/>
  <c r="H49"/>
  <c r="H39"/>
  <c r="H44"/>
  <c r="H43"/>
  <c r="I16"/>
  <c r="I17"/>
  <c r="I19"/>
  <c r="I21"/>
  <c r="I23"/>
  <c r="I25"/>
  <c r="I27"/>
  <c r="I29"/>
  <c r="I15"/>
  <c r="I18"/>
  <c r="I20"/>
  <c r="I22"/>
  <c r="I24"/>
  <c r="I26"/>
  <c r="E15"/>
  <c r="K15" s="1"/>
  <c r="E16"/>
  <c r="K16" s="1"/>
  <c r="E14"/>
  <c r="K14" s="1"/>
  <c r="H15"/>
  <c r="N15" s="1"/>
  <c r="H16"/>
  <c r="N16" s="1"/>
  <c r="H19"/>
  <c r="N19" s="1"/>
  <c r="H20"/>
  <c r="N20" s="1"/>
  <c r="H21"/>
  <c r="N21" s="1"/>
  <c r="H22"/>
  <c r="N22" s="1"/>
  <c r="H25"/>
  <c r="N25" s="1"/>
  <c r="H29"/>
  <c r="N29" s="1"/>
  <c r="F35"/>
  <c r="F37"/>
  <c r="F41"/>
  <c r="F49"/>
  <c r="H14"/>
  <c r="N14" s="1"/>
  <c r="J35"/>
  <c r="F36"/>
  <c r="H38"/>
  <c r="F40"/>
  <c r="H42"/>
  <c r="F44"/>
  <c r="H46"/>
  <c r="F48"/>
  <c r="H50"/>
  <c r="H17"/>
  <c r="N17" s="1"/>
  <c r="H18"/>
  <c r="N18" s="1"/>
  <c r="H23"/>
  <c r="N23" s="1"/>
  <c r="H24"/>
  <c r="N24" s="1"/>
  <c r="H26"/>
  <c r="N26" s="1"/>
  <c r="H27"/>
  <c r="N27" s="1"/>
  <c r="F45"/>
  <c r="H35"/>
  <c r="H37"/>
  <c r="F39"/>
  <c r="H41"/>
  <c r="F43"/>
  <c r="H45"/>
  <c r="F120" i="22"/>
  <c r="F121" s="1"/>
  <c r="F122" s="1"/>
  <c r="F123" s="1"/>
  <c r="F124" s="1"/>
  <c r="F125" s="1"/>
  <c r="F126" s="1"/>
  <c r="F127" s="1"/>
  <c r="F128" s="1"/>
  <c r="F129" s="1"/>
  <c r="F130" s="1"/>
  <c r="F131" s="1"/>
  <c r="F132" s="1"/>
  <c r="C7" i="28"/>
  <c r="D7"/>
  <c r="E7"/>
  <c r="F7"/>
  <c r="G7"/>
  <c r="H7"/>
  <c r="I7"/>
  <c r="J7"/>
  <c r="K7"/>
  <c r="L7"/>
  <c r="M7"/>
  <c r="N7"/>
  <c r="O7"/>
  <c r="P7"/>
  <c r="Q7"/>
  <c r="R7"/>
  <c r="S7"/>
  <c r="T7"/>
  <c r="U7"/>
  <c r="V7"/>
  <c r="W7"/>
  <c r="X7"/>
  <c r="Y7"/>
  <c r="Z7"/>
  <c r="C8"/>
  <c r="D8"/>
  <c r="E8"/>
  <c r="F8"/>
  <c r="G8"/>
  <c r="H8"/>
  <c r="I8"/>
  <c r="J8"/>
  <c r="K8"/>
  <c r="L8"/>
  <c r="M8"/>
  <c r="N8"/>
  <c r="O8"/>
  <c r="P8"/>
  <c r="Q8"/>
  <c r="R8"/>
  <c r="S8"/>
  <c r="T8"/>
  <c r="U8"/>
  <c r="V8"/>
  <c r="W8"/>
  <c r="X8"/>
  <c r="Y8"/>
  <c r="Z8"/>
  <c r="C9"/>
  <c r="D9"/>
  <c r="E9"/>
  <c r="F9"/>
  <c r="G9"/>
  <c r="H9"/>
  <c r="I9"/>
  <c r="J9"/>
  <c r="K9"/>
  <c r="L9"/>
  <c r="M9"/>
  <c r="N9"/>
  <c r="O9"/>
  <c r="P9"/>
  <c r="Q9"/>
  <c r="R9"/>
  <c r="S9"/>
  <c r="T9"/>
  <c r="U9"/>
  <c r="V9"/>
  <c r="W9"/>
  <c r="X9"/>
  <c r="Y9"/>
  <c r="Z9"/>
  <c r="C10"/>
  <c r="D10"/>
  <c r="E10"/>
  <c r="F10"/>
  <c r="G10"/>
  <c r="H10"/>
  <c r="I10"/>
  <c r="J10"/>
  <c r="K10"/>
  <c r="L10"/>
  <c r="M10"/>
  <c r="N10"/>
  <c r="O10"/>
  <c r="P10"/>
  <c r="Q10"/>
  <c r="R10"/>
  <c r="S10"/>
  <c r="T10"/>
  <c r="U10"/>
  <c r="V10"/>
  <c r="W10"/>
  <c r="X10"/>
  <c r="Y10"/>
  <c r="Z10"/>
  <c r="C11"/>
  <c r="D11"/>
  <c r="E11"/>
  <c r="F11"/>
  <c r="G11"/>
  <c r="H11"/>
  <c r="I11"/>
  <c r="J11"/>
  <c r="K11"/>
  <c r="L11"/>
  <c r="M11"/>
  <c r="N11"/>
  <c r="O11"/>
  <c r="P11"/>
  <c r="Q11"/>
  <c r="R11"/>
  <c r="S11"/>
  <c r="T11"/>
  <c r="U11"/>
  <c r="V11"/>
  <c r="W11"/>
  <c r="X11"/>
  <c r="Y11"/>
  <c r="Z11"/>
  <c r="C12"/>
  <c r="D12"/>
  <c r="E12"/>
  <c r="F12"/>
  <c r="G12"/>
  <c r="H12"/>
  <c r="I12"/>
  <c r="J12"/>
  <c r="K12"/>
  <c r="L12"/>
  <c r="M12"/>
  <c r="N12"/>
  <c r="O12"/>
  <c r="P12"/>
  <c r="Q12"/>
  <c r="R12"/>
  <c r="S12"/>
  <c r="T12"/>
  <c r="U12"/>
  <c r="V12"/>
  <c r="W12"/>
  <c r="X12"/>
  <c r="Y12"/>
  <c r="Z12"/>
  <c r="C13"/>
  <c r="D13"/>
  <c r="E13"/>
  <c r="F13"/>
  <c r="G13"/>
  <c r="H13"/>
  <c r="I13"/>
  <c r="J13"/>
  <c r="K13"/>
  <c r="L13"/>
  <c r="M13"/>
  <c r="N13"/>
  <c r="O13"/>
  <c r="P13"/>
  <c r="Q13"/>
  <c r="R13"/>
  <c r="S13"/>
  <c r="T13"/>
  <c r="U13"/>
  <c r="V13"/>
  <c r="W13"/>
  <c r="X13"/>
  <c r="Y13"/>
  <c r="Z13"/>
  <c r="C14"/>
  <c r="D14"/>
  <c r="E14"/>
  <c r="F14"/>
  <c r="G14"/>
  <c r="H14"/>
  <c r="I14"/>
  <c r="J14"/>
  <c r="K14"/>
  <c r="L14"/>
  <c r="M14"/>
  <c r="N14"/>
  <c r="O14"/>
  <c r="P14"/>
  <c r="Q14"/>
  <c r="R14"/>
  <c r="S14"/>
  <c r="T14"/>
  <c r="U14"/>
  <c r="V14"/>
  <c r="W14"/>
  <c r="X14"/>
  <c r="Y14"/>
  <c r="Z14"/>
  <c r="C15"/>
  <c r="D15"/>
  <c r="E15"/>
  <c r="F15"/>
  <c r="G15"/>
  <c r="H15"/>
  <c r="I15"/>
  <c r="J15"/>
  <c r="K15"/>
  <c r="L15"/>
  <c r="M15"/>
  <c r="N15"/>
  <c r="O15"/>
  <c r="P15"/>
  <c r="Q15"/>
  <c r="R15"/>
  <c r="S15"/>
  <c r="T15"/>
  <c r="U15"/>
  <c r="V15"/>
  <c r="W15"/>
  <c r="X15"/>
  <c r="Y15"/>
  <c r="Z15"/>
  <c r="C16"/>
  <c r="D16"/>
  <c r="E16"/>
  <c r="F16"/>
  <c r="G16"/>
  <c r="H16"/>
  <c r="I16"/>
  <c r="J16"/>
  <c r="K16"/>
  <c r="L16"/>
  <c r="M16"/>
  <c r="N16"/>
  <c r="O16"/>
  <c r="P16"/>
  <c r="Q16"/>
  <c r="R16"/>
  <c r="S16"/>
  <c r="T16"/>
  <c r="U16"/>
  <c r="V16"/>
  <c r="W16"/>
  <c r="X16"/>
  <c r="Y16"/>
  <c r="Z16"/>
  <c r="C17"/>
  <c r="D17"/>
  <c r="E17"/>
  <c r="F17"/>
  <c r="G17"/>
  <c r="H17"/>
  <c r="I17"/>
  <c r="J17"/>
  <c r="K17"/>
  <c r="L17"/>
  <c r="M17"/>
  <c r="N17"/>
  <c r="O17"/>
  <c r="P17"/>
  <c r="Q17"/>
  <c r="R17"/>
  <c r="S17"/>
  <c r="T17"/>
  <c r="U17"/>
  <c r="V17"/>
  <c r="W17"/>
  <c r="X17"/>
  <c r="Y17"/>
  <c r="Z17"/>
  <c r="C18"/>
  <c r="D18"/>
  <c r="E18"/>
  <c r="F18"/>
  <c r="G18"/>
  <c r="H18"/>
  <c r="I18"/>
  <c r="J18"/>
  <c r="K18"/>
  <c r="L18"/>
  <c r="M18"/>
  <c r="N18"/>
  <c r="O18"/>
  <c r="P18"/>
  <c r="Q18"/>
  <c r="R18"/>
  <c r="S18"/>
  <c r="T18"/>
  <c r="U18"/>
  <c r="V18"/>
  <c r="W18"/>
  <c r="X18"/>
  <c r="Y18"/>
  <c r="Z18"/>
  <c r="C19"/>
  <c r="D19"/>
  <c r="E19"/>
  <c r="F19"/>
  <c r="G19"/>
  <c r="H19"/>
  <c r="I19"/>
  <c r="J19"/>
  <c r="K19"/>
  <c r="L19"/>
  <c r="M19"/>
  <c r="N19"/>
  <c r="O19"/>
  <c r="P19"/>
  <c r="Q19"/>
  <c r="R19"/>
  <c r="S19"/>
  <c r="T19"/>
  <c r="U19"/>
  <c r="V19"/>
  <c r="W19"/>
  <c r="X19"/>
  <c r="Y19"/>
  <c r="Z19"/>
  <c r="C20"/>
  <c r="D20"/>
  <c r="E20"/>
  <c r="F20"/>
  <c r="G20"/>
  <c r="H20"/>
  <c r="I20"/>
  <c r="J20"/>
  <c r="K20"/>
  <c r="L20"/>
  <c r="M20"/>
  <c r="N20"/>
  <c r="O20"/>
  <c r="P20"/>
  <c r="Q20"/>
  <c r="R20"/>
  <c r="S20"/>
  <c r="T20"/>
  <c r="U20"/>
  <c r="V20"/>
  <c r="W20"/>
  <c r="X20"/>
  <c r="Y20"/>
  <c r="Z20"/>
  <c r="C21"/>
  <c r="D21"/>
  <c r="E21"/>
  <c r="F21"/>
  <c r="G21"/>
  <c r="H21"/>
  <c r="I21"/>
  <c r="J21"/>
  <c r="K21"/>
  <c r="L21"/>
  <c r="M21"/>
  <c r="N21"/>
  <c r="O21"/>
  <c r="P21"/>
  <c r="Q21"/>
  <c r="R21"/>
  <c r="S21"/>
  <c r="T21"/>
  <c r="U21"/>
  <c r="V21"/>
  <c r="W21"/>
  <c r="X21"/>
  <c r="Y21"/>
  <c r="Z21"/>
  <c r="G6"/>
  <c r="H6"/>
  <c r="I6"/>
  <c r="J6"/>
  <c r="K6"/>
  <c r="L6"/>
  <c r="M6"/>
  <c r="N6"/>
  <c r="O6"/>
  <c r="P6"/>
  <c r="Q6"/>
  <c r="R6"/>
  <c r="S6"/>
  <c r="T6"/>
  <c r="U6"/>
  <c r="V6"/>
  <c r="W6"/>
  <c r="X6"/>
  <c r="Y6"/>
  <c r="Z6"/>
  <c r="D6"/>
  <c r="E6"/>
  <c r="F6"/>
  <c r="C6"/>
  <c r="P6" i="29"/>
  <c r="P5"/>
  <c r="J11" s="1"/>
  <c r="J15" i="34" s="1"/>
  <c r="D11" i="22"/>
  <c r="D27" s="1"/>
  <c r="H11"/>
  <c r="H27" s="1"/>
  <c r="J5" i="29"/>
  <c r="G5"/>
  <c r="M8"/>
  <c r="N7"/>
  <c r="M7"/>
  <c r="N6"/>
  <c r="M6"/>
  <c r="N5"/>
  <c r="M5"/>
  <c r="E19" i="27"/>
  <c r="K19" s="1"/>
  <c r="E20"/>
  <c r="K20" s="1"/>
  <c r="E21"/>
  <c r="K21" s="1"/>
  <c r="E22"/>
  <c r="K22" s="1"/>
  <c r="E23"/>
  <c r="K23" s="1"/>
  <c r="E24"/>
  <c r="K24" s="1"/>
  <c r="E25"/>
  <c r="K25" s="1"/>
  <c r="E26"/>
  <c r="K26" s="1"/>
  <c r="E27"/>
  <c r="K27" s="1"/>
  <c r="E28"/>
  <c r="K28" s="1"/>
  <c r="E29"/>
  <c r="K29" s="1"/>
  <c r="D17" i="22"/>
  <c r="D33" s="1"/>
  <c r="D47" s="1"/>
  <c r="D16"/>
  <c r="D32" s="1"/>
  <c r="D12"/>
  <c r="D28" s="1"/>
  <c r="D10"/>
  <c r="D26" s="1"/>
  <c r="D9"/>
  <c r="D25" s="1"/>
  <c r="D8"/>
  <c r="D24" s="1"/>
  <c r="H16"/>
  <c r="H32" s="1"/>
  <c r="H12"/>
  <c r="H28" s="1"/>
  <c r="H10"/>
  <c r="H26" s="1"/>
  <c r="H9"/>
  <c r="H25" s="1"/>
  <c r="H8"/>
  <c r="H24" s="1"/>
  <c r="H6"/>
  <c r="H22" s="1"/>
  <c r="D6"/>
  <c r="D22" s="1"/>
  <c r="D18"/>
  <c r="D34" s="1"/>
  <c r="D48" s="1"/>
  <c r="D7"/>
  <c r="D23" s="1"/>
  <c r="D39" s="1"/>
  <c r="E23"/>
  <c r="H3" i="34" s="1"/>
  <c r="E24" i="22"/>
  <c r="H4" i="34" s="1"/>
  <c r="E25" i="22"/>
  <c r="H5" i="34" s="1"/>
  <c r="E26" i="22"/>
  <c r="H6" i="34" s="1"/>
  <c r="E28" i="22"/>
  <c r="H8" i="34" s="1"/>
  <c r="E31" i="22"/>
  <c r="E32"/>
  <c r="E33"/>
  <c r="E34"/>
  <c r="E22"/>
  <c r="G33"/>
  <c r="G34"/>
  <c r="G32"/>
  <c r="G23"/>
  <c r="K3" i="34" s="1"/>
  <c r="G24" i="22"/>
  <c r="K4" i="34" s="1"/>
  <c r="G25" i="22"/>
  <c r="K5" i="34" s="1"/>
  <c r="G26" i="22"/>
  <c r="K6" i="34" s="1"/>
  <c r="G28" i="22"/>
  <c r="G22"/>
  <c r="G20"/>
  <c r="G4"/>
  <c r="C36" i="27"/>
  <c r="C37" s="1"/>
  <c r="C38" s="1"/>
  <c r="C39" s="1"/>
  <c r="C40" s="1"/>
  <c r="C41" s="1"/>
  <c r="C42" s="1"/>
  <c r="C43" s="1"/>
  <c r="C44" s="1"/>
  <c r="C45" s="1"/>
  <c r="C46" s="1"/>
  <c r="C47" s="1"/>
  <c r="C48" s="1"/>
  <c r="C49" s="1"/>
  <c r="C50" s="1"/>
  <c r="K32"/>
  <c r="T7"/>
  <c r="F48"/>
  <c r="N13"/>
  <c r="K13"/>
  <c r="T6"/>
  <c r="S6"/>
  <c r="H50" s="1"/>
  <c r="T5"/>
  <c r="S5"/>
  <c r="N11"/>
  <c r="M11"/>
  <c r="L11"/>
  <c r="K11"/>
  <c r="O8"/>
  <c r="J8" i="29" s="1"/>
  <c r="O7" i="27"/>
  <c r="J7" i="29" s="1"/>
  <c r="O6" i="27"/>
  <c r="J6" i="29" s="1"/>
  <c r="K8" i="27"/>
  <c r="G8" i="29" s="1"/>
  <c r="K7" i="27"/>
  <c r="G7" i="29" s="1"/>
  <c r="K6" i="27"/>
  <c r="G6" i="29" s="1"/>
  <c r="G8" i="27"/>
  <c r="I29" s="1"/>
  <c r="C15"/>
  <c r="C16" s="1"/>
  <c r="G7"/>
  <c r="D7" i="29" s="1"/>
  <c r="G6" i="27"/>
  <c r="H25" s="1"/>
  <c r="N25" s="1"/>
  <c r="G5"/>
  <c r="E3"/>
  <c r="E18" l="1"/>
  <c r="K18" s="1"/>
  <c r="E9" i="34"/>
  <c r="G35" i="27"/>
  <c r="J35" s="1"/>
  <c r="L35" s="1"/>
  <c r="E12" i="34"/>
  <c r="G14" i="31"/>
  <c r="G15" s="1"/>
  <c r="L35"/>
  <c r="J36"/>
  <c r="E16" i="27"/>
  <c r="K16" s="1"/>
  <c r="D6" i="29"/>
  <c r="E17" i="27"/>
  <c r="K17" s="1"/>
  <c r="D5" i="29"/>
  <c r="E14" i="27"/>
  <c r="K14" s="1"/>
  <c r="E15"/>
  <c r="K15" s="1"/>
  <c r="D8" i="29"/>
  <c r="H17" i="22"/>
  <c r="H33" s="1"/>
  <c r="H47" s="1"/>
  <c r="H18"/>
  <c r="H34" s="1"/>
  <c r="H48" s="1"/>
  <c r="H7"/>
  <c r="H23" s="1"/>
  <c r="H39" s="1"/>
  <c r="F41" i="27"/>
  <c r="F35"/>
  <c r="F49"/>
  <c r="I22"/>
  <c r="H18"/>
  <c r="N18" s="1"/>
  <c r="I24"/>
  <c r="H26"/>
  <c r="N26" s="1"/>
  <c r="H39"/>
  <c r="H47"/>
  <c r="H16"/>
  <c r="N16" s="1"/>
  <c r="I27"/>
  <c r="H29"/>
  <c r="N29" s="1"/>
  <c r="F37"/>
  <c r="F45"/>
  <c r="H21"/>
  <c r="N21" s="1"/>
  <c r="H43"/>
  <c r="H14"/>
  <c r="N14" s="1"/>
  <c r="I17"/>
  <c r="I19"/>
  <c r="H22"/>
  <c r="N22" s="1"/>
  <c r="H24"/>
  <c r="N24" s="1"/>
  <c r="H27"/>
  <c r="N27" s="1"/>
  <c r="I28"/>
  <c r="H36"/>
  <c r="F38"/>
  <c r="H40"/>
  <c r="F42"/>
  <c r="H44"/>
  <c r="F46"/>
  <c r="H48"/>
  <c r="F50"/>
  <c r="I15"/>
  <c r="C17"/>
  <c r="H17"/>
  <c r="N17" s="1"/>
  <c r="H19"/>
  <c r="N19" s="1"/>
  <c r="I20"/>
  <c r="I23"/>
  <c r="I25"/>
  <c r="H28"/>
  <c r="N28" s="1"/>
  <c r="H35"/>
  <c r="H37"/>
  <c r="F39"/>
  <c r="H41"/>
  <c r="F43"/>
  <c r="H45"/>
  <c r="F47"/>
  <c r="H49"/>
  <c r="H15"/>
  <c r="N15" s="1"/>
  <c r="I16"/>
  <c r="I18"/>
  <c r="H20"/>
  <c r="N20" s="1"/>
  <c r="I21"/>
  <c r="H23"/>
  <c r="N23" s="1"/>
  <c r="I26"/>
  <c r="F36"/>
  <c r="H38"/>
  <c r="F40"/>
  <c r="H42"/>
  <c r="F44"/>
  <c r="H46"/>
  <c r="E6" i="35" l="1"/>
  <c r="I6"/>
  <c r="M6"/>
  <c r="Q6"/>
  <c r="U6"/>
  <c r="Y6"/>
  <c r="F7"/>
  <c r="J7"/>
  <c r="N7"/>
  <c r="R7"/>
  <c r="V7"/>
  <c r="Z7"/>
  <c r="G8"/>
  <c r="K8"/>
  <c r="O8"/>
  <c r="S8"/>
  <c r="W8"/>
  <c r="D9"/>
  <c r="H9"/>
  <c r="L9"/>
  <c r="P9"/>
  <c r="T9"/>
  <c r="X9"/>
  <c r="E10"/>
  <c r="I10"/>
  <c r="M10"/>
  <c r="Q10"/>
  <c r="U10"/>
  <c r="Y10"/>
  <c r="F11"/>
  <c r="J11"/>
  <c r="N11"/>
  <c r="R11"/>
  <c r="V11"/>
  <c r="Z11"/>
  <c r="G12"/>
  <c r="K12"/>
  <c r="O12"/>
  <c r="S12"/>
  <c r="W12"/>
  <c r="D13"/>
  <c r="H13"/>
  <c r="L13"/>
  <c r="P13"/>
  <c r="T13"/>
  <c r="X13"/>
  <c r="E14"/>
  <c r="I14"/>
  <c r="M14"/>
  <c r="Q14"/>
  <c r="U14"/>
  <c r="Y14"/>
  <c r="F15"/>
  <c r="J15"/>
  <c r="N15"/>
  <c r="R15"/>
  <c r="V15"/>
  <c r="Z15"/>
  <c r="G16"/>
  <c r="K16"/>
  <c r="O16"/>
  <c r="S16"/>
  <c r="W16"/>
  <c r="D17"/>
  <c r="H17"/>
  <c r="L17"/>
  <c r="P17"/>
  <c r="T17"/>
  <c r="X17"/>
  <c r="E18"/>
  <c r="I18"/>
  <c r="M18"/>
  <c r="Q18"/>
  <c r="U18"/>
  <c r="Y18"/>
  <c r="F19"/>
  <c r="J19"/>
  <c r="N19"/>
  <c r="R19"/>
  <c r="V19"/>
  <c r="Z19"/>
  <c r="G20"/>
  <c r="K20"/>
  <c r="O20"/>
  <c r="S20"/>
  <c r="W20"/>
  <c r="D21"/>
  <c r="H21"/>
  <c r="L21"/>
  <c r="P21"/>
  <c r="T21"/>
  <c r="X21"/>
  <c r="C12"/>
  <c r="C16"/>
  <c r="C20"/>
  <c r="C9"/>
  <c r="D6"/>
  <c r="H6"/>
  <c r="L6"/>
  <c r="P6"/>
  <c r="T6"/>
  <c r="X6"/>
  <c r="E7"/>
  <c r="I7"/>
  <c r="M7"/>
  <c r="Q7"/>
  <c r="U7"/>
  <c r="Y7"/>
  <c r="F8"/>
  <c r="J8"/>
  <c r="N8"/>
  <c r="R8"/>
  <c r="V8"/>
  <c r="Z8"/>
  <c r="G9"/>
  <c r="K9"/>
  <c r="O9"/>
  <c r="S9"/>
  <c r="W9"/>
  <c r="D10"/>
  <c r="H10"/>
  <c r="L10"/>
  <c r="P10"/>
  <c r="T10"/>
  <c r="X10"/>
  <c r="E11"/>
  <c r="I11"/>
  <c r="M11"/>
  <c r="Q11"/>
  <c r="U11"/>
  <c r="Y11"/>
  <c r="F12"/>
  <c r="J12"/>
  <c r="N12"/>
  <c r="R12"/>
  <c r="V12"/>
  <c r="Z12"/>
  <c r="G13"/>
  <c r="K13"/>
  <c r="O13"/>
  <c r="S13"/>
  <c r="W13"/>
  <c r="D14"/>
  <c r="H14"/>
  <c r="L14"/>
  <c r="P14"/>
  <c r="T14"/>
  <c r="X14"/>
  <c r="E15"/>
  <c r="I15"/>
  <c r="M15"/>
  <c r="Q15"/>
  <c r="U15"/>
  <c r="Y15"/>
  <c r="F16"/>
  <c r="J16"/>
  <c r="N16"/>
  <c r="R16"/>
  <c r="V16"/>
  <c r="Z16"/>
  <c r="G17"/>
  <c r="K17"/>
  <c r="O17"/>
  <c r="S17"/>
  <c r="W17"/>
  <c r="D18"/>
  <c r="H18"/>
  <c r="L18"/>
  <c r="P18"/>
  <c r="T18"/>
  <c r="X18"/>
  <c r="E19"/>
  <c r="I19"/>
  <c r="M19"/>
  <c r="Q19"/>
  <c r="U19"/>
  <c r="Y19"/>
  <c r="F20"/>
  <c r="J20"/>
  <c r="N20"/>
  <c r="R20"/>
  <c r="V20"/>
  <c r="Z20"/>
  <c r="G21"/>
  <c r="K21"/>
  <c r="O21"/>
  <c r="S21"/>
  <c r="W21"/>
  <c r="C11"/>
  <c r="C15"/>
  <c r="C19"/>
  <c r="C8"/>
  <c r="G6"/>
  <c r="K6"/>
  <c r="O6"/>
  <c r="S6"/>
  <c r="W6"/>
  <c r="D7"/>
  <c r="H7"/>
  <c r="L7"/>
  <c r="P7"/>
  <c r="T7"/>
  <c r="X7"/>
  <c r="E8"/>
  <c r="I8"/>
  <c r="M8"/>
  <c r="Q8"/>
  <c r="U8"/>
  <c r="Y8"/>
  <c r="F9"/>
  <c r="J9"/>
  <c r="N9"/>
  <c r="R9"/>
  <c r="V9"/>
  <c r="Z9"/>
  <c r="G10"/>
  <c r="K10"/>
  <c r="O10"/>
  <c r="S10"/>
  <c r="W10"/>
  <c r="D11"/>
  <c r="H11"/>
  <c r="L11"/>
  <c r="P11"/>
  <c r="T11"/>
  <c r="X11"/>
  <c r="E12"/>
  <c r="I12"/>
  <c r="M12"/>
  <c r="Q12"/>
  <c r="U12"/>
  <c r="Y12"/>
  <c r="F13"/>
  <c r="J13"/>
  <c r="N13"/>
  <c r="R13"/>
  <c r="V13"/>
  <c r="Z13"/>
  <c r="G14"/>
  <c r="K14"/>
  <c r="O14"/>
  <c r="S14"/>
  <c r="W14"/>
  <c r="D15"/>
  <c r="H15"/>
  <c r="L15"/>
  <c r="P15"/>
  <c r="T15"/>
  <c r="X15"/>
  <c r="E16"/>
  <c r="I16"/>
  <c r="M16"/>
  <c r="Q16"/>
  <c r="U16"/>
  <c r="Y16"/>
  <c r="F17"/>
  <c r="J17"/>
  <c r="N17"/>
  <c r="R17"/>
  <c r="V17"/>
  <c r="Z17"/>
  <c r="G18"/>
  <c r="K18"/>
  <c r="O18"/>
  <c r="S18"/>
  <c r="W18"/>
  <c r="D19"/>
  <c r="H19"/>
  <c r="L19"/>
  <c r="P19"/>
  <c r="T19"/>
  <c r="X19"/>
  <c r="E20"/>
  <c r="I20"/>
  <c r="M20"/>
  <c r="Q20"/>
  <c r="U20"/>
  <c r="Y20"/>
  <c r="F21"/>
  <c r="J21"/>
  <c r="N21"/>
  <c r="R21"/>
  <c r="V21"/>
  <c r="Z21"/>
  <c r="C14"/>
  <c r="C18"/>
  <c r="C7"/>
  <c r="C6"/>
  <c r="F6"/>
  <c r="J6"/>
  <c r="N6"/>
  <c r="R6"/>
  <c r="V6"/>
  <c r="Z6"/>
  <c r="G7"/>
  <c r="K7"/>
  <c r="O7"/>
  <c r="S7"/>
  <c r="W7"/>
  <c r="D8"/>
  <c r="H8"/>
  <c r="L8"/>
  <c r="P8"/>
  <c r="T8"/>
  <c r="X8"/>
  <c r="E9"/>
  <c r="I9"/>
  <c r="M9"/>
  <c r="Q9"/>
  <c r="U9"/>
  <c r="Y9"/>
  <c r="F10"/>
  <c r="J10"/>
  <c r="N10"/>
  <c r="R10"/>
  <c r="V10"/>
  <c r="Z10"/>
  <c r="G11"/>
  <c r="K11"/>
  <c r="O11"/>
  <c r="S11"/>
  <c r="W11"/>
  <c r="D12"/>
  <c r="H12"/>
  <c r="L12"/>
  <c r="P12"/>
  <c r="T12"/>
  <c r="X12"/>
  <c r="E13"/>
  <c r="I13"/>
  <c r="M13"/>
  <c r="Q13"/>
  <c r="U13"/>
  <c r="Y13"/>
  <c r="F14"/>
  <c r="J14"/>
  <c r="N14"/>
  <c r="R14"/>
  <c r="V14"/>
  <c r="Z14"/>
  <c r="G15"/>
  <c r="K15"/>
  <c r="O15"/>
  <c r="S15"/>
  <c r="W15"/>
  <c r="D16"/>
  <c r="H16"/>
  <c r="L16"/>
  <c r="P16"/>
  <c r="T16"/>
  <c r="X16"/>
  <c r="E17"/>
  <c r="I17"/>
  <c r="M17"/>
  <c r="Q17"/>
  <c r="U17"/>
  <c r="Y17"/>
  <c r="F18"/>
  <c r="J18"/>
  <c r="N18"/>
  <c r="R18"/>
  <c r="V18"/>
  <c r="Z18"/>
  <c r="G19"/>
  <c r="K19"/>
  <c r="O19"/>
  <c r="S19"/>
  <c r="W19"/>
  <c r="D20"/>
  <c r="H20"/>
  <c r="L20"/>
  <c r="P20"/>
  <c r="T20"/>
  <c r="X20"/>
  <c r="E21"/>
  <c r="I21"/>
  <c r="M21"/>
  <c r="Q21"/>
  <c r="U21"/>
  <c r="Y21"/>
  <c r="C13"/>
  <c r="C17"/>
  <c r="C21"/>
  <c r="C10"/>
  <c r="J36" i="27"/>
  <c r="J37" s="1"/>
  <c r="J38" s="1"/>
  <c r="J39" s="1"/>
  <c r="J40" s="1"/>
  <c r="F14" i="31"/>
  <c r="L14" s="1"/>
  <c r="T14" s="1"/>
  <c r="U14" s="1"/>
  <c r="F15"/>
  <c r="L15" s="1"/>
  <c r="G16"/>
  <c r="J37"/>
  <c r="G14" i="27"/>
  <c r="F14" s="1"/>
  <c r="L14" s="1"/>
  <c r="T14" s="1"/>
  <c r="U14" s="1"/>
  <c r="C18"/>
  <c r="M14" i="31" l="1"/>
  <c r="Q14" s="1"/>
  <c r="T15"/>
  <c r="U15" s="1"/>
  <c r="M15"/>
  <c r="F16"/>
  <c r="L16" s="1"/>
  <c r="G17"/>
  <c r="J38"/>
  <c r="J41" i="27"/>
  <c r="G15"/>
  <c r="F15" s="1"/>
  <c r="L15" s="1"/>
  <c r="T15" s="1"/>
  <c r="U15" s="1"/>
  <c r="M14"/>
  <c r="S14" s="1"/>
  <c r="C19"/>
  <c r="S14" i="31" l="1"/>
  <c r="E35"/>
  <c r="O15"/>
  <c r="P15" s="1"/>
  <c r="J39"/>
  <c r="E36"/>
  <c r="G36" s="1"/>
  <c r="S15"/>
  <c r="Q15"/>
  <c r="T16"/>
  <c r="U16" s="1"/>
  <c r="M16"/>
  <c r="F17"/>
  <c r="L17" s="1"/>
  <c r="G18"/>
  <c r="Q14" i="27"/>
  <c r="J42"/>
  <c r="G16"/>
  <c r="F16" s="1"/>
  <c r="L16" s="1"/>
  <c r="T16" s="1"/>
  <c r="U16" s="1"/>
  <c r="M15"/>
  <c r="E35"/>
  <c r="C20"/>
  <c r="J40" i="31" l="1"/>
  <c r="T17"/>
  <c r="U17" s="1"/>
  <c r="M17"/>
  <c r="O17" s="1"/>
  <c r="P17" s="1"/>
  <c r="F18"/>
  <c r="L18" s="1"/>
  <c r="G19"/>
  <c r="I36"/>
  <c r="K36" s="1"/>
  <c r="L36"/>
  <c r="Q16"/>
  <c r="E37"/>
  <c r="G37" s="1"/>
  <c r="I37" s="1"/>
  <c r="K37" s="1"/>
  <c r="S16"/>
  <c r="O16"/>
  <c r="P16" s="1"/>
  <c r="S15" i="27"/>
  <c r="Q15"/>
  <c r="O15"/>
  <c r="P15" s="1"/>
  <c r="J43"/>
  <c r="G17"/>
  <c r="G18" s="1"/>
  <c r="E36"/>
  <c r="G36" s="1"/>
  <c r="M16"/>
  <c r="C21"/>
  <c r="T18" i="31" l="1"/>
  <c r="U18" s="1"/>
  <c r="M18"/>
  <c r="F19"/>
  <c r="L19" s="1"/>
  <c r="G20"/>
  <c r="J41"/>
  <c r="L37"/>
  <c r="Q17"/>
  <c r="S17"/>
  <c r="E38"/>
  <c r="G38" s="1"/>
  <c r="I38" s="1"/>
  <c r="K38" s="1"/>
  <c r="O16" i="27"/>
  <c r="P16" s="1"/>
  <c r="S16"/>
  <c r="L36"/>
  <c r="I36"/>
  <c r="K36" s="1"/>
  <c r="Q16"/>
  <c r="J44"/>
  <c r="F17"/>
  <c r="G19"/>
  <c r="F18"/>
  <c r="L18" s="1"/>
  <c r="T18" s="1"/>
  <c r="U18" s="1"/>
  <c r="E37"/>
  <c r="G37" s="1"/>
  <c r="C22"/>
  <c r="J42" i="31" l="1"/>
  <c r="L38"/>
  <c r="E39"/>
  <c r="G39" s="1"/>
  <c r="I39" s="1"/>
  <c r="K39" s="1"/>
  <c r="Q18"/>
  <c r="S18"/>
  <c r="T19"/>
  <c r="U19" s="1"/>
  <c r="M19"/>
  <c r="O19" s="1"/>
  <c r="P19" s="1"/>
  <c r="O18"/>
  <c r="P18" s="1"/>
  <c r="F20"/>
  <c r="L20" s="1"/>
  <c r="G21"/>
  <c r="L37" i="27"/>
  <c r="I37"/>
  <c r="K37" s="1"/>
  <c r="J45"/>
  <c r="L17"/>
  <c r="C23"/>
  <c r="G20"/>
  <c r="F19"/>
  <c r="L19" s="1"/>
  <c r="T19" s="1"/>
  <c r="U19" s="1"/>
  <c r="M18"/>
  <c r="S18" s="1"/>
  <c r="F21" i="31" l="1"/>
  <c r="L21" s="1"/>
  <c r="G22"/>
  <c r="T20"/>
  <c r="U20" s="1"/>
  <c r="M20"/>
  <c r="E40"/>
  <c r="G40" s="1"/>
  <c r="I40" s="1"/>
  <c r="K40" s="1"/>
  <c r="Q19"/>
  <c r="S19"/>
  <c r="L39"/>
  <c r="J43"/>
  <c r="Q18" i="27"/>
  <c r="M17"/>
  <c r="T17"/>
  <c r="U17" s="1"/>
  <c r="J46"/>
  <c r="E39"/>
  <c r="G39" s="1"/>
  <c r="M19"/>
  <c r="S19" s="1"/>
  <c r="G21"/>
  <c r="F20"/>
  <c r="L20" s="1"/>
  <c r="T20" s="1"/>
  <c r="U20" s="1"/>
  <c r="C24"/>
  <c r="S20" i="31" l="1"/>
  <c r="E41"/>
  <c r="G41" s="1"/>
  <c r="I41" s="1"/>
  <c r="K41" s="1"/>
  <c r="Q20"/>
  <c r="L40"/>
  <c r="F22"/>
  <c r="L22" s="1"/>
  <c r="G23"/>
  <c r="O20"/>
  <c r="P20" s="1"/>
  <c r="T21"/>
  <c r="U21" s="1"/>
  <c r="M21"/>
  <c r="O21" s="1"/>
  <c r="P21" s="1"/>
  <c r="J44"/>
  <c r="E38" i="27"/>
  <c r="G38" s="1"/>
  <c r="I39" s="1"/>
  <c r="K39" s="1"/>
  <c r="S17"/>
  <c r="L39"/>
  <c r="O18"/>
  <c r="P18" s="1"/>
  <c r="Q17"/>
  <c r="O17"/>
  <c r="P17" s="1"/>
  <c r="Q19"/>
  <c r="O19"/>
  <c r="P19" s="1"/>
  <c r="J47"/>
  <c r="M20"/>
  <c r="S20" s="1"/>
  <c r="C25"/>
  <c r="E40"/>
  <c r="G40" s="1"/>
  <c r="I40" s="1"/>
  <c r="K40" s="1"/>
  <c r="G22"/>
  <c r="F21"/>
  <c r="L21" s="1"/>
  <c r="T21" s="1"/>
  <c r="U21" s="1"/>
  <c r="J45" i="31" l="1"/>
  <c r="F23"/>
  <c r="L23" s="1"/>
  <c r="G24"/>
  <c r="S21"/>
  <c r="E42"/>
  <c r="G42" s="1"/>
  <c r="I42" s="1"/>
  <c r="K42" s="1"/>
  <c r="Q21"/>
  <c r="T22"/>
  <c r="U22" s="1"/>
  <c r="M22"/>
  <c r="O22" s="1"/>
  <c r="P22" s="1"/>
  <c r="L41"/>
  <c r="I38" i="27"/>
  <c r="K38" s="1"/>
  <c r="L38"/>
  <c r="Q20"/>
  <c r="L40"/>
  <c r="O20"/>
  <c r="P20" s="1"/>
  <c r="J48"/>
  <c r="F22"/>
  <c r="L22" s="1"/>
  <c r="T22" s="1"/>
  <c r="U22" s="1"/>
  <c r="G23"/>
  <c r="E41"/>
  <c r="G41" s="1"/>
  <c r="I41" s="1"/>
  <c r="K41" s="1"/>
  <c r="M21"/>
  <c r="S21" s="1"/>
  <c r="C26"/>
  <c r="E43" i="31" l="1"/>
  <c r="G43" s="1"/>
  <c r="I43" s="1"/>
  <c r="K43" s="1"/>
  <c r="S22"/>
  <c r="Q22"/>
  <c r="L42"/>
  <c r="T23"/>
  <c r="U23" s="1"/>
  <c r="M23"/>
  <c r="O23" s="1"/>
  <c r="P23" s="1"/>
  <c r="J46"/>
  <c r="F24"/>
  <c r="L24" s="1"/>
  <c r="G25"/>
  <c r="Q21" i="27"/>
  <c r="L41"/>
  <c r="O21"/>
  <c r="P21" s="1"/>
  <c r="J49"/>
  <c r="M22"/>
  <c r="S22" s="1"/>
  <c r="G24"/>
  <c r="G25" s="1"/>
  <c r="G26" s="1"/>
  <c r="G27" s="1"/>
  <c r="G28" s="1"/>
  <c r="G29" s="1"/>
  <c r="F23"/>
  <c r="L23" s="1"/>
  <c r="T23" s="1"/>
  <c r="U23" s="1"/>
  <c r="E42"/>
  <c r="G42" s="1"/>
  <c r="I42" s="1"/>
  <c r="K42" s="1"/>
  <c r="C27"/>
  <c r="L43" i="31" l="1"/>
  <c r="T24"/>
  <c r="U24" s="1"/>
  <c r="M24"/>
  <c r="O24" s="1"/>
  <c r="P24" s="1"/>
  <c r="J47"/>
  <c r="F25"/>
  <c r="L25" s="1"/>
  <c r="G26"/>
  <c r="E44"/>
  <c r="G44" s="1"/>
  <c r="Q23"/>
  <c r="S23"/>
  <c r="O22" i="27"/>
  <c r="P22" s="1"/>
  <c r="L42"/>
  <c r="Q22"/>
  <c r="J50"/>
  <c r="E43"/>
  <c r="G43" s="1"/>
  <c r="F24"/>
  <c r="L24" s="1"/>
  <c r="T24" s="1"/>
  <c r="U24" s="1"/>
  <c r="C28"/>
  <c r="M23"/>
  <c r="S23" s="1"/>
  <c r="L44" i="31" l="1"/>
  <c r="T25"/>
  <c r="U25" s="1"/>
  <c r="M25"/>
  <c r="O25" s="1"/>
  <c r="P25" s="1"/>
  <c r="I44"/>
  <c r="K44" s="1"/>
  <c r="J48"/>
  <c r="F26"/>
  <c r="L26" s="1"/>
  <c r="G27"/>
  <c r="E45"/>
  <c r="G45" s="1"/>
  <c r="I45" s="1"/>
  <c r="K45" s="1"/>
  <c r="Q24"/>
  <c r="S24"/>
  <c r="O23" i="27"/>
  <c r="P23" s="1"/>
  <c r="L43"/>
  <c r="Q23"/>
  <c r="I43"/>
  <c r="K43" s="1"/>
  <c r="F25"/>
  <c r="L25" s="1"/>
  <c r="T25" s="1"/>
  <c r="U25" s="1"/>
  <c r="E44"/>
  <c r="G44" s="1"/>
  <c r="I44" s="1"/>
  <c r="K44" s="1"/>
  <c r="C29"/>
  <c r="M24"/>
  <c r="S24" s="1"/>
  <c r="F27" i="31" l="1"/>
  <c r="L27" s="1"/>
  <c r="G28"/>
  <c r="J49"/>
  <c r="L45"/>
  <c r="T26"/>
  <c r="U26" s="1"/>
  <c r="M26"/>
  <c r="O26" s="1"/>
  <c r="P26" s="1"/>
  <c r="Q25"/>
  <c r="S25"/>
  <c r="E46"/>
  <c r="G46" s="1"/>
  <c r="I46" s="1"/>
  <c r="K46" s="1"/>
  <c r="Q24" i="27"/>
  <c r="L44"/>
  <c r="O24"/>
  <c r="P24" s="1"/>
  <c r="F26"/>
  <c r="L26" s="1"/>
  <c r="T26" s="1"/>
  <c r="U26" s="1"/>
  <c r="M25"/>
  <c r="E45"/>
  <c r="G45" s="1"/>
  <c r="T27" i="31" l="1"/>
  <c r="U27" s="1"/>
  <c r="M27"/>
  <c r="O27" s="1"/>
  <c r="P27" s="1"/>
  <c r="F28"/>
  <c r="L28" s="1"/>
  <c r="G29"/>
  <c r="F29" s="1"/>
  <c r="L29" s="1"/>
  <c r="J50"/>
  <c r="L46"/>
  <c r="S26"/>
  <c r="Q26"/>
  <c r="E47"/>
  <c r="G47" s="1"/>
  <c r="I47" s="1"/>
  <c r="K47" s="1"/>
  <c r="O25" i="27"/>
  <c r="P25" s="1"/>
  <c r="S25"/>
  <c r="Q25"/>
  <c r="L45"/>
  <c r="I45"/>
  <c r="K45" s="1"/>
  <c r="F27"/>
  <c r="L27" s="1"/>
  <c r="T27" s="1"/>
  <c r="U27" s="1"/>
  <c r="M26"/>
  <c r="S26" s="1"/>
  <c r="E46"/>
  <c r="G46" s="1"/>
  <c r="T28" i="31" l="1"/>
  <c r="U28" s="1"/>
  <c r="M28"/>
  <c r="O28" s="1"/>
  <c r="P28" s="1"/>
  <c r="E48"/>
  <c r="G48" s="1"/>
  <c r="I48" s="1"/>
  <c r="K48" s="1"/>
  <c r="Q27"/>
  <c r="S27"/>
  <c r="L47"/>
  <c r="T29"/>
  <c r="U29" s="1"/>
  <c r="M29"/>
  <c r="Q26" i="27"/>
  <c r="L46"/>
  <c r="I46"/>
  <c r="K46" s="1"/>
  <c r="O26"/>
  <c r="P26" s="1"/>
  <c r="F28"/>
  <c r="L28" s="1"/>
  <c r="T28" s="1"/>
  <c r="U28" s="1"/>
  <c r="F29"/>
  <c r="L29" s="1"/>
  <c r="T29" s="1"/>
  <c r="U29" s="1"/>
  <c r="M27"/>
  <c r="S27" s="1"/>
  <c r="E47"/>
  <c r="G47" s="1"/>
  <c r="O29" i="31" l="1"/>
  <c r="P29" s="1"/>
  <c r="P30" s="1"/>
  <c r="S28"/>
  <c r="E49"/>
  <c r="G49" s="1"/>
  <c r="Q28"/>
  <c r="S29"/>
  <c r="E50"/>
  <c r="G50" s="1"/>
  <c r="L50" s="1"/>
  <c r="Q29"/>
  <c r="L48"/>
  <c r="Q27" i="27"/>
  <c r="L47"/>
  <c r="O27"/>
  <c r="P27" s="1"/>
  <c r="I47"/>
  <c r="K47" s="1"/>
  <c r="M28"/>
  <c r="S28" s="1"/>
  <c r="M29"/>
  <c r="E48"/>
  <c r="G48" s="1"/>
  <c r="I48" s="1"/>
  <c r="K48" s="1"/>
  <c r="Q30" i="31" l="1"/>
  <c r="I50"/>
  <c r="K50" s="1"/>
  <c r="L49"/>
  <c r="L51" s="1"/>
  <c r="I49"/>
  <c r="K49" s="1"/>
  <c r="O28" i="27"/>
  <c r="P28" s="1"/>
  <c r="Q29"/>
  <c r="S29"/>
  <c r="L48"/>
  <c r="Q28"/>
  <c r="O29"/>
  <c r="P29" s="1"/>
  <c r="E49"/>
  <c r="G49" s="1"/>
  <c r="E50"/>
  <c r="G50" s="1"/>
  <c r="L50" s="1"/>
  <c r="K51" i="31" l="1"/>
  <c r="P30" i="27"/>
  <c r="Q30"/>
  <c r="L49"/>
  <c r="L51" s="1"/>
  <c r="I50"/>
  <c r="K50" s="1"/>
  <c r="I49"/>
  <c r="K49" s="1"/>
  <c r="K51" l="1"/>
</calcChain>
</file>

<file path=xl/sharedStrings.xml><?xml version="1.0" encoding="utf-8"?>
<sst xmlns="http://schemas.openxmlformats.org/spreadsheetml/2006/main" count="16149" uniqueCount="496">
  <si>
    <t>A</t>
  </si>
  <si>
    <t>B</t>
  </si>
  <si>
    <t>C</t>
  </si>
  <si>
    <t>D</t>
  </si>
  <si>
    <t>E</t>
  </si>
  <si>
    <t>F</t>
  </si>
  <si>
    <t>G</t>
  </si>
  <si>
    <t>H</t>
  </si>
  <si>
    <t>I</t>
  </si>
  <si>
    <t>J</t>
  </si>
  <si>
    <t>K</t>
  </si>
  <si>
    <t>L</t>
  </si>
  <si>
    <t>M</t>
  </si>
  <si>
    <t>N</t>
  </si>
  <si>
    <t>O</t>
  </si>
  <si>
    <t>P</t>
  </si>
  <si>
    <t>A1</t>
  </si>
  <si>
    <t>A2</t>
  </si>
  <si>
    <t>A3</t>
  </si>
  <si>
    <t>A4</t>
  </si>
  <si>
    <t>A5</t>
  </si>
  <si>
    <t>A6</t>
  </si>
  <si>
    <t>A7</t>
  </si>
  <si>
    <t>A8</t>
  </si>
  <si>
    <t>A9</t>
  </si>
  <si>
    <t>A10</t>
  </si>
  <si>
    <t>A11</t>
  </si>
  <si>
    <t>A12</t>
  </si>
  <si>
    <t>A13</t>
  </si>
  <si>
    <t>A14</t>
  </si>
  <si>
    <t>A15</t>
  </si>
  <si>
    <t>A16</t>
  </si>
  <si>
    <t>A18</t>
  </si>
  <si>
    <t>A19</t>
  </si>
  <si>
    <t>A20</t>
  </si>
  <si>
    <t>A21</t>
  </si>
  <si>
    <t>B1</t>
  </si>
  <si>
    <t>B2</t>
  </si>
  <si>
    <t>B3</t>
  </si>
  <si>
    <t>B4</t>
  </si>
  <si>
    <t>B5</t>
  </si>
  <si>
    <t>B6</t>
  </si>
  <si>
    <t>B7</t>
  </si>
  <si>
    <t>B8</t>
  </si>
  <si>
    <t>B9</t>
  </si>
  <si>
    <t>B10</t>
  </si>
  <si>
    <t>B11</t>
  </si>
  <si>
    <t>B12</t>
  </si>
  <si>
    <t>B13</t>
  </si>
  <si>
    <t>B14</t>
  </si>
  <si>
    <t>B15</t>
  </si>
  <si>
    <t>B16</t>
  </si>
  <si>
    <t>B18</t>
  </si>
  <si>
    <t>B19</t>
  </si>
  <si>
    <t>B20</t>
  </si>
  <si>
    <t>B21</t>
  </si>
  <si>
    <t>C1</t>
  </si>
  <si>
    <t>C2</t>
  </si>
  <si>
    <t>C3</t>
  </si>
  <si>
    <t>C4</t>
  </si>
  <si>
    <t>C5</t>
  </si>
  <si>
    <t>C6</t>
  </si>
  <si>
    <t>C7</t>
  </si>
  <si>
    <t>C8</t>
  </si>
  <si>
    <t>C9</t>
  </si>
  <si>
    <t>C10</t>
  </si>
  <si>
    <t>C11</t>
  </si>
  <si>
    <t>C12</t>
  </si>
  <si>
    <t>C13</t>
  </si>
  <si>
    <t>C14</t>
  </si>
  <si>
    <t>C15</t>
  </si>
  <si>
    <t>C16</t>
  </si>
  <si>
    <t>C18</t>
  </si>
  <si>
    <t>C19</t>
  </si>
  <si>
    <t>C20</t>
  </si>
  <si>
    <t>C21</t>
  </si>
  <si>
    <t>D1</t>
  </si>
  <si>
    <t>D2</t>
  </si>
  <si>
    <t>D3</t>
  </si>
  <si>
    <t>D4</t>
  </si>
  <si>
    <t>D5</t>
  </si>
  <si>
    <t>D6</t>
  </si>
  <si>
    <t>D7</t>
  </si>
  <si>
    <t>D8</t>
  </si>
  <si>
    <t>D9</t>
  </si>
  <si>
    <t>D10</t>
  </si>
  <si>
    <t>D11</t>
  </si>
  <si>
    <t>D12</t>
  </si>
  <si>
    <t>D13</t>
  </si>
  <si>
    <t>D14</t>
  </si>
  <si>
    <t>D15</t>
  </si>
  <si>
    <t>D16</t>
  </si>
  <si>
    <t>D18</t>
  </si>
  <si>
    <t>D19</t>
  </si>
  <si>
    <t>D20</t>
  </si>
  <si>
    <t>D21</t>
  </si>
  <si>
    <t>E1</t>
  </si>
  <si>
    <t>E2</t>
  </si>
  <si>
    <t>E3</t>
  </si>
  <si>
    <t>E4</t>
  </si>
  <si>
    <t>E5</t>
  </si>
  <si>
    <t>E6</t>
  </si>
  <si>
    <t>E7</t>
  </si>
  <si>
    <t>E8</t>
  </si>
  <si>
    <t>E9</t>
  </si>
  <si>
    <t>E10</t>
  </si>
  <si>
    <t>E11</t>
  </si>
  <si>
    <t>E12</t>
  </si>
  <si>
    <t>E13</t>
  </si>
  <si>
    <t>E14</t>
  </si>
  <si>
    <t>E15</t>
  </si>
  <si>
    <t>E16</t>
  </si>
  <si>
    <t>E18</t>
  </si>
  <si>
    <t>E19</t>
  </si>
  <si>
    <t>E20</t>
  </si>
  <si>
    <t>E21</t>
  </si>
  <si>
    <t>F1</t>
  </si>
  <si>
    <t>F2</t>
  </si>
  <si>
    <t>F3</t>
  </si>
  <si>
    <t>F4</t>
  </si>
  <si>
    <t>F5</t>
  </si>
  <si>
    <t>F6</t>
  </si>
  <si>
    <t>F7</t>
  </si>
  <si>
    <t>F8</t>
  </si>
  <si>
    <t>F9</t>
  </si>
  <si>
    <t>F10</t>
  </si>
  <si>
    <t>F11</t>
  </si>
  <si>
    <t>F12</t>
  </si>
  <si>
    <t>F13</t>
  </si>
  <si>
    <t>F14</t>
  </si>
  <si>
    <t>F15</t>
  </si>
  <si>
    <t>F16</t>
  </si>
  <si>
    <t>F18</t>
  </si>
  <si>
    <t>F19</t>
  </si>
  <si>
    <t>F20</t>
  </si>
  <si>
    <t>F21</t>
  </si>
  <si>
    <t>G1</t>
  </si>
  <si>
    <t>G2</t>
  </si>
  <si>
    <t>G3</t>
  </si>
  <si>
    <t>G4</t>
  </si>
  <si>
    <t>G5</t>
  </si>
  <si>
    <t>G6</t>
  </si>
  <si>
    <t>G7</t>
  </si>
  <si>
    <t>G8</t>
  </si>
  <si>
    <t>G9</t>
  </si>
  <si>
    <t>G10</t>
  </si>
  <si>
    <t>G11</t>
  </si>
  <si>
    <t>G12</t>
  </si>
  <si>
    <t>G13</t>
  </si>
  <si>
    <t>G14</t>
  </si>
  <si>
    <t>G15</t>
  </si>
  <si>
    <t>G16</t>
  </si>
  <si>
    <t>G18</t>
  </si>
  <si>
    <t>G19</t>
  </si>
  <si>
    <t>G20</t>
  </si>
  <si>
    <t>G21</t>
  </si>
  <si>
    <t>H1</t>
  </si>
  <si>
    <t>H2</t>
  </si>
  <si>
    <t>H3</t>
  </si>
  <si>
    <t>H4</t>
  </si>
  <si>
    <t>H5</t>
  </si>
  <si>
    <t>H6</t>
  </si>
  <si>
    <t>H7</t>
  </si>
  <si>
    <t>H8</t>
  </si>
  <si>
    <t>H9</t>
  </si>
  <si>
    <t>H10</t>
  </si>
  <si>
    <t>H11</t>
  </si>
  <si>
    <t>H12</t>
  </si>
  <si>
    <t>H13</t>
  </si>
  <si>
    <t>H14</t>
  </si>
  <si>
    <t>H15</t>
  </si>
  <si>
    <t>H16</t>
  </si>
  <si>
    <t>H18</t>
  </si>
  <si>
    <t>H19</t>
  </si>
  <si>
    <t>H20</t>
  </si>
  <si>
    <t>H21</t>
  </si>
  <si>
    <t>I1</t>
  </si>
  <si>
    <t>I2</t>
  </si>
  <si>
    <t>I3</t>
  </si>
  <si>
    <t>I4</t>
  </si>
  <si>
    <t>I5</t>
  </si>
  <si>
    <t>I6</t>
  </si>
  <si>
    <t>I7</t>
  </si>
  <si>
    <t>I8</t>
  </si>
  <si>
    <t>I9</t>
  </si>
  <si>
    <t>I10</t>
  </si>
  <si>
    <t>I11</t>
  </si>
  <si>
    <t>I12</t>
  </si>
  <si>
    <t>I13</t>
  </si>
  <si>
    <t>I14</t>
  </si>
  <si>
    <t>I15</t>
  </si>
  <si>
    <t>I16</t>
  </si>
  <si>
    <t>I18</t>
  </si>
  <si>
    <t>I19</t>
  </si>
  <si>
    <t>I20</t>
  </si>
  <si>
    <t>I21</t>
  </si>
  <si>
    <t>J1</t>
  </si>
  <si>
    <t>J2</t>
  </si>
  <si>
    <t>J3</t>
  </si>
  <si>
    <t>J4</t>
  </si>
  <si>
    <t>J5</t>
  </si>
  <si>
    <t>J6</t>
  </si>
  <si>
    <t>J7</t>
  </si>
  <si>
    <t>J8</t>
  </si>
  <si>
    <t>J9</t>
  </si>
  <si>
    <t>J10</t>
  </si>
  <si>
    <t>J11</t>
  </si>
  <si>
    <t>J12</t>
  </si>
  <si>
    <t>J13</t>
  </si>
  <si>
    <t>J14</t>
  </si>
  <si>
    <t>J15</t>
  </si>
  <si>
    <t>J16</t>
  </si>
  <si>
    <t>J18</t>
  </si>
  <si>
    <t>J19</t>
  </si>
  <si>
    <t>J20</t>
  </si>
  <si>
    <t>J21</t>
  </si>
  <si>
    <t>K1</t>
  </si>
  <si>
    <t>K2</t>
  </si>
  <si>
    <t>K3</t>
  </si>
  <si>
    <t>K4</t>
  </si>
  <si>
    <t>K5</t>
  </si>
  <si>
    <t>K6</t>
  </si>
  <si>
    <t>K7</t>
  </si>
  <si>
    <t>K8</t>
  </si>
  <si>
    <t>K9</t>
  </si>
  <si>
    <t>K10</t>
  </si>
  <si>
    <t>K11</t>
  </si>
  <si>
    <t>K12</t>
  </si>
  <si>
    <t>K13</t>
  </si>
  <si>
    <t>K14</t>
  </si>
  <si>
    <t>K15</t>
  </si>
  <si>
    <t>K16</t>
  </si>
  <si>
    <t>K18</t>
  </si>
  <si>
    <t>K19</t>
  </si>
  <si>
    <t>K20</t>
  </si>
  <si>
    <t>K21</t>
  </si>
  <si>
    <t>L1</t>
  </si>
  <si>
    <t>L2</t>
  </si>
  <si>
    <t>L3</t>
  </si>
  <si>
    <t>L4</t>
  </si>
  <si>
    <t>L5</t>
  </si>
  <si>
    <t>L6</t>
  </si>
  <si>
    <t>L7</t>
  </si>
  <si>
    <t>L8</t>
  </si>
  <si>
    <t>L9</t>
  </si>
  <si>
    <t>L10</t>
  </si>
  <si>
    <t>L11</t>
  </si>
  <si>
    <t>L12</t>
  </si>
  <si>
    <t>L13</t>
  </si>
  <si>
    <t>L14</t>
  </si>
  <si>
    <t>L15</t>
  </si>
  <si>
    <t>L16</t>
  </si>
  <si>
    <t>L18</t>
  </si>
  <si>
    <t>L19</t>
  </si>
  <si>
    <t>L20</t>
  </si>
  <si>
    <t>L21</t>
  </si>
  <si>
    <t>M1</t>
  </si>
  <si>
    <t>M2</t>
  </si>
  <si>
    <t>M3</t>
  </si>
  <si>
    <t>M4</t>
  </si>
  <si>
    <t>M5</t>
  </si>
  <si>
    <t>M6</t>
  </si>
  <si>
    <t>M7</t>
  </si>
  <si>
    <t>M8</t>
  </si>
  <si>
    <t>M9</t>
  </si>
  <si>
    <t>M10</t>
  </si>
  <si>
    <t>M11</t>
  </si>
  <si>
    <t>M12</t>
  </si>
  <si>
    <t>M13</t>
  </si>
  <si>
    <t>M14</t>
  </si>
  <si>
    <t>M15</t>
  </si>
  <si>
    <t>M16</t>
  </si>
  <si>
    <t>M18</t>
  </si>
  <si>
    <t>M19</t>
  </si>
  <si>
    <t>M20</t>
  </si>
  <si>
    <t>M21</t>
  </si>
  <si>
    <t>N1</t>
  </si>
  <si>
    <t>N2</t>
  </si>
  <si>
    <t>N3</t>
  </si>
  <si>
    <t>N4</t>
  </si>
  <si>
    <t>N5</t>
  </si>
  <si>
    <t>N6</t>
  </si>
  <si>
    <t>N7</t>
  </si>
  <si>
    <t>N8</t>
  </si>
  <si>
    <t>N9</t>
  </si>
  <si>
    <t>N10</t>
  </si>
  <si>
    <t>N11</t>
  </si>
  <si>
    <t>N12</t>
  </si>
  <si>
    <t>N13</t>
  </si>
  <si>
    <t>N14</t>
  </si>
  <si>
    <t>N15</t>
  </si>
  <si>
    <t>N16</t>
  </si>
  <si>
    <t>N18</t>
  </si>
  <si>
    <t>N19</t>
  </si>
  <si>
    <t>N20</t>
  </si>
  <si>
    <t>N21</t>
  </si>
  <si>
    <t>O1</t>
  </si>
  <si>
    <t>O2</t>
  </si>
  <si>
    <t>O3</t>
  </si>
  <si>
    <t>O4</t>
  </si>
  <si>
    <t>O5</t>
  </si>
  <si>
    <t>O6</t>
  </si>
  <si>
    <t>O7</t>
  </si>
  <si>
    <t>O8</t>
  </si>
  <si>
    <t>O9</t>
  </si>
  <si>
    <t>O10</t>
  </si>
  <si>
    <t>O11</t>
  </si>
  <si>
    <t>O12</t>
  </si>
  <si>
    <t>O13</t>
  </si>
  <si>
    <t>O14</t>
  </si>
  <si>
    <t>O15</t>
  </si>
  <si>
    <t>O16</t>
  </si>
  <si>
    <t>O18</t>
  </si>
  <si>
    <t>O19</t>
  </si>
  <si>
    <t>O20</t>
  </si>
  <si>
    <t>O21</t>
  </si>
  <si>
    <t>P1</t>
  </si>
  <si>
    <t>P2</t>
  </si>
  <si>
    <t>P3</t>
  </si>
  <si>
    <t>P4</t>
  </si>
  <si>
    <t>P5</t>
  </si>
  <si>
    <t>P6</t>
  </si>
  <si>
    <t>P7</t>
  </si>
  <si>
    <t>P8</t>
  </si>
  <si>
    <t>P9</t>
  </si>
  <si>
    <t>P10</t>
  </si>
  <si>
    <t>P11</t>
  </si>
  <si>
    <t>P12</t>
  </si>
  <si>
    <t>P13</t>
  </si>
  <si>
    <t>P14</t>
  </si>
  <si>
    <t>P15</t>
  </si>
  <si>
    <t>P16</t>
  </si>
  <si>
    <t>P18</t>
  </si>
  <si>
    <t>P19</t>
  </si>
  <si>
    <t>P20</t>
  </si>
  <si>
    <t>P21</t>
  </si>
  <si>
    <t>Source</t>
  </si>
  <si>
    <t>Destination</t>
  </si>
  <si>
    <t>Volume</t>
  </si>
  <si>
    <t>uL</t>
  </si>
  <si>
    <t>Dilution Ratio</t>
  </si>
  <si>
    <t>c1</t>
  </si>
  <si>
    <t>v2</t>
  </si>
  <si>
    <t>uM</t>
  </si>
  <si>
    <t>c2 calculated</t>
  </si>
  <si>
    <t>v1 calculated</t>
  </si>
  <si>
    <t>N/A</t>
  </si>
  <si>
    <t>Serial Index</t>
  </si>
  <si>
    <t xml:space="preserve"> #</t>
  </si>
  <si>
    <t>(to 1)</t>
  </si>
  <si>
    <t>Starting Mix High</t>
  </si>
  <si>
    <t>Starting Mix Low</t>
  </si>
  <si>
    <t>% error</t>
  </si>
  <si>
    <t>DMSO</t>
  </si>
  <si>
    <t>minutes</t>
  </si>
  <si>
    <t>Starting Mix Med</t>
  </si>
  <si>
    <t>Stock Solution Concentration</t>
  </si>
  <si>
    <t>Concentration</t>
  </si>
  <si>
    <t>Total Volume</t>
  </si>
  <si>
    <t>Total Assay Volume</t>
  </si>
  <si>
    <t>Dilution Steps</t>
  </si>
  <si>
    <t>steps</t>
  </si>
  <si>
    <t>Left to Right</t>
  </si>
  <si>
    <t>Top to Bottom</t>
  </si>
  <si>
    <t>on plate</t>
  </si>
  <si>
    <t>n:1</t>
  </si>
  <si>
    <t>v1 rounded</t>
  </si>
  <si>
    <t>Desired Dilution Ratio</t>
  </si>
  <si>
    <t>Stamping Plate</t>
  </si>
  <si>
    <t>Stamped Volume</t>
  </si>
  <si>
    <t>Final Volume</t>
  </si>
  <si>
    <t>Final Assay Volume</t>
  </si>
  <si>
    <t>Dosing Plate</t>
  </si>
  <si>
    <t>Stamped Plate(s)</t>
  </si>
  <si>
    <t>Total Dosing Plate Volume</t>
  </si>
  <si>
    <t>v1</t>
  </si>
  <si>
    <t>(uM)</t>
  </si>
  <si>
    <t>(uL)</t>
  </si>
  <si>
    <t>Stamp Volume</t>
  </si>
  <si>
    <t>Dilution Ratio Error</t>
  </si>
  <si>
    <t>(nL)</t>
  </si>
  <si>
    <t>Top Concen.</t>
  </si>
  <si>
    <t>Dosing Plate Conc.</t>
  </si>
  <si>
    <t>Echo Transfer Volume</t>
  </si>
  <si>
    <t>Direction</t>
  </si>
  <si>
    <t>Echo Actual Dilution Ratio</t>
  </si>
  <si>
    <t>Echo Calculations</t>
  </si>
  <si>
    <t>Echo Backfill Volume</t>
  </si>
  <si>
    <t>Reagent Stock Volume</t>
  </si>
  <si>
    <t>Reagent Stock Conc.</t>
  </si>
  <si>
    <t>Actual Conc. Error</t>
  </si>
  <si>
    <t>Final Actual Dilution Ratio</t>
  </si>
  <si>
    <t>Direct Dilution Setup for Echo Stamping</t>
  </si>
  <si>
    <t>Dilut. Direction</t>
  </si>
  <si>
    <t>Mix Level</t>
  </si>
  <si>
    <t>Dilution Direction (H to L)</t>
  </si>
  <si>
    <t>ID</t>
  </si>
  <si>
    <t>Dispensed Volume</t>
  </si>
  <si>
    <t>Row</t>
  </si>
  <si>
    <t>Column</t>
  </si>
  <si>
    <t>Dilution Replicates</t>
  </si>
  <si>
    <t>replicates</t>
  </si>
  <si>
    <t>#</t>
  </si>
  <si>
    <t>Dilution Information</t>
  </si>
  <si>
    <t>No. Steps</t>
  </si>
  <si>
    <t>No. Replicates</t>
  </si>
  <si>
    <t>High</t>
  </si>
  <si>
    <t>Medium</t>
  </si>
  <si>
    <t>Low</t>
  </si>
  <si>
    <t>Fluid Mix Level</t>
  </si>
  <si>
    <t>Volume Filtered</t>
  </si>
  <si>
    <t>Dilution Repli.</t>
  </si>
  <si>
    <t>(H - M - L)</t>
  </si>
  <si>
    <t>The only numbers that can be edited are in yellow.</t>
  </si>
  <si>
    <t>Fluid Mix Conc.</t>
  </si>
  <si>
    <t>Dispensed Conc.</t>
  </si>
  <si>
    <t>=con/ratio</t>
  </si>
  <si>
    <t>Fluid Volume</t>
  </si>
  <si>
    <t>Stamped Top Concentration</t>
  </si>
  <si>
    <t>Final Echo Transfer Information</t>
  </si>
  <si>
    <t>=con1/con2</t>
  </si>
  <si>
    <t>Echo Transfer Conc.</t>
  </si>
  <si>
    <t>Desired Conc.</t>
  </si>
  <si>
    <t>Final Conc. Error</t>
  </si>
  <si>
    <t>Final Conc.</t>
  </si>
  <si>
    <t>Stamp Conc.</t>
  </si>
  <si>
    <t>.</t>
  </si>
  <si>
    <t>Plate #1 - Dosing Plate</t>
  </si>
  <si>
    <t>Plate(s) #2 - Stamped Plate</t>
  </si>
  <si>
    <t>Echo Source Plate</t>
  </si>
  <si>
    <t>Echo Destination Plate</t>
  </si>
  <si>
    <t>Compound 3</t>
  </si>
  <si>
    <t>Plate ID</t>
  </si>
  <si>
    <t>Backfill Source</t>
  </si>
  <si>
    <t>Comp. Source</t>
  </si>
  <si>
    <t>Titration Volume</t>
  </si>
  <si>
    <t>High Stock Conc.</t>
  </si>
  <si>
    <t>Medium Stock Conc.</t>
  </si>
  <si>
    <t>Low Stock Conc.</t>
  </si>
  <si>
    <t>Stamp Top Conc.</t>
  </si>
  <si>
    <t>Amount Added To Each Well (LDV):</t>
  </si>
  <si>
    <t>LSD1 Inhib.</t>
  </si>
  <si>
    <t>A23</t>
  </si>
  <si>
    <t>B23</t>
  </si>
  <si>
    <t>C23</t>
  </si>
  <si>
    <t>D23</t>
  </si>
  <si>
    <t>E23</t>
  </si>
  <si>
    <t>F23</t>
  </si>
  <si>
    <t>G23</t>
  </si>
  <si>
    <t>H23</t>
  </si>
  <si>
    <t>I23</t>
  </si>
  <si>
    <t>J23</t>
  </si>
  <si>
    <t>K23</t>
  </si>
  <si>
    <t>L23</t>
  </si>
  <si>
    <t>M23</t>
  </si>
  <si>
    <t>N23</t>
  </si>
  <si>
    <t>O23</t>
  </si>
  <si>
    <t>P23</t>
  </si>
  <si>
    <t>A24</t>
  </si>
  <si>
    <t>B24</t>
  </si>
  <si>
    <t>C24</t>
  </si>
  <si>
    <t>D24</t>
  </si>
  <si>
    <t>E24</t>
  </si>
  <si>
    <t>F24</t>
  </si>
  <si>
    <t>G24</t>
  </si>
  <si>
    <t>H24</t>
  </si>
  <si>
    <t>I24</t>
  </si>
  <si>
    <t>J24</t>
  </si>
  <si>
    <t>K24</t>
  </si>
  <si>
    <t>L24</t>
  </si>
  <si>
    <t>M24</t>
  </si>
  <si>
    <t>N24</t>
  </si>
  <si>
    <t>O24</t>
  </si>
  <si>
    <t>P24</t>
  </si>
  <si>
    <t>Time Estimate:</t>
  </si>
  <si>
    <t>Total uL Transfered:</t>
  </si>
  <si>
    <t>seconds</t>
  </si>
  <si>
    <t>HOW TO USE: Change ONLY the numbers hightlighted in yellow, ensuring that there are no errors (hightlighted in pink) on the page before continuing.</t>
  </si>
  <si>
    <t>&lt;-- HOW TO USE: This page MUST be updated to be reflected in the final .csv chart. ONLY the Compound &amp; Backfill Source can be edited on this page.</t>
  </si>
  <si>
    <t>HOW TO USE: The purpose of the page is just a simple graphical check of the volumes and concentrations of Fluid 1 &amp; Backfill.</t>
  </si>
  <si>
    <t>HOW TO USE: The purpose of the page is just a simple graphical check of the volumes and concentrations of Fluid 2 &amp; Backfill.</t>
  </si>
  <si>
    <t>Approximate sec/uL:</t>
  </si>
  <si>
    <t>This workbook is meant to be used to setup the 2D matrix assay on the Echo Acoustic Dispsenser as shown below. The plate(s) made with this sheet will contain just the 16 x 16 matrix and needs to have media added to the Dosing Plate.  Then, the Dosing Plate is used to stamp several cell plates, with a Stamp Top Concentration, Final Assay Volume and Stamped Volume programmed to the left.</t>
  </si>
  <si>
    <t>The only data that should be edited are highlighted in yellow.</t>
  </si>
  <si>
    <t>Safe Maximum Used Volume:</t>
  </si>
  <si>
    <t>(Echo Safe Low Dead Volume is 15 uL)</t>
  </si>
  <si>
    <t>Fluid Source</t>
  </si>
  <si>
    <t>Fluid Source on Echo Plate</t>
  </si>
  <si>
    <t>Backfill Source on Echo Plate</t>
  </si>
  <si>
    <t>Plate</t>
  </si>
  <si>
    <t>Index</t>
  </si>
  <si>
    <t>Fluid</t>
  </si>
  <si>
    <t>Number</t>
  </si>
  <si>
    <t>Name</t>
  </si>
  <si>
    <t>(A1-P1), (A13-P13)</t>
  </si>
  <si>
    <t>AZA</t>
  </si>
</sst>
</file>

<file path=xl/styles.xml><?xml version="1.0" encoding="utf-8"?>
<styleSheet xmlns="http://schemas.openxmlformats.org/spreadsheetml/2006/main">
  <numFmts count="1">
    <numFmt numFmtId="164" formatCode="0.0"/>
  </numFmts>
  <fonts count="36">
    <font>
      <sz val="11"/>
      <color theme="1"/>
      <name val="Calibri"/>
      <family val="2"/>
      <scheme val="minor"/>
    </font>
    <font>
      <b/>
      <sz val="11"/>
      <color theme="1"/>
      <name val="Calibri"/>
      <family val="2"/>
      <scheme val="minor"/>
    </font>
    <font>
      <sz val="11"/>
      <name val="Calibri"/>
      <family val="2"/>
      <scheme val="minor"/>
    </font>
    <font>
      <b/>
      <sz val="11"/>
      <name val="Calibri"/>
      <family val="2"/>
      <scheme val="minor"/>
    </font>
    <font>
      <sz val="11"/>
      <color rgb="FF006100"/>
      <name val="Calibri"/>
      <family val="2"/>
      <scheme val="minor"/>
    </font>
    <font>
      <b/>
      <sz val="12"/>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b/>
      <sz val="14"/>
      <color rgb="FF000000"/>
      <name val="Calibri"/>
      <family val="2"/>
      <scheme val="minor"/>
    </font>
    <font>
      <b/>
      <sz val="11"/>
      <color theme="0"/>
      <name val="Calibri"/>
      <family val="2"/>
      <scheme val="minor"/>
    </font>
    <font>
      <b/>
      <i/>
      <sz val="11"/>
      <color theme="0"/>
      <name val="Calibri"/>
      <family val="2"/>
      <scheme val="minor"/>
    </font>
    <font>
      <b/>
      <i/>
      <sz val="11"/>
      <name val="Calibri"/>
      <family val="2"/>
      <scheme val="minor"/>
    </font>
    <font>
      <sz val="11"/>
      <name val="Cambria"/>
      <family val="1"/>
    </font>
    <font>
      <i/>
      <sz val="11"/>
      <name val="Calibri"/>
      <family val="2"/>
      <scheme val="minor"/>
    </font>
    <font>
      <b/>
      <sz val="16"/>
      <name val="Calibri"/>
      <family val="2"/>
      <scheme val="minor"/>
    </font>
    <font>
      <b/>
      <sz val="11"/>
      <color theme="0"/>
      <name val="Arial"/>
      <family val="2"/>
    </font>
    <font>
      <b/>
      <sz val="18"/>
      <color theme="1"/>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12"/>
      <color theme="1"/>
      <name val="Calibri"/>
      <family val="2"/>
      <scheme val="minor"/>
    </font>
    <font>
      <sz val="10"/>
      <name val="Calibri"/>
      <family val="2"/>
      <scheme val="minor"/>
    </font>
    <font>
      <b/>
      <sz val="28"/>
      <color rgb="FF000000"/>
      <name val="Calibri"/>
      <family val="2"/>
      <scheme val="minor"/>
    </font>
    <font>
      <b/>
      <sz val="12"/>
      <color rgb="FF000000"/>
      <name val="Calibri"/>
      <family val="2"/>
      <scheme val="minor"/>
    </font>
    <font>
      <b/>
      <sz val="10"/>
      <color rgb="FFFF0000"/>
      <name val="Calibri"/>
      <family val="2"/>
      <scheme val="minor"/>
    </font>
    <font>
      <b/>
      <sz val="10"/>
      <name val="Calibri"/>
      <family val="2"/>
      <scheme val="minor"/>
    </font>
    <font>
      <sz val="10"/>
      <color rgb="FFFF0000"/>
      <name val="Calibri"/>
      <family val="2"/>
      <scheme val="minor"/>
    </font>
    <font>
      <b/>
      <sz val="10"/>
      <color theme="0" tint="-0.249977111117893"/>
      <name val="Calibri"/>
      <family val="2"/>
      <scheme val="minor"/>
    </font>
    <font>
      <sz val="10"/>
      <color theme="0" tint="-0.249977111117893"/>
      <name val="Calibri"/>
      <family val="2"/>
      <scheme val="minor"/>
    </font>
    <font>
      <b/>
      <sz val="10"/>
      <color rgb="FF00B050"/>
      <name val="Calibri"/>
      <family val="2"/>
      <scheme val="minor"/>
    </font>
    <font>
      <b/>
      <sz val="10"/>
      <color theme="9" tint="-0.249977111117893"/>
      <name val="Calibri"/>
      <family val="2"/>
      <scheme val="minor"/>
    </font>
    <font>
      <sz val="10"/>
      <color theme="9" tint="-0.249977111117893"/>
      <name val="Calibri"/>
      <family val="2"/>
      <scheme val="minor"/>
    </font>
    <font>
      <sz val="10"/>
      <color rgb="FF00B050"/>
      <name val="Calibri"/>
      <family val="2"/>
      <scheme val="minor"/>
    </font>
    <font>
      <sz val="10"/>
      <color theme="0" tint="-0.34998626667073579"/>
      <name val="Calibri"/>
      <family val="2"/>
      <scheme val="minor"/>
    </font>
    <font>
      <b/>
      <sz val="10"/>
      <color theme="0" tint="-0.34998626667073579"/>
      <name val="Calibri"/>
      <family val="2"/>
      <scheme val="minor"/>
    </font>
  </fonts>
  <fills count="9">
    <fill>
      <patternFill patternType="none"/>
    </fill>
    <fill>
      <patternFill patternType="gray125"/>
    </fill>
    <fill>
      <patternFill patternType="solid">
        <fgColor rgb="FFFFFFFF"/>
        <bgColor indexed="64"/>
      </patternFill>
    </fill>
    <fill>
      <patternFill patternType="solid">
        <fgColor rgb="FFFF0000"/>
        <bgColor indexed="64"/>
      </patternFill>
    </fill>
    <fill>
      <patternFill patternType="solid">
        <fgColor theme="0" tint="-0.14999847407452621"/>
        <bgColor indexed="64"/>
      </patternFill>
    </fill>
    <fill>
      <patternFill patternType="solid">
        <fgColor rgb="FFC6EFCE"/>
      </patternFill>
    </fill>
    <fill>
      <patternFill patternType="solid">
        <fgColor theme="0"/>
        <bgColor indexed="64"/>
      </patternFill>
    </fill>
    <fill>
      <patternFill patternType="solid">
        <fgColor theme="0" tint="-0.249977111117893"/>
        <bgColor indexed="64"/>
      </patternFill>
    </fill>
    <fill>
      <patternFill patternType="solid">
        <fgColor theme="1"/>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bottom style="thick">
        <color rgb="FFFF0000"/>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style="medium">
        <color indexed="64"/>
      </left>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diagonal/>
    </border>
    <border>
      <left/>
      <right/>
      <top/>
      <bottom style="thick">
        <color theme="9" tint="-0.24994659260841701"/>
      </bottom>
      <diagonal/>
    </border>
    <border>
      <left style="thin">
        <color indexed="64"/>
      </left>
      <right style="thin">
        <color indexed="64"/>
      </right>
      <top/>
      <bottom/>
      <diagonal/>
    </border>
    <border>
      <left/>
      <right style="thin">
        <color indexed="64"/>
      </right>
      <top style="thick">
        <color theme="9" tint="-0.24994659260841701"/>
      </top>
      <bottom/>
      <diagonal/>
    </border>
    <border>
      <left/>
      <right style="medium">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bottom style="thick">
        <color theme="9"/>
      </bottom>
      <diagonal/>
    </border>
    <border>
      <left/>
      <right style="thin">
        <color auto="1"/>
      </right>
      <top/>
      <bottom/>
      <diagonal/>
    </border>
    <border>
      <left style="thin">
        <color indexed="64"/>
      </left>
      <right style="medium">
        <color indexed="64"/>
      </right>
      <top style="thin">
        <color indexed="64"/>
      </top>
      <bottom/>
      <diagonal/>
    </border>
    <border>
      <left/>
      <right style="medium">
        <color indexed="64"/>
      </right>
      <top/>
      <bottom style="medium">
        <color indexed="64"/>
      </bottom>
      <diagonal/>
    </border>
    <border>
      <left/>
      <right style="thin">
        <color indexed="64"/>
      </right>
      <top style="thin">
        <color indexed="64"/>
      </top>
      <bottom/>
      <diagonal/>
    </border>
  </borders>
  <cellStyleXfs count="2">
    <xf numFmtId="0" fontId="0" fillId="0" borderId="0"/>
    <xf numFmtId="0" fontId="4" fillId="5" borderId="0" applyNumberFormat="0" applyBorder="0" applyAlignment="0" applyProtection="0"/>
  </cellStyleXfs>
  <cellXfs count="301">
    <xf numFmtId="0" fontId="0" fillId="0" borderId="0" xfId="0"/>
    <xf numFmtId="0" fontId="0" fillId="0" borderId="0" xfId="0" applyAlignment="1">
      <alignment horizontal="center" vertical="center"/>
    </xf>
    <xf numFmtId="0" fontId="2" fillId="0" borderId="0" xfId="0" applyFont="1" applyFill="1" applyAlignment="1">
      <alignment horizontal="center" vertical="center"/>
    </xf>
    <xf numFmtId="0" fontId="3" fillId="4" borderId="0" xfId="0" applyNumberFormat="1" applyFont="1" applyFill="1" applyBorder="1" applyAlignment="1">
      <alignment vertical="center" wrapText="1"/>
    </xf>
    <xf numFmtId="0" fontId="3" fillId="6" borderId="0" xfId="0" applyNumberFormat="1" applyFont="1" applyFill="1" applyBorder="1" applyAlignment="1">
      <alignment horizontal="center" vertical="center" wrapText="1"/>
    </xf>
    <xf numFmtId="0" fontId="2" fillId="6" borderId="0" xfId="0" applyFont="1" applyFill="1" applyBorder="1" applyAlignment="1">
      <alignment horizontal="center" vertical="center"/>
    </xf>
    <xf numFmtId="0" fontId="2" fillId="0" borderId="0" xfId="0" applyFont="1" applyFill="1" applyBorder="1" applyAlignment="1">
      <alignment horizontal="center" vertical="center"/>
    </xf>
    <xf numFmtId="0" fontId="3" fillId="6" borderId="0" xfId="0" applyNumberFormat="1" applyFont="1" applyFill="1" applyBorder="1" applyAlignment="1">
      <alignment vertical="center" wrapText="1"/>
    </xf>
    <xf numFmtId="0" fontId="3" fillId="6" borderId="1" xfId="0" applyNumberFormat="1" applyFont="1" applyFill="1" applyBorder="1" applyAlignment="1">
      <alignment horizontal="center" vertical="center" wrapText="1"/>
    </xf>
    <xf numFmtId="0" fontId="2" fillId="4" borderId="0" xfId="0" applyNumberFormat="1" applyFont="1" applyFill="1" applyBorder="1" applyAlignment="1">
      <alignment horizontal="center" vertical="center" wrapText="1"/>
    </xf>
    <xf numFmtId="0" fontId="2" fillId="6" borderId="1" xfId="0" applyNumberFormat="1" applyFont="1" applyFill="1" applyBorder="1" applyAlignment="1">
      <alignment horizontal="center" vertical="center" wrapText="1"/>
    </xf>
    <xf numFmtId="0" fontId="2" fillId="6" borderId="11" xfId="0" applyNumberFormat="1" applyFont="1" applyFill="1" applyBorder="1" applyAlignment="1">
      <alignment horizontal="center" vertical="center" wrapText="1"/>
    </xf>
    <xf numFmtId="0" fontId="2" fillId="6" borderId="13" xfId="0" applyNumberFormat="1" applyFont="1" applyFill="1" applyBorder="1" applyAlignment="1">
      <alignment horizontal="center" vertical="center" wrapText="1"/>
    </xf>
    <xf numFmtId="0" fontId="2" fillId="6" borderId="14" xfId="0" applyNumberFormat="1" applyFont="1" applyFill="1" applyBorder="1" applyAlignment="1">
      <alignment horizontal="center" vertical="center" wrapText="1"/>
    </xf>
    <xf numFmtId="0" fontId="2" fillId="4" borderId="19" xfId="0" applyNumberFormat="1" applyFont="1" applyFill="1" applyBorder="1" applyAlignment="1">
      <alignment horizontal="center" vertical="center" wrapText="1"/>
    </xf>
    <xf numFmtId="0" fontId="2" fillId="6" borderId="0" xfId="0" applyNumberFormat="1" applyFont="1" applyFill="1" applyBorder="1" applyAlignment="1">
      <alignment horizontal="center" vertical="center" wrapText="1"/>
    </xf>
    <xf numFmtId="0" fontId="2" fillId="6" borderId="27" xfId="0" applyNumberFormat="1" applyFont="1" applyFill="1" applyBorder="1" applyAlignment="1">
      <alignment horizontal="center" vertical="center" wrapText="1"/>
    </xf>
    <xf numFmtId="0" fontId="0" fillId="6" borderId="28" xfId="0" applyNumberFormat="1" applyFont="1" applyFill="1" applyBorder="1" applyAlignment="1">
      <alignment horizontal="center" vertical="center" wrapText="1"/>
    </xf>
    <xf numFmtId="0" fontId="2" fillId="6" borderId="28" xfId="0" applyNumberFormat="1" applyFont="1" applyFill="1" applyBorder="1" applyAlignment="1">
      <alignment horizontal="center" vertical="center" wrapText="1"/>
    </xf>
    <xf numFmtId="0" fontId="2" fillId="6" borderId="29" xfId="0" applyNumberFormat="1" applyFont="1" applyFill="1" applyBorder="1" applyAlignment="1">
      <alignment horizontal="center" vertical="center" wrapText="1"/>
    </xf>
    <xf numFmtId="0" fontId="2" fillId="6" borderId="30" xfId="0" applyNumberFormat="1" applyFont="1" applyFill="1" applyBorder="1" applyAlignment="1">
      <alignment horizontal="center" vertical="center" wrapText="1"/>
    </xf>
    <xf numFmtId="10" fontId="2" fillId="6" borderId="29" xfId="1" applyNumberFormat="1" applyFont="1" applyFill="1" applyBorder="1" applyAlignment="1">
      <alignment horizontal="center" vertical="center" wrapText="1"/>
    </xf>
    <xf numFmtId="0" fontId="2" fillId="6" borderId="31" xfId="0" applyNumberFormat="1" applyFont="1" applyFill="1" applyBorder="1" applyAlignment="1">
      <alignment horizontal="center" vertical="center" wrapText="1"/>
    </xf>
    <xf numFmtId="0" fontId="2" fillId="6" borderId="10" xfId="0" applyNumberFormat="1" applyFont="1" applyFill="1" applyBorder="1" applyAlignment="1">
      <alignment horizontal="center" vertical="center" wrapText="1"/>
    </xf>
    <xf numFmtId="0" fontId="0" fillId="6" borderId="1" xfId="0" applyNumberFormat="1" applyFont="1" applyFill="1" applyBorder="1" applyAlignment="1">
      <alignment horizontal="center" vertical="center" wrapText="1"/>
    </xf>
    <xf numFmtId="0" fontId="2" fillId="6" borderId="2" xfId="0" applyNumberFormat="1" applyFont="1" applyFill="1" applyBorder="1" applyAlignment="1">
      <alignment horizontal="center" vertical="center" wrapText="1"/>
    </xf>
    <xf numFmtId="0" fontId="2" fillId="6" borderId="15" xfId="0" applyNumberFormat="1" applyFont="1" applyFill="1" applyBorder="1" applyAlignment="1">
      <alignment horizontal="center" vertical="center" wrapText="1"/>
    </xf>
    <xf numFmtId="2" fontId="2" fillId="6" borderId="1" xfId="0" applyNumberFormat="1" applyFont="1" applyFill="1" applyBorder="1" applyAlignment="1">
      <alignment horizontal="center" vertical="center" wrapText="1"/>
    </xf>
    <xf numFmtId="10" fontId="2" fillId="6" borderId="1" xfId="1" applyNumberFormat="1" applyFont="1" applyFill="1" applyBorder="1" applyAlignment="1">
      <alignment horizontal="center" vertical="center" wrapText="1"/>
    </xf>
    <xf numFmtId="10" fontId="2" fillId="6" borderId="2" xfId="1" applyNumberFormat="1" applyFont="1" applyFill="1" applyBorder="1" applyAlignment="1">
      <alignment horizontal="center" vertical="center" wrapText="1"/>
    </xf>
    <xf numFmtId="0" fontId="14" fillId="6" borderId="0" xfId="0" applyNumberFormat="1" applyFont="1" applyFill="1" applyBorder="1" applyAlignment="1">
      <alignment horizontal="center" vertical="center" wrapText="1"/>
    </xf>
    <xf numFmtId="0" fontId="2" fillId="6" borderId="12" xfId="0" applyNumberFormat="1" applyFont="1" applyFill="1" applyBorder="1" applyAlignment="1">
      <alignment horizontal="center" vertical="center" wrapText="1"/>
    </xf>
    <xf numFmtId="0" fontId="0" fillId="6" borderId="13" xfId="0" applyNumberFormat="1" applyFont="1" applyFill="1" applyBorder="1" applyAlignment="1">
      <alignment horizontal="center" vertical="center" wrapText="1"/>
    </xf>
    <xf numFmtId="0" fontId="2" fillId="6" borderId="17" xfId="0" applyNumberFormat="1" applyFont="1" applyFill="1" applyBorder="1" applyAlignment="1">
      <alignment horizontal="center" vertical="center" wrapText="1"/>
    </xf>
    <xf numFmtId="0" fontId="2" fillId="6" borderId="18" xfId="0" applyNumberFormat="1" applyFont="1" applyFill="1" applyBorder="1" applyAlignment="1">
      <alignment horizontal="center" vertical="center" wrapText="1"/>
    </xf>
    <xf numFmtId="2" fontId="2" fillId="6" borderId="13" xfId="0" applyNumberFormat="1" applyFont="1" applyFill="1" applyBorder="1" applyAlignment="1">
      <alignment horizontal="center" vertical="center" wrapText="1"/>
    </xf>
    <xf numFmtId="10" fontId="2" fillId="6" borderId="13" xfId="1" applyNumberFormat="1" applyFont="1" applyFill="1" applyBorder="1" applyAlignment="1">
      <alignment horizontal="center" vertical="center" wrapText="1"/>
    </xf>
    <xf numFmtId="10" fontId="2" fillId="6" borderId="17" xfId="1" applyNumberFormat="1" applyFont="1" applyFill="1" applyBorder="1" applyAlignment="1">
      <alignment horizontal="center" vertical="center" wrapText="1"/>
    </xf>
    <xf numFmtId="0" fontId="3" fillId="6" borderId="0" xfId="0" applyNumberFormat="1" applyFont="1" applyFill="1" applyBorder="1" applyAlignment="1">
      <alignment horizontal="center" vertical="center" textRotation="90" wrapText="1"/>
    </xf>
    <xf numFmtId="10" fontId="2" fillId="6" borderId="0" xfId="0" applyNumberFormat="1" applyFont="1" applyFill="1" applyBorder="1" applyAlignment="1">
      <alignment horizontal="center" vertical="center" wrapText="1"/>
    </xf>
    <xf numFmtId="0" fontId="10" fillId="6" borderId="4" xfId="0" applyNumberFormat="1" applyFont="1" applyFill="1" applyBorder="1" applyAlignment="1">
      <alignment horizontal="center" vertical="center" wrapText="1"/>
    </xf>
    <xf numFmtId="0" fontId="10" fillId="6" borderId="5" xfId="0" applyNumberFormat="1" applyFont="1" applyFill="1" applyBorder="1" applyAlignment="1">
      <alignment horizontal="center" vertical="center" wrapText="1"/>
    </xf>
    <xf numFmtId="0" fontId="10" fillId="6" borderId="0" xfId="0" applyNumberFormat="1" applyFont="1" applyFill="1" applyBorder="1" applyAlignment="1">
      <alignment horizontal="center" vertical="center" wrapText="1"/>
    </xf>
    <xf numFmtId="0" fontId="11" fillId="6" borderId="0" xfId="0" applyNumberFormat="1" applyFont="1" applyFill="1" applyBorder="1" applyAlignment="1">
      <alignment horizontal="center" vertical="center" wrapText="1"/>
    </xf>
    <xf numFmtId="0" fontId="10" fillId="6" borderId="7" xfId="0" applyNumberFormat="1" applyFont="1" applyFill="1" applyBorder="1" applyAlignment="1">
      <alignment horizontal="center" vertical="center" wrapText="1"/>
    </xf>
    <xf numFmtId="10" fontId="2" fillId="6" borderId="11" xfId="1" applyNumberFormat="1" applyFont="1" applyFill="1" applyBorder="1" applyAlignment="1">
      <alignment horizontal="center" vertical="center" wrapText="1"/>
    </xf>
    <xf numFmtId="0" fontId="2" fillId="6" borderId="22" xfId="0" applyNumberFormat="1" applyFont="1" applyFill="1" applyBorder="1" applyAlignment="1">
      <alignment horizontal="center" vertical="center" wrapText="1"/>
    </xf>
    <xf numFmtId="10" fontId="2" fillId="6" borderId="14" xfId="1" applyNumberFormat="1" applyFont="1" applyFill="1" applyBorder="1" applyAlignment="1">
      <alignment horizontal="center" vertical="center" wrapText="1"/>
    </xf>
    <xf numFmtId="0" fontId="7" fillId="6" borderId="0" xfId="0" applyFont="1" applyFill="1" applyBorder="1" applyAlignment="1">
      <alignment horizontal="center" vertical="center"/>
    </xf>
    <xf numFmtId="0" fontId="10" fillId="7" borderId="1" xfId="0" applyNumberFormat="1" applyFont="1" applyFill="1" applyBorder="1" applyAlignment="1">
      <alignment horizontal="center" vertical="center" wrapText="1"/>
    </xf>
    <xf numFmtId="0" fontId="12" fillId="7" borderId="1" xfId="0" applyNumberFormat="1" applyFont="1" applyFill="1" applyBorder="1" applyAlignment="1">
      <alignment horizontal="center" vertical="center" wrapText="1"/>
    </xf>
    <xf numFmtId="0" fontId="3" fillId="7" borderId="2" xfId="0" applyNumberFormat="1" applyFont="1" applyFill="1" applyBorder="1" applyAlignment="1">
      <alignment horizontal="center" vertical="center" wrapText="1"/>
    </xf>
    <xf numFmtId="0" fontId="12" fillId="7" borderId="15" xfId="0" applyNumberFormat="1" applyFont="1" applyFill="1" applyBorder="1" applyAlignment="1">
      <alignment horizontal="center" vertical="center" wrapText="1"/>
    </xf>
    <xf numFmtId="0" fontId="12" fillId="7" borderId="2" xfId="0" applyNumberFormat="1" applyFont="1" applyFill="1" applyBorder="1" applyAlignment="1">
      <alignment horizontal="center" vertical="center" wrapText="1"/>
    </xf>
    <xf numFmtId="0" fontId="12" fillId="7" borderId="11" xfId="0" applyNumberFormat="1" applyFont="1" applyFill="1" applyBorder="1" applyAlignment="1">
      <alignment horizontal="center" vertical="center" wrapText="1"/>
    </xf>
    <xf numFmtId="0" fontId="13" fillId="7" borderId="25" xfId="0" applyNumberFormat="1" applyFont="1" applyFill="1" applyBorder="1" applyAlignment="1">
      <alignment horizontal="center" vertical="center" wrapText="1"/>
    </xf>
    <xf numFmtId="0" fontId="13" fillId="7" borderId="26" xfId="0" applyNumberFormat="1" applyFont="1" applyFill="1" applyBorder="1" applyAlignment="1">
      <alignment horizontal="center" vertical="center" wrapText="1"/>
    </xf>
    <xf numFmtId="0" fontId="10" fillId="7" borderId="32" xfId="0" applyNumberFormat="1" applyFont="1" applyFill="1" applyBorder="1" applyAlignment="1">
      <alignment horizontal="center" vertical="center" wrapText="1"/>
    </xf>
    <xf numFmtId="0" fontId="3" fillId="6" borderId="28" xfId="0" applyNumberFormat="1" applyFont="1" applyFill="1" applyBorder="1" applyAlignment="1">
      <alignment horizontal="center" vertical="center" wrapText="1"/>
    </xf>
    <xf numFmtId="0" fontId="3" fillId="6" borderId="13" xfId="0" applyNumberFormat="1" applyFont="1" applyFill="1" applyBorder="1" applyAlignment="1">
      <alignment horizontal="center" vertical="center" wrapText="1"/>
    </xf>
    <xf numFmtId="0" fontId="10" fillId="6" borderId="3" xfId="0" applyNumberFormat="1" applyFont="1" applyFill="1" applyBorder="1" applyAlignment="1">
      <alignment horizontal="center" vertical="center" wrapText="1"/>
    </xf>
    <xf numFmtId="0" fontId="10" fillId="6" borderId="6" xfId="0" applyNumberFormat="1" applyFont="1" applyFill="1" applyBorder="1" applyAlignment="1">
      <alignment horizontal="center" vertical="center" wrapText="1"/>
    </xf>
    <xf numFmtId="0" fontId="12" fillId="7" borderId="10" xfId="0" applyNumberFormat="1" applyFont="1" applyFill="1" applyBorder="1" applyAlignment="1">
      <alignment horizontal="center" vertical="center" wrapText="1"/>
    </xf>
    <xf numFmtId="0" fontId="10" fillId="7" borderId="10" xfId="0" applyNumberFormat="1" applyFont="1" applyFill="1" applyBorder="1" applyAlignment="1">
      <alignment horizontal="center" vertical="center" wrapText="1"/>
    </xf>
    <xf numFmtId="0" fontId="10" fillId="7" borderId="27" xfId="0" applyNumberFormat="1" applyFont="1" applyFill="1" applyBorder="1" applyAlignment="1">
      <alignment vertical="center" wrapText="1"/>
    </xf>
    <xf numFmtId="0" fontId="10" fillId="7" borderId="28" xfId="0" applyNumberFormat="1" applyFont="1" applyFill="1" applyBorder="1" applyAlignment="1">
      <alignment horizontal="center" vertical="center" wrapText="1"/>
    </xf>
    <xf numFmtId="0" fontId="12" fillId="7" borderId="28" xfId="0" applyNumberFormat="1" applyFont="1" applyFill="1" applyBorder="1" applyAlignment="1">
      <alignment horizontal="center" vertical="center" wrapText="1"/>
    </xf>
    <xf numFmtId="0" fontId="12" fillId="7" borderId="28" xfId="0" quotePrefix="1" applyNumberFormat="1" applyFont="1" applyFill="1" applyBorder="1" applyAlignment="1">
      <alignment horizontal="center" vertical="center" wrapText="1"/>
    </xf>
    <xf numFmtId="0" fontId="12" fillId="7" borderId="31" xfId="0" applyNumberFormat="1" applyFont="1" applyFill="1" applyBorder="1" applyAlignment="1">
      <alignment horizontal="center" vertical="center" wrapText="1"/>
    </xf>
    <xf numFmtId="0" fontId="10" fillId="6" borderId="33" xfId="0" applyNumberFormat="1" applyFont="1" applyFill="1" applyBorder="1" applyAlignment="1">
      <alignment horizontal="center" vertical="center" wrapText="1"/>
    </xf>
    <xf numFmtId="0" fontId="11" fillId="6" borderId="33" xfId="0" applyNumberFormat="1" applyFont="1" applyFill="1" applyBorder="1" applyAlignment="1">
      <alignment horizontal="center" vertical="center" wrapText="1"/>
    </xf>
    <xf numFmtId="0" fontId="10" fillId="6" borderId="37" xfId="0" applyNumberFormat="1" applyFont="1" applyFill="1" applyBorder="1" applyAlignment="1">
      <alignment horizontal="center" vertical="center" wrapText="1"/>
    </xf>
    <xf numFmtId="0" fontId="10" fillId="6" borderId="3" xfId="0" applyNumberFormat="1" applyFont="1" applyFill="1" applyBorder="1" applyAlignment="1">
      <alignment horizontal="center" vertical="center" wrapText="1"/>
    </xf>
    <xf numFmtId="0" fontId="10" fillId="6" borderId="4" xfId="0" applyNumberFormat="1" applyFont="1" applyFill="1" applyBorder="1" applyAlignment="1">
      <alignment horizontal="center" vertical="center" wrapText="1"/>
    </xf>
    <xf numFmtId="0" fontId="10" fillId="6" borderId="33" xfId="0" applyNumberFormat="1" applyFont="1" applyFill="1" applyBorder="1" applyAlignment="1">
      <alignment horizontal="center" vertical="center" wrapText="1"/>
    </xf>
    <xf numFmtId="0" fontId="3" fillId="6" borderId="0" xfId="0" applyNumberFormat="1" applyFont="1" applyFill="1" applyBorder="1" applyAlignment="1">
      <alignment horizontal="center" vertical="center" wrapText="1"/>
    </xf>
    <xf numFmtId="0" fontId="3" fillId="6" borderId="1" xfId="0" applyNumberFormat="1" applyFont="1" applyFill="1" applyBorder="1" applyAlignment="1">
      <alignment horizontal="center" vertical="center" wrapText="1"/>
    </xf>
    <xf numFmtId="0" fontId="3" fillId="6" borderId="13" xfId="0" applyNumberFormat="1" applyFont="1" applyFill="1" applyBorder="1" applyAlignment="1">
      <alignment horizontal="center" vertical="center" wrapText="1"/>
    </xf>
    <xf numFmtId="0" fontId="2" fillId="6" borderId="13" xfId="0" applyNumberFormat="1" applyFont="1" applyFill="1" applyBorder="1" applyAlignment="1">
      <alignment horizontal="center" vertical="center" wrapText="1"/>
    </xf>
    <xf numFmtId="0" fontId="2" fillId="6" borderId="14" xfId="0" applyNumberFormat="1" applyFont="1" applyFill="1" applyBorder="1" applyAlignment="1">
      <alignment horizontal="center" vertical="center" wrapText="1"/>
    </xf>
    <xf numFmtId="0" fontId="2" fillId="4" borderId="0" xfId="0" applyNumberFormat="1" applyFont="1" applyFill="1" applyBorder="1" applyAlignment="1">
      <alignment horizontal="center" vertical="center"/>
    </xf>
    <xf numFmtId="0" fontId="2" fillId="4" borderId="19" xfId="0" applyNumberFormat="1" applyFont="1" applyFill="1" applyBorder="1" applyAlignment="1">
      <alignment horizontal="center" vertical="center"/>
    </xf>
    <xf numFmtId="0" fontId="3" fillId="4" borderId="0" xfId="0" applyNumberFormat="1" applyFont="1" applyFill="1" applyBorder="1" applyAlignment="1">
      <alignment horizontal="center" vertical="center"/>
    </xf>
    <xf numFmtId="0" fontId="2" fillId="4" borderId="44" xfId="0" applyNumberFormat="1" applyFont="1" applyFill="1" applyBorder="1" applyAlignment="1">
      <alignment horizontal="center" vertical="center"/>
    </xf>
    <xf numFmtId="0" fontId="0" fillId="0" borderId="0" xfId="0" applyAlignment="1">
      <alignment horizontal="center" vertical="center" wrapText="1"/>
    </xf>
    <xf numFmtId="0" fontId="16" fillId="6" borderId="0" xfId="0" applyNumberFormat="1" applyFont="1" applyFill="1" applyBorder="1" applyAlignment="1" applyProtection="1">
      <alignment horizontal="center" vertical="center" wrapText="1"/>
    </xf>
    <xf numFmtId="0" fontId="0" fillId="4" borderId="0" xfId="0" applyFill="1" applyBorder="1" applyAlignment="1">
      <alignment horizontal="center" vertical="center"/>
    </xf>
    <xf numFmtId="0" fontId="0" fillId="2" borderId="48" xfId="0" applyFill="1" applyBorder="1" applyAlignment="1">
      <alignment horizontal="center"/>
    </xf>
    <xf numFmtId="0" fontId="0" fillId="6" borderId="1" xfId="0" applyFill="1" applyBorder="1" applyAlignment="1">
      <alignment horizontal="center" vertical="center"/>
    </xf>
    <xf numFmtId="0" fontId="0" fillId="6" borderId="1" xfId="0" applyFill="1" applyBorder="1" applyAlignment="1">
      <alignment horizontal="center" vertical="center"/>
    </xf>
    <xf numFmtId="0" fontId="0" fillId="6" borderId="0" xfId="0" applyFill="1" applyAlignment="1">
      <alignment horizontal="center" vertical="center"/>
    </xf>
    <xf numFmtId="0" fontId="0" fillId="6" borderId="0" xfId="0" applyFill="1" applyAlignment="1">
      <alignment vertical="center"/>
    </xf>
    <xf numFmtId="0" fontId="3" fillId="6" borderId="0" xfId="0" applyFont="1" applyFill="1" applyBorder="1" applyAlignment="1">
      <alignment horizontal="center" vertical="center"/>
    </xf>
    <xf numFmtId="0" fontId="1" fillId="6" borderId="0" xfId="0" applyFont="1" applyFill="1" applyAlignment="1">
      <alignment horizontal="center" vertical="center"/>
    </xf>
    <xf numFmtId="0" fontId="3" fillId="6" borderId="0" xfId="0" applyFont="1" applyFill="1" applyBorder="1" applyAlignment="1">
      <alignment vertical="center"/>
    </xf>
    <xf numFmtId="0" fontId="0" fillId="6" borderId="0" xfId="0" applyFill="1" applyBorder="1" applyAlignment="1">
      <alignment horizontal="center" vertical="center"/>
    </xf>
    <xf numFmtId="10" fontId="0" fillId="6"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2" fillId="4" borderId="49" xfId="0" applyNumberFormat="1" applyFont="1" applyFill="1" applyBorder="1" applyAlignment="1">
      <alignment horizontal="center" vertical="center" wrapText="1"/>
    </xf>
    <xf numFmtId="0" fontId="0" fillId="6" borderId="1" xfId="0" applyFill="1" applyBorder="1" applyAlignment="1">
      <alignment horizontal="center" vertical="center"/>
    </xf>
    <xf numFmtId="0" fontId="16" fillId="6" borderId="0" xfId="0" applyNumberFormat="1" applyFont="1" applyFill="1" applyBorder="1" applyAlignment="1" applyProtection="1">
      <alignment horizontal="center" vertical="center" wrapText="1"/>
    </xf>
    <xf numFmtId="0" fontId="2" fillId="0" borderId="0" xfId="0" applyNumberFormat="1" applyFont="1" applyFill="1" applyBorder="1" applyAlignment="1">
      <alignment horizontal="center" vertical="center"/>
    </xf>
    <xf numFmtId="0" fontId="3" fillId="0" borderId="10" xfId="0" applyNumberFormat="1" applyFont="1" applyFill="1" applyBorder="1" applyAlignment="1">
      <alignment horizontal="center" vertical="center"/>
    </xf>
    <xf numFmtId="0" fontId="2" fillId="0" borderId="11" xfId="0" applyNumberFormat="1" applyFont="1" applyFill="1" applyBorder="1" applyAlignment="1">
      <alignment horizontal="center" vertical="center"/>
    </xf>
    <xf numFmtId="0" fontId="3" fillId="0" borderId="15" xfId="0" applyNumberFormat="1" applyFont="1" applyFill="1" applyBorder="1" applyAlignment="1">
      <alignment horizontal="center" vertical="center"/>
    </xf>
    <xf numFmtId="0" fontId="3" fillId="0" borderId="12" xfId="0" applyNumberFormat="1" applyFont="1" applyFill="1" applyBorder="1" applyAlignment="1">
      <alignment horizontal="center" vertical="center"/>
    </xf>
    <xf numFmtId="0" fontId="3" fillId="0" borderId="18" xfId="0" applyNumberFormat="1" applyFont="1" applyFill="1" applyBorder="1" applyAlignment="1">
      <alignment horizontal="center" vertical="center"/>
    </xf>
    <xf numFmtId="0" fontId="2" fillId="0" borderId="19" xfId="0" applyNumberFormat="1" applyFont="1" applyFill="1" applyBorder="1" applyAlignment="1">
      <alignment horizontal="center" vertical="center"/>
    </xf>
    <xf numFmtId="0" fontId="3" fillId="0" borderId="0" xfId="0" applyNumberFormat="1" applyFont="1" applyFill="1" applyBorder="1" applyAlignment="1">
      <alignment horizontal="center" vertical="center" wrapText="1"/>
    </xf>
    <xf numFmtId="0" fontId="16" fillId="0" borderId="43" xfId="0" applyNumberFormat="1" applyFont="1" applyFill="1" applyBorder="1" applyAlignment="1" applyProtection="1">
      <alignment horizontal="center" vertical="center" wrapText="1"/>
    </xf>
    <xf numFmtId="0" fontId="3" fillId="0" borderId="0" xfId="0" applyFont="1" applyFill="1" applyBorder="1" applyAlignment="1">
      <alignment horizontal="center" vertical="center" wrapText="1"/>
    </xf>
    <xf numFmtId="0" fontId="16" fillId="0" borderId="45" xfId="0" applyNumberFormat="1" applyFont="1" applyFill="1" applyBorder="1" applyAlignment="1" applyProtection="1">
      <alignment horizontal="center" vertical="center" wrapText="1"/>
    </xf>
    <xf numFmtId="0" fontId="0" fillId="0" borderId="0" xfId="0" applyFont="1" applyFill="1" applyAlignment="1">
      <alignment horizontal="center" vertical="center"/>
    </xf>
    <xf numFmtId="49" fontId="2" fillId="0" borderId="0" xfId="0" quotePrefix="1" applyNumberFormat="1" applyFont="1" applyFill="1" applyBorder="1" applyAlignment="1" applyProtection="1">
      <alignment horizontal="center" vertical="center"/>
    </xf>
    <xf numFmtId="0" fontId="2" fillId="0" borderId="0" xfId="0" applyNumberFormat="1" applyFont="1" applyFill="1" applyAlignment="1">
      <alignment horizontal="center" vertical="center"/>
    </xf>
    <xf numFmtId="0" fontId="2" fillId="0" borderId="44" xfId="0" applyNumberFormat="1" applyFont="1" applyFill="1" applyBorder="1" applyAlignment="1">
      <alignment horizontal="center" vertical="center"/>
    </xf>
    <xf numFmtId="0" fontId="3" fillId="0" borderId="46" xfId="0" applyNumberFormat="1" applyFont="1" applyFill="1" applyBorder="1" applyAlignment="1">
      <alignment horizontal="center" vertical="center" wrapText="1"/>
    </xf>
    <xf numFmtId="164" fontId="0" fillId="6" borderId="1" xfId="0" applyNumberFormat="1" applyFill="1" applyBorder="1" applyAlignment="1">
      <alignment horizontal="center" vertical="center"/>
    </xf>
    <xf numFmtId="0" fontId="17" fillId="6" borderId="0" xfId="0" applyFont="1" applyFill="1" applyAlignment="1">
      <alignment vertical="center"/>
    </xf>
    <xf numFmtId="0" fontId="1" fillId="6" borderId="0" xfId="0" applyFont="1" applyFill="1" applyAlignment="1">
      <alignment vertical="center"/>
    </xf>
    <xf numFmtId="0" fontId="18" fillId="6" borderId="0" xfId="0" applyFont="1" applyFill="1" applyBorder="1"/>
    <xf numFmtId="0" fontId="0" fillId="6" borderId="0" xfId="0" applyNumberFormat="1" applyFill="1" applyBorder="1" applyAlignment="1">
      <alignment horizontal="center" vertical="center"/>
    </xf>
    <xf numFmtId="0" fontId="0" fillId="6" borderId="0" xfId="0" applyFill="1" applyAlignment="1">
      <alignment horizontal="center" vertical="center" wrapText="1"/>
    </xf>
    <xf numFmtId="0" fontId="1" fillId="6" borderId="0" xfId="0" applyFont="1" applyFill="1" applyAlignment="1">
      <alignment horizontal="center" vertical="center" wrapText="1"/>
    </xf>
    <xf numFmtId="9" fontId="0" fillId="2" borderId="48" xfId="0" applyNumberFormat="1" applyFill="1" applyBorder="1" applyAlignment="1">
      <alignment horizontal="center"/>
    </xf>
    <xf numFmtId="0" fontId="3" fillId="8" borderId="0" xfId="0" applyFont="1" applyFill="1" applyBorder="1" applyAlignment="1">
      <alignment vertical="center"/>
    </xf>
    <xf numFmtId="0" fontId="0" fillId="8" borderId="0" xfId="0" applyFill="1" applyAlignment="1">
      <alignment horizontal="center" vertical="center"/>
    </xf>
    <xf numFmtId="0" fontId="2" fillId="8" borderId="0" xfId="0" applyFont="1" applyFill="1" applyBorder="1" applyAlignment="1">
      <alignment horizontal="center" vertical="center"/>
    </xf>
    <xf numFmtId="0" fontId="16" fillId="6" borderId="33" xfId="0" applyNumberFormat="1" applyFont="1" applyFill="1" applyBorder="1" applyAlignment="1" applyProtection="1">
      <alignment horizontal="center" vertical="center" wrapText="1"/>
    </xf>
    <xf numFmtId="0" fontId="19" fillId="4" borderId="0" xfId="0" applyFont="1" applyFill="1" applyBorder="1" applyAlignment="1">
      <alignment horizontal="center" vertical="center"/>
    </xf>
    <xf numFmtId="0" fontId="19" fillId="6" borderId="1" xfId="0" applyFont="1" applyFill="1" applyBorder="1" applyAlignment="1">
      <alignment horizontal="center" vertical="center"/>
    </xf>
    <xf numFmtId="0" fontId="19" fillId="6" borderId="11" xfId="0" applyFont="1" applyFill="1" applyBorder="1" applyAlignment="1">
      <alignment horizontal="center" vertical="center"/>
    </xf>
    <xf numFmtId="0" fontId="20" fillId="4" borderId="0" xfId="0" applyFont="1" applyFill="1" applyBorder="1" applyAlignment="1">
      <alignment horizontal="center" vertical="center"/>
    </xf>
    <xf numFmtId="0" fontId="19" fillId="6" borderId="13" xfId="0" applyFont="1" applyFill="1" applyBorder="1" applyAlignment="1">
      <alignment horizontal="center" vertical="center"/>
    </xf>
    <xf numFmtId="0" fontId="19" fillId="6" borderId="14" xfId="0" applyFont="1" applyFill="1" applyBorder="1" applyAlignment="1">
      <alignment horizontal="center" vertical="center"/>
    </xf>
    <xf numFmtId="0" fontId="21" fillId="4" borderId="0" xfId="0" applyFont="1" applyFill="1" applyBorder="1" applyAlignment="1">
      <alignment horizontal="center" vertical="center"/>
    </xf>
    <xf numFmtId="0" fontId="5" fillId="4" borderId="0" xfId="0" applyNumberFormat="1" applyFont="1" applyFill="1" applyBorder="1" applyAlignment="1">
      <alignment horizontal="center" vertical="center" wrapText="1"/>
    </xf>
    <xf numFmtId="0" fontId="19" fillId="4" borderId="0" xfId="0" applyFont="1" applyFill="1" applyBorder="1" applyAlignment="1">
      <alignment horizontal="right" vertical="center"/>
    </xf>
    <xf numFmtId="0" fontId="19" fillId="4" borderId="0" xfId="0" applyFont="1" applyFill="1" applyBorder="1" applyAlignment="1">
      <alignment horizontal="left" vertical="center"/>
    </xf>
    <xf numFmtId="0" fontId="0" fillId="0" borderId="0" xfId="0" applyFill="1" applyBorder="1"/>
    <xf numFmtId="0" fontId="0" fillId="0" borderId="0" xfId="0" applyFill="1" applyBorder="1" applyAlignment="1">
      <alignment horizontal="center"/>
    </xf>
    <xf numFmtId="9" fontId="0" fillId="0" borderId="0" xfId="0" applyNumberFormat="1" applyFill="1" applyBorder="1" applyAlignment="1">
      <alignment horizontal="center"/>
    </xf>
    <xf numFmtId="0" fontId="17" fillId="6" borderId="48" xfId="0" applyFont="1" applyFill="1" applyBorder="1" applyAlignment="1">
      <alignment horizontal="center" vertical="center"/>
    </xf>
    <xf numFmtId="0" fontId="19" fillId="6" borderId="1" xfId="0" applyNumberFormat="1" applyFont="1" applyFill="1" applyBorder="1" applyAlignment="1">
      <alignment horizontal="center" vertical="center" wrapText="1"/>
    </xf>
    <xf numFmtId="0" fontId="2" fillId="0" borderId="13" xfId="0" applyNumberFormat="1" applyFont="1" applyFill="1" applyBorder="1" applyAlignment="1">
      <alignment horizontal="center" vertical="center"/>
    </xf>
    <xf numFmtId="0" fontId="2" fillId="0" borderId="14" xfId="0" applyNumberFormat="1" applyFont="1" applyFill="1" applyBorder="1" applyAlignment="1">
      <alignment horizontal="center" vertical="center"/>
    </xf>
    <xf numFmtId="0" fontId="17" fillId="6" borderId="0" xfId="0" applyFont="1" applyFill="1" applyAlignment="1">
      <alignment horizontal="center" vertical="center"/>
    </xf>
    <xf numFmtId="0" fontId="2" fillId="0" borderId="13" xfId="0" applyNumberFormat="1" applyFont="1" applyFill="1" applyBorder="1" applyAlignment="1">
      <alignment horizontal="center" vertical="center"/>
    </xf>
    <xf numFmtId="0" fontId="2" fillId="0" borderId="14" xfId="0" applyNumberFormat="1" applyFont="1" applyFill="1" applyBorder="1" applyAlignment="1">
      <alignment horizontal="center" vertical="center"/>
    </xf>
    <xf numFmtId="0" fontId="2" fillId="0" borderId="48" xfId="0" applyNumberFormat="1" applyFont="1" applyFill="1" applyBorder="1" applyAlignment="1">
      <alignment horizontal="center" vertical="center"/>
    </xf>
    <xf numFmtId="0" fontId="16" fillId="0" borderId="53" xfId="0" applyNumberFormat="1" applyFont="1" applyFill="1" applyBorder="1" applyAlignment="1" applyProtection="1">
      <alignment horizontal="center" vertical="center" wrapText="1"/>
    </xf>
    <xf numFmtId="0" fontId="16" fillId="0" borderId="50" xfId="0" applyNumberFormat="1" applyFont="1" applyFill="1" applyBorder="1" applyAlignment="1" applyProtection="1">
      <alignment horizontal="center" vertical="center" wrapText="1"/>
    </xf>
    <xf numFmtId="0" fontId="0" fillId="0" borderId="0" xfId="0" applyFont="1" applyFill="1" applyBorder="1" applyAlignment="1">
      <alignment horizontal="center" vertical="center"/>
    </xf>
    <xf numFmtId="0" fontId="22" fillId="6" borderId="0" xfId="0" applyFont="1" applyFill="1" applyBorder="1"/>
    <xf numFmtId="0" fontId="25" fillId="6" borderId="0" xfId="0" applyFont="1" applyFill="1" applyBorder="1"/>
    <xf numFmtId="0" fontId="27" fillId="6" borderId="0" xfId="0" applyFont="1" applyFill="1" applyBorder="1" applyAlignment="1">
      <alignment horizontal="center" vertical="center"/>
    </xf>
    <xf numFmtId="0" fontId="25" fillId="6" borderId="3" xfId="0" applyFont="1" applyFill="1" applyBorder="1" applyAlignment="1">
      <alignment horizontal="center" vertical="center"/>
    </xf>
    <xf numFmtId="0" fontId="25" fillId="6" borderId="4" xfId="0" applyFont="1" applyFill="1" applyBorder="1" applyAlignment="1">
      <alignment horizontal="center" vertical="center"/>
    </xf>
    <xf numFmtId="0" fontId="25" fillId="6" borderId="5" xfId="0" applyFont="1" applyFill="1" applyBorder="1" applyAlignment="1">
      <alignment horizontal="center" vertical="center"/>
    </xf>
    <xf numFmtId="0" fontId="28" fillId="6" borderId="3" xfId="0" applyFont="1" applyFill="1" applyBorder="1" applyAlignment="1">
      <alignment horizontal="center" vertical="center"/>
    </xf>
    <xf numFmtId="0" fontId="26" fillId="6" borderId="4" xfId="0" applyFont="1" applyFill="1" applyBorder="1" applyAlignment="1">
      <alignment horizontal="center"/>
    </xf>
    <xf numFmtId="0" fontId="25" fillId="6" borderId="4" xfId="0" applyFont="1" applyFill="1" applyBorder="1" applyAlignment="1">
      <alignment horizontal="center"/>
    </xf>
    <xf numFmtId="0" fontId="26" fillId="6" borderId="5" xfId="0" applyFont="1" applyFill="1" applyBorder="1" applyAlignment="1">
      <alignment horizontal="center"/>
    </xf>
    <xf numFmtId="0" fontId="26" fillId="6" borderId="0" xfId="0" applyFont="1" applyFill="1" applyBorder="1"/>
    <xf numFmtId="0" fontId="27" fillId="6" borderId="6" xfId="0" applyFont="1" applyFill="1" applyBorder="1" applyAlignment="1">
      <alignment horizontal="center" vertical="center"/>
    </xf>
    <xf numFmtId="0" fontId="27" fillId="6" borderId="7" xfId="0" applyFont="1" applyFill="1" applyBorder="1" applyAlignment="1">
      <alignment horizontal="center" vertical="center"/>
    </xf>
    <xf numFmtId="0" fontId="29" fillId="6" borderId="6" xfId="0" applyFont="1" applyFill="1" applyBorder="1" applyAlignment="1">
      <alignment horizontal="center" vertical="center"/>
    </xf>
    <xf numFmtId="0" fontId="26" fillId="6" borderId="0" xfId="0" applyFont="1" applyFill="1" applyBorder="1" applyAlignment="1"/>
    <xf numFmtId="0" fontId="30" fillId="6" borderId="0" xfId="0" applyFont="1" applyFill="1" applyBorder="1" applyAlignment="1">
      <alignment horizontal="center"/>
    </xf>
    <xf numFmtId="0" fontId="22" fillId="6" borderId="7" xfId="0" applyFont="1" applyFill="1" applyBorder="1" applyAlignment="1">
      <alignment horizontal="center"/>
    </xf>
    <xf numFmtId="0" fontId="22" fillId="6" borderId="48" xfId="0" applyFont="1" applyFill="1" applyBorder="1" applyAlignment="1">
      <alignment horizontal="right"/>
    </xf>
    <xf numFmtId="1" fontId="26" fillId="6" borderId="48" xfId="0" applyNumberFormat="1" applyFont="1" applyFill="1" applyBorder="1" applyAlignment="1">
      <alignment horizontal="center"/>
    </xf>
    <xf numFmtId="0" fontId="22" fillId="6" borderId="11" xfId="0" applyFont="1" applyFill="1" applyBorder="1" applyAlignment="1">
      <alignment horizontal="center"/>
    </xf>
    <xf numFmtId="0" fontId="19" fillId="6" borderId="6" xfId="0" applyFont="1" applyFill="1" applyBorder="1" applyAlignment="1">
      <alignment horizontal="center" vertical="center"/>
    </xf>
    <xf numFmtId="0" fontId="26" fillId="6" borderId="48" xfId="0" applyFont="1" applyFill="1" applyBorder="1" applyAlignment="1">
      <alignment horizontal="center"/>
    </xf>
    <xf numFmtId="1" fontId="26" fillId="6" borderId="48" xfId="0" applyNumberFormat="1" applyFont="1" applyFill="1" applyBorder="1" applyAlignment="1">
      <alignment horizontal="center" vertical="center" wrapText="1"/>
    </xf>
    <xf numFmtId="0" fontId="25" fillId="6" borderId="0" xfId="0" applyFont="1" applyFill="1" applyBorder="1" applyAlignment="1"/>
    <xf numFmtId="0" fontId="27" fillId="6" borderId="38" xfId="0" applyFont="1" applyFill="1" applyBorder="1" applyAlignment="1">
      <alignment horizontal="center" vertical="center"/>
    </xf>
    <xf numFmtId="0" fontId="27" fillId="6" borderId="8" xfId="0" applyFont="1" applyFill="1" applyBorder="1" applyAlignment="1">
      <alignment horizontal="center" vertical="center"/>
    </xf>
    <xf numFmtId="0" fontId="27" fillId="6" borderId="52" xfId="0" applyFont="1" applyFill="1" applyBorder="1" applyAlignment="1">
      <alignment horizontal="center" vertical="center"/>
    </xf>
    <xf numFmtId="0" fontId="29" fillId="6" borderId="38" xfId="0" applyFont="1" applyFill="1" applyBorder="1" applyAlignment="1">
      <alignment horizontal="center" vertical="center"/>
    </xf>
    <xf numFmtId="0" fontId="22" fillId="6" borderId="13" xfId="0" applyFont="1" applyFill="1" applyBorder="1" applyAlignment="1">
      <alignment horizontal="right"/>
    </xf>
    <xf numFmtId="1" fontId="26" fillId="6" borderId="13" xfId="0" applyNumberFormat="1" applyFont="1" applyFill="1" applyBorder="1" applyAlignment="1">
      <alignment horizontal="center" vertical="center" wrapText="1"/>
    </xf>
    <xf numFmtId="0" fontId="22" fillId="6" borderId="14" xfId="0" applyFont="1" applyFill="1" applyBorder="1" applyAlignment="1">
      <alignment horizontal="center"/>
    </xf>
    <xf numFmtId="0" fontId="22" fillId="6" borderId="0" xfId="0" applyFont="1" applyFill="1" applyBorder="1" applyAlignment="1">
      <alignment vertical="top" wrapText="1"/>
    </xf>
    <xf numFmtId="0" fontId="22" fillId="6" borderId="0" xfId="0" applyNumberFormat="1" applyFont="1" applyFill="1" applyBorder="1" applyAlignment="1">
      <alignment horizontal="center" vertical="center" wrapText="1"/>
    </xf>
    <xf numFmtId="0" fontId="22" fillId="6" borderId="0" xfId="0" applyFont="1" applyFill="1" applyBorder="1" applyAlignment="1">
      <alignment horizontal="center" vertical="center"/>
    </xf>
    <xf numFmtId="0" fontId="22" fillId="6" borderId="0" xfId="0" applyFont="1" applyFill="1" applyBorder="1" applyAlignment="1">
      <alignment horizontal="center"/>
    </xf>
    <xf numFmtId="0" fontId="25" fillId="6" borderId="0" xfId="0" applyNumberFormat="1" applyFont="1" applyFill="1" applyBorder="1" applyAlignment="1">
      <alignment horizontal="center" vertical="center" wrapText="1"/>
    </xf>
    <xf numFmtId="0" fontId="31" fillId="6" borderId="3" xfId="0" applyFont="1" applyFill="1" applyBorder="1"/>
    <xf numFmtId="0" fontId="31" fillId="6" borderId="4" xfId="0" applyFont="1" applyFill="1" applyBorder="1"/>
    <xf numFmtId="0" fontId="31" fillId="6" borderId="5" xfId="0" applyFont="1" applyFill="1" applyBorder="1"/>
    <xf numFmtId="0" fontId="31" fillId="6" borderId="4" xfId="0" applyFont="1" applyFill="1" applyBorder="1" applyAlignment="1">
      <alignment horizontal="center"/>
    </xf>
    <xf numFmtId="0" fontId="26" fillId="6" borderId="0" xfId="0" applyNumberFormat="1" applyFont="1" applyFill="1" applyBorder="1" applyAlignment="1">
      <alignment horizontal="center" vertical="center" wrapText="1"/>
    </xf>
    <xf numFmtId="0" fontId="32" fillId="6" borderId="6" xfId="0" applyFont="1" applyFill="1" applyBorder="1"/>
    <xf numFmtId="0" fontId="32" fillId="6" borderId="0" xfId="0" applyFont="1" applyFill="1" applyBorder="1"/>
    <xf numFmtId="0" fontId="32" fillId="6" borderId="7" xfId="0" applyFont="1" applyFill="1" applyBorder="1"/>
    <xf numFmtId="0" fontId="26" fillId="6" borderId="16" xfId="0" applyFont="1" applyFill="1" applyBorder="1" applyAlignment="1">
      <alignment horizontal="left"/>
    </xf>
    <xf numFmtId="0" fontId="32" fillId="6" borderId="38" xfId="0" applyFont="1" applyFill="1" applyBorder="1"/>
    <xf numFmtId="0" fontId="32" fillId="6" borderId="8" xfId="0" applyFont="1" applyFill="1" applyBorder="1"/>
    <xf numFmtId="0" fontId="32" fillId="6" borderId="52" xfId="0" applyFont="1" applyFill="1" applyBorder="1"/>
    <xf numFmtId="0" fontId="26" fillId="6" borderId="4" xfId="0" applyFont="1" applyFill="1" applyBorder="1"/>
    <xf numFmtId="0" fontId="30" fillId="6" borderId="4" xfId="0" applyFont="1" applyFill="1" applyBorder="1" applyAlignment="1">
      <alignment horizontal="center"/>
    </xf>
    <xf numFmtId="0" fontId="22" fillId="6" borderId="1" xfId="0" applyFont="1" applyFill="1" applyBorder="1" applyAlignment="1">
      <alignment horizontal="right"/>
    </xf>
    <xf numFmtId="0" fontId="26" fillId="6" borderId="1" xfId="0" applyFont="1" applyFill="1" applyBorder="1" applyAlignment="1">
      <alignment horizontal="center"/>
    </xf>
    <xf numFmtId="0" fontId="26" fillId="6" borderId="1" xfId="0" applyNumberFormat="1" applyFont="1" applyFill="1" applyBorder="1" applyAlignment="1">
      <alignment horizontal="center" vertical="center" wrapText="1"/>
    </xf>
    <xf numFmtId="0" fontId="22" fillId="6" borderId="43" xfId="0" applyFont="1" applyFill="1" applyBorder="1" applyAlignment="1">
      <alignment horizontal="right"/>
    </xf>
    <xf numFmtId="0" fontId="26" fillId="6" borderId="43" xfId="0" applyNumberFormat="1" applyFont="1" applyFill="1" applyBorder="1" applyAlignment="1">
      <alignment horizontal="center" vertical="center" wrapText="1"/>
    </xf>
    <xf numFmtId="0" fontId="22" fillId="6" borderId="51" xfId="0" applyFont="1" applyFill="1" applyBorder="1" applyAlignment="1">
      <alignment horizontal="center"/>
    </xf>
    <xf numFmtId="0" fontId="22" fillId="6" borderId="3" xfId="0" applyFont="1" applyFill="1" applyBorder="1"/>
    <xf numFmtId="0" fontId="22" fillId="6" borderId="4" xfId="0" applyFont="1" applyFill="1" applyBorder="1" applyAlignment="1">
      <alignment horizontal="center" vertical="center"/>
    </xf>
    <xf numFmtId="0" fontId="22" fillId="6" borderId="4" xfId="0" applyFont="1" applyFill="1" applyBorder="1"/>
    <xf numFmtId="0" fontId="22" fillId="6" borderId="4" xfId="0" applyFont="1" applyFill="1" applyBorder="1" applyAlignment="1">
      <alignment horizontal="center"/>
    </xf>
    <xf numFmtId="0" fontId="25" fillId="6" borderId="4" xfId="0" applyFont="1" applyFill="1" applyBorder="1"/>
    <xf numFmtId="0" fontId="22" fillId="6" borderId="5" xfId="0" applyFont="1" applyFill="1" applyBorder="1"/>
    <xf numFmtId="0" fontId="22" fillId="6" borderId="6" xfId="0" applyFont="1" applyFill="1" applyBorder="1"/>
    <xf numFmtId="0" fontId="22" fillId="6" borderId="7" xfId="0" applyFont="1" applyFill="1" applyBorder="1"/>
    <xf numFmtId="0" fontId="22" fillId="6" borderId="38" xfId="0" applyFont="1" applyFill="1" applyBorder="1"/>
    <xf numFmtId="0" fontId="22" fillId="6" borderId="8" xfId="0" applyFont="1" applyFill="1" applyBorder="1" applyAlignment="1">
      <alignment horizontal="center" vertical="center"/>
    </xf>
    <xf numFmtId="0" fontId="22" fillId="6" borderId="8" xfId="0" applyFont="1" applyFill="1" applyBorder="1"/>
    <xf numFmtId="0" fontId="30" fillId="6" borderId="8" xfId="0" applyFont="1" applyFill="1" applyBorder="1" applyAlignment="1">
      <alignment horizontal="center"/>
    </xf>
    <xf numFmtId="0" fontId="22" fillId="6" borderId="8" xfId="0" applyFont="1" applyFill="1" applyBorder="1" applyAlignment="1">
      <alignment horizontal="center"/>
    </xf>
    <xf numFmtId="0" fontId="25" fillId="6" borderId="8" xfId="0" applyFont="1" applyFill="1" applyBorder="1"/>
    <xf numFmtId="0" fontId="22" fillId="6" borderId="52" xfId="0" applyFont="1" applyFill="1" applyBorder="1"/>
    <xf numFmtId="0" fontId="33" fillId="6" borderId="0" xfId="0" applyFont="1" applyFill="1" applyBorder="1" applyAlignment="1">
      <alignment horizontal="center"/>
    </xf>
    <xf numFmtId="0" fontId="27" fillId="6" borderId="0" xfId="0" applyFont="1" applyFill="1" applyBorder="1"/>
    <xf numFmtId="0" fontId="34" fillId="6" borderId="0" xfId="0" applyFont="1" applyFill="1" applyBorder="1" applyAlignment="1">
      <alignment horizontal="center"/>
    </xf>
    <xf numFmtId="0" fontId="34" fillId="6" borderId="0" xfId="0" applyFont="1" applyFill="1" applyBorder="1"/>
    <xf numFmtId="0" fontId="35" fillId="6" borderId="0" xfId="0" applyFont="1" applyFill="1" applyBorder="1" applyAlignment="1">
      <alignment horizontal="center"/>
    </xf>
    <xf numFmtId="0" fontId="35" fillId="6" borderId="0" xfId="0" applyFont="1" applyFill="1" applyBorder="1"/>
    <xf numFmtId="0" fontId="6" fillId="6" borderId="8" xfId="0" applyFont="1" applyFill="1" applyBorder="1" applyAlignment="1">
      <alignment horizontal="center" vertical="center"/>
    </xf>
    <xf numFmtId="0" fontId="22" fillId="6" borderId="0" xfId="0" applyFont="1" applyFill="1" applyBorder="1" applyAlignment="1">
      <alignment horizontal="left" vertical="top" wrapText="1"/>
    </xf>
    <xf numFmtId="0" fontId="26" fillId="6" borderId="34" xfId="0" applyNumberFormat="1" applyFont="1" applyFill="1" applyBorder="1" applyAlignment="1">
      <alignment horizontal="center" vertical="center" wrapText="1"/>
    </xf>
    <xf numFmtId="0" fontId="26" fillId="6" borderId="35" xfId="0" applyNumberFormat="1" applyFont="1" applyFill="1" applyBorder="1" applyAlignment="1">
      <alignment horizontal="center" vertical="center" wrapText="1"/>
    </xf>
    <xf numFmtId="0" fontId="26" fillId="6" borderId="36" xfId="0" applyNumberFormat="1" applyFont="1" applyFill="1" applyBorder="1" applyAlignment="1">
      <alignment horizontal="center" vertical="center" wrapText="1"/>
    </xf>
    <xf numFmtId="0" fontId="10" fillId="6" borderId="24" xfId="0" applyNumberFormat="1" applyFont="1" applyFill="1" applyBorder="1" applyAlignment="1">
      <alignment horizontal="center" vertical="center" wrapText="1"/>
    </xf>
    <xf numFmtId="0" fontId="10" fillId="6" borderId="25" xfId="0" applyNumberFormat="1" applyFont="1" applyFill="1" applyBorder="1" applyAlignment="1">
      <alignment horizontal="center" vertical="center" wrapText="1"/>
    </xf>
    <xf numFmtId="0" fontId="6" fillId="4" borderId="8" xfId="0" applyNumberFormat="1" applyFont="1" applyFill="1" applyBorder="1" applyAlignment="1">
      <alignment horizontal="center" vertical="center" wrapText="1"/>
    </xf>
    <xf numFmtId="0" fontId="10" fillId="6" borderId="3" xfId="0" applyNumberFormat="1" applyFont="1" applyFill="1" applyBorder="1" applyAlignment="1">
      <alignment horizontal="center" vertical="center" wrapText="1"/>
    </xf>
    <xf numFmtId="0" fontId="10" fillId="6" borderId="4" xfId="0" applyNumberFormat="1" applyFont="1" applyFill="1" applyBorder="1" applyAlignment="1">
      <alignment horizontal="center" vertical="center" wrapText="1"/>
    </xf>
    <xf numFmtId="0" fontId="10" fillId="6" borderId="23" xfId="0" applyNumberFormat="1" applyFont="1" applyFill="1" applyBorder="1" applyAlignment="1">
      <alignment horizontal="center" vertical="center" wrapText="1"/>
    </xf>
    <xf numFmtId="0" fontId="10" fillId="6" borderId="33" xfId="0" applyNumberFormat="1" applyFont="1" applyFill="1" applyBorder="1" applyAlignment="1">
      <alignment horizontal="center" vertical="center" wrapText="1"/>
    </xf>
    <xf numFmtId="0" fontId="15" fillId="6" borderId="3" xfId="0" applyNumberFormat="1" applyFont="1" applyFill="1" applyBorder="1" applyAlignment="1">
      <alignment horizontal="center" vertical="center" wrapText="1"/>
    </xf>
    <xf numFmtId="0" fontId="15" fillId="6" borderId="4" xfId="0" applyNumberFormat="1" applyFont="1" applyFill="1" applyBorder="1" applyAlignment="1">
      <alignment horizontal="center" vertical="center" wrapText="1"/>
    </xf>
    <xf numFmtId="0" fontId="15" fillId="6" borderId="5" xfId="0" applyNumberFormat="1" applyFont="1" applyFill="1" applyBorder="1" applyAlignment="1">
      <alignment horizontal="center" vertical="center" wrapText="1"/>
    </xf>
    <xf numFmtId="0" fontId="3" fillId="6" borderId="0" xfId="0" applyNumberFormat="1" applyFont="1" applyFill="1" applyBorder="1" applyAlignment="1">
      <alignment horizontal="center" vertical="center" wrapText="1"/>
    </xf>
    <xf numFmtId="0" fontId="0" fillId="0" borderId="0" xfId="0"/>
    <xf numFmtId="0" fontId="0" fillId="0" borderId="19" xfId="0" applyBorder="1"/>
    <xf numFmtId="0" fontId="2" fillId="6" borderId="24" xfId="0" applyNumberFormat="1" applyFont="1" applyFill="1" applyBorder="1" applyAlignment="1">
      <alignment horizontal="center" vertical="center" wrapText="1"/>
    </xf>
    <xf numFmtId="0" fontId="2" fillId="6" borderId="25" xfId="0" applyNumberFormat="1" applyFont="1" applyFill="1" applyBorder="1" applyAlignment="1">
      <alignment horizontal="center" vertical="center" wrapText="1"/>
    </xf>
    <xf numFmtId="0" fontId="2" fillId="6" borderId="26" xfId="0" applyNumberFormat="1" applyFont="1" applyFill="1" applyBorder="1" applyAlignment="1">
      <alignment horizontal="center" vertical="center" wrapText="1"/>
    </xf>
    <xf numFmtId="0" fontId="3" fillId="7" borderId="9" xfId="0" applyNumberFormat="1" applyFont="1" applyFill="1" applyBorder="1" applyAlignment="1">
      <alignment horizontal="center" vertical="center" wrapText="1"/>
    </xf>
    <xf numFmtId="0" fontId="3" fillId="7" borderId="20" xfId="0" applyNumberFormat="1" applyFont="1" applyFill="1" applyBorder="1" applyAlignment="1">
      <alignment horizontal="center" vertical="center" wrapText="1"/>
    </xf>
    <xf numFmtId="0" fontId="3" fillId="7" borderId="21" xfId="0" applyNumberFormat="1" applyFont="1" applyFill="1" applyBorder="1" applyAlignment="1">
      <alignment horizontal="center" vertical="center" wrapText="1"/>
    </xf>
    <xf numFmtId="0" fontId="3" fillId="6" borderId="10" xfId="0" applyNumberFormat="1" applyFont="1" applyFill="1" applyBorder="1" applyAlignment="1">
      <alignment horizontal="center" vertical="center" wrapText="1"/>
    </xf>
    <xf numFmtId="0" fontId="3" fillId="6" borderId="1" xfId="0" applyNumberFormat="1" applyFont="1" applyFill="1" applyBorder="1" applyAlignment="1">
      <alignment horizontal="center" vertical="center" wrapText="1"/>
    </xf>
    <xf numFmtId="0" fontId="3" fillId="6" borderId="12" xfId="0" applyNumberFormat="1" applyFont="1" applyFill="1" applyBorder="1" applyAlignment="1">
      <alignment horizontal="center" vertical="center" wrapText="1"/>
    </xf>
    <xf numFmtId="0" fontId="3" fillId="6" borderId="13" xfId="0" applyNumberFormat="1" applyFont="1" applyFill="1" applyBorder="1" applyAlignment="1">
      <alignment horizontal="center" vertical="center" wrapText="1"/>
    </xf>
    <xf numFmtId="0" fontId="15" fillId="6" borderId="34" xfId="0" applyNumberFormat="1" applyFont="1" applyFill="1" applyBorder="1" applyAlignment="1">
      <alignment horizontal="center" vertical="center" wrapText="1"/>
    </xf>
    <xf numFmtId="0" fontId="15" fillId="6" borderId="35" xfId="0" applyNumberFormat="1" applyFont="1" applyFill="1" applyBorder="1" applyAlignment="1">
      <alignment horizontal="center" vertical="center" wrapText="1"/>
    </xf>
    <xf numFmtId="0" fontId="15" fillId="6" borderId="36" xfId="0" applyNumberFormat="1" applyFont="1" applyFill="1" applyBorder="1" applyAlignment="1">
      <alignment horizontal="center" vertical="center" wrapText="1"/>
    </xf>
    <xf numFmtId="0" fontId="15" fillId="3" borderId="3" xfId="0" applyNumberFormat="1" applyFont="1" applyFill="1" applyBorder="1" applyAlignment="1">
      <alignment horizontal="center" vertical="center" wrapText="1"/>
    </xf>
    <xf numFmtId="0" fontId="15" fillId="3" borderId="4" xfId="0" applyNumberFormat="1" applyFont="1" applyFill="1" applyBorder="1" applyAlignment="1">
      <alignment horizontal="center" vertical="center" wrapText="1"/>
    </xf>
    <xf numFmtId="0" fontId="15" fillId="3" borderId="5" xfId="0" applyNumberFormat="1" applyFont="1" applyFill="1" applyBorder="1" applyAlignment="1">
      <alignment horizontal="center" vertical="center" wrapText="1"/>
    </xf>
    <xf numFmtId="0" fontId="2" fillId="6" borderId="13" xfId="0" applyNumberFormat="1" applyFont="1" applyFill="1" applyBorder="1" applyAlignment="1">
      <alignment horizontal="center" vertical="center" wrapText="1"/>
    </xf>
    <xf numFmtId="0" fontId="2" fillId="6" borderId="14" xfId="0" applyNumberFormat="1" applyFont="1" applyFill="1" applyBorder="1" applyAlignment="1">
      <alignment horizontal="center" vertical="center" wrapText="1"/>
    </xf>
    <xf numFmtId="0" fontId="6" fillId="4" borderId="0" xfId="0" applyNumberFormat="1" applyFont="1" applyFill="1" applyBorder="1" applyAlignment="1">
      <alignment horizontal="center" vertical="center"/>
    </xf>
    <xf numFmtId="0" fontId="15" fillId="0" borderId="42" xfId="0" applyNumberFormat="1" applyFont="1" applyFill="1" applyBorder="1" applyAlignment="1">
      <alignment horizontal="center" vertical="center"/>
    </xf>
    <xf numFmtId="0" fontId="15" fillId="0" borderId="39" xfId="0" applyNumberFormat="1" applyFont="1" applyFill="1" applyBorder="1" applyAlignment="1">
      <alignment horizontal="center" vertical="center"/>
    </xf>
    <xf numFmtId="0" fontId="15" fillId="0" borderId="40" xfId="0" applyNumberFormat="1" applyFont="1" applyFill="1" applyBorder="1" applyAlignment="1">
      <alignment horizontal="center" vertical="center"/>
    </xf>
    <xf numFmtId="0" fontId="2" fillId="0" borderId="13" xfId="0" applyNumberFormat="1" applyFont="1" applyFill="1" applyBorder="1" applyAlignment="1">
      <alignment horizontal="center" vertical="center"/>
    </xf>
    <xf numFmtId="0" fontId="2" fillId="0" borderId="14" xfId="0" applyNumberFormat="1" applyFont="1" applyFill="1" applyBorder="1" applyAlignment="1">
      <alignment horizontal="center" vertical="center"/>
    </xf>
    <xf numFmtId="0" fontId="3" fillId="0" borderId="41" xfId="0" applyNumberFormat="1" applyFont="1" applyFill="1" applyBorder="1" applyAlignment="1">
      <alignment horizontal="center" vertical="center"/>
    </xf>
    <xf numFmtId="0" fontId="3" fillId="0" borderId="20" xfId="0" applyNumberFormat="1" applyFont="1" applyFill="1" applyBorder="1" applyAlignment="1">
      <alignment horizontal="center" vertical="center"/>
    </xf>
    <xf numFmtId="0" fontId="3" fillId="0" borderId="21" xfId="0" applyNumberFormat="1" applyFont="1" applyFill="1" applyBorder="1" applyAlignment="1">
      <alignment horizontal="center" vertical="center"/>
    </xf>
    <xf numFmtId="0" fontId="3" fillId="0" borderId="9" xfId="0" applyNumberFormat="1" applyFont="1" applyFill="1" applyBorder="1" applyAlignment="1">
      <alignment horizontal="center" vertical="center"/>
    </xf>
    <xf numFmtId="0" fontId="17" fillId="6" borderId="0" xfId="0" applyFont="1" applyFill="1" applyAlignment="1">
      <alignment horizontal="left" vertical="center"/>
    </xf>
    <xf numFmtId="0" fontId="8" fillId="6" borderId="0" xfId="0" applyFont="1" applyFill="1" applyAlignment="1">
      <alignment horizontal="center" vertical="center"/>
    </xf>
    <xf numFmtId="0" fontId="8" fillId="6" borderId="0" xfId="0" applyFont="1" applyFill="1" applyAlignment="1">
      <alignment horizontal="left" vertical="center"/>
    </xf>
    <xf numFmtId="0" fontId="15" fillId="6" borderId="6" xfId="0" applyNumberFormat="1" applyFont="1" applyFill="1" applyBorder="1" applyAlignment="1">
      <alignment horizontal="center" vertical="center" wrapText="1"/>
    </xf>
    <xf numFmtId="0" fontId="15" fillId="6" borderId="0" xfId="0" applyNumberFormat="1" applyFont="1" applyFill="1" applyBorder="1" applyAlignment="1">
      <alignment horizontal="center" vertical="center" wrapText="1"/>
    </xf>
    <xf numFmtId="0" fontId="15" fillId="6" borderId="7" xfId="0" applyNumberFormat="1" applyFont="1" applyFill="1" applyBorder="1" applyAlignment="1">
      <alignment horizontal="center" vertical="center" wrapText="1"/>
    </xf>
    <xf numFmtId="0" fontId="20" fillId="6" borderId="12" xfId="0" applyFont="1" applyFill="1" applyBorder="1" applyAlignment="1">
      <alignment horizontal="center" vertical="center"/>
    </xf>
    <xf numFmtId="0" fontId="20" fillId="6" borderId="13" xfId="0" applyFont="1" applyFill="1" applyBorder="1" applyAlignment="1">
      <alignment horizontal="center" vertical="center"/>
    </xf>
    <xf numFmtId="0" fontId="20" fillId="6" borderId="10" xfId="0" applyFont="1" applyFill="1" applyBorder="1" applyAlignment="1">
      <alignment horizontal="center" vertical="center"/>
    </xf>
    <xf numFmtId="0" fontId="20" fillId="6" borderId="1" xfId="0" applyFont="1" applyFill="1" applyBorder="1" applyAlignment="1">
      <alignment horizontal="center" vertical="center"/>
    </xf>
    <xf numFmtId="0" fontId="22" fillId="4" borderId="6" xfId="0" applyNumberFormat="1" applyFont="1" applyFill="1" applyBorder="1" applyAlignment="1">
      <alignment horizontal="right" vertical="center" wrapText="1"/>
    </xf>
    <xf numFmtId="0" fontId="22" fillId="4" borderId="0" xfId="0" applyNumberFormat="1" applyFont="1" applyFill="1" applyBorder="1" applyAlignment="1">
      <alignment horizontal="right" vertical="center" wrapText="1"/>
    </xf>
    <xf numFmtId="0" fontId="19" fillId="4" borderId="6" xfId="0" applyFont="1" applyFill="1" applyBorder="1" applyAlignment="1">
      <alignment horizontal="right" vertical="center"/>
    </xf>
    <xf numFmtId="0" fontId="19" fillId="4" borderId="0" xfId="0" applyFont="1" applyFill="1" applyBorder="1" applyAlignment="1">
      <alignment horizontal="right" vertical="center"/>
    </xf>
    <xf numFmtId="0" fontId="19" fillId="6" borderId="1" xfId="0" applyFont="1" applyFill="1" applyBorder="1" applyAlignment="1">
      <alignment horizontal="center" vertical="center"/>
    </xf>
    <xf numFmtId="0" fontId="19" fillId="6" borderId="11" xfId="0" applyFont="1" applyFill="1" applyBorder="1" applyAlignment="1">
      <alignment horizontal="center" vertical="center"/>
    </xf>
    <xf numFmtId="0" fontId="5" fillId="4" borderId="3" xfId="0" applyNumberFormat="1" applyFont="1" applyFill="1" applyBorder="1" applyAlignment="1">
      <alignment horizontal="center" vertical="center" wrapText="1"/>
    </xf>
    <xf numFmtId="0" fontId="5" fillId="4" borderId="4" xfId="0" applyNumberFormat="1" applyFont="1" applyFill="1" applyBorder="1" applyAlignment="1">
      <alignment horizontal="center" vertical="center" wrapText="1"/>
    </xf>
    <xf numFmtId="0" fontId="5" fillId="4" borderId="5" xfId="0" applyNumberFormat="1" applyFont="1" applyFill="1" applyBorder="1" applyAlignment="1">
      <alignment horizontal="center" vertical="center" wrapText="1"/>
    </xf>
    <xf numFmtId="0" fontId="19" fillId="6" borderId="2" xfId="0" applyFont="1" applyFill="1" applyBorder="1" applyAlignment="1">
      <alignment horizontal="center" vertical="center"/>
    </xf>
    <xf numFmtId="0" fontId="19" fillId="6" borderId="47" xfId="0" applyFont="1" applyFill="1" applyBorder="1" applyAlignment="1">
      <alignment horizontal="center" vertical="center"/>
    </xf>
    <xf numFmtId="0" fontId="8" fillId="6" borderId="0" xfId="0" applyFont="1" applyFill="1" applyAlignment="1">
      <alignment horizontal="right" vertical="center"/>
    </xf>
    <xf numFmtId="0" fontId="8" fillId="6" borderId="50" xfId="0" applyFont="1" applyFill="1" applyBorder="1" applyAlignment="1">
      <alignment horizontal="center" vertical="center"/>
    </xf>
    <xf numFmtId="0" fontId="0" fillId="6" borderId="0" xfId="0" applyFill="1" applyAlignment="1">
      <alignment horizontal="center" vertical="center"/>
    </xf>
    <xf numFmtId="0" fontId="0" fillId="6" borderId="0" xfId="0" applyFont="1" applyFill="1" applyAlignment="1">
      <alignment horizontal="center" vertical="center"/>
    </xf>
  </cellXfs>
  <cellStyles count="2">
    <cellStyle name="Good" xfId="1" builtinId="26"/>
    <cellStyle name="Normal" xfId="0" builtinId="0"/>
  </cellStyles>
  <dxfs count="36">
    <dxf>
      <font>
        <color theme="0"/>
      </font>
    </dxf>
    <dxf>
      <font>
        <color theme="0"/>
      </font>
      <fill>
        <patternFill>
          <bgColor theme="1"/>
        </patternFill>
      </fill>
    </dxf>
    <dxf>
      <fill>
        <patternFill>
          <bgColor rgb="FFFFFF00"/>
        </patternFill>
      </fill>
    </dxf>
    <dxf>
      <font>
        <color theme="0"/>
      </font>
    </dxf>
    <dxf>
      <font>
        <color theme="0"/>
      </font>
      <fill>
        <patternFill>
          <bgColor theme="1"/>
        </patternFill>
      </fill>
    </dxf>
    <dxf>
      <font>
        <b/>
        <i val="0"/>
        <color theme="1"/>
      </font>
      <fill>
        <patternFill>
          <bgColor theme="9" tint="-0.24994659260841701"/>
        </patternFill>
      </fill>
    </dxf>
    <dxf>
      <font>
        <b/>
        <i val="0"/>
        <color theme="1"/>
      </font>
      <fill>
        <patternFill>
          <bgColor rgb="FFFF0000"/>
        </patternFill>
      </fill>
    </dxf>
    <dxf>
      <fill>
        <patternFill>
          <bgColor theme="0" tint="-0.499984740745262"/>
        </patternFill>
      </fill>
    </dxf>
    <dxf>
      <font>
        <color theme="0"/>
      </font>
    </dxf>
    <dxf>
      <fill>
        <patternFill>
          <bgColor theme="0" tint="-0.34998626667073579"/>
        </patternFill>
      </fill>
    </dxf>
    <dxf>
      <fill>
        <patternFill>
          <bgColor theme="9"/>
        </patternFill>
      </fill>
    </dxf>
    <dxf>
      <font>
        <b/>
        <i val="0"/>
        <color theme="0"/>
      </font>
      <fill>
        <patternFill>
          <bgColor theme="0" tint="-0.499984740745262"/>
        </patternFill>
      </fill>
    </dxf>
    <dxf>
      <fill>
        <patternFill>
          <bgColor theme="0" tint="-0.34998626667073579"/>
        </patternFill>
      </fill>
    </dxf>
    <dxf>
      <font>
        <b/>
        <i val="0"/>
      </font>
      <fill>
        <patternFill>
          <bgColor theme="9" tint="-0.24994659260841701"/>
        </patternFill>
      </fill>
    </dxf>
    <dxf>
      <font>
        <b/>
        <i val="0"/>
        <color theme="1"/>
      </font>
      <fill>
        <patternFill>
          <bgColor theme="9" tint="-0.24994659260841701"/>
        </patternFill>
      </fill>
    </dxf>
    <dxf>
      <fill>
        <patternFill>
          <bgColor theme="0" tint="-0.499984740745262"/>
        </patternFill>
      </fill>
    </dxf>
    <dxf>
      <fill>
        <patternFill>
          <bgColor rgb="FFFFFF00"/>
        </patternFill>
      </fill>
    </dxf>
    <dxf>
      <font>
        <condense val="0"/>
        <extend val="0"/>
        <color rgb="FF9C0006"/>
      </font>
      <fill>
        <patternFill>
          <bgColor rgb="FFFFC7CE"/>
        </patternFill>
      </fill>
    </dxf>
    <dxf>
      <font>
        <condense val="0"/>
        <extend val="0"/>
        <color rgb="FF9C0006"/>
      </font>
      <fill>
        <patternFill>
          <bgColor rgb="FFFFC7CE"/>
        </patternFill>
      </fill>
    </dxf>
    <dxf>
      <font>
        <color auto="1"/>
      </font>
    </dxf>
    <dxf>
      <font>
        <color theme="0"/>
      </font>
    </dxf>
    <dxf>
      <fill>
        <patternFill>
          <bgColor theme="0" tint="-0.34998626667073579"/>
        </patternFill>
      </fill>
    </dxf>
    <dxf>
      <fill>
        <patternFill>
          <bgColor rgb="FFFF0000"/>
        </patternFill>
      </fill>
    </dxf>
    <dxf>
      <font>
        <b/>
        <i val="0"/>
        <color theme="0"/>
      </font>
      <fill>
        <patternFill>
          <bgColor theme="0" tint="-0.499984740745262"/>
        </patternFill>
      </fill>
    </dxf>
    <dxf>
      <fill>
        <patternFill>
          <bgColor theme="0" tint="-0.34998626667073579"/>
        </patternFill>
      </fill>
    </dxf>
    <dxf>
      <font>
        <b/>
        <i val="0"/>
      </font>
      <fill>
        <patternFill>
          <bgColor rgb="FFFF0000"/>
        </patternFill>
      </fill>
    </dxf>
    <dxf>
      <font>
        <b/>
        <i val="0"/>
        <color theme="1"/>
      </font>
      <fill>
        <patternFill>
          <bgColor rgb="FFFF0000"/>
        </patternFill>
      </fill>
    </dxf>
    <dxf>
      <fill>
        <patternFill>
          <bgColor theme="0" tint="-0.499984740745262"/>
        </patternFill>
      </fill>
    </dxf>
    <dxf>
      <fill>
        <patternFill>
          <bgColor rgb="FFFFFF00"/>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0" tint="-0.24994659260841701"/>
        </patternFill>
      </fill>
    </dxf>
    <dxf>
      <fill>
        <patternFill>
          <bgColor theme="9" tint="-0.24994659260841701"/>
        </patternFill>
      </fill>
    </dxf>
    <dxf>
      <fill>
        <patternFill>
          <bgColor rgb="FFFF0000"/>
        </patternFill>
      </fill>
    </dxf>
    <dxf>
      <fill>
        <patternFill>
          <bgColor rgb="FFFFFF00"/>
        </patternFill>
      </fill>
    </dxf>
    <dxf>
      <font>
        <color auto="1"/>
      </font>
    </dxf>
  </dxfs>
  <tableStyles count="0" defaultTableStyle="TableStyleMedium9" defaultPivotStyle="PivotStyleLight16"/>
  <colors>
    <mruColors>
      <color rgb="FFFF5D5D"/>
      <color rgb="FFFF7C80"/>
      <color rgb="FFFFFFFF"/>
      <color rgb="FFFF3333"/>
      <color rgb="FFCF2F23"/>
      <color rgb="FFFFD44B"/>
      <color rgb="FF00E668"/>
      <color rgb="FFFFFF99"/>
      <color rgb="FF00FFFF"/>
      <color rgb="FF009242"/>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13</xdr:col>
      <xdr:colOff>111645</xdr:colOff>
      <xdr:row>25</xdr:row>
      <xdr:rowOff>7096</xdr:rowOff>
    </xdr:from>
    <xdr:to>
      <xdr:col>16</xdr:col>
      <xdr:colOff>119053</xdr:colOff>
      <xdr:row>33</xdr:row>
      <xdr:rowOff>119059</xdr:rowOff>
    </xdr:to>
    <xdr:grpSp>
      <xdr:nvGrpSpPr>
        <xdr:cNvPr id="2" name="Group 1"/>
        <xdr:cNvGrpSpPr>
          <a:grpSpLocks noChangeAspect="1"/>
        </xdr:cNvGrpSpPr>
      </xdr:nvGrpSpPr>
      <xdr:grpSpPr>
        <a:xfrm>
          <a:off x="9624739" y="4257627"/>
          <a:ext cx="1829064" cy="1445463"/>
          <a:chOff x="6729553" y="1123950"/>
          <a:chExt cx="2781300" cy="1873515"/>
        </a:xfrm>
      </xdr:grpSpPr>
      <xdr:pic>
        <xdr:nvPicPr>
          <xdr:cNvPr id="3" name="Picture 2" descr="384wellplate.jpg"/>
          <xdr:cNvPicPr preferRelativeResize="0">
            <a:picLocks noChangeAspect="1"/>
          </xdr:cNvPicPr>
        </xdr:nvPicPr>
        <xdr:blipFill>
          <a:blip xmlns:r="http://schemas.openxmlformats.org/officeDocument/2006/relationships" r:embed="rId1" cstate="print">
            <a:clrChange>
              <a:clrFrom>
                <a:srgbClr val="FFFFFF"/>
              </a:clrFrom>
              <a:clrTo>
                <a:srgbClr val="FFFFFF">
                  <a:alpha val="0"/>
                </a:srgbClr>
              </a:clrTo>
            </a:clrChange>
          </a:blip>
          <a:stretch>
            <a:fillRect/>
          </a:stretch>
        </xdr:blipFill>
        <xdr:spPr>
          <a:xfrm>
            <a:off x="6729553" y="1123950"/>
            <a:ext cx="2781300" cy="1873515"/>
          </a:xfrm>
          <a:prstGeom prst="rect">
            <a:avLst/>
          </a:prstGeom>
        </xdr:spPr>
      </xdr:pic>
      <xdr:sp macro="" textlink="">
        <xdr:nvSpPr>
          <xdr:cNvPr id="4" name="TextBox 3"/>
          <xdr:cNvSpPr txBox="1"/>
        </xdr:nvSpPr>
        <xdr:spPr>
          <a:xfrm rot="20626662">
            <a:off x="7390940" y="1582792"/>
            <a:ext cx="1400176" cy="82022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600" b="1"/>
              <a:t>Dosing Plate</a:t>
            </a:r>
          </a:p>
        </xdr:txBody>
      </xdr:sp>
    </xdr:grpSp>
    <xdr:clientData/>
  </xdr:twoCellAnchor>
  <xdr:twoCellAnchor editAs="absolute">
    <xdr:from>
      <xdr:col>17</xdr:col>
      <xdr:colOff>35148</xdr:colOff>
      <xdr:row>21</xdr:row>
      <xdr:rowOff>149182</xdr:rowOff>
    </xdr:from>
    <xdr:to>
      <xdr:col>19</xdr:col>
      <xdr:colOff>255282</xdr:colOff>
      <xdr:row>29</xdr:row>
      <xdr:rowOff>138467</xdr:rowOff>
    </xdr:to>
    <xdr:grpSp>
      <xdr:nvGrpSpPr>
        <xdr:cNvPr id="5" name="Group 4"/>
        <xdr:cNvGrpSpPr>
          <a:grpSpLocks noChangeAspect="1"/>
        </xdr:cNvGrpSpPr>
      </xdr:nvGrpSpPr>
      <xdr:grpSpPr>
        <a:xfrm>
          <a:off x="11977117" y="3732963"/>
          <a:ext cx="1434571" cy="1322785"/>
          <a:chOff x="6715125" y="1123950"/>
          <a:chExt cx="2781300" cy="1873515"/>
        </a:xfrm>
      </xdr:grpSpPr>
      <xdr:pic>
        <xdr:nvPicPr>
          <xdr:cNvPr id="6" name="Picture 5" descr="384wellplate.jpg"/>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tretch>
            <a:fillRect/>
          </a:stretch>
        </xdr:blipFill>
        <xdr:spPr>
          <a:xfrm>
            <a:off x="6715125" y="1123950"/>
            <a:ext cx="2781300" cy="1873515"/>
          </a:xfrm>
          <a:prstGeom prst="rect">
            <a:avLst/>
          </a:prstGeom>
        </xdr:spPr>
      </xdr:pic>
      <xdr:sp macro="" textlink="">
        <xdr:nvSpPr>
          <xdr:cNvPr id="7" name="TextBox 6"/>
          <xdr:cNvSpPr txBox="1"/>
        </xdr:nvSpPr>
        <xdr:spPr>
          <a:xfrm rot="20626662">
            <a:off x="7402277" y="1609096"/>
            <a:ext cx="1400175" cy="740649"/>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100" b="1">
                <a:solidFill>
                  <a:srgbClr val="0070C0"/>
                </a:solidFill>
              </a:rPr>
              <a:t>Stamped Plate</a:t>
            </a:r>
          </a:p>
        </xdr:txBody>
      </xdr:sp>
    </xdr:grpSp>
    <xdr:clientData/>
  </xdr:twoCellAnchor>
  <xdr:twoCellAnchor editAs="absolute">
    <xdr:from>
      <xdr:col>15</xdr:col>
      <xdr:colOff>548952</xdr:colOff>
      <xdr:row>26</xdr:row>
      <xdr:rowOff>99656</xdr:rowOff>
    </xdr:from>
    <xdr:to>
      <xdr:col>17</xdr:col>
      <xdr:colOff>248914</xdr:colOff>
      <xdr:row>28</xdr:row>
      <xdr:rowOff>40601</xdr:rowOff>
    </xdr:to>
    <xdr:sp macro="" textlink="">
      <xdr:nvSpPr>
        <xdr:cNvPr id="12" name="Right Arrow 11"/>
        <xdr:cNvSpPr>
          <a:spLocks/>
        </xdr:cNvSpPr>
      </xdr:nvSpPr>
      <xdr:spPr>
        <a:xfrm rot="20183391">
          <a:off x="11276483" y="4516875"/>
          <a:ext cx="914400" cy="274320"/>
        </a:xfrm>
        <a:prstGeom prst="rightArrow">
          <a:avLst/>
        </a:prstGeom>
        <a:solidFill>
          <a:srgbClr val="0070C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p>
      </xdr:txBody>
    </xdr:sp>
    <xdr:clientData/>
  </xdr:twoCellAnchor>
  <xdr:twoCellAnchor editAs="absolute">
    <xdr:from>
      <xdr:col>17</xdr:col>
      <xdr:colOff>82770</xdr:colOff>
      <xdr:row>25</xdr:row>
      <xdr:rowOff>18215</xdr:rowOff>
    </xdr:from>
    <xdr:to>
      <xdr:col>19</xdr:col>
      <xdr:colOff>302904</xdr:colOff>
      <xdr:row>33</xdr:row>
      <xdr:rowOff>9882</xdr:rowOff>
    </xdr:to>
    <xdr:grpSp>
      <xdr:nvGrpSpPr>
        <xdr:cNvPr id="13" name="Group 12"/>
        <xdr:cNvGrpSpPr>
          <a:grpSpLocks noChangeAspect="1"/>
        </xdr:cNvGrpSpPr>
      </xdr:nvGrpSpPr>
      <xdr:grpSpPr>
        <a:xfrm>
          <a:off x="12024739" y="4268746"/>
          <a:ext cx="1434571" cy="1325167"/>
          <a:chOff x="6715125" y="1123950"/>
          <a:chExt cx="2781300" cy="1873515"/>
        </a:xfrm>
      </xdr:grpSpPr>
      <xdr:pic>
        <xdr:nvPicPr>
          <xdr:cNvPr id="14" name="Picture 13" descr="384wellplate.jpg"/>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tretch>
            <a:fillRect/>
          </a:stretch>
        </xdr:blipFill>
        <xdr:spPr>
          <a:xfrm>
            <a:off x="6715125" y="1123950"/>
            <a:ext cx="2781300" cy="1873515"/>
          </a:xfrm>
          <a:prstGeom prst="rect">
            <a:avLst/>
          </a:prstGeom>
        </xdr:spPr>
      </xdr:pic>
      <xdr:sp macro="" textlink="">
        <xdr:nvSpPr>
          <xdr:cNvPr id="15" name="TextBox 14"/>
          <xdr:cNvSpPr txBox="1"/>
        </xdr:nvSpPr>
        <xdr:spPr>
          <a:xfrm rot="20626662">
            <a:off x="7402277" y="1609096"/>
            <a:ext cx="1400175" cy="740649"/>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100" b="1">
                <a:solidFill>
                  <a:srgbClr val="0070C0"/>
                </a:solidFill>
              </a:rPr>
              <a:t>Stamped Plate</a:t>
            </a:r>
          </a:p>
        </xdr:txBody>
      </xdr:sp>
    </xdr:grpSp>
    <xdr:clientData/>
  </xdr:twoCellAnchor>
  <xdr:twoCellAnchor editAs="absolute">
    <xdr:from>
      <xdr:col>16</xdr:col>
      <xdr:colOff>37001</xdr:colOff>
      <xdr:row>28</xdr:row>
      <xdr:rowOff>113467</xdr:rowOff>
    </xdr:from>
    <xdr:to>
      <xdr:col>17</xdr:col>
      <xdr:colOff>239143</xdr:colOff>
      <xdr:row>30</xdr:row>
      <xdr:rowOff>58699</xdr:rowOff>
    </xdr:to>
    <xdr:sp macro="" textlink="">
      <xdr:nvSpPr>
        <xdr:cNvPr id="16" name="Right Arrow 15"/>
        <xdr:cNvSpPr>
          <a:spLocks noChangeAspect="1"/>
        </xdr:cNvSpPr>
      </xdr:nvSpPr>
      <xdr:spPr>
        <a:xfrm rot="21272350">
          <a:off x="11371751" y="4864061"/>
          <a:ext cx="809361" cy="278607"/>
        </a:xfrm>
        <a:prstGeom prst="rightArrow">
          <a:avLst/>
        </a:prstGeom>
        <a:solidFill>
          <a:srgbClr val="0070C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p>
      </xdr:txBody>
    </xdr:sp>
    <xdr:clientData/>
  </xdr:twoCellAnchor>
  <xdr:twoCellAnchor editAs="absolute">
    <xdr:from>
      <xdr:col>17</xdr:col>
      <xdr:colOff>17948</xdr:colOff>
      <xdr:row>28</xdr:row>
      <xdr:rowOff>101560</xdr:rowOff>
    </xdr:from>
    <xdr:to>
      <xdr:col>19</xdr:col>
      <xdr:colOff>231468</xdr:colOff>
      <xdr:row>49</xdr:row>
      <xdr:rowOff>83341</xdr:rowOff>
    </xdr:to>
    <xdr:grpSp>
      <xdr:nvGrpSpPr>
        <xdr:cNvPr id="17" name="Group 16"/>
        <xdr:cNvGrpSpPr>
          <a:grpSpLocks noChangeAspect="1"/>
        </xdr:cNvGrpSpPr>
      </xdr:nvGrpSpPr>
      <xdr:grpSpPr>
        <a:xfrm>
          <a:off x="11959917" y="4852154"/>
          <a:ext cx="1427957" cy="1315281"/>
          <a:chOff x="6715125" y="1123950"/>
          <a:chExt cx="2781300" cy="1873515"/>
        </a:xfrm>
      </xdr:grpSpPr>
      <xdr:pic>
        <xdr:nvPicPr>
          <xdr:cNvPr id="18" name="Picture 17" descr="384wellplate.jpg"/>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blip>
          <a:stretch>
            <a:fillRect/>
          </a:stretch>
        </xdr:blipFill>
        <xdr:spPr>
          <a:xfrm>
            <a:off x="6715125" y="1123950"/>
            <a:ext cx="2781300" cy="1873515"/>
          </a:xfrm>
          <a:prstGeom prst="rect">
            <a:avLst/>
          </a:prstGeom>
        </xdr:spPr>
      </xdr:pic>
      <xdr:sp macro="" textlink="">
        <xdr:nvSpPr>
          <xdr:cNvPr id="19" name="TextBox 18"/>
          <xdr:cNvSpPr txBox="1"/>
        </xdr:nvSpPr>
        <xdr:spPr>
          <a:xfrm rot="20626662">
            <a:off x="7402277" y="1609096"/>
            <a:ext cx="1400175" cy="740649"/>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100" b="1">
                <a:solidFill>
                  <a:srgbClr val="0070C0"/>
                </a:solidFill>
              </a:rPr>
              <a:t>Stamped Plate</a:t>
            </a:r>
          </a:p>
        </xdr:txBody>
      </xdr:sp>
    </xdr:grpSp>
    <xdr:clientData/>
  </xdr:twoCellAnchor>
  <xdr:twoCellAnchor editAs="absolute">
    <xdr:from>
      <xdr:col>15</xdr:col>
      <xdr:colOff>598446</xdr:colOff>
      <xdr:row>30</xdr:row>
      <xdr:rowOff>156330</xdr:rowOff>
    </xdr:from>
    <xdr:to>
      <xdr:col>17</xdr:col>
      <xdr:colOff>186753</xdr:colOff>
      <xdr:row>32</xdr:row>
      <xdr:rowOff>99180</xdr:rowOff>
    </xdr:to>
    <xdr:sp macro="" textlink="">
      <xdr:nvSpPr>
        <xdr:cNvPr id="20" name="Right Arrow 19"/>
        <xdr:cNvSpPr>
          <a:spLocks noChangeAspect="1"/>
        </xdr:cNvSpPr>
      </xdr:nvSpPr>
      <xdr:spPr>
        <a:xfrm rot="1569281">
          <a:off x="11325977" y="5240299"/>
          <a:ext cx="802745" cy="276225"/>
        </a:xfrm>
        <a:prstGeom prst="rightArrow">
          <a:avLst/>
        </a:prstGeom>
        <a:solidFill>
          <a:srgbClr val="0070C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p>
      </xdr:txBody>
    </xdr:sp>
    <xdr:clientData/>
  </xdr:twoCellAnchor>
  <xdr:twoCellAnchor editAs="oneCell">
    <xdr:from>
      <xdr:col>12</xdr:col>
      <xdr:colOff>261938</xdr:colOff>
      <xdr:row>4</xdr:row>
      <xdr:rowOff>122163</xdr:rowOff>
    </xdr:from>
    <xdr:to>
      <xdr:col>20</xdr:col>
      <xdr:colOff>357190</xdr:colOff>
      <xdr:row>22</xdr:row>
      <xdr:rowOff>20101</xdr:rowOff>
    </xdr:to>
    <xdr:pic>
      <xdr:nvPicPr>
        <xdr:cNvPr id="7206" name="Picture 38"/>
        <xdr:cNvPicPr>
          <a:picLocks noChangeAspect="1" noChangeArrowheads="1"/>
        </xdr:cNvPicPr>
      </xdr:nvPicPr>
      <xdr:blipFill>
        <a:blip xmlns:r="http://schemas.openxmlformats.org/officeDocument/2006/relationships" r:embed="rId3" cstate="print"/>
        <a:srcRect/>
        <a:stretch>
          <a:fillRect/>
        </a:stretch>
      </xdr:blipFill>
      <xdr:spPr bwMode="auto">
        <a:xfrm>
          <a:off x="9167813" y="872257"/>
          <a:ext cx="4953002" cy="2898313"/>
        </a:xfrm>
        <a:prstGeom prst="rect">
          <a:avLst/>
        </a:prstGeom>
        <a:noFill/>
      </xdr:spPr>
    </xdr:pic>
    <xdr:clientData/>
  </xdr:twoCellAnchor>
  <xdr:twoCellAnchor editAs="absolute">
    <xdr:from>
      <xdr:col>14</xdr:col>
      <xdr:colOff>187955</xdr:colOff>
      <xdr:row>22</xdr:row>
      <xdr:rowOff>142874</xdr:rowOff>
    </xdr:from>
    <xdr:to>
      <xdr:col>14</xdr:col>
      <xdr:colOff>452437</xdr:colOff>
      <xdr:row>26</xdr:row>
      <xdr:rowOff>96320</xdr:rowOff>
    </xdr:to>
    <xdr:sp macro="" textlink="">
      <xdr:nvSpPr>
        <xdr:cNvPr id="21" name="Right Arrow 20"/>
        <xdr:cNvSpPr>
          <a:spLocks/>
        </xdr:cNvSpPr>
      </xdr:nvSpPr>
      <xdr:spPr>
        <a:xfrm rot="5400000">
          <a:off x="10130411" y="4071200"/>
          <a:ext cx="620196" cy="264482"/>
        </a:xfrm>
        <a:prstGeom prst="rightArrow">
          <a:avLst/>
        </a:prstGeom>
        <a:solidFill>
          <a:srgbClr val="0070C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17</xdr:col>
      <xdr:colOff>85725</xdr:colOff>
      <xdr:row>13</xdr:row>
      <xdr:rowOff>85725</xdr:rowOff>
    </xdr:from>
    <xdr:to>
      <xdr:col>17</xdr:col>
      <xdr:colOff>817245</xdr:colOff>
      <xdr:row>13</xdr:row>
      <xdr:rowOff>85725</xdr:rowOff>
    </xdr:to>
    <xdr:cxnSp macro="">
      <xdr:nvCxnSpPr>
        <xdr:cNvPr id="30" name="Straight Arrow Connector 29"/>
        <xdr:cNvCxnSpPr/>
      </xdr:nvCxnSpPr>
      <xdr:spPr>
        <a:xfrm>
          <a:off x="13001625" y="30003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85725</xdr:colOff>
      <xdr:row>14</xdr:row>
      <xdr:rowOff>85725</xdr:rowOff>
    </xdr:from>
    <xdr:to>
      <xdr:col>17</xdr:col>
      <xdr:colOff>817245</xdr:colOff>
      <xdr:row>14</xdr:row>
      <xdr:rowOff>85725</xdr:rowOff>
    </xdr:to>
    <xdr:cxnSp macro="">
      <xdr:nvCxnSpPr>
        <xdr:cNvPr id="34" name="Straight Arrow Connector 33"/>
        <xdr:cNvCxnSpPr/>
      </xdr:nvCxnSpPr>
      <xdr:spPr>
        <a:xfrm>
          <a:off x="13001625" y="31908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85725</xdr:colOff>
      <xdr:row>15</xdr:row>
      <xdr:rowOff>85725</xdr:rowOff>
    </xdr:from>
    <xdr:to>
      <xdr:col>17</xdr:col>
      <xdr:colOff>817245</xdr:colOff>
      <xdr:row>15</xdr:row>
      <xdr:rowOff>85725</xdr:rowOff>
    </xdr:to>
    <xdr:cxnSp macro="">
      <xdr:nvCxnSpPr>
        <xdr:cNvPr id="35" name="Straight Arrow Connector 34"/>
        <xdr:cNvCxnSpPr/>
      </xdr:nvCxnSpPr>
      <xdr:spPr>
        <a:xfrm>
          <a:off x="13001625" y="33813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85725</xdr:colOff>
      <xdr:row>16</xdr:row>
      <xdr:rowOff>85725</xdr:rowOff>
    </xdr:from>
    <xdr:to>
      <xdr:col>17</xdr:col>
      <xdr:colOff>817245</xdr:colOff>
      <xdr:row>16</xdr:row>
      <xdr:rowOff>85725</xdr:rowOff>
    </xdr:to>
    <xdr:cxnSp macro="">
      <xdr:nvCxnSpPr>
        <xdr:cNvPr id="36" name="Straight Arrow Connector 35"/>
        <xdr:cNvCxnSpPr/>
      </xdr:nvCxnSpPr>
      <xdr:spPr>
        <a:xfrm>
          <a:off x="13001625" y="35718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85725</xdr:colOff>
      <xdr:row>17</xdr:row>
      <xdr:rowOff>85725</xdr:rowOff>
    </xdr:from>
    <xdr:to>
      <xdr:col>17</xdr:col>
      <xdr:colOff>817245</xdr:colOff>
      <xdr:row>17</xdr:row>
      <xdr:rowOff>85725</xdr:rowOff>
    </xdr:to>
    <xdr:cxnSp macro="">
      <xdr:nvCxnSpPr>
        <xdr:cNvPr id="37" name="Straight Arrow Connector 36"/>
        <xdr:cNvCxnSpPr/>
      </xdr:nvCxnSpPr>
      <xdr:spPr>
        <a:xfrm>
          <a:off x="13001625" y="37623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85725</xdr:colOff>
      <xdr:row>18</xdr:row>
      <xdr:rowOff>85725</xdr:rowOff>
    </xdr:from>
    <xdr:to>
      <xdr:col>17</xdr:col>
      <xdr:colOff>817245</xdr:colOff>
      <xdr:row>18</xdr:row>
      <xdr:rowOff>85725</xdr:rowOff>
    </xdr:to>
    <xdr:cxnSp macro="">
      <xdr:nvCxnSpPr>
        <xdr:cNvPr id="38" name="Straight Arrow Connector 37"/>
        <xdr:cNvCxnSpPr/>
      </xdr:nvCxnSpPr>
      <xdr:spPr>
        <a:xfrm>
          <a:off x="13001625" y="39528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85725</xdr:colOff>
      <xdr:row>19</xdr:row>
      <xdr:rowOff>85725</xdr:rowOff>
    </xdr:from>
    <xdr:to>
      <xdr:col>17</xdr:col>
      <xdr:colOff>817245</xdr:colOff>
      <xdr:row>19</xdr:row>
      <xdr:rowOff>85725</xdr:rowOff>
    </xdr:to>
    <xdr:cxnSp macro="">
      <xdr:nvCxnSpPr>
        <xdr:cNvPr id="39" name="Straight Arrow Connector 38"/>
        <xdr:cNvCxnSpPr/>
      </xdr:nvCxnSpPr>
      <xdr:spPr>
        <a:xfrm>
          <a:off x="13001625" y="41433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85725</xdr:colOff>
      <xdr:row>20</xdr:row>
      <xdr:rowOff>85725</xdr:rowOff>
    </xdr:from>
    <xdr:to>
      <xdr:col>17</xdr:col>
      <xdr:colOff>817245</xdr:colOff>
      <xdr:row>20</xdr:row>
      <xdr:rowOff>85725</xdr:rowOff>
    </xdr:to>
    <xdr:cxnSp macro="">
      <xdr:nvCxnSpPr>
        <xdr:cNvPr id="40" name="Straight Arrow Connector 39"/>
        <xdr:cNvCxnSpPr/>
      </xdr:nvCxnSpPr>
      <xdr:spPr>
        <a:xfrm>
          <a:off x="13001625" y="43338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85725</xdr:colOff>
      <xdr:row>21</xdr:row>
      <xdr:rowOff>85725</xdr:rowOff>
    </xdr:from>
    <xdr:to>
      <xdr:col>17</xdr:col>
      <xdr:colOff>817245</xdr:colOff>
      <xdr:row>21</xdr:row>
      <xdr:rowOff>85725</xdr:rowOff>
    </xdr:to>
    <xdr:cxnSp macro="">
      <xdr:nvCxnSpPr>
        <xdr:cNvPr id="41" name="Straight Arrow Connector 40"/>
        <xdr:cNvCxnSpPr/>
      </xdr:nvCxnSpPr>
      <xdr:spPr>
        <a:xfrm>
          <a:off x="13001625" y="45243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85725</xdr:colOff>
      <xdr:row>22</xdr:row>
      <xdr:rowOff>85725</xdr:rowOff>
    </xdr:from>
    <xdr:to>
      <xdr:col>17</xdr:col>
      <xdr:colOff>817245</xdr:colOff>
      <xdr:row>22</xdr:row>
      <xdr:rowOff>85725</xdr:rowOff>
    </xdr:to>
    <xdr:cxnSp macro="">
      <xdr:nvCxnSpPr>
        <xdr:cNvPr id="42" name="Straight Arrow Connector 41"/>
        <xdr:cNvCxnSpPr/>
      </xdr:nvCxnSpPr>
      <xdr:spPr>
        <a:xfrm>
          <a:off x="13001625" y="47148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85725</xdr:colOff>
      <xdr:row>23</xdr:row>
      <xdr:rowOff>85725</xdr:rowOff>
    </xdr:from>
    <xdr:to>
      <xdr:col>17</xdr:col>
      <xdr:colOff>817245</xdr:colOff>
      <xdr:row>23</xdr:row>
      <xdr:rowOff>85725</xdr:rowOff>
    </xdr:to>
    <xdr:cxnSp macro="">
      <xdr:nvCxnSpPr>
        <xdr:cNvPr id="43" name="Straight Arrow Connector 42"/>
        <xdr:cNvCxnSpPr/>
      </xdr:nvCxnSpPr>
      <xdr:spPr>
        <a:xfrm>
          <a:off x="13001625" y="49053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85725</xdr:colOff>
      <xdr:row>24</xdr:row>
      <xdr:rowOff>85725</xdr:rowOff>
    </xdr:from>
    <xdr:to>
      <xdr:col>17</xdr:col>
      <xdr:colOff>817245</xdr:colOff>
      <xdr:row>24</xdr:row>
      <xdr:rowOff>85725</xdr:rowOff>
    </xdr:to>
    <xdr:cxnSp macro="">
      <xdr:nvCxnSpPr>
        <xdr:cNvPr id="44" name="Straight Arrow Connector 43"/>
        <xdr:cNvCxnSpPr/>
      </xdr:nvCxnSpPr>
      <xdr:spPr>
        <a:xfrm>
          <a:off x="13001625" y="50958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85725</xdr:colOff>
      <xdr:row>25</xdr:row>
      <xdr:rowOff>85725</xdr:rowOff>
    </xdr:from>
    <xdr:to>
      <xdr:col>17</xdr:col>
      <xdr:colOff>817245</xdr:colOff>
      <xdr:row>25</xdr:row>
      <xdr:rowOff>85725</xdr:rowOff>
    </xdr:to>
    <xdr:cxnSp macro="">
      <xdr:nvCxnSpPr>
        <xdr:cNvPr id="45" name="Straight Arrow Connector 44"/>
        <xdr:cNvCxnSpPr/>
      </xdr:nvCxnSpPr>
      <xdr:spPr>
        <a:xfrm>
          <a:off x="13001625" y="52863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85725</xdr:colOff>
      <xdr:row>26</xdr:row>
      <xdr:rowOff>85725</xdr:rowOff>
    </xdr:from>
    <xdr:to>
      <xdr:col>17</xdr:col>
      <xdr:colOff>817245</xdr:colOff>
      <xdr:row>26</xdr:row>
      <xdr:rowOff>85725</xdr:rowOff>
    </xdr:to>
    <xdr:cxnSp macro="">
      <xdr:nvCxnSpPr>
        <xdr:cNvPr id="46" name="Straight Arrow Connector 45"/>
        <xdr:cNvCxnSpPr/>
      </xdr:nvCxnSpPr>
      <xdr:spPr>
        <a:xfrm>
          <a:off x="13001625" y="54768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85725</xdr:colOff>
      <xdr:row>27</xdr:row>
      <xdr:rowOff>85725</xdr:rowOff>
    </xdr:from>
    <xdr:to>
      <xdr:col>17</xdr:col>
      <xdr:colOff>817245</xdr:colOff>
      <xdr:row>27</xdr:row>
      <xdr:rowOff>85725</xdr:rowOff>
    </xdr:to>
    <xdr:cxnSp macro="">
      <xdr:nvCxnSpPr>
        <xdr:cNvPr id="47" name="Straight Arrow Connector 46"/>
        <xdr:cNvCxnSpPr/>
      </xdr:nvCxnSpPr>
      <xdr:spPr>
        <a:xfrm>
          <a:off x="13001625" y="56673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85725</xdr:colOff>
      <xdr:row>28</xdr:row>
      <xdr:rowOff>85725</xdr:rowOff>
    </xdr:from>
    <xdr:to>
      <xdr:col>17</xdr:col>
      <xdr:colOff>817245</xdr:colOff>
      <xdr:row>28</xdr:row>
      <xdr:rowOff>85725</xdr:rowOff>
    </xdr:to>
    <xdr:cxnSp macro="">
      <xdr:nvCxnSpPr>
        <xdr:cNvPr id="48" name="Straight Arrow Connector 47"/>
        <xdr:cNvCxnSpPr/>
      </xdr:nvCxnSpPr>
      <xdr:spPr>
        <a:xfrm>
          <a:off x="13001625" y="58578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13</xdr:row>
      <xdr:rowOff>85725</xdr:rowOff>
    </xdr:from>
    <xdr:to>
      <xdr:col>9</xdr:col>
      <xdr:colOff>817245</xdr:colOff>
      <xdr:row>13</xdr:row>
      <xdr:rowOff>85725</xdr:rowOff>
    </xdr:to>
    <xdr:cxnSp macro="">
      <xdr:nvCxnSpPr>
        <xdr:cNvPr id="18" name="Straight Arrow Connector 17"/>
        <xdr:cNvCxnSpPr/>
      </xdr:nvCxnSpPr>
      <xdr:spPr>
        <a:xfrm>
          <a:off x="5838825" y="30003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14</xdr:row>
      <xdr:rowOff>85725</xdr:rowOff>
    </xdr:from>
    <xdr:to>
      <xdr:col>9</xdr:col>
      <xdr:colOff>817245</xdr:colOff>
      <xdr:row>14</xdr:row>
      <xdr:rowOff>85725</xdr:rowOff>
    </xdr:to>
    <xdr:cxnSp macro="">
      <xdr:nvCxnSpPr>
        <xdr:cNvPr id="19" name="Straight Arrow Connector 18"/>
        <xdr:cNvCxnSpPr/>
      </xdr:nvCxnSpPr>
      <xdr:spPr>
        <a:xfrm>
          <a:off x="5838825" y="31908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15</xdr:row>
      <xdr:rowOff>85725</xdr:rowOff>
    </xdr:from>
    <xdr:to>
      <xdr:col>9</xdr:col>
      <xdr:colOff>817245</xdr:colOff>
      <xdr:row>15</xdr:row>
      <xdr:rowOff>85725</xdr:rowOff>
    </xdr:to>
    <xdr:cxnSp macro="">
      <xdr:nvCxnSpPr>
        <xdr:cNvPr id="20" name="Straight Arrow Connector 19"/>
        <xdr:cNvCxnSpPr/>
      </xdr:nvCxnSpPr>
      <xdr:spPr>
        <a:xfrm>
          <a:off x="5838825" y="33813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16</xdr:row>
      <xdr:rowOff>85725</xdr:rowOff>
    </xdr:from>
    <xdr:to>
      <xdr:col>9</xdr:col>
      <xdr:colOff>817245</xdr:colOff>
      <xdr:row>16</xdr:row>
      <xdr:rowOff>85725</xdr:rowOff>
    </xdr:to>
    <xdr:cxnSp macro="">
      <xdr:nvCxnSpPr>
        <xdr:cNvPr id="21" name="Straight Arrow Connector 20"/>
        <xdr:cNvCxnSpPr/>
      </xdr:nvCxnSpPr>
      <xdr:spPr>
        <a:xfrm>
          <a:off x="5838825" y="35718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17</xdr:row>
      <xdr:rowOff>85725</xdr:rowOff>
    </xdr:from>
    <xdr:to>
      <xdr:col>9</xdr:col>
      <xdr:colOff>817245</xdr:colOff>
      <xdr:row>17</xdr:row>
      <xdr:rowOff>85725</xdr:rowOff>
    </xdr:to>
    <xdr:cxnSp macro="">
      <xdr:nvCxnSpPr>
        <xdr:cNvPr id="22" name="Straight Arrow Connector 21"/>
        <xdr:cNvCxnSpPr/>
      </xdr:nvCxnSpPr>
      <xdr:spPr>
        <a:xfrm>
          <a:off x="5838825" y="37623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18</xdr:row>
      <xdr:rowOff>85725</xdr:rowOff>
    </xdr:from>
    <xdr:to>
      <xdr:col>9</xdr:col>
      <xdr:colOff>817245</xdr:colOff>
      <xdr:row>18</xdr:row>
      <xdr:rowOff>85725</xdr:rowOff>
    </xdr:to>
    <xdr:cxnSp macro="">
      <xdr:nvCxnSpPr>
        <xdr:cNvPr id="23" name="Straight Arrow Connector 22"/>
        <xdr:cNvCxnSpPr/>
      </xdr:nvCxnSpPr>
      <xdr:spPr>
        <a:xfrm>
          <a:off x="5838825" y="39528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19</xdr:row>
      <xdr:rowOff>85725</xdr:rowOff>
    </xdr:from>
    <xdr:to>
      <xdr:col>9</xdr:col>
      <xdr:colOff>817245</xdr:colOff>
      <xdr:row>19</xdr:row>
      <xdr:rowOff>85725</xdr:rowOff>
    </xdr:to>
    <xdr:cxnSp macro="">
      <xdr:nvCxnSpPr>
        <xdr:cNvPr id="24" name="Straight Arrow Connector 23"/>
        <xdr:cNvCxnSpPr/>
      </xdr:nvCxnSpPr>
      <xdr:spPr>
        <a:xfrm>
          <a:off x="5838825" y="41433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20</xdr:row>
      <xdr:rowOff>85725</xdr:rowOff>
    </xdr:from>
    <xdr:to>
      <xdr:col>9</xdr:col>
      <xdr:colOff>817245</xdr:colOff>
      <xdr:row>20</xdr:row>
      <xdr:rowOff>85725</xdr:rowOff>
    </xdr:to>
    <xdr:cxnSp macro="">
      <xdr:nvCxnSpPr>
        <xdr:cNvPr id="25" name="Straight Arrow Connector 24"/>
        <xdr:cNvCxnSpPr/>
      </xdr:nvCxnSpPr>
      <xdr:spPr>
        <a:xfrm>
          <a:off x="5838825" y="43338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21</xdr:row>
      <xdr:rowOff>85725</xdr:rowOff>
    </xdr:from>
    <xdr:to>
      <xdr:col>9</xdr:col>
      <xdr:colOff>817245</xdr:colOff>
      <xdr:row>21</xdr:row>
      <xdr:rowOff>85725</xdr:rowOff>
    </xdr:to>
    <xdr:cxnSp macro="">
      <xdr:nvCxnSpPr>
        <xdr:cNvPr id="26" name="Straight Arrow Connector 25"/>
        <xdr:cNvCxnSpPr/>
      </xdr:nvCxnSpPr>
      <xdr:spPr>
        <a:xfrm>
          <a:off x="5838825" y="45243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22</xdr:row>
      <xdr:rowOff>85725</xdr:rowOff>
    </xdr:from>
    <xdr:to>
      <xdr:col>9</xdr:col>
      <xdr:colOff>817245</xdr:colOff>
      <xdr:row>22</xdr:row>
      <xdr:rowOff>85725</xdr:rowOff>
    </xdr:to>
    <xdr:cxnSp macro="">
      <xdr:nvCxnSpPr>
        <xdr:cNvPr id="27" name="Straight Arrow Connector 26"/>
        <xdr:cNvCxnSpPr/>
      </xdr:nvCxnSpPr>
      <xdr:spPr>
        <a:xfrm>
          <a:off x="5838825" y="47148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23</xdr:row>
      <xdr:rowOff>85725</xdr:rowOff>
    </xdr:from>
    <xdr:to>
      <xdr:col>9</xdr:col>
      <xdr:colOff>817245</xdr:colOff>
      <xdr:row>23</xdr:row>
      <xdr:rowOff>85725</xdr:rowOff>
    </xdr:to>
    <xdr:cxnSp macro="">
      <xdr:nvCxnSpPr>
        <xdr:cNvPr id="28" name="Straight Arrow Connector 27"/>
        <xdr:cNvCxnSpPr/>
      </xdr:nvCxnSpPr>
      <xdr:spPr>
        <a:xfrm>
          <a:off x="5838825" y="49053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24</xdr:row>
      <xdr:rowOff>85725</xdr:rowOff>
    </xdr:from>
    <xdr:to>
      <xdr:col>9</xdr:col>
      <xdr:colOff>817245</xdr:colOff>
      <xdr:row>24</xdr:row>
      <xdr:rowOff>85725</xdr:rowOff>
    </xdr:to>
    <xdr:cxnSp macro="">
      <xdr:nvCxnSpPr>
        <xdr:cNvPr id="29" name="Straight Arrow Connector 28"/>
        <xdr:cNvCxnSpPr/>
      </xdr:nvCxnSpPr>
      <xdr:spPr>
        <a:xfrm>
          <a:off x="5838825" y="50958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25</xdr:row>
      <xdr:rowOff>85725</xdr:rowOff>
    </xdr:from>
    <xdr:to>
      <xdr:col>9</xdr:col>
      <xdr:colOff>817245</xdr:colOff>
      <xdr:row>25</xdr:row>
      <xdr:rowOff>85725</xdr:rowOff>
    </xdr:to>
    <xdr:cxnSp macro="">
      <xdr:nvCxnSpPr>
        <xdr:cNvPr id="31" name="Straight Arrow Connector 30"/>
        <xdr:cNvCxnSpPr/>
      </xdr:nvCxnSpPr>
      <xdr:spPr>
        <a:xfrm>
          <a:off x="5838825" y="52863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26</xdr:row>
      <xdr:rowOff>85725</xdr:rowOff>
    </xdr:from>
    <xdr:to>
      <xdr:col>9</xdr:col>
      <xdr:colOff>817245</xdr:colOff>
      <xdr:row>26</xdr:row>
      <xdr:rowOff>85725</xdr:rowOff>
    </xdr:to>
    <xdr:cxnSp macro="">
      <xdr:nvCxnSpPr>
        <xdr:cNvPr id="32" name="Straight Arrow Connector 31"/>
        <xdr:cNvCxnSpPr/>
      </xdr:nvCxnSpPr>
      <xdr:spPr>
        <a:xfrm>
          <a:off x="5838825" y="54768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27</xdr:row>
      <xdr:rowOff>85725</xdr:rowOff>
    </xdr:from>
    <xdr:to>
      <xdr:col>9</xdr:col>
      <xdr:colOff>817245</xdr:colOff>
      <xdr:row>27</xdr:row>
      <xdr:rowOff>85725</xdr:rowOff>
    </xdr:to>
    <xdr:cxnSp macro="">
      <xdr:nvCxnSpPr>
        <xdr:cNvPr id="33" name="Straight Arrow Connector 32"/>
        <xdr:cNvCxnSpPr/>
      </xdr:nvCxnSpPr>
      <xdr:spPr>
        <a:xfrm>
          <a:off x="5838825" y="56673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28</xdr:row>
      <xdr:rowOff>85725</xdr:rowOff>
    </xdr:from>
    <xdr:to>
      <xdr:col>9</xdr:col>
      <xdr:colOff>817245</xdr:colOff>
      <xdr:row>28</xdr:row>
      <xdr:rowOff>85725</xdr:rowOff>
    </xdr:to>
    <xdr:cxnSp macro="">
      <xdr:nvCxnSpPr>
        <xdr:cNvPr id="49" name="Straight Arrow Connector 48"/>
        <xdr:cNvCxnSpPr/>
      </xdr:nvCxnSpPr>
      <xdr:spPr>
        <a:xfrm>
          <a:off x="5838825" y="5857875"/>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17</xdr:col>
      <xdr:colOff>85725</xdr:colOff>
      <xdr:row>13</xdr:row>
      <xdr:rowOff>85725</xdr:rowOff>
    </xdr:from>
    <xdr:to>
      <xdr:col>17</xdr:col>
      <xdr:colOff>817245</xdr:colOff>
      <xdr:row>13</xdr:row>
      <xdr:rowOff>85725</xdr:rowOff>
    </xdr:to>
    <xdr:cxnSp macro="">
      <xdr:nvCxnSpPr>
        <xdr:cNvPr id="2" name="Straight Arrow Connector 1"/>
        <xdr:cNvCxnSpPr/>
      </xdr:nvCxnSpPr>
      <xdr:spPr>
        <a:xfrm>
          <a:off x="12192000" y="32004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85725</xdr:colOff>
      <xdr:row>14</xdr:row>
      <xdr:rowOff>85725</xdr:rowOff>
    </xdr:from>
    <xdr:to>
      <xdr:col>17</xdr:col>
      <xdr:colOff>817245</xdr:colOff>
      <xdr:row>14</xdr:row>
      <xdr:rowOff>85725</xdr:rowOff>
    </xdr:to>
    <xdr:cxnSp macro="">
      <xdr:nvCxnSpPr>
        <xdr:cNvPr id="3" name="Straight Arrow Connector 2"/>
        <xdr:cNvCxnSpPr/>
      </xdr:nvCxnSpPr>
      <xdr:spPr>
        <a:xfrm>
          <a:off x="12192000" y="33909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85725</xdr:colOff>
      <xdr:row>15</xdr:row>
      <xdr:rowOff>85725</xdr:rowOff>
    </xdr:from>
    <xdr:to>
      <xdr:col>17</xdr:col>
      <xdr:colOff>817245</xdr:colOff>
      <xdr:row>15</xdr:row>
      <xdr:rowOff>85725</xdr:rowOff>
    </xdr:to>
    <xdr:cxnSp macro="">
      <xdr:nvCxnSpPr>
        <xdr:cNvPr id="4" name="Straight Arrow Connector 3"/>
        <xdr:cNvCxnSpPr/>
      </xdr:nvCxnSpPr>
      <xdr:spPr>
        <a:xfrm>
          <a:off x="12192000" y="35814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85725</xdr:colOff>
      <xdr:row>16</xdr:row>
      <xdr:rowOff>85725</xdr:rowOff>
    </xdr:from>
    <xdr:to>
      <xdr:col>17</xdr:col>
      <xdr:colOff>817245</xdr:colOff>
      <xdr:row>16</xdr:row>
      <xdr:rowOff>85725</xdr:rowOff>
    </xdr:to>
    <xdr:cxnSp macro="">
      <xdr:nvCxnSpPr>
        <xdr:cNvPr id="5" name="Straight Arrow Connector 4"/>
        <xdr:cNvCxnSpPr/>
      </xdr:nvCxnSpPr>
      <xdr:spPr>
        <a:xfrm>
          <a:off x="12192000" y="37719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85725</xdr:colOff>
      <xdr:row>17</xdr:row>
      <xdr:rowOff>85725</xdr:rowOff>
    </xdr:from>
    <xdr:to>
      <xdr:col>17</xdr:col>
      <xdr:colOff>817245</xdr:colOff>
      <xdr:row>17</xdr:row>
      <xdr:rowOff>85725</xdr:rowOff>
    </xdr:to>
    <xdr:cxnSp macro="">
      <xdr:nvCxnSpPr>
        <xdr:cNvPr id="6" name="Straight Arrow Connector 5"/>
        <xdr:cNvCxnSpPr/>
      </xdr:nvCxnSpPr>
      <xdr:spPr>
        <a:xfrm>
          <a:off x="12192000" y="39624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85725</xdr:colOff>
      <xdr:row>18</xdr:row>
      <xdr:rowOff>85725</xdr:rowOff>
    </xdr:from>
    <xdr:to>
      <xdr:col>17</xdr:col>
      <xdr:colOff>817245</xdr:colOff>
      <xdr:row>18</xdr:row>
      <xdr:rowOff>85725</xdr:rowOff>
    </xdr:to>
    <xdr:cxnSp macro="">
      <xdr:nvCxnSpPr>
        <xdr:cNvPr id="7" name="Straight Arrow Connector 6"/>
        <xdr:cNvCxnSpPr/>
      </xdr:nvCxnSpPr>
      <xdr:spPr>
        <a:xfrm>
          <a:off x="12192000" y="41529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85725</xdr:colOff>
      <xdr:row>19</xdr:row>
      <xdr:rowOff>85725</xdr:rowOff>
    </xdr:from>
    <xdr:to>
      <xdr:col>17</xdr:col>
      <xdr:colOff>817245</xdr:colOff>
      <xdr:row>19</xdr:row>
      <xdr:rowOff>85725</xdr:rowOff>
    </xdr:to>
    <xdr:cxnSp macro="">
      <xdr:nvCxnSpPr>
        <xdr:cNvPr id="8" name="Straight Arrow Connector 7"/>
        <xdr:cNvCxnSpPr/>
      </xdr:nvCxnSpPr>
      <xdr:spPr>
        <a:xfrm>
          <a:off x="12192000" y="43434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85725</xdr:colOff>
      <xdr:row>20</xdr:row>
      <xdr:rowOff>85725</xdr:rowOff>
    </xdr:from>
    <xdr:to>
      <xdr:col>17</xdr:col>
      <xdr:colOff>817245</xdr:colOff>
      <xdr:row>20</xdr:row>
      <xdr:rowOff>85725</xdr:rowOff>
    </xdr:to>
    <xdr:cxnSp macro="">
      <xdr:nvCxnSpPr>
        <xdr:cNvPr id="9" name="Straight Arrow Connector 8"/>
        <xdr:cNvCxnSpPr/>
      </xdr:nvCxnSpPr>
      <xdr:spPr>
        <a:xfrm>
          <a:off x="12192000" y="45339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85725</xdr:colOff>
      <xdr:row>21</xdr:row>
      <xdr:rowOff>85725</xdr:rowOff>
    </xdr:from>
    <xdr:to>
      <xdr:col>17</xdr:col>
      <xdr:colOff>817245</xdr:colOff>
      <xdr:row>21</xdr:row>
      <xdr:rowOff>85725</xdr:rowOff>
    </xdr:to>
    <xdr:cxnSp macro="">
      <xdr:nvCxnSpPr>
        <xdr:cNvPr id="10" name="Straight Arrow Connector 9"/>
        <xdr:cNvCxnSpPr/>
      </xdr:nvCxnSpPr>
      <xdr:spPr>
        <a:xfrm>
          <a:off x="12192000" y="47244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85725</xdr:colOff>
      <xdr:row>22</xdr:row>
      <xdr:rowOff>85725</xdr:rowOff>
    </xdr:from>
    <xdr:to>
      <xdr:col>17</xdr:col>
      <xdr:colOff>817245</xdr:colOff>
      <xdr:row>22</xdr:row>
      <xdr:rowOff>85725</xdr:rowOff>
    </xdr:to>
    <xdr:cxnSp macro="">
      <xdr:nvCxnSpPr>
        <xdr:cNvPr id="11" name="Straight Arrow Connector 10"/>
        <xdr:cNvCxnSpPr/>
      </xdr:nvCxnSpPr>
      <xdr:spPr>
        <a:xfrm>
          <a:off x="12192000" y="49149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85725</xdr:colOff>
      <xdr:row>23</xdr:row>
      <xdr:rowOff>85725</xdr:rowOff>
    </xdr:from>
    <xdr:to>
      <xdr:col>17</xdr:col>
      <xdr:colOff>817245</xdr:colOff>
      <xdr:row>23</xdr:row>
      <xdr:rowOff>85725</xdr:rowOff>
    </xdr:to>
    <xdr:cxnSp macro="">
      <xdr:nvCxnSpPr>
        <xdr:cNvPr id="12" name="Straight Arrow Connector 11"/>
        <xdr:cNvCxnSpPr/>
      </xdr:nvCxnSpPr>
      <xdr:spPr>
        <a:xfrm>
          <a:off x="12192000" y="51054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85725</xdr:colOff>
      <xdr:row>24</xdr:row>
      <xdr:rowOff>85725</xdr:rowOff>
    </xdr:from>
    <xdr:to>
      <xdr:col>17</xdr:col>
      <xdr:colOff>817245</xdr:colOff>
      <xdr:row>24</xdr:row>
      <xdr:rowOff>85725</xdr:rowOff>
    </xdr:to>
    <xdr:cxnSp macro="">
      <xdr:nvCxnSpPr>
        <xdr:cNvPr id="13" name="Straight Arrow Connector 12"/>
        <xdr:cNvCxnSpPr/>
      </xdr:nvCxnSpPr>
      <xdr:spPr>
        <a:xfrm>
          <a:off x="12192000" y="52959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85725</xdr:colOff>
      <xdr:row>25</xdr:row>
      <xdr:rowOff>85725</xdr:rowOff>
    </xdr:from>
    <xdr:to>
      <xdr:col>17</xdr:col>
      <xdr:colOff>817245</xdr:colOff>
      <xdr:row>25</xdr:row>
      <xdr:rowOff>85725</xdr:rowOff>
    </xdr:to>
    <xdr:cxnSp macro="">
      <xdr:nvCxnSpPr>
        <xdr:cNvPr id="14" name="Straight Arrow Connector 13"/>
        <xdr:cNvCxnSpPr/>
      </xdr:nvCxnSpPr>
      <xdr:spPr>
        <a:xfrm>
          <a:off x="12192000" y="54864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85725</xdr:colOff>
      <xdr:row>26</xdr:row>
      <xdr:rowOff>85725</xdr:rowOff>
    </xdr:from>
    <xdr:to>
      <xdr:col>17</xdr:col>
      <xdr:colOff>817245</xdr:colOff>
      <xdr:row>26</xdr:row>
      <xdr:rowOff>85725</xdr:rowOff>
    </xdr:to>
    <xdr:cxnSp macro="">
      <xdr:nvCxnSpPr>
        <xdr:cNvPr id="15" name="Straight Arrow Connector 14"/>
        <xdr:cNvCxnSpPr/>
      </xdr:nvCxnSpPr>
      <xdr:spPr>
        <a:xfrm>
          <a:off x="12192000" y="56769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85725</xdr:colOff>
      <xdr:row>27</xdr:row>
      <xdr:rowOff>85725</xdr:rowOff>
    </xdr:from>
    <xdr:to>
      <xdr:col>17</xdr:col>
      <xdr:colOff>817245</xdr:colOff>
      <xdr:row>27</xdr:row>
      <xdr:rowOff>85725</xdr:rowOff>
    </xdr:to>
    <xdr:cxnSp macro="">
      <xdr:nvCxnSpPr>
        <xdr:cNvPr id="16" name="Straight Arrow Connector 15"/>
        <xdr:cNvCxnSpPr/>
      </xdr:nvCxnSpPr>
      <xdr:spPr>
        <a:xfrm>
          <a:off x="12192000" y="58674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85725</xdr:colOff>
      <xdr:row>28</xdr:row>
      <xdr:rowOff>85725</xdr:rowOff>
    </xdr:from>
    <xdr:to>
      <xdr:col>17</xdr:col>
      <xdr:colOff>817245</xdr:colOff>
      <xdr:row>28</xdr:row>
      <xdr:rowOff>85725</xdr:rowOff>
    </xdr:to>
    <xdr:cxnSp macro="">
      <xdr:nvCxnSpPr>
        <xdr:cNvPr id="17" name="Straight Arrow Connector 16"/>
        <xdr:cNvCxnSpPr/>
      </xdr:nvCxnSpPr>
      <xdr:spPr>
        <a:xfrm>
          <a:off x="12192000" y="60579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13</xdr:row>
      <xdr:rowOff>85725</xdr:rowOff>
    </xdr:from>
    <xdr:to>
      <xdr:col>9</xdr:col>
      <xdr:colOff>817245</xdr:colOff>
      <xdr:row>13</xdr:row>
      <xdr:rowOff>85725</xdr:rowOff>
    </xdr:to>
    <xdr:cxnSp macro="">
      <xdr:nvCxnSpPr>
        <xdr:cNvPr id="18" name="Straight Arrow Connector 17"/>
        <xdr:cNvCxnSpPr/>
      </xdr:nvCxnSpPr>
      <xdr:spPr>
        <a:xfrm>
          <a:off x="5257800" y="32004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14</xdr:row>
      <xdr:rowOff>85725</xdr:rowOff>
    </xdr:from>
    <xdr:to>
      <xdr:col>9</xdr:col>
      <xdr:colOff>817245</xdr:colOff>
      <xdr:row>14</xdr:row>
      <xdr:rowOff>85725</xdr:rowOff>
    </xdr:to>
    <xdr:cxnSp macro="">
      <xdr:nvCxnSpPr>
        <xdr:cNvPr id="19" name="Straight Arrow Connector 18"/>
        <xdr:cNvCxnSpPr/>
      </xdr:nvCxnSpPr>
      <xdr:spPr>
        <a:xfrm>
          <a:off x="5257800" y="33909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15</xdr:row>
      <xdr:rowOff>85725</xdr:rowOff>
    </xdr:from>
    <xdr:to>
      <xdr:col>9</xdr:col>
      <xdr:colOff>817245</xdr:colOff>
      <xdr:row>15</xdr:row>
      <xdr:rowOff>85725</xdr:rowOff>
    </xdr:to>
    <xdr:cxnSp macro="">
      <xdr:nvCxnSpPr>
        <xdr:cNvPr id="20" name="Straight Arrow Connector 19"/>
        <xdr:cNvCxnSpPr/>
      </xdr:nvCxnSpPr>
      <xdr:spPr>
        <a:xfrm>
          <a:off x="5257800" y="35814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16</xdr:row>
      <xdr:rowOff>85725</xdr:rowOff>
    </xdr:from>
    <xdr:to>
      <xdr:col>9</xdr:col>
      <xdr:colOff>817245</xdr:colOff>
      <xdr:row>16</xdr:row>
      <xdr:rowOff>85725</xdr:rowOff>
    </xdr:to>
    <xdr:cxnSp macro="">
      <xdr:nvCxnSpPr>
        <xdr:cNvPr id="21" name="Straight Arrow Connector 20"/>
        <xdr:cNvCxnSpPr/>
      </xdr:nvCxnSpPr>
      <xdr:spPr>
        <a:xfrm>
          <a:off x="5257800" y="37719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17</xdr:row>
      <xdr:rowOff>85725</xdr:rowOff>
    </xdr:from>
    <xdr:to>
      <xdr:col>9</xdr:col>
      <xdr:colOff>817245</xdr:colOff>
      <xdr:row>17</xdr:row>
      <xdr:rowOff>85725</xdr:rowOff>
    </xdr:to>
    <xdr:cxnSp macro="">
      <xdr:nvCxnSpPr>
        <xdr:cNvPr id="22" name="Straight Arrow Connector 21"/>
        <xdr:cNvCxnSpPr/>
      </xdr:nvCxnSpPr>
      <xdr:spPr>
        <a:xfrm>
          <a:off x="5257800" y="39624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18</xdr:row>
      <xdr:rowOff>85725</xdr:rowOff>
    </xdr:from>
    <xdr:to>
      <xdr:col>9</xdr:col>
      <xdr:colOff>817245</xdr:colOff>
      <xdr:row>18</xdr:row>
      <xdr:rowOff>85725</xdr:rowOff>
    </xdr:to>
    <xdr:cxnSp macro="">
      <xdr:nvCxnSpPr>
        <xdr:cNvPr id="23" name="Straight Arrow Connector 22"/>
        <xdr:cNvCxnSpPr/>
      </xdr:nvCxnSpPr>
      <xdr:spPr>
        <a:xfrm>
          <a:off x="5257800" y="41529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19</xdr:row>
      <xdr:rowOff>85725</xdr:rowOff>
    </xdr:from>
    <xdr:to>
      <xdr:col>9</xdr:col>
      <xdr:colOff>817245</xdr:colOff>
      <xdr:row>19</xdr:row>
      <xdr:rowOff>85725</xdr:rowOff>
    </xdr:to>
    <xdr:cxnSp macro="">
      <xdr:nvCxnSpPr>
        <xdr:cNvPr id="24" name="Straight Arrow Connector 23"/>
        <xdr:cNvCxnSpPr/>
      </xdr:nvCxnSpPr>
      <xdr:spPr>
        <a:xfrm>
          <a:off x="5257800" y="43434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20</xdr:row>
      <xdr:rowOff>85725</xdr:rowOff>
    </xdr:from>
    <xdr:to>
      <xdr:col>9</xdr:col>
      <xdr:colOff>817245</xdr:colOff>
      <xdr:row>20</xdr:row>
      <xdr:rowOff>85725</xdr:rowOff>
    </xdr:to>
    <xdr:cxnSp macro="">
      <xdr:nvCxnSpPr>
        <xdr:cNvPr id="25" name="Straight Arrow Connector 24"/>
        <xdr:cNvCxnSpPr/>
      </xdr:nvCxnSpPr>
      <xdr:spPr>
        <a:xfrm>
          <a:off x="5257800" y="45339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21</xdr:row>
      <xdr:rowOff>85725</xdr:rowOff>
    </xdr:from>
    <xdr:to>
      <xdr:col>9</xdr:col>
      <xdr:colOff>817245</xdr:colOff>
      <xdr:row>21</xdr:row>
      <xdr:rowOff>85725</xdr:rowOff>
    </xdr:to>
    <xdr:cxnSp macro="">
      <xdr:nvCxnSpPr>
        <xdr:cNvPr id="26" name="Straight Arrow Connector 25"/>
        <xdr:cNvCxnSpPr/>
      </xdr:nvCxnSpPr>
      <xdr:spPr>
        <a:xfrm>
          <a:off x="5257800" y="47244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22</xdr:row>
      <xdr:rowOff>85725</xdr:rowOff>
    </xdr:from>
    <xdr:to>
      <xdr:col>9</xdr:col>
      <xdr:colOff>817245</xdr:colOff>
      <xdr:row>22</xdr:row>
      <xdr:rowOff>85725</xdr:rowOff>
    </xdr:to>
    <xdr:cxnSp macro="">
      <xdr:nvCxnSpPr>
        <xdr:cNvPr id="27" name="Straight Arrow Connector 26"/>
        <xdr:cNvCxnSpPr/>
      </xdr:nvCxnSpPr>
      <xdr:spPr>
        <a:xfrm>
          <a:off x="5257800" y="49149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23</xdr:row>
      <xdr:rowOff>85725</xdr:rowOff>
    </xdr:from>
    <xdr:to>
      <xdr:col>9</xdr:col>
      <xdr:colOff>817245</xdr:colOff>
      <xdr:row>23</xdr:row>
      <xdr:rowOff>85725</xdr:rowOff>
    </xdr:to>
    <xdr:cxnSp macro="">
      <xdr:nvCxnSpPr>
        <xdr:cNvPr id="28" name="Straight Arrow Connector 27"/>
        <xdr:cNvCxnSpPr/>
      </xdr:nvCxnSpPr>
      <xdr:spPr>
        <a:xfrm>
          <a:off x="5257800" y="51054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24</xdr:row>
      <xdr:rowOff>85725</xdr:rowOff>
    </xdr:from>
    <xdr:to>
      <xdr:col>9</xdr:col>
      <xdr:colOff>817245</xdr:colOff>
      <xdr:row>24</xdr:row>
      <xdr:rowOff>85725</xdr:rowOff>
    </xdr:to>
    <xdr:cxnSp macro="">
      <xdr:nvCxnSpPr>
        <xdr:cNvPr id="29" name="Straight Arrow Connector 28"/>
        <xdr:cNvCxnSpPr/>
      </xdr:nvCxnSpPr>
      <xdr:spPr>
        <a:xfrm>
          <a:off x="5257800" y="52959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25</xdr:row>
      <xdr:rowOff>85725</xdr:rowOff>
    </xdr:from>
    <xdr:to>
      <xdr:col>9</xdr:col>
      <xdr:colOff>817245</xdr:colOff>
      <xdr:row>25</xdr:row>
      <xdr:rowOff>85725</xdr:rowOff>
    </xdr:to>
    <xdr:cxnSp macro="">
      <xdr:nvCxnSpPr>
        <xdr:cNvPr id="30" name="Straight Arrow Connector 29"/>
        <xdr:cNvCxnSpPr/>
      </xdr:nvCxnSpPr>
      <xdr:spPr>
        <a:xfrm>
          <a:off x="5257800" y="54864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26</xdr:row>
      <xdr:rowOff>85725</xdr:rowOff>
    </xdr:from>
    <xdr:to>
      <xdr:col>9</xdr:col>
      <xdr:colOff>817245</xdr:colOff>
      <xdr:row>26</xdr:row>
      <xdr:rowOff>85725</xdr:rowOff>
    </xdr:to>
    <xdr:cxnSp macro="">
      <xdr:nvCxnSpPr>
        <xdr:cNvPr id="31" name="Straight Arrow Connector 30"/>
        <xdr:cNvCxnSpPr/>
      </xdr:nvCxnSpPr>
      <xdr:spPr>
        <a:xfrm>
          <a:off x="5257800" y="56769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27</xdr:row>
      <xdr:rowOff>85725</xdr:rowOff>
    </xdr:from>
    <xdr:to>
      <xdr:col>9</xdr:col>
      <xdr:colOff>817245</xdr:colOff>
      <xdr:row>27</xdr:row>
      <xdr:rowOff>85725</xdr:rowOff>
    </xdr:to>
    <xdr:cxnSp macro="">
      <xdr:nvCxnSpPr>
        <xdr:cNvPr id="32" name="Straight Arrow Connector 31"/>
        <xdr:cNvCxnSpPr/>
      </xdr:nvCxnSpPr>
      <xdr:spPr>
        <a:xfrm>
          <a:off x="5257800" y="58674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85725</xdr:colOff>
      <xdr:row>28</xdr:row>
      <xdr:rowOff>85725</xdr:rowOff>
    </xdr:from>
    <xdr:to>
      <xdr:col>9</xdr:col>
      <xdr:colOff>817245</xdr:colOff>
      <xdr:row>28</xdr:row>
      <xdr:rowOff>85725</xdr:rowOff>
    </xdr:to>
    <xdr:cxnSp macro="">
      <xdr:nvCxnSpPr>
        <xdr:cNvPr id="33" name="Straight Arrow Connector 32"/>
        <xdr:cNvCxnSpPr/>
      </xdr:nvCxnSpPr>
      <xdr:spPr>
        <a:xfrm>
          <a:off x="5257800" y="6057900"/>
          <a:ext cx="73152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sheetPr codeName="Sheet12">
    <tabColor theme="1"/>
  </sheetPr>
  <dimension ref="A1:U149"/>
  <sheetViews>
    <sheetView tabSelected="1" zoomScale="80" zoomScaleNormal="80" workbookViewId="0">
      <selection activeCell="I27" sqref="I27"/>
    </sheetView>
  </sheetViews>
  <sheetFormatPr defaultColWidth="9.140625" defaultRowHeight="12.75"/>
  <cols>
    <col min="1" max="1" width="6.28515625" style="153" customWidth="1"/>
    <col min="2" max="2" width="9.7109375" style="153" customWidth="1"/>
    <col min="3" max="3" width="3.85546875" style="153" customWidth="1"/>
    <col min="4" max="4" width="6.5703125" style="186" bestFit="1" customWidth="1"/>
    <col min="5" max="5" width="29.85546875" style="153" bestFit="1" customWidth="1"/>
    <col min="6" max="6" width="15.28515625" style="168" bestFit="1" customWidth="1"/>
    <col min="7" max="7" width="15.7109375" style="187" bestFit="1" customWidth="1"/>
    <col min="8" max="8" width="9.85546875" style="154" customWidth="1"/>
    <col min="9" max="15" width="9.140625" style="153"/>
    <col min="16" max="17" width="9.140625" style="153" customWidth="1"/>
    <col min="18" max="41" width="9.140625" style="153"/>
    <col min="42" max="42" width="9.140625" style="153" customWidth="1"/>
    <col min="43" max="16384" width="9.140625" style="153"/>
  </cols>
  <sheetData>
    <row r="1" spans="1:21">
      <c r="D1" s="153"/>
      <c r="F1" s="153"/>
      <c r="G1" s="153"/>
    </row>
    <row r="2" spans="1:21" ht="19.5" thickBot="1">
      <c r="D2" s="230" t="s">
        <v>392</v>
      </c>
      <c r="E2" s="230"/>
      <c r="F2" s="230"/>
      <c r="G2" s="230"/>
      <c r="I2" s="231" t="s">
        <v>482</v>
      </c>
      <c r="J2" s="231"/>
      <c r="K2" s="231"/>
      <c r="L2" s="231"/>
      <c r="M2" s="231"/>
      <c r="N2" s="231"/>
      <c r="O2" s="231"/>
      <c r="P2" s="231"/>
      <c r="Q2" s="231"/>
      <c r="R2" s="231"/>
      <c r="S2" s="231"/>
      <c r="T2" s="231"/>
      <c r="U2" s="231"/>
    </row>
    <row r="3" spans="1:21" ht="13.5" thickBot="1">
      <c r="A3" s="155"/>
      <c r="B3" s="155"/>
      <c r="C3" s="155"/>
      <c r="D3" s="232" t="s">
        <v>483</v>
      </c>
      <c r="E3" s="233"/>
      <c r="F3" s="233"/>
      <c r="G3" s="234"/>
      <c r="H3" s="153"/>
      <c r="I3" s="231"/>
      <c r="J3" s="231"/>
      <c r="K3" s="231"/>
      <c r="L3" s="231"/>
      <c r="M3" s="231"/>
      <c r="N3" s="231"/>
      <c r="O3" s="231"/>
      <c r="P3" s="231"/>
      <c r="Q3" s="231"/>
      <c r="R3" s="231"/>
      <c r="S3" s="231"/>
      <c r="T3" s="231"/>
      <c r="U3" s="231"/>
    </row>
    <row r="4" spans="1:21" s="163" customFormat="1">
      <c r="A4" s="156" t="s">
        <v>426</v>
      </c>
      <c r="B4" s="157" t="s">
        <v>426</v>
      </c>
      <c r="C4" s="158" t="s">
        <v>426</v>
      </c>
      <c r="D4" s="159" t="b">
        <v>1</v>
      </c>
      <c r="E4" s="160" t="s">
        <v>441</v>
      </c>
      <c r="F4" s="161" t="s">
        <v>426</v>
      </c>
      <c r="G4" s="162" t="str">
        <f>IF(D4,"In Use", "Not In Use")</f>
        <v>In Use</v>
      </c>
      <c r="I4" s="231"/>
      <c r="J4" s="231"/>
      <c r="K4" s="231"/>
      <c r="L4" s="231"/>
      <c r="M4" s="231"/>
      <c r="N4" s="231"/>
      <c r="O4" s="231"/>
      <c r="P4" s="231"/>
      <c r="Q4" s="231"/>
      <c r="R4" s="231"/>
      <c r="S4" s="231"/>
      <c r="T4" s="231"/>
      <c r="U4" s="231"/>
    </row>
    <row r="5" spans="1:21">
      <c r="A5" s="164" t="s">
        <v>426</v>
      </c>
      <c r="B5" s="155" t="s">
        <v>426</v>
      </c>
      <c r="C5" s="165" t="s">
        <v>426</v>
      </c>
      <c r="D5" s="166"/>
      <c r="E5" s="167" t="s">
        <v>372</v>
      </c>
      <c r="G5" s="169"/>
      <c r="I5" s="231"/>
      <c r="J5" s="231"/>
      <c r="K5" s="231"/>
      <c r="L5" s="231"/>
      <c r="M5" s="231"/>
      <c r="N5" s="231"/>
      <c r="O5" s="231"/>
      <c r="P5" s="231"/>
      <c r="Q5" s="231"/>
      <c r="R5" s="231"/>
      <c r="S5" s="231"/>
      <c r="T5" s="231"/>
      <c r="U5" s="231"/>
    </row>
    <row r="6" spans="1:21">
      <c r="A6" s="164" t="s">
        <v>426</v>
      </c>
      <c r="B6" s="155" t="s">
        <v>426</v>
      </c>
      <c r="C6" s="165" t="s">
        <v>426</v>
      </c>
      <c r="D6" s="166">
        <f>IF($D$4,1,0)</f>
        <v>1</v>
      </c>
      <c r="E6" s="170" t="s">
        <v>356</v>
      </c>
      <c r="F6" s="171">
        <v>20000</v>
      </c>
      <c r="G6" s="172" t="s">
        <v>343</v>
      </c>
      <c r="H6" s="154" t="str">
        <f>IF($D$4,"  OK","")</f>
        <v xml:space="preserve">  OK</v>
      </c>
      <c r="I6" s="231"/>
      <c r="J6" s="231"/>
      <c r="K6" s="231"/>
      <c r="L6" s="231"/>
      <c r="M6" s="231"/>
      <c r="N6" s="231"/>
      <c r="O6" s="231"/>
      <c r="P6" s="231"/>
      <c r="Q6" s="231"/>
      <c r="R6" s="231"/>
      <c r="S6" s="231"/>
      <c r="T6" s="231"/>
      <c r="U6" s="231"/>
    </row>
    <row r="7" spans="1:21">
      <c r="A7" s="164" t="s">
        <v>426</v>
      </c>
      <c r="B7" s="155" t="s">
        <v>426</v>
      </c>
      <c r="C7" s="165" t="s">
        <v>426</v>
      </c>
      <c r="D7" s="173">
        <f>IF(AND(IF(D20,IF($F$7=$F$23,1,0),1),IF(D36,IF($F$7=$F$39,1,0),1)),1,0)</f>
        <v>1</v>
      </c>
      <c r="E7" s="170" t="s">
        <v>374</v>
      </c>
      <c r="F7" s="171">
        <v>108</v>
      </c>
      <c r="G7" s="172" t="s">
        <v>339</v>
      </c>
      <c r="H7" s="154" t="str">
        <f>IF(D7,"  OK","  Dosing Plate Volume MUST be the same for all Compounds!")</f>
        <v xml:space="preserve">  OK</v>
      </c>
    </row>
    <row r="8" spans="1:21">
      <c r="A8" s="164" t="s">
        <v>426</v>
      </c>
      <c r="B8" s="155" t="s">
        <v>426</v>
      </c>
      <c r="C8" s="165" t="s">
        <v>426</v>
      </c>
      <c r="D8" s="166">
        <f>IF($D$4,1,0)</f>
        <v>1</v>
      </c>
      <c r="E8" s="170" t="s">
        <v>435</v>
      </c>
      <c r="F8" s="171">
        <v>1</v>
      </c>
      <c r="G8" s="172" t="s">
        <v>339</v>
      </c>
      <c r="H8" s="154" t="str">
        <f>IF($D$4,"  OK","")</f>
        <v xml:space="preserve">  OK</v>
      </c>
    </row>
    <row r="9" spans="1:21">
      <c r="A9" s="164" t="s">
        <v>426</v>
      </c>
      <c r="B9" s="155" t="s">
        <v>426</v>
      </c>
      <c r="C9" s="165" t="s">
        <v>426</v>
      </c>
      <c r="D9" s="166">
        <f>IF($D$4,1,0)</f>
        <v>1</v>
      </c>
      <c r="E9" s="170" t="s">
        <v>340</v>
      </c>
      <c r="F9" s="171">
        <v>3</v>
      </c>
      <c r="G9" s="172" t="s">
        <v>349</v>
      </c>
      <c r="H9" s="154" t="str">
        <f>IF($D$4,"  OK","")</f>
        <v xml:space="preserve">  OK</v>
      </c>
    </row>
    <row r="10" spans="1:21">
      <c r="A10" s="164" t="s">
        <v>426</v>
      </c>
      <c r="B10" s="155" t="s">
        <v>426</v>
      </c>
      <c r="C10" s="165" t="s">
        <v>426</v>
      </c>
      <c r="D10" s="166">
        <f>IF($D$4,1,0)</f>
        <v>1</v>
      </c>
      <c r="E10" s="170" t="s">
        <v>360</v>
      </c>
      <c r="F10" s="171">
        <v>16</v>
      </c>
      <c r="G10" s="172" t="s">
        <v>361</v>
      </c>
      <c r="H10" s="154" t="str">
        <f>IF($D$4,"  OK","")</f>
        <v xml:space="preserve">  OK</v>
      </c>
    </row>
    <row r="11" spans="1:21">
      <c r="A11" s="164" t="s">
        <v>426</v>
      </c>
      <c r="B11" s="155" t="s">
        <v>426</v>
      </c>
      <c r="C11" s="165" t="s">
        <v>426</v>
      </c>
      <c r="D11" s="166">
        <f>IF($D$4,1,0)</f>
        <v>1</v>
      </c>
      <c r="E11" s="170" t="s">
        <v>400</v>
      </c>
      <c r="F11" s="171">
        <v>16</v>
      </c>
      <c r="G11" s="172" t="s">
        <v>401</v>
      </c>
      <c r="H11" s="154" t="str">
        <f>IF($D$4,"  OK","")</f>
        <v xml:space="preserve">  OK</v>
      </c>
    </row>
    <row r="12" spans="1:21">
      <c r="A12" s="164" t="s">
        <v>426</v>
      </c>
      <c r="B12" s="155" t="s">
        <v>426</v>
      </c>
      <c r="C12" s="165" t="s">
        <v>426</v>
      </c>
      <c r="D12" s="166">
        <f>IF($D$4,1,0)</f>
        <v>1</v>
      </c>
      <c r="E12" s="170" t="s">
        <v>395</v>
      </c>
      <c r="F12" s="174" t="s">
        <v>362</v>
      </c>
      <c r="G12" s="172" t="s">
        <v>364</v>
      </c>
      <c r="H12" s="154" t="str">
        <f>IF($D$4,"  OK","")</f>
        <v xml:space="preserve">  OK</v>
      </c>
    </row>
    <row r="13" spans="1:21">
      <c r="A13" s="164" t="s">
        <v>426</v>
      </c>
      <c r="B13" s="155" t="s">
        <v>426</v>
      </c>
      <c r="C13" s="165" t="s">
        <v>426</v>
      </c>
      <c r="D13" s="166">
        <f t="shared" ref="D13:D14" si="0">IF($D$4,1,0)</f>
        <v>1</v>
      </c>
      <c r="E13" s="170" t="s">
        <v>487</v>
      </c>
      <c r="F13" s="174" t="s">
        <v>76</v>
      </c>
      <c r="G13" s="172" t="s">
        <v>494</v>
      </c>
      <c r="H13" s="154" t="str">
        <f t="shared" ref="H13:H14" si="1">IF($D$4,"  OK","")</f>
        <v xml:space="preserve">  OK</v>
      </c>
    </row>
    <row r="14" spans="1:21">
      <c r="A14" s="164" t="s">
        <v>426</v>
      </c>
      <c r="B14" s="155" t="s">
        <v>426</v>
      </c>
      <c r="C14" s="165" t="s">
        <v>426</v>
      </c>
      <c r="D14" s="166">
        <f t="shared" si="0"/>
        <v>1</v>
      </c>
      <c r="E14" s="170" t="s">
        <v>488</v>
      </c>
      <c r="F14" s="174" t="s">
        <v>296</v>
      </c>
      <c r="G14" s="172" t="s">
        <v>494</v>
      </c>
      <c r="H14" s="154" t="str">
        <f t="shared" si="1"/>
        <v xml:space="preserve">  OK</v>
      </c>
    </row>
    <row r="15" spans="1:21">
      <c r="A15" s="164" t="s">
        <v>426</v>
      </c>
      <c r="B15" s="155" t="s">
        <v>426</v>
      </c>
      <c r="C15" s="165" t="s">
        <v>426</v>
      </c>
      <c r="D15" s="166"/>
      <c r="E15" s="163" t="s">
        <v>373</v>
      </c>
      <c r="G15" s="169"/>
    </row>
    <row r="16" spans="1:21">
      <c r="A16" s="164" t="s">
        <v>426</v>
      </c>
      <c r="B16" s="155" t="s">
        <v>426</v>
      </c>
      <c r="C16" s="165" t="s">
        <v>426</v>
      </c>
      <c r="D16" s="166">
        <f>IF($D$4,1,0)</f>
        <v>1</v>
      </c>
      <c r="E16" s="170" t="s">
        <v>418</v>
      </c>
      <c r="F16" s="171">
        <v>2</v>
      </c>
      <c r="G16" s="172" t="s">
        <v>343</v>
      </c>
      <c r="H16" s="154" t="str">
        <f>IF($D$4,"  OK","")</f>
        <v xml:space="preserve">  OK</v>
      </c>
    </row>
    <row r="17" spans="1:16">
      <c r="A17" s="164" t="s">
        <v>426</v>
      </c>
      <c r="B17" s="155" t="s">
        <v>426</v>
      </c>
      <c r="C17" s="165" t="s">
        <v>426</v>
      </c>
      <c r="D17" s="166">
        <f>IF(AND(IF($D$20,IF($F$17=$F$33,1,0),1),IF($D$36,IF($F$17=$F$47,1,0),1)),1,0)</f>
        <v>1</v>
      </c>
      <c r="E17" s="170" t="s">
        <v>371</v>
      </c>
      <c r="F17" s="175">
        <v>50</v>
      </c>
      <c r="G17" s="172" t="s">
        <v>339</v>
      </c>
      <c r="H17" s="176" t="str">
        <f>IF(D17,"  OK","  Final Assay Volume MUST be the same for all Compounds!")</f>
        <v xml:space="preserve">  OK</v>
      </c>
    </row>
    <row r="18" spans="1:16" ht="13.5" thickBot="1">
      <c r="A18" s="177" t="s">
        <v>426</v>
      </c>
      <c r="B18" s="178" t="s">
        <v>426</v>
      </c>
      <c r="C18" s="179" t="s">
        <v>426</v>
      </c>
      <c r="D18" s="180">
        <f>IF(AND(IF($D$20,IF($F$18=$F$34,1,0),1),IF($D$36,IF($F$18=$F$48,1,0),1)),1,0)</f>
        <v>1</v>
      </c>
      <c r="E18" s="181" t="s">
        <v>369</v>
      </c>
      <c r="F18" s="182">
        <v>2</v>
      </c>
      <c r="G18" s="183" t="s">
        <v>339</v>
      </c>
      <c r="H18" s="154" t="str">
        <f>IF(D18,"  OK","  Stamped Volume MUST be the same for all Compounds!")</f>
        <v xml:space="preserve">  OK</v>
      </c>
      <c r="I18" s="184"/>
      <c r="J18" s="184"/>
      <c r="K18" s="184"/>
      <c r="L18" s="184"/>
      <c r="M18" s="185"/>
      <c r="N18" s="185"/>
      <c r="O18" s="185"/>
      <c r="P18" s="185"/>
    </row>
    <row r="19" spans="1:16" ht="13.5" thickBot="1">
      <c r="H19" s="188"/>
      <c r="I19" s="184"/>
      <c r="J19" s="184"/>
      <c r="K19" s="184"/>
      <c r="L19" s="184"/>
      <c r="M19" s="185"/>
      <c r="N19" s="185"/>
      <c r="O19" s="185"/>
      <c r="P19" s="185"/>
    </row>
    <row r="20" spans="1:16" s="163" customFormat="1">
      <c r="A20" s="189" t="s">
        <v>426</v>
      </c>
      <c r="B20" s="190" t="s">
        <v>426</v>
      </c>
      <c r="C20" s="191" t="s">
        <v>426</v>
      </c>
      <c r="D20" s="159" t="b">
        <v>1</v>
      </c>
      <c r="E20" s="160" t="s">
        <v>495</v>
      </c>
      <c r="F20" s="192" t="s">
        <v>426</v>
      </c>
      <c r="G20" s="162" t="str">
        <f>IF(D20,"In Use", "Not In Use")</f>
        <v>In Use</v>
      </c>
      <c r="H20" s="188"/>
      <c r="I20" s="184"/>
      <c r="J20" s="184"/>
      <c r="K20" s="184"/>
      <c r="L20" s="184"/>
      <c r="M20" s="193"/>
      <c r="N20" s="193"/>
      <c r="O20" s="193"/>
      <c r="P20" s="193"/>
    </row>
    <row r="21" spans="1:16">
      <c r="A21" s="194" t="s">
        <v>426</v>
      </c>
      <c r="B21" s="195" t="s">
        <v>426</v>
      </c>
      <c r="C21" s="196" t="s">
        <v>426</v>
      </c>
      <c r="D21" s="166"/>
      <c r="E21" s="167" t="s">
        <v>372</v>
      </c>
      <c r="G21" s="169"/>
      <c r="I21" s="184"/>
      <c r="J21" s="184"/>
      <c r="K21" s="184"/>
      <c r="L21" s="184"/>
    </row>
    <row r="22" spans="1:16">
      <c r="A22" s="194" t="s">
        <v>426</v>
      </c>
      <c r="B22" s="195" t="s">
        <v>426</v>
      </c>
      <c r="C22" s="196" t="s">
        <v>426</v>
      </c>
      <c r="D22" s="166">
        <f t="shared" ref="D22:D28" si="2">IF($D$20,D6,"")</f>
        <v>1</v>
      </c>
      <c r="E22" s="170" t="str">
        <f>E6</f>
        <v>Stock Solution Concentration</v>
      </c>
      <c r="F22" s="171">
        <v>25000</v>
      </c>
      <c r="G22" s="172" t="str">
        <f>G6</f>
        <v>uM</v>
      </c>
      <c r="H22" s="154" t="str">
        <f t="shared" ref="H22:H30" si="3">IF($D$20,H6,"")</f>
        <v xml:space="preserve">  OK</v>
      </c>
      <c r="I22" s="184"/>
      <c r="J22" s="184"/>
      <c r="K22" s="184"/>
      <c r="L22" s="184"/>
    </row>
    <row r="23" spans="1:16">
      <c r="A23" s="194" t="s">
        <v>426</v>
      </c>
      <c r="B23" s="195" t="s">
        <v>426</v>
      </c>
      <c r="C23" s="196" t="s">
        <v>426</v>
      </c>
      <c r="D23" s="166">
        <f t="shared" si="2"/>
        <v>1</v>
      </c>
      <c r="E23" s="170" t="str">
        <f>E7</f>
        <v>Total Dosing Plate Volume</v>
      </c>
      <c r="F23" s="171">
        <v>108</v>
      </c>
      <c r="G23" s="172" t="str">
        <f>G7</f>
        <v>uL</v>
      </c>
      <c r="H23" s="154" t="str">
        <f t="shared" si="3"/>
        <v xml:space="preserve">  OK</v>
      </c>
      <c r="I23" s="184"/>
      <c r="J23" s="184"/>
      <c r="K23" s="184"/>
      <c r="L23" s="184"/>
    </row>
    <row r="24" spans="1:16">
      <c r="A24" s="194" t="s">
        <v>426</v>
      </c>
      <c r="B24" s="195" t="s">
        <v>426</v>
      </c>
      <c r="C24" s="196" t="s">
        <v>426</v>
      </c>
      <c r="D24" s="166">
        <f t="shared" si="2"/>
        <v>1</v>
      </c>
      <c r="E24" s="170" t="str">
        <f>E8</f>
        <v>Titration Volume</v>
      </c>
      <c r="F24" s="171">
        <v>2</v>
      </c>
      <c r="G24" s="172" t="str">
        <f>G8</f>
        <v>uL</v>
      </c>
      <c r="H24" s="154" t="str">
        <f t="shared" si="3"/>
        <v xml:space="preserve">  OK</v>
      </c>
      <c r="I24" s="184"/>
      <c r="J24" s="184"/>
      <c r="K24" s="184"/>
      <c r="L24" s="184"/>
    </row>
    <row r="25" spans="1:16">
      <c r="A25" s="194" t="s">
        <v>426</v>
      </c>
      <c r="B25" s="195" t="s">
        <v>426</v>
      </c>
      <c r="C25" s="196" t="s">
        <v>426</v>
      </c>
      <c r="D25" s="166">
        <f t="shared" si="2"/>
        <v>1</v>
      </c>
      <c r="E25" s="170" t="str">
        <f>E9</f>
        <v>Dilution Ratio</v>
      </c>
      <c r="F25" s="171">
        <v>3</v>
      </c>
      <c r="G25" s="172" t="str">
        <f>G9</f>
        <v>(to 1)</v>
      </c>
      <c r="H25" s="154" t="str">
        <f t="shared" si="3"/>
        <v xml:space="preserve">  OK</v>
      </c>
      <c r="I25" s="184"/>
      <c r="J25" s="184"/>
      <c r="K25" s="184"/>
      <c r="L25" s="184"/>
    </row>
    <row r="26" spans="1:16">
      <c r="A26" s="194" t="s">
        <v>426</v>
      </c>
      <c r="B26" s="195" t="s">
        <v>426</v>
      </c>
      <c r="C26" s="196" t="s">
        <v>426</v>
      </c>
      <c r="D26" s="166">
        <f t="shared" si="2"/>
        <v>1</v>
      </c>
      <c r="E26" s="170" t="str">
        <f>E10</f>
        <v>Dilution Steps</v>
      </c>
      <c r="F26" s="171">
        <v>16</v>
      </c>
      <c r="G26" s="172" t="str">
        <f>G10</f>
        <v>steps</v>
      </c>
      <c r="H26" s="154" t="str">
        <f t="shared" si="3"/>
        <v xml:space="preserve">  OK</v>
      </c>
      <c r="I26" s="184"/>
      <c r="J26" s="184"/>
      <c r="K26" s="184"/>
      <c r="L26" s="184"/>
    </row>
    <row r="27" spans="1:16">
      <c r="A27" s="194" t="s">
        <v>426</v>
      </c>
      <c r="B27" s="195" t="s">
        <v>426</v>
      </c>
      <c r="C27" s="196" t="s">
        <v>426</v>
      </c>
      <c r="D27" s="166">
        <f t="shared" si="2"/>
        <v>1</v>
      </c>
      <c r="E27" s="170" t="s">
        <v>400</v>
      </c>
      <c r="F27" s="171">
        <v>16</v>
      </c>
      <c r="G27" s="172" t="s">
        <v>401</v>
      </c>
      <c r="H27" s="154" t="str">
        <f t="shared" si="3"/>
        <v xml:space="preserve">  OK</v>
      </c>
      <c r="I27" s="184"/>
      <c r="J27" s="184"/>
      <c r="K27" s="184"/>
      <c r="L27" s="184"/>
    </row>
    <row r="28" spans="1:16">
      <c r="A28" s="194" t="s">
        <v>426</v>
      </c>
      <c r="B28" s="195" t="s">
        <v>426</v>
      </c>
      <c r="C28" s="196" t="s">
        <v>426</v>
      </c>
      <c r="D28" s="166">
        <f t="shared" si="2"/>
        <v>1</v>
      </c>
      <c r="E28" s="170" t="str">
        <f>E12</f>
        <v>Dilution Direction (H to L)</v>
      </c>
      <c r="F28" s="174" t="s">
        <v>363</v>
      </c>
      <c r="G28" s="172" t="str">
        <f t="shared" ref="G28" si="4">G12</f>
        <v>on plate</v>
      </c>
      <c r="H28" s="154" t="str">
        <f t="shared" si="3"/>
        <v xml:space="preserve">  OK</v>
      </c>
      <c r="I28" s="184"/>
      <c r="J28" s="184"/>
      <c r="K28" s="184"/>
      <c r="L28" s="184"/>
    </row>
    <row r="29" spans="1:16">
      <c r="A29" s="194" t="s">
        <v>426</v>
      </c>
      <c r="B29" s="195" t="s">
        <v>426</v>
      </c>
      <c r="C29" s="196" t="s">
        <v>426</v>
      </c>
      <c r="D29" s="166">
        <f t="shared" ref="D29:D30" si="5">IF($D$4,1,0)</f>
        <v>1</v>
      </c>
      <c r="E29" s="170" t="s">
        <v>487</v>
      </c>
      <c r="F29" s="174" t="s">
        <v>156</v>
      </c>
      <c r="G29" s="172" t="s">
        <v>494</v>
      </c>
      <c r="H29" s="154" t="str">
        <f t="shared" si="3"/>
        <v xml:space="preserve">  OK</v>
      </c>
      <c r="I29" s="184"/>
      <c r="J29" s="184"/>
      <c r="K29" s="184"/>
      <c r="L29" s="184"/>
    </row>
    <row r="30" spans="1:16">
      <c r="A30" s="194" t="s">
        <v>426</v>
      </c>
      <c r="B30" s="195" t="s">
        <v>426</v>
      </c>
      <c r="C30" s="196" t="s">
        <v>426</v>
      </c>
      <c r="D30" s="166">
        <f t="shared" si="5"/>
        <v>1</v>
      </c>
      <c r="E30" s="170" t="s">
        <v>488</v>
      </c>
      <c r="F30" s="174" t="s">
        <v>316</v>
      </c>
      <c r="G30" s="172" t="s">
        <v>494</v>
      </c>
      <c r="H30" s="154" t="str">
        <f t="shared" si="3"/>
        <v xml:space="preserve">  OK</v>
      </c>
      <c r="I30" s="184"/>
      <c r="J30" s="184"/>
      <c r="K30" s="184"/>
      <c r="L30" s="184"/>
    </row>
    <row r="31" spans="1:16">
      <c r="A31" s="194" t="s">
        <v>426</v>
      </c>
      <c r="B31" s="195" t="s">
        <v>426</v>
      </c>
      <c r="C31" s="196" t="s">
        <v>426</v>
      </c>
      <c r="D31" s="166"/>
      <c r="E31" s="197" t="str">
        <f t="shared" ref="E31:E34" si="6">E15</f>
        <v>Stamped Plate(s)</v>
      </c>
      <c r="G31" s="169"/>
      <c r="I31" s="184"/>
      <c r="J31" s="184"/>
      <c r="K31" s="184"/>
      <c r="L31" s="184"/>
    </row>
    <row r="32" spans="1:16">
      <c r="A32" s="194" t="s">
        <v>426</v>
      </c>
      <c r="B32" s="195" t="s">
        <v>426</v>
      </c>
      <c r="C32" s="196" t="s">
        <v>426</v>
      </c>
      <c r="D32" s="166">
        <f>IF($D$20,D16,"")</f>
        <v>1</v>
      </c>
      <c r="E32" s="170" t="str">
        <f t="shared" si="6"/>
        <v>Stamped Top Concentration</v>
      </c>
      <c r="F32" s="171">
        <v>18</v>
      </c>
      <c r="G32" s="172" t="str">
        <f>G16</f>
        <v>uM</v>
      </c>
      <c r="H32" s="154" t="str">
        <f>IF($D$20,H16,"")</f>
        <v xml:space="preserve">  OK</v>
      </c>
      <c r="I32" s="184"/>
      <c r="J32" s="184"/>
      <c r="K32" s="184"/>
      <c r="L32" s="184"/>
    </row>
    <row r="33" spans="1:12">
      <c r="A33" s="194" t="s">
        <v>426</v>
      </c>
      <c r="B33" s="195" t="s">
        <v>426</v>
      </c>
      <c r="C33" s="196" t="s">
        <v>426</v>
      </c>
      <c r="D33" s="166">
        <f>IF($D$20,D17,"")</f>
        <v>1</v>
      </c>
      <c r="E33" s="170" t="str">
        <f t="shared" si="6"/>
        <v>Final Assay Volume</v>
      </c>
      <c r="F33" s="175">
        <v>50</v>
      </c>
      <c r="G33" s="172" t="str">
        <f t="shared" ref="G33:G34" si="7">G17</f>
        <v>uL</v>
      </c>
      <c r="H33" s="154" t="str">
        <f>IF($D$20,H17,"")</f>
        <v xml:space="preserve">  OK</v>
      </c>
      <c r="I33" s="184"/>
      <c r="J33" s="184"/>
      <c r="K33" s="184"/>
      <c r="L33" s="184"/>
    </row>
    <row r="34" spans="1:12" ht="13.5" thickBot="1">
      <c r="A34" s="198" t="s">
        <v>426</v>
      </c>
      <c r="B34" s="199" t="s">
        <v>426</v>
      </c>
      <c r="C34" s="200" t="s">
        <v>426</v>
      </c>
      <c r="D34" s="180">
        <f>IF($D$20,D18,"")</f>
        <v>1</v>
      </c>
      <c r="E34" s="181" t="str">
        <f t="shared" si="6"/>
        <v>Stamped Volume</v>
      </c>
      <c r="F34" s="182">
        <v>2</v>
      </c>
      <c r="G34" s="183" t="str">
        <f t="shared" si="7"/>
        <v>uL</v>
      </c>
      <c r="H34" s="154" t="str">
        <f>IF($D$20,H18,"")</f>
        <v xml:space="preserve">  OK</v>
      </c>
      <c r="I34" s="184"/>
      <c r="J34" s="184"/>
      <c r="K34" s="184"/>
      <c r="L34" s="184"/>
    </row>
    <row r="35" spans="1:12" ht="13.5" thickBot="1"/>
    <row r="36" spans="1:12" s="163" customFormat="1" hidden="1">
      <c r="D36" s="159" t="b">
        <v>0</v>
      </c>
      <c r="E36" s="201" t="s">
        <v>431</v>
      </c>
      <c r="F36" s="202"/>
      <c r="G36" s="162" t="str">
        <f>IF(D36,"In Use", "Not In Use")</f>
        <v>Not In Use</v>
      </c>
      <c r="H36" s="154"/>
    </row>
    <row r="37" spans="1:12" hidden="1">
      <c r="D37" s="166"/>
      <c r="E37" s="167" t="s">
        <v>372</v>
      </c>
      <c r="G37" s="169"/>
    </row>
    <row r="38" spans="1:12" hidden="1">
      <c r="D38" s="166" t="str">
        <f t="shared" ref="D38:D44" si="8">IF($D$36,D22,"")</f>
        <v/>
      </c>
      <c r="E38" s="203" t="str">
        <f>E6</f>
        <v>Stock Solution Concentration</v>
      </c>
      <c r="F38" s="204">
        <v>25000</v>
      </c>
      <c r="G38" s="172" t="str">
        <f>G6</f>
        <v>uM</v>
      </c>
      <c r="H38" s="154" t="str">
        <f t="shared" ref="H38:H44" si="9">IF($D$36,H22,"")</f>
        <v/>
      </c>
    </row>
    <row r="39" spans="1:12" hidden="1">
      <c r="D39" s="166" t="str">
        <f t="shared" si="8"/>
        <v/>
      </c>
      <c r="E39" s="203" t="str">
        <f>E7</f>
        <v>Total Dosing Plate Volume</v>
      </c>
      <c r="F39" s="204">
        <v>100</v>
      </c>
      <c r="G39" s="172" t="str">
        <f>G7</f>
        <v>uL</v>
      </c>
      <c r="H39" s="154" t="str">
        <f t="shared" si="9"/>
        <v/>
      </c>
    </row>
    <row r="40" spans="1:12" hidden="1">
      <c r="D40" s="166" t="str">
        <f t="shared" si="8"/>
        <v/>
      </c>
      <c r="E40" s="203" t="str">
        <f>E8</f>
        <v>Titration Volume</v>
      </c>
      <c r="F40" s="204">
        <v>1.5</v>
      </c>
      <c r="G40" s="172" t="str">
        <f>G8</f>
        <v>uL</v>
      </c>
      <c r="H40" s="154" t="str">
        <f t="shared" si="9"/>
        <v/>
      </c>
    </row>
    <row r="41" spans="1:12" hidden="1">
      <c r="D41" s="166" t="str">
        <f t="shared" si="8"/>
        <v/>
      </c>
      <c r="E41" s="203" t="str">
        <f>E9</f>
        <v>Dilution Ratio</v>
      </c>
      <c r="F41" s="204">
        <v>3</v>
      </c>
      <c r="G41" s="172" t="str">
        <f>G9</f>
        <v>(to 1)</v>
      </c>
      <c r="H41" s="154" t="str">
        <f t="shared" si="9"/>
        <v/>
      </c>
    </row>
    <row r="42" spans="1:12" hidden="1">
      <c r="D42" s="166" t="str">
        <f t="shared" si="8"/>
        <v/>
      </c>
      <c r="E42" s="203" t="str">
        <f>E10</f>
        <v>Dilution Steps</v>
      </c>
      <c r="F42" s="204">
        <v>16</v>
      </c>
      <c r="G42" s="172" t="str">
        <f>G10</f>
        <v>steps</v>
      </c>
      <c r="H42" s="154" t="str">
        <f t="shared" si="9"/>
        <v/>
      </c>
    </row>
    <row r="43" spans="1:12" hidden="1">
      <c r="D43" s="166" t="str">
        <f t="shared" si="8"/>
        <v/>
      </c>
      <c r="E43" s="203" t="s">
        <v>400</v>
      </c>
      <c r="F43" s="204">
        <v>1</v>
      </c>
      <c r="G43" s="172" t="s">
        <v>401</v>
      </c>
      <c r="H43" s="154" t="str">
        <f t="shared" si="9"/>
        <v/>
      </c>
    </row>
    <row r="44" spans="1:12" hidden="1">
      <c r="D44" s="166" t="str">
        <f t="shared" si="8"/>
        <v/>
      </c>
      <c r="E44" s="203" t="str">
        <f>E12</f>
        <v>Dilution Direction (H to L)</v>
      </c>
      <c r="F44" s="204" t="s">
        <v>362</v>
      </c>
      <c r="G44" s="172" t="str">
        <f t="shared" ref="G44" si="10">G12</f>
        <v>on plate</v>
      </c>
      <c r="H44" s="154" t="str">
        <f t="shared" si="9"/>
        <v/>
      </c>
    </row>
    <row r="45" spans="1:12" hidden="1">
      <c r="D45" s="166"/>
      <c r="E45" s="197" t="str">
        <f t="shared" ref="E45:E48" si="11">E15</f>
        <v>Stamped Plate(s)</v>
      </c>
      <c r="G45" s="169"/>
    </row>
    <row r="46" spans="1:12" hidden="1">
      <c r="D46" s="166" t="str">
        <f>IF($D$36,D32,"")</f>
        <v/>
      </c>
      <c r="E46" s="203" t="str">
        <f t="shared" si="11"/>
        <v>Stamped Top Concentration</v>
      </c>
      <c r="F46" s="204">
        <v>20</v>
      </c>
      <c r="G46" s="172" t="str">
        <f>G16</f>
        <v>uM</v>
      </c>
      <c r="H46" s="154" t="str">
        <f>IF($D$36,H32,"")</f>
        <v/>
      </c>
    </row>
    <row r="47" spans="1:12" hidden="1">
      <c r="D47" s="166" t="str">
        <f>IF($D$36,D33,"")</f>
        <v/>
      </c>
      <c r="E47" s="203" t="str">
        <f t="shared" si="11"/>
        <v>Final Assay Volume</v>
      </c>
      <c r="F47" s="205">
        <v>100</v>
      </c>
      <c r="G47" s="172" t="str">
        <f t="shared" ref="G47:G48" si="12">G17</f>
        <v>uL</v>
      </c>
      <c r="H47" s="154" t="str">
        <f>IF($D$36,H33,"")</f>
        <v/>
      </c>
    </row>
    <row r="48" spans="1:12" hidden="1">
      <c r="D48" s="166" t="str">
        <f>IF($D$36,D34,"")</f>
        <v/>
      </c>
      <c r="E48" s="206" t="str">
        <f t="shared" si="11"/>
        <v>Stamped Volume</v>
      </c>
      <c r="F48" s="207">
        <v>4</v>
      </c>
      <c r="G48" s="208" t="str">
        <f t="shared" si="12"/>
        <v>uL</v>
      </c>
      <c r="H48" s="154" t="str">
        <f>IF($D$36,H34,"")</f>
        <v/>
      </c>
    </row>
    <row r="49" spans="3:9">
      <c r="C49" s="209"/>
      <c r="D49" s="210"/>
      <c r="E49" s="211"/>
      <c r="F49" s="202"/>
      <c r="G49" s="212"/>
      <c r="H49" s="213"/>
      <c r="I49" s="214"/>
    </row>
    <row r="50" spans="3:9">
      <c r="C50" s="215"/>
      <c r="I50" s="216"/>
    </row>
    <row r="51" spans="3:9">
      <c r="C51" s="215"/>
      <c r="I51" s="216"/>
    </row>
    <row r="52" spans="3:9">
      <c r="C52" s="215"/>
      <c r="I52" s="216"/>
    </row>
    <row r="53" spans="3:9">
      <c r="C53" s="215"/>
      <c r="I53" s="216"/>
    </row>
    <row r="54" spans="3:9">
      <c r="C54" s="215"/>
      <c r="I54" s="216"/>
    </row>
    <row r="55" spans="3:9" ht="13.5" thickBot="1">
      <c r="C55" s="217"/>
      <c r="D55" s="218"/>
      <c r="E55" s="219"/>
      <c r="F55" s="220"/>
      <c r="G55" s="221"/>
      <c r="H55" s="222"/>
      <c r="I55" s="223"/>
    </row>
    <row r="56" spans="3:9">
      <c r="D56" s="153"/>
      <c r="F56" s="153"/>
      <c r="G56" s="153"/>
      <c r="H56" s="153"/>
    </row>
    <row r="105" spans="6:8">
      <c r="F105" s="224"/>
      <c r="H105" s="225"/>
    </row>
    <row r="106" spans="6:8">
      <c r="F106" s="153"/>
      <c r="G106" s="153"/>
      <c r="H106" s="153"/>
    </row>
    <row r="107" spans="6:8">
      <c r="F107" s="153"/>
      <c r="G107" s="153"/>
      <c r="H107" s="153"/>
    </row>
    <row r="108" spans="6:8">
      <c r="F108" s="153"/>
      <c r="G108" s="153"/>
      <c r="H108" s="153"/>
    </row>
    <row r="109" spans="6:8">
      <c r="F109" s="153"/>
      <c r="G109" s="153"/>
      <c r="H109" s="153"/>
    </row>
    <row r="110" spans="6:8">
      <c r="F110" s="153"/>
      <c r="G110" s="153"/>
      <c r="H110" s="153"/>
    </row>
    <row r="111" spans="6:8">
      <c r="F111" s="153"/>
      <c r="G111" s="153"/>
      <c r="H111" s="153"/>
    </row>
    <row r="112" spans="6:8">
      <c r="F112" s="153"/>
      <c r="G112" s="153"/>
      <c r="H112" s="153"/>
    </row>
    <row r="113" spans="6:9">
      <c r="F113" s="153"/>
      <c r="G113" s="153"/>
      <c r="H113" s="153"/>
    </row>
    <row r="114" spans="6:9">
      <c r="F114" s="153"/>
      <c r="G114" s="153"/>
      <c r="H114" s="153"/>
    </row>
    <row r="115" spans="6:9">
      <c r="F115" s="153"/>
      <c r="G115" s="153"/>
      <c r="H115" s="153"/>
    </row>
    <row r="116" spans="6:9">
      <c r="F116" s="153"/>
      <c r="G116" s="153"/>
      <c r="H116" s="153"/>
    </row>
    <row r="117" spans="6:9">
      <c r="F117" s="153"/>
      <c r="G117" s="153"/>
      <c r="H117" s="153"/>
    </row>
    <row r="118" spans="6:9">
      <c r="F118" s="226" t="s">
        <v>360</v>
      </c>
      <c r="G118" s="227" t="s">
        <v>411</v>
      </c>
      <c r="H118" s="226" t="s">
        <v>393</v>
      </c>
      <c r="I118" s="227" t="s">
        <v>16</v>
      </c>
    </row>
    <row r="119" spans="6:9">
      <c r="F119" s="226">
        <v>3</v>
      </c>
      <c r="G119" s="226">
        <v>1</v>
      </c>
      <c r="H119" s="226" t="s">
        <v>362</v>
      </c>
      <c r="I119" s="227" t="s">
        <v>36</v>
      </c>
    </row>
    <row r="120" spans="6:9">
      <c r="F120" s="226">
        <f>F119+1</f>
        <v>4</v>
      </c>
      <c r="G120" s="226">
        <v>2</v>
      </c>
      <c r="H120" s="226" t="s">
        <v>363</v>
      </c>
      <c r="I120" s="227" t="s">
        <v>56</v>
      </c>
    </row>
    <row r="121" spans="6:9">
      <c r="F121" s="226">
        <f t="shared" ref="F121:F131" si="13">F120+1</f>
        <v>5</v>
      </c>
      <c r="G121" s="226">
        <v>3</v>
      </c>
      <c r="H121" s="227"/>
      <c r="I121" s="227" t="s">
        <v>76</v>
      </c>
    </row>
    <row r="122" spans="6:9">
      <c r="F122" s="226">
        <f t="shared" si="13"/>
        <v>6</v>
      </c>
      <c r="G122" s="226">
        <v>4</v>
      </c>
      <c r="H122" s="226"/>
      <c r="I122" s="227" t="s">
        <v>96</v>
      </c>
    </row>
    <row r="123" spans="6:9">
      <c r="F123" s="226">
        <f t="shared" si="13"/>
        <v>7</v>
      </c>
      <c r="G123" s="226">
        <v>5</v>
      </c>
      <c r="H123" s="227"/>
      <c r="I123" s="227" t="s">
        <v>116</v>
      </c>
    </row>
    <row r="124" spans="6:9">
      <c r="F124" s="226">
        <f t="shared" si="13"/>
        <v>8</v>
      </c>
      <c r="G124" s="226">
        <v>6</v>
      </c>
      <c r="H124" s="227"/>
      <c r="I124" s="227" t="s">
        <v>136</v>
      </c>
    </row>
    <row r="125" spans="6:9">
      <c r="F125" s="226">
        <f t="shared" si="13"/>
        <v>9</v>
      </c>
      <c r="G125" s="226">
        <v>7</v>
      </c>
      <c r="H125" s="227"/>
      <c r="I125" s="227" t="s">
        <v>156</v>
      </c>
    </row>
    <row r="126" spans="6:9">
      <c r="F126" s="226">
        <f t="shared" si="13"/>
        <v>10</v>
      </c>
      <c r="G126" s="226">
        <v>8</v>
      </c>
      <c r="H126" s="227"/>
      <c r="I126" s="227" t="s">
        <v>176</v>
      </c>
    </row>
    <row r="127" spans="6:9">
      <c r="F127" s="226">
        <f t="shared" si="13"/>
        <v>11</v>
      </c>
      <c r="G127" s="226">
        <v>9</v>
      </c>
      <c r="H127" s="227"/>
      <c r="I127" s="227" t="s">
        <v>196</v>
      </c>
    </row>
    <row r="128" spans="6:9">
      <c r="F128" s="226">
        <f t="shared" si="13"/>
        <v>12</v>
      </c>
      <c r="G128" s="226">
        <v>10</v>
      </c>
      <c r="H128" s="227"/>
      <c r="I128" s="227" t="s">
        <v>216</v>
      </c>
    </row>
    <row r="129" spans="6:9">
      <c r="F129" s="226">
        <f t="shared" si="13"/>
        <v>13</v>
      </c>
      <c r="G129" s="226">
        <v>11</v>
      </c>
      <c r="H129" s="227"/>
      <c r="I129" s="227" t="s">
        <v>236</v>
      </c>
    </row>
    <row r="130" spans="6:9">
      <c r="F130" s="226">
        <f t="shared" si="13"/>
        <v>14</v>
      </c>
      <c r="G130" s="226">
        <v>12</v>
      </c>
      <c r="H130" s="227"/>
      <c r="I130" s="227" t="s">
        <v>256</v>
      </c>
    </row>
    <row r="131" spans="6:9">
      <c r="F131" s="226">
        <f t="shared" si="13"/>
        <v>15</v>
      </c>
      <c r="G131" s="226">
        <v>13</v>
      </c>
      <c r="H131" s="227"/>
      <c r="I131" s="227" t="s">
        <v>276</v>
      </c>
    </row>
    <row r="132" spans="6:9">
      <c r="F132" s="226">
        <f>F131+1</f>
        <v>16</v>
      </c>
      <c r="G132" s="226">
        <v>14</v>
      </c>
      <c r="H132" s="227"/>
      <c r="I132" s="227" t="s">
        <v>296</v>
      </c>
    </row>
    <row r="133" spans="6:9">
      <c r="F133" s="228"/>
      <c r="G133" s="226">
        <v>15</v>
      </c>
      <c r="H133" s="229"/>
      <c r="I133" s="227" t="s">
        <v>316</v>
      </c>
    </row>
    <row r="134" spans="6:9">
      <c r="F134" s="228"/>
      <c r="G134" s="226">
        <v>16</v>
      </c>
      <c r="H134" s="229"/>
      <c r="I134" s="227" t="s">
        <v>28</v>
      </c>
    </row>
    <row r="135" spans="6:9">
      <c r="F135" s="228"/>
      <c r="G135" s="226"/>
      <c r="H135" s="229"/>
      <c r="I135" s="227" t="s">
        <v>48</v>
      </c>
    </row>
    <row r="136" spans="6:9">
      <c r="F136" s="228"/>
      <c r="G136" s="226"/>
      <c r="H136" s="229"/>
      <c r="I136" s="227" t="s">
        <v>68</v>
      </c>
    </row>
    <row r="137" spans="6:9">
      <c r="F137" s="228"/>
      <c r="G137" s="226"/>
      <c r="H137" s="229"/>
      <c r="I137" s="227" t="s">
        <v>88</v>
      </c>
    </row>
    <row r="138" spans="6:9">
      <c r="F138" s="228"/>
      <c r="G138" s="226"/>
      <c r="H138" s="229"/>
      <c r="I138" s="227" t="s">
        <v>108</v>
      </c>
    </row>
    <row r="139" spans="6:9">
      <c r="F139" s="228"/>
      <c r="G139" s="226"/>
      <c r="H139" s="229"/>
      <c r="I139" s="227" t="s">
        <v>128</v>
      </c>
    </row>
    <row r="140" spans="6:9">
      <c r="F140" s="228"/>
      <c r="G140" s="226"/>
      <c r="H140" s="229"/>
      <c r="I140" s="227" t="s">
        <v>148</v>
      </c>
    </row>
    <row r="141" spans="6:9">
      <c r="F141" s="228"/>
      <c r="G141" s="226"/>
      <c r="H141" s="229"/>
      <c r="I141" s="227" t="s">
        <v>168</v>
      </c>
    </row>
    <row r="142" spans="6:9">
      <c r="F142" s="228"/>
      <c r="G142" s="226"/>
      <c r="H142" s="229"/>
      <c r="I142" s="227" t="s">
        <v>188</v>
      </c>
    </row>
    <row r="143" spans="6:9">
      <c r="F143" s="228"/>
      <c r="G143" s="226"/>
      <c r="H143" s="229"/>
      <c r="I143" s="227" t="s">
        <v>208</v>
      </c>
    </row>
    <row r="144" spans="6:9">
      <c r="F144" s="228"/>
      <c r="G144" s="226"/>
      <c r="H144" s="229"/>
      <c r="I144" s="227" t="s">
        <v>228</v>
      </c>
    </row>
    <row r="145" spans="6:9">
      <c r="F145" s="228"/>
      <c r="G145" s="226"/>
      <c r="H145" s="229"/>
      <c r="I145" s="227" t="s">
        <v>248</v>
      </c>
    </row>
    <row r="146" spans="6:9">
      <c r="F146" s="228"/>
      <c r="G146" s="226"/>
      <c r="H146" s="229"/>
      <c r="I146" s="227" t="s">
        <v>268</v>
      </c>
    </row>
    <row r="147" spans="6:9">
      <c r="F147" s="228"/>
      <c r="G147" s="226"/>
      <c r="H147" s="229"/>
      <c r="I147" s="227" t="s">
        <v>288</v>
      </c>
    </row>
    <row r="148" spans="6:9">
      <c r="F148" s="228"/>
      <c r="G148" s="226"/>
      <c r="H148" s="229"/>
      <c r="I148" s="227" t="s">
        <v>308</v>
      </c>
    </row>
    <row r="149" spans="6:9">
      <c r="F149" s="228"/>
      <c r="G149" s="226"/>
      <c r="H149" s="229"/>
      <c r="I149" s="227" t="s">
        <v>328</v>
      </c>
    </row>
  </sheetData>
  <mergeCells count="3">
    <mergeCell ref="D2:G2"/>
    <mergeCell ref="I2:U6"/>
    <mergeCell ref="D3:G3"/>
  </mergeCells>
  <conditionalFormatting sqref="D38:D48 D6:D18 D22:D34">
    <cfRule type="iconSet" priority="10">
      <iconSet iconSet="3Symbols" showValue="0">
        <cfvo type="percent" val="0"/>
        <cfvo type="num" val="0"/>
        <cfvo type="num" val="1"/>
      </iconSet>
    </cfRule>
  </conditionalFormatting>
  <conditionalFormatting sqref="H6:H58">
    <cfRule type="containsText" dxfId="35" priority="9" operator="containsText" text="OK">
      <formula>NOT(ISERROR(SEARCH("OK",H6)))</formula>
    </cfRule>
  </conditionalFormatting>
  <conditionalFormatting sqref="D3 F16:F18 F32:F34 E4 E20 F6:F14 F22:F30">
    <cfRule type="notContainsBlanks" dxfId="34" priority="3">
      <formula>LEN(TRIM(D3))&gt;0</formula>
    </cfRule>
  </conditionalFormatting>
  <conditionalFormatting sqref="E4:G4 A3:C18">
    <cfRule type="notContainsBlanks" dxfId="33" priority="7">
      <formula>LEN(TRIM(A3))&gt;0</formula>
    </cfRule>
  </conditionalFormatting>
  <conditionalFormatting sqref="E20:G20 A20:C34">
    <cfRule type="notContainsBlanks" dxfId="32" priority="4">
      <formula>LEN(TRIM(A20))&gt;0</formula>
    </cfRule>
  </conditionalFormatting>
  <conditionalFormatting sqref="E5:G5 E15:G15 E31:G31 E21:G21 C49:I55 D4:D18 D20:D34">
    <cfRule type="notContainsErrors" dxfId="31" priority="12">
      <formula>NOT(ISERROR(C4))</formula>
    </cfRule>
  </conditionalFormatting>
  <dataValidations count="5">
    <dataValidation type="list" allowBlank="1" showInputMessage="1" showErrorMessage="1" sqref="F44 F12 F28">
      <formula1>$H$119:$H$120</formula1>
    </dataValidation>
    <dataValidation type="list" allowBlank="1" showInputMessage="1" showErrorMessage="1" sqref="F42 F26 F10">
      <formula1>$F$119:$F$132</formula1>
    </dataValidation>
    <dataValidation type="list" allowBlank="1" showInputMessage="1" showErrorMessage="1" sqref="F43">
      <formula1>$G$119:$G$132</formula1>
    </dataValidation>
    <dataValidation type="list" allowBlank="1" showInputMessage="1" showErrorMessage="1" sqref="F13:F14 F29:F30">
      <formula1>$I$118:$I$149</formula1>
    </dataValidation>
    <dataValidation type="list" allowBlank="1" showInputMessage="1" showErrorMessage="1" sqref="F11 F27">
      <formula1>$G$119:$G$134</formula1>
    </dataValidation>
  </dataValidations>
  <pageMargins left="0.7" right="0.7" top="0.75" bottom="0.75" header="0.3" footer="0.3"/>
  <pageSetup orientation="portrait" r:id="rId1"/>
  <ignoredErrors>
    <ignoredError sqref="D7 H7" formula="1"/>
  </ignoredErrors>
  <drawing r:id="rId2"/>
  <legacyDrawing r:id="rId3"/>
</worksheet>
</file>

<file path=xl/worksheets/sheet2.xml><?xml version="1.0" encoding="utf-8"?>
<worksheet xmlns="http://schemas.openxmlformats.org/spreadsheetml/2006/main" xmlns:r="http://schemas.openxmlformats.org/officeDocument/2006/relationships">
  <sheetPr codeName="Sheet9">
    <tabColor rgb="FFFF7C80"/>
  </sheetPr>
  <dimension ref="A1:U104"/>
  <sheetViews>
    <sheetView zoomScale="70" zoomScaleNormal="70" workbookViewId="0">
      <pane ySplit="9" topLeftCell="A10" activePane="bottomLeft" state="frozenSplit"/>
      <selection activeCell="AA47" sqref="AA47"/>
      <selection pane="bottomLeft" activeCell="G35" sqref="G35:G50"/>
    </sheetView>
  </sheetViews>
  <sheetFormatPr defaultColWidth="25.85546875" defaultRowHeight="15"/>
  <cols>
    <col min="1" max="2" width="3" style="15" customWidth="1"/>
    <col min="3" max="3" width="3" style="15" bestFit="1" customWidth="1"/>
    <col min="4" max="4" width="3.5703125" style="15" bestFit="1" customWidth="1"/>
    <col min="5" max="5" width="13" style="15" customWidth="1"/>
    <col min="6" max="6" width="13" style="38" customWidth="1"/>
    <col min="7" max="21" width="13" style="15" customWidth="1"/>
    <col min="22" max="16384" width="25.85546875" style="15"/>
  </cols>
  <sheetData>
    <row r="1" spans="1:21" s="9" customFormat="1" ht="9.9499999999999993" customHeight="1">
      <c r="A1" s="245" t="s">
        <v>413</v>
      </c>
      <c r="B1" s="246"/>
      <c r="C1" s="246"/>
      <c r="F1" s="3"/>
      <c r="G1" s="3"/>
      <c r="H1" s="3"/>
      <c r="I1" s="3"/>
      <c r="J1" s="3"/>
      <c r="K1" s="3"/>
      <c r="L1" s="3"/>
      <c r="M1" s="3"/>
      <c r="N1" s="3"/>
      <c r="O1" s="3"/>
      <c r="P1" s="3"/>
    </row>
    <row r="2" spans="1:21" s="9" customFormat="1" ht="19.5" thickBot="1">
      <c r="A2" s="246"/>
      <c r="B2" s="246"/>
      <c r="C2" s="246"/>
      <c r="E2" s="237" t="s">
        <v>477</v>
      </c>
      <c r="F2" s="237"/>
      <c r="G2" s="237"/>
      <c r="H2" s="237"/>
      <c r="I2" s="237"/>
      <c r="J2" s="237"/>
      <c r="K2" s="237"/>
      <c r="L2" s="237"/>
      <c r="M2" s="237"/>
      <c r="N2" s="237"/>
      <c r="O2" s="237"/>
      <c r="P2" s="237"/>
      <c r="Q2" s="237"/>
      <c r="R2" s="237"/>
      <c r="S2" s="237"/>
      <c r="T2" s="237"/>
    </row>
    <row r="3" spans="1:21" s="9" customFormat="1" ht="21.75" thickBot="1">
      <c r="A3" s="246"/>
      <c r="B3" s="246"/>
      <c r="C3" s="246"/>
      <c r="E3" s="261" t="str">
        <f>Overview!E4</f>
        <v>LSD1 Inhib.</v>
      </c>
      <c r="F3" s="262"/>
      <c r="G3" s="262"/>
      <c r="H3" s="262"/>
      <c r="I3" s="262"/>
      <c r="J3" s="262"/>
      <c r="K3" s="262"/>
      <c r="L3" s="262"/>
      <c r="M3" s="262"/>
      <c r="N3" s="262"/>
      <c r="O3" s="262"/>
      <c r="P3" s="262"/>
      <c r="Q3" s="262"/>
      <c r="R3" s="262"/>
      <c r="S3" s="262"/>
      <c r="T3" s="263"/>
    </row>
    <row r="4" spans="1:21" s="9" customFormat="1">
      <c r="A4" s="246"/>
      <c r="B4" s="246"/>
      <c r="C4" s="246"/>
      <c r="E4" s="251" t="s">
        <v>350</v>
      </c>
      <c r="F4" s="252"/>
      <c r="G4" s="252"/>
      <c r="H4" s="253"/>
      <c r="I4" s="251" t="s">
        <v>355</v>
      </c>
      <c r="J4" s="252"/>
      <c r="K4" s="252"/>
      <c r="L4" s="253"/>
      <c r="M4" s="251" t="s">
        <v>351</v>
      </c>
      <c r="N4" s="252"/>
      <c r="O4" s="252"/>
      <c r="P4" s="253"/>
      <c r="Q4" s="251" t="s">
        <v>368</v>
      </c>
      <c r="R4" s="252"/>
      <c r="S4" s="252"/>
      <c r="T4" s="253"/>
    </row>
    <row r="5" spans="1:21" s="9" customFormat="1">
      <c r="A5" s="246"/>
      <c r="B5" s="246"/>
      <c r="C5" s="246"/>
      <c r="E5" s="254" t="s">
        <v>357</v>
      </c>
      <c r="F5" s="255"/>
      <c r="G5" s="10">
        <f>Overview!$F$6</f>
        <v>20000</v>
      </c>
      <c r="H5" s="11" t="s">
        <v>343</v>
      </c>
      <c r="I5" s="254" t="s">
        <v>357</v>
      </c>
      <c r="J5" s="255"/>
      <c r="K5" s="8">
        <v>110</v>
      </c>
      <c r="L5" s="11" t="s">
        <v>343</v>
      </c>
      <c r="M5" s="254" t="s">
        <v>357</v>
      </c>
      <c r="N5" s="255"/>
      <c r="O5" s="8">
        <v>0.15</v>
      </c>
      <c r="P5" s="11" t="s">
        <v>343</v>
      </c>
      <c r="Q5" s="254" t="s">
        <v>381</v>
      </c>
      <c r="R5" s="255"/>
      <c r="S5" s="10">
        <f>Overview!F16</f>
        <v>2</v>
      </c>
      <c r="T5" s="11" t="str">
        <f>Overview!G16</f>
        <v>uM</v>
      </c>
    </row>
    <row r="6" spans="1:21" s="9" customFormat="1">
      <c r="A6" s="246"/>
      <c r="B6" s="246"/>
      <c r="C6" s="246"/>
      <c r="E6" s="254" t="s">
        <v>358</v>
      </c>
      <c r="F6" s="255"/>
      <c r="G6" s="10">
        <f>Overview!$F$7</f>
        <v>108</v>
      </c>
      <c r="H6" s="11" t="s">
        <v>339</v>
      </c>
      <c r="I6" s="254" t="s">
        <v>358</v>
      </c>
      <c r="J6" s="255"/>
      <c r="K6" s="10">
        <f>Overview!$F$7</f>
        <v>108</v>
      </c>
      <c r="L6" s="11" t="s">
        <v>339</v>
      </c>
      <c r="M6" s="254" t="s">
        <v>358</v>
      </c>
      <c r="N6" s="255"/>
      <c r="O6" s="10">
        <f>Overview!$F$7</f>
        <v>108</v>
      </c>
      <c r="P6" s="11" t="s">
        <v>339</v>
      </c>
      <c r="Q6" s="254" t="s">
        <v>370</v>
      </c>
      <c r="R6" s="255"/>
      <c r="S6" s="10">
        <f>Overview!F17</f>
        <v>50</v>
      </c>
      <c r="T6" s="11" t="str">
        <f>Overview!G17</f>
        <v>uL</v>
      </c>
    </row>
    <row r="7" spans="1:21" s="9" customFormat="1" ht="15" customHeight="1">
      <c r="A7" s="246"/>
      <c r="B7" s="246"/>
      <c r="C7" s="246"/>
      <c r="E7" s="254" t="s">
        <v>435</v>
      </c>
      <c r="F7" s="255"/>
      <c r="G7" s="10">
        <f>Overview!$F$8</f>
        <v>1</v>
      </c>
      <c r="H7" s="11" t="s">
        <v>339</v>
      </c>
      <c r="I7" s="254" t="s">
        <v>435</v>
      </c>
      <c r="J7" s="255"/>
      <c r="K7" s="10">
        <f>Overview!$F$8</f>
        <v>1</v>
      </c>
      <c r="L7" s="11" t="s">
        <v>339</v>
      </c>
      <c r="M7" s="254" t="s">
        <v>435</v>
      </c>
      <c r="N7" s="255"/>
      <c r="O7" s="10">
        <f>Overview!$F$8</f>
        <v>1</v>
      </c>
      <c r="P7" s="11" t="s">
        <v>339</v>
      </c>
      <c r="Q7" s="254" t="s">
        <v>378</v>
      </c>
      <c r="R7" s="255"/>
      <c r="S7" s="10">
        <f>Overview!F18</f>
        <v>2</v>
      </c>
      <c r="T7" s="11" t="str">
        <f>Overview!G18</f>
        <v>uL</v>
      </c>
    </row>
    <row r="8" spans="1:21" s="9" customFormat="1" ht="15.75" thickBot="1">
      <c r="A8" s="246"/>
      <c r="B8" s="246"/>
      <c r="C8" s="246"/>
      <c r="E8" s="256" t="s">
        <v>340</v>
      </c>
      <c r="F8" s="257"/>
      <c r="G8" s="12">
        <f>Overview!$F$9</f>
        <v>3</v>
      </c>
      <c r="H8" s="13" t="s">
        <v>349</v>
      </c>
      <c r="I8" s="256" t="s">
        <v>340</v>
      </c>
      <c r="J8" s="257"/>
      <c r="K8" s="12">
        <f>Overview!$F$9</f>
        <v>3</v>
      </c>
      <c r="L8" s="13" t="s">
        <v>349</v>
      </c>
      <c r="M8" s="256" t="s">
        <v>340</v>
      </c>
      <c r="N8" s="257"/>
      <c r="O8" s="12">
        <f>Overview!$F$9</f>
        <v>3</v>
      </c>
      <c r="P8" s="13" t="s">
        <v>349</v>
      </c>
      <c r="Q8" s="256" t="s">
        <v>384</v>
      </c>
      <c r="R8" s="257"/>
      <c r="S8" s="264" t="str">
        <f>Overview!F12</f>
        <v>Left to Right</v>
      </c>
      <c r="T8" s="265"/>
    </row>
    <row r="9" spans="1:21" s="14" customFormat="1" ht="9.9499999999999993" customHeight="1" thickBot="1">
      <c r="A9" s="247"/>
      <c r="B9" s="247"/>
      <c r="C9" s="247"/>
    </row>
    <row r="10" spans="1:21" ht="22.5" thickTop="1" thickBot="1">
      <c r="B10" s="248" t="s">
        <v>426</v>
      </c>
      <c r="C10" s="242" t="s">
        <v>427</v>
      </c>
      <c r="D10" s="243"/>
      <c r="E10" s="243"/>
      <c r="F10" s="243"/>
      <c r="G10" s="243"/>
      <c r="H10" s="243"/>
      <c r="I10" s="243"/>
      <c r="J10" s="243"/>
      <c r="K10" s="243"/>
      <c r="L10" s="243"/>
      <c r="M10" s="243"/>
      <c r="N10" s="243"/>
      <c r="O10" s="243"/>
      <c r="P10" s="243"/>
      <c r="Q10" s="243"/>
      <c r="R10" s="243"/>
      <c r="S10" s="243"/>
      <c r="T10" s="243"/>
      <c r="U10" s="244"/>
    </row>
    <row r="11" spans="1:21" ht="45">
      <c r="B11" s="249"/>
      <c r="C11" s="238" t="s">
        <v>348</v>
      </c>
      <c r="D11" s="239"/>
      <c r="E11" s="40" t="s">
        <v>389</v>
      </c>
      <c r="F11" s="40" t="s">
        <v>388</v>
      </c>
      <c r="G11" s="40" t="s">
        <v>382</v>
      </c>
      <c r="H11" s="40" t="s">
        <v>359</v>
      </c>
      <c r="I11" s="40" t="s">
        <v>367</v>
      </c>
      <c r="J11" s="235" t="s">
        <v>386</v>
      </c>
      <c r="K11" s="40" t="str">
        <f>"Echo "&amp;E11</f>
        <v>Echo Reagent Stock Conc.</v>
      </c>
      <c r="L11" s="40" t="str">
        <f>"Echo "&amp;F11</f>
        <v>Echo Reagent Stock Volume</v>
      </c>
      <c r="M11" s="40" t="str">
        <f>"Echo "&amp;G11</f>
        <v>Echo Dosing Plate Conc.</v>
      </c>
      <c r="N11" s="40" t="str">
        <f>"Echo "&amp;H11</f>
        <v>Echo Total Assay Volume</v>
      </c>
      <c r="O11" s="40" t="s">
        <v>385</v>
      </c>
      <c r="P11" s="40" t="s">
        <v>379</v>
      </c>
      <c r="Q11" s="40" t="s">
        <v>390</v>
      </c>
      <c r="R11" s="235" t="s">
        <v>419</v>
      </c>
      <c r="S11" s="60" t="s">
        <v>421</v>
      </c>
      <c r="T11" s="40" t="s">
        <v>383</v>
      </c>
      <c r="U11" s="41" t="s">
        <v>387</v>
      </c>
    </row>
    <row r="12" spans="1:21" s="4" customFormat="1">
      <c r="B12" s="249"/>
      <c r="C12" s="240"/>
      <c r="D12" s="241"/>
      <c r="E12" s="42" t="s">
        <v>376</v>
      </c>
      <c r="F12" s="42" t="s">
        <v>377</v>
      </c>
      <c r="G12" s="42" t="s">
        <v>376</v>
      </c>
      <c r="H12" s="42" t="s">
        <v>377</v>
      </c>
      <c r="I12" s="43" t="s">
        <v>365</v>
      </c>
      <c r="J12" s="236"/>
      <c r="K12" s="42" t="s">
        <v>376</v>
      </c>
      <c r="L12" s="42" t="s">
        <v>377</v>
      </c>
      <c r="M12" s="42" t="s">
        <v>376</v>
      </c>
      <c r="N12" s="42" t="s">
        <v>377</v>
      </c>
      <c r="O12" s="43" t="s">
        <v>365</v>
      </c>
      <c r="P12" s="42" t="s">
        <v>352</v>
      </c>
      <c r="Q12" s="42" t="s">
        <v>352</v>
      </c>
      <c r="R12" s="236"/>
      <c r="S12" s="61" t="s">
        <v>376</v>
      </c>
      <c r="T12" s="42" t="s">
        <v>380</v>
      </c>
      <c r="U12" s="44" t="s">
        <v>380</v>
      </c>
    </row>
    <row r="13" spans="1:21" s="4" customFormat="1">
      <c r="B13" s="249"/>
      <c r="C13" s="63"/>
      <c r="D13" s="49"/>
      <c r="E13" s="50" t="s">
        <v>341</v>
      </c>
      <c r="F13" s="50" t="s">
        <v>345</v>
      </c>
      <c r="G13" s="50" t="s">
        <v>344</v>
      </c>
      <c r="H13" s="50" t="s">
        <v>342</v>
      </c>
      <c r="I13" s="51"/>
      <c r="J13" s="57"/>
      <c r="K13" s="52" t="str">
        <f t="shared" ref="K13:K29" si="0">E13</f>
        <v>c1</v>
      </c>
      <c r="L13" s="50" t="s">
        <v>366</v>
      </c>
      <c r="M13" s="50" t="s">
        <v>344</v>
      </c>
      <c r="N13" s="50" t="str">
        <f t="shared" ref="N13:N29" si="1">H13</f>
        <v>v2</v>
      </c>
      <c r="O13" s="50"/>
      <c r="P13" s="50"/>
      <c r="Q13" s="53"/>
      <c r="R13" s="57"/>
      <c r="S13" s="62"/>
      <c r="T13" s="50"/>
      <c r="U13" s="54"/>
    </row>
    <row r="14" spans="1:21">
      <c r="B14" s="249"/>
      <c r="C14" s="16">
        <v>1</v>
      </c>
      <c r="D14" s="58" t="s">
        <v>7</v>
      </c>
      <c r="E14" s="17">
        <f>IF(D14="H",$G$5,IF(D14="M",$K$5,IF(D14="L",$O$5,"")))</f>
        <v>20000</v>
      </c>
      <c r="F14" s="18">
        <f>G14*H14/E14</f>
        <v>0.27</v>
      </c>
      <c r="G14" s="18">
        <f>G35*H35/F35</f>
        <v>50</v>
      </c>
      <c r="H14" s="19">
        <f t="shared" ref="H14:H29" si="2">$G$6</f>
        <v>108</v>
      </c>
      <c r="I14" s="19" t="s">
        <v>346</v>
      </c>
      <c r="J14" s="55"/>
      <c r="K14" s="20">
        <f t="shared" si="0"/>
        <v>20000</v>
      </c>
      <c r="L14" s="20">
        <f>IF(MROUND(F14*1000,2.5)/1000&gt;0,MROUND(F14*1000,2.5)/1000,0)</f>
        <v>0.27</v>
      </c>
      <c r="M14" s="18">
        <f>K14*L14/N14</f>
        <v>50</v>
      </c>
      <c r="N14" s="18">
        <f t="shared" si="1"/>
        <v>108</v>
      </c>
      <c r="O14" s="18" t="s">
        <v>346</v>
      </c>
      <c r="P14" s="18" t="s">
        <v>346</v>
      </c>
      <c r="Q14" s="21">
        <f t="shared" ref="Q14:Q28" si="3">IFERROR(ABS(M14-G14)/M14,"ERR")</f>
        <v>0</v>
      </c>
      <c r="R14" s="55"/>
      <c r="S14" s="16">
        <f t="shared" ref="S14:S29" si="4">M14</f>
        <v>50</v>
      </c>
      <c r="T14" s="18">
        <f t="shared" ref="T14:T29" si="5">L14*1000</f>
        <v>270</v>
      </c>
      <c r="U14" s="22">
        <f>IFERROR($G$7*1000-T14,"ERR")</f>
        <v>730</v>
      </c>
    </row>
    <row r="15" spans="1:21">
      <c r="B15" s="249"/>
      <c r="C15" s="23">
        <f>C14+1</f>
        <v>2</v>
      </c>
      <c r="D15" s="8" t="s">
        <v>7</v>
      </c>
      <c r="E15" s="24">
        <f t="shared" ref="E15:E29" si="6">IF(D15="H",$G$5,IF(D15="M",$K$5,IF(D15="L",$O$5,"")))</f>
        <v>20000</v>
      </c>
      <c r="F15" s="10">
        <f t="shared" ref="F15:F29" si="7">G15*H15/E15</f>
        <v>9.0000000000000011E-2</v>
      </c>
      <c r="G15" s="10">
        <f t="shared" ref="G15:G29" si="8">G14/$I$15</f>
        <v>16.666666666666668</v>
      </c>
      <c r="H15" s="25">
        <f t="shared" si="2"/>
        <v>108</v>
      </c>
      <c r="I15" s="25">
        <f t="shared" ref="I15:I29" si="9">$G$8</f>
        <v>3</v>
      </c>
      <c r="J15" s="55"/>
      <c r="K15" s="26">
        <f t="shared" si="0"/>
        <v>20000</v>
      </c>
      <c r="L15" s="26">
        <f t="shared" ref="L15:L29" si="10">IF(MROUND(F15*1000,2.5)/1000&gt;0,MROUND(F15*1000,2.5)/1000,0)</f>
        <v>0.09</v>
      </c>
      <c r="M15" s="10">
        <f t="shared" ref="M15:M29" si="11">K15*L15/N15</f>
        <v>16.666666666666668</v>
      </c>
      <c r="N15" s="10">
        <f t="shared" si="1"/>
        <v>108</v>
      </c>
      <c r="O15" s="27">
        <f>IFERROR(M14/M15,"ERR")</f>
        <v>3</v>
      </c>
      <c r="P15" s="28">
        <f t="shared" ref="P15:P28" si="12">IFERROR(ABS(O15-I15)/O15,"ERR")</f>
        <v>0</v>
      </c>
      <c r="Q15" s="29">
        <f>IFERROR(ABS(M15-G15)/M15,"ERR")</f>
        <v>0</v>
      </c>
      <c r="R15" s="55"/>
      <c r="S15" s="23">
        <f t="shared" si="4"/>
        <v>16.666666666666668</v>
      </c>
      <c r="T15" s="10">
        <f t="shared" si="5"/>
        <v>90</v>
      </c>
      <c r="U15" s="11">
        <f t="shared" ref="U15:U29" si="13">IFERROR($G$7*1000-T15,"ERR")</f>
        <v>910</v>
      </c>
    </row>
    <row r="16" spans="1:21">
      <c r="B16" s="249"/>
      <c r="C16" s="23">
        <f t="shared" ref="C16:C29" si="14">C15+1</f>
        <v>3</v>
      </c>
      <c r="D16" s="8" t="s">
        <v>7</v>
      </c>
      <c r="E16" s="24">
        <f t="shared" si="6"/>
        <v>20000</v>
      </c>
      <c r="F16" s="10">
        <f t="shared" si="7"/>
        <v>3.0000000000000006E-2</v>
      </c>
      <c r="G16" s="10">
        <f t="shared" si="8"/>
        <v>5.5555555555555562</v>
      </c>
      <c r="H16" s="25">
        <f t="shared" si="2"/>
        <v>108</v>
      </c>
      <c r="I16" s="25">
        <f t="shared" si="9"/>
        <v>3</v>
      </c>
      <c r="J16" s="55"/>
      <c r="K16" s="26">
        <f t="shared" si="0"/>
        <v>20000</v>
      </c>
      <c r="L16" s="26">
        <f t="shared" si="10"/>
        <v>0.03</v>
      </c>
      <c r="M16" s="10">
        <f t="shared" si="11"/>
        <v>5.5555555555555554</v>
      </c>
      <c r="N16" s="10">
        <f t="shared" si="1"/>
        <v>108</v>
      </c>
      <c r="O16" s="27">
        <f t="shared" ref="O16:O28" si="15">IFERROR(M15/M16,"ERR")</f>
        <v>3.0000000000000004</v>
      </c>
      <c r="P16" s="28">
        <f t="shared" si="12"/>
        <v>1.4802973661668751E-16</v>
      </c>
      <c r="Q16" s="29">
        <f t="shared" si="3"/>
        <v>1.5987211554602254E-16</v>
      </c>
      <c r="R16" s="55"/>
      <c r="S16" s="23">
        <f t="shared" si="4"/>
        <v>5.5555555555555554</v>
      </c>
      <c r="T16" s="10">
        <f t="shared" si="5"/>
        <v>30</v>
      </c>
      <c r="U16" s="11">
        <f t="shared" si="13"/>
        <v>970</v>
      </c>
    </row>
    <row r="17" spans="2:21">
      <c r="B17" s="249"/>
      <c r="C17" s="23">
        <f t="shared" si="14"/>
        <v>4</v>
      </c>
      <c r="D17" s="8" t="s">
        <v>7</v>
      </c>
      <c r="E17" s="24">
        <f t="shared" si="6"/>
        <v>20000</v>
      </c>
      <c r="F17" s="10">
        <f t="shared" si="7"/>
        <v>1.0000000000000002E-2</v>
      </c>
      <c r="G17" s="10">
        <f t="shared" si="8"/>
        <v>1.8518518518518521</v>
      </c>
      <c r="H17" s="25">
        <f t="shared" si="2"/>
        <v>108</v>
      </c>
      <c r="I17" s="25">
        <f t="shared" si="9"/>
        <v>3</v>
      </c>
      <c r="J17" s="55"/>
      <c r="K17" s="26">
        <f t="shared" si="0"/>
        <v>20000</v>
      </c>
      <c r="L17" s="26">
        <f t="shared" si="10"/>
        <v>0.01</v>
      </c>
      <c r="M17" s="10">
        <f t="shared" si="11"/>
        <v>1.8518518518518519</v>
      </c>
      <c r="N17" s="10">
        <f t="shared" si="1"/>
        <v>108</v>
      </c>
      <c r="O17" s="27">
        <f t="shared" si="15"/>
        <v>3</v>
      </c>
      <c r="P17" s="28">
        <f t="shared" si="12"/>
        <v>0</v>
      </c>
      <c r="Q17" s="29">
        <f t="shared" si="3"/>
        <v>1.1990408665951691E-16</v>
      </c>
      <c r="R17" s="55"/>
      <c r="S17" s="23">
        <f t="shared" si="4"/>
        <v>1.8518518518518519</v>
      </c>
      <c r="T17" s="10">
        <f t="shared" si="5"/>
        <v>10</v>
      </c>
      <c r="U17" s="11">
        <f t="shared" si="13"/>
        <v>990</v>
      </c>
    </row>
    <row r="18" spans="2:21">
      <c r="B18" s="249"/>
      <c r="C18" s="23">
        <f t="shared" si="14"/>
        <v>5</v>
      </c>
      <c r="D18" s="8" t="s">
        <v>12</v>
      </c>
      <c r="E18" s="24">
        <f t="shared" si="6"/>
        <v>110</v>
      </c>
      <c r="F18" s="10">
        <f t="shared" si="7"/>
        <v>0.60606060606060608</v>
      </c>
      <c r="G18" s="10">
        <f t="shared" si="8"/>
        <v>0.61728395061728403</v>
      </c>
      <c r="H18" s="25">
        <f t="shared" si="2"/>
        <v>108</v>
      </c>
      <c r="I18" s="25">
        <f t="shared" si="9"/>
        <v>3</v>
      </c>
      <c r="J18" s="55"/>
      <c r="K18" s="26">
        <f t="shared" si="0"/>
        <v>110</v>
      </c>
      <c r="L18" s="26">
        <f t="shared" si="10"/>
        <v>0.60499999999999998</v>
      </c>
      <c r="M18" s="10">
        <f t="shared" si="11"/>
        <v>0.6162037037037037</v>
      </c>
      <c r="N18" s="10">
        <f t="shared" si="1"/>
        <v>108</v>
      </c>
      <c r="O18" s="27">
        <f t="shared" si="15"/>
        <v>3.005259203606311</v>
      </c>
      <c r="P18" s="28">
        <f t="shared" si="12"/>
        <v>1.7500000000000009E-3</v>
      </c>
      <c r="Q18" s="29">
        <f t="shared" si="3"/>
        <v>1.7530678687704821E-3</v>
      </c>
      <c r="R18" s="55"/>
      <c r="S18" s="23">
        <f t="shared" si="4"/>
        <v>0.6162037037037037</v>
      </c>
      <c r="T18" s="10">
        <f t="shared" si="5"/>
        <v>605</v>
      </c>
      <c r="U18" s="11">
        <f t="shared" si="13"/>
        <v>395</v>
      </c>
    </row>
    <row r="19" spans="2:21" s="4" customFormat="1">
      <c r="B19" s="249"/>
      <c r="C19" s="23">
        <f t="shared" si="14"/>
        <v>6</v>
      </c>
      <c r="D19" s="8" t="s">
        <v>12</v>
      </c>
      <c r="E19" s="24">
        <f t="shared" si="6"/>
        <v>110</v>
      </c>
      <c r="F19" s="10">
        <f t="shared" si="7"/>
        <v>0.20202020202020204</v>
      </c>
      <c r="G19" s="10">
        <f t="shared" si="8"/>
        <v>0.20576131687242802</v>
      </c>
      <c r="H19" s="25">
        <f t="shared" si="2"/>
        <v>108</v>
      </c>
      <c r="I19" s="25">
        <f t="shared" si="9"/>
        <v>3</v>
      </c>
      <c r="J19" s="55"/>
      <c r="K19" s="26">
        <f t="shared" si="0"/>
        <v>110</v>
      </c>
      <c r="L19" s="26">
        <f t="shared" si="10"/>
        <v>0.20250000000000001</v>
      </c>
      <c r="M19" s="10">
        <f t="shared" si="11"/>
        <v>0.20625000000000002</v>
      </c>
      <c r="N19" s="10">
        <f t="shared" si="1"/>
        <v>108</v>
      </c>
      <c r="O19" s="27">
        <f t="shared" si="15"/>
        <v>2.9876543209876543</v>
      </c>
      <c r="P19" s="28">
        <f t="shared" si="12"/>
        <v>4.132231404958696E-3</v>
      </c>
      <c r="Q19" s="29">
        <f t="shared" si="3"/>
        <v>2.3693727397430218E-3</v>
      </c>
      <c r="R19" s="55"/>
      <c r="S19" s="23">
        <f t="shared" si="4"/>
        <v>0.20625000000000002</v>
      </c>
      <c r="T19" s="10">
        <f t="shared" si="5"/>
        <v>202.5</v>
      </c>
      <c r="U19" s="11">
        <f t="shared" si="13"/>
        <v>797.5</v>
      </c>
    </row>
    <row r="20" spans="2:21" s="30" customFormat="1">
      <c r="B20" s="249"/>
      <c r="C20" s="23">
        <f t="shared" si="14"/>
        <v>7</v>
      </c>
      <c r="D20" s="8" t="s">
        <v>12</v>
      </c>
      <c r="E20" s="24">
        <f t="shared" si="6"/>
        <v>110</v>
      </c>
      <c r="F20" s="10">
        <f t="shared" si="7"/>
        <v>6.7340067340067353E-2</v>
      </c>
      <c r="G20" s="10">
        <f t="shared" si="8"/>
        <v>6.8587105624142677E-2</v>
      </c>
      <c r="H20" s="25">
        <f t="shared" si="2"/>
        <v>108</v>
      </c>
      <c r="I20" s="25">
        <f t="shared" si="9"/>
        <v>3</v>
      </c>
      <c r="J20" s="55"/>
      <c r="K20" s="26">
        <f t="shared" si="0"/>
        <v>110</v>
      </c>
      <c r="L20" s="26">
        <f t="shared" si="10"/>
        <v>6.7500000000000004E-2</v>
      </c>
      <c r="M20" s="10">
        <f t="shared" si="11"/>
        <v>6.8750000000000006E-2</v>
      </c>
      <c r="N20" s="10">
        <f t="shared" si="1"/>
        <v>108</v>
      </c>
      <c r="O20" s="27">
        <f t="shared" si="15"/>
        <v>3</v>
      </c>
      <c r="P20" s="28">
        <f t="shared" si="12"/>
        <v>0</v>
      </c>
      <c r="Q20" s="29">
        <f t="shared" si="3"/>
        <v>2.3693727397429546E-3</v>
      </c>
      <c r="R20" s="55"/>
      <c r="S20" s="23">
        <f t="shared" si="4"/>
        <v>6.8750000000000006E-2</v>
      </c>
      <c r="T20" s="10">
        <f t="shared" si="5"/>
        <v>67.5</v>
      </c>
      <c r="U20" s="11">
        <f t="shared" si="13"/>
        <v>932.5</v>
      </c>
    </row>
    <row r="21" spans="2:21">
      <c r="B21" s="249"/>
      <c r="C21" s="23">
        <f t="shared" si="14"/>
        <v>8</v>
      </c>
      <c r="D21" s="8" t="s">
        <v>12</v>
      </c>
      <c r="E21" s="24">
        <f t="shared" si="6"/>
        <v>110</v>
      </c>
      <c r="F21" s="10">
        <f t="shared" si="7"/>
        <v>2.2446689113355785E-2</v>
      </c>
      <c r="G21" s="10">
        <f t="shared" si="8"/>
        <v>2.2862368541380892E-2</v>
      </c>
      <c r="H21" s="25">
        <f t="shared" si="2"/>
        <v>108</v>
      </c>
      <c r="I21" s="25">
        <f t="shared" si="9"/>
        <v>3</v>
      </c>
      <c r="J21" s="55"/>
      <c r="K21" s="26">
        <f t="shared" si="0"/>
        <v>110</v>
      </c>
      <c r="L21" s="26">
        <f t="shared" si="10"/>
        <v>2.2499999999999999E-2</v>
      </c>
      <c r="M21" s="10">
        <f t="shared" si="11"/>
        <v>2.2916666666666669E-2</v>
      </c>
      <c r="N21" s="10">
        <f t="shared" si="1"/>
        <v>108</v>
      </c>
      <c r="O21" s="27">
        <f t="shared" si="15"/>
        <v>3</v>
      </c>
      <c r="P21" s="28">
        <f t="shared" si="12"/>
        <v>0</v>
      </c>
      <c r="Q21" s="29">
        <f t="shared" si="3"/>
        <v>2.3693727397429546E-3</v>
      </c>
      <c r="R21" s="55"/>
      <c r="S21" s="23">
        <f t="shared" si="4"/>
        <v>2.2916666666666669E-2</v>
      </c>
      <c r="T21" s="10">
        <f t="shared" si="5"/>
        <v>22.5</v>
      </c>
      <c r="U21" s="11">
        <f t="shared" si="13"/>
        <v>977.5</v>
      </c>
    </row>
    <row r="22" spans="2:21">
      <c r="B22" s="249"/>
      <c r="C22" s="23">
        <f t="shared" si="14"/>
        <v>9</v>
      </c>
      <c r="D22" s="8" t="s">
        <v>12</v>
      </c>
      <c r="E22" s="24">
        <f t="shared" si="6"/>
        <v>110</v>
      </c>
      <c r="F22" s="10">
        <f t="shared" si="7"/>
        <v>7.482229704451929E-3</v>
      </c>
      <c r="G22" s="10">
        <f t="shared" si="8"/>
        <v>7.6207895137936311E-3</v>
      </c>
      <c r="H22" s="25">
        <f t="shared" si="2"/>
        <v>108</v>
      </c>
      <c r="I22" s="25">
        <f t="shared" si="9"/>
        <v>3</v>
      </c>
      <c r="J22" s="55"/>
      <c r="K22" s="26">
        <f t="shared" si="0"/>
        <v>110</v>
      </c>
      <c r="L22" s="26">
        <f t="shared" si="10"/>
        <v>7.4999999999999997E-3</v>
      </c>
      <c r="M22" s="10">
        <f t="shared" si="11"/>
        <v>7.6388888888888886E-3</v>
      </c>
      <c r="N22" s="10">
        <f t="shared" si="1"/>
        <v>108</v>
      </c>
      <c r="O22" s="27">
        <f t="shared" si="15"/>
        <v>3.0000000000000004</v>
      </c>
      <c r="P22" s="28">
        <f t="shared" si="12"/>
        <v>1.4802973661668751E-16</v>
      </c>
      <c r="Q22" s="29">
        <f t="shared" si="3"/>
        <v>2.3693727397428033E-3</v>
      </c>
      <c r="R22" s="55"/>
      <c r="S22" s="23">
        <f t="shared" si="4"/>
        <v>7.6388888888888886E-3</v>
      </c>
      <c r="T22" s="10">
        <f t="shared" si="5"/>
        <v>7.5</v>
      </c>
      <c r="U22" s="11">
        <f t="shared" si="13"/>
        <v>992.5</v>
      </c>
    </row>
    <row r="23" spans="2:21">
      <c r="B23" s="249"/>
      <c r="C23" s="23">
        <f t="shared" si="14"/>
        <v>10</v>
      </c>
      <c r="D23" s="8" t="s">
        <v>12</v>
      </c>
      <c r="E23" s="24">
        <f t="shared" si="6"/>
        <v>110</v>
      </c>
      <c r="F23" s="10">
        <f t="shared" si="7"/>
        <v>2.4940765681506429E-3</v>
      </c>
      <c r="G23" s="10">
        <f t="shared" si="8"/>
        <v>2.5402631712645438E-3</v>
      </c>
      <c r="H23" s="25">
        <f t="shared" si="2"/>
        <v>108</v>
      </c>
      <c r="I23" s="25">
        <f t="shared" si="9"/>
        <v>3</v>
      </c>
      <c r="J23" s="55"/>
      <c r="K23" s="26">
        <f t="shared" si="0"/>
        <v>110</v>
      </c>
      <c r="L23" s="26">
        <f t="shared" si="10"/>
        <v>2.5000000000000001E-3</v>
      </c>
      <c r="M23" s="10">
        <f t="shared" si="11"/>
        <v>2.5462962962962965E-3</v>
      </c>
      <c r="N23" s="10">
        <f t="shared" si="1"/>
        <v>108</v>
      </c>
      <c r="O23" s="27">
        <f t="shared" si="15"/>
        <v>2.9999999999999996</v>
      </c>
      <c r="P23" s="28">
        <f t="shared" si="12"/>
        <v>1.4802973661668756E-16</v>
      </c>
      <c r="Q23" s="29">
        <f t="shared" si="3"/>
        <v>2.3693727397428596E-3</v>
      </c>
      <c r="R23" s="55"/>
      <c r="S23" s="23">
        <f t="shared" si="4"/>
        <v>2.5462962962962965E-3</v>
      </c>
      <c r="T23" s="10">
        <f t="shared" si="5"/>
        <v>2.5</v>
      </c>
      <c r="U23" s="11">
        <f t="shared" si="13"/>
        <v>997.5</v>
      </c>
    </row>
    <row r="24" spans="2:21">
      <c r="B24" s="249"/>
      <c r="C24" s="23">
        <f t="shared" si="14"/>
        <v>11</v>
      </c>
      <c r="D24" s="8" t="s">
        <v>11</v>
      </c>
      <c r="E24" s="24">
        <f t="shared" si="6"/>
        <v>0.15</v>
      </c>
      <c r="F24" s="10">
        <f t="shared" si="7"/>
        <v>0.6096631611034905</v>
      </c>
      <c r="G24" s="10">
        <f t="shared" si="8"/>
        <v>8.4675439042151458E-4</v>
      </c>
      <c r="H24" s="25">
        <f t="shared" si="2"/>
        <v>108</v>
      </c>
      <c r="I24" s="25">
        <f t="shared" si="9"/>
        <v>3</v>
      </c>
      <c r="J24" s="55"/>
      <c r="K24" s="26">
        <f t="shared" si="0"/>
        <v>0.15</v>
      </c>
      <c r="L24" s="26">
        <f t="shared" si="10"/>
        <v>0.61</v>
      </c>
      <c r="M24" s="10">
        <f t="shared" si="11"/>
        <v>8.4722222222222219E-4</v>
      </c>
      <c r="N24" s="10">
        <f t="shared" si="1"/>
        <v>108</v>
      </c>
      <c r="O24" s="27">
        <f t="shared" si="15"/>
        <v>3.0054644808743172</v>
      </c>
      <c r="P24" s="28">
        <f t="shared" si="12"/>
        <v>1.8181818181818939E-3</v>
      </c>
      <c r="Q24" s="29">
        <f t="shared" si="3"/>
        <v>5.5219491231062341E-4</v>
      </c>
      <c r="R24" s="55"/>
      <c r="S24" s="23">
        <f t="shared" si="4"/>
        <v>8.4722222222222219E-4</v>
      </c>
      <c r="T24" s="10">
        <f t="shared" si="5"/>
        <v>610</v>
      </c>
      <c r="U24" s="11">
        <f t="shared" si="13"/>
        <v>390</v>
      </c>
    </row>
    <row r="25" spans="2:21">
      <c r="B25" s="249"/>
      <c r="C25" s="23">
        <f t="shared" si="14"/>
        <v>12</v>
      </c>
      <c r="D25" s="8" t="s">
        <v>11</v>
      </c>
      <c r="E25" s="24">
        <f t="shared" si="6"/>
        <v>0.15</v>
      </c>
      <c r="F25" s="10">
        <f t="shared" si="7"/>
        <v>0.20322105370116353</v>
      </c>
      <c r="G25" s="10">
        <f t="shared" si="8"/>
        <v>2.8225146347383821E-4</v>
      </c>
      <c r="H25" s="25">
        <f t="shared" si="2"/>
        <v>108</v>
      </c>
      <c r="I25" s="25">
        <f t="shared" si="9"/>
        <v>3</v>
      </c>
      <c r="J25" s="55"/>
      <c r="K25" s="26">
        <f t="shared" si="0"/>
        <v>0.15</v>
      </c>
      <c r="L25" s="26">
        <f t="shared" si="10"/>
        <v>0.20250000000000001</v>
      </c>
      <c r="M25" s="10">
        <f t="shared" si="11"/>
        <v>2.8124999999999998E-4</v>
      </c>
      <c r="N25" s="10">
        <f t="shared" si="1"/>
        <v>108</v>
      </c>
      <c r="O25" s="27">
        <f t="shared" si="15"/>
        <v>3.0123456790123457</v>
      </c>
      <c r="P25" s="28">
        <f t="shared" si="12"/>
        <v>4.0983606557377233E-3</v>
      </c>
      <c r="Q25" s="29">
        <f t="shared" si="3"/>
        <v>3.5607590180914946E-3</v>
      </c>
      <c r="R25" s="55"/>
      <c r="S25" s="23">
        <f t="shared" si="4"/>
        <v>2.8124999999999998E-4</v>
      </c>
      <c r="T25" s="10">
        <f t="shared" si="5"/>
        <v>202.5</v>
      </c>
      <c r="U25" s="11">
        <f t="shared" si="13"/>
        <v>797.5</v>
      </c>
    </row>
    <row r="26" spans="2:21">
      <c r="B26" s="249"/>
      <c r="C26" s="23">
        <f t="shared" si="14"/>
        <v>13</v>
      </c>
      <c r="D26" s="8" t="s">
        <v>11</v>
      </c>
      <c r="E26" s="24">
        <f t="shared" si="6"/>
        <v>0.15</v>
      </c>
      <c r="F26" s="10">
        <f t="shared" si="7"/>
        <v>6.7740351233721172E-2</v>
      </c>
      <c r="G26" s="10">
        <f t="shared" si="8"/>
        <v>9.408382115794607E-5</v>
      </c>
      <c r="H26" s="25">
        <f t="shared" si="2"/>
        <v>108</v>
      </c>
      <c r="I26" s="25">
        <f t="shared" si="9"/>
        <v>3</v>
      </c>
      <c r="J26" s="55"/>
      <c r="K26" s="26">
        <f t="shared" si="0"/>
        <v>0.15</v>
      </c>
      <c r="L26" s="26">
        <f t="shared" si="10"/>
        <v>6.7500000000000004E-2</v>
      </c>
      <c r="M26" s="10">
        <f t="shared" si="11"/>
        <v>9.3750000000000002E-5</v>
      </c>
      <c r="N26" s="10">
        <f t="shared" si="1"/>
        <v>108</v>
      </c>
      <c r="O26" s="27">
        <f t="shared" si="15"/>
        <v>2.9999999999999996</v>
      </c>
      <c r="P26" s="28">
        <f t="shared" si="12"/>
        <v>1.4802973661668756E-16</v>
      </c>
      <c r="Q26" s="29">
        <f t="shared" si="3"/>
        <v>3.5607590180913975E-3</v>
      </c>
      <c r="R26" s="55"/>
      <c r="S26" s="23">
        <f t="shared" si="4"/>
        <v>9.3750000000000002E-5</v>
      </c>
      <c r="T26" s="10">
        <f t="shared" si="5"/>
        <v>67.5</v>
      </c>
      <c r="U26" s="11">
        <f t="shared" si="13"/>
        <v>932.5</v>
      </c>
    </row>
    <row r="27" spans="2:21">
      <c r="B27" s="249"/>
      <c r="C27" s="23">
        <f t="shared" si="14"/>
        <v>14</v>
      </c>
      <c r="D27" s="8" t="s">
        <v>11</v>
      </c>
      <c r="E27" s="24">
        <f t="shared" si="6"/>
        <v>0.15</v>
      </c>
      <c r="F27" s="10">
        <f t="shared" si="7"/>
        <v>2.2580117077907056E-2</v>
      </c>
      <c r="G27" s="10">
        <f t="shared" si="8"/>
        <v>3.1361273719315355E-5</v>
      </c>
      <c r="H27" s="25">
        <f t="shared" si="2"/>
        <v>108</v>
      </c>
      <c r="I27" s="25">
        <f t="shared" si="9"/>
        <v>3</v>
      </c>
      <c r="J27" s="55"/>
      <c r="K27" s="26">
        <f t="shared" si="0"/>
        <v>0.15</v>
      </c>
      <c r="L27" s="26">
        <f t="shared" si="10"/>
        <v>2.2499999999999999E-2</v>
      </c>
      <c r="M27" s="10">
        <f t="shared" si="11"/>
        <v>3.1250000000000001E-5</v>
      </c>
      <c r="N27" s="10">
        <f t="shared" si="1"/>
        <v>108</v>
      </c>
      <c r="O27" s="27">
        <f t="shared" si="15"/>
        <v>3</v>
      </c>
      <c r="P27" s="28">
        <f t="shared" si="12"/>
        <v>0</v>
      </c>
      <c r="Q27" s="29">
        <f t="shared" si="3"/>
        <v>3.5607590180913255E-3</v>
      </c>
      <c r="R27" s="55"/>
      <c r="S27" s="23">
        <f t="shared" si="4"/>
        <v>3.1250000000000001E-5</v>
      </c>
      <c r="T27" s="10">
        <f t="shared" si="5"/>
        <v>22.5</v>
      </c>
      <c r="U27" s="11">
        <f t="shared" si="13"/>
        <v>977.5</v>
      </c>
    </row>
    <row r="28" spans="2:21">
      <c r="B28" s="249"/>
      <c r="C28" s="23">
        <f t="shared" si="14"/>
        <v>15</v>
      </c>
      <c r="D28" s="8" t="s">
        <v>11</v>
      </c>
      <c r="E28" s="24">
        <f t="shared" si="6"/>
        <v>0.15</v>
      </c>
      <c r="F28" s="10">
        <f t="shared" si="7"/>
        <v>7.5267056926356856E-3</v>
      </c>
      <c r="G28" s="10">
        <f t="shared" si="8"/>
        <v>1.0453757906438452E-5</v>
      </c>
      <c r="H28" s="25">
        <f t="shared" si="2"/>
        <v>108</v>
      </c>
      <c r="I28" s="25">
        <f t="shared" si="9"/>
        <v>3</v>
      </c>
      <c r="J28" s="55"/>
      <c r="K28" s="26">
        <f t="shared" si="0"/>
        <v>0.15</v>
      </c>
      <c r="L28" s="26">
        <f t="shared" si="10"/>
        <v>7.4999999999999997E-3</v>
      </c>
      <c r="M28" s="10">
        <f t="shared" si="11"/>
        <v>1.0416666666666666E-5</v>
      </c>
      <c r="N28" s="10">
        <f t="shared" si="1"/>
        <v>108</v>
      </c>
      <c r="O28" s="27">
        <f t="shared" si="15"/>
        <v>3</v>
      </c>
      <c r="P28" s="28">
        <f t="shared" si="12"/>
        <v>0</v>
      </c>
      <c r="Q28" s="29">
        <f t="shared" si="3"/>
        <v>3.5607590180913797E-3</v>
      </c>
      <c r="R28" s="55"/>
      <c r="S28" s="23">
        <f t="shared" si="4"/>
        <v>1.0416666666666666E-5</v>
      </c>
      <c r="T28" s="10">
        <f t="shared" si="5"/>
        <v>7.5</v>
      </c>
      <c r="U28" s="11">
        <f t="shared" si="13"/>
        <v>992.5</v>
      </c>
    </row>
    <row r="29" spans="2:21" ht="15.75" thickBot="1">
      <c r="B29" s="250"/>
      <c r="C29" s="31">
        <f t="shared" si="14"/>
        <v>16</v>
      </c>
      <c r="D29" s="59" t="s">
        <v>11</v>
      </c>
      <c r="E29" s="32">
        <f t="shared" si="6"/>
        <v>0.15</v>
      </c>
      <c r="F29" s="12">
        <f t="shared" si="7"/>
        <v>2.5089018975452283E-3</v>
      </c>
      <c r="G29" s="12">
        <f t="shared" si="8"/>
        <v>3.484585968812817E-6</v>
      </c>
      <c r="H29" s="33">
        <f t="shared" si="2"/>
        <v>108</v>
      </c>
      <c r="I29" s="33">
        <f t="shared" si="9"/>
        <v>3</v>
      </c>
      <c r="J29" s="56"/>
      <c r="K29" s="34">
        <f t="shared" si="0"/>
        <v>0.15</v>
      </c>
      <c r="L29" s="34">
        <f t="shared" si="10"/>
        <v>2.5000000000000001E-3</v>
      </c>
      <c r="M29" s="12">
        <f t="shared" si="11"/>
        <v>3.4722222222222224E-6</v>
      </c>
      <c r="N29" s="12">
        <f t="shared" si="1"/>
        <v>108</v>
      </c>
      <c r="O29" s="35">
        <f>IFERROR(M28/M29,"ERROR")</f>
        <v>2.9999999999999996</v>
      </c>
      <c r="P29" s="36">
        <f>IFERROR(ABS(O29-I29)/O29,"ERROR")</f>
        <v>1.4802973661668756E-16</v>
      </c>
      <c r="Q29" s="37">
        <f>IFERROR(ABS(M29-G29)/M29,"ERROR")</f>
        <v>3.5607590180912574E-3</v>
      </c>
      <c r="R29" s="56"/>
      <c r="S29" s="31">
        <f t="shared" si="4"/>
        <v>3.4722222222222224E-6</v>
      </c>
      <c r="T29" s="12">
        <f t="shared" si="5"/>
        <v>2.5</v>
      </c>
      <c r="U29" s="13">
        <f t="shared" si="13"/>
        <v>997.5</v>
      </c>
    </row>
    <row r="30" spans="2:21" ht="15.75" thickBot="1">
      <c r="F30" s="15"/>
      <c r="P30" s="39">
        <f>SUM(P15:P29)</f>
        <v>1.1798773878879055E-2</v>
      </c>
      <c r="Q30" s="39">
        <f>SUM(Q14:Q29)</f>
        <v>3.1955921570252829E-2</v>
      </c>
    </row>
    <row r="31" spans="2:21" ht="21.75" thickBot="1">
      <c r="B31" s="248" t="s">
        <v>426</v>
      </c>
      <c r="C31" s="258" t="s">
        <v>428</v>
      </c>
      <c r="D31" s="259"/>
      <c r="E31" s="259"/>
      <c r="F31" s="259"/>
      <c r="G31" s="259"/>
      <c r="H31" s="259"/>
      <c r="I31" s="259"/>
      <c r="J31" s="259"/>
      <c r="K31" s="259"/>
      <c r="L31" s="260"/>
      <c r="M31" s="7"/>
      <c r="N31" s="7"/>
      <c r="O31" s="7"/>
      <c r="P31" s="7"/>
      <c r="Q31" s="7"/>
      <c r="R31" s="7"/>
      <c r="S31" s="7"/>
      <c r="T31" s="7"/>
      <c r="U31" s="7"/>
    </row>
    <row r="32" spans="2:21" s="4" customFormat="1" ht="45">
      <c r="B32" s="249"/>
      <c r="C32" s="238" t="s">
        <v>348</v>
      </c>
      <c r="D32" s="239"/>
      <c r="E32" s="40" t="s">
        <v>425</v>
      </c>
      <c r="F32" s="40" t="s">
        <v>378</v>
      </c>
      <c r="G32" s="40" t="s">
        <v>424</v>
      </c>
      <c r="H32" s="40" t="s">
        <v>370</v>
      </c>
      <c r="I32" s="40" t="s">
        <v>391</v>
      </c>
      <c r="J32" s="40" t="s">
        <v>422</v>
      </c>
      <c r="K32" s="40" t="str">
        <f>P11</f>
        <v>Dilution Ratio Error</v>
      </c>
      <c r="L32" s="41" t="s">
        <v>423</v>
      </c>
    </row>
    <row r="33" spans="2:12" s="4" customFormat="1">
      <c r="B33" s="249"/>
      <c r="C33" s="240"/>
      <c r="D33" s="241"/>
      <c r="E33" s="69" t="s">
        <v>376</v>
      </c>
      <c r="F33" s="69" t="s">
        <v>377</v>
      </c>
      <c r="G33" s="69" t="s">
        <v>376</v>
      </c>
      <c r="H33" s="69" t="s">
        <v>377</v>
      </c>
      <c r="I33" s="70" t="s">
        <v>365</v>
      </c>
      <c r="J33" s="70" t="s">
        <v>376</v>
      </c>
      <c r="K33" s="69" t="s">
        <v>352</v>
      </c>
      <c r="L33" s="71" t="s">
        <v>352</v>
      </c>
    </row>
    <row r="34" spans="2:12" s="4" customFormat="1">
      <c r="B34" s="249"/>
      <c r="C34" s="64"/>
      <c r="D34" s="65"/>
      <c r="E34" s="66" t="s">
        <v>341</v>
      </c>
      <c r="F34" s="66" t="s">
        <v>375</v>
      </c>
      <c r="G34" s="66" t="s">
        <v>344</v>
      </c>
      <c r="H34" s="66" t="s">
        <v>342</v>
      </c>
      <c r="I34" s="67" t="s">
        <v>420</v>
      </c>
      <c r="J34" s="67" t="s">
        <v>416</v>
      </c>
      <c r="K34" s="66"/>
      <c r="L34" s="68"/>
    </row>
    <row r="35" spans="2:12">
      <c r="B35" s="249"/>
      <c r="C35" s="23">
        <v>1</v>
      </c>
      <c r="D35" s="10"/>
      <c r="E35" s="10">
        <f t="shared" ref="E35:E50" si="16">M14</f>
        <v>50</v>
      </c>
      <c r="F35" s="10">
        <f t="shared" ref="F35:F50" si="17">$S$7</f>
        <v>2</v>
      </c>
      <c r="G35" s="10">
        <f>S5</f>
        <v>2</v>
      </c>
      <c r="H35" s="10">
        <f t="shared" ref="H35:H50" si="18">$S$6</f>
        <v>50</v>
      </c>
      <c r="I35" s="10" t="s">
        <v>346</v>
      </c>
      <c r="J35" s="10">
        <f>G35</f>
        <v>2</v>
      </c>
      <c r="K35" s="10" t="s">
        <v>346</v>
      </c>
      <c r="L35" s="45">
        <f t="shared" ref="L35:L50" si="19">ABS(J35-G35)/J35</f>
        <v>0</v>
      </c>
    </row>
    <row r="36" spans="2:12">
      <c r="B36" s="249"/>
      <c r="C36" s="23">
        <f>C35+1</f>
        <v>2</v>
      </c>
      <c r="D36" s="10"/>
      <c r="E36" s="10">
        <f t="shared" si="16"/>
        <v>16.666666666666668</v>
      </c>
      <c r="F36" s="10">
        <f t="shared" si="17"/>
        <v>2</v>
      </c>
      <c r="G36" s="10">
        <f>E36*F36/H36</f>
        <v>0.66666666666666674</v>
      </c>
      <c r="H36" s="10">
        <f t="shared" si="18"/>
        <v>50</v>
      </c>
      <c r="I36" s="10">
        <f t="shared" ref="I36:I49" si="20">IFERROR(G35/G36,"ERR")</f>
        <v>2.9999999999999996</v>
      </c>
      <c r="J36" s="10">
        <f>J35/$G$8</f>
        <v>0.66666666666666663</v>
      </c>
      <c r="K36" s="28">
        <f t="shared" ref="K36:K49" si="21">IFERROR(ABS(I36-I15)/I36,"ERR")</f>
        <v>1.4802973661668756E-16</v>
      </c>
      <c r="L36" s="45">
        <f t="shared" si="19"/>
        <v>1.6653345369377348E-16</v>
      </c>
    </row>
    <row r="37" spans="2:12">
      <c r="B37" s="249"/>
      <c r="C37" s="23">
        <f t="shared" ref="C37:C50" si="22">C36+1</f>
        <v>3</v>
      </c>
      <c r="D37" s="10"/>
      <c r="E37" s="10">
        <f t="shared" si="16"/>
        <v>5.5555555555555554</v>
      </c>
      <c r="F37" s="10">
        <f t="shared" si="17"/>
        <v>2</v>
      </c>
      <c r="G37" s="10">
        <f t="shared" ref="G37:G50" si="23">E37*F37/H37</f>
        <v>0.22222222222222221</v>
      </c>
      <c r="H37" s="10">
        <f t="shared" si="18"/>
        <v>50</v>
      </c>
      <c r="I37" s="10">
        <f t="shared" si="20"/>
        <v>3.0000000000000004</v>
      </c>
      <c r="J37" s="10">
        <f t="shared" ref="J37:J50" si="24">J36/$G$8</f>
        <v>0.22222222222222221</v>
      </c>
      <c r="K37" s="28">
        <f t="shared" si="21"/>
        <v>1.4802973661668751E-16</v>
      </c>
      <c r="L37" s="45">
        <f t="shared" si="19"/>
        <v>0</v>
      </c>
    </row>
    <row r="38" spans="2:12">
      <c r="B38" s="249"/>
      <c r="C38" s="23">
        <f t="shared" si="22"/>
        <v>4</v>
      </c>
      <c r="D38" s="10"/>
      <c r="E38" s="10">
        <f t="shared" si="16"/>
        <v>1.8518518518518519</v>
      </c>
      <c r="F38" s="10">
        <f t="shared" si="17"/>
        <v>2</v>
      </c>
      <c r="G38" s="10">
        <f t="shared" si="23"/>
        <v>7.407407407407407E-2</v>
      </c>
      <c r="H38" s="10">
        <f t="shared" si="18"/>
        <v>50</v>
      </c>
      <c r="I38" s="10">
        <f t="shared" si="20"/>
        <v>3</v>
      </c>
      <c r="J38" s="10">
        <f t="shared" si="24"/>
        <v>7.407407407407407E-2</v>
      </c>
      <c r="K38" s="28">
        <f t="shared" si="21"/>
        <v>0</v>
      </c>
      <c r="L38" s="45">
        <f t="shared" si="19"/>
        <v>0</v>
      </c>
    </row>
    <row r="39" spans="2:12">
      <c r="B39" s="249"/>
      <c r="C39" s="23">
        <f t="shared" si="22"/>
        <v>5</v>
      </c>
      <c r="D39" s="10"/>
      <c r="E39" s="10">
        <f t="shared" si="16"/>
        <v>0.6162037037037037</v>
      </c>
      <c r="F39" s="10">
        <f t="shared" si="17"/>
        <v>2</v>
      </c>
      <c r="G39" s="10">
        <f t="shared" si="23"/>
        <v>2.4648148148148148E-2</v>
      </c>
      <c r="H39" s="10">
        <f t="shared" si="18"/>
        <v>50</v>
      </c>
      <c r="I39" s="10">
        <f t="shared" si="20"/>
        <v>3.005259203606311</v>
      </c>
      <c r="J39" s="10">
        <f t="shared" si="24"/>
        <v>2.4691358024691357E-2</v>
      </c>
      <c r="K39" s="28">
        <f t="shared" si="21"/>
        <v>1.7500000000000009E-3</v>
      </c>
      <c r="L39" s="45">
        <f t="shared" si="19"/>
        <v>1.7499999999999426E-3</v>
      </c>
    </row>
    <row r="40" spans="2:12">
      <c r="B40" s="249"/>
      <c r="C40" s="23">
        <f t="shared" si="22"/>
        <v>6</v>
      </c>
      <c r="D40" s="10"/>
      <c r="E40" s="10">
        <f t="shared" si="16"/>
        <v>0.20625000000000002</v>
      </c>
      <c r="F40" s="10">
        <f t="shared" si="17"/>
        <v>2</v>
      </c>
      <c r="G40" s="10">
        <f t="shared" si="23"/>
        <v>8.2500000000000004E-3</v>
      </c>
      <c r="H40" s="10">
        <f t="shared" si="18"/>
        <v>50</v>
      </c>
      <c r="I40" s="10">
        <f t="shared" si="20"/>
        <v>2.9876543209876543</v>
      </c>
      <c r="J40" s="10">
        <f t="shared" si="24"/>
        <v>8.2304526748971183E-3</v>
      </c>
      <c r="K40" s="28">
        <f t="shared" si="21"/>
        <v>4.132231404958696E-3</v>
      </c>
      <c r="L40" s="45">
        <f t="shared" si="19"/>
        <v>2.3750000000001734E-3</v>
      </c>
    </row>
    <row r="41" spans="2:12">
      <c r="B41" s="249"/>
      <c r="C41" s="23">
        <f t="shared" si="22"/>
        <v>7</v>
      </c>
      <c r="D41" s="10"/>
      <c r="E41" s="10">
        <f t="shared" si="16"/>
        <v>6.8750000000000006E-2</v>
      </c>
      <c r="F41" s="10">
        <f t="shared" si="17"/>
        <v>2</v>
      </c>
      <c r="G41" s="10">
        <f t="shared" si="23"/>
        <v>2.7500000000000003E-3</v>
      </c>
      <c r="H41" s="10">
        <f t="shared" si="18"/>
        <v>50</v>
      </c>
      <c r="I41" s="10">
        <f t="shared" si="20"/>
        <v>3</v>
      </c>
      <c r="J41" s="10">
        <f t="shared" si="24"/>
        <v>2.7434842249657062E-3</v>
      </c>
      <c r="K41" s="28">
        <f t="shared" si="21"/>
        <v>0</v>
      </c>
      <c r="L41" s="45">
        <f t="shared" si="19"/>
        <v>2.375000000000173E-3</v>
      </c>
    </row>
    <row r="42" spans="2:12">
      <c r="B42" s="249"/>
      <c r="C42" s="23">
        <f t="shared" si="22"/>
        <v>8</v>
      </c>
      <c r="D42" s="10"/>
      <c r="E42" s="10">
        <f t="shared" si="16"/>
        <v>2.2916666666666669E-2</v>
      </c>
      <c r="F42" s="10">
        <f t="shared" si="17"/>
        <v>2</v>
      </c>
      <c r="G42" s="10">
        <f t="shared" si="23"/>
        <v>9.1666666666666676E-4</v>
      </c>
      <c r="H42" s="10">
        <f t="shared" si="18"/>
        <v>50</v>
      </c>
      <c r="I42" s="10">
        <f t="shared" si="20"/>
        <v>3</v>
      </c>
      <c r="J42" s="10">
        <f t="shared" si="24"/>
        <v>9.1449474165523545E-4</v>
      </c>
      <c r="K42" s="28">
        <f t="shared" si="21"/>
        <v>0</v>
      </c>
      <c r="L42" s="45">
        <f t="shared" si="19"/>
        <v>2.3750000000001335E-3</v>
      </c>
    </row>
    <row r="43" spans="2:12">
      <c r="B43" s="249"/>
      <c r="C43" s="23">
        <f t="shared" si="22"/>
        <v>9</v>
      </c>
      <c r="D43" s="10"/>
      <c r="E43" s="10">
        <f t="shared" si="16"/>
        <v>7.6388888888888886E-3</v>
      </c>
      <c r="F43" s="10">
        <f t="shared" si="17"/>
        <v>2</v>
      </c>
      <c r="G43" s="10">
        <f t="shared" si="23"/>
        <v>3.0555555555555555E-4</v>
      </c>
      <c r="H43" s="10">
        <f t="shared" si="18"/>
        <v>50</v>
      </c>
      <c r="I43" s="10">
        <f t="shared" si="20"/>
        <v>3.0000000000000004</v>
      </c>
      <c r="J43" s="10">
        <f t="shared" si="24"/>
        <v>3.0483158055174517E-4</v>
      </c>
      <c r="K43" s="28">
        <f t="shared" si="21"/>
        <v>1.4802973661668751E-16</v>
      </c>
      <c r="L43" s="45">
        <f t="shared" si="19"/>
        <v>2.3749999999999557E-3</v>
      </c>
    </row>
    <row r="44" spans="2:12">
      <c r="B44" s="249"/>
      <c r="C44" s="23">
        <f t="shared" si="22"/>
        <v>10</v>
      </c>
      <c r="D44" s="10"/>
      <c r="E44" s="10">
        <f t="shared" si="16"/>
        <v>2.5462962962962965E-3</v>
      </c>
      <c r="F44" s="10">
        <f t="shared" si="17"/>
        <v>2</v>
      </c>
      <c r="G44" s="10">
        <f t="shared" si="23"/>
        <v>1.0185185185185186E-4</v>
      </c>
      <c r="H44" s="10">
        <f t="shared" si="18"/>
        <v>50</v>
      </c>
      <c r="I44" s="10">
        <f t="shared" si="20"/>
        <v>2.9999999999999996</v>
      </c>
      <c r="J44" s="10">
        <f t="shared" si="24"/>
        <v>1.0161052685058173E-4</v>
      </c>
      <c r="K44" s="28">
        <f t="shared" si="21"/>
        <v>1.4802973661668756E-16</v>
      </c>
      <c r="L44" s="45">
        <f t="shared" si="19"/>
        <v>2.3749999999999999E-3</v>
      </c>
    </row>
    <row r="45" spans="2:12">
      <c r="B45" s="249"/>
      <c r="C45" s="23">
        <f t="shared" si="22"/>
        <v>11</v>
      </c>
      <c r="D45" s="10"/>
      <c r="E45" s="10">
        <f t="shared" si="16"/>
        <v>8.4722222222222219E-4</v>
      </c>
      <c r="F45" s="10">
        <f t="shared" si="17"/>
        <v>2</v>
      </c>
      <c r="G45" s="10">
        <f t="shared" si="23"/>
        <v>3.3888888888888884E-5</v>
      </c>
      <c r="H45" s="10">
        <f t="shared" si="18"/>
        <v>50</v>
      </c>
      <c r="I45" s="10">
        <f t="shared" si="20"/>
        <v>3.0054644808743176</v>
      </c>
      <c r="J45" s="10">
        <f t="shared" si="24"/>
        <v>3.3870175616860578E-5</v>
      </c>
      <c r="K45" s="28">
        <f t="shared" si="21"/>
        <v>1.8181818181820415E-3</v>
      </c>
      <c r="L45" s="45">
        <f t="shared" si="19"/>
        <v>5.5249999999973094E-4</v>
      </c>
    </row>
    <row r="46" spans="2:12">
      <c r="B46" s="249"/>
      <c r="C46" s="23">
        <f t="shared" si="22"/>
        <v>12</v>
      </c>
      <c r="D46" s="10"/>
      <c r="E46" s="10">
        <f t="shared" si="16"/>
        <v>2.8124999999999998E-4</v>
      </c>
      <c r="F46" s="10">
        <f t="shared" si="17"/>
        <v>2</v>
      </c>
      <c r="G46" s="10">
        <f t="shared" si="23"/>
        <v>1.1249999999999999E-5</v>
      </c>
      <c r="H46" s="10">
        <f t="shared" si="18"/>
        <v>50</v>
      </c>
      <c r="I46" s="10">
        <f t="shared" si="20"/>
        <v>3.0123456790123457</v>
      </c>
      <c r="J46" s="10">
        <f t="shared" si="24"/>
        <v>1.1290058538953526E-5</v>
      </c>
      <c r="K46" s="28">
        <f t="shared" si="21"/>
        <v>4.0983606557377233E-3</v>
      </c>
      <c r="L46" s="45">
        <f t="shared" si="19"/>
        <v>3.5481250000002238E-3</v>
      </c>
    </row>
    <row r="47" spans="2:12">
      <c r="B47" s="249"/>
      <c r="C47" s="23">
        <f t="shared" si="22"/>
        <v>13</v>
      </c>
      <c r="D47" s="10"/>
      <c r="E47" s="10">
        <f t="shared" si="16"/>
        <v>9.3750000000000002E-5</v>
      </c>
      <c r="F47" s="10">
        <f t="shared" si="17"/>
        <v>2</v>
      </c>
      <c r="G47" s="10">
        <f t="shared" si="23"/>
        <v>3.7500000000000001E-6</v>
      </c>
      <c r="H47" s="10">
        <f t="shared" si="18"/>
        <v>50</v>
      </c>
      <c r="I47" s="10">
        <f t="shared" si="20"/>
        <v>2.9999999999999996</v>
      </c>
      <c r="J47" s="10">
        <f t="shared" si="24"/>
        <v>3.763352846317842E-6</v>
      </c>
      <c r="K47" s="28">
        <f t="shared" si="21"/>
        <v>1.4802973661668756E-16</v>
      </c>
      <c r="L47" s="45">
        <f t="shared" si="19"/>
        <v>3.5481250000001111E-3</v>
      </c>
    </row>
    <row r="48" spans="2:12">
      <c r="B48" s="249"/>
      <c r="C48" s="23">
        <f t="shared" si="22"/>
        <v>14</v>
      </c>
      <c r="D48" s="10"/>
      <c r="E48" s="10">
        <f t="shared" si="16"/>
        <v>3.1250000000000001E-5</v>
      </c>
      <c r="F48" s="10">
        <f t="shared" si="17"/>
        <v>2</v>
      </c>
      <c r="G48" s="10">
        <f t="shared" si="23"/>
        <v>1.2500000000000001E-6</v>
      </c>
      <c r="H48" s="10">
        <f t="shared" si="18"/>
        <v>50</v>
      </c>
      <c r="I48" s="10">
        <f t="shared" si="20"/>
        <v>3</v>
      </c>
      <c r="J48" s="10">
        <f t="shared" si="24"/>
        <v>1.2544509487726141E-6</v>
      </c>
      <c r="K48" s="28">
        <f t="shared" si="21"/>
        <v>0</v>
      </c>
      <c r="L48" s="45">
        <f t="shared" si="19"/>
        <v>3.5481250000001111E-3</v>
      </c>
    </row>
    <row r="49" spans="2:12">
      <c r="B49" s="249"/>
      <c r="C49" s="23">
        <f t="shared" si="22"/>
        <v>15</v>
      </c>
      <c r="D49" s="10"/>
      <c r="E49" s="10">
        <f t="shared" si="16"/>
        <v>1.0416666666666666E-5</v>
      </c>
      <c r="F49" s="10">
        <f t="shared" si="17"/>
        <v>2</v>
      </c>
      <c r="G49" s="10">
        <f t="shared" si="23"/>
        <v>4.1666666666666667E-7</v>
      </c>
      <c r="H49" s="10">
        <f t="shared" si="18"/>
        <v>50</v>
      </c>
      <c r="I49" s="10">
        <f t="shared" si="20"/>
        <v>3.0000000000000004</v>
      </c>
      <c r="J49" s="10">
        <f t="shared" si="24"/>
        <v>4.1815031625753804E-7</v>
      </c>
      <c r="K49" s="28">
        <f t="shared" si="21"/>
        <v>1.4802973661668751E-16</v>
      </c>
      <c r="L49" s="45">
        <f t="shared" si="19"/>
        <v>3.5481250000002373E-3</v>
      </c>
    </row>
    <row r="50" spans="2:12" ht="15.75" thickBot="1">
      <c r="B50" s="250"/>
      <c r="C50" s="31">
        <f t="shared" si="22"/>
        <v>16</v>
      </c>
      <c r="D50" s="12"/>
      <c r="E50" s="12">
        <f t="shared" si="16"/>
        <v>3.4722222222222224E-6</v>
      </c>
      <c r="F50" s="12">
        <f t="shared" si="17"/>
        <v>2</v>
      </c>
      <c r="G50" s="12">
        <f t="shared" si="23"/>
        <v>1.3888888888888891E-7</v>
      </c>
      <c r="H50" s="46">
        <f t="shared" si="18"/>
        <v>50</v>
      </c>
      <c r="I50" s="46">
        <f>IFERROR(G49/G50,"ERROR")</f>
        <v>2.9999999999999996</v>
      </c>
      <c r="J50" s="12">
        <f t="shared" si="24"/>
        <v>1.3938343875251267E-7</v>
      </c>
      <c r="K50" s="36">
        <f>IFERROR(ABS(I50-I29)/I50,"ERROR")</f>
        <v>1.4802973661668756E-16</v>
      </c>
      <c r="L50" s="47">
        <f t="shared" si="19"/>
        <v>3.5481250000000478E-3</v>
      </c>
    </row>
    <row r="51" spans="2:12">
      <c r="F51" s="15"/>
      <c r="J51" s="39"/>
      <c r="K51" s="39">
        <f>SUM(K36:K50)</f>
        <v>1.1798773878879497E-2</v>
      </c>
      <c r="L51" s="39">
        <f>SUM(L35:L50)</f>
        <v>3.1918125000001005E-2</v>
      </c>
    </row>
    <row r="52" spans="2:12">
      <c r="F52" s="15"/>
      <c r="L52" s="4"/>
    </row>
    <row r="53" spans="2:12">
      <c r="F53" s="15"/>
      <c r="L53" s="4"/>
    </row>
    <row r="54" spans="2:12">
      <c r="F54" s="15"/>
    </row>
    <row r="55" spans="2:12">
      <c r="F55" s="15"/>
    </row>
    <row r="56" spans="2:12">
      <c r="F56" s="15"/>
    </row>
    <row r="57" spans="2:12">
      <c r="F57" s="15"/>
    </row>
    <row r="58" spans="2:12">
      <c r="F58" s="15"/>
    </row>
    <row r="59" spans="2:12">
      <c r="F59" s="15"/>
    </row>
    <row r="60" spans="2:12" s="4" customFormat="1">
      <c r="L60" s="15"/>
    </row>
    <row r="61" spans="2:12">
      <c r="F61" s="15"/>
    </row>
    <row r="62" spans="2:12">
      <c r="F62" s="15"/>
    </row>
    <row r="63" spans="2:12">
      <c r="F63" s="15"/>
    </row>
    <row r="64" spans="2:12">
      <c r="F64" s="15"/>
    </row>
    <row r="65" spans="6:6">
      <c r="F65" s="15"/>
    </row>
    <row r="66" spans="6:6">
      <c r="F66" s="15"/>
    </row>
    <row r="67" spans="6:6">
      <c r="F67" s="15"/>
    </row>
    <row r="68" spans="6:6">
      <c r="F68" s="15"/>
    </row>
    <row r="69" spans="6:6">
      <c r="F69" s="15"/>
    </row>
    <row r="70" spans="6:6">
      <c r="F70" s="15"/>
    </row>
    <row r="71" spans="6:6">
      <c r="F71" s="15"/>
    </row>
    <row r="72" spans="6:6">
      <c r="F72" s="15"/>
    </row>
    <row r="73" spans="6:6">
      <c r="F73" s="15"/>
    </row>
    <row r="74" spans="6:6">
      <c r="F74" s="15"/>
    </row>
    <row r="75" spans="6:6">
      <c r="F75" s="15"/>
    </row>
    <row r="76" spans="6:6">
      <c r="F76" s="15"/>
    </row>
    <row r="77" spans="6:6">
      <c r="F77" s="15"/>
    </row>
    <row r="78" spans="6:6">
      <c r="F78" s="15"/>
    </row>
    <row r="79" spans="6:6">
      <c r="F79" s="15"/>
    </row>
    <row r="80" spans="6:6">
      <c r="F80" s="15"/>
    </row>
    <row r="81" spans="6:6">
      <c r="F81" s="15"/>
    </row>
    <row r="82" spans="6:6">
      <c r="F82" s="15"/>
    </row>
    <row r="83" spans="6:6">
      <c r="F83" s="15"/>
    </row>
    <row r="84" spans="6:6">
      <c r="F84" s="15"/>
    </row>
    <row r="85" spans="6:6">
      <c r="F85" s="15"/>
    </row>
    <row r="86" spans="6:6">
      <c r="F86" s="15"/>
    </row>
    <row r="87" spans="6:6">
      <c r="F87" s="15"/>
    </row>
    <row r="88" spans="6:6">
      <c r="F88" s="15"/>
    </row>
    <row r="89" spans="6:6">
      <c r="F89" s="15"/>
    </row>
    <row r="90" spans="6:6">
      <c r="F90" s="15"/>
    </row>
    <row r="91" spans="6:6">
      <c r="F91" s="15"/>
    </row>
    <row r="92" spans="6:6">
      <c r="F92" s="15"/>
    </row>
    <row r="93" spans="6:6">
      <c r="F93" s="15"/>
    </row>
    <row r="94" spans="6:6">
      <c r="F94" s="15"/>
    </row>
    <row r="95" spans="6:6">
      <c r="F95" s="15"/>
    </row>
    <row r="96" spans="6:6">
      <c r="F96" s="15"/>
    </row>
    <row r="97" spans="5:6">
      <c r="F97" s="15"/>
    </row>
    <row r="98" spans="5:6">
      <c r="F98" s="15"/>
    </row>
    <row r="99" spans="5:6">
      <c r="F99" s="15"/>
    </row>
    <row r="101" spans="5:6">
      <c r="E101" s="48" t="s">
        <v>394</v>
      </c>
    </row>
    <row r="102" spans="5:6">
      <c r="E102" s="48" t="s">
        <v>7</v>
      </c>
    </row>
    <row r="103" spans="5:6">
      <c r="E103" s="48" t="s">
        <v>12</v>
      </c>
    </row>
    <row r="104" spans="5:6">
      <c r="E104" s="48" t="s">
        <v>11</v>
      </c>
    </row>
  </sheetData>
  <mergeCells count="32">
    <mergeCell ref="E6:F6"/>
    <mergeCell ref="E3:T3"/>
    <mergeCell ref="Q4:T4"/>
    <mergeCell ref="Q8:R8"/>
    <mergeCell ref="Q7:R7"/>
    <mergeCell ref="Q6:R6"/>
    <mergeCell ref="Q5:R5"/>
    <mergeCell ref="S8:T8"/>
    <mergeCell ref="C32:D33"/>
    <mergeCell ref="C31:L31"/>
    <mergeCell ref="B31:B50"/>
    <mergeCell ref="M8:N8"/>
    <mergeCell ref="M7:N7"/>
    <mergeCell ref="E7:F7"/>
    <mergeCell ref="E8:F8"/>
    <mergeCell ref="J11:J12"/>
    <mergeCell ref="R11:R12"/>
    <mergeCell ref="E2:T2"/>
    <mergeCell ref="C11:D12"/>
    <mergeCell ref="C10:U10"/>
    <mergeCell ref="A1:C9"/>
    <mergeCell ref="B10:B29"/>
    <mergeCell ref="I4:L4"/>
    <mergeCell ref="I5:J5"/>
    <mergeCell ref="I6:J6"/>
    <mergeCell ref="I7:J7"/>
    <mergeCell ref="I8:J8"/>
    <mergeCell ref="M6:N6"/>
    <mergeCell ref="M5:N5"/>
    <mergeCell ref="E4:H4"/>
    <mergeCell ref="M4:P4"/>
    <mergeCell ref="E5:F5"/>
  </mergeCells>
  <conditionalFormatting sqref="P15:P29">
    <cfRule type="colorScale" priority="13">
      <colorScale>
        <cfvo type="min" val="0"/>
        <cfvo type="percentile" val="50"/>
        <cfvo type="max" val="0"/>
        <color rgb="FF63BE7B"/>
        <color rgb="FFFFEB84"/>
        <color rgb="FFF8696B"/>
      </colorScale>
    </cfRule>
  </conditionalFormatting>
  <conditionalFormatting sqref="Q14:Q29">
    <cfRule type="colorScale" priority="12">
      <colorScale>
        <cfvo type="min" val="0"/>
        <cfvo type="percentile" val="50"/>
        <cfvo type="max" val="0"/>
        <color rgb="FF63BE7B"/>
        <color rgb="FFFFEB84"/>
        <color rgb="FFF8696B"/>
      </colorScale>
    </cfRule>
  </conditionalFormatting>
  <conditionalFormatting sqref="K36:K50">
    <cfRule type="colorScale" priority="11">
      <colorScale>
        <cfvo type="min" val="0"/>
        <cfvo type="percentile" val="50"/>
        <cfvo type="max" val="0"/>
        <color rgb="FF63BE7B"/>
        <color rgb="FFFFEB84"/>
        <color rgb="FFF8696B"/>
      </colorScale>
    </cfRule>
  </conditionalFormatting>
  <conditionalFormatting sqref="L35:L50">
    <cfRule type="colorScale" priority="9">
      <colorScale>
        <cfvo type="min" val="0"/>
        <cfvo type="percentile" val="50"/>
        <cfvo type="max" val="0"/>
        <color rgb="FF63BE7B"/>
        <color rgb="FFFFEB84"/>
        <color rgb="FFF8696B"/>
      </colorScale>
    </cfRule>
  </conditionalFormatting>
  <conditionalFormatting sqref="L14:M29 E35:E50 G35:G50 S14:U29">
    <cfRule type="cellIs" dxfId="30" priority="7" operator="lessThanOrEqual">
      <formula>0</formula>
    </cfRule>
  </conditionalFormatting>
  <conditionalFormatting sqref="T14:U29 O14:Q29 I35:L50">
    <cfRule type="containsText" dxfId="29" priority="6" operator="containsText" text="ERROR">
      <formula>NOT(ISERROR(SEARCH("ERROR",I14)))</formula>
    </cfRule>
  </conditionalFormatting>
  <conditionalFormatting sqref="D14:D29 K5 O5 A1">
    <cfRule type="notContainsBlanks" dxfId="28" priority="4">
      <formula>LEN(TRIM(A1))&gt;0</formula>
    </cfRule>
  </conditionalFormatting>
  <conditionalFormatting sqref="C11 E11:U12 E32:L33 C32">
    <cfRule type="notContainsBlanks" dxfId="27" priority="14">
      <formula>LEN(TRIM(C11))&gt;0</formula>
    </cfRule>
  </conditionalFormatting>
  <conditionalFormatting sqref="B10:C10 B31:C31 E3">
    <cfRule type="notContainsBlanks" dxfId="26" priority="15">
      <formula>LEN(TRIM(B3))&gt;0</formula>
    </cfRule>
  </conditionalFormatting>
  <dataValidations count="1">
    <dataValidation type="list" allowBlank="1" showInputMessage="1" showErrorMessage="1" sqref="D14:D29">
      <formula1>$E$102:$E$104</formula1>
    </dataValidation>
  </dataValidations>
  <pageMargins left="0.25" right="0.25"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sheetPr codeName="Sheet13">
    <tabColor rgb="FFFF7C80"/>
  </sheetPr>
  <dimension ref="A1:AJ3000"/>
  <sheetViews>
    <sheetView zoomScale="80" zoomScaleNormal="80" workbookViewId="0">
      <pane ySplit="11" topLeftCell="A12" activePane="bottomLeft" state="frozenSplit"/>
      <selection activeCell="AA47" sqref="AA47"/>
      <selection pane="bottomLeft" activeCell="G41" sqref="G41"/>
    </sheetView>
  </sheetViews>
  <sheetFormatPr defaultColWidth="8.7109375" defaultRowHeight="15"/>
  <cols>
    <col min="1" max="1" width="3.85546875" style="6" customWidth="1"/>
    <col min="2" max="2" width="4.42578125" style="152" bestFit="1" customWidth="1"/>
    <col min="3" max="3" width="13.7109375" style="6" customWidth="1"/>
    <col min="4" max="10" width="13.7109375" style="2" customWidth="1"/>
    <col min="11" max="11" width="13.7109375" style="114" customWidth="1"/>
    <col min="12" max="17" width="13.7109375" style="2" customWidth="1"/>
    <col min="18" max="18" width="9.85546875" style="6" bestFit="1" customWidth="1"/>
    <col min="19" max="29" width="8.7109375" style="6" customWidth="1"/>
    <col min="30" max="16384" width="8.7109375" style="6"/>
  </cols>
  <sheetData>
    <row r="1" spans="1:22" s="101" customFormat="1" ht="15" customHeight="1">
      <c r="A1" s="82"/>
      <c r="B1" s="82"/>
      <c r="C1" s="80"/>
      <c r="D1" s="80"/>
      <c r="E1" s="82"/>
      <c r="F1" s="82"/>
      <c r="G1" s="82"/>
      <c r="H1" s="82"/>
      <c r="I1" s="82"/>
      <c r="J1" s="82"/>
      <c r="K1" s="82"/>
      <c r="L1" s="82"/>
      <c r="M1" s="82"/>
      <c r="N1" s="82"/>
      <c r="O1" s="82"/>
      <c r="P1" s="82"/>
      <c r="Q1" s="80"/>
      <c r="R1" s="80"/>
      <c r="S1" s="80"/>
      <c r="T1" s="80"/>
      <c r="U1" s="80"/>
    </row>
    <row r="2" spans="1:22" s="101" customFormat="1" ht="19.5" thickBot="1">
      <c r="A2" s="82"/>
      <c r="B2" s="82"/>
      <c r="C2" s="80"/>
      <c r="D2" s="80"/>
      <c r="E2" s="80"/>
      <c r="F2" s="266" t="s">
        <v>478</v>
      </c>
      <c r="G2" s="266"/>
      <c r="H2" s="266"/>
      <c r="I2" s="266"/>
      <c r="J2" s="266"/>
      <c r="K2" s="266"/>
      <c r="L2" s="266"/>
      <c r="M2" s="266"/>
      <c r="N2" s="266"/>
      <c r="O2" s="266"/>
      <c r="P2" s="266"/>
      <c r="Q2" s="266"/>
      <c r="R2" s="80"/>
      <c r="S2" s="80"/>
      <c r="T2" s="80"/>
      <c r="U2" s="80"/>
    </row>
    <row r="3" spans="1:22" s="101" customFormat="1" ht="21.75" thickBot="1">
      <c r="A3" s="82"/>
      <c r="B3" s="82"/>
      <c r="C3" s="267" t="str">
        <f>Overview!E4</f>
        <v>LSD1 Inhib.</v>
      </c>
      <c r="D3" s="268"/>
      <c r="E3" s="268"/>
      <c r="F3" s="268"/>
      <c r="G3" s="268"/>
      <c r="H3" s="268"/>
      <c r="I3" s="268"/>
      <c r="J3" s="268"/>
      <c r="K3" s="268"/>
      <c r="L3" s="268"/>
      <c r="M3" s="268"/>
      <c r="N3" s="268"/>
      <c r="O3" s="268"/>
      <c r="P3" s="268"/>
      <c r="Q3" s="269"/>
      <c r="R3" s="80"/>
      <c r="S3" s="80"/>
      <c r="T3" s="80"/>
      <c r="U3" s="80"/>
    </row>
    <row r="4" spans="1:22" s="101" customFormat="1">
      <c r="A4" s="82"/>
      <c r="B4" s="82"/>
      <c r="C4" s="275" t="s">
        <v>350</v>
      </c>
      <c r="D4" s="273"/>
      <c r="E4" s="274"/>
      <c r="F4" s="275" t="s">
        <v>355</v>
      </c>
      <c r="G4" s="273"/>
      <c r="H4" s="274"/>
      <c r="I4" s="275" t="s">
        <v>351</v>
      </c>
      <c r="J4" s="273"/>
      <c r="K4" s="274"/>
      <c r="L4" s="275" t="s">
        <v>368</v>
      </c>
      <c r="M4" s="273"/>
      <c r="N4" s="274"/>
      <c r="O4" s="272" t="s">
        <v>403</v>
      </c>
      <c r="P4" s="273"/>
      <c r="Q4" s="274"/>
      <c r="R4" s="80"/>
      <c r="S4" s="80"/>
      <c r="T4" s="80"/>
      <c r="U4" s="80"/>
    </row>
    <row r="5" spans="1:22" s="101" customFormat="1">
      <c r="A5" s="82"/>
      <c r="B5" s="82"/>
      <c r="C5" s="102" t="s">
        <v>357</v>
      </c>
      <c r="D5" s="149">
        <f>'Fluid 1 Calc'!G5</f>
        <v>20000</v>
      </c>
      <c r="E5" s="103" t="s">
        <v>343</v>
      </c>
      <c r="F5" s="102" t="s">
        <v>357</v>
      </c>
      <c r="G5" s="149">
        <f>'Fluid 1 Calc'!K5</f>
        <v>110</v>
      </c>
      <c r="H5" s="103" t="s">
        <v>343</v>
      </c>
      <c r="I5" s="102" t="s">
        <v>357</v>
      </c>
      <c r="J5" s="149">
        <f>'Fluid 1 Calc'!O5</f>
        <v>0.15</v>
      </c>
      <c r="K5" s="103" t="s">
        <v>343</v>
      </c>
      <c r="L5" s="102" t="s">
        <v>381</v>
      </c>
      <c r="M5" s="149">
        <f>Overview!F16</f>
        <v>2</v>
      </c>
      <c r="N5" s="103" t="str">
        <f>Overview!G16</f>
        <v>uM</v>
      </c>
      <c r="O5" s="104" t="s">
        <v>404</v>
      </c>
      <c r="P5" s="149">
        <f>Overview!F10</f>
        <v>16</v>
      </c>
      <c r="Q5" s="103" t="s">
        <v>361</v>
      </c>
      <c r="R5" s="80"/>
      <c r="S5" s="80"/>
      <c r="T5" s="80"/>
      <c r="U5" s="80"/>
    </row>
    <row r="6" spans="1:22" s="101" customFormat="1">
      <c r="A6" s="82"/>
      <c r="B6" s="82"/>
      <c r="C6" s="102" t="s">
        <v>358</v>
      </c>
      <c r="D6" s="149">
        <f>'Fluid 1 Calc'!G6</f>
        <v>108</v>
      </c>
      <c r="E6" s="103" t="s">
        <v>339</v>
      </c>
      <c r="F6" s="102" t="s">
        <v>358</v>
      </c>
      <c r="G6" s="149">
        <f>'Fluid 1 Calc'!K6</f>
        <v>108</v>
      </c>
      <c r="H6" s="103" t="s">
        <v>339</v>
      </c>
      <c r="I6" s="102" t="s">
        <v>358</v>
      </c>
      <c r="J6" s="149">
        <f>'Fluid 1 Calc'!O6</f>
        <v>108</v>
      </c>
      <c r="K6" s="103" t="s">
        <v>339</v>
      </c>
      <c r="L6" s="102" t="s">
        <v>370</v>
      </c>
      <c r="M6" s="149">
        <f>Overview!F17</f>
        <v>50</v>
      </c>
      <c r="N6" s="103" t="str">
        <f>Overview!G17</f>
        <v>uL</v>
      </c>
      <c r="O6" s="104" t="s">
        <v>405</v>
      </c>
      <c r="P6" s="149">
        <f>Overview!F11</f>
        <v>16</v>
      </c>
      <c r="Q6" s="103" t="s">
        <v>401</v>
      </c>
      <c r="R6" s="80"/>
      <c r="S6" s="80"/>
      <c r="T6" s="80"/>
      <c r="U6" s="80"/>
    </row>
    <row r="7" spans="1:22" s="101" customFormat="1">
      <c r="A7" s="82"/>
      <c r="B7" s="82"/>
      <c r="C7" s="102" t="s">
        <v>417</v>
      </c>
      <c r="D7" s="149">
        <f>'Fluid 1 Calc'!G7</f>
        <v>1</v>
      </c>
      <c r="E7" s="103" t="s">
        <v>339</v>
      </c>
      <c r="F7" s="102" t="s">
        <v>417</v>
      </c>
      <c r="G7" s="149">
        <f>'Fluid 1 Calc'!K7</f>
        <v>1</v>
      </c>
      <c r="H7" s="103" t="s">
        <v>339</v>
      </c>
      <c r="I7" s="102" t="s">
        <v>417</v>
      </c>
      <c r="J7" s="149">
        <f>'Fluid 1 Calc'!O7</f>
        <v>1</v>
      </c>
      <c r="K7" s="103" t="s">
        <v>339</v>
      </c>
      <c r="L7" s="102" t="s">
        <v>378</v>
      </c>
      <c r="M7" s="149">
        <f>Overview!F18</f>
        <v>2</v>
      </c>
      <c r="N7" s="103" t="str">
        <f>Overview!G18</f>
        <v>uL</v>
      </c>
      <c r="O7" s="104" t="s">
        <v>486</v>
      </c>
      <c r="P7" s="149" t="str">
        <f>Overview!F13</f>
        <v>D1</v>
      </c>
      <c r="Q7" s="103" t="s">
        <v>432</v>
      </c>
      <c r="R7" s="80"/>
      <c r="S7" s="80"/>
      <c r="T7" s="80"/>
      <c r="U7" s="80"/>
    </row>
    <row r="8" spans="1:22" s="101" customFormat="1" ht="15.75" thickBot="1">
      <c r="A8" s="82"/>
      <c r="B8" s="82"/>
      <c r="C8" s="105" t="s">
        <v>340</v>
      </c>
      <c r="D8" s="147">
        <f>'Fluid 1 Calc'!G8</f>
        <v>3</v>
      </c>
      <c r="E8" s="148" t="s">
        <v>349</v>
      </c>
      <c r="F8" s="105" t="s">
        <v>340</v>
      </c>
      <c r="G8" s="147">
        <f>'Fluid 1 Calc'!K8</f>
        <v>3</v>
      </c>
      <c r="H8" s="148" t="s">
        <v>349</v>
      </c>
      <c r="I8" s="105" t="s">
        <v>340</v>
      </c>
      <c r="J8" s="147">
        <f>'Fluid 1 Calc'!O8</f>
        <v>3</v>
      </c>
      <c r="K8" s="148" t="s">
        <v>349</v>
      </c>
      <c r="L8" s="105" t="s">
        <v>384</v>
      </c>
      <c r="M8" s="270" t="str">
        <f>Overview!F12</f>
        <v>Left to Right</v>
      </c>
      <c r="N8" s="271"/>
      <c r="O8" s="106" t="s">
        <v>433</v>
      </c>
      <c r="P8" s="147" t="str">
        <f>Overview!F14</f>
        <v>O1</v>
      </c>
      <c r="Q8" s="148" t="s">
        <v>432</v>
      </c>
      <c r="R8" s="80"/>
      <c r="S8" s="80"/>
      <c r="T8" s="80"/>
      <c r="U8" s="80"/>
    </row>
    <row r="9" spans="1:22" s="107" customFormat="1" ht="15.75" thickBot="1">
      <c r="A9" s="81"/>
      <c r="B9" s="81"/>
      <c r="C9" s="81"/>
      <c r="D9" s="81"/>
      <c r="E9" s="81"/>
      <c r="F9" s="81"/>
      <c r="G9" s="81"/>
      <c r="H9" s="81"/>
      <c r="I9" s="81"/>
      <c r="J9" s="81"/>
      <c r="K9" s="81"/>
      <c r="L9" s="81"/>
      <c r="M9" s="81"/>
      <c r="N9" s="81"/>
      <c r="O9" s="81"/>
      <c r="P9" s="81"/>
      <c r="Q9" s="81"/>
      <c r="R9" s="81"/>
      <c r="S9" s="81"/>
      <c r="T9" s="81"/>
      <c r="U9" s="81"/>
    </row>
    <row r="10" spans="1:22" s="108" customFormat="1" ht="30.75" thickTop="1">
      <c r="A10" s="140"/>
      <c r="B10" s="140" t="s">
        <v>402</v>
      </c>
      <c r="C10" s="150" t="s">
        <v>336</v>
      </c>
      <c r="D10" s="109" t="s">
        <v>336</v>
      </c>
      <c r="E10" s="109" t="s">
        <v>336</v>
      </c>
      <c r="F10" s="109" t="s">
        <v>337</v>
      </c>
      <c r="G10" s="109" t="s">
        <v>337</v>
      </c>
      <c r="H10" s="109" t="s">
        <v>337</v>
      </c>
      <c r="I10" s="109" t="s">
        <v>489</v>
      </c>
      <c r="J10" s="109" t="s">
        <v>347</v>
      </c>
      <c r="K10" s="109" t="s">
        <v>491</v>
      </c>
      <c r="L10" s="109" t="s">
        <v>491</v>
      </c>
      <c r="M10" s="109" t="s">
        <v>409</v>
      </c>
      <c r="N10" s="109" t="s">
        <v>414</v>
      </c>
      <c r="O10" s="109" t="s">
        <v>415</v>
      </c>
      <c r="P10" s="109" t="s">
        <v>397</v>
      </c>
      <c r="Q10" s="109" t="s">
        <v>410</v>
      </c>
    </row>
    <row r="11" spans="1:22" s="110" customFormat="1">
      <c r="A11" s="140"/>
      <c r="B11" s="140" t="s">
        <v>426</v>
      </c>
      <c r="C11" s="151" t="s">
        <v>398</v>
      </c>
      <c r="D11" s="111" t="s">
        <v>399</v>
      </c>
      <c r="E11" s="111" t="s">
        <v>396</v>
      </c>
      <c r="F11" s="111" t="s">
        <v>398</v>
      </c>
      <c r="G11" s="111" t="s">
        <v>399</v>
      </c>
      <c r="H11" s="111" t="s">
        <v>396</v>
      </c>
      <c r="I11" s="111" t="s">
        <v>490</v>
      </c>
      <c r="J11" s="111" t="str">
        <f>"(1 to " &amp;P5&amp;")"</f>
        <v>(1 to 16)</v>
      </c>
      <c r="K11" s="111" t="s">
        <v>492</v>
      </c>
      <c r="L11" s="111" t="s">
        <v>493</v>
      </c>
      <c r="M11" s="111" t="s">
        <v>412</v>
      </c>
      <c r="N11" s="111" t="s">
        <v>376</v>
      </c>
      <c r="O11" s="111" t="s">
        <v>376</v>
      </c>
      <c r="P11" s="111" t="s">
        <v>380</v>
      </c>
      <c r="Q11" s="111" t="s">
        <v>380</v>
      </c>
    </row>
    <row r="12" spans="1:22">
      <c r="A12" s="140"/>
      <c r="B12" s="87">
        <v>1</v>
      </c>
      <c r="C12" s="87" t="s">
        <v>3</v>
      </c>
      <c r="D12" s="87">
        <v>1</v>
      </c>
      <c r="E12" s="87" t="s">
        <v>76</v>
      </c>
      <c r="F12" s="87" t="s">
        <v>0</v>
      </c>
      <c r="G12" s="87">
        <v>1</v>
      </c>
      <c r="H12" s="87" t="s">
        <v>16</v>
      </c>
      <c r="I12" s="87">
        <v>1</v>
      </c>
      <c r="J12" s="87">
        <v>1</v>
      </c>
      <c r="K12" s="87">
        <v>1</v>
      </c>
      <c r="L12" s="87" t="s">
        <v>441</v>
      </c>
      <c r="M12" s="87" t="s">
        <v>406</v>
      </c>
      <c r="N12" s="87">
        <v>20000</v>
      </c>
      <c r="O12" s="87">
        <v>50</v>
      </c>
      <c r="P12" s="87">
        <v>270</v>
      </c>
      <c r="Q12" s="87">
        <v>270</v>
      </c>
      <c r="T12" s="112"/>
      <c r="U12" s="112"/>
      <c r="V12" s="112"/>
    </row>
    <row r="13" spans="1:22">
      <c r="A13" s="140"/>
      <c r="B13" s="87">
        <v>2</v>
      </c>
      <c r="C13" s="87" t="s">
        <v>3</v>
      </c>
      <c r="D13" s="87">
        <v>1</v>
      </c>
      <c r="E13" s="87" t="s">
        <v>76</v>
      </c>
      <c r="F13" s="87" t="s">
        <v>0</v>
      </c>
      <c r="G13" s="87">
        <v>2</v>
      </c>
      <c r="H13" s="87" t="s">
        <v>17</v>
      </c>
      <c r="I13" s="87">
        <v>2</v>
      </c>
      <c r="J13" s="87">
        <v>2</v>
      </c>
      <c r="K13" s="87">
        <v>1</v>
      </c>
      <c r="L13" s="87" t="s">
        <v>441</v>
      </c>
      <c r="M13" s="87" t="s">
        <v>406</v>
      </c>
      <c r="N13" s="87">
        <v>20000</v>
      </c>
      <c r="O13" s="87">
        <v>16.666666666666668</v>
      </c>
      <c r="P13" s="87">
        <v>90</v>
      </c>
      <c r="Q13" s="87">
        <v>90</v>
      </c>
    </row>
    <row r="14" spans="1:22">
      <c r="A14" s="140"/>
      <c r="B14" s="87">
        <v>3</v>
      </c>
      <c r="C14" s="87" t="s">
        <v>3</v>
      </c>
      <c r="D14" s="87">
        <v>1</v>
      </c>
      <c r="E14" s="87" t="s">
        <v>76</v>
      </c>
      <c r="F14" s="87" t="s">
        <v>0</v>
      </c>
      <c r="G14" s="87">
        <v>3</v>
      </c>
      <c r="H14" s="87" t="s">
        <v>18</v>
      </c>
      <c r="I14" s="87">
        <v>3</v>
      </c>
      <c r="J14" s="87">
        <v>3</v>
      </c>
      <c r="K14" s="87">
        <v>1</v>
      </c>
      <c r="L14" s="87" t="s">
        <v>441</v>
      </c>
      <c r="M14" s="87" t="s">
        <v>406</v>
      </c>
      <c r="N14" s="87">
        <v>20000</v>
      </c>
      <c r="O14" s="87">
        <v>5.5555555555555554</v>
      </c>
      <c r="P14" s="87">
        <v>30</v>
      </c>
      <c r="Q14" s="87">
        <v>30</v>
      </c>
    </row>
    <row r="15" spans="1:22">
      <c r="A15" s="140"/>
      <c r="B15" s="87">
        <v>4</v>
      </c>
      <c r="C15" s="87" t="s">
        <v>3</v>
      </c>
      <c r="D15" s="87">
        <v>1</v>
      </c>
      <c r="E15" s="87" t="s">
        <v>76</v>
      </c>
      <c r="F15" s="87" t="s">
        <v>0</v>
      </c>
      <c r="G15" s="87">
        <v>4</v>
      </c>
      <c r="H15" s="87" t="s">
        <v>19</v>
      </c>
      <c r="I15" s="87">
        <v>4</v>
      </c>
      <c r="J15" s="87">
        <v>4</v>
      </c>
      <c r="K15" s="87">
        <v>1</v>
      </c>
      <c r="L15" s="87" t="s">
        <v>441</v>
      </c>
      <c r="M15" s="87" t="s">
        <v>406</v>
      </c>
      <c r="N15" s="87">
        <v>20000</v>
      </c>
      <c r="O15" s="87">
        <v>1.8518518518518519</v>
      </c>
      <c r="P15" s="87">
        <v>10</v>
      </c>
      <c r="Q15" s="87">
        <v>10</v>
      </c>
    </row>
    <row r="16" spans="1:22">
      <c r="A16" s="140"/>
      <c r="B16" s="87">
        <v>5</v>
      </c>
      <c r="C16" s="87" t="s">
        <v>3</v>
      </c>
      <c r="D16" s="87">
        <v>2</v>
      </c>
      <c r="E16" s="87" t="s">
        <v>77</v>
      </c>
      <c r="F16" s="87" t="s">
        <v>0</v>
      </c>
      <c r="G16" s="87">
        <v>5</v>
      </c>
      <c r="H16" s="87" t="s">
        <v>20</v>
      </c>
      <c r="I16" s="87">
        <v>5</v>
      </c>
      <c r="J16" s="87">
        <v>5</v>
      </c>
      <c r="K16" s="87">
        <v>1</v>
      </c>
      <c r="L16" s="87" t="s">
        <v>441</v>
      </c>
      <c r="M16" s="87" t="s">
        <v>407</v>
      </c>
      <c r="N16" s="87">
        <v>110</v>
      </c>
      <c r="O16" s="87">
        <v>0.6162037037037037</v>
      </c>
      <c r="P16" s="87">
        <v>605</v>
      </c>
      <c r="Q16" s="87">
        <v>605</v>
      </c>
    </row>
    <row r="17" spans="1:17">
      <c r="A17" s="140"/>
      <c r="B17" s="87">
        <v>6</v>
      </c>
      <c r="C17" s="87" t="s">
        <v>3</v>
      </c>
      <c r="D17" s="87">
        <v>2</v>
      </c>
      <c r="E17" s="87" t="s">
        <v>77</v>
      </c>
      <c r="F17" s="87" t="s">
        <v>0</v>
      </c>
      <c r="G17" s="87">
        <v>6</v>
      </c>
      <c r="H17" s="87" t="s">
        <v>21</v>
      </c>
      <c r="I17" s="87">
        <v>6</v>
      </c>
      <c r="J17" s="87">
        <v>6</v>
      </c>
      <c r="K17" s="87">
        <v>1</v>
      </c>
      <c r="L17" s="87" t="s">
        <v>441</v>
      </c>
      <c r="M17" s="87" t="s">
        <v>407</v>
      </c>
      <c r="N17" s="87">
        <v>110</v>
      </c>
      <c r="O17" s="87">
        <v>0.20625000000000002</v>
      </c>
      <c r="P17" s="87">
        <v>202.5</v>
      </c>
      <c r="Q17" s="87">
        <v>202.5</v>
      </c>
    </row>
    <row r="18" spans="1:17">
      <c r="A18" s="140"/>
      <c r="B18" s="87">
        <v>7</v>
      </c>
      <c r="C18" s="87" t="s">
        <v>3</v>
      </c>
      <c r="D18" s="87">
        <v>2</v>
      </c>
      <c r="E18" s="87" t="s">
        <v>77</v>
      </c>
      <c r="F18" s="87" t="s">
        <v>0</v>
      </c>
      <c r="G18" s="87">
        <v>7</v>
      </c>
      <c r="H18" s="87" t="s">
        <v>22</v>
      </c>
      <c r="I18" s="87">
        <v>7</v>
      </c>
      <c r="J18" s="87">
        <v>7</v>
      </c>
      <c r="K18" s="87">
        <v>1</v>
      </c>
      <c r="L18" s="87" t="s">
        <v>441</v>
      </c>
      <c r="M18" s="87" t="s">
        <v>407</v>
      </c>
      <c r="N18" s="87">
        <v>110</v>
      </c>
      <c r="O18" s="87">
        <v>6.8750000000000006E-2</v>
      </c>
      <c r="P18" s="87">
        <v>67.5</v>
      </c>
      <c r="Q18" s="87">
        <v>67.5</v>
      </c>
    </row>
    <row r="19" spans="1:17">
      <c r="A19" s="140"/>
      <c r="B19" s="87">
        <v>8</v>
      </c>
      <c r="C19" s="87" t="s">
        <v>3</v>
      </c>
      <c r="D19" s="87">
        <v>2</v>
      </c>
      <c r="E19" s="87" t="s">
        <v>77</v>
      </c>
      <c r="F19" s="87" t="s">
        <v>0</v>
      </c>
      <c r="G19" s="87">
        <v>8</v>
      </c>
      <c r="H19" s="87" t="s">
        <v>23</v>
      </c>
      <c r="I19" s="87">
        <v>8</v>
      </c>
      <c r="J19" s="87">
        <v>8</v>
      </c>
      <c r="K19" s="87">
        <v>1</v>
      </c>
      <c r="L19" s="87" t="s">
        <v>441</v>
      </c>
      <c r="M19" s="87" t="s">
        <v>407</v>
      </c>
      <c r="N19" s="87">
        <v>110</v>
      </c>
      <c r="O19" s="87">
        <v>2.2916666666666669E-2</v>
      </c>
      <c r="P19" s="87">
        <v>22.5</v>
      </c>
      <c r="Q19" s="87">
        <v>22.5</v>
      </c>
    </row>
    <row r="20" spans="1:17">
      <c r="A20" s="140"/>
      <c r="B20" s="87">
        <v>9</v>
      </c>
      <c r="C20" s="87" t="s">
        <v>3</v>
      </c>
      <c r="D20" s="87">
        <v>2</v>
      </c>
      <c r="E20" s="87" t="s">
        <v>77</v>
      </c>
      <c r="F20" s="87" t="s">
        <v>0</v>
      </c>
      <c r="G20" s="87">
        <v>9</v>
      </c>
      <c r="H20" s="87" t="s">
        <v>24</v>
      </c>
      <c r="I20" s="87">
        <v>9</v>
      </c>
      <c r="J20" s="87">
        <v>9</v>
      </c>
      <c r="K20" s="87">
        <v>1</v>
      </c>
      <c r="L20" s="87" t="s">
        <v>441</v>
      </c>
      <c r="M20" s="87" t="s">
        <v>407</v>
      </c>
      <c r="N20" s="87">
        <v>110</v>
      </c>
      <c r="O20" s="87">
        <v>7.6388888888888886E-3</v>
      </c>
      <c r="P20" s="87">
        <v>7.5</v>
      </c>
      <c r="Q20" s="87">
        <v>7.5</v>
      </c>
    </row>
    <row r="21" spans="1:17">
      <c r="A21" s="140"/>
      <c r="B21" s="87">
        <v>10</v>
      </c>
      <c r="C21" s="87" t="s">
        <v>3</v>
      </c>
      <c r="D21" s="87">
        <v>2</v>
      </c>
      <c r="E21" s="87" t="s">
        <v>77</v>
      </c>
      <c r="F21" s="87" t="s">
        <v>0</v>
      </c>
      <c r="G21" s="87">
        <v>10</v>
      </c>
      <c r="H21" s="87" t="s">
        <v>25</v>
      </c>
      <c r="I21" s="87">
        <v>10</v>
      </c>
      <c r="J21" s="87">
        <v>10</v>
      </c>
      <c r="K21" s="87">
        <v>1</v>
      </c>
      <c r="L21" s="87" t="s">
        <v>441</v>
      </c>
      <c r="M21" s="87" t="s">
        <v>407</v>
      </c>
      <c r="N21" s="87">
        <v>110</v>
      </c>
      <c r="O21" s="87">
        <v>2.5462962962962965E-3</v>
      </c>
      <c r="P21" s="87">
        <v>2.5</v>
      </c>
      <c r="Q21" s="87">
        <v>2.5</v>
      </c>
    </row>
    <row r="22" spans="1:17">
      <c r="A22" s="140"/>
      <c r="B22" s="87">
        <v>11</v>
      </c>
      <c r="C22" s="87" t="s">
        <v>3</v>
      </c>
      <c r="D22" s="87">
        <v>3</v>
      </c>
      <c r="E22" s="87" t="s">
        <v>78</v>
      </c>
      <c r="F22" s="87" t="s">
        <v>0</v>
      </c>
      <c r="G22" s="87">
        <v>11</v>
      </c>
      <c r="H22" s="87" t="s">
        <v>26</v>
      </c>
      <c r="I22" s="87">
        <v>11</v>
      </c>
      <c r="J22" s="87">
        <v>11</v>
      </c>
      <c r="K22" s="87">
        <v>1</v>
      </c>
      <c r="L22" s="87" t="s">
        <v>441</v>
      </c>
      <c r="M22" s="87" t="s">
        <v>408</v>
      </c>
      <c r="N22" s="87">
        <v>0.15</v>
      </c>
      <c r="O22" s="87">
        <v>8.4722222222222219E-4</v>
      </c>
      <c r="P22" s="87">
        <v>610</v>
      </c>
      <c r="Q22" s="87">
        <v>610</v>
      </c>
    </row>
    <row r="23" spans="1:17">
      <c r="A23" s="140"/>
      <c r="B23" s="87">
        <v>12</v>
      </c>
      <c r="C23" s="87" t="s">
        <v>3</v>
      </c>
      <c r="D23" s="87">
        <v>3</v>
      </c>
      <c r="E23" s="87" t="s">
        <v>78</v>
      </c>
      <c r="F23" s="87" t="s">
        <v>0</v>
      </c>
      <c r="G23" s="87">
        <v>12</v>
      </c>
      <c r="H23" s="87" t="s">
        <v>27</v>
      </c>
      <c r="I23" s="87">
        <v>12</v>
      </c>
      <c r="J23" s="87">
        <v>12</v>
      </c>
      <c r="K23" s="87">
        <v>1</v>
      </c>
      <c r="L23" s="87" t="s">
        <v>441</v>
      </c>
      <c r="M23" s="87" t="s">
        <v>408</v>
      </c>
      <c r="N23" s="87">
        <v>0.15</v>
      </c>
      <c r="O23" s="87">
        <v>2.8124999999999998E-4</v>
      </c>
      <c r="P23" s="87">
        <v>202.5</v>
      </c>
      <c r="Q23" s="87">
        <v>202.5</v>
      </c>
    </row>
    <row r="24" spans="1:17">
      <c r="A24" s="140"/>
      <c r="B24" s="87">
        <v>13</v>
      </c>
      <c r="C24" s="87" t="s">
        <v>3</v>
      </c>
      <c r="D24" s="87">
        <v>3</v>
      </c>
      <c r="E24" s="87" t="s">
        <v>78</v>
      </c>
      <c r="F24" s="87" t="s">
        <v>0</v>
      </c>
      <c r="G24" s="87">
        <v>13</v>
      </c>
      <c r="H24" s="87" t="s">
        <v>28</v>
      </c>
      <c r="I24" s="87">
        <v>13</v>
      </c>
      <c r="J24" s="87">
        <v>13</v>
      </c>
      <c r="K24" s="87">
        <v>1</v>
      </c>
      <c r="L24" s="87" t="s">
        <v>441</v>
      </c>
      <c r="M24" s="87" t="s">
        <v>408</v>
      </c>
      <c r="N24" s="87">
        <v>0.15</v>
      </c>
      <c r="O24" s="87">
        <v>9.3750000000000002E-5</v>
      </c>
      <c r="P24" s="87">
        <v>67.5</v>
      </c>
      <c r="Q24" s="87">
        <v>67.5</v>
      </c>
    </row>
    <row r="25" spans="1:17">
      <c r="A25" s="140"/>
      <c r="B25" s="87">
        <v>14</v>
      </c>
      <c r="C25" s="87" t="s">
        <v>3</v>
      </c>
      <c r="D25" s="87">
        <v>3</v>
      </c>
      <c r="E25" s="87" t="s">
        <v>78</v>
      </c>
      <c r="F25" s="87" t="s">
        <v>0</v>
      </c>
      <c r="G25" s="87">
        <v>14</v>
      </c>
      <c r="H25" s="87" t="s">
        <v>29</v>
      </c>
      <c r="I25" s="87">
        <v>14</v>
      </c>
      <c r="J25" s="87">
        <v>14</v>
      </c>
      <c r="K25" s="87">
        <v>1</v>
      </c>
      <c r="L25" s="87" t="s">
        <v>441</v>
      </c>
      <c r="M25" s="87" t="s">
        <v>408</v>
      </c>
      <c r="N25" s="87">
        <v>0.15</v>
      </c>
      <c r="O25" s="87">
        <v>3.1250000000000001E-5</v>
      </c>
      <c r="P25" s="87">
        <v>22.5</v>
      </c>
      <c r="Q25" s="87">
        <v>22.5</v>
      </c>
    </row>
    <row r="26" spans="1:17">
      <c r="A26" s="140"/>
      <c r="B26" s="87">
        <v>15</v>
      </c>
      <c r="C26" s="87" t="s">
        <v>3</v>
      </c>
      <c r="D26" s="87">
        <v>3</v>
      </c>
      <c r="E26" s="87" t="s">
        <v>78</v>
      </c>
      <c r="F26" s="87" t="s">
        <v>0</v>
      </c>
      <c r="G26" s="87">
        <v>15</v>
      </c>
      <c r="H26" s="87" t="s">
        <v>30</v>
      </c>
      <c r="I26" s="87">
        <v>15</v>
      </c>
      <c r="J26" s="87">
        <v>15</v>
      </c>
      <c r="K26" s="87">
        <v>1</v>
      </c>
      <c r="L26" s="87" t="s">
        <v>441</v>
      </c>
      <c r="M26" s="87" t="s">
        <v>408</v>
      </c>
      <c r="N26" s="87">
        <v>0.15</v>
      </c>
      <c r="O26" s="87">
        <v>1.0416666666666666E-5</v>
      </c>
      <c r="P26" s="87">
        <v>7.5</v>
      </c>
      <c r="Q26" s="87">
        <v>7.5</v>
      </c>
    </row>
    <row r="27" spans="1:17">
      <c r="A27" s="140"/>
      <c r="B27" s="87">
        <v>16</v>
      </c>
      <c r="C27" s="87" t="s">
        <v>3</v>
      </c>
      <c r="D27" s="87">
        <v>3</v>
      </c>
      <c r="E27" s="87" t="s">
        <v>78</v>
      </c>
      <c r="F27" s="87" t="s">
        <v>0</v>
      </c>
      <c r="G27" s="87">
        <v>16</v>
      </c>
      <c r="H27" s="87" t="s">
        <v>31</v>
      </c>
      <c r="I27" s="87">
        <v>16</v>
      </c>
      <c r="J27" s="87">
        <v>16</v>
      </c>
      <c r="K27" s="87">
        <v>1</v>
      </c>
      <c r="L27" s="87" t="s">
        <v>441</v>
      </c>
      <c r="M27" s="87" t="s">
        <v>408</v>
      </c>
      <c r="N27" s="87">
        <v>0.15</v>
      </c>
      <c r="O27" s="87">
        <v>3.4722222222222224E-6</v>
      </c>
      <c r="P27" s="87">
        <v>2.5</v>
      </c>
      <c r="Q27" s="87">
        <v>2.5</v>
      </c>
    </row>
    <row r="28" spans="1:17">
      <c r="A28" s="140"/>
      <c r="B28" s="87">
        <v>17</v>
      </c>
      <c r="C28" s="87" t="s">
        <v>3</v>
      </c>
      <c r="D28" s="87">
        <v>1</v>
      </c>
      <c r="E28" s="87" t="s">
        <v>76</v>
      </c>
      <c r="F28" s="87" t="s">
        <v>1</v>
      </c>
      <c r="G28" s="87">
        <v>1</v>
      </c>
      <c r="H28" s="87" t="s">
        <v>36</v>
      </c>
      <c r="I28" s="87">
        <v>25</v>
      </c>
      <c r="J28" s="87">
        <v>1</v>
      </c>
      <c r="K28" s="87">
        <v>1</v>
      </c>
      <c r="L28" s="87" t="s">
        <v>441</v>
      </c>
      <c r="M28" s="87" t="s">
        <v>406</v>
      </c>
      <c r="N28" s="87">
        <v>20000</v>
      </c>
      <c r="O28" s="87">
        <v>50</v>
      </c>
      <c r="P28" s="87">
        <v>270</v>
      </c>
      <c r="Q28" s="87">
        <v>270</v>
      </c>
    </row>
    <row r="29" spans="1:17">
      <c r="A29" s="140"/>
      <c r="B29" s="87">
        <v>18</v>
      </c>
      <c r="C29" s="87" t="s">
        <v>3</v>
      </c>
      <c r="D29" s="87">
        <v>1</v>
      </c>
      <c r="E29" s="87" t="s">
        <v>76</v>
      </c>
      <c r="F29" s="87" t="s">
        <v>1</v>
      </c>
      <c r="G29" s="87">
        <v>2</v>
      </c>
      <c r="H29" s="87" t="s">
        <v>37</v>
      </c>
      <c r="I29" s="87">
        <v>26</v>
      </c>
      <c r="J29" s="87">
        <v>2</v>
      </c>
      <c r="K29" s="87">
        <v>1</v>
      </c>
      <c r="L29" s="87" t="s">
        <v>441</v>
      </c>
      <c r="M29" s="87" t="s">
        <v>406</v>
      </c>
      <c r="N29" s="87">
        <v>20000</v>
      </c>
      <c r="O29" s="87">
        <v>16.666666666666668</v>
      </c>
      <c r="P29" s="87">
        <v>90</v>
      </c>
      <c r="Q29" s="87">
        <v>90</v>
      </c>
    </row>
    <row r="30" spans="1:17">
      <c r="A30" s="140"/>
      <c r="B30" s="87">
        <v>19</v>
      </c>
      <c r="C30" s="87" t="s">
        <v>3</v>
      </c>
      <c r="D30" s="87">
        <v>1</v>
      </c>
      <c r="E30" s="87" t="s">
        <v>76</v>
      </c>
      <c r="F30" s="87" t="s">
        <v>1</v>
      </c>
      <c r="G30" s="87">
        <v>3</v>
      </c>
      <c r="H30" s="87" t="s">
        <v>38</v>
      </c>
      <c r="I30" s="87">
        <v>27</v>
      </c>
      <c r="J30" s="87">
        <v>3</v>
      </c>
      <c r="K30" s="87">
        <v>1</v>
      </c>
      <c r="L30" s="87" t="s">
        <v>441</v>
      </c>
      <c r="M30" s="87" t="s">
        <v>406</v>
      </c>
      <c r="N30" s="87">
        <v>20000</v>
      </c>
      <c r="O30" s="87">
        <v>5.5555555555555554</v>
      </c>
      <c r="P30" s="87">
        <v>30</v>
      </c>
      <c r="Q30" s="87">
        <v>30</v>
      </c>
    </row>
    <row r="31" spans="1:17">
      <c r="A31" s="140"/>
      <c r="B31" s="87">
        <v>20</v>
      </c>
      <c r="C31" s="87" t="s">
        <v>3</v>
      </c>
      <c r="D31" s="87">
        <v>1</v>
      </c>
      <c r="E31" s="87" t="s">
        <v>76</v>
      </c>
      <c r="F31" s="87" t="s">
        <v>1</v>
      </c>
      <c r="G31" s="87">
        <v>4</v>
      </c>
      <c r="H31" s="87" t="s">
        <v>39</v>
      </c>
      <c r="I31" s="87">
        <v>28</v>
      </c>
      <c r="J31" s="87">
        <v>4</v>
      </c>
      <c r="K31" s="87">
        <v>1</v>
      </c>
      <c r="L31" s="87" t="s">
        <v>441</v>
      </c>
      <c r="M31" s="87" t="s">
        <v>406</v>
      </c>
      <c r="N31" s="87">
        <v>20000</v>
      </c>
      <c r="O31" s="87">
        <v>1.8518518518518519</v>
      </c>
      <c r="P31" s="87">
        <v>10</v>
      </c>
      <c r="Q31" s="87">
        <v>10</v>
      </c>
    </row>
    <row r="32" spans="1:17">
      <c r="A32" s="140"/>
      <c r="B32" s="87">
        <v>21</v>
      </c>
      <c r="C32" s="87" t="s">
        <v>3</v>
      </c>
      <c r="D32" s="87">
        <v>2</v>
      </c>
      <c r="E32" s="87" t="s">
        <v>77</v>
      </c>
      <c r="F32" s="87" t="s">
        <v>1</v>
      </c>
      <c r="G32" s="87">
        <v>5</v>
      </c>
      <c r="H32" s="87" t="s">
        <v>40</v>
      </c>
      <c r="I32" s="87">
        <v>29</v>
      </c>
      <c r="J32" s="87">
        <v>5</v>
      </c>
      <c r="K32" s="87">
        <v>1</v>
      </c>
      <c r="L32" s="87" t="s">
        <v>441</v>
      </c>
      <c r="M32" s="87" t="s">
        <v>407</v>
      </c>
      <c r="N32" s="87">
        <v>110</v>
      </c>
      <c r="O32" s="87">
        <v>0.6162037037037037</v>
      </c>
      <c r="P32" s="87">
        <v>605</v>
      </c>
      <c r="Q32" s="87">
        <v>605</v>
      </c>
    </row>
    <row r="33" spans="1:17">
      <c r="A33" s="140"/>
      <c r="B33" s="87">
        <v>22</v>
      </c>
      <c r="C33" s="87" t="s">
        <v>3</v>
      </c>
      <c r="D33" s="87">
        <v>2</v>
      </c>
      <c r="E33" s="87" t="s">
        <v>77</v>
      </c>
      <c r="F33" s="87" t="s">
        <v>1</v>
      </c>
      <c r="G33" s="87">
        <v>6</v>
      </c>
      <c r="H33" s="87" t="s">
        <v>41</v>
      </c>
      <c r="I33" s="87">
        <v>30</v>
      </c>
      <c r="J33" s="87">
        <v>6</v>
      </c>
      <c r="K33" s="87">
        <v>1</v>
      </c>
      <c r="L33" s="87" t="s">
        <v>441</v>
      </c>
      <c r="M33" s="87" t="s">
        <v>407</v>
      </c>
      <c r="N33" s="87">
        <v>110</v>
      </c>
      <c r="O33" s="87">
        <v>0.20625000000000002</v>
      </c>
      <c r="P33" s="87">
        <v>202.5</v>
      </c>
      <c r="Q33" s="87">
        <v>202.5</v>
      </c>
    </row>
    <row r="34" spans="1:17">
      <c r="A34" s="140"/>
      <c r="B34" s="87">
        <v>23</v>
      </c>
      <c r="C34" s="87" t="s">
        <v>3</v>
      </c>
      <c r="D34" s="87">
        <v>2</v>
      </c>
      <c r="E34" s="87" t="s">
        <v>77</v>
      </c>
      <c r="F34" s="87" t="s">
        <v>1</v>
      </c>
      <c r="G34" s="87">
        <v>7</v>
      </c>
      <c r="H34" s="87" t="s">
        <v>42</v>
      </c>
      <c r="I34" s="87">
        <v>31</v>
      </c>
      <c r="J34" s="87">
        <v>7</v>
      </c>
      <c r="K34" s="87">
        <v>1</v>
      </c>
      <c r="L34" s="87" t="s">
        <v>441</v>
      </c>
      <c r="M34" s="87" t="s">
        <v>407</v>
      </c>
      <c r="N34" s="87">
        <v>110</v>
      </c>
      <c r="O34" s="87">
        <v>6.8750000000000006E-2</v>
      </c>
      <c r="P34" s="87">
        <v>67.5</v>
      </c>
      <c r="Q34" s="87">
        <v>67.5</v>
      </c>
    </row>
    <row r="35" spans="1:17">
      <c r="A35" s="140"/>
      <c r="B35" s="87">
        <v>24</v>
      </c>
      <c r="C35" s="87" t="s">
        <v>3</v>
      </c>
      <c r="D35" s="87">
        <v>2</v>
      </c>
      <c r="E35" s="87" t="s">
        <v>77</v>
      </c>
      <c r="F35" s="87" t="s">
        <v>1</v>
      </c>
      <c r="G35" s="87">
        <v>8</v>
      </c>
      <c r="H35" s="87" t="s">
        <v>43</v>
      </c>
      <c r="I35" s="87">
        <v>32</v>
      </c>
      <c r="J35" s="87">
        <v>8</v>
      </c>
      <c r="K35" s="87">
        <v>1</v>
      </c>
      <c r="L35" s="87" t="s">
        <v>441</v>
      </c>
      <c r="M35" s="87" t="s">
        <v>407</v>
      </c>
      <c r="N35" s="87">
        <v>110</v>
      </c>
      <c r="O35" s="87">
        <v>2.2916666666666669E-2</v>
      </c>
      <c r="P35" s="87">
        <v>22.5</v>
      </c>
      <c r="Q35" s="87">
        <v>22.5</v>
      </c>
    </row>
    <row r="36" spans="1:17">
      <c r="A36" s="140"/>
      <c r="B36" s="87">
        <v>25</v>
      </c>
      <c r="C36" s="87" t="s">
        <v>3</v>
      </c>
      <c r="D36" s="87">
        <v>2</v>
      </c>
      <c r="E36" s="87" t="s">
        <v>77</v>
      </c>
      <c r="F36" s="87" t="s">
        <v>1</v>
      </c>
      <c r="G36" s="87">
        <v>9</v>
      </c>
      <c r="H36" s="87" t="s">
        <v>44</v>
      </c>
      <c r="I36" s="87">
        <v>33</v>
      </c>
      <c r="J36" s="87">
        <v>9</v>
      </c>
      <c r="K36" s="87">
        <v>1</v>
      </c>
      <c r="L36" s="87" t="s">
        <v>441</v>
      </c>
      <c r="M36" s="87" t="s">
        <v>407</v>
      </c>
      <c r="N36" s="87">
        <v>110</v>
      </c>
      <c r="O36" s="87">
        <v>7.6388888888888886E-3</v>
      </c>
      <c r="P36" s="87">
        <v>7.5</v>
      </c>
      <c r="Q36" s="87">
        <v>7.5</v>
      </c>
    </row>
    <row r="37" spans="1:17">
      <c r="A37" s="140"/>
      <c r="B37" s="87">
        <v>26</v>
      </c>
      <c r="C37" s="87" t="s">
        <v>3</v>
      </c>
      <c r="D37" s="87">
        <v>2</v>
      </c>
      <c r="E37" s="87" t="s">
        <v>77</v>
      </c>
      <c r="F37" s="87" t="s">
        <v>1</v>
      </c>
      <c r="G37" s="87">
        <v>10</v>
      </c>
      <c r="H37" s="87" t="s">
        <v>45</v>
      </c>
      <c r="I37" s="87">
        <v>34</v>
      </c>
      <c r="J37" s="87">
        <v>10</v>
      </c>
      <c r="K37" s="87">
        <v>1</v>
      </c>
      <c r="L37" s="87" t="s">
        <v>441</v>
      </c>
      <c r="M37" s="87" t="s">
        <v>407</v>
      </c>
      <c r="N37" s="87">
        <v>110</v>
      </c>
      <c r="O37" s="87">
        <v>2.5462962962962965E-3</v>
      </c>
      <c r="P37" s="87">
        <v>2.5</v>
      </c>
      <c r="Q37" s="87">
        <v>2.5</v>
      </c>
    </row>
    <row r="38" spans="1:17">
      <c r="A38" s="140"/>
      <c r="B38" s="87">
        <v>27</v>
      </c>
      <c r="C38" s="87" t="s">
        <v>3</v>
      </c>
      <c r="D38" s="87">
        <v>3</v>
      </c>
      <c r="E38" s="87" t="s">
        <v>78</v>
      </c>
      <c r="F38" s="87" t="s">
        <v>1</v>
      </c>
      <c r="G38" s="87">
        <v>11</v>
      </c>
      <c r="H38" s="87" t="s">
        <v>46</v>
      </c>
      <c r="I38" s="87">
        <v>35</v>
      </c>
      <c r="J38" s="87">
        <v>11</v>
      </c>
      <c r="K38" s="87">
        <v>1</v>
      </c>
      <c r="L38" s="87" t="s">
        <v>441</v>
      </c>
      <c r="M38" s="87" t="s">
        <v>408</v>
      </c>
      <c r="N38" s="87">
        <v>0.15</v>
      </c>
      <c r="O38" s="87">
        <v>8.4722222222222219E-4</v>
      </c>
      <c r="P38" s="87">
        <v>610</v>
      </c>
      <c r="Q38" s="87">
        <v>610</v>
      </c>
    </row>
    <row r="39" spans="1:17">
      <c r="A39" s="140"/>
      <c r="B39" s="87">
        <v>28</v>
      </c>
      <c r="C39" s="87" t="s">
        <v>3</v>
      </c>
      <c r="D39" s="87">
        <v>3</v>
      </c>
      <c r="E39" s="87" t="s">
        <v>78</v>
      </c>
      <c r="F39" s="87" t="s">
        <v>1</v>
      </c>
      <c r="G39" s="87">
        <v>12</v>
      </c>
      <c r="H39" s="87" t="s">
        <v>47</v>
      </c>
      <c r="I39" s="87">
        <v>36</v>
      </c>
      <c r="J39" s="87">
        <v>12</v>
      </c>
      <c r="K39" s="87">
        <v>1</v>
      </c>
      <c r="L39" s="87" t="s">
        <v>441</v>
      </c>
      <c r="M39" s="87" t="s">
        <v>408</v>
      </c>
      <c r="N39" s="87">
        <v>0.15</v>
      </c>
      <c r="O39" s="87">
        <v>2.8124999999999998E-4</v>
      </c>
      <c r="P39" s="87">
        <v>202.5</v>
      </c>
      <c r="Q39" s="87">
        <v>202.5</v>
      </c>
    </row>
    <row r="40" spans="1:17">
      <c r="A40" s="140"/>
      <c r="B40" s="87">
        <v>29</v>
      </c>
      <c r="C40" s="87" t="s">
        <v>3</v>
      </c>
      <c r="D40" s="87">
        <v>3</v>
      </c>
      <c r="E40" s="87" t="s">
        <v>78</v>
      </c>
      <c r="F40" s="87" t="s">
        <v>1</v>
      </c>
      <c r="G40" s="87">
        <v>13</v>
      </c>
      <c r="H40" s="87" t="s">
        <v>48</v>
      </c>
      <c r="I40" s="87">
        <v>37</v>
      </c>
      <c r="J40" s="87">
        <v>13</v>
      </c>
      <c r="K40" s="87">
        <v>1</v>
      </c>
      <c r="L40" s="87" t="s">
        <v>441</v>
      </c>
      <c r="M40" s="87" t="s">
        <v>408</v>
      </c>
      <c r="N40" s="87">
        <v>0.15</v>
      </c>
      <c r="O40" s="87">
        <v>9.3750000000000002E-5</v>
      </c>
      <c r="P40" s="87">
        <v>67.5</v>
      </c>
      <c r="Q40" s="87">
        <v>67.5</v>
      </c>
    </row>
    <row r="41" spans="1:17">
      <c r="A41" s="140"/>
      <c r="B41" s="87">
        <v>30</v>
      </c>
      <c r="C41" s="87" t="s">
        <v>3</v>
      </c>
      <c r="D41" s="87">
        <v>3</v>
      </c>
      <c r="E41" s="87" t="s">
        <v>78</v>
      </c>
      <c r="F41" s="87" t="s">
        <v>1</v>
      </c>
      <c r="G41" s="87">
        <v>14</v>
      </c>
      <c r="H41" s="87" t="s">
        <v>49</v>
      </c>
      <c r="I41" s="87">
        <v>38</v>
      </c>
      <c r="J41" s="87">
        <v>14</v>
      </c>
      <c r="K41" s="87">
        <v>1</v>
      </c>
      <c r="L41" s="87" t="s">
        <v>441</v>
      </c>
      <c r="M41" s="87" t="s">
        <v>408</v>
      </c>
      <c r="N41" s="87">
        <v>0.15</v>
      </c>
      <c r="O41" s="87">
        <v>3.1250000000000001E-5</v>
      </c>
      <c r="P41" s="87">
        <v>22.5</v>
      </c>
      <c r="Q41" s="87">
        <v>22.5</v>
      </c>
    </row>
    <row r="42" spans="1:17">
      <c r="A42" s="140"/>
      <c r="B42" s="87">
        <v>31</v>
      </c>
      <c r="C42" s="87" t="s">
        <v>3</v>
      </c>
      <c r="D42" s="87">
        <v>3</v>
      </c>
      <c r="E42" s="87" t="s">
        <v>78</v>
      </c>
      <c r="F42" s="87" t="s">
        <v>1</v>
      </c>
      <c r="G42" s="87">
        <v>15</v>
      </c>
      <c r="H42" s="87" t="s">
        <v>50</v>
      </c>
      <c r="I42" s="87">
        <v>39</v>
      </c>
      <c r="J42" s="87">
        <v>15</v>
      </c>
      <c r="K42" s="87">
        <v>1</v>
      </c>
      <c r="L42" s="87" t="s">
        <v>441</v>
      </c>
      <c r="M42" s="87" t="s">
        <v>408</v>
      </c>
      <c r="N42" s="87">
        <v>0.15</v>
      </c>
      <c r="O42" s="87">
        <v>1.0416666666666666E-5</v>
      </c>
      <c r="P42" s="87">
        <v>7.5</v>
      </c>
      <c r="Q42" s="87">
        <v>7.5</v>
      </c>
    </row>
    <row r="43" spans="1:17">
      <c r="A43" s="140"/>
      <c r="B43" s="87">
        <v>32</v>
      </c>
      <c r="C43" s="87" t="s">
        <v>3</v>
      </c>
      <c r="D43" s="87">
        <v>3</v>
      </c>
      <c r="E43" s="87" t="s">
        <v>78</v>
      </c>
      <c r="F43" s="87" t="s">
        <v>1</v>
      </c>
      <c r="G43" s="87">
        <v>16</v>
      </c>
      <c r="H43" s="87" t="s">
        <v>51</v>
      </c>
      <c r="I43" s="87">
        <v>40</v>
      </c>
      <c r="J43" s="87">
        <v>16</v>
      </c>
      <c r="K43" s="87">
        <v>1</v>
      </c>
      <c r="L43" s="87" t="s">
        <v>441</v>
      </c>
      <c r="M43" s="87" t="s">
        <v>408</v>
      </c>
      <c r="N43" s="87">
        <v>0.15</v>
      </c>
      <c r="O43" s="87">
        <v>3.4722222222222224E-6</v>
      </c>
      <c r="P43" s="87">
        <v>2.5</v>
      </c>
      <c r="Q43" s="87">
        <v>2.5</v>
      </c>
    </row>
    <row r="44" spans="1:17">
      <c r="A44" s="140"/>
      <c r="B44" s="87">
        <v>33</v>
      </c>
      <c r="C44" s="87" t="s">
        <v>3</v>
      </c>
      <c r="D44" s="87">
        <v>1</v>
      </c>
      <c r="E44" s="87" t="s">
        <v>76</v>
      </c>
      <c r="F44" s="87" t="s">
        <v>2</v>
      </c>
      <c r="G44" s="87">
        <v>1</v>
      </c>
      <c r="H44" s="87" t="s">
        <v>56</v>
      </c>
      <c r="I44" s="87">
        <v>49</v>
      </c>
      <c r="J44" s="87">
        <v>1</v>
      </c>
      <c r="K44" s="87">
        <v>1</v>
      </c>
      <c r="L44" s="87" t="s">
        <v>441</v>
      </c>
      <c r="M44" s="87" t="s">
        <v>406</v>
      </c>
      <c r="N44" s="87">
        <v>20000</v>
      </c>
      <c r="O44" s="87">
        <v>50</v>
      </c>
      <c r="P44" s="87">
        <v>270</v>
      </c>
      <c r="Q44" s="87">
        <v>270</v>
      </c>
    </row>
    <row r="45" spans="1:17">
      <c r="A45" s="140"/>
      <c r="B45" s="87">
        <v>34</v>
      </c>
      <c r="C45" s="87" t="s">
        <v>3</v>
      </c>
      <c r="D45" s="87">
        <v>1</v>
      </c>
      <c r="E45" s="87" t="s">
        <v>76</v>
      </c>
      <c r="F45" s="87" t="s">
        <v>2</v>
      </c>
      <c r="G45" s="87">
        <v>2</v>
      </c>
      <c r="H45" s="87" t="s">
        <v>57</v>
      </c>
      <c r="I45" s="87">
        <v>50</v>
      </c>
      <c r="J45" s="87">
        <v>2</v>
      </c>
      <c r="K45" s="87">
        <v>1</v>
      </c>
      <c r="L45" s="87" t="s">
        <v>441</v>
      </c>
      <c r="M45" s="87" t="s">
        <v>406</v>
      </c>
      <c r="N45" s="87">
        <v>20000</v>
      </c>
      <c r="O45" s="87">
        <v>16.666666666666668</v>
      </c>
      <c r="P45" s="87">
        <v>90</v>
      </c>
      <c r="Q45" s="87">
        <v>90</v>
      </c>
    </row>
    <row r="46" spans="1:17">
      <c r="A46" s="140"/>
      <c r="B46" s="87">
        <v>35</v>
      </c>
      <c r="C46" s="87" t="s">
        <v>3</v>
      </c>
      <c r="D46" s="87">
        <v>1</v>
      </c>
      <c r="E46" s="87" t="s">
        <v>76</v>
      </c>
      <c r="F46" s="87" t="s">
        <v>2</v>
      </c>
      <c r="G46" s="87">
        <v>3</v>
      </c>
      <c r="H46" s="87" t="s">
        <v>58</v>
      </c>
      <c r="I46" s="87">
        <v>51</v>
      </c>
      <c r="J46" s="87">
        <v>3</v>
      </c>
      <c r="K46" s="87">
        <v>1</v>
      </c>
      <c r="L46" s="87" t="s">
        <v>441</v>
      </c>
      <c r="M46" s="87" t="s">
        <v>406</v>
      </c>
      <c r="N46" s="87">
        <v>20000</v>
      </c>
      <c r="O46" s="87">
        <v>5.5555555555555554</v>
      </c>
      <c r="P46" s="87">
        <v>30</v>
      </c>
      <c r="Q46" s="87">
        <v>30</v>
      </c>
    </row>
    <row r="47" spans="1:17">
      <c r="A47" s="140"/>
      <c r="B47" s="87">
        <v>36</v>
      </c>
      <c r="C47" s="87" t="s">
        <v>3</v>
      </c>
      <c r="D47" s="87">
        <v>1</v>
      </c>
      <c r="E47" s="87" t="s">
        <v>76</v>
      </c>
      <c r="F47" s="87" t="s">
        <v>2</v>
      </c>
      <c r="G47" s="87">
        <v>4</v>
      </c>
      <c r="H47" s="87" t="s">
        <v>59</v>
      </c>
      <c r="I47" s="87">
        <v>52</v>
      </c>
      <c r="J47" s="87">
        <v>4</v>
      </c>
      <c r="K47" s="87">
        <v>1</v>
      </c>
      <c r="L47" s="87" t="s">
        <v>441</v>
      </c>
      <c r="M47" s="87" t="s">
        <v>406</v>
      </c>
      <c r="N47" s="87">
        <v>20000</v>
      </c>
      <c r="O47" s="87">
        <v>1.8518518518518519</v>
      </c>
      <c r="P47" s="87">
        <v>10</v>
      </c>
      <c r="Q47" s="87">
        <v>10</v>
      </c>
    </row>
    <row r="48" spans="1:17">
      <c r="A48" s="140"/>
      <c r="B48" s="87">
        <v>37</v>
      </c>
      <c r="C48" s="87" t="s">
        <v>3</v>
      </c>
      <c r="D48" s="87">
        <v>2</v>
      </c>
      <c r="E48" s="87" t="s">
        <v>77</v>
      </c>
      <c r="F48" s="87" t="s">
        <v>2</v>
      </c>
      <c r="G48" s="87">
        <v>5</v>
      </c>
      <c r="H48" s="87" t="s">
        <v>60</v>
      </c>
      <c r="I48" s="87">
        <v>53</v>
      </c>
      <c r="J48" s="87">
        <v>5</v>
      </c>
      <c r="K48" s="87">
        <v>1</v>
      </c>
      <c r="L48" s="87" t="s">
        <v>441</v>
      </c>
      <c r="M48" s="87" t="s">
        <v>407</v>
      </c>
      <c r="N48" s="87">
        <v>110</v>
      </c>
      <c r="O48" s="87">
        <v>0.6162037037037037</v>
      </c>
      <c r="P48" s="87">
        <v>605</v>
      </c>
      <c r="Q48" s="87">
        <v>605</v>
      </c>
    </row>
    <row r="49" spans="1:17">
      <c r="A49" s="140"/>
      <c r="B49" s="87">
        <v>38</v>
      </c>
      <c r="C49" s="87" t="s">
        <v>3</v>
      </c>
      <c r="D49" s="87">
        <v>2</v>
      </c>
      <c r="E49" s="87" t="s">
        <v>77</v>
      </c>
      <c r="F49" s="87" t="s">
        <v>2</v>
      </c>
      <c r="G49" s="87">
        <v>6</v>
      </c>
      <c r="H49" s="87" t="s">
        <v>61</v>
      </c>
      <c r="I49" s="87">
        <v>54</v>
      </c>
      <c r="J49" s="87">
        <v>6</v>
      </c>
      <c r="K49" s="87">
        <v>1</v>
      </c>
      <c r="L49" s="87" t="s">
        <v>441</v>
      </c>
      <c r="M49" s="87" t="s">
        <v>407</v>
      </c>
      <c r="N49" s="87">
        <v>110</v>
      </c>
      <c r="O49" s="87">
        <v>0.20625000000000002</v>
      </c>
      <c r="P49" s="87">
        <v>202.5</v>
      </c>
      <c r="Q49" s="87">
        <v>202.5</v>
      </c>
    </row>
    <row r="50" spans="1:17">
      <c r="A50" s="140"/>
      <c r="B50" s="87">
        <v>39</v>
      </c>
      <c r="C50" s="87" t="s">
        <v>3</v>
      </c>
      <c r="D50" s="87">
        <v>2</v>
      </c>
      <c r="E50" s="87" t="s">
        <v>77</v>
      </c>
      <c r="F50" s="87" t="s">
        <v>2</v>
      </c>
      <c r="G50" s="87">
        <v>7</v>
      </c>
      <c r="H50" s="87" t="s">
        <v>62</v>
      </c>
      <c r="I50" s="87">
        <v>55</v>
      </c>
      <c r="J50" s="87">
        <v>7</v>
      </c>
      <c r="K50" s="87">
        <v>1</v>
      </c>
      <c r="L50" s="87" t="s">
        <v>441</v>
      </c>
      <c r="M50" s="87" t="s">
        <v>407</v>
      </c>
      <c r="N50" s="87">
        <v>110</v>
      </c>
      <c r="O50" s="87">
        <v>6.8750000000000006E-2</v>
      </c>
      <c r="P50" s="87">
        <v>67.5</v>
      </c>
      <c r="Q50" s="87">
        <v>67.5</v>
      </c>
    </row>
    <row r="51" spans="1:17">
      <c r="A51" s="140"/>
      <c r="B51" s="87">
        <v>40</v>
      </c>
      <c r="C51" s="87" t="s">
        <v>3</v>
      </c>
      <c r="D51" s="87">
        <v>2</v>
      </c>
      <c r="E51" s="87" t="s">
        <v>77</v>
      </c>
      <c r="F51" s="87" t="s">
        <v>2</v>
      </c>
      <c r="G51" s="87">
        <v>8</v>
      </c>
      <c r="H51" s="87" t="s">
        <v>63</v>
      </c>
      <c r="I51" s="87">
        <v>56</v>
      </c>
      <c r="J51" s="87">
        <v>8</v>
      </c>
      <c r="K51" s="87">
        <v>1</v>
      </c>
      <c r="L51" s="87" t="s">
        <v>441</v>
      </c>
      <c r="M51" s="87" t="s">
        <v>407</v>
      </c>
      <c r="N51" s="87">
        <v>110</v>
      </c>
      <c r="O51" s="87">
        <v>2.2916666666666669E-2</v>
      </c>
      <c r="P51" s="87">
        <v>22.5</v>
      </c>
      <c r="Q51" s="87">
        <v>22.5</v>
      </c>
    </row>
    <row r="52" spans="1:17">
      <c r="A52" s="140"/>
      <c r="B52" s="87">
        <v>41</v>
      </c>
      <c r="C52" s="87" t="s">
        <v>3</v>
      </c>
      <c r="D52" s="87">
        <v>2</v>
      </c>
      <c r="E52" s="87" t="s">
        <v>77</v>
      </c>
      <c r="F52" s="87" t="s">
        <v>2</v>
      </c>
      <c r="G52" s="87">
        <v>9</v>
      </c>
      <c r="H52" s="87" t="s">
        <v>64</v>
      </c>
      <c r="I52" s="87">
        <v>57</v>
      </c>
      <c r="J52" s="87">
        <v>9</v>
      </c>
      <c r="K52" s="87">
        <v>1</v>
      </c>
      <c r="L52" s="87" t="s">
        <v>441</v>
      </c>
      <c r="M52" s="87" t="s">
        <v>407</v>
      </c>
      <c r="N52" s="87">
        <v>110</v>
      </c>
      <c r="O52" s="87">
        <v>7.6388888888888886E-3</v>
      </c>
      <c r="P52" s="87">
        <v>7.5</v>
      </c>
      <c r="Q52" s="87">
        <v>7.5</v>
      </c>
    </row>
    <row r="53" spans="1:17">
      <c r="A53" s="140"/>
      <c r="B53" s="87">
        <v>42</v>
      </c>
      <c r="C53" s="87" t="s">
        <v>3</v>
      </c>
      <c r="D53" s="87">
        <v>2</v>
      </c>
      <c r="E53" s="87" t="s">
        <v>77</v>
      </c>
      <c r="F53" s="87" t="s">
        <v>2</v>
      </c>
      <c r="G53" s="87">
        <v>10</v>
      </c>
      <c r="H53" s="87" t="s">
        <v>65</v>
      </c>
      <c r="I53" s="87">
        <v>58</v>
      </c>
      <c r="J53" s="87">
        <v>10</v>
      </c>
      <c r="K53" s="87">
        <v>1</v>
      </c>
      <c r="L53" s="87" t="s">
        <v>441</v>
      </c>
      <c r="M53" s="87" t="s">
        <v>407</v>
      </c>
      <c r="N53" s="87">
        <v>110</v>
      </c>
      <c r="O53" s="87">
        <v>2.5462962962962965E-3</v>
      </c>
      <c r="P53" s="87">
        <v>2.5</v>
      </c>
      <c r="Q53" s="87">
        <v>2.5</v>
      </c>
    </row>
    <row r="54" spans="1:17">
      <c r="A54" s="140"/>
      <c r="B54" s="87">
        <v>43</v>
      </c>
      <c r="C54" s="87" t="s">
        <v>3</v>
      </c>
      <c r="D54" s="87">
        <v>3</v>
      </c>
      <c r="E54" s="87" t="s">
        <v>78</v>
      </c>
      <c r="F54" s="87" t="s">
        <v>2</v>
      </c>
      <c r="G54" s="87">
        <v>11</v>
      </c>
      <c r="H54" s="87" t="s">
        <v>66</v>
      </c>
      <c r="I54" s="87">
        <v>59</v>
      </c>
      <c r="J54" s="87">
        <v>11</v>
      </c>
      <c r="K54" s="87">
        <v>1</v>
      </c>
      <c r="L54" s="87" t="s">
        <v>441</v>
      </c>
      <c r="M54" s="87" t="s">
        <v>408</v>
      </c>
      <c r="N54" s="87">
        <v>0.15</v>
      </c>
      <c r="O54" s="87">
        <v>8.4722222222222219E-4</v>
      </c>
      <c r="P54" s="87">
        <v>610</v>
      </c>
      <c r="Q54" s="87">
        <v>610</v>
      </c>
    </row>
    <row r="55" spans="1:17">
      <c r="A55" s="140"/>
      <c r="B55" s="87">
        <v>44</v>
      </c>
      <c r="C55" s="87" t="s">
        <v>3</v>
      </c>
      <c r="D55" s="87">
        <v>3</v>
      </c>
      <c r="E55" s="87" t="s">
        <v>78</v>
      </c>
      <c r="F55" s="87" t="s">
        <v>2</v>
      </c>
      <c r="G55" s="87">
        <v>12</v>
      </c>
      <c r="H55" s="87" t="s">
        <v>67</v>
      </c>
      <c r="I55" s="87">
        <v>60</v>
      </c>
      <c r="J55" s="87">
        <v>12</v>
      </c>
      <c r="K55" s="87">
        <v>1</v>
      </c>
      <c r="L55" s="87" t="s">
        <v>441</v>
      </c>
      <c r="M55" s="87" t="s">
        <v>408</v>
      </c>
      <c r="N55" s="87">
        <v>0.15</v>
      </c>
      <c r="O55" s="87">
        <v>2.8124999999999998E-4</v>
      </c>
      <c r="P55" s="87">
        <v>202.5</v>
      </c>
      <c r="Q55" s="87">
        <v>202.5</v>
      </c>
    </row>
    <row r="56" spans="1:17">
      <c r="A56" s="140"/>
      <c r="B56" s="87">
        <v>45</v>
      </c>
      <c r="C56" s="87" t="s">
        <v>3</v>
      </c>
      <c r="D56" s="87">
        <v>3</v>
      </c>
      <c r="E56" s="87" t="s">
        <v>78</v>
      </c>
      <c r="F56" s="87" t="s">
        <v>2</v>
      </c>
      <c r="G56" s="87">
        <v>13</v>
      </c>
      <c r="H56" s="87" t="s">
        <v>68</v>
      </c>
      <c r="I56" s="87">
        <v>61</v>
      </c>
      <c r="J56" s="87">
        <v>13</v>
      </c>
      <c r="K56" s="87">
        <v>1</v>
      </c>
      <c r="L56" s="87" t="s">
        <v>441</v>
      </c>
      <c r="M56" s="87" t="s">
        <v>408</v>
      </c>
      <c r="N56" s="87">
        <v>0.15</v>
      </c>
      <c r="O56" s="87">
        <v>9.3750000000000002E-5</v>
      </c>
      <c r="P56" s="87">
        <v>67.5</v>
      </c>
      <c r="Q56" s="87">
        <v>67.5</v>
      </c>
    </row>
    <row r="57" spans="1:17">
      <c r="A57" s="140"/>
      <c r="B57" s="87">
        <v>46</v>
      </c>
      <c r="C57" s="87" t="s">
        <v>3</v>
      </c>
      <c r="D57" s="87">
        <v>3</v>
      </c>
      <c r="E57" s="87" t="s">
        <v>78</v>
      </c>
      <c r="F57" s="87" t="s">
        <v>2</v>
      </c>
      <c r="G57" s="87">
        <v>14</v>
      </c>
      <c r="H57" s="87" t="s">
        <v>69</v>
      </c>
      <c r="I57" s="87">
        <v>62</v>
      </c>
      <c r="J57" s="87">
        <v>14</v>
      </c>
      <c r="K57" s="87">
        <v>1</v>
      </c>
      <c r="L57" s="87" t="s">
        <v>441</v>
      </c>
      <c r="M57" s="87" t="s">
        <v>408</v>
      </c>
      <c r="N57" s="87">
        <v>0.15</v>
      </c>
      <c r="O57" s="87">
        <v>3.1250000000000001E-5</v>
      </c>
      <c r="P57" s="87">
        <v>22.5</v>
      </c>
      <c r="Q57" s="87">
        <v>22.5</v>
      </c>
    </row>
    <row r="58" spans="1:17">
      <c r="A58" s="140"/>
      <c r="B58" s="87">
        <v>47</v>
      </c>
      <c r="C58" s="87" t="s">
        <v>3</v>
      </c>
      <c r="D58" s="87">
        <v>3</v>
      </c>
      <c r="E58" s="87" t="s">
        <v>78</v>
      </c>
      <c r="F58" s="87" t="s">
        <v>2</v>
      </c>
      <c r="G58" s="87">
        <v>15</v>
      </c>
      <c r="H58" s="87" t="s">
        <v>70</v>
      </c>
      <c r="I58" s="87">
        <v>63</v>
      </c>
      <c r="J58" s="87">
        <v>15</v>
      </c>
      <c r="K58" s="87">
        <v>1</v>
      </c>
      <c r="L58" s="87" t="s">
        <v>441</v>
      </c>
      <c r="M58" s="87" t="s">
        <v>408</v>
      </c>
      <c r="N58" s="87">
        <v>0.15</v>
      </c>
      <c r="O58" s="87">
        <v>1.0416666666666666E-5</v>
      </c>
      <c r="P58" s="87">
        <v>7.5</v>
      </c>
      <c r="Q58" s="87">
        <v>7.5</v>
      </c>
    </row>
    <row r="59" spans="1:17">
      <c r="A59" s="140"/>
      <c r="B59" s="87">
        <v>48</v>
      </c>
      <c r="C59" s="87" t="s">
        <v>3</v>
      </c>
      <c r="D59" s="87">
        <v>3</v>
      </c>
      <c r="E59" s="87" t="s">
        <v>78</v>
      </c>
      <c r="F59" s="87" t="s">
        <v>2</v>
      </c>
      <c r="G59" s="87">
        <v>16</v>
      </c>
      <c r="H59" s="87" t="s">
        <v>71</v>
      </c>
      <c r="I59" s="87">
        <v>64</v>
      </c>
      <c r="J59" s="87">
        <v>16</v>
      </c>
      <c r="K59" s="87">
        <v>1</v>
      </c>
      <c r="L59" s="87" t="s">
        <v>441</v>
      </c>
      <c r="M59" s="87" t="s">
        <v>408</v>
      </c>
      <c r="N59" s="87">
        <v>0.15</v>
      </c>
      <c r="O59" s="87">
        <v>3.4722222222222224E-6</v>
      </c>
      <c r="P59" s="87">
        <v>2.5</v>
      </c>
      <c r="Q59" s="87">
        <v>2.5</v>
      </c>
    </row>
    <row r="60" spans="1:17">
      <c r="A60" s="140"/>
      <c r="B60" s="87">
        <v>49</v>
      </c>
      <c r="C60" s="87" t="s">
        <v>3</v>
      </c>
      <c r="D60" s="87">
        <v>1</v>
      </c>
      <c r="E60" s="87" t="s">
        <v>76</v>
      </c>
      <c r="F60" s="87" t="s">
        <v>3</v>
      </c>
      <c r="G60" s="87">
        <v>1</v>
      </c>
      <c r="H60" s="87" t="s">
        <v>76</v>
      </c>
      <c r="I60" s="87">
        <v>73</v>
      </c>
      <c r="J60" s="87">
        <v>1</v>
      </c>
      <c r="K60" s="87">
        <v>1</v>
      </c>
      <c r="L60" s="87" t="s">
        <v>441</v>
      </c>
      <c r="M60" s="87" t="s">
        <v>406</v>
      </c>
      <c r="N60" s="87">
        <v>20000</v>
      </c>
      <c r="O60" s="87">
        <v>50</v>
      </c>
      <c r="P60" s="87">
        <v>270</v>
      </c>
      <c r="Q60" s="87">
        <v>270</v>
      </c>
    </row>
    <row r="61" spans="1:17">
      <c r="A61" s="140"/>
      <c r="B61" s="87">
        <v>50</v>
      </c>
      <c r="C61" s="87" t="s">
        <v>3</v>
      </c>
      <c r="D61" s="87">
        <v>1</v>
      </c>
      <c r="E61" s="87" t="s">
        <v>76</v>
      </c>
      <c r="F61" s="87" t="s">
        <v>3</v>
      </c>
      <c r="G61" s="87">
        <v>2</v>
      </c>
      <c r="H61" s="87" t="s">
        <v>77</v>
      </c>
      <c r="I61" s="87">
        <v>74</v>
      </c>
      <c r="J61" s="87">
        <v>2</v>
      </c>
      <c r="K61" s="87">
        <v>1</v>
      </c>
      <c r="L61" s="87" t="s">
        <v>441</v>
      </c>
      <c r="M61" s="87" t="s">
        <v>406</v>
      </c>
      <c r="N61" s="87">
        <v>20000</v>
      </c>
      <c r="O61" s="87">
        <v>16.666666666666668</v>
      </c>
      <c r="P61" s="87">
        <v>90</v>
      </c>
      <c r="Q61" s="87">
        <v>90</v>
      </c>
    </row>
    <row r="62" spans="1:17">
      <c r="A62" s="140"/>
      <c r="B62" s="87">
        <v>51</v>
      </c>
      <c r="C62" s="87" t="s">
        <v>3</v>
      </c>
      <c r="D62" s="87">
        <v>1</v>
      </c>
      <c r="E62" s="87" t="s">
        <v>76</v>
      </c>
      <c r="F62" s="87" t="s">
        <v>3</v>
      </c>
      <c r="G62" s="87">
        <v>3</v>
      </c>
      <c r="H62" s="87" t="s">
        <v>78</v>
      </c>
      <c r="I62" s="87">
        <v>75</v>
      </c>
      <c r="J62" s="87">
        <v>3</v>
      </c>
      <c r="K62" s="87">
        <v>1</v>
      </c>
      <c r="L62" s="87" t="s">
        <v>441</v>
      </c>
      <c r="M62" s="87" t="s">
        <v>406</v>
      </c>
      <c r="N62" s="87">
        <v>20000</v>
      </c>
      <c r="O62" s="87">
        <v>5.5555555555555554</v>
      </c>
      <c r="P62" s="87">
        <v>30</v>
      </c>
      <c r="Q62" s="87">
        <v>30</v>
      </c>
    </row>
    <row r="63" spans="1:17">
      <c r="A63" s="140"/>
      <c r="B63" s="87">
        <v>52</v>
      </c>
      <c r="C63" s="87" t="s">
        <v>3</v>
      </c>
      <c r="D63" s="87">
        <v>1</v>
      </c>
      <c r="E63" s="87" t="s">
        <v>76</v>
      </c>
      <c r="F63" s="87" t="s">
        <v>3</v>
      </c>
      <c r="G63" s="87">
        <v>4</v>
      </c>
      <c r="H63" s="87" t="s">
        <v>79</v>
      </c>
      <c r="I63" s="87">
        <v>76</v>
      </c>
      <c r="J63" s="87">
        <v>4</v>
      </c>
      <c r="K63" s="87">
        <v>1</v>
      </c>
      <c r="L63" s="87" t="s">
        <v>441</v>
      </c>
      <c r="M63" s="87" t="s">
        <v>406</v>
      </c>
      <c r="N63" s="87">
        <v>20000</v>
      </c>
      <c r="O63" s="87">
        <v>1.8518518518518519</v>
      </c>
      <c r="P63" s="87">
        <v>10</v>
      </c>
      <c r="Q63" s="87">
        <v>10</v>
      </c>
    </row>
    <row r="64" spans="1:17">
      <c r="A64" s="140"/>
      <c r="B64" s="87">
        <v>53</v>
      </c>
      <c r="C64" s="87" t="s">
        <v>3</v>
      </c>
      <c r="D64" s="87">
        <v>2</v>
      </c>
      <c r="E64" s="87" t="s">
        <v>77</v>
      </c>
      <c r="F64" s="87" t="s">
        <v>3</v>
      </c>
      <c r="G64" s="87">
        <v>5</v>
      </c>
      <c r="H64" s="87" t="s">
        <v>80</v>
      </c>
      <c r="I64" s="87">
        <v>77</v>
      </c>
      <c r="J64" s="87">
        <v>5</v>
      </c>
      <c r="K64" s="87">
        <v>1</v>
      </c>
      <c r="L64" s="87" t="s">
        <v>441</v>
      </c>
      <c r="M64" s="87" t="s">
        <v>407</v>
      </c>
      <c r="N64" s="87">
        <v>110</v>
      </c>
      <c r="O64" s="87">
        <v>0.6162037037037037</v>
      </c>
      <c r="P64" s="87">
        <v>605</v>
      </c>
      <c r="Q64" s="87">
        <v>605</v>
      </c>
    </row>
    <row r="65" spans="1:17">
      <c r="A65" s="140"/>
      <c r="B65" s="87">
        <v>54</v>
      </c>
      <c r="C65" s="87" t="s">
        <v>3</v>
      </c>
      <c r="D65" s="87">
        <v>2</v>
      </c>
      <c r="E65" s="87" t="s">
        <v>77</v>
      </c>
      <c r="F65" s="87" t="s">
        <v>3</v>
      </c>
      <c r="G65" s="87">
        <v>6</v>
      </c>
      <c r="H65" s="87" t="s">
        <v>81</v>
      </c>
      <c r="I65" s="87">
        <v>78</v>
      </c>
      <c r="J65" s="87">
        <v>6</v>
      </c>
      <c r="K65" s="87">
        <v>1</v>
      </c>
      <c r="L65" s="87" t="s">
        <v>441</v>
      </c>
      <c r="M65" s="87" t="s">
        <v>407</v>
      </c>
      <c r="N65" s="87">
        <v>110</v>
      </c>
      <c r="O65" s="87">
        <v>0.20625000000000002</v>
      </c>
      <c r="P65" s="87">
        <v>202.5</v>
      </c>
      <c r="Q65" s="87">
        <v>202.5</v>
      </c>
    </row>
    <row r="66" spans="1:17">
      <c r="A66" s="140"/>
      <c r="B66" s="87">
        <v>55</v>
      </c>
      <c r="C66" s="87" t="s">
        <v>3</v>
      </c>
      <c r="D66" s="87">
        <v>2</v>
      </c>
      <c r="E66" s="87" t="s">
        <v>77</v>
      </c>
      <c r="F66" s="87" t="s">
        <v>3</v>
      </c>
      <c r="G66" s="87">
        <v>7</v>
      </c>
      <c r="H66" s="87" t="s">
        <v>82</v>
      </c>
      <c r="I66" s="87">
        <v>79</v>
      </c>
      <c r="J66" s="87">
        <v>7</v>
      </c>
      <c r="K66" s="87">
        <v>1</v>
      </c>
      <c r="L66" s="87" t="s">
        <v>441</v>
      </c>
      <c r="M66" s="87" t="s">
        <v>407</v>
      </c>
      <c r="N66" s="87">
        <v>110</v>
      </c>
      <c r="O66" s="87">
        <v>6.8750000000000006E-2</v>
      </c>
      <c r="P66" s="87">
        <v>67.5</v>
      </c>
      <c r="Q66" s="87">
        <v>67.5</v>
      </c>
    </row>
    <row r="67" spans="1:17">
      <c r="A67" s="140"/>
      <c r="B67" s="87">
        <v>56</v>
      </c>
      <c r="C67" s="87" t="s">
        <v>3</v>
      </c>
      <c r="D67" s="87">
        <v>2</v>
      </c>
      <c r="E67" s="87" t="s">
        <v>77</v>
      </c>
      <c r="F67" s="87" t="s">
        <v>3</v>
      </c>
      <c r="G67" s="87">
        <v>8</v>
      </c>
      <c r="H67" s="87" t="s">
        <v>83</v>
      </c>
      <c r="I67" s="87">
        <v>80</v>
      </c>
      <c r="J67" s="87">
        <v>8</v>
      </c>
      <c r="K67" s="87">
        <v>1</v>
      </c>
      <c r="L67" s="87" t="s">
        <v>441</v>
      </c>
      <c r="M67" s="87" t="s">
        <v>407</v>
      </c>
      <c r="N67" s="87">
        <v>110</v>
      </c>
      <c r="O67" s="87">
        <v>2.2916666666666669E-2</v>
      </c>
      <c r="P67" s="87">
        <v>22.5</v>
      </c>
      <c r="Q67" s="87">
        <v>22.5</v>
      </c>
    </row>
    <row r="68" spans="1:17">
      <c r="A68" s="140"/>
      <c r="B68" s="87">
        <v>57</v>
      </c>
      <c r="C68" s="87" t="s">
        <v>3</v>
      </c>
      <c r="D68" s="87">
        <v>2</v>
      </c>
      <c r="E68" s="87" t="s">
        <v>77</v>
      </c>
      <c r="F68" s="87" t="s">
        <v>3</v>
      </c>
      <c r="G68" s="87">
        <v>9</v>
      </c>
      <c r="H68" s="87" t="s">
        <v>84</v>
      </c>
      <c r="I68" s="87">
        <v>81</v>
      </c>
      <c r="J68" s="87">
        <v>9</v>
      </c>
      <c r="K68" s="87">
        <v>1</v>
      </c>
      <c r="L68" s="87" t="s">
        <v>441</v>
      </c>
      <c r="M68" s="87" t="s">
        <v>407</v>
      </c>
      <c r="N68" s="87">
        <v>110</v>
      </c>
      <c r="O68" s="87">
        <v>7.6388888888888886E-3</v>
      </c>
      <c r="P68" s="87">
        <v>7.5</v>
      </c>
      <c r="Q68" s="87">
        <v>7.5</v>
      </c>
    </row>
    <row r="69" spans="1:17">
      <c r="A69" s="140"/>
      <c r="B69" s="87">
        <v>58</v>
      </c>
      <c r="C69" s="87" t="s">
        <v>3</v>
      </c>
      <c r="D69" s="87">
        <v>2</v>
      </c>
      <c r="E69" s="87" t="s">
        <v>77</v>
      </c>
      <c r="F69" s="87" t="s">
        <v>3</v>
      </c>
      <c r="G69" s="87">
        <v>10</v>
      </c>
      <c r="H69" s="87" t="s">
        <v>85</v>
      </c>
      <c r="I69" s="87">
        <v>82</v>
      </c>
      <c r="J69" s="87">
        <v>10</v>
      </c>
      <c r="K69" s="87">
        <v>1</v>
      </c>
      <c r="L69" s="87" t="s">
        <v>441</v>
      </c>
      <c r="M69" s="87" t="s">
        <v>407</v>
      </c>
      <c r="N69" s="87">
        <v>110</v>
      </c>
      <c r="O69" s="87">
        <v>2.5462962962962965E-3</v>
      </c>
      <c r="P69" s="87">
        <v>2.5</v>
      </c>
      <c r="Q69" s="87">
        <v>2.5</v>
      </c>
    </row>
    <row r="70" spans="1:17">
      <c r="A70" s="140"/>
      <c r="B70" s="87">
        <v>59</v>
      </c>
      <c r="C70" s="87" t="s">
        <v>3</v>
      </c>
      <c r="D70" s="87">
        <v>3</v>
      </c>
      <c r="E70" s="87" t="s">
        <v>78</v>
      </c>
      <c r="F70" s="87" t="s">
        <v>3</v>
      </c>
      <c r="G70" s="87">
        <v>11</v>
      </c>
      <c r="H70" s="87" t="s">
        <v>86</v>
      </c>
      <c r="I70" s="87">
        <v>83</v>
      </c>
      <c r="J70" s="87">
        <v>11</v>
      </c>
      <c r="K70" s="87">
        <v>1</v>
      </c>
      <c r="L70" s="87" t="s">
        <v>441</v>
      </c>
      <c r="M70" s="87" t="s">
        <v>408</v>
      </c>
      <c r="N70" s="87">
        <v>0.15</v>
      </c>
      <c r="O70" s="87">
        <v>8.4722222222222219E-4</v>
      </c>
      <c r="P70" s="87">
        <v>610</v>
      </c>
      <c r="Q70" s="87">
        <v>610</v>
      </c>
    </row>
    <row r="71" spans="1:17">
      <c r="A71" s="140"/>
      <c r="B71" s="87">
        <v>60</v>
      </c>
      <c r="C71" s="87" t="s">
        <v>3</v>
      </c>
      <c r="D71" s="87">
        <v>3</v>
      </c>
      <c r="E71" s="87" t="s">
        <v>78</v>
      </c>
      <c r="F71" s="87" t="s">
        <v>3</v>
      </c>
      <c r="G71" s="87">
        <v>12</v>
      </c>
      <c r="H71" s="87" t="s">
        <v>87</v>
      </c>
      <c r="I71" s="87">
        <v>84</v>
      </c>
      <c r="J71" s="87">
        <v>12</v>
      </c>
      <c r="K71" s="87">
        <v>1</v>
      </c>
      <c r="L71" s="87" t="s">
        <v>441</v>
      </c>
      <c r="M71" s="87" t="s">
        <v>408</v>
      </c>
      <c r="N71" s="87">
        <v>0.15</v>
      </c>
      <c r="O71" s="87">
        <v>2.8124999999999998E-4</v>
      </c>
      <c r="P71" s="87">
        <v>202.5</v>
      </c>
      <c r="Q71" s="87">
        <v>202.5</v>
      </c>
    </row>
    <row r="72" spans="1:17">
      <c r="A72" s="140"/>
      <c r="B72" s="87">
        <v>61</v>
      </c>
      <c r="C72" s="87" t="s">
        <v>3</v>
      </c>
      <c r="D72" s="87">
        <v>3</v>
      </c>
      <c r="E72" s="87" t="s">
        <v>78</v>
      </c>
      <c r="F72" s="87" t="s">
        <v>3</v>
      </c>
      <c r="G72" s="87">
        <v>13</v>
      </c>
      <c r="H72" s="87" t="s">
        <v>88</v>
      </c>
      <c r="I72" s="87">
        <v>85</v>
      </c>
      <c r="J72" s="87">
        <v>13</v>
      </c>
      <c r="K72" s="87">
        <v>1</v>
      </c>
      <c r="L72" s="87" t="s">
        <v>441</v>
      </c>
      <c r="M72" s="87" t="s">
        <v>408</v>
      </c>
      <c r="N72" s="87">
        <v>0.15</v>
      </c>
      <c r="O72" s="87">
        <v>9.3750000000000002E-5</v>
      </c>
      <c r="P72" s="87">
        <v>67.5</v>
      </c>
      <c r="Q72" s="87">
        <v>67.5</v>
      </c>
    </row>
    <row r="73" spans="1:17">
      <c r="A73" s="140"/>
      <c r="B73" s="87">
        <v>62</v>
      </c>
      <c r="C73" s="87" t="s">
        <v>3</v>
      </c>
      <c r="D73" s="87">
        <v>3</v>
      </c>
      <c r="E73" s="87" t="s">
        <v>78</v>
      </c>
      <c r="F73" s="87" t="s">
        <v>3</v>
      </c>
      <c r="G73" s="87">
        <v>14</v>
      </c>
      <c r="H73" s="87" t="s">
        <v>89</v>
      </c>
      <c r="I73" s="87">
        <v>86</v>
      </c>
      <c r="J73" s="87">
        <v>14</v>
      </c>
      <c r="K73" s="87">
        <v>1</v>
      </c>
      <c r="L73" s="87" t="s">
        <v>441</v>
      </c>
      <c r="M73" s="87" t="s">
        <v>408</v>
      </c>
      <c r="N73" s="87">
        <v>0.15</v>
      </c>
      <c r="O73" s="87">
        <v>3.1250000000000001E-5</v>
      </c>
      <c r="P73" s="87">
        <v>22.5</v>
      </c>
      <c r="Q73" s="87">
        <v>22.5</v>
      </c>
    </row>
    <row r="74" spans="1:17">
      <c r="A74" s="140"/>
      <c r="B74" s="87">
        <v>63</v>
      </c>
      <c r="C74" s="87" t="s">
        <v>3</v>
      </c>
      <c r="D74" s="87">
        <v>3</v>
      </c>
      <c r="E74" s="87" t="s">
        <v>78</v>
      </c>
      <c r="F74" s="87" t="s">
        <v>3</v>
      </c>
      <c r="G74" s="87">
        <v>15</v>
      </c>
      <c r="H74" s="87" t="s">
        <v>90</v>
      </c>
      <c r="I74" s="87">
        <v>87</v>
      </c>
      <c r="J74" s="87">
        <v>15</v>
      </c>
      <c r="K74" s="87">
        <v>1</v>
      </c>
      <c r="L74" s="87" t="s">
        <v>441</v>
      </c>
      <c r="M74" s="87" t="s">
        <v>408</v>
      </c>
      <c r="N74" s="87">
        <v>0.15</v>
      </c>
      <c r="O74" s="87">
        <v>1.0416666666666666E-5</v>
      </c>
      <c r="P74" s="87">
        <v>7.5</v>
      </c>
      <c r="Q74" s="87">
        <v>7.5</v>
      </c>
    </row>
    <row r="75" spans="1:17">
      <c r="A75" s="140"/>
      <c r="B75" s="87">
        <v>64</v>
      </c>
      <c r="C75" s="87" t="s">
        <v>3</v>
      </c>
      <c r="D75" s="87">
        <v>3</v>
      </c>
      <c r="E75" s="87" t="s">
        <v>78</v>
      </c>
      <c r="F75" s="87" t="s">
        <v>3</v>
      </c>
      <c r="G75" s="87">
        <v>16</v>
      </c>
      <c r="H75" s="87" t="s">
        <v>91</v>
      </c>
      <c r="I75" s="87">
        <v>88</v>
      </c>
      <c r="J75" s="87">
        <v>16</v>
      </c>
      <c r="K75" s="87">
        <v>1</v>
      </c>
      <c r="L75" s="87" t="s">
        <v>441</v>
      </c>
      <c r="M75" s="87" t="s">
        <v>408</v>
      </c>
      <c r="N75" s="87">
        <v>0.15</v>
      </c>
      <c r="O75" s="87">
        <v>3.4722222222222224E-6</v>
      </c>
      <c r="P75" s="87">
        <v>2.5</v>
      </c>
      <c r="Q75" s="87">
        <v>2.5</v>
      </c>
    </row>
    <row r="76" spans="1:17">
      <c r="A76" s="140"/>
      <c r="B76" s="87">
        <v>65</v>
      </c>
      <c r="C76" s="87" t="s">
        <v>3</v>
      </c>
      <c r="D76" s="87">
        <v>1</v>
      </c>
      <c r="E76" s="87" t="s">
        <v>76</v>
      </c>
      <c r="F76" s="87" t="s">
        <v>4</v>
      </c>
      <c r="G76" s="87">
        <v>1</v>
      </c>
      <c r="H76" s="87" t="s">
        <v>96</v>
      </c>
      <c r="I76" s="87">
        <v>97</v>
      </c>
      <c r="J76" s="87">
        <v>1</v>
      </c>
      <c r="K76" s="87">
        <v>1</v>
      </c>
      <c r="L76" s="87" t="s">
        <v>441</v>
      </c>
      <c r="M76" s="87" t="s">
        <v>406</v>
      </c>
      <c r="N76" s="87">
        <v>20000</v>
      </c>
      <c r="O76" s="87">
        <v>50</v>
      </c>
      <c r="P76" s="87">
        <v>270</v>
      </c>
      <c r="Q76" s="87">
        <v>270</v>
      </c>
    </row>
    <row r="77" spans="1:17">
      <c r="A77" s="140"/>
      <c r="B77" s="87">
        <v>66</v>
      </c>
      <c r="C77" s="87" t="s">
        <v>3</v>
      </c>
      <c r="D77" s="87">
        <v>1</v>
      </c>
      <c r="E77" s="87" t="s">
        <v>76</v>
      </c>
      <c r="F77" s="87" t="s">
        <v>4</v>
      </c>
      <c r="G77" s="87">
        <v>2</v>
      </c>
      <c r="H77" s="87" t="s">
        <v>97</v>
      </c>
      <c r="I77" s="87">
        <v>98</v>
      </c>
      <c r="J77" s="87">
        <v>2</v>
      </c>
      <c r="K77" s="87">
        <v>1</v>
      </c>
      <c r="L77" s="87" t="s">
        <v>441</v>
      </c>
      <c r="M77" s="87" t="s">
        <v>406</v>
      </c>
      <c r="N77" s="87">
        <v>20000</v>
      </c>
      <c r="O77" s="87">
        <v>16.666666666666668</v>
      </c>
      <c r="P77" s="87">
        <v>90</v>
      </c>
      <c r="Q77" s="87">
        <v>90</v>
      </c>
    </row>
    <row r="78" spans="1:17">
      <c r="A78" s="140"/>
      <c r="B78" s="87">
        <v>67</v>
      </c>
      <c r="C78" s="87" t="s">
        <v>3</v>
      </c>
      <c r="D78" s="87">
        <v>1</v>
      </c>
      <c r="E78" s="87" t="s">
        <v>76</v>
      </c>
      <c r="F78" s="87" t="s">
        <v>4</v>
      </c>
      <c r="G78" s="87">
        <v>3</v>
      </c>
      <c r="H78" s="87" t="s">
        <v>98</v>
      </c>
      <c r="I78" s="87">
        <v>99</v>
      </c>
      <c r="J78" s="87">
        <v>3</v>
      </c>
      <c r="K78" s="87">
        <v>1</v>
      </c>
      <c r="L78" s="87" t="s">
        <v>441</v>
      </c>
      <c r="M78" s="87" t="s">
        <v>406</v>
      </c>
      <c r="N78" s="87">
        <v>20000</v>
      </c>
      <c r="O78" s="87">
        <v>5.5555555555555554</v>
      </c>
      <c r="P78" s="87">
        <v>30</v>
      </c>
      <c r="Q78" s="87">
        <v>30</v>
      </c>
    </row>
    <row r="79" spans="1:17">
      <c r="A79" s="140"/>
      <c r="B79" s="87">
        <v>68</v>
      </c>
      <c r="C79" s="87" t="s">
        <v>3</v>
      </c>
      <c r="D79" s="87">
        <v>1</v>
      </c>
      <c r="E79" s="87" t="s">
        <v>76</v>
      </c>
      <c r="F79" s="87" t="s">
        <v>4</v>
      </c>
      <c r="G79" s="87">
        <v>4</v>
      </c>
      <c r="H79" s="87" t="s">
        <v>99</v>
      </c>
      <c r="I79" s="87">
        <v>100</v>
      </c>
      <c r="J79" s="87">
        <v>4</v>
      </c>
      <c r="K79" s="87">
        <v>1</v>
      </c>
      <c r="L79" s="87" t="s">
        <v>441</v>
      </c>
      <c r="M79" s="87" t="s">
        <v>406</v>
      </c>
      <c r="N79" s="87">
        <v>20000</v>
      </c>
      <c r="O79" s="87">
        <v>1.8518518518518519</v>
      </c>
      <c r="P79" s="87">
        <v>10</v>
      </c>
      <c r="Q79" s="87">
        <v>10</v>
      </c>
    </row>
    <row r="80" spans="1:17">
      <c r="A80" s="140"/>
      <c r="B80" s="87">
        <v>69</v>
      </c>
      <c r="C80" s="87" t="s">
        <v>3</v>
      </c>
      <c r="D80" s="87">
        <v>2</v>
      </c>
      <c r="E80" s="87" t="s">
        <v>77</v>
      </c>
      <c r="F80" s="87" t="s">
        <v>4</v>
      </c>
      <c r="G80" s="87">
        <v>5</v>
      </c>
      <c r="H80" s="87" t="s">
        <v>100</v>
      </c>
      <c r="I80" s="87">
        <v>101</v>
      </c>
      <c r="J80" s="87">
        <v>5</v>
      </c>
      <c r="K80" s="87">
        <v>1</v>
      </c>
      <c r="L80" s="87" t="s">
        <v>441</v>
      </c>
      <c r="M80" s="87" t="s">
        <v>407</v>
      </c>
      <c r="N80" s="87">
        <v>110</v>
      </c>
      <c r="O80" s="87">
        <v>0.6162037037037037</v>
      </c>
      <c r="P80" s="87">
        <v>605</v>
      </c>
      <c r="Q80" s="87">
        <v>605</v>
      </c>
    </row>
    <row r="81" spans="1:17">
      <c r="A81" s="140"/>
      <c r="B81" s="87">
        <v>70</v>
      </c>
      <c r="C81" s="87" t="s">
        <v>3</v>
      </c>
      <c r="D81" s="87">
        <v>2</v>
      </c>
      <c r="E81" s="87" t="s">
        <v>77</v>
      </c>
      <c r="F81" s="87" t="s">
        <v>4</v>
      </c>
      <c r="G81" s="87">
        <v>6</v>
      </c>
      <c r="H81" s="87" t="s">
        <v>101</v>
      </c>
      <c r="I81" s="87">
        <v>102</v>
      </c>
      <c r="J81" s="87">
        <v>6</v>
      </c>
      <c r="K81" s="87">
        <v>1</v>
      </c>
      <c r="L81" s="87" t="s">
        <v>441</v>
      </c>
      <c r="M81" s="87" t="s">
        <v>407</v>
      </c>
      <c r="N81" s="87">
        <v>110</v>
      </c>
      <c r="O81" s="87">
        <v>0.20625000000000002</v>
      </c>
      <c r="P81" s="87">
        <v>202.5</v>
      </c>
      <c r="Q81" s="87">
        <v>202.5</v>
      </c>
    </row>
    <row r="82" spans="1:17">
      <c r="A82" s="140"/>
      <c r="B82" s="87">
        <v>71</v>
      </c>
      <c r="C82" s="87" t="s">
        <v>3</v>
      </c>
      <c r="D82" s="87">
        <v>2</v>
      </c>
      <c r="E82" s="87" t="s">
        <v>77</v>
      </c>
      <c r="F82" s="87" t="s">
        <v>4</v>
      </c>
      <c r="G82" s="87">
        <v>7</v>
      </c>
      <c r="H82" s="87" t="s">
        <v>102</v>
      </c>
      <c r="I82" s="87">
        <v>103</v>
      </c>
      <c r="J82" s="87">
        <v>7</v>
      </c>
      <c r="K82" s="87">
        <v>1</v>
      </c>
      <c r="L82" s="87" t="s">
        <v>441</v>
      </c>
      <c r="M82" s="87" t="s">
        <v>407</v>
      </c>
      <c r="N82" s="87">
        <v>110</v>
      </c>
      <c r="O82" s="87">
        <v>6.8750000000000006E-2</v>
      </c>
      <c r="P82" s="87">
        <v>67.5</v>
      </c>
      <c r="Q82" s="87">
        <v>67.5</v>
      </c>
    </row>
    <row r="83" spans="1:17">
      <c r="A83" s="140"/>
      <c r="B83" s="87">
        <v>72</v>
      </c>
      <c r="C83" s="87" t="s">
        <v>3</v>
      </c>
      <c r="D83" s="87">
        <v>2</v>
      </c>
      <c r="E83" s="87" t="s">
        <v>77</v>
      </c>
      <c r="F83" s="87" t="s">
        <v>4</v>
      </c>
      <c r="G83" s="87">
        <v>8</v>
      </c>
      <c r="H83" s="87" t="s">
        <v>103</v>
      </c>
      <c r="I83" s="87">
        <v>104</v>
      </c>
      <c r="J83" s="87">
        <v>8</v>
      </c>
      <c r="K83" s="87">
        <v>1</v>
      </c>
      <c r="L83" s="87" t="s">
        <v>441</v>
      </c>
      <c r="M83" s="87" t="s">
        <v>407</v>
      </c>
      <c r="N83" s="87">
        <v>110</v>
      </c>
      <c r="O83" s="87">
        <v>2.2916666666666669E-2</v>
      </c>
      <c r="P83" s="87">
        <v>22.5</v>
      </c>
      <c r="Q83" s="87">
        <v>22.5</v>
      </c>
    </row>
    <row r="84" spans="1:17">
      <c r="A84" s="140"/>
      <c r="B84" s="87">
        <v>73</v>
      </c>
      <c r="C84" s="87" t="s">
        <v>3</v>
      </c>
      <c r="D84" s="87">
        <v>2</v>
      </c>
      <c r="E84" s="87" t="s">
        <v>77</v>
      </c>
      <c r="F84" s="87" t="s">
        <v>4</v>
      </c>
      <c r="G84" s="87">
        <v>9</v>
      </c>
      <c r="H84" s="87" t="s">
        <v>104</v>
      </c>
      <c r="I84" s="87">
        <v>105</v>
      </c>
      <c r="J84" s="87">
        <v>9</v>
      </c>
      <c r="K84" s="87">
        <v>1</v>
      </c>
      <c r="L84" s="87" t="s">
        <v>441</v>
      </c>
      <c r="M84" s="87" t="s">
        <v>407</v>
      </c>
      <c r="N84" s="87">
        <v>110</v>
      </c>
      <c r="O84" s="87">
        <v>7.6388888888888886E-3</v>
      </c>
      <c r="P84" s="87">
        <v>7.5</v>
      </c>
      <c r="Q84" s="87">
        <v>7.5</v>
      </c>
    </row>
    <row r="85" spans="1:17">
      <c r="A85" s="140"/>
      <c r="B85" s="87">
        <v>74</v>
      </c>
      <c r="C85" s="87" t="s">
        <v>3</v>
      </c>
      <c r="D85" s="87">
        <v>2</v>
      </c>
      <c r="E85" s="87" t="s">
        <v>77</v>
      </c>
      <c r="F85" s="87" t="s">
        <v>4</v>
      </c>
      <c r="G85" s="87">
        <v>10</v>
      </c>
      <c r="H85" s="87" t="s">
        <v>105</v>
      </c>
      <c r="I85" s="87">
        <v>106</v>
      </c>
      <c r="J85" s="87">
        <v>10</v>
      </c>
      <c r="K85" s="87">
        <v>1</v>
      </c>
      <c r="L85" s="87" t="s">
        <v>441</v>
      </c>
      <c r="M85" s="87" t="s">
        <v>407</v>
      </c>
      <c r="N85" s="87">
        <v>110</v>
      </c>
      <c r="O85" s="87">
        <v>2.5462962962962965E-3</v>
      </c>
      <c r="P85" s="87">
        <v>2.5</v>
      </c>
      <c r="Q85" s="87">
        <v>2.5</v>
      </c>
    </row>
    <row r="86" spans="1:17">
      <c r="A86" s="140"/>
      <c r="B86" s="87">
        <v>75</v>
      </c>
      <c r="C86" s="87" t="s">
        <v>3</v>
      </c>
      <c r="D86" s="87">
        <v>3</v>
      </c>
      <c r="E86" s="87" t="s">
        <v>78</v>
      </c>
      <c r="F86" s="87" t="s">
        <v>4</v>
      </c>
      <c r="G86" s="87">
        <v>11</v>
      </c>
      <c r="H86" s="87" t="s">
        <v>106</v>
      </c>
      <c r="I86" s="87">
        <v>107</v>
      </c>
      <c r="J86" s="87">
        <v>11</v>
      </c>
      <c r="K86" s="87">
        <v>1</v>
      </c>
      <c r="L86" s="87" t="s">
        <v>441</v>
      </c>
      <c r="M86" s="87" t="s">
        <v>408</v>
      </c>
      <c r="N86" s="87">
        <v>0.15</v>
      </c>
      <c r="O86" s="87">
        <v>8.4722222222222219E-4</v>
      </c>
      <c r="P86" s="87">
        <v>610</v>
      </c>
      <c r="Q86" s="87">
        <v>610</v>
      </c>
    </row>
    <row r="87" spans="1:17">
      <c r="A87" s="140"/>
      <c r="B87" s="87">
        <v>76</v>
      </c>
      <c r="C87" s="87" t="s">
        <v>3</v>
      </c>
      <c r="D87" s="87">
        <v>3</v>
      </c>
      <c r="E87" s="87" t="s">
        <v>78</v>
      </c>
      <c r="F87" s="87" t="s">
        <v>4</v>
      </c>
      <c r="G87" s="87">
        <v>12</v>
      </c>
      <c r="H87" s="87" t="s">
        <v>107</v>
      </c>
      <c r="I87" s="87">
        <v>108</v>
      </c>
      <c r="J87" s="87">
        <v>12</v>
      </c>
      <c r="K87" s="87">
        <v>1</v>
      </c>
      <c r="L87" s="87" t="s">
        <v>441</v>
      </c>
      <c r="M87" s="87" t="s">
        <v>408</v>
      </c>
      <c r="N87" s="87">
        <v>0.15</v>
      </c>
      <c r="O87" s="87">
        <v>2.8124999999999998E-4</v>
      </c>
      <c r="P87" s="87">
        <v>202.5</v>
      </c>
      <c r="Q87" s="87">
        <v>202.5</v>
      </c>
    </row>
    <row r="88" spans="1:17">
      <c r="A88" s="140"/>
      <c r="B88" s="87">
        <v>77</v>
      </c>
      <c r="C88" s="87" t="s">
        <v>3</v>
      </c>
      <c r="D88" s="87">
        <v>3</v>
      </c>
      <c r="E88" s="87" t="s">
        <v>78</v>
      </c>
      <c r="F88" s="87" t="s">
        <v>4</v>
      </c>
      <c r="G88" s="87">
        <v>13</v>
      </c>
      <c r="H88" s="87" t="s">
        <v>108</v>
      </c>
      <c r="I88" s="87">
        <v>109</v>
      </c>
      <c r="J88" s="87">
        <v>13</v>
      </c>
      <c r="K88" s="87">
        <v>1</v>
      </c>
      <c r="L88" s="87" t="s">
        <v>441</v>
      </c>
      <c r="M88" s="87" t="s">
        <v>408</v>
      </c>
      <c r="N88" s="87">
        <v>0.15</v>
      </c>
      <c r="O88" s="87">
        <v>9.3750000000000002E-5</v>
      </c>
      <c r="P88" s="87">
        <v>67.5</v>
      </c>
      <c r="Q88" s="87">
        <v>67.5</v>
      </c>
    </row>
    <row r="89" spans="1:17">
      <c r="A89" s="140"/>
      <c r="B89" s="87">
        <v>78</v>
      </c>
      <c r="C89" s="87" t="s">
        <v>3</v>
      </c>
      <c r="D89" s="87">
        <v>3</v>
      </c>
      <c r="E89" s="87" t="s">
        <v>78</v>
      </c>
      <c r="F89" s="87" t="s">
        <v>4</v>
      </c>
      <c r="G89" s="87">
        <v>14</v>
      </c>
      <c r="H89" s="87" t="s">
        <v>109</v>
      </c>
      <c r="I89" s="87">
        <v>110</v>
      </c>
      <c r="J89" s="87">
        <v>14</v>
      </c>
      <c r="K89" s="87">
        <v>1</v>
      </c>
      <c r="L89" s="87" t="s">
        <v>441</v>
      </c>
      <c r="M89" s="87" t="s">
        <v>408</v>
      </c>
      <c r="N89" s="87">
        <v>0.15</v>
      </c>
      <c r="O89" s="87">
        <v>3.1250000000000001E-5</v>
      </c>
      <c r="P89" s="87">
        <v>22.5</v>
      </c>
      <c r="Q89" s="87">
        <v>22.5</v>
      </c>
    </row>
    <row r="90" spans="1:17">
      <c r="A90" s="140"/>
      <c r="B90" s="87">
        <v>79</v>
      </c>
      <c r="C90" s="87" t="s">
        <v>3</v>
      </c>
      <c r="D90" s="87">
        <v>3</v>
      </c>
      <c r="E90" s="87" t="s">
        <v>78</v>
      </c>
      <c r="F90" s="87" t="s">
        <v>4</v>
      </c>
      <c r="G90" s="87">
        <v>15</v>
      </c>
      <c r="H90" s="87" t="s">
        <v>110</v>
      </c>
      <c r="I90" s="87">
        <v>111</v>
      </c>
      <c r="J90" s="87">
        <v>15</v>
      </c>
      <c r="K90" s="87">
        <v>1</v>
      </c>
      <c r="L90" s="87" t="s">
        <v>441</v>
      </c>
      <c r="M90" s="87" t="s">
        <v>408</v>
      </c>
      <c r="N90" s="87">
        <v>0.15</v>
      </c>
      <c r="O90" s="87">
        <v>1.0416666666666666E-5</v>
      </c>
      <c r="P90" s="87">
        <v>7.5</v>
      </c>
      <c r="Q90" s="87">
        <v>7.5</v>
      </c>
    </row>
    <row r="91" spans="1:17">
      <c r="A91" s="140"/>
      <c r="B91" s="87">
        <v>80</v>
      </c>
      <c r="C91" s="87" t="s">
        <v>3</v>
      </c>
      <c r="D91" s="87">
        <v>3</v>
      </c>
      <c r="E91" s="87" t="s">
        <v>78</v>
      </c>
      <c r="F91" s="87" t="s">
        <v>4</v>
      </c>
      <c r="G91" s="87">
        <v>16</v>
      </c>
      <c r="H91" s="87" t="s">
        <v>111</v>
      </c>
      <c r="I91" s="87">
        <v>112</v>
      </c>
      <c r="J91" s="87">
        <v>16</v>
      </c>
      <c r="K91" s="87">
        <v>1</v>
      </c>
      <c r="L91" s="87" t="s">
        <v>441</v>
      </c>
      <c r="M91" s="87" t="s">
        <v>408</v>
      </c>
      <c r="N91" s="87">
        <v>0.15</v>
      </c>
      <c r="O91" s="87">
        <v>3.4722222222222224E-6</v>
      </c>
      <c r="P91" s="87">
        <v>2.5</v>
      </c>
      <c r="Q91" s="87">
        <v>2.5</v>
      </c>
    </row>
    <row r="92" spans="1:17">
      <c r="A92" s="140"/>
      <c r="B92" s="87">
        <v>81</v>
      </c>
      <c r="C92" s="87" t="s">
        <v>3</v>
      </c>
      <c r="D92" s="87">
        <v>1</v>
      </c>
      <c r="E92" s="87" t="s">
        <v>76</v>
      </c>
      <c r="F92" s="87" t="s">
        <v>5</v>
      </c>
      <c r="G92" s="87">
        <v>1</v>
      </c>
      <c r="H92" s="87" t="s">
        <v>116</v>
      </c>
      <c r="I92" s="87">
        <v>121</v>
      </c>
      <c r="J92" s="87">
        <v>1</v>
      </c>
      <c r="K92" s="87">
        <v>1</v>
      </c>
      <c r="L92" s="87" t="s">
        <v>441</v>
      </c>
      <c r="M92" s="87" t="s">
        <v>406</v>
      </c>
      <c r="N92" s="87">
        <v>20000</v>
      </c>
      <c r="O92" s="87">
        <v>50</v>
      </c>
      <c r="P92" s="87">
        <v>270</v>
      </c>
      <c r="Q92" s="87">
        <v>270</v>
      </c>
    </row>
    <row r="93" spans="1:17">
      <c r="A93" s="140"/>
      <c r="B93" s="87">
        <v>82</v>
      </c>
      <c r="C93" s="87" t="s">
        <v>3</v>
      </c>
      <c r="D93" s="87">
        <v>1</v>
      </c>
      <c r="E93" s="87" t="s">
        <v>76</v>
      </c>
      <c r="F93" s="87" t="s">
        <v>5</v>
      </c>
      <c r="G93" s="87">
        <v>2</v>
      </c>
      <c r="H93" s="87" t="s">
        <v>117</v>
      </c>
      <c r="I93" s="87">
        <v>122</v>
      </c>
      <c r="J93" s="87">
        <v>2</v>
      </c>
      <c r="K93" s="87">
        <v>1</v>
      </c>
      <c r="L93" s="87" t="s">
        <v>441</v>
      </c>
      <c r="M93" s="87" t="s">
        <v>406</v>
      </c>
      <c r="N93" s="87">
        <v>20000</v>
      </c>
      <c r="O93" s="87">
        <v>16.666666666666668</v>
      </c>
      <c r="P93" s="87">
        <v>90</v>
      </c>
      <c r="Q93" s="87">
        <v>90</v>
      </c>
    </row>
    <row r="94" spans="1:17">
      <c r="A94" s="140"/>
      <c r="B94" s="87">
        <v>83</v>
      </c>
      <c r="C94" s="87" t="s">
        <v>3</v>
      </c>
      <c r="D94" s="87">
        <v>1</v>
      </c>
      <c r="E94" s="87" t="s">
        <v>76</v>
      </c>
      <c r="F94" s="87" t="s">
        <v>5</v>
      </c>
      <c r="G94" s="87">
        <v>3</v>
      </c>
      <c r="H94" s="87" t="s">
        <v>118</v>
      </c>
      <c r="I94" s="87">
        <v>123</v>
      </c>
      <c r="J94" s="87">
        <v>3</v>
      </c>
      <c r="K94" s="87">
        <v>1</v>
      </c>
      <c r="L94" s="87" t="s">
        <v>441</v>
      </c>
      <c r="M94" s="87" t="s">
        <v>406</v>
      </c>
      <c r="N94" s="87">
        <v>20000</v>
      </c>
      <c r="O94" s="87">
        <v>5.5555555555555554</v>
      </c>
      <c r="P94" s="87">
        <v>30</v>
      </c>
      <c r="Q94" s="87">
        <v>30</v>
      </c>
    </row>
    <row r="95" spans="1:17">
      <c r="A95" s="140"/>
      <c r="B95" s="87">
        <v>84</v>
      </c>
      <c r="C95" s="87" t="s">
        <v>3</v>
      </c>
      <c r="D95" s="87">
        <v>1</v>
      </c>
      <c r="E95" s="87" t="s">
        <v>76</v>
      </c>
      <c r="F95" s="87" t="s">
        <v>5</v>
      </c>
      <c r="G95" s="87">
        <v>4</v>
      </c>
      <c r="H95" s="87" t="s">
        <v>119</v>
      </c>
      <c r="I95" s="87">
        <v>124</v>
      </c>
      <c r="J95" s="87">
        <v>4</v>
      </c>
      <c r="K95" s="87">
        <v>1</v>
      </c>
      <c r="L95" s="87" t="s">
        <v>441</v>
      </c>
      <c r="M95" s="87" t="s">
        <v>406</v>
      </c>
      <c r="N95" s="87">
        <v>20000</v>
      </c>
      <c r="O95" s="87">
        <v>1.8518518518518519</v>
      </c>
      <c r="P95" s="87">
        <v>10</v>
      </c>
      <c r="Q95" s="87">
        <v>10</v>
      </c>
    </row>
    <row r="96" spans="1:17">
      <c r="A96" s="140"/>
      <c r="B96" s="87">
        <v>85</v>
      </c>
      <c r="C96" s="87" t="s">
        <v>3</v>
      </c>
      <c r="D96" s="87">
        <v>2</v>
      </c>
      <c r="E96" s="87" t="s">
        <v>77</v>
      </c>
      <c r="F96" s="87" t="s">
        <v>5</v>
      </c>
      <c r="G96" s="87">
        <v>5</v>
      </c>
      <c r="H96" s="87" t="s">
        <v>120</v>
      </c>
      <c r="I96" s="87">
        <v>125</v>
      </c>
      <c r="J96" s="87">
        <v>5</v>
      </c>
      <c r="K96" s="87">
        <v>1</v>
      </c>
      <c r="L96" s="87" t="s">
        <v>441</v>
      </c>
      <c r="M96" s="87" t="s">
        <v>407</v>
      </c>
      <c r="N96" s="87">
        <v>110</v>
      </c>
      <c r="O96" s="87">
        <v>0.6162037037037037</v>
      </c>
      <c r="P96" s="87">
        <v>605</v>
      </c>
      <c r="Q96" s="87">
        <v>605</v>
      </c>
    </row>
    <row r="97" spans="1:17">
      <c r="A97" s="140"/>
      <c r="B97" s="87">
        <v>86</v>
      </c>
      <c r="C97" s="87" t="s">
        <v>3</v>
      </c>
      <c r="D97" s="87">
        <v>2</v>
      </c>
      <c r="E97" s="87" t="s">
        <v>77</v>
      </c>
      <c r="F97" s="87" t="s">
        <v>5</v>
      </c>
      <c r="G97" s="87">
        <v>6</v>
      </c>
      <c r="H97" s="87" t="s">
        <v>121</v>
      </c>
      <c r="I97" s="87">
        <v>126</v>
      </c>
      <c r="J97" s="87">
        <v>6</v>
      </c>
      <c r="K97" s="87">
        <v>1</v>
      </c>
      <c r="L97" s="87" t="s">
        <v>441</v>
      </c>
      <c r="M97" s="87" t="s">
        <v>407</v>
      </c>
      <c r="N97" s="87">
        <v>110</v>
      </c>
      <c r="O97" s="87">
        <v>0.20625000000000002</v>
      </c>
      <c r="P97" s="87">
        <v>202.5</v>
      </c>
      <c r="Q97" s="87">
        <v>202.5</v>
      </c>
    </row>
    <row r="98" spans="1:17">
      <c r="A98" s="140"/>
      <c r="B98" s="87">
        <v>87</v>
      </c>
      <c r="C98" s="87" t="s">
        <v>3</v>
      </c>
      <c r="D98" s="87">
        <v>2</v>
      </c>
      <c r="E98" s="87" t="s">
        <v>77</v>
      </c>
      <c r="F98" s="87" t="s">
        <v>5</v>
      </c>
      <c r="G98" s="87">
        <v>7</v>
      </c>
      <c r="H98" s="87" t="s">
        <v>122</v>
      </c>
      <c r="I98" s="87">
        <v>127</v>
      </c>
      <c r="J98" s="87">
        <v>7</v>
      </c>
      <c r="K98" s="87">
        <v>1</v>
      </c>
      <c r="L98" s="87" t="s">
        <v>441</v>
      </c>
      <c r="M98" s="87" t="s">
        <v>407</v>
      </c>
      <c r="N98" s="87">
        <v>110</v>
      </c>
      <c r="O98" s="87">
        <v>6.8750000000000006E-2</v>
      </c>
      <c r="P98" s="87">
        <v>67.5</v>
      </c>
      <c r="Q98" s="87">
        <v>67.5</v>
      </c>
    </row>
    <row r="99" spans="1:17">
      <c r="A99" s="140"/>
      <c r="B99" s="87">
        <v>88</v>
      </c>
      <c r="C99" s="87" t="s">
        <v>3</v>
      </c>
      <c r="D99" s="87">
        <v>2</v>
      </c>
      <c r="E99" s="87" t="s">
        <v>77</v>
      </c>
      <c r="F99" s="87" t="s">
        <v>5</v>
      </c>
      <c r="G99" s="87">
        <v>8</v>
      </c>
      <c r="H99" s="87" t="s">
        <v>123</v>
      </c>
      <c r="I99" s="87">
        <v>128</v>
      </c>
      <c r="J99" s="87">
        <v>8</v>
      </c>
      <c r="K99" s="87">
        <v>1</v>
      </c>
      <c r="L99" s="87" t="s">
        <v>441</v>
      </c>
      <c r="M99" s="87" t="s">
        <v>407</v>
      </c>
      <c r="N99" s="87">
        <v>110</v>
      </c>
      <c r="O99" s="87">
        <v>2.2916666666666669E-2</v>
      </c>
      <c r="P99" s="87">
        <v>22.5</v>
      </c>
      <c r="Q99" s="87">
        <v>22.5</v>
      </c>
    </row>
    <row r="100" spans="1:17">
      <c r="A100" s="140"/>
      <c r="B100" s="87">
        <v>89</v>
      </c>
      <c r="C100" s="87" t="s">
        <v>3</v>
      </c>
      <c r="D100" s="87">
        <v>2</v>
      </c>
      <c r="E100" s="87" t="s">
        <v>77</v>
      </c>
      <c r="F100" s="87" t="s">
        <v>5</v>
      </c>
      <c r="G100" s="87">
        <v>9</v>
      </c>
      <c r="H100" s="87" t="s">
        <v>124</v>
      </c>
      <c r="I100" s="87">
        <v>129</v>
      </c>
      <c r="J100" s="87">
        <v>9</v>
      </c>
      <c r="K100" s="87">
        <v>1</v>
      </c>
      <c r="L100" s="87" t="s">
        <v>441</v>
      </c>
      <c r="M100" s="87" t="s">
        <v>407</v>
      </c>
      <c r="N100" s="87">
        <v>110</v>
      </c>
      <c r="O100" s="87">
        <v>7.6388888888888886E-3</v>
      </c>
      <c r="P100" s="87">
        <v>7.5</v>
      </c>
      <c r="Q100" s="87">
        <v>7.5</v>
      </c>
    </row>
    <row r="101" spans="1:17">
      <c r="A101" s="140"/>
      <c r="B101" s="87">
        <v>90</v>
      </c>
      <c r="C101" s="87" t="s">
        <v>3</v>
      </c>
      <c r="D101" s="87">
        <v>2</v>
      </c>
      <c r="E101" s="87" t="s">
        <v>77</v>
      </c>
      <c r="F101" s="87" t="s">
        <v>5</v>
      </c>
      <c r="G101" s="87">
        <v>10</v>
      </c>
      <c r="H101" s="87" t="s">
        <v>125</v>
      </c>
      <c r="I101" s="87">
        <v>130</v>
      </c>
      <c r="J101" s="87">
        <v>10</v>
      </c>
      <c r="K101" s="87">
        <v>1</v>
      </c>
      <c r="L101" s="87" t="s">
        <v>441</v>
      </c>
      <c r="M101" s="87" t="s">
        <v>407</v>
      </c>
      <c r="N101" s="87">
        <v>110</v>
      </c>
      <c r="O101" s="87">
        <v>2.5462962962962965E-3</v>
      </c>
      <c r="P101" s="87">
        <v>2.5</v>
      </c>
      <c r="Q101" s="87">
        <v>2.5</v>
      </c>
    </row>
    <row r="102" spans="1:17">
      <c r="A102" s="140"/>
      <c r="B102" s="87">
        <v>91</v>
      </c>
      <c r="C102" s="87" t="s">
        <v>3</v>
      </c>
      <c r="D102" s="87">
        <v>3</v>
      </c>
      <c r="E102" s="87" t="s">
        <v>78</v>
      </c>
      <c r="F102" s="87" t="s">
        <v>5</v>
      </c>
      <c r="G102" s="87">
        <v>11</v>
      </c>
      <c r="H102" s="87" t="s">
        <v>126</v>
      </c>
      <c r="I102" s="87">
        <v>131</v>
      </c>
      <c r="J102" s="87">
        <v>11</v>
      </c>
      <c r="K102" s="87">
        <v>1</v>
      </c>
      <c r="L102" s="87" t="s">
        <v>441</v>
      </c>
      <c r="M102" s="87" t="s">
        <v>408</v>
      </c>
      <c r="N102" s="87">
        <v>0.15</v>
      </c>
      <c r="O102" s="87">
        <v>8.4722222222222219E-4</v>
      </c>
      <c r="P102" s="87">
        <v>610</v>
      </c>
      <c r="Q102" s="87">
        <v>610</v>
      </c>
    </row>
    <row r="103" spans="1:17">
      <c r="A103" s="140"/>
      <c r="B103" s="87">
        <v>92</v>
      </c>
      <c r="C103" s="87" t="s">
        <v>3</v>
      </c>
      <c r="D103" s="87">
        <v>3</v>
      </c>
      <c r="E103" s="87" t="s">
        <v>78</v>
      </c>
      <c r="F103" s="87" t="s">
        <v>5</v>
      </c>
      <c r="G103" s="87">
        <v>12</v>
      </c>
      <c r="H103" s="87" t="s">
        <v>127</v>
      </c>
      <c r="I103" s="87">
        <v>132</v>
      </c>
      <c r="J103" s="87">
        <v>12</v>
      </c>
      <c r="K103" s="87">
        <v>1</v>
      </c>
      <c r="L103" s="87" t="s">
        <v>441</v>
      </c>
      <c r="M103" s="87" t="s">
        <v>408</v>
      </c>
      <c r="N103" s="87">
        <v>0.15</v>
      </c>
      <c r="O103" s="87">
        <v>2.8124999999999998E-4</v>
      </c>
      <c r="P103" s="87">
        <v>202.5</v>
      </c>
      <c r="Q103" s="87">
        <v>202.5</v>
      </c>
    </row>
    <row r="104" spans="1:17">
      <c r="A104" s="140"/>
      <c r="B104" s="87">
        <v>93</v>
      </c>
      <c r="C104" s="87" t="s">
        <v>3</v>
      </c>
      <c r="D104" s="87">
        <v>3</v>
      </c>
      <c r="E104" s="87" t="s">
        <v>78</v>
      </c>
      <c r="F104" s="87" t="s">
        <v>5</v>
      </c>
      <c r="G104" s="87">
        <v>13</v>
      </c>
      <c r="H104" s="87" t="s">
        <v>128</v>
      </c>
      <c r="I104" s="87">
        <v>133</v>
      </c>
      <c r="J104" s="87">
        <v>13</v>
      </c>
      <c r="K104" s="87">
        <v>1</v>
      </c>
      <c r="L104" s="87" t="s">
        <v>441</v>
      </c>
      <c r="M104" s="87" t="s">
        <v>408</v>
      </c>
      <c r="N104" s="87">
        <v>0.15</v>
      </c>
      <c r="O104" s="87">
        <v>9.3750000000000002E-5</v>
      </c>
      <c r="P104" s="87">
        <v>67.5</v>
      </c>
      <c r="Q104" s="87">
        <v>67.5</v>
      </c>
    </row>
    <row r="105" spans="1:17">
      <c r="A105" s="140"/>
      <c r="B105" s="87">
        <v>94</v>
      </c>
      <c r="C105" s="87" t="s">
        <v>3</v>
      </c>
      <c r="D105" s="87">
        <v>3</v>
      </c>
      <c r="E105" s="87" t="s">
        <v>78</v>
      </c>
      <c r="F105" s="87" t="s">
        <v>5</v>
      </c>
      <c r="G105" s="87">
        <v>14</v>
      </c>
      <c r="H105" s="87" t="s">
        <v>129</v>
      </c>
      <c r="I105" s="87">
        <v>134</v>
      </c>
      <c r="J105" s="87">
        <v>14</v>
      </c>
      <c r="K105" s="87">
        <v>1</v>
      </c>
      <c r="L105" s="87" t="s">
        <v>441</v>
      </c>
      <c r="M105" s="87" t="s">
        <v>408</v>
      </c>
      <c r="N105" s="87">
        <v>0.15</v>
      </c>
      <c r="O105" s="87">
        <v>3.1250000000000001E-5</v>
      </c>
      <c r="P105" s="87">
        <v>22.5</v>
      </c>
      <c r="Q105" s="87">
        <v>22.5</v>
      </c>
    </row>
    <row r="106" spans="1:17">
      <c r="A106" s="140"/>
      <c r="B106" s="87">
        <v>95</v>
      </c>
      <c r="C106" s="87" t="s">
        <v>3</v>
      </c>
      <c r="D106" s="87">
        <v>3</v>
      </c>
      <c r="E106" s="87" t="s">
        <v>78</v>
      </c>
      <c r="F106" s="87" t="s">
        <v>5</v>
      </c>
      <c r="G106" s="87">
        <v>15</v>
      </c>
      <c r="H106" s="87" t="s">
        <v>130</v>
      </c>
      <c r="I106" s="87">
        <v>135</v>
      </c>
      <c r="J106" s="87">
        <v>15</v>
      </c>
      <c r="K106" s="87">
        <v>1</v>
      </c>
      <c r="L106" s="87" t="s">
        <v>441</v>
      </c>
      <c r="M106" s="87" t="s">
        <v>408</v>
      </c>
      <c r="N106" s="87">
        <v>0.15</v>
      </c>
      <c r="O106" s="87">
        <v>1.0416666666666666E-5</v>
      </c>
      <c r="P106" s="87">
        <v>7.5</v>
      </c>
      <c r="Q106" s="87">
        <v>7.5</v>
      </c>
    </row>
    <row r="107" spans="1:17">
      <c r="A107" s="140"/>
      <c r="B107" s="87">
        <v>96</v>
      </c>
      <c r="C107" s="87" t="s">
        <v>3</v>
      </c>
      <c r="D107" s="87">
        <v>3</v>
      </c>
      <c r="E107" s="87" t="s">
        <v>78</v>
      </c>
      <c r="F107" s="87" t="s">
        <v>5</v>
      </c>
      <c r="G107" s="87">
        <v>16</v>
      </c>
      <c r="H107" s="87" t="s">
        <v>131</v>
      </c>
      <c r="I107" s="87">
        <v>136</v>
      </c>
      <c r="J107" s="87">
        <v>16</v>
      </c>
      <c r="K107" s="87">
        <v>1</v>
      </c>
      <c r="L107" s="87" t="s">
        <v>441</v>
      </c>
      <c r="M107" s="87" t="s">
        <v>408</v>
      </c>
      <c r="N107" s="87">
        <v>0.15</v>
      </c>
      <c r="O107" s="87">
        <v>3.4722222222222224E-6</v>
      </c>
      <c r="P107" s="87">
        <v>2.5</v>
      </c>
      <c r="Q107" s="87">
        <v>2.5</v>
      </c>
    </row>
    <row r="108" spans="1:17">
      <c r="A108" s="140"/>
      <c r="B108" s="87">
        <v>97</v>
      </c>
      <c r="C108" s="87" t="s">
        <v>3</v>
      </c>
      <c r="D108" s="87">
        <v>1</v>
      </c>
      <c r="E108" s="87" t="s">
        <v>76</v>
      </c>
      <c r="F108" s="87" t="s">
        <v>6</v>
      </c>
      <c r="G108" s="87">
        <v>1</v>
      </c>
      <c r="H108" s="87" t="s">
        <v>136</v>
      </c>
      <c r="I108" s="87">
        <v>145</v>
      </c>
      <c r="J108" s="87">
        <v>1</v>
      </c>
      <c r="K108" s="87">
        <v>1</v>
      </c>
      <c r="L108" s="87" t="s">
        <v>441</v>
      </c>
      <c r="M108" s="87" t="s">
        <v>406</v>
      </c>
      <c r="N108" s="87">
        <v>20000</v>
      </c>
      <c r="O108" s="87">
        <v>50</v>
      </c>
      <c r="P108" s="87">
        <v>270</v>
      </c>
      <c r="Q108" s="87">
        <v>270</v>
      </c>
    </row>
    <row r="109" spans="1:17">
      <c r="A109" s="140"/>
      <c r="B109" s="87">
        <v>98</v>
      </c>
      <c r="C109" s="87" t="s">
        <v>3</v>
      </c>
      <c r="D109" s="87">
        <v>1</v>
      </c>
      <c r="E109" s="87" t="s">
        <v>76</v>
      </c>
      <c r="F109" s="87" t="s">
        <v>6</v>
      </c>
      <c r="G109" s="87">
        <v>2</v>
      </c>
      <c r="H109" s="87" t="s">
        <v>137</v>
      </c>
      <c r="I109" s="87">
        <v>146</v>
      </c>
      <c r="J109" s="87">
        <v>2</v>
      </c>
      <c r="K109" s="87">
        <v>1</v>
      </c>
      <c r="L109" s="87" t="s">
        <v>441</v>
      </c>
      <c r="M109" s="87" t="s">
        <v>406</v>
      </c>
      <c r="N109" s="87">
        <v>20000</v>
      </c>
      <c r="O109" s="87">
        <v>16.666666666666668</v>
      </c>
      <c r="P109" s="87">
        <v>90</v>
      </c>
      <c r="Q109" s="87">
        <v>90</v>
      </c>
    </row>
    <row r="110" spans="1:17">
      <c r="A110" s="140"/>
      <c r="B110" s="87">
        <v>99</v>
      </c>
      <c r="C110" s="87" t="s">
        <v>3</v>
      </c>
      <c r="D110" s="87">
        <v>1</v>
      </c>
      <c r="E110" s="87" t="s">
        <v>76</v>
      </c>
      <c r="F110" s="87" t="s">
        <v>6</v>
      </c>
      <c r="G110" s="87">
        <v>3</v>
      </c>
      <c r="H110" s="87" t="s">
        <v>138</v>
      </c>
      <c r="I110" s="87">
        <v>147</v>
      </c>
      <c r="J110" s="87">
        <v>3</v>
      </c>
      <c r="K110" s="87">
        <v>1</v>
      </c>
      <c r="L110" s="87" t="s">
        <v>441</v>
      </c>
      <c r="M110" s="87" t="s">
        <v>406</v>
      </c>
      <c r="N110" s="87">
        <v>20000</v>
      </c>
      <c r="O110" s="87">
        <v>5.5555555555555554</v>
      </c>
      <c r="P110" s="87">
        <v>30</v>
      </c>
      <c r="Q110" s="87">
        <v>30</v>
      </c>
    </row>
    <row r="111" spans="1:17">
      <c r="A111" s="140"/>
      <c r="B111" s="87">
        <v>100</v>
      </c>
      <c r="C111" s="87" t="s">
        <v>3</v>
      </c>
      <c r="D111" s="87">
        <v>1</v>
      </c>
      <c r="E111" s="87" t="s">
        <v>76</v>
      </c>
      <c r="F111" s="87" t="s">
        <v>6</v>
      </c>
      <c r="G111" s="87">
        <v>4</v>
      </c>
      <c r="H111" s="87" t="s">
        <v>139</v>
      </c>
      <c r="I111" s="87">
        <v>148</v>
      </c>
      <c r="J111" s="87">
        <v>4</v>
      </c>
      <c r="K111" s="87">
        <v>1</v>
      </c>
      <c r="L111" s="87" t="s">
        <v>441</v>
      </c>
      <c r="M111" s="87" t="s">
        <v>406</v>
      </c>
      <c r="N111" s="87">
        <v>20000</v>
      </c>
      <c r="O111" s="87">
        <v>1.8518518518518519</v>
      </c>
      <c r="P111" s="87">
        <v>10</v>
      </c>
      <c r="Q111" s="87">
        <v>10</v>
      </c>
    </row>
    <row r="112" spans="1:17">
      <c r="A112" s="140"/>
      <c r="B112" s="87">
        <v>101</v>
      </c>
      <c r="C112" s="87" t="s">
        <v>3</v>
      </c>
      <c r="D112" s="87">
        <v>2</v>
      </c>
      <c r="E112" s="87" t="s">
        <v>77</v>
      </c>
      <c r="F112" s="87" t="s">
        <v>6</v>
      </c>
      <c r="G112" s="87">
        <v>5</v>
      </c>
      <c r="H112" s="87" t="s">
        <v>140</v>
      </c>
      <c r="I112" s="87">
        <v>149</v>
      </c>
      <c r="J112" s="87">
        <v>5</v>
      </c>
      <c r="K112" s="87">
        <v>1</v>
      </c>
      <c r="L112" s="87" t="s">
        <v>441</v>
      </c>
      <c r="M112" s="87" t="s">
        <v>407</v>
      </c>
      <c r="N112" s="87">
        <v>110</v>
      </c>
      <c r="O112" s="87">
        <v>0.6162037037037037</v>
      </c>
      <c r="P112" s="87">
        <v>605</v>
      </c>
      <c r="Q112" s="87">
        <v>605</v>
      </c>
    </row>
    <row r="113" spans="1:17">
      <c r="A113" s="140"/>
      <c r="B113" s="87">
        <v>102</v>
      </c>
      <c r="C113" s="87" t="s">
        <v>3</v>
      </c>
      <c r="D113" s="87">
        <v>2</v>
      </c>
      <c r="E113" s="87" t="s">
        <v>77</v>
      </c>
      <c r="F113" s="87" t="s">
        <v>6</v>
      </c>
      <c r="G113" s="87">
        <v>6</v>
      </c>
      <c r="H113" s="87" t="s">
        <v>141</v>
      </c>
      <c r="I113" s="87">
        <v>150</v>
      </c>
      <c r="J113" s="87">
        <v>6</v>
      </c>
      <c r="K113" s="87">
        <v>1</v>
      </c>
      <c r="L113" s="87" t="s">
        <v>441</v>
      </c>
      <c r="M113" s="87" t="s">
        <v>407</v>
      </c>
      <c r="N113" s="87">
        <v>110</v>
      </c>
      <c r="O113" s="87">
        <v>0.20625000000000002</v>
      </c>
      <c r="P113" s="87">
        <v>202.5</v>
      </c>
      <c r="Q113" s="87">
        <v>202.5</v>
      </c>
    </row>
    <row r="114" spans="1:17">
      <c r="A114" s="140"/>
      <c r="B114" s="87">
        <v>103</v>
      </c>
      <c r="C114" s="87" t="s">
        <v>3</v>
      </c>
      <c r="D114" s="87">
        <v>2</v>
      </c>
      <c r="E114" s="87" t="s">
        <v>77</v>
      </c>
      <c r="F114" s="87" t="s">
        <v>6</v>
      </c>
      <c r="G114" s="87">
        <v>7</v>
      </c>
      <c r="H114" s="87" t="s">
        <v>142</v>
      </c>
      <c r="I114" s="87">
        <v>151</v>
      </c>
      <c r="J114" s="87">
        <v>7</v>
      </c>
      <c r="K114" s="87">
        <v>1</v>
      </c>
      <c r="L114" s="87" t="s">
        <v>441</v>
      </c>
      <c r="M114" s="87" t="s">
        <v>407</v>
      </c>
      <c r="N114" s="87">
        <v>110</v>
      </c>
      <c r="O114" s="87">
        <v>6.8750000000000006E-2</v>
      </c>
      <c r="P114" s="87">
        <v>67.5</v>
      </c>
      <c r="Q114" s="87">
        <v>67.5</v>
      </c>
    </row>
    <row r="115" spans="1:17">
      <c r="A115" s="140"/>
      <c r="B115" s="87">
        <v>104</v>
      </c>
      <c r="C115" s="87" t="s">
        <v>3</v>
      </c>
      <c r="D115" s="87">
        <v>2</v>
      </c>
      <c r="E115" s="87" t="s">
        <v>77</v>
      </c>
      <c r="F115" s="87" t="s">
        <v>6</v>
      </c>
      <c r="G115" s="87">
        <v>8</v>
      </c>
      <c r="H115" s="87" t="s">
        <v>143</v>
      </c>
      <c r="I115" s="87">
        <v>152</v>
      </c>
      <c r="J115" s="87">
        <v>8</v>
      </c>
      <c r="K115" s="87">
        <v>1</v>
      </c>
      <c r="L115" s="87" t="s">
        <v>441</v>
      </c>
      <c r="M115" s="87" t="s">
        <v>407</v>
      </c>
      <c r="N115" s="87">
        <v>110</v>
      </c>
      <c r="O115" s="87">
        <v>2.2916666666666669E-2</v>
      </c>
      <c r="P115" s="87">
        <v>22.5</v>
      </c>
      <c r="Q115" s="87">
        <v>22.5</v>
      </c>
    </row>
    <row r="116" spans="1:17">
      <c r="A116" s="140"/>
      <c r="B116" s="87">
        <v>105</v>
      </c>
      <c r="C116" s="87" t="s">
        <v>3</v>
      </c>
      <c r="D116" s="87">
        <v>2</v>
      </c>
      <c r="E116" s="87" t="s">
        <v>77</v>
      </c>
      <c r="F116" s="87" t="s">
        <v>6</v>
      </c>
      <c r="G116" s="87">
        <v>9</v>
      </c>
      <c r="H116" s="87" t="s">
        <v>144</v>
      </c>
      <c r="I116" s="87">
        <v>153</v>
      </c>
      <c r="J116" s="87">
        <v>9</v>
      </c>
      <c r="K116" s="87">
        <v>1</v>
      </c>
      <c r="L116" s="87" t="s">
        <v>441</v>
      </c>
      <c r="M116" s="87" t="s">
        <v>407</v>
      </c>
      <c r="N116" s="87">
        <v>110</v>
      </c>
      <c r="O116" s="87">
        <v>7.6388888888888886E-3</v>
      </c>
      <c r="P116" s="87">
        <v>7.5</v>
      </c>
      <c r="Q116" s="87">
        <v>7.5</v>
      </c>
    </row>
    <row r="117" spans="1:17">
      <c r="A117" s="140"/>
      <c r="B117" s="87">
        <v>106</v>
      </c>
      <c r="C117" s="87" t="s">
        <v>3</v>
      </c>
      <c r="D117" s="87">
        <v>2</v>
      </c>
      <c r="E117" s="87" t="s">
        <v>77</v>
      </c>
      <c r="F117" s="87" t="s">
        <v>6</v>
      </c>
      <c r="G117" s="87">
        <v>10</v>
      </c>
      <c r="H117" s="87" t="s">
        <v>145</v>
      </c>
      <c r="I117" s="87">
        <v>154</v>
      </c>
      <c r="J117" s="87">
        <v>10</v>
      </c>
      <c r="K117" s="87">
        <v>1</v>
      </c>
      <c r="L117" s="87" t="s">
        <v>441</v>
      </c>
      <c r="M117" s="87" t="s">
        <v>407</v>
      </c>
      <c r="N117" s="87">
        <v>110</v>
      </c>
      <c r="O117" s="87">
        <v>2.5462962962962965E-3</v>
      </c>
      <c r="P117" s="87">
        <v>2.5</v>
      </c>
      <c r="Q117" s="87">
        <v>2.5</v>
      </c>
    </row>
    <row r="118" spans="1:17">
      <c r="A118" s="140"/>
      <c r="B118" s="87">
        <v>107</v>
      </c>
      <c r="C118" s="87" t="s">
        <v>3</v>
      </c>
      <c r="D118" s="87">
        <v>3</v>
      </c>
      <c r="E118" s="87" t="s">
        <v>78</v>
      </c>
      <c r="F118" s="87" t="s">
        <v>6</v>
      </c>
      <c r="G118" s="87">
        <v>11</v>
      </c>
      <c r="H118" s="87" t="s">
        <v>146</v>
      </c>
      <c r="I118" s="87">
        <v>155</v>
      </c>
      <c r="J118" s="87">
        <v>11</v>
      </c>
      <c r="K118" s="87">
        <v>1</v>
      </c>
      <c r="L118" s="87" t="s">
        <v>441</v>
      </c>
      <c r="M118" s="87" t="s">
        <v>408</v>
      </c>
      <c r="N118" s="87">
        <v>0.15</v>
      </c>
      <c r="O118" s="87">
        <v>8.4722222222222219E-4</v>
      </c>
      <c r="P118" s="87">
        <v>610</v>
      </c>
      <c r="Q118" s="87">
        <v>610</v>
      </c>
    </row>
    <row r="119" spans="1:17">
      <c r="A119" s="140"/>
      <c r="B119" s="87">
        <v>108</v>
      </c>
      <c r="C119" s="87" t="s">
        <v>3</v>
      </c>
      <c r="D119" s="87">
        <v>3</v>
      </c>
      <c r="E119" s="87" t="s">
        <v>78</v>
      </c>
      <c r="F119" s="87" t="s">
        <v>6</v>
      </c>
      <c r="G119" s="87">
        <v>12</v>
      </c>
      <c r="H119" s="87" t="s">
        <v>147</v>
      </c>
      <c r="I119" s="87">
        <v>156</v>
      </c>
      <c r="J119" s="87">
        <v>12</v>
      </c>
      <c r="K119" s="87">
        <v>1</v>
      </c>
      <c r="L119" s="87" t="s">
        <v>441</v>
      </c>
      <c r="M119" s="87" t="s">
        <v>408</v>
      </c>
      <c r="N119" s="87">
        <v>0.15</v>
      </c>
      <c r="O119" s="87">
        <v>2.8124999999999998E-4</v>
      </c>
      <c r="P119" s="87">
        <v>202.5</v>
      </c>
      <c r="Q119" s="87">
        <v>202.5</v>
      </c>
    </row>
    <row r="120" spans="1:17">
      <c r="A120" s="140"/>
      <c r="B120" s="87">
        <v>109</v>
      </c>
      <c r="C120" s="87" t="s">
        <v>3</v>
      </c>
      <c r="D120" s="87">
        <v>3</v>
      </c>
      <c r="E120" s="87" t="s">
        <v>78</v>
      </c>
      <c r="F120" s="87" t="s">
        <v>6</v>
      </c>
      <c r="G120" s="87">
        <v>13</v>
      </c>
      <c r="H120" s="87" t="s">
        <v>148</v>
      </c>
      <c r="I120" s="87">
        <v>157</v>
      </c>
      <c r="J120" s="87">
        <v>13</v>
      </c>
      <c r="K120" s="87">
        <v>1</v>
      </c>
      <c r="L120" s="87" t="s">
        <v>441</v>
      </c>
      <c r="M120" s="87" t="s">
        <v>408</v>
      </c>
      <c r="N120" s="87">
        <v>0.15</v>
      </c>
      <c r="O120" s="87">
        <v>9.3750000000000002E-5</v>
      </c>
      <c r="P120" s="87">
        <v>67.5</v>
      </c>
      <c r="Q120" s="87">
        <v>67.5</v>
      </c>
    </row>
    <row r="121" spans="1:17">
      <c r="A121" s="140"/>
      <c r="B121" s="87">
        <v>110</v>
      </c>
      <c r="C121" s="87" t="s">
        <v>3</v>
      </c>
      <c r="D121" s="87">
        <v>3</v>
      </c>
      <c r="E121" s="87" t="s">
        <v>78</v>
      </c>
      <c r="F121" s="87" t="s">
        <v>6</v>
      </c>
      <c r="G121" s="87">
        <v>14</v>
      </c>
      <c r="H121" s="87" t="s">
        <v>149</v>
      </c>
      <c r="I121" s="87">
        <v>158</v>
      </c>
      <c r="J121" s="87">
        <v>14</v>
      </c>
      <c r="K121" s="87">
        <v>1</v>
      </c>
      <c r="L121" s="87" t="s">
        <v>441</v>
      </c>
      <c r="M121" s="87" t="s">
        <v>408</v>
      </c>
      <c r="N121" s="87">
        <v>0.15</v>
      </c>
      <c r="O121" s="87">
        <v>3.1250000000000001E-5</v>
      </c>
      <c r="P121" s="87">
        <v>22.5</v>
      </c>
      <c r="Q121" s="87">
        <v>22.5</v>
      </c>
    </row>
    <row r="122" spans="1:17">
      <c r="A122" s="140"/>
      <c r="B122" s="87">
        <v>111</v>
      </c>
      <c r="C122" s="87" t="s">
        <v>3</v>
      </c>
      <c r="D122" s="87">
        <v>3</v>
      </c>
      <c r="E122" s="87" t="s">
        <v>78</v>
      </c>
      <c r="F122" s="87" t="s">
        <v>6</v>
      </c>
      <c r="G122" s="87">
        <v>15</v>
      </c>
      <c r="H122" s="87" t="s">
        <v>150</v>
      </c>
      <c r="I122" s="87">
        <v>159</v>
      </c>
      <c r="J122" s="87">
        <v>15</v>
      </c>
      <c r="K122" s="87">
        <v>1</v>
      </c>
      <c r="L122" s="87" t="s">
        <v>441</v>
      </c>
      <c r="M122" s="87" t="s">
        <v>408</v>
      </c>
      <c r="N122" s="87">
        <v>0.15</v>
      </c>
      <c r="O122" s="87">
        <v>1.0416666666666666E-5</v>
      </c>
      <c r="P122" s="87">
        <v>7.5</v>
      </c>
      <c r="Q122" s="87">
        <v>7.5</v>
      </c>
    </row>
    <row r="123" spans="1:17">
      <c r="A123" s="140"/>
      <c r="B123" s="87">
        <v>112</v>
      </c>
      <c r="C123" s="87" t="s">
        <v>3</v>
      </c>
      <c r="D123" s="87">
        <v>3</v>
      </c>
      <c r="E123" s="87" t="s">
        <v>78</v>
      </c>
      <c r="F123" s="87" t="s">
        <v>6</v>
      </c>
      <c r="G123" s="87">
        <v>16</v>
      </c>
      <c r="H123" s="87" t="s">
        <v>151</v>
      </c>
      <c r="I123" s="87">
        <v>160</v>
      </c>
      <c r="J123" s="87">
        <v>16</v>
      </c>
      <c r="K123" s="87">
        <v>1</v>
      </c>
      <c r="L123" s="87" t="s">
        <v>441</v>
      </c>
      <c r="M123" s="87" t="s">
        <v>408</v>
      </c>
      <c r="N123" s="87">
        <v>0.15</v>
      </c>
      <c r="O123" s="87">
        <v>3.4722222222222224E-6</v>
      </c>
      <c r="P123" s="87">
        <v>2.5</v>
      </c>
      <c r="Q123" s="87">
        <v>2.5</v>
      </c>
    </row>
    <row r="124" spans="1:17">
      <c r="A124" s="140"/>
      <c r="B124" s="87">
        <v>113</v>
      </c>
      <c r="C124" s="87" t="s">
        <v>3</v>
      </c>
      <c r="D124" s="87">
        <v>1</v>
      </c>
      <c r="E124" s="87" t="s">
        <v>76</v>
      </c>
      <c r="F124" s="87" t="s">
        <v>7</v>
      </c>
      <c r="G124" s="87">
        <v>1</v>
      </c>
      <c r="H124" s="87" t="s">
        <v>156</v>
      </c>
      <c r="I124" s="87">
        <v>169</v>
      </c>
      <c r="J124" s="87">
        <v>1</v>
      </c>
      <c r="K124" s="87">
        <v>1</v>
      </c>
      <c r="L124" s="87" t="s">
        <v>441</v>
      </c>
      <c r="M124" s="87" t="s">
        <v>406</v>
      </c>
      <c r="N124" s="87">
        <v>20000</v>
      </c>
      <c r="O124" s="87">
        <v>50</v>
      </c>
      <c r="P124" s="87">
        <v>270</v>
      </c>
      <c r="Q124" s="87">
        <v>270</v>
      </c>
    </row>
    <row r="125" spans="1:17">
      <c r="A125" s="140"/>
      <c r="B125" s="87">
        <v>114</v>
      </c>
      <c r="C125" s="87" t="s">
        <v>3</v>
      </c>
      <c r="D125" s="87">
        <v>1</v>
      </c>
      <c r="E125" s="87" t="s">
        <v>76</v>
      </c>
      <c r="F125" s="87" t="s">
        <v>7</v>
      </c>
      <c r="G125" s="87">
        <v>2</v>
      </c>
      <c r="H125" s="87" t="s">
        <v>157</v>
      </c>
      <c r="I125" s="87">
        <v>170</v>
      </c>
      <c r="J125" s="87">
        <v>2</v>
      </c>
      <c r="K125" s="87">
        <v>1</v>
      </c>
      <c r="L125" s="87" t="s">
        <v>441</v>
      </c>
      <c r="M125" s="87" t="s">
        <v>406</v>
      </c>
      <c r="N125" s="87">
        <v>20000</v>
      </c>
      <c r="O125" s="87">
        <v>16.666666666666668</v>
      </c>
      <c r="P125" s="87">
        <v>90</v>
      </c>
      <c r="Q125" s="87">
        <v>90</v>
      </c>
    </row>
    <row r="126" spans="1:17">
      <c r="A126" s="140"/>
      <c r="B126" s="87">
        <v>115</v>
      </c>
      <c r="C126" s="87" t="s">
        <v>3</v>
      </c>
      <c r="D126" s="87">
        <v>1</v>
      </c>
      <c r="E126" s="87" t="s">
        <v>76</v>
      </c>
      <c r="F126" s="87" t="s">
        <v>7</v>
      </c>
      <c r="G126" s="87">
        <v>3</v>
      </c>
      <c r="H126" s="87" t="s">
        <v>158</v>
      </c>
      <c r="I126" s="87">
        <v>171</v>
      </c>
      <c r="J126" s="87">
        <v>3</v>
      </c>
      <c r="K126" s="87">
        <v>1</v>
      </c>
      <c r="L126" s="87" t="s">
        <v>441</v>
      </c>
      <c r="M126" s="87" t="s">
        <v>406</v>
      </c>
      <c r="N126" s="87">
        <v>20000</v>
      </c>
      <c r="O126" s="87">
        <v>5.5555555555555554</v>
      </c>
      <c r="P126" s="87">
        <v>30</v>
      </c>
      <c r="Q126" s="87">
        <v>30</v>
      </c>
    </row>
    <row r="127" spans="1:17">
      <c r="A127" s="140"/>
      <c r="B127" s="87">
        <v>116</v>
      </c>
      <c r="C127" s="87" t="s">
        <v>3</v>
      </c>
      <c r="D127" s="87">
        <v>1</v>
      </c>
      <c r="E127" s="87" t="s">
        <v>76</v>
      </c>
      <c r="F127" s="87" t="s">
        <v>7</v>
      </c>
      <c r="G127" s="87">
        <v>4</v>
      </c>
      <c r="H127" s="87" t="s">
        <v>159</v>
      </c>
      <c r="I127" s="87">
        <v>172</v>
      </c>
      <c r="J127" s="87">
        <v>4</v>
      </c>
      <c r="K127" s="87">
        <v>1</v>
      </c>
      <c r="L127" s="87" t="s">
        <v>441</v>
      </c>
      <c r="M127" s="87" t="s">
        <v>406</v>
      </c>
      <c r="N127" s="87">
        <v>20000</v>
      </c>
      <c r="O127" s="87">
        <v>1.8518518518518519</v>
      </c>
      <c r="P127" s="87">
        <v>10</v>
      </c>
      <c r="Q127" s="87">
        <v>10</v>
      </c>
    </row>
    <row r="128" spans="1:17">
      <c r="A128" s="140"/>
      <c r="B128" s="87">
        <v>117</v>
      </c>
      <c r="C128" s="87" t="s">
        <v>3</v>
      </c>
      <c r="D128" s="87">
        <v>2</v>
      </c>
      <c r="E128" s="87" t="s">
        <v>77</v>
      </c>
      <c r="F128" s="87" t="s">
        <v>7</v>
      </c>
      <c r="G128" s="87">
        <v>5</v>
      </c>
      <c r="H128" s="87" t="s">
        <v>160</v>
      </c>
      <c r="I128" s="87">
        <v>173</v>
      </c>
      <c r="J128" s="87">
        <v>5</v>
      </c>
      <c r="K128" s="87">
        <v>1</v>
      </c>
      <c r="L128" s="87" t="s">
        <v>441</v>
      </c>
      <c r="M128" s="87" t="s">
        <v>407</v>
      </c>
      <c r="N128" s="87">
        <v>110</v>
      </c>
      <c r="O128" s="87">
        <v>0.6162037037037037</v>
      </c>
      <c r="P128" s="87">
        <v>605</v>
      </c>
      <c r="Q128" s="87">
        <v>605</v>
      </c>
    </row>
    <row r="129" spans="1:17">
      <c r="A129" s="140"/>
      <c r="B129" s="87">
        <v>118</v>
      </c>
      <c r="C129" s="87" t="s">
        <v>3</v>
      </c>
      <c r="D129" s="87">
        <v>2</v>
      </c>
      <c r="E129" s="87" t="s">
        <v>77</v>
      </c>
      <c r="F129" s="87" t="s">
        <v>7</v>
      </c>
      <c r="G129" s="87">
        <v>6</v>
      </c>
      <c r="H129" s="87" t="s">
        <v>161</v>
      </c>
      <c r="I129" s="87">
        <v>174</v>
      </c>
      <c r="J129" s="87">
        <v>6</v>
      </c>
      <c r="K129" s="87">
        <v>1</v>
      </c>
      <c r="L129" s="87" t="s">
        <v>441</v>
      </c>
      <c r="M129" s="87" t="s">
        <v>407</v>
      </c>
      <c r="N129" s="87">
        <v>110</v>
      </c>
      <c r="O129" s="87">
        <v>0.20625000000000002</v>
      </c>
      <c r="P129" s="87">
        <v>202.5</v>
      </c>
      <c r="Q129" s="87">
        <v>202.5</v>
      </c>
    </row>
    <row r="130" spans="1:17">
      <c r="A130" s="140"/>
      <c r="B130" s="87">
        <v>119</v>
      </c>
      <c r="C130" s="87" t="s">
        <v>3</v>
      </c>
      <c r="D130" s="87">
        <v>2</v>
      </c>
      <c r="E130" s="87" t="s">
        <v>77</v>
      </c>
      <c r="F130" s="87" t="s">
        <v>7</v>
      </c>
      <c r="G130" s="87">
        <v>7</v>
      </c>
      <c r="H130" s="87" t="s">
        <v>162</v>
      </c>
      <c r="I130" s="87">
        <v>175</v>
      </c>
      <c r="J130" s="87">
        <v>7</v>
      </c>
      <c r="K130" s="87">
        <v>1</v>
      </c>
      <c r="L130" s="87" t="s">
        <v>441</v>
      </c>
      <c r="M130" s="87" t="s">
        <v>407</v>
      </c>
      <c r="N130" s="87">
        <v>110</v>
      </c>
      <c r="O130" s="87">
        <v>6.8750000000000006E-2</v>
      </c>
      <c r="P130" s="87">
        <v>67.5</v>
      </c>
      <c r="Q130" s="87">
        <v>67.5</v>
      </c>
    </row>
    <row r="131" spans="1:17">
      <c r="A131" s="140"/>
      <c r="B131" s="87">
        <v>120</v>
      </c>
      <c r="C131" s="87" t="s">
        <v>3</v>
      </c>
      <c r="D131" s="87">
        <v>2</v>
      </c>
      <c r="E131" s="87" t="s">
        <v>77</v>
      </c>
      <c r="F131" s="87" t="s">
        <v>7</v>
      </c>
      <c r="G131" s="87">
        <v>8</v>
      </c>
      <c r="H131" s="87" t="s">
        <v>163</v>
      </c>
      <c r="I131" s="87">
        <v>176</v>
      </c>
      <c r="J131" s="87">
        <v>8</v>
      </c>
      <c r="K131" s="87">
        <v>1</v>
      </c>
      <c r="L131" s="87" t="s">
        <v>441</v>
      </c>
      <c r="M131" s="87" t="s">
        <v>407</v>
      </c>
      <c r="N131" s="87">
        <v>110</v>
      </c>
      <c r="O131" s="87">
        <v>2.2916666666666669E-2</v>
      </c>
      <c r="P131" s="87">
        <v>22.5</v>
      </c>
      <c r="Q131" s="87">
        <v>22.5</v>
      </c>
    </row>
    <row r="132" spans="1:17">
      <c r="A132" s="140"/>
      <c r="B132" s="87">
        <v>121</v>
      </c>
      <c r="C132" s="87" t="s">
        <v>3</v>
      </c>
      <c r="D132" s="87">
        <v>2</v>
      </c>
      <c r="E132" s="87" t="s">
        <v>77</v>
      </c>
      <c r="F132" s="87" t="s">
        <v>7</v>
      </c>
      <c r="G132" s="87">
        <v>9</v>
      </c>
      <c r="H132" s="87" t="s">
        <v>164</v>
      </c>
      <c r="I132" s="87">
        <v>177</v>
      </c>
      <c r="J132" s="87">
        <v>9</v>
      </c>
      <c r="K132" s="87">
        <v>1</v>
      </c>
      <c r="L132" s="87" t="s">
        <v>441</v>
      </c>
      <c r="M132" s="87" t="s">
        <v>407</v>
      </c>
      <c r="N132" s="87">
        <v>110</v>
      </c>
      <c r="O132" s="87">
        <v>7.6388888888888886E-3</v>
      </c>
      <c r="P132" s="87">
        <v>7.5</v>
      </c>
      <c r="Q132" s="87">
        <v>7.5</v>
      </c>
    </row>
    <row r="133" spans="1:17">
      <c r="A133" s="140"/>
      <c r="B133" s="87">
        <v>122</v>
      </c>
      <c r="C133" s="87" t="s">
        <v>3</v>
      </c>
      <c r="D133" s="87">
        <v>2</v>
      </c>
      <c r="E133" s="87" t="s">
        <v>77</v>
      </c>
      <c r="F133" s="87" t="s">
        <v>7</v>
      </c>
      <c r="G133" s="87">
        <v>10</v>
      </c>
      <c r="H133" s="87" t="s">
        <v>165</v>
      </c>
      <c r="I133" s="87">
        <v>178</v>
      </c>
      <c r="J133" s="87">
        <v>10</v>
      </c>
      <c r="K133" s="87">
        <v>1</v>
      </c>
      <c r="L133" s="87" t="s">
        <v>441</v>
      </c>
      <c r="M133" s="87" t="s">
        <v>407</v>
      </c>
      <c r="N133" s="87">
        <v>110</v>
      </c>
      <c r="O133" s="87">
        <v>2.5462962962962965E-3</v>
      </c>
      <c r="P133" s="87">
        <v>2.5</v>
      </c>
      <c r="Q133" s="87">
        <v>2.5</v>
      </c>
    </row>
    <row r="134" spans="1:17">
      <c r="A134" s="140"/>
      <c r="B134" s="87">
        <v>123</v>
      </c>
      <c r="C134" s="87" t="s">
        <v>3</v>
      </c>
      <c r="D134" s="87">
        <v>3</v>
      </c>
      <c r="E134" s="87" t="s">
        <v>78</v>
      </c>
      <c r="F134" s="87" t="s">
        <v>7</v>
      </c>
      <c r="G134" s="87">
        <v>11</v>
      </c>
      <c r="H134" s="87" t="s">
        <v>166</v>
      </c>
      <c r="I134" s="87">
        <v>179</v>
      </c>
      <c r="J134" s="87">
        <v>11</v>
      </c>
      <c r="K134" s="87">
        <v>1</v>
      </c>
      <c r="L134" s="87" t="s">
        <v>441</v>
      </c>
      <c r="M134" s="87" t="s">
        <v>408</v>
      </c>
      <c r="N134" s="87">
        <v>0.15</v>
      </c>
      <c r="O134" s="87">
        <v>8.4722222222222219E-4</v>
      </c>
      <c r="P134" s="87">
        <v>610</v>
      </c>
      <c r="Q134" s="87">
        <v>610</v>
      </c>
    </row>
    <row r="135" spans="1:17">
      <c r="A135" s="140"/>
      <c r="B135" s="87">
        <v>124</v>
      </c>
      <c r="C135" s="87" t="s">
        <v>3</v>
      </c>
      <c r="D135" s="87">
        <v>3</v>
      </c>
      <c r="E135" s="87" t="s">
        <v>78</v>
      </c>
      <c r="F135" s="87" t="s">
        <v>7</v>
      </c>
      <c r="G135" s="87">
        <v>12</v>
      </c>
      <c r="H135" s="87" t="s">
        <v>167</v>
      </c>
      <c r="I135" s="87">
        <v>180</v>
      </c>
      <c r="J135" s="87">
        <v>12</v>
      </c>
      <c r="K135" s="87">
        <v>1</v>
      </c>
      <c r="L135" s="87" t="s">
        <v>441</v>
      </c>
      <c r="M135" s="87" t="s">
        <v>408</v>
      </c>
      <c r="N135" s="87">
        <v>0.15</v>
      </c>
      <c r="O135" s="87">
        <v>2.8124999999999998E-4</v>
      </c>
      <c r="P135" s="87">
        <v>202.5</v>
      </c>
      <c r="Q135" s="87">
        <v>202.5</v>
      </c>
    </row>
    <row r="136" spans="1:17">
      <c r="A136" s="140"/>
      <c r="B136" s="87">
        <v>125</v>
      </c>
      <c r="C136" s="87" t="s">
        <v>3</v>
      </c>
      <c r="D136" s="87">
        <v>3</v>
      </c>
      <c r="E136" s="87" t="s">
        <v>78</v>
      </c>
      <c r="F136" s="87" t="s">
        <v>7</v>
      </c>
      <c r="G136" s="87">
        <v>13</v>
      </c>
      <c r="H136" s="87" t="s">
        <v>168</v>
      </c>
      <c r="I136" s="87">
        <v>181</v>
      </c>
      <c r="J136" s="87">
        <v>13</v>
      </c>
      <c r="K136" s="87">
        <v>1</v>
      </c>
      <c r="L136" s="87" t="s">
        <v>441</v>
      </c>
      <c r="M136" s="87" t="s">
        <v>408</v>
      </c>
      <c r="N136" s="87">
        <v>0.15</v>
      </c>
      <c r="O136" s="87">
        <v>9.3750000000000002E-5</v>
      </c>
      <c r="P136" s="87">
        <v>67.5</v>
      </c>
      <c r="Q136" s="87">
        <v>67.5</v>
      </c>
    </row>
    <row r="137" spans="1:17">
      <c r="A137" s="140"/>
      <c r="B137" s="87">
        <v>126</v>
      </c>
      <c r="C137" s="87" t="s">
        <v>3</v>
      </c>
      <c r="D137" s="87">
        <v>3</v>
      </c>
      <c r="E137" s="87" t="s">
        <v>78</v>
      </c>
      <c r="F137" s="87" t="s">
        <v>7</v>
      </c>
      <c r="G137" s="87">
        <v>14</v>
      </c>
      <c r="H137" s="87" t="s">
        <v>169</v>
      </c>
      <c r="I137" s="87">
        <v>182</v>
      </c>
      <c r="J137" s="87">
        <v>14</v>
      </c>
      <c r="K137" s="87">
        <v>1</v>
      </c>
      <c r="L137" s="87" t="s">
        <v>441</v>
      </c>
      <c r="M137" s="87" t="s">
        <v>408</v>
      </c>
      <c r="N137" s="87">
        <v>0.15</v>
      </c>
      <c r="O137" s="87">
        <v>3.1250000000000001E-5</v>
      </c>
      <c r="P137" s="87">
        <v>22.5</v>
      </c>
      <c r="Q137" s="87">
        <v>22.5</v>
      </c>
    </row>
    <row r="138" spans="1:17">
      <c r="A138" s="140"/>
      <c r="B138" s="87">
        <v>127</v>
      </c>
      <c r="C138" s="87" t="s">
        <v>3</v>
      </c>
      <c r="D138" s="87">
        <v>3</v>
      </c>
      <c r="E138" s="87" t="s">
        <v>78</v>
      </c>
      <c r="F138" s="87" t="s">
        <v>7</v>
      </c>
      <c r="G138" s="87">
        <v>15</v>
      </c>
      <c r="H138" s="87" t="s">
        <v>170</v>
      </c>
      <c r="I138" s="87">
        <v>183</v>
      </c>
      <c r="J138" s="87">
        <v>15</v>
      </c>
      <c r="K138" s="87">
        <v>1</v>
      </c>
      <c r="L138" s="87" t="s">
        <v>441</v>
      </c>
      <c r="M138" s="87" t="s">
        <v>408</v>
      </c>
      <c r="N138" s="87">
        <v>0.15</v>
      </c>
      <c r="O138" s="87">
        <v>1.0416666666666666E-5</v>
      </c>
      <c r="P138" s="87">
        <v>7.5</v>
      </c>
      <c r="Q138" s="87">
        <v>7.5</v>
      </c>
    </row>
    <row r="139" spans="1:17">
      <c r="A139" s="140"/>
      <c r="B139" s="87">
        <v>128</v>
      </c>
      <c r="C139" s="87" t="s">
        <v>3</v>
      </c>
      <c r="D139" s="87">
        <v>3</v>
      </c>
      <c r="E139" s="87" t="s">
        <v>78</v>
      </c>
      <c r="F139" s="87" t="s">
        <v>7</v>
      </c>
      <c r="G139" s="87">
        <v>16</v>
      </c>
      <c r="H139" s="87" t="s">
        <v>171</v>
      </c>
      <c r="I139" s="87">
        <v>184</v>
      </c>
      <c r="J139" s="87">
        <v>16</v>
      </c>
      <c r="K139" s="87">
        <v>1</v>
      </c>
      <c r="L139" s="87" t="s">
        <v>441</v>
      </c>
      <c r="M139" s="87" t="s">
        <v>408</v>
      </c>
      <c r="N139" s="87">
        <v>0.15</v>
      </c>
      <c r="O139" s="87">
        <v>3.4722222222222224E-6</v>
      </c>
      <c r="P139" s="87">
        <v>2.5</v>
      </c>
      <c r="Q139" s="87">
        <v>2.5</v>
      </c>
    </row>
    <row r="140" spans="1:17">
      <c r="A140" s="140"/>
      <c r="B140" s="87">
        <v>129</v>
      </c>
      <c r="C140" s="87" t="s">
        <v>3</v>
      </c>
      <c r="D140" s="87">
        <v>1</v>
      </c>
      <c r="E140" s="87" t="s">
        <v>76</v>
      </c>
      <c r="F140" s="87" t="s">
        <v>8</v>
      </c>
      <c r="G140" s="87">
        <v>1</v>
      </c>
      <c r="H140" s="87" t="s">
        <v>176</v>
      </c>
      <c r="I140" s="87">
        <v>193</v>
      </c>
      <c r="J140" s="87">
        <v>1</v>
      </c>
      <c r="K140" s="87">
        <v>1</v>
      </c>
      <c r="L140" s="87" t="s">
        <v>441</v>
      </c>
      <c r="M140" s="87" t="s">
        <v>406</v>
      </c>
      <c r="N140" s="87">
        <v>20000</v>
      </c>
      <c r="O140" s="87">
        <v>50</v>
      </c>
      <c r="P140" s="87">
        <v>270</v>
      </c>
      <c r="Q140" s="87">
        <v>270</v>
      </c>
    </row>
    <row r="141" spans="1:17">
      <c r="A141" s="140"/>
      <c r="B141" s="87">
        <v>130</v>
      </c>
      <c r="C141" s="87" t="s">
        <v>3</v>
      </c>
      <c r="D141" s="87">
        <v>1</v>
      </c>
      <c r="E141" s="87" t="s">
        <v>76</v>
      </c>
      <c r="F141" s="87" t="s">
        <v>8</v>
      </c>
      <c r="G141" s="87">
        <v>2</v>
      </c>
      <c r="H141" s="87" t="s">
        <v>177</v>
      </c>
      <c r="I141" s="87">
        <v>194</v>
      </c>
      <c r="J141" s="87">
        <v>2</v>
      </c>
      <c r="K141" s="87">
        <v>1</v>
      </c>
      <c r="L141" s="87" t="s">
        <v>441</v>
      </c>
      <c r="M141" s="87" t="s">
        <v>406</v>
      </c>
      <c r="N141" s="87">
        <v>20000</v>
      </c>
      <c r="O141" s="87">
        <v>16.666666666666668</v>
      </c>
      <c r="P141" s="87">
        <v>90</v>
      </c>
      <c r="Q141" s="87">
        <v>90</v>
      </c>
    </row>
    <row r="142" spans="1:17">
      <c r="A142" s="140"/>
      <c r="B142" s="87">
        <v>131</v>
      </c>
      <c r="C142" s="87" t="s">
        <v>3</v>
      </c>
      <c r="D142" s="87">
        <v>1</v>
      </c>
      <c r="E142" s="87" t="s">
        <v>76</v>
      </c>
      <c r="F142" s="87" t="s">
        <v>8</v>
      </c>
      <c r="G142" s="87">
        <v>3</v>
      </c>
      <c r="H142" s="87" t="s">
        <v>178</v>
      </c>
      <c r="I142" s="87">
        <v>195</v>
      </c>
      <c r="J142" s="87">
        <v>3</v>
      </c>
      <c r="K142" s="87">
        <v>1</v>
      </c>
      <c r="L142" s="87" t="s">
        <v>441</v>
      </c>
      <c r="M142" s="87" t="s">
        <v>406</v>
      </c>
      <c r="N142" s="87">
        <v>20000</v>
      </c>
      <c r="O142" s="87">
        <v>5.5555555555555554</v>
      </c>
      <c r="P142" s="87">
        <v>30</v>
      </c>
      <c r="Q142" s="87">
        <v>30</v>
      </c>
    </row>
    <row r="143" spans="1:17">
      <c r="A143" s="140"/>
      <c r="B143" s="87">
        <v>132</v>
      </c>
      <c r="C143" s="87" t="s">
        <v>3</v>
      </c>
      <c r="D143" s="87">
        <v>1</v>
      </c>
      <c r="E143" s="87" t="s">
        <v>76</v>
      </c>
      <c r="F143" s="87" t="s">
        <v>8</v>
      </c>
      <c r="G143" s="87">
        <v>4</v>
      </c>
      <c r="H143" s="87" t="s">
        <v>179</v>
      </c>
      <c r="I143" s="87">
        <v>196</v>
      </c>
      <c r="J143" s="87">
        <v>4</v>
      </c>
      <c r="K143" s="87">
        <v>1</v>
      </c>
      <c r="L143" s="87" t="s">
        <v>441</v>
      </c>
      <c r="M143" s="87" t="s">
        <v>406</v>
      </c>
      <c r="N143" s="87">
        <v>20000</v>
      </c>
      <c r="O143" s="87">
        <v>1.8518518518518519</v>
      </c>
      <c r="P143" s="87">
        <v>10</v>
      </c>
      <c r="Q143" s="87">
        <v>10</v>
      </c>
    </row>
    <row r="144" spans="1:17">
      <c r="A144" s="140"/>
      <c r="B144" s="87">
        <v>133</v>
      </c>
      <c r="C144" s="87" t="s">
        <v>3</v>
      </c>
      <c r="D144" s="87">
        <v>2</v>
      </c>
      <c r="E144" s="87" t="s">
        <v>77</v>
      </c>
      <c r="F144" s="87" t="s">
        <v>8</v>
      </c>
      <c r="G144" s="87">
        <v>5</v>
      </c>
      <c r="H144" s="87" t="s">
        <v>180</v>
      </c>
      <c r="I144" s="87">
        <v>197</v>
      </c>
      <c r="J144" s="87">
        <v>5</v>
      </c>
      <c r="K144" s="87">
        <v>1</v>
      </c>
      <c r="L144" s="87" t="s">
        <v>441</v>
      </c>
      <c r="M144" s="87" t="s">
        <v>407</v>
      </c>
      <c r="N144" s="87">
        <v>110</v>
      </c>
      <c r="O144" s="87">
        <v>0.6162037037037037</v>
      </c>
      <c r="P144" s="87">
        <v>605</v>
      </c>
      <c r="Q144" s="87">
        <v>605</v>
      </c>
    </row>
    <row r="145" spans="1:17">
      <c r="A145" s="140"/>
      <c r="B145" s="87">
        <v>134</v>
      </c>
      <c r="C145" s="87" t="s">
        <v>3</v>
      </c>
      <c r="D145" s="87">
        <v>2</v>
      </c>
      <c r="E145" s="87" t="s">
        <v>77</v>
      </c>
      <c r="F145" s="87" t="s">
        <v>8</v>
      </c>
      <c r="G145" s="87">
        <v>6</v>
      </c>
      <c r="H145" s="87" t="s">
        <v>181</v>
      </c>
      <c r="I145" s="87">
        <v>198</v>
      </c>
      <c r="J145" s="87">
        <v>6</v>
      </c>
      <c r="K145" s="87">
        <v>1</v>
      </c>
      <c r="L145" s="87" t="s">
        <v>441</v>
      </c>
      <c r="M145" s="87" t="s">
        <v>407</v>
      </c>
      <c r="N145" s="87">
        <v>110</v>
      </c>
      <c r="O145" s="87">
        <v>0.20625000000000002</v>
      </c>
      <c r="P145" s="87">
        <v>202.5</v>
      </c>
      <c r="Q145" s="87">
        <v>202.5</v>
      </c>
    </row>
    <row r="146" spans="1:17">
      <c r="A146" s="140"/>
      <c r="B146" s="87">
        <v>135</v>
      </c>
      <c r="C146" s="87" t="s">
        <v>3</v>
      </c>
      <c r="D146" s="87">
        <v>2</v>
      </c>
      <c r="E146" s="87" t="s">
        <v>77</v>
      </c>
      <c r="F146" s="87" t="s">
        <v>8</v>
      </c>
      <c r="G146" s="87">
        <v>7</v>
      </c>
      <c r="H146" s="87" t="s">
        <v>182</v>
      </c>
      <c r="I146" s="87">
        <v>199</v>
      </c>
      <c r="J146" s="87">
        <v>7</v>
      </c>
      <c r="K146" s="87">
        <v>1</v>
      </c>
      <c r="L146" s="87" t="s">
        <v>441</v>
      </c>
      <c r="M146" s="87" t="s">
        <v>407</v>
      </c>
      <c r="N146" s="87">
        <v>110</v>
      </c>
      <c r="O146" s="87">
        <v>6.8750000000000006E-2</v>
      </c>
      <c r="P146" s="87">
        <v>67.5</v>
      </c>
      <c r="Q146" s="87">
        <v>67.5</v>
      </c>
    </row>
    <row r="147" spans="1:17">
      <c r="A147" s="140"/>
      <c r="B147" s="87">
        <v>136</v>
      </c>
      <c r="C147" s="87" t="s">
        <v>3</v>
      </c>
      <c r="D147" s="87">
        <v>2</v>
      </c>
      <c r="E147" s="87" t="s">
        <v>77</v>
      </c>
      <c r="F147" s="87" t="s">
        <v>8</v>
      </c>
      <c r="G147" s="87">
        <v>8</v>
      </c>
      <c r="H147" s="87" t="s">
        <v>183</v>
      </c>
      <c r="I147" s="87">
        <v>200</v>
      </c>
      <c r="J147" s="87">
        <v>8</v>
      </c>
      <c r="K147" s="87">
        <v>1</v>
      </c>
      <c r="L147" s="87" t="s">
        <v>441</v>
      </c>
      <c r="M147" s="87" t="s">
        <v>407</v>
      </c>
      <c r="N147" s="87">
        <v>110</v>
      </c>
      <c r="O147" s="87">
        <v>2.2916666666666669E-2</v>
      </c>
      <c r="P147" s="87">
        <v>22.5</v>
      </c>
      <c r="Q147" s="87">
        <v>22.5</v>
      </c>
    </row>
    <row r="148" spans="1:17">
      <c r="A148" s="140"/>
      <c r="B148" s="87">
        <v>137</v>
      </c>
      <c r="C148" s="87" t="s">
        <v>3</v>
      </c>
      <c r="D148" s="87">
        <v>2</v>
      </c>
      <c r="E148" s="87" t="s">
        <v>77</v>
      </c>
      <c r="F148" s="87" t="s">
        <v>8</v>
      </c>
      <c r="G148" s="87">
        <v>9</v>
      </c>
      <c r="H148" s="87" t="s">
        <v>184</v>
      </c>
      <c r="I148" s="87">
        <v>201</v>
      </c>
      <c r="J148" s="87">
        <v>9</v>
      </c>
      <c r="K148" s="87">
        <v>1</v>
      </c>
      <c r="L148" s="87" t="s">
        <v>441</v>
      </c>
      <c r="M148" s="87" t="s">
        <v>407</v>
      </c>
      <c r="N148" s="87">
        <v>110</v>
      </c>
      <c r="O148" s="87">
        <v>7.6388888888888886E-3</v>
      </c>
      <c r="P148" s="87">
        <v>7.5</v>
      </c>
      <c r="Q148" s="87">
        <v>7.5</v>
      </c>
    </row>
    <row r="149" spans="1:17">
      <c r="A149" s="140"/>
      <c r="B149" s="87">
        <v>138</v>
      </c>
      <c r="C149" s="87" t="s">
        <v>3</v>
      </c>
      <c r="D149" s="87">
        <v>2</v>
      </c>
      <c r="E149" s="87" t="s">
        <v>77</v>
      </c>
      <c r="F149" s="87" t="s">
        <v>8</v>
      </c>
      <c r="G149" s="87">
        <v>10</v>
      </c>
      <c r="H149" s="87" t="s">
        <v>185</v>
      </c>
      <c r="I149" s="87">
        <v>202</v>
      </c>
      <c r="J149" s="87">
        <v>10</v>
      </c>
      <c r="K149" s="87">
        <v>1</v>
      </c>
      <c r="L149" s="87" t="s">
        <v>441</v>
      </c>
      <c r="M149" s="87" t="s">
        <v>407</v>
      </c>
      <c r="N149" s="87">
        <v>110</v>
      </c>
      <c r="O149" s="87">
        <v>2.5462962962962965E-3</v>
      </c>
      <c r="P149" s="87">
        <v>2.5</v>
      </c>
      <c r="Q149" s="87">
        <v>2.5</v>
      </c>
    </row>
    <row r="150" spans="1:17">
      <c r="A150" s="140"/>
      <c r="B150" s="87">
        <v>139</v>
      </c>
      <c r="C150" s="87" t="s">
        <v>3</v>
      </c>
      <c r="D150" s="87">
        <v>3</v>
      </c>
      <c r="E150" s="87" t="s">
        <v>78</v>
      </c>
      <c r="F150" s="87" t="s">
        <v>8</v>
      </c>
      <c r="G150" s="87">
        <v>11</v>
      </c>
      <c r="H150" s="87" t="s">
        <v>186</v>
      </c>
      <c r="I150" s="87">
        <v>203</v>
      </c>
      <c r="J150" s="87">
        <v>11</v>
      </c>
      <c r="K150" s="87">
        <v>1</v>
      </c>
      <c r="L150" s="87" t="s">
        <v>441</v>
      </c>
      <c r="M150" s="87" t="s">
        <v>408</v>
      </c>
      <c r="N150" s="87">
        <v>0.15</v>
      </c>
      <c r="O150" s="87">
        <v>8.4722222222222219E-4</v>
      </c>
      <c r="P150" s="87">
        <v>610</v>
      </c>
      <c r="Q150" s="87">
        <v>610</v>
      </c>
    </row>
    <row r="151" spans="1:17">
      <c r="A151" s="140"/>
      <c r="B151" s="87">
        <v>140</v>
      </c>
      <c r="C151" s="87" t="s">
        <v>3</v>
      </c>
      <c r="D151" s="87">
        <v>3</v>
      </c>
      <c r="E151" s="87" t="s">
        <v>78</v>
      </c>
      <c r="F151" s="87" t="s">
        <v>8</v>
      </c>
      <c r="G151" s="87">
        <v>12</v>
      </c>
      <c r="H151" s="87" t="s">
        <v>187</v>
      </c>
      <c r="I151" s="87">
        <v>204</v>
      </c>
      <c r="J151" s="87">
        <v>12</v>
      </c>
      <c r="K151" s="87">
        <v>1</v>
      </c>
      <c r="L151" s="87" t="s">
        <v>441</v>
      </c>
      <c r="M151" s="87" t="s">
        <v>408</v>
      </c>
      <c r="N151" s="87">
        <v>0.15</v>
      </c>
      <c r="O151" s="87">
        <v>2.8124999999999998E-4</v>
      </c>
      <c r="P151" s="87">
        <v>202.5</v>
      </c>
      <c r="Q151" s="87">
        <v>202.5</v>
      </c>
    </row>
    <row r="152" spans="1:17">
      <c r="A152" s="140"/>
      <c r="B152" s="87">
        <v>141</v>
      </c>
      <c r="C152" s="87" t="s">
        <v>3</v>
      </c>
      <c r="D152" s="87">
        <v>3</v>
      </c>
      <c r="E152" s="87" t="s">
        <v>78</v>
      </c>
      <c r="F152" s="87" t="s">
        <v>8</v>
      </c>
      <c r="G152" s="87">
        <v>13</v>
      </c>
      <c r="H152" s="87" t="s">
        <v>188</v>
      </c>
      <c r="I152" s="87">
        <v>205</v>
      </c>
      <c r="J152" s="87">
        <v>13</v>
      </c>
      <c r="K152" s="87">
        <v>1</v>
      </c>
      <c r="L152" s="87" t="s">
        <v>441</v>
      </c>
      <c r="M152" s="87" t="s">
        <v>408</v>
      </c>
      <c r="N152" s="87">
        <v>0.15</v>
      </c>
      <c r="O152" s="87">
        <v>9.3750000000000002E-5</v>
      </c>
      <c r="P152" s="87">
        <v>67.5</v>
      </c>
      <c r="Q152" s="87">
        <v>67.5</v>
      </c>
    </row>
    <row r="153" spans="1:17">
      <c r="A153" s="140"/>
      <c r="B153" s="87">
        <v>142</v>
      </c>
      <c r="C153" s="87" t="s">
        <v>3</v>
      </c>
      <c r="D153" s="87">
        <v>3</v>
      </c>
      <c r="E153" s="87" t="s">
        <v>78</v>
      </c>
      <c r="F153" s="87" t="s">
        <v>8</v>
      </c>
      <c r="G153" s="87">
        <v>14</v>
      </c>
      <c r="H153" s="87" t="s">
        <v>189</v>
      </c>
      <c r="I153" s="87">
        <v>206</v>
      </c>
      <c r="J153" s="87">
        <v>14</v>
      </c>
      <c r="K153" s="87">
        <v>1</v>
      </c>
      <c r="L153" s="87" t="s">
        <v>441</v>
      </c>
      <c r="M153" s="87" t="s">
        <v>408</v>
      </c>
      <c r="N153" s="87">
        <v>0.15</v>
      </c>
      <c r="O153" s="87">
        <v>3.1250000000000001E-5</v>
      </c>
      <c r="P153" s="87">
        <v>22.5</v>
      </c>
      <c r="Q153" s="87">
        <v>22.5</v>
      </c>
    </row>
    <row r="154" spans="1:17">
      <c r="A154" s="140"/>
      <c r="B154" s="87">
        <v>143</v>
      </c>
      <c r="C154" s="87" t="s">
        <v>3</v>
      </c>
      <c r="D154" s="87">
        <v>3</v>
      </c>
      <c r="E154" s="87" t="s">
        <v>78</v>
      </c>
      <c r="F154" s="87" t="s">
        <v>8</v>
      </c>
      <c r="G154" s="87">
        <v>15</v>
      </c>
      <c r="H154" s="87" t="s">
        <v>190</v>
      </c>
      <c r="I154" s="87">
        <v>207</v>
      </c>
      <c r="J154" s="87">
        <v>15</v>
      </c>
      <c r="K154" s="87">
        <v>1</v>
      </c>
      <c r="L154" s="87" t="s">
        <v>441</v>
      </c>
      <c r="M154" s="87" t="s">
        <v>408</v>
      </c>
      <c r="N154" s="87">
        <v>0.15</v>
      </c>
      <c r="O154" s="87">
        <v>1.0416666666666666E-5</v>
      </c>
      <c r="P154" s="87">
        <v>7.5</v>
      </c>
      <c r="Q154" s="87">
        <v>7.5</v>
      </c>
    </row>
    <row r="155" spans="1:17">
      <c r="A155" s="140"/>
      <c r="B155" s="87">
        <v>144</v>
      </c>
      <c r="C155" s="87" t="s">
        <v>3</v>
      </c>
      <c r="D155" s="87">
        <v>3</v>
      </c>
      <c r="E155" s="87" t="s">
        <v>78</v>
      </c>
      <c r="F155" s="87" t="s">
        <v>8</v>
      </c>
      <c r="G155" s="87">
        <v>16</v>
      </c>
      <c r="H155" s="87" t="s">
        <v>191</v>
      </c>
      <c r="I155" s="87">
        <v>208</v>
      </c>
      <c r="J155" s="87">
        <v>16</v>
      </c>
      <c r="K155" s="87">
        <v>1</v>
      </c>
      <c r="L155" s="87" t="s">
        <v>441</v>
      </c>
      <c r="M155" s="87" t="s">
        <v>408</v>
      </c>
      <c r="N155" s="87">
        <v>0.15</v>
      </c>
      <c r="O155" s="87">
        <v>3.4722222222222224E-6</v>
      </c>
      <c r="P155" s="87">
        <v>2.5</v>
      </c>
      <c r="Q155" s="87">
        <v>2.5</v>
      </c>
    </row>
    <row r="156" spans="1:17">
      <c r="A156" s="140"/>
      <c r="B156" s="87">
        <v>145</v>
      </c>
      <c r="C156" s="87" t="s">
        <v>3</v>
      </c>
      <c r="D156" s="87">
        <v>1</v>
      </c>
      <c r="E156" s="87" t="s">
        <v>76</v>
      </c>
      <c r="F156" s="87" t="s">
        <v>9</v>
      </c>
      <c r="G156" s="87">
        <v>1</v>
      </c>
      <c r="H156" s="87" t="s">
        <v>196</v>
      </c>
      <c r="I156" s="87">
        <v>217</v>
      </c>
      <c r="J156" s="87">
        <v>1</v>
      </c>
      <c r="K156" s="87">
        <v>1</v>
      </c>
      <c r="L156" s="87" t="s">
        <v>441</v>
      </c>
      <c r="M156" s="87" t="s">
        <v>406</v>
      </c>
      <c r="N156" s="87">
        <v>20000</v>
      </c>
      <c r="O156" s="87">
        <v>50</v>
      </c>
      <c r="P156" s="87">
        <v>270</v>
      </c>
      <c r="Q156" s="87">
        <v>270</v>
      </c>
    </row>
    <row r="157" spans="1:17">
      <c r="A157" s="140"/>
      <c r="B157" s="87">
        <v>146</v>
      </c>
      <c r="C157" s="87" t="s">
        <v>3</v>
      </c>
      <c r="D157" s="87">
        <v>1</v>
      </c>
      <c r="E157" s="87" t="s">
        <v>76</v>
      </c>
      <c r="F157" s="87" t="s">
        <v>9</v>
      </c>
      <c r="G157" s="87">
        <v>2</v>
      </c>
      <c r="H157" s="87" t="s">
        <v>197</v>
      </c>
      <c r="I157" s="87">
        <v>218</v>
      </c>
      <c r="J157" s="87">
        <v>2</v>
      </c>
      <c r="K157" s="87">
        <v>1</v>
      </c>
      <c r="L157" s="87" t="s">
        <v>441</v>
      </c>
      <c r="M157" s="87" t="s">
        <v>406</v>
      </c>
      <c r="N157" s="87">
        <v>20000</v>
      </c>
      <c r="O157" s="87">
        <v>16.666666666666668</v>
      </c>
      <c r="P157" s="87">
        <v>90</v>
      </c>
      <c r="Q157" s="87">
        <v>90</v>
      </c>
    </row>
    <row r="158" spans="1:17">
      <c r="A158" s="140"/>
      <c r="B158" s="87">
        <v>147</v>
      </c>
      <c r="C158" s="87" t="s">
        <v>3</v>
      </c>
      <c r="D158" s="87">
        <v>1</v>
      </c>
      <c r="E158" s="87" t="s">
        <v>76</v>
      </c>
      <c r="F158" s="87" t="s">
        <v>9</v>
      </c>
      <c r="G158" s="87">
        <v>3</v>
      </c>
      <c r="H158" s="87" t="s">
        <v>198</v>
      </c>
      <c r="I158" s="87">
        <v>219</v>
      </c>
      <c r="J158" s="87">
        <v>3</v>
      </c>
      <c r="K158" s="87">
        <v>1</v>
      </c>
      <c r="L158" s="87" t="s">
        <v>441</v>
      </c>
      <c r="M158" s="87" t="s">
        <v>406</v>
      </c>
      <c r="N158" s="87">
        <v>20000</v>
      </c>
      <c r="O158" s="87">
        <v>5.5555555555555554</v>
      </c>
      <c r="P158" s="87">
        <v>30</v>
      </c>
      <c r="Q158" s="87">
        <v>30</v>
      </c>
    </row>
    <row r="159" spans="1:17">
      <c r="A159" s="140"/>
      <c r="B159" s="87">
        <v>148</v>
      </c>
      <c r="C159" s="87" t="s">
        <v>3</v>
      </c>
      <c r="D159" s="87">
        <v>1</v>
      </c>
      <c r="E159" s="87" t="s">
        <v>76</v>
      </c>
      <c r="F159" s="87" t="s">
        <v>9</v>
      </c>
      <c r="G159" s="87">
        <v>4</v>
      </c>
      <c r="H159" s="87" t="s">
        <v>199</v>
      </c>
      <c r="I159" s="87">
        <v>220</v>
      </c>
      <c r="J159" s="87">
        <v>4</v>
      </c>
      <c r="K159" s="87">
        <v>1</v>
      </c>
      <c r="L159" s="87" t="s">
        <v>441</v>
      </c>
      <c r="M159" s="87" t="s">
        <v>406</v>
      </c>
      <c r="N159" s="87">
        <v>20000</v>
      </c>
      <c r="O159" s="87">
        <v>1.8518518518518519</v>
      </c>
      <c r="P159" s="87">
        <v>10</v>
      </c>
      <c r="Q159" s="87">
        <v>10</v>
      </c>
    </row>
    <row r="160" spans="1:17">
      <c r="A160" s="140"/>
      <c r="B160" s="87">
        <v>149</v>
      </c>
      <c r="C160" s="87" t="s">
        <v>3</v>
      </c>
      <c r="D160" s="87">
        <v>2</v>
      </c>
      <c r="E160" s="87" t="s">
        <v>77</v>
      </c>
      <c r="F160" s="87" t="s">
        <v>9</v>
      </c>
      <c r="G160" s="87">
        <v>5</v>
      </c>
      <c r="H160" s="87" t="s">
        <v>200</v>
      </c>
      <c r="I160" s="87">
        <v>221</v>
      </c>
      <c r="J160" s="87">
        <v>5</v>
      </c>
      <c r="K160" s="87">
        <v>1</v>
      </c>
      <c r="L160" s="87" t="s">
        <v>441</v>
      </c>
      <c r="M160" s="87" t="s">
        <v>407</v>
      </c>
      <c r="N160" s="87">
        <v>110</v>
      </c>
      <c r="O160" s="87">
        <v>0.6162037037037037</v>
      </c>
      <c r="P160" s="87">
        <v>605</v>
      </c>
      <c r="Q160" s="87">
        <v>605</v>
      </c>
    </row>
    <row r="161" spans="1:17">
      <c r="A161" s="140"/>
      <c r="B161" s="87">
        <v>150</v>
      </c>
      <c r="C161" s="87" t="s">
        <v>3</v>
      </c>
      <c r="D161" s="87">
        <v>2</v>
      </c>
      <c r="E161" s="87" t="s">
        <v>77</v>
      </c>
      <c r="F161" s="87" t="s">
        <v>9</v>
      </c>
      <c r="G161" s="87">
        <v>6</v>
      </c>
      <c r="H161" s="87" t="s">
        <v>201</v>
      </c>
      <c r="I161" s="87">
        <v>222</v>
      </c>
      <c r="J161" s="87">
        <v>6</v>
      </c>
      <c r="K161" s="87">
        <v>1</v>
      </c>
      <c r="L161" s="87" t="s">
        <v>441</v>
      </c>
      <c r="M161" s="87" t="s">
        <v>407</v>
      </c>
      <c r="N161" s="87">
        <v>110</v>
      </c>
      <c r="O161" s="87">
        <v>0.20625000000000002</v>
      </c>
      <c r="P161" s="87">
        <v>202.5</v>
      </c>
      <c r="Q161" s="87">
        <v>202.5</v>
      </c>
    </row>
    <row r="162" spans="1:17">
      <c r="A162" s="140"/>
      <c r="B162" s="87">
        <v>151</v>
      </c>
      <c r="C162" s="87" t="s">
        <v>3</v>
      </c>
      <c r="D162" s="87">
        <v>2</v>
      </c>
      <c r="E162" s="87" t="s">
        <v>77</v>
      </c>
      <c r="F162" s="87" t="s">
        <v>9</v>
      </c>
      <c r="G162" s="87">
        <v>7</v>
      </c>
      <c r="H162" s="87" t="s">
        <v>202</v>
      </c>
      <c r="I162" s="87">
        <v>223</v>
      </c>
      <c r="J162" s="87">
        <v>7</v>
      </c>
      <c r="K162" s="87">
        <v>1</v>
      </c>
      <c r="L162" s="87" t="s">
        <v>441</v>
      </c>
      <c r="M162" s="87" t="s">
        <v>407</v>
      </c>
      <c r="N162" s="87">
        <v>110</v>
      </c>
      <c r="O162" s="87">
        <v>6.8750000000000006E-2</v>
      </c>
      <c r="P162" s="87">
        <v>67.5</v>
      </c>
      <c r="Q162" s="87">
        <v>67.5</v>
      </c>
    </row>
    <row r="163" spans="1:17">
      <c r="A163" s="140"/>
      <c r="B163" s="87">
        <v>152</v>
      </c>
      <c r="C163" s="87" t="s">
        <v>3</v>
      </c>
      <c r="D163" s="87">
        <v>2</v>
      </c>
      <c r="E163" s="87" t="s">
        <v>77</v>
      </c>
      <c r="F163" s="87" t="s">
        <v>9</v>
      </c>
      <c r="G163" s="87">
        <v>8</v>
      </c>
      <c r="H163" s="87" t="s">
        <v>203</v>
      </c>
      <c r="I163" s="87">
        <v>224</v>
      </c>
      <c r="J163" s="87">
        <v>8</v>
      </c>
      <c r="K163" s="87">
        <v>1</v>
      </c>
      <c r="L163" s="87" t="s">
        <v>441</v>
      </c>
      <c r="M163" s="87" t="s">
        <v>407</v>
      </c>
      <c r="N163" s="87">
        <v>110</v>
      </c>
      <c r="O163" s="87">
        <v>2.2916666666666669E-2</v>
      </c>
      <c r="P163" s="87">
        <v>22.5</v>
      </c>
      <c r="Q163" s="87">
        <v>22.5</v>
      </c>
    </row>
    <row r="164" spans="1:17">
      <c r="A164" s="140"/>
      <c r="B164" s="87">
        <v>153</v>
      </c>
      <c r="C164" s="87" t="s">
        <v>3</v>
      </c>
      <c r="D164" s="87">
        <v>2</v>
      </c>
      <c r="E164" s="87" t="s">
        <v>77</v>
      </c>
      <c r="F164" s="87" t="s">
        <v>9</v>
      </c>
      <c r="G164" s="87">
        <v>9</v>
      </c>
      <c r="H164" s="87" t="s">
        <v>204</v>
      </c>
      <c r="I164" s="87">
        <v>225</v>
      </c>
      <c r="J164" s="87">
        <v>9</v>
      </c>
      <c r="K164" s="87">
        <v>1</v>
      </c>
      <c r="L164" s="87" t="s">
        <v>441</v>
      </c>
      <c r="M164" s="87" t="s">
        <v>407</v>
      </c>
      <c r="N164" s="87">
        <v>110</v>
      </c>
      <c r="O164" s="87">
        <v>7.6388888888888886E-3</v>
      </c>
      <c r="P164" s="87">
        <v>7.5</v>
      </c>
      <c r="Q164" s="87">
        <v>7.5</v>
      </c>
    </row>
    <row r="165" spans="1:17">
      <c r="A165" s="140"/>
      <c r="B165" s="87">
        <v>154</v>
      </c>
      <c r="C165" s="87" t="s">
        <v>3</v>
      </c>
      <c r="D165" s="87">
        <v>2</v>
      </c>
      <c r="E165" s="87" t="s">
        <v>77</v>
      </c>
      <c r="F165" s="87" t="s">
        <v>9</v>
      </c>
      <c r="G165" s="87">
        <v>10</v>
      </c>
      <c r="H165" s="87" t="s">
        <v>205</v>
      </c>
      <c r="I165" s="87">
        <v>226</v>
      </c>
      <c r="J165" s="87">
        <v>10</v>
      </c>
      <c r="K165" s="87">
        <v>1</v>
      </c>
      <c r="L165" s="87" t="s">
        <v>441</v>
      </c>
      <c r="M165" s="87" t="s">
        <v>407</v>
      </c>
      <c r="N165" s="87">
        <v>110</v>
      </c>
      <c r="O165" s="87">
        <v>2.5462962962962965E-3</v>
      </c>
      <c r="P165" s="87">
        <v>2.5</v>
      </c>
      <c r="Q165" s="87">
        <v>2.5</v>
      </c>
    </row>
    <row r="166" spans="1:17">
      <c r="A166" s="140"/>
      <c r="B166" s="87">
        <v>155</v>
      </c>
      <c r="C166" s="87" t="s">
        <v>3</v>
      </c>
      <c r="D166" s="87">
        <v>3</v>
      </c>
      <c r="E166" s="87" t="s">
        <v>78</v>
      </c>
      <c r="F166" s="87" t="s">
        <v>9</v>
      </c>
      <c r="G166" s="87">
        <v>11</v>
      </c>
      <c r="H166" s="87" t="s">
        <v>206</v>
      </c>
      <c r="I166" s="87">
        <v>227</v>
      </c>
      <c r="J166" s="87">
        <v>11</v>
      </c>
      <c r="K166" s="87">
        <v>1</v>
      </c>
      <c r="L166" s="87" t="s">
        <v>441</v>
      </c>
      <c r="M166" s="87" t="s">
        <v>408</v>
      </c>
      <c r="N166" s="87">
        <v>0.15</v>
      </c>
      <c r="O166" s="87">
        <v>8.4722222222222219E-4</v>
      </c>
      <c r="P166" s="87">
        <v>610</v>
      </c>
      <c r="Q166" s="87">
        <v>610</v>
      </c>
    </row>
    <row r="167" spans="1:17">
      <c r="A167" s="140"/>
      <c r="B167" s="87">
        <v>156</v>
      </c>
      <c r="C167" s="87" t="s">
        <v>3</v>
      </c>
      <c r="D167" s="87">
        <v>3</v>
      </c>
      <c r="E167" s="87" t="s">
        <v>78</v>
      </c>
      <c r="F167" s="87" t="s">
        <v>9</v>
      </c>
      <c r="G167" s="87">
        <v>12</v>
      </c>
      <c r="H167" s="87" t="s">
        <v>207</v>
      </c>
      <c r="I167" s="87">
        <v>228</v>
      </c>
      <c r="J167" s="87">
        <v>12</v>
      </c>
      <c r="K167" s="87">
        <v>1</v>
      </c>
      <c r="L167" s="87" t="s">
        <v>441</v>
      </c>
      <c r="M167" s="87" t="s">
        <v>408</v>
      </c>
      <c r="N167" s="87">
        <v>0.15</v>
      </c>
      <c r="O167" s="87">
        <v>2.8124999999999998E-4</v>
      </c>
      <c r="P167" s="87">
        <v>202.5</v>
      </c>
      <c r="Q167" s="87">
        <v>202.5</v>
      </c>
    </row>
    <row r="168" spans="1:17">
      <c r="A168" s="140"/>
      <c r="B168" s="87">
        <v>157</v>
      </c>
      <c r="C168" s="87" t="s">
        <v>3</v>
      </c>
      <c r="D168" s="87">
        <v>3</v>
      </c>
      <c r="E168" s="87" t="s">
        <v>78</v>
      </c>
      <c r="F168" s="87" t="s">
        <v>9</v>
      </c>
      <c r="G168" s="87">
        <v>13</v>
      </c>
      <c r="H168" s="87" t="s">
        <v>208</v>
      </c>
      <c r="I168" s="87">
        <v>229</v>
      </c>
      <c r="J168" s="87">
        <v>13</v>
      </c>
      <c r="K168" s="87">
        <v>1</v>
      </c>
      <c r="L168" s="87" t="s">
        <v>441</v>
      </c>
      <c r="M168" s="87" t="s">
        <v>408</v>
      </c>
      <c r="N168" s="87">
        <v>0.15</v>
      </c>
      <c r="O168" s="87">
        <v>9.3750000000000002E-5</v>
      </c>
      <c r="P168" s="87">
        <v>67.5</v>
      </c>
      <c r="Q168" s="87">
        <v>67.5</v>
      </c>
    </row>
    <row r="169" spans="1:17">
      <c r="A169" s="140"/>
      <c r="B169" s="87">
        <v>158</v>
      </c>
      <c r="C169" s="87" t="s">
        <v>3</v>
      </c>
      <c r="D169" s="87">
        <v>3</v>
      </c>
      <c r="E169" s="87" t="s">
        <v>78</v>
      </c>
      <c r="F169" s="87" t="s">
        <v>9</v>
      </c>
      <c r="G169" s="87">
        <v>14</v>
      </c>
      <c r="H169" s="87" t="s">
        <v>209</v>
      </c>
      <c r="I169" s="87">
        <v>230</v>
      </c>
      <c r="J169" s="87">
        <v>14</v>
      </c>
      <c r="K169" s="87">
        <v>1</v>
      </c>
      <c r="L169" s="87" t="s">
        <v>441</v>
      </c>
      <c r="M169" s="87" t="s">
        <v>408</v>
      </c>
      <c r="N169" s="87">
        <v>0.15</v>
      </c>
      <c r="O169" s="87">
        <v>3.1250000000000001E-5</v>
      </c>
      <c r="P169" s="87">
        <v>22.5</v>
      </c>
      <c r="Q169" s="87">
        <v>22.5</v>
      </c>
    </row>
    <row r="170" spans="1:17">
      <c r="A170" s="140"/>
      <c r="B170" s="87">
        <v>159</v>
      </c>
      <c r="C170" s="87" t="s">
        <v>3</v>
      </c>
      <c r="D170" s="87">
        <v>3</v>
      </c>
      <c r="E170" s="87" t="s">
        <v>78</v>
      </c>
      <c r="F170" s="87" t="s">
        <v>9</v>
      </c>
      <c r="G170" s="87">
        <v>15</v>
      </c>
      <c r="H170" s="87" t="s">
        <v>210</v>
      </c>
      <c r="I170" s="87">
        <v>231</v>
      </c>
      <c r="J170" s="87">
        <v>15</v>
      </c>
      <c r="K170" s="87">
        <v>1</v>
      </c>
      <c r="L170" s="87" t="s">
        <v>441</v>
      </c>
      <c r="M170" s="87" t="s">
        <v>408</v>
      </c>
      <c r="N170" s="87">
        <v>0.15</v>
      </c>
      <c r="O170" s="87">
        <v>1.0416666666666666E-5</v>
      </c>
      <c r="P170" s="87">
        <v>7.5</v>
      </c>
      <c r="Q170" s="87">
        <v>7.5</v>
      </c>
    </row>
    <row r="171" spans="1:17">
      <c r="A171" s="140"/>
      <c r="B171" s="87">
        <v>160</v>
      </c>
      <c r="C171" s="87" t="s">
        <v>3</v>
      </c>
      <c r="D171" s="87">
        <v>3</v>
      </c>
      <c r="E171" s="87" t="s">
        <v>78</v>
      </c>
      <c r="F171" s="87" t="s">
        <v>9</v>
      </c>
      <c r="G171" s="87">
        <v>16</v>
      </c>
      <c r="H171" s="87" t="s">
        <v>211</v>
      </c>
      <c r="I171" s="87">
        <v>232</v>
      </c>
      <c r="J171" s="87">
        <v>16</v>
      </c>
      <c r="K171" s="87">
        <v>1</v>
      </c>
      <c r="L171" s="87" t="s">
        <v>441</v>
      </c>
      <c r="M171" s="87" t="s">
        <v>408</v>
      </c>
      <c r="N171" s="87">
        <v>0.15</v>
      </c>
      <c r="O171" s="87">
        <v>3.4722222222222224E-6</v>
      </c>
      <c r="P171" s="87">
        <v>2.5</v>
      </c>
      <c r="Q171" s="87">
        <v>2.5</v>
      </c>
    </row>
    <row r="172" spans="1:17">
      <c r="A172" s="140"/>
      <c r="B172" s="87">
        <v>161</v>
      </c>
      <c r="C172" s="87" t="s">
        <v>3</v>
      </c>
      <c r="D172" s="87">
        <v>1</v>
      </c>
      <c r="E172" s="87" t="s">
        <v>76</v>
      </c>
      <c r="F172" s="87" t="s">
        <v>10</v>
      </c>
      <c r="G172" s="87">
        <v>1</v>
      </c>
      <c r="H172" s="87" t="s">
        <v>216</v>
      </c>
      <c r="I172" s="87">
        <v>241</v>
      </c>
      <c r="J172" s="87">
        <v>1</v>
      </c>
      <c r="K172" s="87">
        <v>1</v>
      </c>
      <c r="L172" s="87" t="s">
        <v>441</v>
      </c>
      <c r="M172" s="87" t="s">
        <v>406</v>
      </c>
      <c r="N172" s="87">
        <v>20000</v>
      </c>
      <c r="O172" s="87">
        <v>50</v>
      </c>
      <c r="P172" s="87">
        <v>270</v>
      </c>
      <c r="Q172" s="87">
        <v>270</v>
      </c>
    </row>
    <row r="173" spans="1:17">
      <c r="A173" s="140"/>
      <c r="B173" s="87">
        <v>162</v>
      </c>
      <c r="C173" s="87" t="s">
        <v>3</v>
      </c>
      <c r="D173" s="87">
        <v>1</v>
      </c>
      <c r="E173" s="87" t="s">
        <v>76</v>
      </c>
      <c r="F173" s="87" t="s">
        <v>10</v>
      </c>
      <c r="G173" s="87">
        <v>2</v>
      </c>
      <c r="H173" s="87" t="s">
        <v>217</v>
      </c>
      <c r="I173" s="87">
        <v>242</v>
      </c>
      <c r="J173" s="87">
        <v>2</v>
      </c>
      <c r="K173" s="87">
        <v>1</v>
      </c>
      <c r="L173" s="87" t="s">
        <v>441</v>
      </c>
      <c r="M173" s="87" t="s">
        <v>406</v>
      </c>
      <c r="N173" s="87">
        <v>20000</v>
      </c>
      <c r="O173" s="87">
        <v>16.666666666666668</v>
      </c>
      <c r="P173" s="87">
        <v>90</v>
      </c>
      <c r="Q173" s="87">
        <v>90</v>
      </c>
    </row>
    <row r="174" spans="1:17">
      <c r="A174" s="140"/>
      <c r="B174" s="87">
        <v>163</v>
      </c>
      <c r="C174" s="87" t="s">
        <v>3</v>
      </c>
      <c r="D174" s="87">
        <v>1</v>
      </c>
      <c r="E174" s="87" t="s">
        <v>76</v>
      </c>
      <c r="F174" s="87" t="s">
        <v>10</v>
      </c>
      <c r="G174" s="87">
        <v>3</v>
      </c>
      <c r="H174" s="87" t="s">
        <v>218</v>
      </c>
      <c r="I174" s="87">
        <v>243</v>
      </c>
      <c r="J174" s="87">
        <v>3</v>
      </c>
      <c r="K174" s="87">
        <v>1</v>
      </c>
      <c r="L174" s="87" t="s">
        <v>441</v>
      </c>
      <c r="M174" s="87" t="s">
        <v>406</v>
      </c>
      <c r="N174" s="87">
        <v>20000</v>
      </c>
      <c r="O174" s="87">
        <v>5.5555555555555554</v>
      </c>
      <c r="P174" s="87">
        <v>30</v>
      </c>
      <c r="Q174" s="87">
        <v>30</v>
      </c>
    </row>
    <row r="175" spans="1:17">
      <c r="A175" s="140"/>
      <c r="B175" s="87">
        <v>164</v>
      </c>
      <c r="C175" s="87" t="s">
        <v>3</v>
      </c>
      <c r="D175" s="87">
        <v>1</v>
      </c>
      <c r="E175" s="87" t="s">
        <v>76</v>
      </c>
      <c r="F175" s="87" t="s">
        <v>10</v>
      </c>
      <c r="G175" s="87">
        <v>4</v>
      </c>
      <c r="H175" s="87" t="s">
        <v>219</v>
      </c>
      <c r="I175" s="87">
        <v>244</v>
      </c>
      <c r="J175" s="87">
        <v>4</v>
      </c>
      <c r="K175" s="87">
        <v>1</v>
      </c>
      <c r="L175" s="87" t="s">
        <v>441</v>
      </c>
      <c r="M175" s="87" t="s">
        <v>406</v>
      </c>
      <c r="N175" s="87">
        <v>20000</v>
      </c>
      <c r="O175" s="87">
        <v>1.8518518518518519</v>
      </c>
      <c r="P175" s="87">
        <v>10</v>
      </c>
      <c r="Q175" s="87">
        <v>10</v>
      </c>
    </row>
    <row r="176" spans="1:17">
      <c r="A176" s="140"/>
      <c r="B176" s="87">
        <v>165</v>
      </c>
      <c r="C176" s="87" t="s">
        <v>3</v>
      </c>
      <c r="D176" s="87">
        <v>2</v>
      </c>
      <c r="E176" s="87" t="s">
        <v>77</v>
      </c>
      <c r="F176" s="87" t="s">
        <v>10</v>
      </c>
      <c r="G176" s="87">
        <v>5</v>
      </c>
      <c r="H176" s="87" t="s">
        <v>220</v>
      </c>
      <c r="I176" s="87">
        <v>245</v>
      </c>
      <c r="J176" s="87">
        <v>5</v>
      </c>
      <c r="K176" s="87">
        <v>1</v>
      </c>
      <c r="L176" s="87" t="s">
        <v>441</v>
      </c>
      <c r="M176" s="87" t="s">
        <v>407</v>
      </c>
      <c r="N176" s="87">
        <v>110</v>
      </c>
      <c r="O176" s="87">
        <v>0.6162037037037037</v>
      </c>
      <c r="P176" s="87">
        <v>605</v>
      </c>
      <c r="Q176" s="87">
        <v>605</v>
      </c>
    </row>
    <row r="177" spans="1:17">
      <c r="A177" s="140"/>
      <c r="B177" s="87">
        <v>166</v>
      </c>
      <c r="C177" s="87" t="s">
        <v>3</v>
      </c>
      <c r="D177" s="87">
        <v>2</v>
      </c>
      <c r="E177" s="87" t="s">
        <v>77</v>
      </c>
      <c r="F177" s="87" t="s">
        <v>10</v>
      </c>
      <c r="G177" s="87">
        <v>6</v>
      </c>
      <c r="H177" s="87" t="s">
        <v>221</v>
      </c>
      <c r="I177" s="87">
        <v>246</v>
      </c>
      <c r="J177" s="87">
        <v>6</v>
      </c>
      <c r="K177" s="87">
        <v>1</v>
      </c>
      <c r="L177" s="87" t="s">
        <v>441</v>
      </c>
      <c r="M177" s="87" t="s">
        <v>407</v>
      </c>
      <c r="N177" s="87">
        <v>110</v>
      </c>
      <c r="O177" s="87">
        <v>0.20625000000000002</v>
      </c>
      <c r="P177" s="87">
        <v>202.5</v>
      </c>
      <c r="Q177" s="87">
        <v>202.5</v>
      </c>
    </row>
    <row r="178" spans="1:17">
      <c r="A178" s="140"/>
      <c r="B178" s="87">
        <v>167</v>
      </c>
      <c r="C178" s="87" t="s">
        <v>3</v>
      </c>
      <c r="D178" s="87">
        <v>2</v>
      </c>
      <c r="E178" s="87" t="s">
        <v>77</v>
      </c>
      <c r="F178" s="87" t="s">
        <v>10</v>
      </c>
      <c r="G178" s="87">
        <v>7</v>
      </c>
      <c r="H178" s="87" t="s">
        <v>222</v>
      </c>
      <c r="I178" s="87">
        <v>247</v>
      </c>
      <c r="J178" s="87">
        <v>7</v>
      </c>
      <c r="K178" s="87">
        <v>1</v>
      </c>
      <c r="L178" s="87" t="s">
        <v>441</v>
      </c>
      <c r="M178" s="87" t="s">
        <v>407</v>
      </c>
      <c r="N178" s="87">
        <v>110</v>
      </c>
      <c r="O178" s="87">
        <v>6.8750000000000006E-2</v>
      </c>
      <c r="P178" s="87">
        <v>67.5</v>
      </c>
      <c r="Q178" s="87">
        <v>67.5</v>
      </c>
    </row>
    <row r="179" spans="1:17">
      <c r="A179" s="140"/>
      <c r="B179" s="87">
        <v>168</v>
      </c>
      <c r="C179" s="87" t="s">
        <v>3</v>
      </c>
      <c r="D179" s="87">
        <v>2</v>
      </c>
      <c r="E179" s="87" t="s">
        <v>77</v>
      </c>
      <c r="F179" s="87" t="s">
        <v>10</v>
      </c>
      <c r="G179" s="87">
        <v>8</v>
      </c>
      <c r="H179" s="87" t="s">
        <v>223</v>
      </c>
      <c r="I179" s="87">
        <v>248</v>
      </c>
      <c r="J179" s="87">
        <v>8</v>
      </c>
      <c r="K179" s="87">
        <v>1</v>
      </c>
      <c r="L179" s="87" t="s">
        <v>441</v>
      </c>
      <c r="M179" s="87" t="s">
        <v>407</v>
      </c>
      <c r="N179" s="87">
        <v>110</v>
      </c>
      <c r="O179" s="87">
        <v>2.2916666666666669E-2</v>
      </c>
      <c r="P179" s="87">
        <v>22.5</v>
      </c>
      <c r="Q179" s="87">
        <v>22.5</v>
      </c>
    </row>
    <row r="180" spans="1:17">
      <c r="A180" s="140"/>
      <c r="B180" s="87">
        <v>169</v>
      </c>
      <c r="C180" s="87" t="s">
        <v>3</v>
      </c>
      <c r="D180" s="87">
        <v>2</v>
      </c>
      <c r="E180" s="87" t="s">
        <v>77</v>
      </c>
      <c r="F180" s="87" t="s">
        <v>10</v>
      </c>
      <c r="G180" s="87">
        <v>9</v>
      </c>
      <c r="H180" s="87" t="s">
        <v>224</v>
      </c>
      <c r="I180" s="87">
        <v>249</v>
      </c>
      <c r="J180" s="87">
        <v>9</v>
      </c>
      <c r="K180" s="87">
        <v>1</v>
      </c>
      <c r="L180" s="87" t="s">
        <v>441</v>
      </c>
      <c r="M180" s="87" t="s">
        <v>407</v>
      </c>
      <c r="N180" s="87">
        <v>110</v>
      </c>
      <c r="O180" s="87">
        <v>7.6388888888888886E-3</v>
      </c>
      <c r="P180" s="87">
        <v>7.5</v>
      </c>
      <c r="Q180" s="87">
        <v>7.5</v>
      </c>
    </row>
    <row r="181" spans="1:17">
      <c r="A181" s="140"/>
      <c r="B181" s="87">
        <v>170</v>
      </c>
      <c r="C181" s="87" t="s">
        <v>3</v>
      </c>
      <c r="D181" s="87">
        <v>2</v>
      </c>
      <c r="E181" s="87" t="s">
        <v>77</v>
      </c>
      <c r="F181" s="87" t="s">
        <v>10</v>
      </c>
      <c r="G181" s="87">
        <v>10</v>
      </c>
      <c r="H181" s="87" t="s">
        <v>225</v>
      </c>
      <c r="I181" s="87">
        <v>250</v>
      </c>
      <c r="J181" s="87">
        <v>10</v>
      </c>
      <c r="K181" s="87">
        <v>1</v>
      </c>
      <c r="L181" s="87" t="s">
        <v>441</v>
      </c>
      <c r="M181" s="87" t="s">
        <v>407</v>
      </c>
      <c r="N181" s="87">
        <v>110</v>
      </c>
      <c r="O181" s="87">
        <v>2.5462962962962965E-3</v>
      </c>
      <c r="P181" s="87">
        <v>2.5</v>
      </c>
      <c r="Q181" s="87">
        <v>2.5</v>
      </c>
    </row>
    <row r="182" spans="1:17">
      <c r="A182" s="140"/>
      <c r="B182" s="87">
        <v>171</v>
      </c>
      <c r="C182" s="87" t="s">
        <v>3</v>
      </c>
      <c r="D182" s="87">
        <v>3</v>
      </c>
      <c r="E182" s="87" t="s">
        <v>78</v>
      </c>
      <c r="F182" s="87" t="s">
        <v>10</v>
      </c>
      <c r="G182" s="87">
        <v>11</v>
      </c>
      <c r="H182" s="87" t="s">
        <v>226</v>
      </c>
      <c r="I182" s="87">
        <v>251</v>
      </c>
      <c r="J182" s="87">
        <v>11</v>
      </c>
      <c r="K182" s="87">
        <v>1</v>
      </c>
      <c r="L182" s="87" t="s">
        <v>441</v>
      </c>
      <c r="M182" s="87" t="s">
        <v>408</v>
      </c>
      <c r="N182" s="87">
        <v>0.15</v>
      </c>
      <c r="O182" s="87">
        <v>8.4722222222222219E-4</v>
      </c>
      <c r="P182" s="87">
        <v>610</v>
      </c>
      <c r="Q182" s="87">
        <v>610</v>
      </c>
    </row>
    <row r="183" spans="1:17">
      <c r="A183" s="140"/>
      <c r="B183" s="87">
        <v>172</v>
      </c>
      <c r="C183" s="87" t="s">
        <v>3</v>
      </c>
      <c r="D183" s="87">
        <v>3</v>
      </c>
      <c r="E183" s="87" t="s">
        <v>78</v>
      </c>
      <c r="F183" s="87" t="s">
        <v>10</v>
      </c>
      <c r="G183" s="87">
        <v>12</v>
      </c>
      <c r="H183" s="87" t="s">
        <v>227</v>
      </c>
      <c r="I183" s="87">
        <v>252</v>
      </c>
      <c r="J183" s="87">
        <v>12</v>
      </c>
      <c r="K183" s="87">
        <v>1</v>
      </c>
      <c r="L183" s="87" t="s">
        <v>441</v>
      </c>
      <c r="M183" s="87" t="s">
        <v>408</v>
      </c>
      <c r="N183" s="87">
        <v>0.15</v>
      </c>
      <c r="O183" s="87">
        <v>2.8124999999999998E-4</v>
      </c>
      <c r="P183" s="87">
        <v>202.5</v>
      </c>
      <c r="Q183" s="87">
        <v>202.5</v>
      </c>
    </row>
    <row r="184" spans="1:17">
      <c r="A184" s="140"/>
      <c r="B184" s="87">
        <v>173</v>
      </c>
      <c r="C184" s="87" t="s">
        <v>3</v>
      </c>
      <c r="D184" s="87">
        <v>3</v>
      </c>
      <c r="E184" s="87" t="s">
        <v>78</v>
      </c>
      <c r="F184" s="87" t="s">
        <v>10</v>
      </c>
      <c r="G184" s="87">
        <v>13</v>
      </c>
      <c r="H184" s="87" t="s">
        <v>228</v>
      </c>
      <c r="I184" s="87">
        <v>253</v>
      </c>
      <c r="J184" s="87">
        <v>13</v>
      </c>
      <c r="K184" s="87">
        <v>1</v>
      </c>
      <c r="L184" s="87" t="s">
        <v>441</v>
      </c>
      <c r="M184" s="87" t="s">
        <v>408</v>
      </c>
      <c r="N184" s="87">
        <v>0.15</v>
      </c>
      <c r="O184" s="87">
        <v>9.3750000000000002E-5</v>
      </c>
      <c r="P184" s="87">
        <v>67.5</v>
      </c>
      <c r="Q184" s="87">
        <v>67.5</v>
      </c>
    </row>
    <row r="185" spans="1:17">
      <c r="A185" s="140"/>
      <c r="B185" s="87">
        <v>174</v>
      </c>
      <c r="C185" s="87" t="s">
        <v>3</v>
      </c>
      <c r="D185" s="87">
        <v>3</v>
      </c>
      <c r="E185" s="87" t="s">
        <v>78</v>
      </c>
      <c r="F185" s="87" t="s">
        <v>10</v>
      </c>
      <c r="G185" s="87">
        <v>14</v>
      </c>
      <c r="H185" s="87" t="s">
        <v>229</v>
      </c>
      <c r="I185" s="87">
        <v>254</v>
      </c>
      <c r="J185" s="87">
        <v>14</v>
      </c>
      <c r="K185" s="87">
        <v>1</v>
      </c>
      <c r="L185" s="87" t="s">
        <v>441</v>
      </c>
      <c r="M185" s="87" t="s">
        <v>408</v>
      </c>
      <c r="N185" s="87">
        <v>0.15</v>
      </c>
      <c r="O185" s="87">
        <v>3.1250000000000001E-5</v>
      </c>
      <c r="P185" s="87">
        <v>22.5</v>
      </c>
      <c r="Q185" s="87">
        <v>22.5</v>
      </c>
    </row>
    <row r="186" spans="1:17">
      <c r="A186" s="140"/>
      <c r="B186" s="87">
        <v>175</v>
      </c>
      <c r="C186" s="87" t="s">
        <v>3</v>
      </c>
      <c r="D186" s="87">
        <v>3</v>
      </c>
      <c r="E186" s="87" t="s">
        <v>78</v>
      </c>
      <c r="F186" s="87" t="s">
        <v>10</v>
      </c>
      <c r="G186" s="87">
        <v>15</v>
      </c>
      <c r="H186" s="87" t="s">
        <v>230</v>
      </c>
      <c r="I186" s="87">
        <v>255</v>
      </c>
      <c r="J186" s="87">
        <v>15</v>
      </c>
      <c r="K186" s="87">
        <v>1</v>
      </c>
      <c r="L186" s="87" t="s">
        <v>441</v>
      </c>
      <c r="M186" s="87" t="s">
        <v>408</v>
      </c>
      <c r="N186" s="87">
        <v>0.15</v>
      </c>
      <c r="O186" s="87">
        <v>1.0416666666666666E-5</v>
      </c>
      <c r="P186" s="87">
        <v>7.5</v>
      </c>
      <c r="Q186" s="87">
        <v>7.5</v>
      </c>
    </row>
    <row r="187" spans="1:17">
      <c r="A187" s="140"/>
      <c r="B187" s="87">
        <v>176</v>
      </c>
      <c r="C187" s="87" t="s">
        <v>3</v>
      </c>
      <c r="D187" s="87">
        <v>3</v>
      </c>
      <c r="E187" s="87" t="s">
        <v>78</v>
      </c>
      <c r="F187" s="87" t="s">
        <v>10</v>
      </c>
      <c r="G187" s="87">
        <v>16</v>
      </c>
      <c r="H187" s="87" t="s">
        <v>231</v>
      </c>
      <c r="I187" s="87">
        <v>256</v>
      </c>
      <c r="J187" s="87">
        <v>16</v>
      </c>
      <c r="K187" s="87">
        <v>1</v>
      </c>
      <c r="L187" s="87" t="s">
        <v>441</v>
      </c>
      <c r="M187" s="87" t="s">
        <v>408</v>
      </c>
      <c r="N187" s="87">
        <v>0.15</v>
      </c>
      <c r="O187" s="87">
        <v>3.4722222222222224E-6</v>
      </c>
      <c r="P187" s="87">
        <v>2.5</v>
      </c>
      <c r="Q187" s="87">
        <v>2.5</v>
      </c>
    </row>
    <row r="188" spans="1:17">
      <c r="A188" s="140"/>
      <c r="B188" s="87">
        <v>177</v>
      </c>
      <c r="C188" s="87" t="s">
        <v>3</v>
      </c>
      <c r="D188" s="87">
        <v>1</v>
      </c>
      <c r="E188" s="87" t="s">
        <v>76</v>
      </c>
      <c r="F188" s="87" t="s">
        <v>11</v>
      </c>
      <c r="G188" s="87">
        <v>1</v>
      </c>
      <c r="H188" s="87" t="s">
        <v>236</v>
      </c>
      <c r="I188" s="87">
        <v>265</v>
      </c>
      <c r="J188" s="87">
        <v>1</v>
      </c>
      <c r="K188" s="87">
        <v>1</v>
      </c>
      <c r="L188" s="87" t="s">
        <v>441</v>
      </c>
      <c r="M188" s="87" t="s">
        <v>406</v>
      </c>
      <c r="N188" s="87">
        <v>20000</v>
      </c>
      <c r="O188" s="87">
        <v>50</v>
      </c>
      <c r="P188" s="87">
        <v>270</v>
      </c>
      <c r="Q188" s="87">
        <v>270</v>
      </c>
    </row>
    <row r="189" spans="1:17">
      <c r="A189" s="140"/>
      <c r="B189" s="87">
        <v>178</v>
      </c>
      <c r="C189" s="87" t="s">
        <v>3</v>
      </c>
      <c r="D189" s="87">
        <v>1</v>
      </c>
      <c r="E189" s="87" t="s">
        <v>76</v>
      </c>
      <c r="F189" s="87" t="s">
        <v>11</v>
      </c>
      <c r="G189" s="87">
        <v>2</v>
      </c>
      <c r="H189" s="87" t="s">
        <v>237</v>
      </c>
      <c r="I189" s="87">
        <v>266</v>
      </c>
      <c r="J189" s="87">
        <v>2</v>
      </c>
      <c r="K189" s="87">
        <v>1</v>
      </c>
      <c r="L189" s="87" t="s">
        <v>441</v>
      </c>
      <c r="M189" s="87" t="s">
        <v>406</v>
      </c>
      <c r="N189" s="87">
        <v>20000</v>
      </c>
      <c r="O189" s="87">
        <v>16.666666666666668</v>
      </c>
      <c r="P189" s="87">
        <v>90</v>
      </c>
      <c r="Q189" s="87">
        <v>90</v>
      </c>
    </row>
    <row r="190" spans="1:17">
      <c r="A190" s="140"/>
      <c r="B190" s="87">
        <v>179</v>
      </c>
      <c r="C190" s="87" t="s">
        <v>3</v>
      </c>
      <c r="D190" s="87">
        <v>1</v>
      </c>
      <c r="E190" s="87" t="s">
        <v>76</v>
      </c>
      <c r="F190" s="87" t="s">
        <v>11</v>
      </c>
      <c r="G190" s="87">
        <v>3</v>
      </c>
      <c r="H190" s="87" t="s">
        <v>238</v>
      </c>
      <c r="I190" s="87">
        <v>267</v>
      </c>
      <c r="J190" s="87">
        <v>3</v>
      </c>
      <c r="K190" s="87">
        <v>1</v>
      </c>
      <c r="L190" s="87" t="s">
        <v>441</v>
      </c>
      <c r="M190" s="87" t="s">
        <v>406</v>
      </c>
      <c r="N190" s="87">
        <v>20000</v>
      </c>
      <c r="O190" s="87">
        <v>5.5555555555555554</v>
      </c>
      <c r="P190" s="87">
        <v>30</v>
      </c>
      <c r="Q190" s="87">
        <v>30</v>
      </c>
    </row>
    <row r="191" spans="1:17">
      <c r="A191" s="140"/>
      <c r="B191" s="87">
        <v>180</v>
      </c>
      <c r="C191" s="87" t="s">
        <v>3</v>
      </c>
      <c r="D191" s="87">
        <v>1</v>
      </c>
      <c r="E191" s="87" t="s">
        <v>76</v>
      </c>
      <c r="F191" s="87" t="s">
        <v>11</v>
      </c>
      <c r="G191" s="87">
        <v>4</v>
      </c>
      <c r="H191" s="87" t="s">
        <v>239</v>
      </c>
      <c r="I191" s="87">
        <v>268</v>
      </c>
      <c r="J191" s="87">
        <v>4</v>
      </c>
      <c r="K191" s="87">
        <v>1</v>
      </c>
      <c r="L191" s="87" t="s">
        <v>441</v>
      </c>
      <c r="M191" s="87" t="s">
        <v>406</v>
      </c>
      <c r="N191" s="87">
        <v>20000</v>
      </c>
      <c r="O191" s="87">
        <v>1.8518518518518519</v>
      </c>
      <c r="P191" s="87">
        <v>10</v>
      </c>
      <c r="Q191" s="87">
        <v>10</v>
      </c>
    </row>
    <row r="192" spans="1:17">
      <c r="A192" s="140"/>
      <c r="B192" s="87">
        <v>181</v>
      </c>
      <c r="C192" s="87" t="s">
        <v>3</v>
      </c>
      <c r="D192" s="87">
        <v>2</v>
      </c>
      <c r="E192" s="87" t="s">
        <v>77</v>
      </c>
      <c r="F192" s="87" t="s">
        <v>11</v>
      </c>
      <c r="G192" s="87">
        <v>5</v>
      </c>
      <c r="H192" s="87" t="s">
        <v>240</v>
      </c>
      <c r="I192" s="87">
        <v>269</v>
      </c>
      <c r="J192" s="87">
        <v>5</v>
      </c>
      <c r="K192" s="87">
        <v>1</v>
      </c>
      <c r="L192" s="87" t="s">
        <v>441</v>
      </c>
      <c r="M192" s="87" t="s">
        <v>407</v>
      </c>
      <c r="N192" s="87">
        <v>110</v>
      </c>
      <c r="O192" s="87">
        <v>0.6162037037037037</v>
      </c>
      <c r="P192" s="87">
        <v>605</v>
      </c>
      <c r="Q192" s="87">
        <v>605</v>
      </c>
    </row>
    <row r="193" spans="1:17">
      <c r="A193" s="140"/>
      <c r="B193" s="87">
        <v>182</v>
      </c>
      <c r="C193" s="87" t="s">
        <v>3</v>
      </c>
      <c r="D193" s="87">
        <v>2</v>
      </c>
      <c r="E193" s="87" t="s">
        <v>77</v>
      </c>
      <c r="F193" s="87" t="s">
        <v>11</v>
      </c>
      <c r="G193" s="87">
        <v>6</v>
      </c>
      <c r="H193" s="87" t="s">
        <v>241</v>
      </c>
      <c r="I193" s="87">
        <v>270</v>
      </c>
      <c r="J193" s="87">
        <v>6</v>
      </c>
      <c r="K193" s="87">
        <v>1</v>
      </c>
      <c r="L193" s="87" t="s">
        <v>441</v>
      </c>
      <c r="M193" s="87" t="s">
        <v>407</v>
      </c>
      <c r="N193" s="87">
        <v>110</v>
      </c>
      <c r="O193" s="87">
        <v>0.20625000000000002</v>
      </c>
      <c r="P193" s="87">
        <v>202.5</v>
      </c>
      <c r="Q193" s="87">
        <v>202.5</v>
      </c>
    </row>
    <row r="194" spans="1:17">
      <c r="A194" s="140"/>
      <c r="B194" s="87">
        <v>183</v>
      </c>
      <c r="C194" s="87" t="s">
        <v>3</v>
      </c>
      <c r="D194" s="87">
        <v>2</v>
      </c>
      <c r="E194" s="87" t="s">
        <v>77</v>
      </c>
      <c r="F194" s="87" t="s">
        <v>11</v>
      </c>
      <c r="G194" s="87">
        <v>7</v>
      </c>
      <c r="H194" s="87" t="s">
        <v>242</v>
      </c>
      <c r="I194" s="87">
        <v>271</v>
      </c>
      <c r="J194" s="87">
        <v>7</v>
      </c>
      <c r="K194" s="87">
        <v>1</v>
      </c>
      <c r="L194" s="87" t="s">
        <v>441</v>
      </c>
      <c r="M194" s="87" t="s">
        <v>407</v>
      </c>
      <c r="N194" s="87">
        <v>110</v>
      </c>
      <c r="O194" s="87">
        <v>6.8750000000000006E-2</v>
      </c>
      <c r="P194" s="87">
        <v>67.5</v>
      </c>
      <c r="Q194" s="87">
        <v>67.5</v>
      </c>
    </row>
    <row r="195" spans="1:17">
      <c r="A195" s="140"/>
      <c r="B195" s="87">
        <v>184</v>
      </c>
      <c r="C195" s="87" t="s">
        <v>3</v>
      </c>
      <c r="D195" s="87">
        <v>2</v>
      </c>
      <c r="E195" s="87" t="s">
        <v>77</v>
      </c>
      <c r="F195" s="87" t="s">
        <v>11</v>
      </c>
      <c r="G195" s="87">
        <v>8</v>
      </c>
      <c r="H195" s="87" t="s">
        <v>243</v>
      </c>
      <c r="I195" s="87">
        <v>272</v>
      </c>
      <c r="J195" s="87">
        <v>8</v>
      </c>
      <c r="K195" s="87">
        <v>1</v>
      </c>
      <c r="L195" s="87" t="s">
        <v>441</v>
      </c>
      <c r="M195" s="87" t="s">
        <v>407</v>
      </c>
      <c r="N195" s="87">
        <v>110</v>
      </c>
      <c r="O195" s="87">
        <v>2.2916666666666669E-2</v>
      </c>
      <c r="P195" s="87">
        <v>22.5</v>
      </c>
      <c r="Q195" s="87">
        <v>22.5</v>
      </c>
    </row>
    <row r="196" spans="1:17">
      <c r="A196" s="140"/>
      <c r="B196" s="87">
        <v>185</v>
      </c>
      <c r="C196" s="87" t="s">
        <v>3</v>
      </c>
      <c r="D196" s="87">
        <v>2</v>
      </c>
      <c r="E196" s="87" t="s">
        <v>77</v>
      </c>
      <c r="F196" s="87" t="s">
        <v>11</v>
      </c>
      <c r="G196" s="87">
        <v>9</v>
      </c>
      <c r="H196" s="87" t="s">
        <v>244</v>
      </c>
      <c r="I196" s="87">
        <v>273</v>
      </c>
      <c r="J196" s="87">
        <v>9</v>
      </c>
      <c r="K196" s="87">
        <v>1</v>
      </c>
      <c r="L196" s="87" t="s">
        <v>441</v>
      </c>
      <c r="M196" s="87" t="s">
        <v>407</v>
      </c>
      <c r="N196" s="87">
        <v>110</v>
      </c>
      <c r="O196" s="87">
        <v>7.6388888888888886E-3</v>
      </c>
      <c r="P196" s="87">
        <v>7.5</v>
      </c>
      <c r="Q196" s="87">
        <v>7.5</v>
      </c>
    </row>
    <row r="197" spans="1:17">
      <c r="A197" s="140"/>
      <c r="B197" s="87">
        <v>186</v>
      </c>
      <c r="C197" s="87" t="s">
        <v>3</v>
      </c>
      <c r="D197" s="87">
        <v>2</v>
      </c>
      <c r="E197" s="87" t="s">
        <v>77</v>
      </c>
      <c r="F197" s="87" t="s">
        <v>11</v>
      </c>
      <c r="G197" s="87">
        <v>10</v>
      </c>
      <c r="H197" s="87" t="s">
        <v>245</v>
      </c>
      <c r="I197" s="87">
        <v>274</v>
      </c>
      <c r="J197" s="87">
        <v>10</v>
      </c>
      <c r="K197" s="87">
        <v>1</v>
      </c>
      <c r="L197" s="87" t="s">
        <v>441</v>
      </c>
      <c r="M197" s="87" t="s">
        <v>407</v>
      </c>
      <c r="N197" s="87">
        <v>110</v>
      </c>
      <c r="O197" s="87">
        <v>2.5462962962962965E-3</v>
      </c>
      <c r="P197" s="87">
        <v>2.5</v>
      </c>
      <c r="Q197" s="87">
        <v>2.5</v>
      </c>
    </row>
    <row r="198" spans="1:17">
      <c r="A198" s="140"/>
      <c r="B198" s="87">
        <v>187</v>
      </c>
      <c r="C198" s="87" t="s">
        <v>3</v>
      </c>
      <c r="D198" s="87">
        <v>3</v>
      </c>
      <c r="E198" s="87" t="s">
        <v>78</v>
      </c>
      <c r="F198" s="87" t="s">
        <v>11</v>
      </c>
      <c r="G198" s="87">
        <v>11</v>
      </c>
      <c r="H198" s="87" t="s">
        <v>246</v>
      </c>
      <c r="I198" s="87">
        <v>275</v>
      </c>
      <c r="J198" s="87">
        <v>11</v>
      </c>
      <c r="K198" s="87">
        <v>1</v>
      </c>
      <c r="L198" s="87" t="s">
        <v>441</v>
      </c>
      <c r="M198" s="87" t="s">
        <v>408</v>
      </c>
      <c r="N198" s="87">
        <v>0.15</v>
      </c>
      <c r="O198" s="87">
        <v>8.4722222222222219E-4</v>
      </c>
      <c r="P198" s="87">
        <v>610</v>
      </c>
      <c r="Q198" s="87">
        <v>610</v>
      </c>
    </row>
    <row r="199" spans="1:17">
      <c r="A199" s="140"/>
      <c r="B199" s="87">
        <v>188</v>
      </c>
      <c r="C199" s="87" t="s">
        <v>3</v>
      </c>
      <c r="D199" s="87">
        <v>3</v>
      </c>
      <c r="E199" s="87" t="s">
        <v>78</v>
      </c>
      <c r="F199" s="87" t="s">
        <v>11</v>
      </c>
      <c r="G199" s="87">
        <v>12</v>
      </c>
      <c r="H199" s="87" t="s">
        <v>247</v>
      </c>
      <c r="I199" s="87">
        <v>276</v>
      </c>
      <c r="J199" s="87">
        <v>12</v>
      </c>
      <c r="K199" s="87">
        <v>1</v>
      </c>
      <c r="L199" s="87" t="s">
        <v>441</v>
      </c>
      <c r="M199" s="87" t="s">
        <v>408</v>
      </c>
      <c r="N199" s="87">
        <v>0.15</v>
      </c>
      <c r="O199" s="87">
        <v>2.8124999999999998E-4</v>
      </c>
      <c r="P199" s="87">
        <v>202.5</v>
      </c>
      <c r="Q199" s="87">
        <v>202.5</v>
      </c>
    </row>
    <row r="200" spans="1:17">
      <c r="A200" s="140"/>
      <c r="B200" s="87">
        <v>189</v>
      </c>
      <c r="C200" s="87" t="s">
        <v>3</v>
      </c>
      <c r="D200" s="87">
        <v>3</v>
      </c>
      <c r="E200" s="87" t="s">
        <v>78</v>
      </c>
      <c r="F200" s="87" t="s">
        <v>11</v>
      </c>
      <c r="G200" s="87">
        <v>13</v>
      </c>
      <c r="H200" s="87" t="s">
        <v>248</v>
      </c>
      <c r="I200" s="87">
        <v>277</v>
      </c>
      <c r="J200" s="87">
        <v>13</v>
      </c>
      <c r="K200" s="87">
        <v>1</v>
      </c>
      <c r="L200" s="87" t="s">
        <v>441</v>
      </c>
      <c r="M200" s="87" t="s">
        <v>408</v>
      </c>
      <c r="N200" s="87">
        <v>0.15</v>
      </c>
      <c r="O200" s="87">
        <v>9.3750000000000002E-5</v>
      </c>
      <c r="P200" s="87">
        <v>67.5</v>
      </c>
      <c r="Q200" s="87">
        <v>67.5</v>
      </c>
    </row>
    <row r="201" spans="1:17">
      <c r="A201" s="140"/>
      <c r="B201" s="87">
        <v>190</v>
      </c>
      <c r="C201" s="87" t="s">
        <v>3</v>
      </c>
      <c r="D201" s="87">
        <v>3</v>
      </c>
      <c r="E201" s="87" t="s">
        <v>78</v>
      </c>
      <c r="F201" s="87" t="s">
        <v>11</v>
      </c>
      <c r="G201" s="87">
        <v>14</v>
      </c>
      <c r="H201" s="87" t="s">
        <v>249</v>
      </c>
      <c r="I201" s="87">
        <v>278</v>
      </c>
      <c r="J201" s="87">
        <v>14</v>
      </c>
      <c r="K201" s="87">
        <v>1</v>
      </c>
      <c r="L201" s="87" t="s">
        <v>441</v>
      </c>
      <c r="M201" s="87" t="s">
        <v>408</v>
      </c>
      <c r="N201" s="87">
        <v>0.15</v>
      </c>
      <c r="O201" s="87">
        <v>3.1250000000000001E-5</v>
      </c>
      <c r="P201" s="87">
        <v>22.5</v>
      </c>
      <c r="Q201" s="87">
        <v>22.5</v>
      </c>
    </row>
    <row r="202" spans="1:17">
      <c r="A202" s="140"/>
      <c r="B202" s="87">
        <v>191</v>
      </c>
      <c r="C202" s="87" t="s">
        <v>3</v>
      </c>
      <c r="D202" s="87">
        <v>3</v>
      </c>
      <c r="E202" s="87" t="s">
        <v>78</v>
      </c>
      <c r="F202" s="87" t="s">
        <v>11</v>
      </c>
      <c r="G202" s="87">
        <v>15</v>
      </c>
      <c r="H202" s="87" t="s">
        <v>250</v>
      </c>
      <c r="I202" s="87">
        <v>279</v>
      </c>
      <c r="J202" s="87">
        <v>15</v>
      </c>
      <c r="K202" s="87">
        <v>1</v>
      </c>
      <c r="L202" s="87" t="s">
        <v>441</v>
      </c>
      <c r="M202" s="87" t="s">
        <v>408</v>
      </c>
      <c r="N202" s="87">
        <v>0.15</v>
      </c>
      <c r="O202" s="87">
        <v>1.0416666666666666E-5</v>
      </c>
      <c r="P202" s="87">
        <v>7.5</v>
      </c>
      <c r="Q202" s="87">
        <v>7.5</v>
      </c>
    </row>
    <row r="203" spans="1:17">
      <c r="A203" s="140"/>
      <c r="B203" s="87">
        <v>192</v>
      </c>
      <c r="C203" s="87" t="s">
        <v>3</v>
      </c>
      <c r="D203" s="87">
        <v>3</v>
      </c>
      <c r="E203" s="87" t="s">
        <v>78</v>
      </c>
      <c r="F203" s="87" t="s">
        <v>11</v>
      </c>
      <c r="G203" s="87">
        <v>16</v>
      </c>
      <c r="H203" s="87" t="s">
        <v>251</v>
      </c>
      <c r="I203" s="87">
        <v>280</v>
      </c>
      <c r="J203" s="87">
        <v>16</v>
      </c>
      <c r="K203" s="87">
        <v>1</v>
      </c>
      <c r="L203" s="87" t="s">
        <v>441</v>
      </c>
      <c r="M203" s="87" t="s">
        <v>408</v>
      </c>
      <c r="N203" s="87">
        <v>0.15</v>
      </c>
      <c r="O203" s="87">
        <v>3.4722222222222224E-6</v>
      </c>
      <c r="P203" s="87">
        <v>2.5</v>
      </c>
      <c r="Q203" s="87">
        <v>2.5</v>
      </c>
    </row>
    <row r="204" spans="1:17">
      <c r="A204" s="140"/>
      <c r="B204" s="87">
        <v>193</v>
      </c>
      <c r="C204" s="87" t="s">
        <v>3</v>
      </c>
      <c r="D204" s="87">
        <v>1</v>
      </c>
      <c r="E204" s="87" t="s">
        <v>76</v>
      </c>
      <c r="F204" s="87" t="s">
        <v>12</v>
      </c>
      <c r="G204" s="87">
        <v>1</v>
      </c>
      <c r="H204" s="87" t="s">
        <v>256</v>
      </c>
      <c r="I204" s="87">
        <v>289</v>
      </c>
      <c r="J204" s="87">
        <v>1</v>
      </c>
      <c r="K204" s="87">
        <v>1</v>
      </c>
      <c r="L204" s="87" t="s">
        <v>441</v>
      </c>
      <c r="M204" s="87" t="s">
        <v>406</v>
      </c>
      <c r="N204" s="87">
        <v>20000</v>
      </c>
      <c r="O204" s="87">
        <v>50</v>
      </c>
      <c r="P204" s="87">
        <v>270</v>
      </c>
      <c r="Q204" s="87">
        <v>270</v>
      </c>
    </row>
    <row r="205" spans="1:17">
      <c r="A205" s="140"/>
      <c r="B205" s="87">
        <v>194</v>
      </c>
      <c r="C205" s="87" t="s">
        <v>3</v>
      </c>
      <c r="D205" s="87">
        <v>1</v>
      </c>
      <c r="E205" s="87" t="s">
        <v>76</v>
      </c>
      <c r="F205" s="87" t="s">
        <v>12</v>
      </c>
      <c r="G205" s="87">
        <v>2</v>
      </c>
      <c r="H205" s="87" t="s">
        <v>257</v>
      </c>
      <c r="I205" s="87">
        <v>290</v>
      </c>
      <c r="J205" s="87">
        <v>2</v>
      </c>
      <c r="K205" s="87">
        <v>1</v>
      </c>
      <c r="L205" s="87" t="s">
        <v>441</v>
      </c>
      <c r="M205" s="87" t="s">
        <v>406</v>
      </c>
      <c r="N205" s="87">
        <v>20000</v>
      </c>
      <c r="O205" s="87">
        <v>16.666666666666668</v>
      </c>
      <c r="P205" s="87">
        <v>90</v>
      </c>
      <c r="Q205" s="87">
        <v>90</v>
      </c>
    </row>
    <row r="206" spans="1:17">
      <c r="A206" s="140"/>
      <c r="B206" s="87">
        <v>195</v>
      </c>
      <c r="C206" s="87" t="s">
        <v>3</v>
      </c>
      <c r="D206" s="87">
        <v>1</v>
      </c>
      <c r="E206" s="87" t="s">
        <v>76</v>
      </c>
      <c r="F206" s="87" t="s">
        <v>12</v>
      </c>
      <c r="G206" s="87">
        <v>3</v>
      </c>
      <c r="H206" s="87" t="s">
        <v>258</v>
      </c>
      <c r="I206" s="87">
        <v>291</v>
      </c>
      <c r="J206" s="87">
        <v>3</v>
      </c>
      <c r="K206" s="87">
        <v>1</v>
      </c>
      <c r="L206" s="87" t="s">
        <v>441</v>
      </c>
      <c r="M206" s="87" t="s">
        <v>406</v>
      </c>
      <c r="N206" s="87">
        <v>20000</v>
      </c>
      <c r="O206" s="87">
        <v>5.5555555555555554</v>
      </c>
      <c r="P206" s="87">
        <v>30</v>
      </c>
      <c r="Q206" s="87">
        <v>30</v>
      </c>
    </row>
    <row r="207" spans="1:17">
      <c r="A207" s="140"/>
      <c r="B207" s="87">
        <v>196</v>
      </c>
      <c r="C207" s="87" t="s">
        <v>3</v>
      </c>
      <c r="D207" s="87">
        <v>1</v>
      </c>
      <c r="E207" s="87" t="s">
        <v>76</v>
      </c>
      <c r="F207" s="87" t="s">
        <v>12</v>
      </c>
      <c r="G207" s="87">
        <v>4</v>
      </c>
      <c r="H207" s="87" t="s">
        <v>259</v>
      </c>
      <c r="I207" s="87">
        <v>292</v>
      </c>
      <c r="J207" s="87">
        <v>4</v>
      </c>
      <c r="K207" s="87">
        <v>1</v>
      </c>
      <c r="L207" s="87" t="s">
        <v>441</v>
      </c>
      <c r="M207" s="87" t="s">
        <v>406</v>
      </c>
      <c r="N207" s="87">
        <v>20000</v>
      </c>
      <c r="O207" s="87">
        <v>1.8518518518518519</v>
      </c>
      <c r="P207" s="87">
        <v>10</v>
      </c>
      <c r="Q207" s="87">
        <v>10</v>
      </c>
    </row>
    <row r="208" spans="1:17">
      <c r="A208" s="140"/>
      <c r="B208" s="87">
        <v>197</v>
      </c>
      <c r="C208" s="87" t="s">
        <v>3</v>
      </c>
      <c r="D208" s="87">
        <v>2</v>
      </c>
      <c r="E208" s="87" t="s">
        <v>77</v>
      </c>
      <c r="F208" s="87" t="s">
        <v>12</v>
      </c>
      <c r="G208" s="87">
        <v>5</v>
      </c>
      <c r="H208" s="87" t="s">
        <v>260</v>
      </c>
      <c r="I208" s="87">
        <v>293</v>
      </c>
      <c r="J208" s="87">
        <v>5</v>
      </c>
      <c r="K208" s="87">
        <v>1</v>
      </c>
      <c r="L208" s="87" t="s">
        <v>441</v>
      </c>
      <c r="M208" s="87" t="s">
        <v>407</v>
      </c>
      <c r="N208" s="87">
        <v>110</v>
      </c>
      <c r="O208" s="87">
        <v>0.6162037037037037</v>
      </c>
      <c r="P208" s="87">
        <v>605</v>
      </c>
      <c r="Q208" s="87">
        <v>605</v>
      </c>
    </row>
    <row r="209" spans="1:17">
      <c r="A209" s="140"/>
      <c r="B209" s="87">
        <v>198</v>
      </c>
      <c r="C209" s="87" t="s">
        <v>3</v>
      </c>
      <c r="D209" s="87">
        <v>2</v>
      </c>
      <c r="E209" s="87" t="s">
        <v>77</v>
      </c>
      <c r="F209" s="87" t="s">
        <v>12</v>
      </c>
      <c r="G209" s="87">
        <v>6</v>
      </c>
      <c r="H209" s="87" t="s">
        <v>261</v>
      </c>
      <c r="I209" s="87">
        <v>294</v>
      </c>
      <c r="J209" s="87">
        <v>6</v>
      </c>
      <c r="K209" s="87">
        <v>1</v>
      </c>
      <c r="L209" s="87" t="s">
        <v>441</v>
      </c>
      <c r="M209" s="87" t="s">
        <v>407</v>
      </c>
      <c r="N209" s="87">
        <v>110</v>
      </c>
      <c r="O209" s="87">
        <v>0.20625000000000002</v>
      </c>
      <c r="P209" s="87">
        <v>202.5</v>
      </c>
      <c r="Q209" s="87">
        <v>202.5</v>
      </c>
    </row>
    <row r="210" spans="1:17">
      <c r="A210" s="140"/>
      <c r="B210" s="87">
        <v>199</v>
      </c>
      <c r="C210" s="87" t="s">
        <v>3</v>
      </c>
      <c r="D210" s="87">
        <v>2</v>
      </c>
      <c r="E210" s="87" t="s">
        <v>77</v>
      </c>
      <c r="F210" s="87" t="s">
        <v>12</v>
      </c>
      <c r="G210" s="87">
        <v>7</v>
      </c>
      <c r="H210" s="87" t="s">
        <v>262</v>
      </c>
      <c r="I210" s="87">
        <v>295</v>
      </c>
      <c r="J210" s="87">
        <v>7</v>
      </c>
      <c r="K210" s="87">
        <v>1</v>
      </c>
      <c r="L210" s="87" t="s">
        <v>441</v>
      </c>
      <c r="M210" s="87" t="s">
        <v>407</v>
      </c>
      <c r="N210" s="87">
        <v>110</v>
      </c>
      <c r="O210" s="87">
        <v>6.8750000000000006E-2</v>
      </c>
      <c r="P210" s="87">
        <v>67.5</v>
      </c>
      <c r="Q210" s="87">
        <v>67.5</v>
      </c>
    </row>
    <row r="211" spans="1:17">
      <c r="A211" s="140"/>
      <c r="B211" s="87">
        <v>200</v>
      </c>
      <c r="C211" s="87" t="s">
        <v>3</v>
      </c>
      <c r="D211" s="87">
        <v>2</v>
      </c>
      <c r="E211" s="87" t="s">
        <v>77</v>
      </c>
      <c r="F211" s="87" t="s">
        <v>12</v>
      </c>
      <c r="G211" s="87">
        <v>8</v>
      </c>
      <c r="H211" s="87" t="s">
        <v>263</v>
      </c>
      <c r="I211" s="87">
        <v>296</v>
      </c>
      <c r="J211" s="87">
        <v>8</v>
      </c>
      <c r="K211" s="87">
        <v>1</v>
      </c>
      <c r="L211" s="87" t="s">
        <v>441</v>
      </c>
      <c r="M211" s="87" t="s">
        <v>407</v>
      </c>
      <c r="N211" s="87">
        <v>110</v>
      </c>
      <c r="O211" s="87">
        <v>2.2916666666666669E-2</v>
      </c>
      <c r="P211" s="87">
        <v>22.5</v>
      </c>
      <c r="Q211" s="87">
        <v>22.5</v>
      </c>
    </row>
    <row r="212" spans="1:17">
      <c r="A212" s="140"/>
      <c r="B212" s="87">
        <v>201</v>
      </c>
      <c r="C212" s="87" t="s">
        <v>3</v>
      </c>
      <c r="D212" s="87">
        <v>2</v>
      </c>
      <c r="E212" s="87" t="s">
        <v>77</v>
      </c>
      <c r="F212" s="87" t="s">
        <v>12</v>
      </c>
      <c r="G212" s="87">
        <v>9</v>
      </c>
      <c r="H212" s="87" t="s">
        <v>264</v>
      </c>
      <c r="I212" s="87">
        <v>297</v>
      </c>
      <c r="J212" s="87">
        <v>9</v>
      </c>
      <c r="K212" s="87">
        <v>1</v>
      </c>
      <c r="L212" s="87" t="s">
        <v>441</v>
      </c>
      <c r="M212" s="87" t="s">
        <v>407</v>
      </c>
      <c r="N212" s="87">
        <v>110</v>
      </c>
      <c r="O212" s="87">
        <v>7.6388888888888886E-3</v>
      </c>
      <c r="P212" s="87">
        <v>7.5</v>
      </c>
      <c r="Q212" s="87">
        <v>7.5</v>
      </c>
    </row>
    <row r="213" spans="1:17">
      <c r="A213" s="140"/>
      <c r="B213" s="87">
        <v>202</v>
      </c>
      <c r="C213" s="87" t="s">
        <v>3</v>
      </c>
      <c r="D213" s="87">
        <v>2</v>
      </c>
      <c r="E213" s="87" t="s">
        <v>77</v>
      </c>
      <c r="F213" s="87" t="s">
        <v>12</v>
      </c>
      <c r="G213" s="87">
        <v>10</v>
      </c>
      <c r="H213" s="87" t="s">
        <v>265</v>
      </c>
      <c r="I213" s="87">
        <v>298</v>
      </c>
      <c r="J213" s="87">
        <v>10</v>
      </c>
      <c r="K213" s="87">
        <v>1</v>
      </c>
      <c r="L213" s="87" t="s">
        <v>441</v>
      </c>
      <c r="M213" s="87" t="s">
        <v>407</v>
      </c>
      <c r="N213" s="87">
        <v>110</v>
      </c>
      <c r="O213" s="87">
        <v>2.5462962962962965E-3</v>
      </c>
      <c r="P213" s="87">
        <v>2.5</v>
      </c>
      <c r="Q213" s="87">
        <v>2.5</v>
      </c>
    </row>
    <row r="214" spans="1:17">
      <c r="A214" s="140"/>
      <c r="B214" s="87">
        <v>203</v>
      </c>
      <c r="C214" s="87" t="s">
        <v>3</v>
      </c>
      <c r="D214" s="87">
        <v>3</v>
      </c>
      <c r="E214" s="87" t="s">
        <v>78</v>
      </c>
      <c r="F214" s="87" t="s">
        <v>12</v>
      </c>
      <c r="G214" s="87">
        <v>11</v>
      </c>
      <c r="H214" s="87" t="s">
        <v>266</v>
      </c>
      <c r="I214" s="87">
        <v>299</v>
      </c>
      <c r="J214" s="87">
        <v>11</v>
      </c>
      <c r="K214" s="87">
        <v>1</v>
      </c>
      <c r="L214" s="87" t="s">
        <v>441</v>
      </c>
      <c r="M214" s="87" t="s">
        <v>408</v>
      </c>
      <c r="N214" s="87">
        <v>0.15</v>
      </c>
      <c r="O214" s="87">
        <v>8.4722222222222219E-4</v>
      </c>
      <c r="P214" s="87">
        <v>610</v>
      </c>
      <c r="Q214" s="87">
        <v>610</v>
      </c>
    </row>
    <row r="215" spans="1:17">
      <c r="A215" s="140"/>
      <c r="B215" s="87">
        <v>204</v>
      </c>
      <c r="C215" s="87" t="s">
        <v>3</v>
      </c>
      <c r="D215" s="87">
        <v>3</v>
      </c>
      <c r="E215" s="87" t="s">
        <v>78</v>
      </c>
      <c r="F215" s="87" t="s">
        <v>12</v>
      </c>
      <c r="G215" s="87">
        <v>12</v>
      </c>
      <c r="H215" s="87" t="s">
        <v>267</v>
      </c>
      <c r="I215" s="87">
        <v>300</v>
      </c>
      <c r="J215" s="87">
        <v>12</v>
      </c>
      <c r="K215" s="87">
        <v>1</v>
      </c>
      <c r="L215" s="87" t="s">
        <v>441</v>
      </c>
      <c r="M215" s="87" t="s">
        <v>408</v>
      </c>
      <c r="N215" s="87">
        <v>0.15</v>
      </c>
      <c r="O215" s="87">
        <v>2.8124999999999998E-4</v>
      </c>
      <c r="P215" s="87">
        <v>202.5</v>
      </c>
      <c r="Q215" s="87">
        <v>202.5</v>
      </c>
    </row>
    <row r="216" spans="1:17">
      <c r="A216" s="140"/>
      <c r="B216" s="87">
        <v>205</v>
      </c>
      <c r="C216" s="87" t="s">
        <v>3</v>
      </c>
      <c r="D216" s="87">
        <v>3</v>
      </c>
      <c r="E216" s="87" t="s">
        <v>78</v>
      </c>
      <c r="F216" s="87" t="s">
        <v>12</v>
      </c>
      <c r="G216" s="87">
        <v>13</v>
      </c>
      <c r="H216" s="87" t="s">
        <v>268</v>
      </c>
      <c r="I216" s="87">
        <v>301</v>
      </c>
      <c r="J216" s="87">
        <v>13</v>
      </c>
      <c r="K216" s="87">
        <v>1</v>
      </c>
      <c r="L216" s="87" t="s">
        <v>441</v>
      </c>
      <c r="M216" s="87" t="s">
        <v>408</v>
      </c>
      <c r="N216" s="87">
        <v>0.15</v>
      </c>
      <c r="O216" s="87">
        <v>9.3750000000000002E-5</v>
      </c>
      <c r="P216" s="87">
        <v>67.5</v>
      </c>
      <c r="Q216" s="87">
        <v>67.5</v>
      </c>
    </row>
    <row r="217" spans="1:17">
      <c r="A217" s="140"/>
      <c r="B217" s="87">
        <v>206</v>
      </c>
      <c r="C217" s="87" t="s">
        <v>3</v>
      </c>
      <c r="D217" s="87">
        <v>3</v>
      </c>
      <c r="E217" s="87" t="s">
        <v>78</v>
      </c>
      <c r="F217" s="87" t="s">
        <v>12</v>
      </c>
      <c r="G217" s="87">
        <v>14</v>
      </c>
      <c r="H217" s="87" t="s">
        <v>269</v>
      </c>
      <c r="I217" s="87">
        <v>302</v>
      </c>
      <c r="J217" s="87">
        <v>14</v>
      </c>
      <c r="K217" s="87">
        <v>1</v>
      </c>
      <c r="L217" s="87" t="s">
        <v>441</v>
      </c>
      <c r="M217" s="87" t="s">
        <v>408</v>
      </c>
      <c r="N217" s="87">
        <v>0.15</v>
      </c>
      <c r="O217" s="87">
        <v>3.1250000000000001E-5</v>
      </c>
      <c r="P217" s="87">
        <v>22.5</v>
      </c>
      <c r="Q217" s="87">
        <v>22.5</v>
      </c>
    </row>
    <row r="218" spans="1:17">
      <c r="A218" s="140"/>
      <c r="B218" s="87">
        <v>207</v>
      </c>
      <c r="C218" s="87" t="s">
        <v>3</v>
      </c>
      <c r="D218" s="87">
        <v>3</v>
      </c>
      <c r="E218" s="87" t="s">
        <v>78</v>
      </c>
      <c r="F218" s="87" t="s">
        <v>12</v>
      </c>
      <c r="G218" s="87">
        <v>15</v>
      </c>
      <c r="H218" s="87" t="s">
        <v>270</v>
      </c>
      <c r="I218" s="87">
        <v>303</v>
      </c>
      <c r="J218" s="87">
        <v>15</v>
      </c>
      <c r="K218" s="87">
        <v>1</v>
      </c>
      <c r="L218" s="87" t="s">
        <v>441</v>
      </c>
      <c r="M218" s="87" t="s">
        <v>408</v>
      </c>
      <c r="N218" s="87">
        <v>0.15</v>
      </c>
      <c r="O218" s="87">
        <v>1.0416666666666666E-5</v>
      </c>
      <c r="P218" s="87">
        <v>7.5</v>
      </c>
      <c r="Q218" s="87">
        <v>7.5</v>
      </c>
    </row>
    <row r="219" spans="1:17">
      <c r="A219" s="140"/>
      <c r="B219" s="87">
        <v>208</v>
      </c>
      <c r="C219" s="87" t="s">
        <v>3</v>
      </c>
      <c r="D219" s="87">
        <v>3</v>
      </c>
      <c r="E219" s="87" t="s">
        <v>78</v>
      </c>
      <c r="F219" s="87" t="s">
        <v>12</v>
      </c>
      <c r="G219" s="87">
        <v>16</v>
      </c>
      <c r="H219" s="87" t="s">
        <v>271</v>
      </c>
      <c r="I219" s="87">
        <v>304</v>
      </c>
      <c r="J219" s="87">
        <v>16</v>
      </c>
      <c r="K219" s="87">
        <v>1</v>
      </c>
      <c r="L219" s="87" t="s">
        <v>441</v>
      </c>
      <c r="M219" s="87" t="s">
        <v>408</v>
      </c>
      <c r="N219" s="87">
        <v>0.15</v>
      </c>
      <c r="O219" s="87">
        <v>3.4722222222222224E-6</v>
      </c>
      <c r="P219" s="87">
        <v>2.5</v>
      </c>
      <c r="Q219" s="87">
        <v>2.5</v>
      </c>
    </row>
    <row r="220" spans="1:17">
      <c r="A220" s="140"/>
      <c r="B220" s="87">
        <v>209</v>
      </c>
      <c r="C220" s="87" t="s">
        <v>3</v>
      </c>
      <c r="D220" s="87">
        <v>1</v>
      </c>
      <c r="E220" s="87" t="s">
        <v>76</v>
      </c>
      <c r="F220" s="87" t="s">
        <v>13</v>
      </c>
      <c r="G220" s="87">
        <v>1</v>
      </c>
      <c r="H220" s="87" t="s">
        <v>276</v>
      </c>
      <c r="I220" s="87">
        <v>313</v>
      </c>
      <c r="J220" s="87">
        <v>1</v>
      </c>
      <c r="K220" s="87">
        <v>1</v>
      </c>
      <c r="L220" s="87" t="s">
        <v>441</v>
      </c>
      <c r="M220" s="87" t="s">
        <v>406</v>
      </c>
      <c r="N220" s="87">
        <v>20000</v>
      </c>
      <c r="O220" s="87">
        <v>50</v>
      </c>
      <c r="P220" s="87">
        <v>270</v>
      </c>
      <c r="Q220" s="87">
        <v>270</v>
      </c>
    </row>
    <row r="221" spans="1:17">
      <c r="A221" s="140"/>
      <c r="B221" s="87">
        <v>210</v>
      </c>
      <c r="C221" s="87" t="s">
        <v>3</v>
      </c>
      <c r="D221" s="87">
        <v>1</v>
      </c>
      <c r="E221" s="87" t="s">
        <v>76</v>
      </c>
      <c r="F221" s="87" t="s">
        <v>13</v>
      </c>
      <c r="G221" s="87">
        <v>2</v>
      </c>
      <c r="H221" s="87" t="s">
        <v>277</v>
      </c>
      <c r="I221" s="87">
        <v>314</v>
      </c>
      <c r="J221" s="87">
        <v>2</v>
      </c>
      <c r="K221" s="87">
        <v>1</v>
      </c>
      <c r="L221" s="87" t="s">
        <v>441</v>
      </c>
      <c r="M221" s="87" t="s">
        <v>406</v>
      </c>
      <c r="N221" s="87">
        <v>20000</v>
      </c>
      <c r="O221" s="87">
        <v>16.666666666666668</v>
      </c>
      <c r="P221" s="87">
        <v>90</v>
      </c>
      <c r="Q221" s="87">
        <v>90</v>
      </c>
    </row>
    <row r="222" spans="1:17">
      <c r="A222" s="140"/>
      <c r="B222" s="87">
        <v>211</v>
      </c>
      <c r="C222" s="87" t="s">
        <v>3</v>
      </c>
      <c r="D222" s="87">
        <v>1</v>
      </c>
      <c r="E222" s="87" t="s">
        <v>76</v>
      </c>
      <c r="F222" s="87" t="s">
        <v>13</v>
      </c>
      <c r="G222" s="87">
        <v>3</v>
      </c>
      <c r="H222" s="87" t="s">
        <v>278</v>
      </c>
      <c r="I222" s="87">
        <v>315</v>
      </c>
      <c r="J222" s="87">
        <v>3</v>
      </c>
      <c r="K222" s="87">
        <v>1</v>
      </c>
      <c r="L222" s="87" t="s">
        <v>441</v>
      </c>
      <c r="M222" s="87" t="s">
        <v>406</v>
      </c>
      <c r="N222" s="87">
        <v>20000</v>
      </c>
      <c r="O222" s="87">
        <v>5.5555555555555554</v>
      </c>
      <c r="P222" s="87">
        <v>30</v>
      </c>
      <c r="Q222" s="87">
        <v>30</v>
      </c>
    </row>
    <row r="223" spans="1:17">
      <c r="A223" s="140"/>
      <c r="B223" s="87">
        <v>212</v>
      </c>
      <c r="C223" s="87" t="s">
        <v>3</v>
      </c>
      <c r="D223" s="87">
        <v>1</v>
      </c>
      <c r="E223" s="87" t="s">
        <v>76</v>
      </c>
      <c r="F223" s="87" t="s">
        <v>13</v>
      </c>
      <c r="G223" s="87">
        <v>4</v>
      </c>
      <c r="H223" s="87" t="s">
        <v>279</v>
      </c>
      <c r="I223" s="87">
        <v>316</v>
      </c>
      <c r="J223" s="87">
        <v>4</v>
      </c>
      <c r="K223" s="87">
        <v>1</v>
      </c>
      <c r="L223" s="87" t="s">
        <v>441</v>
      </c>
      <c r="M223" s="87" t="s">
        <v>406</v>
      </c>
      <c r="N223" s="87">
        <v>20000</v>
      </c>
      <c r="O223" s="87">
        <v>1.8518518518518519</v>
      </c>
      <c r="P223" s="87">
        <v>10</v>
      </c>
      <c r="Q223" s="87">
        <v>10</v>
      </c>
    </row>
    <row r="224" spans="1:17">
      <c r="A224" s="140"/>
      <c r="B224" s="87">
        <v>213</v>
      </c>
      <c r="C224" s="87" t="s">
        <v>3</v>
      </c>
      <c r="D224" s="87">
        <v>2</v>
      </c>
      <c r="E224" s="87" t="s">
        <v>77</v>
      </c>
      <c r="F224" s="87" t="s">
        <v>13</v>
      </c>
      <c r="G224" s="87">
        <v>5</v>
      </c>
      <c r="H224" s="87" t="s">
        <v>280</v>
      </c>
      <c r="I224" s="87">
        <v>317</v>
      </c>
      <c r="J224" s="87">
        <v>5</v>
      </c>
      <c r="K224" s="87">
        <v>1</v>
      </c>
      <c r="L224" s="87" t="s">
        <v>441</v>
      </c>
      <c r="M224" s="87" t="s">
        <v>407</v>
      </c>
      <c r="N224" s="87">
        <v>110</v>
      </c>
      <c r="O224" s="87">
        <v>0.6162037037037037</v>
      </c>
      <c r="P224" s="87">
        <v>605</v>
      </c>
      <c r="Q224" s="87">
        <v>605</v>
      </c>
    </row>
    <row r="225" spans="1:17">
      <c r="A225" s="140"/>
      <c r="B225" s="87">
        <v>214</v>
      </c>
      <c r="C225" s="87" t="s">
        <v>3</v>
      </c>
      <c r="D225" s="87">
        <v>2</v>
      </c>
      <c r="E225" s="87" t="s">
        <v>77</v>
      </c>
      <c r="F225" s="87" t="s">
        <v>13</v>
      </c>
      <c r="G225" s="87">
        <v>6</v>
      </c>
      <c r="H225" s="87" t="s">
        <v>281</v>
      </c>
      <c r="I225" s="87">
        <v>318</v>
      </c>
      <c r="J225" s="87">
        <v>6</v>
      </c>
      <c r="K225" s="87">
        <v>1</v>
      </c>
      <c r="L225" s="87" t="s">
        <v>441</v>
      </c>
      <c r="M225" s="87" t="s">
        <v>407</v>
      </c>
      <c r="N225" s="87">
        <v>110</v>
      </c>
      <c r="O225" s="87">
        <v>0.20625000000000002</v>
      </c>
      <c r="P225" s="87">
        <v>202.5</v>
      </c>
      <c r="Q225" s="87">
        <v>202.5</v>
      </c>
    </row>
    <row r="226" spans="1:17">
      <c r="B226" s="87">
        <v>215</v>
      </c>
      <c r="C226" s="87" t="s">
        <v>3</v>
      </c>
      <c r="D226" s="87">
        <v>2</v>
      </c>
      <c r="E226" s="87" t="s">
        <v>77</v>
      </c>
      <c r="F226" s="87" t="s">
        <v>13</v>
      </c>
      <c r="G226" s="87">
        <v>7</v>
      </c>
      <c r="H226" s="87" t="s">
        <v>282</v>
      </c>
      <c r="I226" s="87">
        <v>319</v>
      </c>
      <c r="J226" s="87">
        <v>7</v>
      </c>
      <c r="K226" s="87">
        <v>1</v>
      </c>
      <c r="L226" s="87" t="s">
        <v>441</v>
      </c>
      <c r="M226" s="87" t="s">
        <v>407</v>
      </c>
      <c r="N226" s="87">
        <v>110</v>
      </c>
      <c r="O226" s="87">
        <v>6.8750000000000006E-2</v>
      </c>
      <c r="P226" s="87">
        <v>67.5</v>
      </c>
      <c r="Q226" s="87">
        <v>67.5</v>
      </c>
    </row>
    <row r="227" spans="1:17">
      <c r="B227" s="87">
        <v>216</v>
      </c>
      <c r="C227" s="87" t="s">
        <v>3</v>
      </c>
      <c r="D227" s="87">
        <v>2</v>
      </c>
      <c r="E227" s="87" t="s">
        <v>77</v>
      </c>
      <c r="F227" s="87" t="s">
        <v>13</v>
      </c>
      <c r="G227" s="87">
        <v>8</v>
      </c>
      <c r="H227" s="87" t="s">
        <v>283</v>
      </c>
      <c r="I227" s="87">
        <v>320</v>
      </c>
      <c r="J227" s="87">
        <v>8</v>
      </c>
      <c r="K227" s="87">
        <v>1</v>
      </c>
      <c r="L227" s="87" t="s">
        <v>441</v>
      </c>
      <c r="M227" s="87" t="s">
        <v>407</v>
      </c>
      <c r="N227" s="87">
        <v>110</v>
      </c>
      <c r="O227" s="87">
        <v>2.2916666666666669E-2</v>
      </c>
      <c r="P227" s="87">
        <v>22.5</v>
      </c>
      <c r="Q227" s="87">
        <v>22.5</v>
      </c>
    </row>
    <row r="228" spans="1:17">
      <c r="B228" s="87">
        <v>217</v>
      </c>
      <c r="C228" s="87" t="s">
        <v>3</v>
      </c>
      <c r="D228" s="87">
        <v>2</v>
      </c>
      <c r="E228" s="87" t="s">
        <v>77</v>
      </c>
      <c r="F228" s="87" t="s">
        <v>13</v>
      </c>
      <c r="G228" s="87">
        <v>9</v>
      </c>
      <c r="H228" s="87" t="s">
        <v>284</v>
      </c>
      <c r="I228" s="87">
        <v>321</v>
      </c>
      <c r="J228" s="87">
        <v>9</v>
      </c>
      <c r="K228" s="87">
        <v>1</v>
      </c>
      <c r="L228" s="87" t="s">
        <v>441</v>
      </c>
      <c r="M228" s="87" t="s">
        <v>407</v>
      </c>
      <c r="N228" s="87">
        <v>110</v>
      </c>
      <c r="O228" s="87">
        <v>7.6388888888888886E-3</v>
      </c>
      <c r="P228" s="87">
        <v>7.5</v>
      </c>
      <c r="Q228" s="87">
        <v>7.5</v>
      </c>
    </row>
    <row r="229" spans="1:17">
      <c r="B229" s="87">
        <v>218</v>
      </c>
      <c r="C229" s="87" t="s">
        <v>3</v>
      </c>
      <c r="D229" s="87">
        <v>2</v>
      </c>
      <c r="E229" s="87" t="s">
        <v>77</v>
      </c>
      <c r="F229" s="87" t="s">
        <v>13</v>
      </c>
      <c r="G229" s="87">
        <v>10</v>
      </c>
      <c r="H229" s="87" t="s">
        <v>285</v>
      </c>
      <c r="I229" s="87">
        <v>322</v>
      </c>
      <c r="J229" s="87">
        <v>10</v>
      </c>
      <c r="K229" s="87">
        <v>1</v>
      </c>
      <c r="L229" s="87" t="s">
        <v>441</v>
      </c>
      <c r="M229" s="87" t="s">
        <v>407</v>
      </c>
      <c r="N229" s="87">
        <v>110</v>
      </c>
      <c r="O229" s="87">
        <v>2.5462962962962965E-3</v>
      </c>
      <c r="P229" s="87">
        <v>2.5</v>
      </c>
      <c r="Q229" s="87">
        <v>2.5</v>
      </c>
    </row>
    <row r="230" spans="1:17">
      <c r="B230" s="87">
        <v>219</v>
      </c>
      <c r="C230" s="87" t="s">
        <v>3</v>
      </c>
      <c r="D230" s="87">
        <v>3</v>
      </c>
      <c r="E230" s="87" t="s">
        <v>78</v>
      </c>
      <c r="F230" s="87" t="s">
        <v>13</v>
      </c>
      <c r="G230" s="87">
        <v>11</v>
      </c>
      <c r="H230" s="87" t="s">
        <v>286</v>
      </c>
      <c r="I230" s="87">
        <v>323</v>
      </c>
      <c r="J230" s="87">
        <v>11</v>
      </c>
      <c r="K230" s="87">
        <v>1</v>
      </c>
      <c r="L230" s="87" t="s">
        <v>441</v>
      </c>
      <c r="M230" s="87" t="s">
        <v>408</v>
      </c>
      <c r="N230" s="87">
        <v>0.15</v>
      </c>
      <c r="O230" s="87">
        <v>8.4722222222222219E-4</v>
      </c>
      <c r="P230" s="87">
        <v>610</v>
      </c>
      <c r="Q230" s="87">
        <v>610</v>
      </c>
    </row>
    <row r="231" spans="1:17">
      <c r="B231" s="87">
        <v>220</v>
      </c>
      <c r="C231" s="87" t="s">
        <v>3</v>
      </c>
      <c r="D231" s="87">
        <v>3</v>
      </c>
      <c r="E231" s="87" t="s">
        <v>78</v>
      </c>
      <c r="F231" s="87" t="s">
        <v>13</v>
      </c>
      <c r="G231" s="87">
        <v>12</v>
      </c>
      <c r="H231" s="87" t="s">
        <v>287</v>
      </c>
      <c r="I231" s="87">
        <v>324</v>
      </c>
      <c r="J231" s="87">
        <v>12</v>
      </c>
      <c r="K231" s="87">
        <v>1</v>
      </c>
      <c r="L231" s="87" t="s">
        <v>441</v>
      </c>
      <c r="M231" s="87" t="s">
        <v>408</v>
      </c>
      <c r="N231" s="87">
        <v>0.15</v>
      </c>
      <c r="O231" s="87">
        <v>2.8124999999999998E-4</v>
      </c>
      <c r="P231" s="87">
        <v>202.5</v>
      </c>
      <c r="Q231" s="87">
        <v>202.5</v>
      </c>
    </row>
    <row r="232" spans="1:17">
      <c r="B232" s="87">
        <v>221</v>
      </c>
      <c r="C232" s="87" t="s">
        <v>3</v>
      </c>
      <c r="D232" s="87">
        <v>3</v>
      </c>
      <c r="E232" s="87" t="s">
        <v>78</v>
      </c>
      <c r="F232" s="87" t="s">
        <v>13</v>
      </c>
      <c r="G232" s="87">
        <v>13</v>
      </c>
      <c r="H232" s="87" t="s">
        <v>288</v>
      </c>
      <c r="I232" s="87">
        <v>325</v>
      </c>
      <c r="J232" s="87">
        <v>13</v>
      </c>
      <c r="K232" s="87">
        <v>1</v>
      </c>
      <c r="L232" s="87" t="s">
        <v>441</v>
      </c>
      <c r="M232" s="87" t="s">
        <v>408</v>
      </c>
      <c r="N232" s="87">
        <v>0.15</v>
      </c>
      <c r="O232" s="87">
        <v>9.3750000000000002E-5</v>
      </c>
      <c r="P232" s="87">
        <v>67.5</v>
      </c>
      <c r="Q232" s="87">
        <v>67.5</v>
      </c>
    </row>
    <row r="233" spans="1:17">
      <c r="B233" s="87">
        <v>222</v>
      </c>
      <c r="C233" s="87" t="s">
        <v>3</v>
      </c>
      <c r="D233" s="87">
        <v>3</v>
      </c>
      <c r="E233" s="87" t="s">
        <v>78</v>
      </c>
      <c r="F233" s="87" t="s">
        <v>13</v>
      </c>
      <c r="G233" s="87">
        <v>14</v>
      </c>
      <c r="H233" s="87" t="s">
        <v>289</v>
      </c>
      <c r="I233" s="87">
        <v>326</v>
      </c>
      <c r="J233" s="87">
        <v>14</v>
      </c>
      <c r="K233" s="87">
        <v>1</v>
      </c>
      <c r="L233" s="87" t="s">
        <v>441</v>
      </c>
      <c r="M233" s="87" t="s">
        <v>408</v>
      </c>
      <c r="N233" s="87">
        <v>0.15</v>
      </c>
      <c r="O233" s="87">
        <v>3.1250000000000001E-5</v>
      </c>
      <c r="P233" s="87">
        <v>22.5</v>
      </c>
      <c r="Q233" s="87">
        <v>22.5</v>
      </c>
    </row>
    <row r="234" spans="1:17">
      <c r="B234" s="87">
        <v>223</v>
      </c>
      <c r="C234" s="87" t="s">
        <v>3</v>
      </c>
      <c r="D234" s="87">
        <v>3</v>
      </c>
      <c r="E234" s="87" t="s">
        <v>78</v>
      </c>
      <c r="F234" s="87" t="s">
        <v>13</v>
      </c>
      <c r="G234" s="87">
        <v>15</v>
      </c>
      <c r="H234" s="87" t="s">
        <v>290</v>
      </c>
      <c r="I234" s="87">
        <v>327</v>
      </c>
      <c r="J234" s="87">
        <v>15</v>
      </c>
      <c r="K234" s="87">
        <v>1</v>
      </c>
      <c r="L234" s="87" t="s">
        <v>441</v>
      </c>
      <c r="M234" s="87" t="s">
        <v>408</v>
      </c>
      <c r="N234" s="87">
        <v>0.15</v>
      </c>
      <c r="O234" s="87">
        <v>1.0416666666666666E-5</v>
      </c>
      <c r="P234" s="87">
        <v>7.5</v>
      </c>
      <c r="Q234" s="87">
        <v>7.5</v>
      </c>
    </row>
    <row r="235" spans="1:17">
      <c r="B235" s="87">
        <v>224</v>
      </c>
      <c r="C235" s="87" t="s">
        <v>3</v>
      </c>
      <c r="D235" s="87">
        <v>3</v>
      </c>
      <c r="E235" s="87" t="s">
        <v>78</v>
      </c>
      <c r="F235" s="87" t="s">
        <v>13</v>
      </c>
      <c r="G235" s="87">
        <v>16</v>
      </c>
      <c r="H235" s="87" t="s">
        <v>291</v>
      </c>
      <c r="I235" s="87">
        <v>328</v>
      </c>
      <c r="J235" s="87">
        <v>16</v>
      </c>
      <c r="K235" s="87">
        <v>1</v>
      </c>
      <c r="L235" s="87" t="s">
        <v>441</v>
      </c>
      <c r="M235" s="87" t="s">
        <v>408</v>
      </c>
      <c r="N235" s="87">
        <v>0.15</v>
      </c>
      <c r="O235" s="87">
        <v>3.4722222222222224E-6</v>
      </c>
      <c r="P235" s="87">
        <v>2.5</v>
      </c>
      <c r="Q235" s="87">
        <v>2.5</v>
      </c>
    </row>
    <row r="236" spans="1:17">
      <c r="B236" s="87">
        <v>225</v>
      </c>
      <c r="C236" s="87" t="s">
        <v>3</v>
      </c>
      <c r="D236" s="87">
        <v>1</v>
      </c>
      <c r="E236" s="87" t="s">
        <v>76</v>
      </c>
      <c r="F236" s="87" t="s">
        <v>14</v>
      </c>
      <c r="G236" s="87">
        <v>1</v>
      </c>
      <c r="H236" s="87" t="s">
        <v>296</v>
      </c>
      <c r="I236" s="87">
        <v>337</v>
      </c>
      <c r="J236" s="87">
        <v>1</v>
      </c>
      <c r="K236" s="87">
        <v>1</v>
      </c>
      <c r="L236" s="87" t="s">
        <v>441</v>
      </c>
      <c r="M236" s="87" t="s">
        <v>406</v>
      </c>
      <c r="N236" s="87">
        <v>20000</v>
      </c>
      <c r="O236" s="87">
        <v>50</v>
      </c>
      <c r="P236" s="87">
        <v>270</v>
      </c>
      <c r="Q236" s="87">
        <v>270</v>
      </c>
    </row>
    <row r="237" spans="1:17">
      <c r="B237" s="87">
        <v>226</v>
      </c>
      <c r="C237" s="87" t="s">
        <v>3</v>
      </c>
      <c r="D237" s="87">
        <v>1</v>
      </c>
      <c r="E237" s="87" t="s">
        <v>76</v>
      </c>
      <c r="F237" s="87" t="s">
        <v>14</v>
      </c>
      <c r="G237" s="87">
        <v>2</v>
      </c>
      <c r="H237" s="87" t="s">
        <v>297</v>
      </c>
      <c r="I237" s="87">
        <v>338</v>
      </c>
      <c r="J237" s="87">
        <v>2</v>
      </c>
      <c r="K237" s="87">
        <v>1</v>
      </c>
      <c r="L237" s="87" t="s">
        <v>441</v>
      </c>
      <c r="M237" s="87" t="s">
        <v>406</v>
      </c>
      <c r="N237" s="87">
        <v>20000</v>
      </c>
      <c r="O237" s="87">
        <v>16.666666666666668</v>
      </c>
      <c r="P237" s="87">
        <v>90</v>
      </c>
      <c r="Q237" s="87">
        <v>90</v>
      </c>
    </row>
    <row r="238" spans="1:17">
      <c r="B238" s="87">
        <v>227</v>
      </c>
      <c r="C238" s="87" t="s">
        <v>3</v>
      </c>
      <c r="D238" s="87">
        <v>1</v>
      </c>
      <c r="E238" s="87" t="s">
        <v>76</v>
      </c>
      <c r="F238" s="87" t="s">
        <v>14</v>
      </c>
      <c r="G238" s="87">
        <v>3</v>
      </c>
      <c r="H238" s="87" t="s">
        <v>298</v>
      </c>
      <c r="I238" s="87">
        <v>339</v>
      </c>
      <c r="J238" s="87">
        <v>3</v>
      </c>
      <c r="K238" s="87">
        <v>1</v>
      </c>
      <c r="L238" s="87" t="s">
        <v>441</v>
      </c>
      <c r="M238" s="87" t="s">
        <v>406</v>
      </c>
      <c r="N238" s="87">
        <v>20000</v>
      </c>
      <c r="O238" s="87">
        <v>5.5555555555555554</v>
      </c>
      <c r="P238" s="87">
        <v>30</v>
      </c>
      <c r="Q238" s="87">
        <v>30</v>
      </c>
    </row>
    <row r="239" spans="1:17">
      <c r="B239" s="87">
        <v>228</v>
      </c>
      <c r="C239" s="87" t="s">
        <v>3</v>
      </c>
      <c r="D239" s="87">
        <v>1</v>
      </c>
      <c r="E239" s="87" t="s">
        <v>76</v>
      </c>
      <c r="F239" s="87" t="s">
        <v>14</v>
      </c>
      <c r="G239" s="87">
        <v>4</v>
      </c>
      <c r="H239" s="87" t="s">
        <v>299</v>
      </c>
      <c r="I239" s="87">
        <v>340</v>
      </c>
      <c r="J239" s="87">
        <v>4</v>
      </c>
      <c r="K239" s="87">
        <v>1</v>
      </c>
      <c r="L239" s="87" t="s">
        <v>441</v>
      </c>
      <c r="M239" s="87" t="s">
        <v>406</v>
      </c>
      <c r="N239" s="87">
        <v>20000</v>
      </c>
      <c r="O239" s="87">
        <v>1.8518518518518519</v>
      </c>
      <c r="P239" s="87">
        <v>10</v>
      </c>
      <c r="Q239" s="87">
        <v>10</v>
      </c>
    </row>
    <row r="240" spans="1:17">
      <c r="B240" s="87">
        <v>229</v>
      </c>
      <c r="C240" s="87" t="s">
        <v>3</v>
      </c>
      <c r="D240" s="87">
        <v>2</v>
      </c>
      <c r="E240" s="87" t="s">
        <v>77</v>
      </c>
      <c r="F240" s="87" t="s">
        <v>14</v>
      </c>
      <c r="G240" s="87">
        <v>5</v>
      </c>
      <c r="H240" s="87" t="s">
        <v>300</v>
      </c>
      <c r="I240" s="87">
        <v>341</v>
      </c>
      <c r="J240" s="87">
        <v>5</v>
      </c>
      <c r="K240" s="87">
        <v>1</v>
      </c>
      <c r="L240" s="87" t="s">
        <v>441</v>
      </c>
      <c r="M240" s="87" t="s">
        <v>407</v>
      </c>
      <c r="N240" s="87">
        <v>110</v>
      </c>
      <c r="O240" s="87">
        <v>0.6162037037037037</v>
      </c>
      <c r="P240" s="87">
        <v>605</v>
      </c>
      <c r="Q240" s="87">
        <v>605</v>
      </c>
    </row>
    <row r="241" spans="2:17">
      <c r="B241" s="87">
        <v>230</v>
      </c>
      <c r="C241" s="87" t="s">
        <v>3</v>
      </c>
      <c r="D241" s="87">
        <v>2</v>
      </c>
      <c r="E241" s="87" t="s">
        <v>77</v>
      </c>
      <c r="F241" s="87" t="s">
        <v>14</v>
      </c>
      <c r="G241" s="87">
        <v>6</v>
      </c>
      <c r="H241" s="87" t="s">
        <v>301</v>
      </c>
      <c r="I241" s="87">
        <v>342</v>
      </c>
      <c r="J241" s="87">
        <v>6</v>
      </c>
      <c r="K241" s="87">
        <v>1</v>
      </c>
      <c r="L241" s="87" t="s">
        <v>441</v>
      </c>
      <c r="M241" s="87" t="s">
        <v>407</v>
      </c>
      <c r="N241" s="87">
        <v>110</v>
      </c>
      <c r="O241" s="87">
        <v>0.20625000000000002</v>
      </c>
      <c r="P241" s="87">
        <v>202.5</v>
      </c>
      <c r="Q241" s="87">
        <v>202.5</v>
      </c>
    </row>
    <row r="242" spans="2:17">
      <c r="B242" s="87">
        <v>231</v>
      </c>
      <c r="C242" s="87" t="s">
        <v>3</v>
      </c>
      <c r="D242" s="87">
        <v>2</v>
      </c>
      <c r="E242" s="87" t="s">
        <v>77</v>
      </c>
      <c r="F242" s="87" t="s">
        <v>14</v>
      </c>
      <c r="G242" s="87">
        <v>7</v>
      </c>
      <c r="H242" s="87" t="s">
        <v>302</v>
      </c>
      <c r="I242" s="87">
        <v>343</v>
      </c>
      <c r="J242" s="87">
        <v>7</v>
      </c>
      <c r="K242" s="87">
        <v>1</v>
      </c>
      <c r="L242" s="87" t="s">
        <v>441</v>
      </c>
      <c r="M242" s="87" t="s">
        <v>407</v>
      </c>
      <c r="N242" s="87">
        <v>110</v>
      </c>
      <c r="O242" s="87">
        <v>6.8750000000000006E-2</v>
      </c>
      <c r="P242" s="87">
        <v>67.5</v>
      </c>
      <c r="Q242" s="87">
        <v>67.5</v>
      </c>
    </row>
    <row r="243" spans="2:17">
      <c r="B243" s="87">
        <v>232</v>
      </c>
      <c r="C243" s="87" t="s">
        <v>3</v>
      </c>
      <c r="D243" s="87">
        <v>2</v>
      </c>
      <c r="E243" s="87" t="s">
        <v>77</v>
      </c>
      <c r="F243" s="87" t="s">
        <v>14</v>
      </c>
      <c r="G243" s="87">
        <v>8</v>
      </c>
      <c r="H243" s="87" t="s">
        <v>303</v>
      </c>
      <c r="I243" s="87">
        <v>344</v>
      </c>
      <c r="J243" s="87">
        <v>8</v>
      </c>
      <c r="K243" s="87">
        <v>1</v>
      </c>
      <c r="L243" s="87" t="s">
        <v>441</v>
      </c>
      <c r="M243" s="87" t="s">
        <v>407</v>
      </c>
      <c r="N243" s="87">
        <v>110</v>
      </c>
      <c r="O243" s="87">
        <v>2.2916666666666669E-2</v>
      </c>
      <c r="P243" s="87">
        <v>22.5</v>
      </c>
      <c r="Q243" s="87">
        <v>22.5</v>
      </c>
    </row>
    <row r="244" spans="2:17">
      <c r="B244" s="87">
        <v>233</v>
      </c>
      <c r="C244" s="87" t="s">
        <v>3</v>
      </c>
      <c r="D244" s="87">
        <v>2</v>
      </c>
      <c r="E244" s="87" t="s">
        <v>77</v>
      </c>
      <c r="F244" s="87" t="s">
        <v>14</v>
      </c>
      <c r="G244" s="87">
        <v>9</v>
      </c>
      <c r="H244" s="87" t="s">
        <v>304</v>
      </c>
      <c r="I244" s="87">
        <v>345</v>
      </c>
      <c r="J244" s="87">
        <v>9</v>
      </c>
      <c r="K244" s="87">
        <v>1</v>
      </c>
      <c r="L244" s="87" t="s">
        <v>441</v>
      </c>
      <c r="M244" s="87" t="s">
        <v>407</v>
      </c>
      <c r="N244" s="87">
        <v>110</v>
      </c>
      <c r="O244" s="87">
        <v>7.6388888888888886E-3</v>
      </c>
      <c r="P244" s="87">
        <v>7.5</v>
      </c>
      <c r="Q244" s="87">
        <v>7.5</v>
      </c>
    </row>
    <row r="245" spans="2:17">
      <c r="B245" s="87">
        <v>234</v>
      </c>
      <c r="C245" s="87" t="s">
        <v>3</v>
      </c>
      <c r="D245" s="87">
        <v>2</v>
      </c>
      <c r="E245" s="87" t="s">
        <v>77</v>
      </c>
      <c r="F245" s="87" t="s">
        <v>14</v>
      </c>
      <c r="G245" s="87">
        <v>10</v>
      </c>
      <c r="H245" s="87" t="s">
        <v>305</v>
      </c>
      <c r="I245" s="87">
        <v>346</v>
      </c>
      <c r="J245" s="87">
        <v>10</v>
      </c>
      <c r="K245" s="87">
        <v>1</v>
      </c>
      <c r="L245" s="87" t="s">
        <v>441</v>
      </c>
      <c r="M245" s="87" t="s">
        <v>407</v>
      </c>
      <c r="N245" s="87">
        <v>110</v>
      </c>
      <c r="O245" s="87">
        <v>2.5462962962962965E-3</v>
      </c>
      <c r="P245" s="87">
        <v>2.5</v>
      </c>
      <c r="Q245" s="87">
        <v>2.5</v>
      </c>
    </row>
    <row r="246" spans="2:17">
      <c r="B246" s="87">
        <v>235</v>
      </c>
      <c r="C246" s="87" t="s">
        <v>3</v>
      </c>
      <c r="D246" s="87">
        <v>3</v>
      </c>
      <c r="E246" s="87" t="s">
        <v>78</v>
      </c>
      <c r="F246" s="87" t="s">
        <v>14</v>
      </c>
      <c r="G246" s="87">
        <v>11</v>
      </c>
      <c r="H246" s="87" t="s">
        <v>306</v>
      </c>
      <c r="I246" s="87">
        <v>347</v>
      </c>
      <c r="J246" s="87">
        <v>11</v>
      </c>
      <c r="K246" s="87">
        <v>1</v>
      </c>
      <c r="L246" s="87" t="s">
        <v>441</v>
      </c>
      <c r="M246" s="87" t="s">
        <v>408</v>
      </c>
      <c r="N246" s="87">
        <v>0.15</v>
      </c>
      <c r="O246" s="87">
        <v>8.4722222222222219E-4</v>
      </c>
      <c r="P246" s="87">
        <v>610</v>
      </c>
      <c r="Q246" s="87">
        <v>610</v>
      </c>
    </row>
    <row r="247" spans="2:17">
      <c r="B247" s="87">
        <v>236</v>
      </c>
      <c r="C247" s="87" t="s">
        <v>3</v>
      </c>
      <c r="D247" s="87">
        <v>3</v>
      </c>
      <c r="E247" s="87" t="s">
        <v>78</v>
      </c>
      <c r="F247" s="87" t="s">
        <v>14</v>
      </c>
      <c r="G247" s="87">
        <v>12</v>
      </c>
      <c r="H247" s="87" t="s">
        <v>307</v>
      </c>
      <c r="I247" s="87">
        <v>348</v>
      </c>
      <c r="J247" s="87">
        <v>12</v>
      </c>
      <c r="K247" s="87">
        <v>1</v>
      </c>
      <c r="L247" s="87" t="s">
        <v>441</v>
      </c>
      <c r="M247" s="87" t="s">
        <v>408</v>
      </c>
      <c r="N247" s="87">
        <v>0.15</v>
      </c>
      <c r="O247" s="87">
        <v>2.8124999999999998E-4</v>
      </c>
      <c r="P247" s="87">
        <v>202.5</v>
      </c>
      <c r="Q247" s="87">
        <v>202.5</v>
      </c>
    </row>
    <row r="248" spans="2:17">
      <c r="B248" s="87">
        <v>237</v>
      </c>
      <c r="C248" s="87" t="s">
        <v>3</v>
      </c>
      <c r="D248" s="87">
        <v>3</v>
      </c>
      <c r="E248" s="87" t="s">
        <v>78</v>
      </c>
      <c r="F248" s="87" t="s">
        <v>14</v>
      </c>
      <c r="G248" s="87">
        <v>13</v>
      </c>
      <c r="H248" s="87" t="s">
        <v>308</v>
      </c>
      <c r="I248" s="87">
        <v>349</v>
      </c>
      <c r="J248" s="87">
        <v>13</v>
      </c>
      <c r="K248" s="87">
        <v>1</v>
      </c>
      <c r="L248" s="87" t="s">
        <v>441</v>
      </c>
      <c r="M248" s="87" t="s">
        <v>408</v>
      </c>
      <c r="N248" s="87">
        <v>0.15</v>
      </c>
      <c r="O248" s="87">
        <v>9.3750000000000002E-5</v>
      </c>
      <c r="P248" s="87">
        <v>67.5</v>
      </c>
      <c r="Q248" s="87">
        <v>67.5</v>
      </c>
    </row>
    <row r="249" spans="2:17">
      <c r="B249" s="87">
        <v>238</v>
      </c>
      <c r="C249" s="87" t="s">
        <v>3</v>
      </c>
      <c r="D249" s="87">
        <v>3</v>
      </c>
      <c r="E249" s="87" t="s">
        <v>78</v>
      </c>
      <c r="F249" s="87" t="s">
        <v>14</v>
      </c>
      <c r="G249" s="87">
        <v>14</v>
      </c>
      <c r="H249" s="87" t="s">
        <v>309</v>
      </c>
      <c r="I249" s="87">
        <v>350</v>
      </c>
      <c r="J249" s="87">
        <v>14</v>
      </c>
      <c r="K249" s="87">
        <v>1</v>
      </c>
      <c r="L249" s="87" t="s">
        <v>441</v>
      </c>
      <c r="M249" s="87" t="s">
        <v>408</v>
      </c>
      <c r="N249" s="87">
        <v>0.15</v>
      </c>
      <c r="O249" s="87">
        <v>3.1250000000000001E-5</v>
      </c>
      <c r="P249" s="87">
        <v>22.5</v>
      </c>
      <c r="Q249" s="87">
        <v>22.5</v>
      </c>
    </row>
    <row r="250" spans="2:17">
      <c r="B250" s="87">
        <v>239</v>
      </c>
      <c r="C250" s="87" t="s">
        <v>3</v>
      </c>
      <c r="D250" s="87">
        <v>3</v>
      </c>
      <c r="E250" s="87" t="s">
        <v>78</v>
      </c>
      <c r="F250" s="87" t="s">
        <v>14</v>
      </c>
      <c r="G250" s="87">
        <v>15</v>
      </c>
      <c r="H250" s="87" t="s">
        <v>310</v>
      </c>
      <c r="I250" s="87">
        <v>351</v>
      </c>
      <c r="J250" s="87">
        <v>15</v>
      </c>
      <c r="K250" s="87">
        <v>1</v>
      </c>
      <c r="L250" s="87" t="s">
        <v>441</v>
      </c>
      <c r="M250" s="87" t="s">
        <v>408</v>
      </c>
      <c r="N250" s="87">
        <v>0.15</v>
      </c>
      <c r="O250" s="87">
        <v>1.0416666666666666E-5</v>
      </c>
      <c r="P250" s="87">
        <v>7.5</v>
      </c>
      <c r="Q250" s="87">
        <v>7.5</v>
      </c>
    </row>
    <row r="251" spans="2:17">
      <c r="B251" s="87">
        <v>240</v>
      </c>
      <c r="C251" s="87" t="s">
        <v>3</v>
      </c>
      <c r="D251" s="87">
        <v>3</v>
      </c>
      <c r="E251" s="87" t="s">
        <v>78</v>
      </c>
      <c r="F251" s="87" t="s">
        <v>14</v>
      </c>
      <c r="G251" s="87">
        <v>16</v>
      </c>
      <c r="H251" s="87" t="s">
        <v>311</v>
      </c>
      <c r="I251" s="87">
        <v>352</v>
      </c>
      <c r="J251" s="87">
        <v>16</v>
      </c>
      <c r="K251" s="87">
        <v>1</v>
      </c>
      <c r="L251" s="87" t="s">
        <v>441</v>
      </c>
      <c r="M251" s="87" t="s">
        <v>408</v>
      </c>
      <c r="N251" s="87">
        <v>0.15</v>
      </c>
      <c r="O251" s="87">
        <v>3.4722222222222224E-6</v>
      </c>
      <c r="P251" s="87">
        <v>2.5</v>
      </c>
      <c r="Q251" s="87">
        <v>2.5</v>
      </c>
    </row>
    <row r="252" spans="2:17">
      <c r="B252" s="87">
        <v>241</v>
      </c>
      <c r="C252" s="87" t="s">
        <v>3</v>
      </c>
      <c r="D252" s="87">
        <v>1</v>
      </c>
      <c r="E252" s="87" t="s">
        <v>76</v>
      </c>
      <c r="F252" s="87" t="s">
        <v>15</v>
      </c>
      <c r="G252" s="87">
        <v>1</v>
      </c>
      <c r="H252" s="87" t="s">
        <v>316</v>
      </c>
      <c r="I252" s="87">
        <v>361</v>
      </c>
      <c r="J252" s="87">
        <v>1</v>
      </c>
      <c r="K252" s="87">
        <v>1</v>
      </c>
      <c r="L252" s="87" t="s">
        <v>441</v>
      </c>
      <c r="M252" s="87" t="s">
        <v>406</v>
      </c>
      <c r="N252" s="87">
        <v>20000</v>
      </c>
      <c r="O252" s="87">
        <v>50</v>
      </c>
      <c r="P252" s="87">
        <v>270</v>
      </c>
      <c r="Q252" s="87">
        <v>270</v>
      </c>
    </row>
    <row r="253" spans="2:17">
      <c r="B253" s="87">
        <v>242</v>
      </c>
      <c r="C253" s="87" t="s">
        <v>3</v>
      </c>
      <c r="D253" s="87">
        <v>1</v>
      </c>
      <c r="E253" s="87" t="s">
        <v>76</v>
      </c>
      <c r="F253" s="87" t="s">
        <v>15</v>
      </c>
      <c r="G253" s="87">
        <v>2</v>
      </c>
      <c r="H253" s="87" t="s">
        <v>317</v>
      </c>
      <c r="I253" s="87">
        <v>362</v>
      </c>
      <c r="J253" s="87">
        <v>2</v>
      </c>
      <c r="K253" s="87">
        <v>1</v>
      </c>
      <c r="L253" s="87" t="s">
        <v>441</v>
      </c>
      <c r="M253" s="87" t="s">
        <v>406</v>
      </c>
      <c r="N253" s="87">
        <v>20000</v>
      </c>
      <c r="O253" s="87">
        <v>16.666666666666668</v>
      </c>
      <c r="P253" s="87">
        <v>90</v>
      </c>
      <c r="Q253" s="87">
        <v>90</v>
      </c>
    </row>
    <row r="254" spans="2:17">
      <c r="B254" s="87">
        <v>243</v>
      </c>
      <c r="C254" s="87" t="s">
        <v>3</v>
      </c>
      <c r="D254" s="87">
        <v>1</v>
      </c>
      <c r="E254" s="87" t="s">
        <v>76</v>
      </c>
      <c r="F254" s="87" t="s">
        <v>15</v>
      </c>
      <c r="G254" s="87">
        <v>3</v>
      </c>
      <c r="H254" s="87" t="s">
        <v>318</v>
      </c>
      <c r="I254" s="87">
        <v>363</v>
      </c>
      <c r="J254" s="87">
        <v>3</v>
      </c>
      <c r="K254" s="87">
        <v>1</v>
      </c>
      <c r="L254" s="87" t="s">
        <v>441</v>
      </c>
      <c r="M254" s="87" t="s">
        <v>406</v>
      </c>
      <c r="N254" s="87">
        <v>20000</v>
      </c>
      <c r="O254" s="87">
        <v>5.5555555555555554</v>
      </c>
      <c r="P254" s="87">
        <v>30</v>
      </c>
      <c r="Q254" s="87">
        <v>30</v>
      </c>
    </row>
    <row r="255" spans="2:17">
      <c r="B255" s="87">
        <v>244</v>
      </c>
      <c r="C255" s="87" t="s">
        <v>3</v>
      </c>
      <c r="D255" s="87">
        <v>1</v>
      </c>
      <c r="E255" s="87" t="s">
        <v>76</v>
      </c>
      <c r="F255" s="87" t="s">
        <v>15</v>
      </c>
      <c r="G255" s="87">
        <v>4</v>
      </c>
      <c r="H255" s="87" t="s">
        <v>319</v>
      </c>
      <c r="I255" s="87">
        <v>364</v>
      </c>
      <c r="J255" s="87">
        <v>4</v>
      </c>
      <c r="K255" s="87">
        <v>1</v>
      </c>
      <c r="L255" s="87" t="s">
        <v>441</v>
      </c>
      <c r="M255" s="87" t="s">
        <v>406</v>
      </c>
      <c r="N255" s="87">
        <v>20000</v>
      </c>
      <c r="O255" s="87">
        <v>1.8518518518518519</v>
      </c>
      <c r="P255" s="87">
        <v>10</v>
      </c>
      <c r="Q255" s="87">
        <v>10</v>
      </c>
    </row>
    <row r="256" spans="2:17">
      <c r="B256" s="87">
        <v>245</v>
      </c>
      <c r="C256" s="87" t="s">
        <v>3</v>
      </c>
      <c r="D256" s="87">
        <v>2</v>
      </c>
      <c r="E256" s="87" t="s">
        <v>77</v>
      </c>
      <c r="F256" s="87" t="s">
        <v>15</v>
      </c>
      <c r="G256" s="87">
        <v>5</v>
      </c>
      <c r="H256" s="87" t="s">
        <v>320</v>
      </c>
      <c r="I256" s="87">
        <v>365</v>
      </c>
      <c r="J256" s="87">
        <v>5</v>
      </c>
      <c r="K256" s="87">
        <v>1</v>
      </c>
      <c r="L256" s="87" t="s">
        <v>441</v>
      </c>
      <c r="M256" s="87" t="s">
        <v>407</v>
      </c>
      <c r="N256" s="87">
        <v>110</v>
      </c>
      <c r="O256" s="87">
        <v>0.6162037037037037</v>
      </c>
      <c r="P256" s="87">
        <v>605</v>
      </c>
      <c r="Q256" s="87">
        <v>605</v>
      </c>
    </row>
    <row r="257" spans="2:17">
      <c r="B257" s="87">
        <v>246</v>
      </c>
      <c r="C257" s="87" t="s">
        <v>3</v>
      </c>
      <c r="D257" s="87">
        <v>2</v>
      </c>
      <c r="E257" s="87" t="s">
        <v>77</v>
      </c>
      <c r="F257" s="87" t="s">
        <v>15</v>
      </c>
      <c r="G257" s="87">
        <v>6</v>
      </c>
      <c r="H257" s="87" t="s">
        <v>321</v>
      </c>
      <c r="I257" s="87">
        <v>366</v>
      </c>
      <c r="J257" s="87">
        <v>6</v>
      </c>
      <c r="K257" s="87">
        <v>1</v>
      </c>
      <c r="L257" s="87" t="s">
        <v>441</v>
      </c>
      <c r="M257" s="87" t="s">
        <v>407</v>
      </c>
      <c r="N257" s="87">
        <v>110</v>
      </c>
      <c r="O257" s="87">
        <v>0.20625000000000002</v>
      </c>
      <c r="P257" s="87">
        <v>202.5</v>
      </c>
      <c r="Q257" s="87">
        <v>202.5</v>
      </c>
    </row>
    <row r="258" spans="2:17">
      <c r="B258" s="87">
        <v>247</v>
      </c>
      <c r="C258" s="87" t="s">
        <v>3</v>
      </c>
      <c r="D258" s="87">
        <v>2</v>
      </c>
      <c r="E258" s="87" t="s">
        <v>77</v>
      </c>
      <c r="F258" s="87" t="s">
        <v>15</v>
      </c>
      <c r="G258" s="87">
        <v>7</v>
      </c>
      <c r="H258" s="87" t="s">
        <v>322</v>
      </c>
      <c r="I258" s="87">
        <v>367</v>
      </c>
      <c r="J258" s="87">
        <v>7</v>
      </c>
      <c r="K258" s="87">
        <v>1</v>
      </c>
      <c r="L258" s="87" t="s">
        <v>441</v>
      </c>
      <c r="M258" s="87" t="s">
        <v>407</v>
      </c>
      <c r="N258" s="87">
        <v>110</v>
      </c>
      <c r="O258" s="87">
        <v>6.8750000000000006E-2</v>
      </c>
      <c r="P258" s="87">
        <v>67.5</v>
      </c>
      <c r="Q258" s="87">
        <v>67.5</v>
      </c>
    </row>
    <row r="259" spans="2:17">
      <c r="B259" s="87">
        <v>248</v>
      </c>
      <c r="C259" s="87" t="s">
        <v>3</v>
      </c>
      <c r="D259" s="87">
        <v>2</v>
      </c>
      <c r="E259" s="87" t="s">
        <v>77</v>
      </c>
      <c r="F259" s="87" t="s">
        <v>15</v>
      </c>
      <c r="G259" s="87">
        <v>8</v>
      </c>
      <c r="H259" s="87" t="s">
        <v>323</v>
      </c>
      <c r="I259" s="87">
        <v>368</v>
      </c>
      <c r="J259" s="87">
        <v>8</v>
      </c>
      <c r="K259" s="87">
        <v>1</v>
      </c>
      <c r="L259" s="87" t="s">
        <v>441</v>
      </c>
      <c r="M259" s="87" t="s">
        <v>407</v>
      </c>
      <c r="N259" s="87">
        <v>110</v>
      </c>
      <c r="O259" s="87">
        <v>2.2916666666666669E-2</v>
      </c>
      <c r="P259" s="87">
        <v>22.5</v>
      </c>
      <c r="Q259" s="87">
        <v>22.5</v>
      </c>
    </row>
    <row r="260" spans="2:17">
      <c r="B260" s="87">
        <v>249</v>
      </c>
      <c r="C260" s="87" t="s">
        <v>3</v>
      </c>
      <c r="D260" s="87">
        <v>2</v>
      </c>
      <c r="E260" s="87" t="s">
        <v>77</v>
      </c>
      <c r="F260" s="87" t="s">
        <v>15</v>
      </c>
      <c r="G260" s="87">
        <v>9</v>
      </c>
      <c r="H260" s="87" t="s">
        <v>324</v>
      </c>
      <c r="I260" s="87">
        <v>369</v>
      </c>
      <c r="J260" s="87">
        <v>9</v>
      </c>
      <c r="K260" s="87">
        <v>1</v>
      </c>
      <c r="L260" s="87" t="s">
        <v>441</v>
      </c>
      <c r="M260" s="87" t="s">
        <v>407</v>
      </c>
      <c r="N260" s="87">
        <v>110</v>
      </c>
      <c r="O260" s="87">
        <v>7.6388888888888886E-3</v>
      </c>
      <c r="P260" s="87">
        <v>7.5</v>
      </c>
      <c r="Q260" s="87">
        <v>7.5</v>
      </c>
    </row>
    <row r="261" spans="2:17">
      <c r="B261" s="87">
        <v>250</v>
      </c>
      <c r="C261" s="87" t="s">
        <v>3</v>
      </c>
      <c r="D261" s="87">
        <v>2</v>
      </c>
      <c r="E261" s="87" t="s">
        <v>77</v>
      </c>
      <c r="F261" s="87" t="s">
        <v>15</v>
      </c>
      <c r="G261" s="87">
        <v>10</v>
      </c>
      <c r="H261" s="87" t="s">
        <v>325</v>
      </c>
      <c r="I261" s="87">
        <v>370</v>
      </c>
      <c r="J261" s="87">
        <v>10</v>
      </c>
      <c r="K261" s="87">
        <v>1</v>
      </c>
      <c r="L261" s="87" t="s">
        <v>441</v>
      </c>
      <c r="M261" s="87" t="s">
        <v>407</v>
      </c>
      <c r="N261" s="87">
        <v>110</v>
      </c>
      <c r="O261" s="87">
        <v>2.5462962962962965E-3</v>
      </c>
      <c r="P261" s="87">
        <v>2.5</v>
      </c>
      <c r="Q261" s="87">
        <v>2.5</v>
      </c>
    </row>
    <row r="262" spans="2:17">
      <c r="B262" s="87">
        <v>251</v>
      </c>
      <c r="C262" s="87" t="s">
        <v>3</v>
      </c>
      <c r="D262" s="87">
        <v>3</v>
      </c>
      <c r="E262" s="87" t="s">
        <v>78</v>
      </c>
      <c r="F262" s="87" t="s">
        <v>15</v>
      </c>
      <c r="G262" s="87">
        <v>11</v>
      </c>
      <c r="H262" s="87" t="s">
        <v>326</v>
      </c>
      <c r="I262" s="87">
        <v>371</v>
      </c>
      <c r="J262" s="87">
        <v>11</v>
      </c>
      <c r="K262" s="87">
        <v>1</v>
      </c>
      <c r="L262" s="87" t="s">
        <v>441</v>
      </c>
      <c r="M262" s="87" t="s">
        <v>408</v>
      </c>
      <c r="N262" s="87">
        <v>0.15</v>
      </c>
      <c r="O262" s="87">
        <v>8.4722222222222219E-4</v>
      </c>
      <c r="P262" s="87">
        <v>610</v>
      </c>
      <c r="Q262" s="87">
        <v>610</v>
      </c>
    </row>
    <row r="263" spans="2:17">
      <c r="B263" s="87">
        <v>252</v>
      </c>
      <c r="C263" s="87" t="s">
        <v>3</v>
      </c>
      <c r="D263" s="87">
        <v>3</v>
      </c>
      <c r="E263" s="87" t="s">
        <v>78</v>
      </c>
      <c r="F263" s="87" t="s">
        <v>15</v>
      </c>
      <c r="G263" s="87">
        <v>12</v>
      </c>
      <c r="H263" s="87" t="s">
        <v>327</v>
      </c>
      <c r="I263" s="87">
        <v>372</v>
      </c>
      <c r="J263" s="87">
        <v>12</v>
      </c>
      <c r="K263" s="87">
        <v>1</v>
      </c>
      <c r="L263" s="87" t="s">
        <v>441</v>
      </c>
      <c r="M263" s="87" t="s">
        <v>408</v>
      </c>
      <c r="N263" s="87">
        <v>0.15</v>
      </c>
      <c r="O263" s="87">
        <v>2.8124999999999998E-4</v>
      </c>
      <c r="P263" s="87">
        <v>202.5</v>
      </c>
      <c r="Q263" s="87">
        <v>202.5</v>
      </c>
    </row>
    <row r="264" spans="2:17">
      <c r="B264" s="87">
        <v>253</v>
      </c>
      <c r="C264" s="87" t="s">
        <v>3</v>
      </c>
      <c r="D264" s="87">
        <v>3</v>
      </c>
      <c r="E264" s="87" t="s">
        <v>78</v>
      </c>
      <c r="F264" s="87" t="s">
        <v>15</v>
      </c>
      <c r="G264" s="87">
        <v>13</v>
      </c>
      <c r="H264" s="87" t="s">
        <v>328</v>
      </c>
      <c r="I264" s="87">
        <v>373</v>
      </c>
      <c r="J264" s="87">
        <v>13</v>
      </c>
      <c r="K264" s="87">
        <v>1</v>
      </c>
      <c r="L264" s="87" t="s">
        <v>441</v>
      </c>
      <c r="M264" s="87" t="s">
        <v>408</v>
      </c>
      <c r="N264" s="87">
        <v>0.15</v>
      </c>
      <c r="O264" s="87">
        <v>9.3750000000000002E-5</v>
      </c>
      <c r="P264" s="87">
        <v>67.5</v>
      </c>
      <c r="Q264" s="87">
        <v>67.5</v>
      </c>
    </row>
    <row r="265" spans="2:17">
      <c r="B265" s="87">
        <v>254</v>
      </c>
      <c r="C265" s="87" t="s">
        <v>3</v>
      </c>
      <c r="D265" s="87">
        <v>3</v>
      </c>
      <c r="E265" s="87" t="s">
        <v>78</v>
      </c>
      <c r="F265" s="87" t="s">
        <v>15</v>
      </c>
      <c r="G265" s="87">
        <v>14</v>
      </c>
      <c r="H265" s="87" t="s">
        <v>329</v>
      </c>
      <c r="I265" s="87">
        <v>374</v>
      </c>
      <c r="J265" s="87">
        <v>14</v>
      </c>
      <c r="K265" s="87">
        <v>1</v>
      </c>
      <c r="L265" s="87" t="s">
        <v>441</v>
      </c>
      <c r="M265" s="87" t="s">
        <v>408</v>
      </c>
      <c r="N265" s="87">
        <v>0.15</v>
      </c>
      <c r="O265" s="87">
        <v>3.1250000000000001E-5</v>
      </c>
      <c r="P265" s="87">
        <v>22.5</v>
      </c>
      <c r="Q265" s="87">
        <v>22.5</v>
      </c>
    </row>
    <row r="266" spans="2:17">
      <c r="B266" s="87">
        <v>255</v>
      </c>
      <c r="C266" s="87" t="s">
        <v>3</v>
      </c>
      <c r="D266" s="87">
        <v>3</v>
      </c>
      <c r="E266" s="87" t="s">
        <v>78</v>
      </c>
      <c r="F266" s="87" t="s">
        <v>15</v>
      </c>
      <c r="G266" s="87">
        <v>15</v>
      </c>
      <c r="H266" s="87" t="s">
        <v>330</v>
      </c>
      <c r="I266" s="87">
        <v>375</v>
      </c>
      <c r="J266" s="87">
        <v>15</v>
      </c>
      <c r="K266" s="87">
        <v>1</v>
      </c>
      <c r="L266" s="87" t="s">
        <v>441</v>
      </c>
      <c r="M266" s="87" t="s">
        <v>408</v>
      </c>
      <c r="N266" s="87">
        <v>0.15</v>
      </c>
      <c r="O266" s="87">
        <v>1.0416666666666666E-5</v>
      </c>
      <c r="P266" s="87">
        <v>7.5</v>
      </c>
      <c r="Q266" s="87">
        <v>7.5</v>
      </c>
    </row>
    <row r="267" spans="2:17">
      <c r="B267" s="87">
        <v>256</v>
      </c>
      <c r="C267" s="87" t="s">
        <v>3</v>
      </c>
      <c r="D267" s="87">
        <v>3</v>
      </c>
      <c r="E267" s="87" t="s">
        <v>78</v>
      </c>
      <c r="F267" s="87" t="s">
        <v>15</v>
      </c>
      <c r="G267" s="87">
        <v>16</v>
      </c>
      <c r="H267" s="87" t="s">
        <v>331</v>
      </c>
      <c r="I267" s="87">
        <v>376</v>
      </c>
      <c r="J267" s="87">
        <v>16</v>
      </c>
      <c r="K267" s="87">
        <v>1</v>
      </c>
      <c r="L267" s="87" t="s">
        <v>441</v>
      </c>
      <c r="M267" s="87" t="s">
        <v>408</v>
      </c>
      <c r="N267" s="87">
        <v>0.15</v>
      </c>
      <c r="O267" s="87">
        <v>3.4722222222222224E-6</v>
      </c>
      <c r="P267" s="87">
        <v>2.5</v>
      </c>
      <c r="Q267" s="87">
        <v>2.5</v>
      </c>
    </row>
    <row r="268" spans="2:17">
      <c r="B268" s="87">
        <v>257</v>
      </c>
      <c r="C268" s="87" t="s">
        <v>14</v>
      </c>
      <c r="D268" s="87">
        <v>1</v>
      </c>
      <c r="E268" s="87" t="s">
        <v>296</v>
      </c>
      <c r="F268" s="87" t="s">
        <v>0</v>
      </c>
      <c r="G268" s="87">
        <v>1</v>
      </c>
      <c r="H268" s="87" t="s">
        <v>16</v>
      </c>
      <c r="I268" s="87">
        <v>1</v>
      </c>
      <c r="J268" s="87">
        <v>1</v>
      </c>
      <c r="K268" s="87">
        <v>0</v>
      </c>
      <c r="L268" s="87" t="s">
        <v>353</v>
      </c>
      <c r="M268" s="124">
        <v>1</v>
      </c>
      <c r="N268" s="124">
        <v>1</v>
      </c>
      <c r="O268" s="87">
        <v>0.73</v>
      </c>
      <c r="P268" s="87">
        <v>730</v>
      </c>
      <c r="Q268" s="87">
        <v>730</v>
      </c>
    </row>
    <row r="269" spans="2:17">
      <c r="B269" s="87">
        <v>258</v>
      </c>
      <c r="C269" s="87" t="s">
        <v>14</v>
      </c>
      <c r="D269" s="87">
        <v>1</v>
      </c>
      <c r="E269" s="87" t="s">
        <v>296</v>
      </c>
      <c r="F269" s="87" t="s">
        <v>0</v>
      </c>
      <c r="G269" s="87">
        <v>2</v>
      </c>
      <c r="H269" s="87" t="s">
        <v>17</v>
      </c>
      <c r="I269" s="87">
        <v>2</v>
      </c>
      <c r="J269" s="87">
        <v>2</v>
      </c>
      <c r="K269" s="87">
        <v>0</v>
      </c>
      <c r="L269" s="87" t="s">
        <v>353</v>
      </c>
      <c r="M269" s="124">
        <v>1</v>
      </c>
      <c r="N269" s="124">
        <v>1</v>
      </c>
      <c r="O269" s="87">
        <v>0.91</v>
      </c>
      <c r="P269" s="87">
        <v>910</v>
      </c>
      <c r="Q269" s="87">
        <v>910</v>
      </c>
    </row>
    <row r="270" spans="2:17">
      <c r="B270" s="87">
        <v>259</v>
      </c>
      <c r="C270" s="87" t="s">
        <v>14</v>
      </c>
      <c r="D270" s="87">
        <v>1</v>
      </c>
      <c r="E270" s="87" t="s">
        <v>296</v>
      </c>
      <c r="F270" s="87" t="s">
        <v>0</v>
      </c>
      <c r="G270" s="87">
        <v>3</v>
      </c>
      <c r="H270" s="87" t="s">
        <v>18</v>
      </c>
      <c r="I270" s="87">
        <v>3</v>
      </c>
      <c r="J270" s="87">
        <v>3</v>
      </c>
      <c r="K270" s="87">
        <v>0</v>
      </c>
      <c r="L270" s="87" t="s">
        <v>353</v>
      </c>
      <c r="M270" s="124">
        <v>1</v>
      </c>
      <c r="N270" s="124">
        <v>1</v>
      </c>
      <c r="O270" s="87">
        <v>0.97</v>
      </c>
      <c r="P270" s="87">
        <v>970</v>
      </c>
      <c r="Q270" s="87">
        <v>970</v>
      </c>
    </row>
    <row r="271" spans="2:17">
      <c r="B271" s="87">
        <v>260</v>
      </c>
      <c r="C271" s="87" t="s">
        <v>14</v>
      </c>
      <c r="D271" s="87">
        <v>1</v>
      </c>
      <c r="E271" s="87" t="s">
        <v>296</v>
      </c>
      <c r="F271" s="87" t="s">
        <v>0</v>
      </c>
      <c r="G271" s="87">
        <v>4</v>
      </c>
      <c r="H271" s="87" t="s">
        <v>19</v>
      </c>
      <c r="I271" s="87">
        <v>4</v>
      </c>
      <c r="J271" s="87">
        <v>4</v>
      </c>
      <c r="K271" s="87">
        <v>0</v>
      </c>
      <c r="L271" s="87" t="s">
        <v>353</v>
      </c>
      <c r="M271" s="124">
        <v>1</v>
      </c>
      <c r="N271" s="124">
        <v>1</v>
      </c>
      <c r="O271" s="87">
        <v>0.99</v>
      </c>
      <c r="P271" s="87">
        <v>990</v>
      </c>
      <c r="Q271" s="87">
        <v>990</v>
      </c>
    </row>
    <row r="272" spans="2:17">
      <c r="B272" s="87">
        <v>261</v>
      </c>
      <c r="C272" s="87" t="s">
        <v>14</v>
      </c>
      <c r="D272" s="87">
        <v>1</v>
      </c>
      <c r="E272" s="87" t="s">
        <v>296</v>
      </c>
      <c r="F272" s="87" t="s">
        <v>0</v>
      </c>
      <c r="G272" s="87">
        <v>5</v>
      </c>
      <c r="H272" s="87" t="s">
        <v>20</v>
      </c>
      <c r="I272" s="87">
        <v>5</v>
      </c>
      <c r="J272" s="87">
        <v>5</v>
      </c>
      <c r="K272" s="87">
        <v>0</v>
      </c>
      <c r="L272" s="87" t="s">
        <v>353</v>
      </c>
      <c r="M272" s="124">
        <v>1</v>
      </c>
      <c r="N272" s="124">
        <v>1</v>
      </c>
      <c r="O272" s="87">
        <v>0.39500000000000002</v>
      </c>
      <c r="P272" s="87">
        <v>395</v>
      </c>
      <c r="Q272" s="87">
        <v>395</v>
      </c>
    </row>
    <row r="273" spans="2:17">
      <c r="B273" s="87">
        <v>262</v>
      </c>
      <c r="C273" s="87" t="s">
        <v>14</v>
      </c>
      <c r="D273" s="87">
        <v>1</v>
      </c>
      <c r="E273" s="87" t="s">
        <v>296</v>
      </c>
      <c r="F273" s="87" t="s">
        <v>0</v>
      </c>
      <c r="G273" s="87">
        <v>6</v>
      </c>
      <c r="H273" s="87" t="s">
        <v>21</v>
      </c>
      <c r="I273" s="87">
        <v>6</v>
      </c>
      <c r="J273" s="87">
        <v>6</v>
      </c>
      <c r="K273" s="87">
        <v>0</v>
      </c>
      <c r="L273" s="87" t="s">
        <v>353</v>
      </c>
      <c r="M273" s="124">
        <v>1</v>
      </c>
      <c r="N273" s="124">
        <v>1</v>
      </c>
      <c r="O273" s="87">
        <v>0.79749999999999999</v>
      </c>
      <c r="P273" s="87">
        <v>797.5</v>
      </c>
      <c r="Q273" s="87">
        <v>797.5</v>
      </c>
    </row>
    <row r="274" spans="2:17">
      <c r="B274" s="87">
        <v>263</v>
      </c>
      <c r="C274" s="87" t="s">
        <v>14</v>
      </c>
      <c r="D274" s="87">
        <v>1</v>
      </c>
      <c r="E274" s="87" t="s">
        <v>296</v>
      </c>
      <c r="F274" s="87" t="s">
        <v>0</v>
      </c>
      <c r="G274" s="87">
        <v>7</v>
      </c>
      <c r="H274" s="87" t="s">
        <v>22</v>
      </c>
      <c r="I274" s="87">
        <v>7</v>
      </c>
      <c r="J274" s="87">
        <v>7</v>
      </c>
      <c r="K274" s="87">
        <v>0</v>
      </c>
      <c r="L274" s="87" t="s">
        <v>353</v>
      </c>
      <c r="M274" s="124">
        <v>1</v>
      </c>
      <c r="N274" s="124">
        <v>1</v>
      </c>
      <c r="O274" s="87">
        <v>0.9325</v>
      </c>
      <c r="P274" s="87">
        <v>932.5</v>
      </c>
      <c r="Q274" s="87">
        <v>932.5</v>
      </c>
    </row>
    <row r="275" spans="2:17">
      <c r="B275" s="87">
        <v>264</v>
      </c>
      <c r="C275" s="87" t="s">
        <v>14</v>
      </c>
      <c r="D275" s="87">
        <v>1</v>
      </c>
      <c r="E275" s="87" t="s">
        <v>296</v>
      </c>
      <c r="F275" s="87" t="s">
        <v>0</v>
      </c>
      <c r="G275" s="87">
        <v>8</v>
      </c>
      <c r="H275" s="87" t="s">
        <v>23</v>
      </c>
      <c r="I275" s="87">
        <v>8</v>
      </c>
      <c r="J275" s="87">
        <v>8</v>
      </c>
      <c r="K275" s="87">
        <v>0</v>
      </c>
      <c r="L275" s="87" t="s">
        <v>353</v>
      </c>
      <c r="M275" s="124">
        <v>1</v>
      </c>
      <c r="N275" s="124">
        <v>1</v>
      </c>
      <c r="O275" s="87">
        <v>0.97750000000000004</v>
      </c>
      <c r="P275" s="87">
        <v>977.5</v>
      </c>
      <c r="Q275" s="87">
        <v>977.5</v>
      </c>
    </row>
    <row r="276" spans="2:17">
      <c r="B276" s="87">
        <v>265</v>
      </c>
      <c r="C276" s="87" t="s">
        <v>14</v>
      </c>
      <c r="D276" s="87">
        <v>1</v>
      </c>
      <c r="E276" s="87" t="s">
        <v>296</v>
      </c>
      <c r="F276" s="87" t="s">
        <v>0</v>
      </c>
      <c r="G276" s="87">
        <v>9</v>
      </c>
      <c r="H276" s="87" t="s">
        <v>24</v>
      </c>
      <c r="I276" s="87">
        <v>9</v>
      </c>
      <c r="J276" s="87">
        <v>9</v>
      </c>
      <c r="K276" s="87">
        <v>0</v>
      </c>
      <c r="L276" s="87" t="s">
        <v>353</v>
      </c>
      <c r="M276" s="124">
        <v>1</v>
      </c>
      <c r="N276" s="124">
        <v>1</v>
      </c>
      <c r="O276" s="87">
        <v>0.99250000000000005</v>
      </c>
      <c r="P276" s="87">
        <v>992.5</v>
      </c>
      <c r="Q276" s="87">
        <v>992.5</v>
      </c>
    </row>
    <row r="277" spans="2:17">
      <c r="B277" s="87">
        <v>266</v>
      </c>
      <c r="C277" s="87" t="s">
        <v>14</v>
      </c>
      <c r="D277" s="87">
        <v>1</v>
      </c>
      <c r="E277" s="87" t="s">
        <v>296</v>
      </c>
      <c r="F277" s="87" t="s">
        <v>0</v>
      </c>
      <c r="G277" s="87">
        <v>10</v>
      </c>
      <c r="H277" s="87" t="s">
        <v>25</v>
      </c>
      <c r="I277" s="87">
        <v>10</v>
      </c>
      <c r="J277" s="87">
        <v>10</v>
      </c>
      <c r="K277" s="87">
        <v>0</v>
      </c>
      <c r="L277" s="87" t="s">
        <v>353</v>
      </c>
      <c r="M277" s="124">
        <v>1</v>
      </c>
      <c r="N277" s="124">
        <v>1</v>
      </c>
      <c r="O277" s="87">
        <v>0.99750000000000005</v>
      </c>
      <c r="P277" s="87">
        <v>997.5</v>
      </c>
      <c r="Q277" s="87">
        <v>997.5</v>
      </c>
    </row>
    <row r="278" spans="2:17">
      <c r="B278" s="87">
        <v>267</v>
      </c>
      <c r="C278" s="87" t="s">
        <v>14</v>
      </c>
      <c r="D278" s="87">
        <v>1</v>
      </c>
      <c r="E278" s="87" t="s">
        <v>296</v>
      </c>
      <c r="F278" s="87" t="s">
        <v>0</v>
      </c>
      <c r="G278" s="87">
        <v>11</v>
      </c>
      <c r="H278" s="87" t="s">
        <v>26</v>
      </c>
      <c r="I278" s="87">
        <v>11</v>
      </c>
      <c r="J278" s="87">
        <v>11</v>
      </c>
      <c r="K278" s="87">
        <v>0</v>
      </c>
      <c r="L278" s="87" t="s">
        <v>353</v>
      </c>
      <c r="M278" s="124">
        <v>1</v>
      </c>
      <c r="N278" s="124">
        <v>1</v>
      </c>
      <c r="O278" s="87">
        <v>0.39</v>
      </c>
      <c r="P278" s="87">
        <v>390</v>
      </c>
      <c r="Q278" s="87">
        <v>390</v>
      </c>
    </row>
    <row r="279" spans="2:17">
      <c r="B279" s="87">
        <v>268</v>
      </c>
      <c r="C279" s="87" t="s">
        <v>14</v>
      </c>
      <c r="D279" s="87">
        <v>1</v>
      </c>
      <c r="E279" s="87" t="s">
        <v>296</v>
      </c>
      <c r="F279" s="87" t="s">
        <v>0</v>
      </c>
      <c r="G279" s="87">
        <v>12</v>
      </c>
      <c r="H279" s="87" t="s">
        <v>27</v>
      </c>
      <c r="I279" s="87">
        <v>12</v>
      </c>
      <c r="J279" s="87">
        <v>12</v>
      </c>
      <c r="K279" s="87">
        <v>0</v>
      </c>
      <c r="L279" s="87" t="s">
        <v>353</v>
      </c>
      <c r="M279" s="124">
        <v>1</v>
      </c>
      <c r="N279" s="124">
        <v>1</v>
      </c>
      <c r="O279" s="87">
        <v>0.79749999999999999</v>
      </c>
      <c r="P279" s="87">
        <v>797.5</v>
      </c>
      <c r="Q279" s="87">
        <v>797.5</v>
      </c>
    </row>
    <row r="280" spans="2:17">
      <c r="B280" s="87">
        <v>269</v>
      </c>
      <c r="C280" s="87" t="s">
        <v>14</v>
      </c>
      <c r="D280" s="87">
        <v>1</v>
      </c>
      <c r="E280" s="87" t="s">
        <v>296</v>
      </c>
      <c r="F280" s="87" t="s">
        <v>0</v>
      </c>
      <c r="G280" s="87">
        <v>13</v>
      </c>
      <c r="H280" s="87" t="s">
        <v>28</v>
      </c>
      <c r="I280" s="87">
        <v>13</v>
      </c>
      <c r="J280" s="87">
        <v>13</v>
      </c>
      <c r="K280" s="87">
        <v>0</v>
      </c>
      <c r="L280" s="87" t="s">
        <v>353</v>
      </c>
      <c r="M280" s="124">
        <v>1</v>
      </c>
      <c r="N280" s="124">
        <v>1</v>
      </c>
      <c r="O280" s="87">
        <v>0.9325</v>
      </c>
      <c r="P280" s="87">
        <v>932.5</v>
      </c>
      <c r="Q280" s="87">
        <v>932.5</v>
      </c>
    </row>
    <row r="281" spans="2:17">
      <c r="B281" s="87">
        <v>270</v>
      </c>
      <c r="C281" s="87" t="s">
        <v>14</v>
      </c>
      <c r="D281" s="87">
        <v>1</v>
      </c>
      <c r="E281" s="87" t="s">
        <v>296</v>
      </c>
      <c r="F281" s="87" t="s">
        <v>0</v>
      </c>
      <c r="G281" s="87">
        <v>14</v>
      </c>
      <c r="H281" s="87" t="s">
        <v>29</v>
      </c>
      <c r="I281" s="87">
        <v>14</v>
      </c>
      <c r="J281" s="87">
        <v>14</v>
      </c>
      <c r="K281" s="87">
        <v>0</v>
      </c>
      <c r="L281" s="87" t="s">
        <v>353</v>
      </c>
      <c r="M281" s="124">
        <v>1</v>
      </c>
      <c r="N281" s="124">
        <v>1</v>
      </c>
      <c r="O281" s="87">
        <v>0.97750000000000004</v>
      </c>
      <c r="P281" s="87">
        <v>977.5</v>
      </c>
      <c r="Q281" s="87">
        <v>977.5</v>
      </c>
    </row>
    <row r="282" spans="2:17">
      <c r="B282" s="87">
        <v>271</v>
      </c>
      <c r="C282" s="87" t="s">
        <v>14</v>
      </c>
      <c r="D282" s="87">
        <v>1</v>
      </c>
      <c r="E282" s="87" t="s">
        <v>296</v>
      </c>
      <c r="F282" s="87" t="s">
        <v>0</v>
      </c>
      <c r="G282" s="87">
        <v>15</v>
      </c>
      <c r="H282" s="87" t="s">
        <v>30</v>
      </c>
      <c r="I282" s="87">
        <v>15</v>
      </c>
      <c r="J282" s="87">
        <v>15</v>
      </c>
      <c r="K282" s="87">
        <v>0</v>
      </c>
      <c r="L282" s="87" t="s">
        <v>353</v>
      </c>
      <c r="M282" s="124">
        <v>1</v>
      </c>
      <c r="N282" s="124">
        <v>1</v>
      </c>
      <c r="O282" s="87">
        <v>0.99250000000000005</v>
      </c>
      <c r="P282" s="87">
        <v>992.5</v>
      </c>
      <c r="Q282" s="87">
        <v>992.5</v>
      </c>
    </row>
    <row r="283" spans="2:17">
      <c r="B283" s="87">
        <v>272</v>
      </c>
      <c r="C283" s="87" t="s">
        <v>14</v>
      </c>
      <c r="D283" s="87">
        <v>1</v>
      </c>
      <c r="E283" s="87" t="s">
        <v>296</v>
      </c>
      <c r="F283" s="87" t="s">
        <v>0</v>
      </c>
      <c r="G283" s="87">
        <v>16</v>
      </c>
      <c r="H283" s="87" t="s">
        <v>31</v>
      </c>
      <c r="I283" s="87">
        <v>16</v>
      </c>
      <c r="J283" s="87">
        <v>16</v>
      </c>
      <c r="K283" s="87">
        <v>0</v>
      </c>
      <c r="L283" s="87" t="s">
        <v>353</v>
      </c>
      <c r="M283" s="124">
        <v>1</v>
      </c>
      <c r="N283" s="124">
        <v>1</v>
      </c>
      <c r="O283" s="87">
        <v>0.99750000000000005</v>
      </c>
      <c r="P283" s="87">
        <v>997.5</v>
      </c>
      <c r="Q283" s="87">
        <v>997.5</v>
      </c>
    </row>
    <row r="284" spans="2:17">
      <c r="B284" s="87">
        <v>273</v>
      </c>
      <c r="C284" s="87" t="s">
        <v>14</v>
      </c>
      <c r="D284" s="87">
        <v>1</v>
      </c>
      <c r="E284" s="87" t="s">
        <v>296</v>
      </c>
      <c r="F284" s="87" t="s">
        <v>1</v>
      </c>
      <c r="G284" s="87">
        <v>1</v>
      </c>
      <c r="H284" s="87" t="s">
        <v>36</v>
      </c>
      <c r="I284" s="87">
        <v>25</v>
      </c>
      <c r="J284" s="87">
        <v>1</v>
      </c>
      <c r="K284" s="87">
        <v>0</v>
      </c>
      <c r="L284" s="87" t="s">
        <v>353</v>
      </c>
      <c r="M284" s="124">
        <v>1</v>
      </c>
      <c r="N284" s="124">
        <v>1</v>
      </c>
      <c r="O284" s="87">
        <v>0.73</v>
      </c>
      <c r="P284" s="87">
        <v>730</v>
      </c>
      <c r="Q284" s="87">
        <v>730</v>
      </c>
    </row>
    <row r="285" spans="2:17">
      <c r="B285" s="87">
        <v>274</v>
      </c>
      <c r="C285" s="87" t="s">
        <v>14</v>
      </c>
      <c r="D285" s="87">
        <v>1</v>
      </c>
      <c r="E285" s="87" t="s">
        <v>296</v>
      </c>
      <c r="F285" s="87" t="s">
        <v>1</v>
      </c>
      <c r="G285" s="87">
        <v>2</v>
      </c>
      <c r="H285" s="87" t="s">
        <v>37</v>
      </c>
      <c r="I285" s="87">
        <v>26</v>
      </c>
      <c r="J285" s="87">
        <v>2</v>
      </c>
      <c r="K285" s="87">
        <v>0</v>
      </c>
      <c r="L285" s="87" t="s">
        <v>353</v>
      </c>
      <c r="M285" s="124">
        <v>1</v>
      </c>
      <c r="N285" s="124">
        <v>1</v>
      </c>
      <c r="O285" s="87">
        <v>0.91</v>
      </c>
      <c r="P285" s="87">
        <v>910</v>
      </c>
      <c r="Q285" s="87">
        <v>910</v>
      </c>
    </row>
    <row r="286" spans="2:17">
      <c r="B286" s="87">
        <v>275</v>
      </c>
      <c r="C286" s="87" t="s">
        <v>14</v>
      </c>
      <c r="D286" s="87">
        <v>1</v>
      </c>
      <c r="E286" s="87" t="s">
        <v>296</v>
      </c>
      <c r="F286" s="87" t="s">
        <v>1</v>
      </c>
      <c r="G286" s="87">
        <v>3</v>
      </c>
      <c r="H286" s="87" t="s">
        <v>38</v>
      </c>
      <c r="I286" s="87">
        <v>27</v>
      </c>
      <c r="J286" s="87">
        <v>3</v>
      </c>
      <c r="K286" s="87">
        <v>0</v>
      </c>
      <c r="L286" s="87" t="s">
        <v>353</v>
      </c>
      <c r="M286" s="124">
        <v>1</v>
      </c>
      <c r="N286" s="124">
        <v>1</v>
      </c>
      <c r="O286" s="87">
        <v>0.97</v>
      </c>
      <c r="P286" s="87">
        <v>970</v>
      </c>
      <c r="Q286" s="87">
        <v>970</v>
      </c>
    </row>
    <row r="287" spans="2:17">
      <c r="B287" s="87">
        <v>276</v>
      </c>
      <c r="C287" s="87" t="s">
        <v>14</v>
      </c>
      <c r="D287" s="87">
        <v>1</v>
      </c>
      <c r="E287" s="87" t="s">
        <v>296</v>
      </c>
      <c r="F287" s="87" t="s">
        <v>1</v>
      </c>
      <c r="G287" s="87">
        <v>4</v>
      </c>
      <c r="H287" s="87" t="s">
        <v>39</v>
      </c>
      <c r="I287" s="87">
        <v>28</v>
      </c>
      <c r="J287" s="87">
        <v>4</v>
      </c>
      <c r="K287" s="87">
        <v>0</v>
      </c>
      <c r="L287" s="87" t="s">
        <v>353</v>
      </c>
      <c r="M287" s="124">
        <v>1</v>
      </c>
      <c r="N287" s="124">
        <v>1</v>
      </c>
      <c r="O287" s="87">
        <v>0.99</v>
      </c>
      <c r="P287" s="87">
        <v>990</v>
      </c>
      <c r="Q287" s="87">
        <v>990</v>
      </c>
    </row>
    <row r="288" spans="2:17">
      <c r="B288" s="87">
        <v>277</v>
      </c>
      <c r="C288" s="87" t="s">
        <v>14</v>
      </c>
      <c r="D288" s="87">
        <v>1</v>
      </c>
      <c r="E288" s="87" t="s">
        <v>296</v>
      </c>
      <c r="F288" s="87" t="s">
        <v>1</v>
      </c>
      <c r="G288" s="87">
        <v>5</v>
      </c>
      <c r="H288" s="87" t="s">
        <v>40</v>
      </c>
      <c r="I288" s="87">
        <v>29</v>
      </c>
      <c r="J288" s="87">
        <v>5</v>
      </c>
      <c r="K288" s="87">
        <v>0</v>
      </c>
      <c r="L288" s="87" t="s">
        <v>353</v>
      </c>
      <c r="M288" s="124">
        <v>1</v>
      </c>
      <c r="N288" s="124">
        <v>1</v>
      </c>
      <c r="O288" s="87">
        <v>0.39500000000000002</v>
      </c>
      <c r="P288" s="87">
        <v>395</v>
      </c>
      <c r="Q288" s="87">
        <v>395</v>
      </c>
    </row>
    <row r="289" spans="2:17">
      <c r="B289" s="87">
        <v>278</v>
      </c>
      <c r="C289" s="87" t="s">
        <v>14</v>
      </c>
      <c r="D289" s="87">
        <v>1</v>
      </c>
      <c r="E289" s="87" t="s">
        <v>296</v>
      </c>
      <c r="F289" s="87" t="s">
        <v>1</v>
      </c>
      <c r="G289" s="87">
        <v>6</v>
      </c>
      <c r="H289" s="87" t="s">
        <v>41</v>
      </c>
      <c r="I289" s="87">
        <v>30</v>
      </c>
      <c r="J289" s="87">
        <v>6</v>
      </c>
      <c r="K289" s="87">
        <v>0</v>
      </c>
      <c r="L289" s="87" t="s">
        <v>353</v>
      </c>
      <c r="M289" s="124">
        <v>1</v>
      </c>
      <c r="N289" s="124">
        <v>1</v>
      </c>
      <c r="O289" s="87">
        <v>0.79749999999999999</v>
      </c>
      <c r="P289" s="87">
        <v>797.5</v>
      </c>
      <c r="Q289" s="87">
        <v>797.5</v>
      </c>
    </row>
    <row r="290" spans="2:17">
      <c r="B290" s="87">
        <v>279</v>
      </c>
      <c r="C290" s="87" t="s">
        <v>14</v>
      </c>
      <c r="D290" s="87">
        <v>1</v>
      </c>
      <c r="E290" s="87" t="s">
        <v>296</v>
      </c>
      <c r="F290" s="87" t="s">
        <v>1</v>
      </c>
      <c r="G290" s="87">
        <v>7</v>
      </c>
      <c r="H290" s="87" t="s">
        <v>42</v>
      </c>
      <c r="I290" s="87">
        <v>31</v>
      </c>
      <c r="J290" s="87">
        <v>7</v>
      </c>
      <c r="K290" s="87">
        <v>0</v>
      </c>
      <c r="L290" s="87" t="s">
        <v>353</v>
      </c>
      <c r="M290" s="124">
        <v>1</v>
      </c>
      <c r="N290" s="124">
        <v>1</v>
      </c>
      <c r="O290" s="87">
        <v>0.9325</v>
      </c>
      <c r="P290" s="87">
        <v>932.5</v>
      </c>
      <c r="Q290" s="87">
        <v>932.5</v>
      </c>
    </row>
    <row r="291" spans="2:17">
      <c r="B291" s="87">
        <v>280</v>
      </c>
      <c r="C291" s="87" t="s">
        <v>14</v>
      </c>
      <c r="D291" s="87">
        <v>1</v>
      </c>
      <c r="E291" s="87" t="s">
        <v>296</v>
      </c>
      <c r="F291" s="87" t="s">
        <v>1</v>
      </c>
      <c r="G291" s="87">
        <v>8</v>
      </c>
      <c r="H291" s="87" t="s">
        <v>43</v>
      </c>
      <c r="I291" s="87">
        <v>32</v>
      </c>
      <c r="J291" s="87">
        <v>8</v>
      </c>
      <c r="K291" s="87">
        <v>0</v>
      </c>
      <c r="L291" s="87" t="s">
        <v>353</v>
      </c>
      <c r="M291" s="124">
        <v>1</v>
      </c>
      <c r="N291" s="124">
        <v>1</v>
      </c>
      <c r="O291" s="87">
        <v>0.97750000000000004</v>
      </c>
      <c r="P291" s="87">
        <v>977.5</v>
      </c>
      <c r="Q291" s="87">
        <v>977.5</v>
      </c>
    </row>
    <row r="292" spans="2:17">
      <c r="B292" s="87">
        <v>281</v>
      </c>
      <c r="C292" s="87" t="s">
        <v>14</v>
      </c>
      <c r="D292" s="87">
        <v>1</v>
      </c>
      <c r="E292" s="87" t="s">
        <v>296</v>
      </c>
      <c r="F292" s="87" t="s">
        <v>1</v>
      </c>
      <c r="G292" s="87">
        <v>9</v>
      </c>
      <c r="H292" s="87" t="s">
        <v>44</v>
      </c>
      <c r="I292" s="87">
        <v>33</v>
      </c>
      <c r="J292" s="87">
        <v>9</v>
      </c>
      <c r="K292" s="87">
        <v>0</v>
      </c>
      <c r="L292" s="87" t="s">
        <v>353</v>
      </c>
      <c r="M292" s="124">
        <v>1</v>
      </c>
      <c r="N292" s="124">
        <v>1</v>
      </c>
      <c r="O292" s="87">
        <v>0.99250000000000005</v>
      </c>
      <c r="P292" s="87">
        <v>992.5</v>
      </c>
      <c r="Q292" s="87">
        <v>992.5</v>
      </c>
    </row>
    <row r="293" spans="2:17">
      <c r="B293" s="87">
        <v>282</v>
      </c>
      <c r="C293" s="87" t="s">
        <v>14</v>
      </c>
      <c r="D293" s="87">
        <v>1</v>
      </c>
      <c r="E293" s="87" t="s">
        <v>296</v>
      </c>
      <c r="F293" s="87" t="s">
        <v>1</v>
      </c>
      <c r="G293" s="87">
        <v>10</v>
      </c>
      <c r="H293" s="87" t="s">
        <v>45</v>
      </c>
      <c r="I293" s="87">
        <v>34</v>
      </c>
      <c r="J293" s="87">
        <v>10</v>
      </c>
      <c r="K293" s="87">
        <v>0</v>
      </c>
      <c r="L293" s="87" t="s">
        <v>353</v>
      </c>
      <c r="M293" s="124">
        <v>1</v>
      </c>
      <c r="N293" s="124">
        <v>1</v>
      </c>
      <c r="O293" s="87">
        <v>0.99750000000000005</v>
      </c>
      <c r="P293" s="87">
        <v>997.5</v>
      </c>
      <c r="Q293" s="87">
        <v>997.5</v>
      </c>
    </row>
    <row r="294" spans="2:17">
      <c r="B294" s="87">
        <v>283</v>
      </c>
      <c r="C294" s="87" t="s">
        <v>14</v>
      </c>
      <c r="D294" s="87">
        <v>1</v>
      </c>
      <c r="E294" s="87" t="s">
        <v>296</v>
      </c>
      <c r="F294" s="87" t="s">
        <v>1</v>
      </c>
      <c r="G294" s="87">
        <v>11</v>
      </c>
      <c r="H294" s="87" t="s">
        <v>46</v>
      </c>
      <c r="I294" s="87">
        <v>35</v>
      </c>
      <c r="J294" s="87">
        <v>11</v>
      </c>
      <c r="K294" s="87">
        <v>0</v>
      </c>
      <c r="L294" s="87" t="s">
        <v>353</v>
      </c>
      <c r="M294" s="124">
        <v>1</v>
      </c>
      <c r="N294" s="124">
        <v>1</v>
      </c>
      <c r="O294" s="87">
        <v>0.39</v>
      </c>
      <c r="P294" s="87">
        <v>390</v>
      </c>
      <c r="Q294" s="87">
        <v>390</v>
      </c>
    </row>
    <row r="295" spans="2:17">
      <c r="B295" s="87">
        <v>284</v>
      </c>
      <c r="C295" s="87" t="s">
        <v>14</v>
      </c>
      <c r="D295" s="87">
        <v>1</v>
      </c>
      <c r="E295" s="87" t="s">
        <v>296</v>
      </c>
      <c r="F295" s="87" t="s">
        <v>1</v>
      </c>
      <c r="G295" s="87">
        <v>12</v>
      </c>
      <c r="H295" s="87" t="s">
        <v>47</v>
      </c>
      <c r="I295" s="87">
        <v>36</v>
      </c>
      <c r="J295" s="87">
        <v>12</v>
      </c>
      <c r="K295" s="87">
        <v>0</v>
      </c>
      <c r="L295" s="87" t="s">
        <v>353</v>
      </c>
      <c r="M295" s="124">
        <v>1</v>
      </c>
      <c r="N295" s="124">
        <v>1</v>
      </c>
      <c r="O295" s="87">
        <v>0.79749999999999999</v>
      </c>
      <c r="P295" s="87">
        <v>797.5</v>
      </c>
      <c r="Q295" s="87">
        <v>797.5</v>
      </c>
    </row>
    <row r="296" spans="2:17">
      <c r="B296" s="87">
        <v>285</v>
      </c>
      <c r="C296" s="87" t="s">
        <v>14</v>
      </c>
      <c r="D296" s="87">
        <v>1</v>
      </c>
      <c r="E296" s="87" t="s">
        <v>296</v>
      </c>
      <c r="F296" s="87" t="s">
        <v>1</v>
      </c>
      <c r="G296" s="87">
        <v>13</v>
      </c>
      <c r="H296" s="87" t="s">
        <v>48</v>
      </c>
      <c r="I296" s="87">
        <v>37</v>
      </c>
      <c r="J296" s="87">
        <v>13</v>
      </c>
      <c r="K296" s="87">
        <v>0</v>
      </c>
      <c r="L296" s="87" t="s">
        <v>353</v>
      </c>
      <c r="M296" s="124">
        <v>1</v>
      </c>
      <c r="N296" s="124">
        <v>1</v>
      </c>
      <c r="O296" s="87">
        <v>0.9325</v>
      </c>
      <c r="P296" s="87">
        <v>932.5</v>
      </c>
      <c r="Q296" s="87">
        <v>932.5</v>
      </c>
    </row>
    <row r="297" spans="2:17">
      <c r="B297" s="87">
        <v>286</v>
      </c>
      <c r="C297" s="87" t="s">
        <v>14</v>
      </c>
      <c r="D297" s="87">
        <v>1</v>
      </c>
      <c r="E297" s="87" t="s">
        <v>296</v>
      </c>
      <c r="F297" s="87" t="s">
        <v>1</v>
      </c>
      <c r="G297" s="87">
        <v>14</v>
      </c>
      <c r="H297" s="87" t="s">
        <v>49</v>
      </c>
      <c r="I297" s="87">
        <v>38</v>
      </c>
      <c r="J297" s="87">
        <v>14</v>
      </c>
      <c r="K297" s="87">
        <v>0</v>
      </c>
      <c r="L297" s="87" t="s">
        <v>353</v>
      </c>
      <c r="M297" s="124">
        <v>1</v>
      </c>
      <c r="N297" s="124">
        <v>1</v>
      </c>
      <c r="O297" s="87">
        <v>0.97750000000000004</v>
      </c>
      <c r="P297" s="87">
        <v>977.5</v>
      </c>
      <c r="Q297" s="87">
        <v>977.5</v>
      </c>
    </row>
    <row r="298" spans="2:17">
      <c r="B298" s="87">
        <v>287</v>
      </c>
      <c r="C298" s="87" t="s">
        <v>14</v>
      </c>
      <c r="D298" s="87">
        <v>1</v>
      </c>
      <c r="E298" s="87" t="s">
        <v>296</v>
      </c>
      <c r="F298" s="87" t="s">
        <v>1</v>
      </c>
      <c r="G298" s="87">
        <v>15</v>
      </c>
      <c r="H298" s="87" t="s">
        <v>50</v>
      </c>
      <c r="I298" s="87">
        <v>39</v>
      </c>
      <c r="J298" s="87">
        <v>15</v>
      </c>
      <c r="K298" s="87">
        <v>0</v>
      </c>
      <c r="L298" s="87" t="s">
        <v>353</v>
      </c>
      <c r="M298" s="124">
        <v>1</v>
      </c>
      <c r="N298" s="124">
        <v>1</v>
      </c>
      <c r="O298" s="87">
        <v>0.99250000000000005</v>
      </c>
      <c r="P298" s="87">
        <v>992.5</v>
      </c>
      <c r="Q298" s="87">
        <v>992.5</v>
      </c>
    </row>
    <row r="299" spans="2:17">
      <c r="B299" s="87">
        <v>288</v>
      </c>
      <c r="C299" s="87" t="s">
        <v>14</v>
      </c>
      <c r="D299" s="87">
        <v>1</v>
      </c>
      <c r="E299" s="87" t="s">
        <v>296</v>
      </c>
      <c r="F299" s="87" t="s">
        <v>1</v>
      </c>
      <c r="G299" s="87">
        <v>16</v>
      </c>
      <c r="H299" s="87" t="s">
        <v>51</v>
      </c>
      <c r="I299" s="87">
        <v>40</v>
      </c>
      <c r="J299" s="87">
        <v>16</v>
      </c>
      <c r="K299" s="87">
        <v>0</v>
      </c>
      <c r="L299" s="87" t="s">
        <v>353</v>
      </c>
      <c r="M299" s="124">
        <v>1</v>
      </c>
      <c r="N299" s="124">
        <v>1</v>
      </c>
      <c r="O299" s="87">
        <v>0.99750000000000005</v>
      </c>
      <c r="P299" s="87">
        <v>997.5</v>
      </c>
      <c r="Q299" s="87">
        <v>997.5</v>
      </c>
    </row>
    <row r="300" spans="2:17">
      <c r="B300" s="87">
        <v>289</v>
      </c>
      <c r="C300" s="87" t="s">
        <v>14</v>
      </c>
      <c r="D300" s="87">
        <v>1</v>
      </c>
      <c r="E300" s="87" t="s">
        <v>296</v>
      </c>
      <c r="F300" s="87" t="s">
        <v>2</v>
      </c>
      <c r="G300" s="87">
        <v>1</v>
      </c>
      <c r="H300" s="87" t="s">
        <v>56</v>
      </c>
      <c r="I300" s="87">
        <v>49</v>
      </c>
      <c r="J300" s="87">
        <v>1</v>
      </c>
      <c r="K300" s="87">
        <v>0</v>
      </c>
      <c r="L300" s="87" t="s">
        <v>353</v>
      </c>
      <c r="M300" s="124">
        <v>1</v>
      </c>
      <c r="N300" s="124">
        <v>1</v>
      </c>
      <c r="O300" s="87">
        <v>0.73</v>
      </c>
      <c r="P300" s="87">
        <v>730</v>
      </c>
      <c r="Q300" s="87">
        <v>730</v>
      </c>
    </row>
    <row r="301" spans="2:17">
      <c r="B301" s="87">
        <v>290</v>
      </c>
      <c r="C301" s="87" t="s">
        <v>14</v>
      </c>
      <c r="D301" s="87">
        <v>1</v>
      </c>
      <c r="E301" s="87" t="s">
        <v>296</v>
      </c>
      <c r="F301" s="87" t="s">
        <v>2</v>
      </c>
      <c r="G301" s="87">
        <v>2</v>
      </c>
      <c r="H301" s="87" t="s">
        <v>57</v>
      </c>
      <c r="I301" s="87">
        <v>50</v>
      </c>
      <c r="J301" s="87">
        <v>2</v>
      </c>
      <c r="K301" s="87">
        <v>0</v>
      </c>
      <c r="L301" s="87" t="s">
        <v>353</v>
      </c>
      <c r="M301" s="124">
        <v>1</v>
      </c>
      <c r="N301" s="124">
        <v>1</v>
      </c>
      <c r="O301" s="87">
        <v>0.91</v>
      </c>
      <c r="P301" s="87">
        <v>910</v>
      </c>
      <c r="Q301" s="87">
        <v>910</v>
      </c>
    </row>
    <row r="302" spans="2:17">
      <c r="B302" s="87">
        <v>291</v>
      </c>
      <c r="C302" s="87" t="s">
        <v>14</v>
      </c>
      <c r="D302" s="87">
        <v>1</v>
      </c>
      <c r="E302" s="87" t="s">
        <v>296</v>
      </c>
      <c r="F302" s="87" t="s">
        <v>2</v>
      </c>
      <c r="G302" s="87">
        <v>3</v>
      </c>
      <c r="H302" s="87" t="s">
        <v>58</v>
      </c>
      <c r="I302" s="87">
        <v>51</v>
      </c>
      <c r="J302" s="87">
        <v>3</v>
      </c>
      <c r="K302" s="87">
        <v>0</v>
      </c>
      <c r="L302" s="87" t="s">
        <v>353</v>
      </c>
      <c r="M302" s="124">
        <v>1</v>
      </c>
      <c r="N302" s="124">
        <v>1</v>
      </c>
      <c r="O302" s="87">
        <v>0.97</v>
      </c>
      <c r="P302" s="87">
        <v>970</v>
      </c>
      <c r="Q302" s="87">
        <v>970</v>
      </c>
    </row>
    <row r="303" spans="2:17">
      <c r="B303" s="87">
        <v>292</v>
      </c>
      <c r="C303" s="87" t="s">
        <v>14</v>
      </c>
      <c r="D303" s="87">
        <v>1</v>
      </c>
      <c r="E303" s="87" t="s">
        <v>296</v>
      </c>
      <c r="F303" s="87" t="s">
        <v>2</v>
      </c>
      <c r="G303" s="87">
        <v>4</v>
      </c>
      <c r="H303" s="87" t="s">
        <v>59</v>
      </c>
      <c r="I303" s="87">
        <v>52</v>
      </c>
      <c r="J303" s="87">
        <v>4</v>
      </c>
      <c r="K303" s="87">
        <v>0</v>
      </c>
      <c r="L303" s="87" t="s">
        <v>353</v>
      </c>
      <c r="M303" s="124">
        <v>1</v>
      </c>
      <c r="N303" s="124">
        <v>1</v>
      </c>
      <c r="O303" s="87">
        <v>0.99</v>
      </c>
      <c r="P303" s="87">
        <v>990</v>
      </c>
      <c r="Q303" s="87">
        <v>990</v>
      </c>
    </row>
    <row r="304" spans="2:17">
      <c r="B304" s="87">
        <v>293</v>
      </c>
      <c r="C304" s="87" t="s">
        <v>14</v>
      </c>
      <c r="D304" s="87">
        <v>1</v>
      </c>
      <c r="E304" s="87" t="s">
        <v>296</v>
      </c>
      <c r="F304" s="87" t="s">
        <v>2</v>
      </c>
      <c r="G304" s="87">
        <v>5</v>
      </c>
      <c r="H304" s="87" t="s">
        <v>60</v>
      </c>
      <c r="I304" s="87">
        <v>53</v>
      </c>
      <c r="J304" s="87">
        <v>5</v>
      </c>
      <c r="K304" s="87">
        <v>0</v>
      </c>
      <c r="L304" s="87" t="s">
        <v>353</v>
      </c>
      <c r="M304" s="124">
        <v>1</v>
      </c>
      <c r="N304" s="124">
        <v>1</v>
      </c>
      <c r="O304" s="87">
        <v>0.39500000000000002</v>
      </c>
      <c r="P304" s="87">
        <v>395</v>
      </c>
      <c r="Q304" s="87">
        <v>395</v>
      </c>
    </row>
    <row r="305" spans="2:17">
      <c r="B305" s="87">
        <v>294</v>
      </c>
      <c r="C305" s="87" t="s">
        <v>14</v>
      </c>
      <c r="D305" s="87">
        <v>1</v>
      </c>
      <c r="E305" s="87" t="s">
        <v>296</v>
      </c>
      <c r="F305" s="87" t="s">
        <v>2</v>
      </c>
      <c r="G305" s="87">
        <v>6</v>
      </c>
      <c r="H305" s="87" t="s">
        <v>61</v>
      </c>
      <c r="I305" s="87">
        <v>54</v>
      </c>
      <c r="J305" s="87">
        <v>6</v>
      </c>
      <c r="K305" s="87">
        <v>0</v>
      </c>
      <c r="L305" s="87" t="s">
        <v>353</v>
      </c>
      <c r="M305" s="124">
        <v>1</v>
      </c>
      <c r="N305" s="124">
        <v>1</v>
      </c>
      <c r="O305" s="87">
        <v>0.79749999999999999</v>
      </c>
      <c r="P305" s="87">
        <v>797.5</v>
      </c>
      <c r="Q305" s="87">
        <v>797.5</v>
      </c>
    </row>
    <row r="306" spans="2:17">
      <c r="B306" s="87">
        <v>295</v>
      </c>
      <c r="C306" s="87" t="s">
        <v>14</v>
      </c>
      <c r="D306" s="87">
        <v>1</v>
      </c>
      <c r="E306" s="87" t="s">
        <v>296</v>
      </c>
      <c r="F306" s="87" t="s">
        <v>2</v>
      </c>
      <c r="G306" s="87">
        <v>7</v>
      </c>
      <c r="H306" s="87" t="s">
        <v>62</v>
      </c>
      <c r="I306" s="87">
        <v>55</v>
      </c>
      <c r="J306" s="87">
        <v>7</v>
      </c>
      <c r="K306" s="87">
        <v>0</v>
      </c>
      <c r="L306" s="87" t="s">
        <v>353</v>
      </c>
      <c r="M306" s="124">
        <v>1</v>
      </c>
      <c r="N306" s="124">
        <v>1</v>
      </c>
      <c r="O306" s="87">
        <v>0.9325</v>
      </c>
      <c r="P306" s="87">
        <v>932.5</v>
      </c>
      <c r="Q306" s="87">
        <v>932.5</v>
      </c>
    </row>
    <row r="307" spans="2:17">
      <c r="B307" s="87">
        <v>296</v>
      </c>
      <c r="C307" s="87" t="s">
        <v>14</v>
      </c>
      <c r="D307" s="87">
        <v>1</v>
      </c>
      <c r="E307" s="87" t="s">
        <v>296</v>
      </c>
      <c r="F307" s="87" t="s">
        <v>2</v>
      </c>
      <c r="G307" s="87">
        <v>8</v>
      </c>
      <c r="H307" s="87" t="s">
        <v>63</v>
      </c>
      <c r="I307" s="87">
        <v>56</v>
      </c>
      <c r="J307" s="87">
        <v>8</v>
      </c>
      <c r="K307" s="87">
        <v>0</v>
      </c>
      <c r="L307" s="87" t="s">
        <v>353</v>
      </c>
      <c r="M307" s="124">
        <v>1</v>
      </c>
      <c r="N307" s="124">
        <v>1</v>
      </c>
      <c r="O307" s="87">
        <v>0.97750000000000004</v>
      </c>
      <c r="P307" s="87">
        <v>977.5</v>
      </c>
      <c r="Q307" s="87">
        <v>977.5</v>
      </c>
    </row>
    <row r="308" spans="2:17">
      <c r="B308" s="87">
        <v>297</v>
      </c>
      <c r="C308" s="87" t="s">
        <v>14</v>
      </c>
      <c r="D308" s="87">
        <v>1</v>
      </c>
      <c r="E308" s="87" t="s">
        <v>296</v>
      </c>
      <c r="F308" s="87" t="s">
        <v>2</v>
      </c>
      <c r="G308" s="87">
        <v>9</v>
      </c>
      <c r="H308" s="87" t="s">
        <v>64</v>
      </c>
      <c r="I308" s="87">
        <v>57</v>
      </c>
      <c r="J308" s="87">
        <v>9</v>
      </c>
      <c r="K308" s="87">
        <v>0</v>
      </c>
      <c r="L308" s="87" t="s">
        <v>353</v>
      </c>
      <c r="M308" s="124">
        <v>1</v>
      </c>
      <c r="N308" s="124">
        <v>1</v>
      </c>
      <c r="O308" s="87">
        <v>0.99250000000000005</v>
      </c>
      <c r="P308" s="87">
        <v>992.5</v>
      </c>
      <c r="Q308" s="87">
        <v>992.5</v>
      </c>
    </row>
    <row r="309" spans="2:17">
      <c r="B309" s="87">
        <v>298</v>
      </c>
      <c r="C309" s="87" t="s">
        <v>14</v>
      </c>
      <c r="D309" s="87">
        <v>1</v>
      </c>
      <c r="E309" s="87" t="s">
        <v>296</v>
      </c>
      <c r="F309" s="87" t="s">
        <v>2</v>
      </c>
      <c r="G309" s="87">
        <v>10</v>
      </c>
      <c r="H309" s="87" t="s">
        <v>65</v>
      </c>
      <c r="I309" s="87">
        <v>58</v>
      </c>
      <c r="J309" s="87">
        <v>10</v>
      </c>
      <c r="K309" s="87">
        <v>0</v>
      </c>
      <c r="L309" s="87" t="s">
        <v>353</v>
      </c>
      <c r="M309" s="124">
        <v>1</v>
      </c>
      <c r="N309" s="124">
        <v>1</v>
      </c>
      <c r="O309" s="87">
        <v>0.99750000000000005</v>
      </c>
      <c r="P309" s="87">
        <v>997.5</v>
      </c>
      <c r="Q309" s="87">
        <v>997.5</v>
      </c>
    </row>
    <row r="310" spans="2:17">
      <c r="B310" s="87">
        <v>299</v>
      </c>
      <c r="C310" s="87" t="s">
        <v>14</v>
      </c>
      <c r="D310" s="87">
        <v>1</v>
      </c>
      <c r="E310" s="87" t="s">
        <v>296</v>
      </c>
      <c r="F310" s="87" t="s">
        <v>2</v>
      </c>
      <c r="G310" s="87">
        <v>11</v>
      </c>
      <c r="H310" s="87" t="s">
        <v>66</v>
      </c>
      <c r="I310" s="87">
        <v>59</v>
      </c>
      <c r="J310" s="87">
        <v>11</v>
      </c>
      <c r="K310" s="87">
        <v>0</v>
      </c>
      <c r="L310" s="87" t="s">
        <v>353</v>
      </c>
      <c r="M310" s="124">
        <v>1</v>
      </c>
      <c r="N310" s="124">
        <v>1</v>
      </c>
      <c r="O310" s="87">
        <v>0.39</v>
      </c>
      <c r="P310" s="87">
        <v>390</v>
      </c>
      <c r="Q310" s="87">
        <v>390</v>
      </c>
    </row>
    <row r="311" spans="2:17">
      <c r="B311" s="87">
        <v>300</v>
      </c>
      <c r="C311" s="87" t="s">
        <v>14</v>
      </c>
      <c r="D311" s="87">
        <v>1</v>
      </c>
      <c r="E311" s="87" t="s">
        <v>296</v>
      </c>
      <c r="F311" s="87" t="s">
        <v>2</v>
      </c>
      <c r="G311" s="87">
        <v>12</v>
      </c>
      <c r="H311" s="87" t="s">
        <v>67</v>
      </c>
      <c r="I311" s="87">
        <v>60</v>
      </c>
      <c r="J311" s="87">
        <v>12</v>
      </c>
      <c r="K311" s="87">
        <v>0</v>
      </c>
      <c r="L311" s="87" t="s">
        <v>353</v>
      </c>
      <c r="M311" s="124">
        <v>1</v>
      </c>
      <c r="N311" s="124">
        <v>1</v>
      </c>
      <c r="O311" s="87">
        <v>0.79749999999999999</v>
      </c>
      <c r="P311" s="87">
        <v>797.5</v>
      </c>
      <c r="Q311" s="87">
        <v>797.5</v>
      </c>
    </row>
    <row r="312" spans="2:17">
      <c r="B312" s="87">
        <v>301</v>
      </c>
      <c r="C312" s="87" t="s">
        <v>14</v>
      </c>
      <c r="D312" s="87">
        <v>1</v>
      </c>
      <c r="E312" s="87" t="s">
        <v>296</v>
      </c>
      <c r="F312" s="87" t="s">
        <v>2</v>
      </c>
      <c r="G312" s="87">
        <v>13</v>
      </c>
      <c r="H312" s="87" t="s">
        <v>68</v>
      </c>
      <c r="I312" s="87">
        <v>61</v>
      </c>
      <c r="J312" s="87">
        <v>13</v>
      </c>
      <c r="K312" s="87">
        <v>0</v>
      </c>
      <c r="L312" s="87" t="s">
        <v>353</v>
      </c>
      <c r="M312" s="124">
        <v>1</v>
      </c>
      <c r="N312" s="124">
        <v>1</v>
      </c>
      <c r="O312" s="87">
        <v>0.9325</v>
      </c>
      <c r="P312" s="87">
        <v>932.5</v>
      </c>
      <c r="Q312" s="87">
        <v>932.5</v>
      </c>
    </row>
    <row r="313" spans="2:17">
      <c r="B313" s="87">
        <v>302</v>
      </c>
      <c r="C313" s="87" t="s">
        <v>14</v>
      </c>
      <c r="D313" s="87">
        <v>1</v>
      </c>
      <c r="E313" s="87" t="s">
        <v>296</v>
      </c>
      <c r="F313" s="87" t="s">
        <v>2</v>
      </c>
      <c r="G313" s="87">
        <v>14</v>
      </c>
      <c r="H313" s="87" t="s">
        <v>69</v>
      </c>
      <c r="I313" s="87">
        <v>62</v>
      </c>
      <c r="J313" s="87">
        <v>14</v>
      </c>
      <c r="K313" s="87">
        <v>0</v>
      </c>
      <c r="L313" s="87" t="s">
        <v>353</v>
      </c>
      <c r="M313" s="124">
        <v>1</v>
      </c>
      <c r="N313" s="124">
        <v>1</v>
      </c>
      <c r="O313" s="87">
        <v>0.97750000000000004</v>
      </c>
      <c r="P313" s="87">
        <v>977.5</v>
      </c>
      <c r="Q313" s="87">
        <v>977.5</v>
      </c>
    </row>
    <row r="314" spans="2:17">
      <c r="B314" s="87">
        <v>303</v>
      </c>
      <c r="C314" s="87" t="s">
        <v>14</v>
      </c>
      <c r="D314" s="87">
        <v>1</v>
      </c>
      <c r="E314" s="87" t="s">
        <v>296</v>
      </c>
      <c r="F314" s="87" t="s">
        <v>2</v>
      </c>
      <c r="G314" s="87">
        <v>15</v>
      </c>
      <c r="H314" s="87" t="s">
        <v>70</v>
      </c>
      <c r="I314" s="87">
        <v>63</v>
      </c>
      <c r="J314" s="87">
        <v>15</v>
      </c>
      <c r="K314" s="87">
        <v>0</v>
      </c>
      <c r="L314" s="87" t="s">
        <v>353</v>
      </c>
      <c r="M314" s="124">
        <v>1</v>
      </c>
      <c r="N314" s="124">
        <v>1</v>
      </c>
      <c r="O314" s="87">
        <v>0.99250000000000005</v>
      </c>
      <c r="P314" s="87">
        <v>992.5</v>
      </c>
      <c r="Q314" s="87">
        <v>992.5</v>
      </c>
    </row>
    <row r="315" spans="2:17">
      <c r="B315" s="87">
        <v>304</v>
      </c>
      <c r="C315" s="87" t="s">
        <v>14</v>
      </c>
      <c r="D315" s="87">
        <v>1</v>
      </c>
      <c r="E315" s="87" t="s">
        <v>296</v>
      </c>
      <c r="F315" s="87" t="s">
        <v>2</v>
      </c>
      <c r="G315" s="87">
        <v>16</v>
      </c>
      <c r="H315" s="87" t="s">
        <v>71</v>
      </c>
      <c r="I315" s="87">
        <v>64</v>
      </c>
      <c r="J315" s="87">
        <v>16</v>
      </c>
      <c r="K315" s="87">
        <v>0</v>
      </c>
      <c r="L315" s="87" t="s">
        <v>353</v>
      </c>
      <c r="M315" s="124">
        <v>1</v>
      </c>
      <c r="N315" s="124">
        <v>1</v>
      </c>
      <c r="O315" s="87">
        <v>0.99750000000000005</v>
      </c>
      <c r="P315" s="87">
        <v>997.5</v>
      </c>
      <c r="Q315" s="87">
        <v>997.5</v>
      </c>
    </row>
    <row r="316" spans="2:17">
      <c r="B316" s="87">
        <v>305</v>
      </c>
      <c r="C316" s="87" t="s">
        <v>14</v>
      </c>
      <c r="D316" s="87">
        <v>1</v>
      </c>
      <c r="E316" s="87" t="s">
        <v>296</v>
      </c>
      <c r="F316" s="87" t="s">
        <v>3</v>
      </c>
      <c r="G316" s="87">
        <v>1</v>
      </c>
      <c r="H316" s="87" t="s">
        <v>76</v>
      </c>
      <c r="I316" s="87">
        <v>73</v>
      </c>
      <c r="J316" s="87">
        <v>1</v>
      </c>
      <c r="K316" s="87">
        <v>0</v>
      </c>
      <c r="L316" s="87" t="s">
        <v>353</v>
      </c>
      <c r="M316" s="124">
        <v>1</v>
      </c>
      <c r="N316" s="124">
        <v>1</v>
      </c>
      <c r="O316" s="87">
        <v>0.73</v>
      </c>
      <c r="P316" s="87">
        <v>730</v>
      </c>
      <c r="Q316" s="87">
        <v>730</v>
      </c>
    </row>
    <row r="317" spans="2:17">
      <c r="B317" s="87">
        <v>306</v>
      </c>
      <c r="C317" s="87" t="s">
        <v>14</v>
      </c>
      <c r="D317" s="87">
        <v>1</v>
      </c>
      <c r="E317" s="87" t="s">
        <v>296</v>
      </c>
      <c r="F317" s="87" t="s">
        <v>3</v>
      </c>
      <c r="G317" s="87">
        <v>2</v>
      </c>
      <c r="H317" s="87" t="s">
        <v>77</v>
      </c>
      <c r="I317" s="87">
        <v>74</v>
      </c>
      <c r="J317" s="87">
        <v>2</v>
      </c>
      <c r="K317" s="87">
        <v>0</v>
      </c>
      <c r="L317" s="87" t="s">
        <v>353</v>
      </c>
      <c r="M317" s="124">
        <v>1</v>
      </c>
      <c r="N317" s="124">
        <v>1</v>
      </c>
      <c r="O317" s="87">
        <v>0.91</v>
      </c>
      <c r="P317" s="87">
        <v>910</v>
      </c>
      <c r="Q317" s="87">
        <v>910</v>
      </c>
    </row>
    <row r="318" spans="2:17">
      <c r="B318" s="87">
        <v>307</v>
      </c>
      <c r="C318" s="87" t="s">
        <v>14</v>
      </c>
      <c r="D318" s="87">
        <v>1</v>
      </c>
      <c r="E318" s="87" t="s">
        <v>296</v>
      </c>
      <c r="F318" s="87" t="s">
        <v>3</v>
      </c>
      <c r="G318" s="87">
        <v>3</v>
      </c>
      <c r="H318" s="87" t="s">
        <v>78</v>
      </c>
      <c r="I318" s="87">
        <v>75</v>
      </c>
      <c r="J318" s="87">
        <v>3</v>
      </c>
      <c r="K318" s="87">
        <v>0</v>
      </c>
      <c r="L318" s="87" t="s">
        <v>353</v>
      </c>
      <c r="M318" s="124">
        <v>1</v>
      </c>
      <c r="N318" s="124">
        <v>1</v>
      </c>
      <c r="O318" s="87">
        <v>0.97</v>
      </c>
      <c r="P318" s="87">
        <v>970</v>
      </c>
      <c r="Q318" s="87">
        <v>970</v>
      </c>
    </row>
    <row r="319" spans="2:17">
      <c r="B319" s="87">
        <v>308</v>
      </c>
      <c r="C319" s="87" t="s">
        <v>14</v>
      </c>
      <c r="D319" s="87">
        <v>1</v>
      </c>
      <c r="E319" s="87" t="s">
        <v>296</v>
      </c>
      <c r="F319" s="87" t="s">
        <v>3</v>
      </c>
      <c r="G319" s="87">
        <v>4</v>
      </c>
      <c r="H319" s="87" t="s">
        <v>79</v>
      </c>
      <c r="I319" s="87">
        <v>76</v>
      </c>
      <c r="J319" s="87">
        <v>4</v>
      </c>
      <c r="K319" s="87">
        <v>0</v>
      </c>
      <c r="L319" s="87" t="s">
        <v>353</v>
      </c>
      <c r="M319" s="124">
        <v>1</v>
      </c>
      <c r="N319" s="124">
        <v>1</v>
      </c>
      <c r="O319" s="87">
        <v>0.99</v>
      </c>
      <c r="P319" s="87">
        <v>990</v>
      </c>
      <c r="Q319" s="87">
        <v>990</v>
      </c>
    </row>
    <row r="320" spans="2:17">
      <c r="B320" s="87">
        <v>309</v>
      </c>
      <c r="C320" s="87" t="s">
        <v>14</v>
      </c>
      <c r="D320" s="87">
        <v>1</v>
      </c>
      <c r="E320" s="87" t="s">
        <v>296</v>
      </c>
      <c r="F320" s="87" t="s">
        <v>3</v>
      </c>
      <c r="G320" s="87">
        <v>5</v>
      </c>
      <c r="H320" s="87" t="s">
        <v>80</v>
      </c>
      <c r="I320" s="87">
        <v>77</v>
      </c>
      <c r="J320" s="87">
        <v>5</v>
      </c>
      <c r="K320" s="87">
        <v>0</v>
      </c>
      <c r="L320" s="87" t="s">
        <v>353</v>
      </c>
      <c r="M320" s="124">
        <v>1</v>
      </c>
      <c r="N320" s="124">
        <v>1</v>
      </c>
      <c r="O320" s="87">
        <v>0.39500000000000002</v>
      </c>
      <c r="P320" s="87">
        <v>395</v>
      </c>
      <c r="Q320" s="87">
        <v>395</v>
      </c>
    </row>
    <row r="321" spans="2:17">
      <c r="B321" s="87">
        <v>310</v>
      </c>
      <c r="C321" s="87" t="s">
        <v>14</v>
      </c>
      <c r="D321" s="87">
        <v>1</v>
      </c>
      <c r="E321" s="87" t="s">
        <v>296</v>
      </c>
      <c r="F321" s="87" t="s">
        <v>3</v>
      </c>
      <c r="G321" s="87">
        <v>6</v>
      </c>
      <c r="H321" s="87" t="s">
        <v>81</v>
      </c>
      <c r="I321" s="87">
        <v>78</v>
      </c>
      <c r="J321" s="87">
        <v>6</v>
      </c>
      <c r="K321" s="87">
        <v>0</v>
      </c>
      <c r="L321" s="87" t="s">
        <v>353</v>
      </c>
      <c r="M321" s="124">
        <v>1</v>
      </c>
      <c r="N321" s="124">
        <v>1</v>
      </c>
      <c r="O321" s="87">
        <v>0.79749999999999999</v>
      </c>
      <c r="P321" s="87">
        <v>797.5</v>
      </c>
      <c r="Q321" s="87">
        <v>797.5</v>
      </c>
    </row>
    <row r="322" spans="2:17">
      <c r="B322" s="87">
        <v>311</v>
      </c>
      <c r="C322" s="87" t="s">
        <v>14</v>
      </c>
      <c r="D322" s="87">
        <v>1</v>
      </c>
      <c r="E322" s="87" t="s">
        <v>296</v>
      </c>
      <c r="F322" s="87" t="s">
        <v>3</v>
      </c>
      <c r="G322" s="87">
        <v>7</v>
      </c>
      <c r="H322" s="87" t="s">
        <v>82</v>
      </c>
      <c r="I322" s="87">
        <v>79</v>
      </c>
      <c r="J322" s="87">
        <v>7</v>
      </c>
      <c r="K322" s="87">
        <v>0</v>
      </c>
      <c r="L322" s="87" t="s">
        <v>353</v>
      </c>
      <c r="M322" s="124">
        <v>1</v>
      </c>
      <c r="N322" s="124">
        <v>1</v>
      </c>
      <c r="O322" s="87">
        <v>0.9325</v>
      </c>
      <c r="P322" s="87">
        <v>932.5</v>
      </c>
      <c r="Q322" s="87">
        <v>932.5</v>
      </c>
    </row>
    <row r="323" spans="2:17">
      <c r="B323" s="87">
        <v>312</v>
      </c>
      <c r="C323" s="87" t="s">
        <v>14</v>
      </c>
      <c r="D323" s="87">
        <v>2</v>
      </c>
      <c r="E323" s="87" t="s">
        <v>297</v>
      </c>
      <c r="F323" s="87" t="s">
        <v>3</v>
      </c>
      <c r="G323" s="87">
        <v>8</v>
      </c>
      <c r="H323" s="87" t="s">
        <v>83</v>
      </c>
      <c r="I323" s="87">
        <v>80</v>
      </c>
      <c r="J323" s="87">
        <v>8</v>
      </c>
      <c r="K323" s="87">
        <v>0</v>
      </c>
      <c r="L323" s="87" t="s">
        <v>353</v>
      </c>
      <c r="M323" s="124">
        <v>1</v>
      </c>
      <c r="N323" s="124">
        <v>1</v>
      </c>
      <c r="O323" s="87">
        <v>0.97750000000000004</v>
      </c>
      <c r="P323" s="87">
        <v>977.5</v>
      </c>
      <c r="Q323" s="87">
        <v>977.5</v>
      </c>
    </row>
    <row r="324" spans="2:17">
      <c r="B324" s="87">
        <v>313</v>
      </c>
      <c r="C324" s="87" t="s">
        <v>14</v>
      </c>
      <c r="D324" s="87">
        <v>2</v>
      </c>
      <c r="E324" s="87" t="s">
        <v>297</v>
      </c>
      <c r="F324" s="87" t="s">
        <v>3</v>
      </c>
      <c r="G324" s="87">
        <v>9</v>
      </c>
      <c r="H324" s="87" t="s">
        <v>84</v>
      </c>
      <c r="I324" s="87">
        <v>81</v>
      </c>
      <c r="J324" s="87">
        <v>9</v>
      </c>
      <c r="K324" s="87">
        <v>0</v>
      </c>
      <c r="L324" s="87" t="s">
        <v>353</v>
      </c>
      <c r="M324" s="124">
        <v>1</v>
      </c>
      <c r="N324" s="124">
        <v>1</v>
      </c>
      <c r="O324" s="87">
        <v>0.99250000000000005</v>
      </c>
      <c r="P324" s="87">
        <v>992.5</v>
      </c>
      <c r="Q324" s="87">
        <v>992.5</v>
      </c>
    </row>
    <row r="325" spans="2:17">
      <c r="B325" s="87">
        <v>314</v>
      </c>
      <c r="C325" s="87" t="s">
        <v>14</v>
      </c>
      <c r="D325" s="87">
        <v>2</v>
      </c>
      <c r="E325" s="87" t="s">
        <v>297</v>
      </c>
      <c r="F325" s="87" t="s">
        <v>3</v>
      </c>
      <c r="G325" s="87">
        <v>10</v>
      </c>
      <c r="H325" s="87" t="s">
        <v>85</v>
      </c>
      <c r="I325" s="87">
        <v>82</v>
      </c>
      <c r="J325" s="87">
        <v>10</v>
      </c>
      <c r="K325" s="87">
        <v>0</v>
      </c>
      <c r="L325" s="87" t="s">
        <v>353</v>
      </c>
      <c r="M325" s="124">
        <v>1</v>
      </c>
      <c r="N325" s="124">
        <v>1</v>
      </c>
      <c r="O325" s="87">
        <v>0.99750000000000005</v>
      </c>
      <c r="P325" s="87">
        <v>997.5</v>
      </c>
      <c r="Q325" s="87">
        <v>997.5</v>
      </c>
    </row>
    <row r="326" spans="2:17">
      <c r="B326" s="87">
        <v>315</v>
      </c>
      <c r="C326" s="87" t="s">
        <v>14</v>
      </c>
      <c r="D326" s="87">
        <v>2</v>
      </c>
      <c r="E326" s="87" t="s">
        <v>297</v>
      </c>
      <c r="F326" s="87" t="s">
        <v>3</v>
      </c>
      <c r="G326" s="87">
        <v>11</v>
      </c>
      <c r="H326" s="87" t="s">
        <v>86</v>
      </c>
      <c r="I326" s="87">
        <v>83</v>
      </c>
      <c r="J326" s="87">
        <v>11</v>
      </c>
      <c r="K326" s="87">
        <v>0</v>
      </c>
      <c r="L326" s="87" t="s">
        <v>353</v>
      </c>
      <c r="M326" s="124">
        <v>1</v>
      </c>
      <c r="N326" s="124">
        <v>1</v>
      </c>
      <c r="O326" s="87">
        <v>0.39</v>
      </c>
      <c r="P326" s="87">
        <v>390</v>
      </c>
      <c r="Q326" s="87">
        <v>390</v>
      </c>
    </row>
    <row r="327" spans="2:17">
      <c r="B327" s="87">
        <v>316</v>
      </c>
      <c r="C327" s="87" t="s">
        <v>14</v>
      </c>
      <c r="D327" s="87">
        <v>2</v>
      </c>
      <c r="E327" s="87" t="s">
        <v>297</v>
      </c>
      <c r="F327" s="87" t="s">
        <v>3</v>
      </c>
      <c r="G327" s="87">
        <v>12</v>
      </c>
      <c r="H327" s="87" t="s">
        <v>87</v>
      </c>
      <c r="I327" s="87">
        <v>84</v>
      </c>
      <c r="J327" s="87">
        <v>12</v>
      </c>
      <c r="K327" s="87">
        <v>0</v>
      </c>
      <c r="L327" s="87" t="s">
        <v>353</v>
      </c>
      <c r="M327" s="124">
        <v>1</v>
      </c>
      <c r="N327" s="124">
        <v>1</v>
      </c>
      <c r="O327" s="87">
        <v>0.79749999999999999</v>
      </c>
      <c r="P327" s="87">
        <v>797.5</v>
      </c>
      <c r="Q327" s="87">
        <v>797.5</v>
      </c>
    </row>
    <row r="328" spans="2:17">
      <c r="B328" s="87">
        <v>317</v>
      </c>
      <c r="C328" s="87" t="s">
        <v>14</v>
      </c>
      <c r="D328" s="87">
        <v>2</v>
      </c>
      <c r="E328" s="87" t="s">
        <v>297</v>
      </c>
      <c r="F328" s="87" t="s">
        <v>3</v>
      </c>
      <c r="G328" s="87">
        <v>13</v>
      </c>
      <c r="H328" s="87" t="s">
        <v>88</v>
      </c>
      <c r="I328" s="87">
        <v>85</v>
      </c>
      <c r="J328" s="87">
        <v>13</v>
      </c>
      <c r="K328" s="87">
        <v>0</v>
      </c>
      <c r="L328" s="87" t="s">
        <v>353</v>
      </c>
      <c r="M328" s="124">
        <v>1</v>
      </c>
      <c r="N328" s="124">
        <v>1</v>
      </c>
      <c r="O328" s="87">
        <v>0.9325</v>
      </c>
      <c r="P328" s="87">
        <v>932.5</v>
      </c>
      <c r="Q328" s="87">
        <v>932.5</v>
      </c>
    </row>
    <row r="329" spans="2:17">
      <c r="B329" s="87">
        <v>318</v>
      </c>
      <c r="C329" s="87" t="s">
        <v>14</v>
      </c>
      <c r="D329" s="87">
        <v>2</v>
      </c>
      <c r="E329" s="87" t="s">
        <v>297</v>
      </c>
      <c r="F329" s="87" t="s">
        <v>3</v>
      </c>
      <c r="G329" s="87">
        <v>14</v>
      </c>
      <c r="H329" s="87" t="s">
        <v>89</v>
      </c>
      <c r="I329" s="87">
        <v>86</v>
      </c>
      <c r="J329" s="87">
        <v>14</v>
      </c>
      <c r="K329" s="87">
        <v>0</v>
      </c>
      <c r="L329" s="87" t="s">
        <v>353</v>
      </c>
      <c r="M329" s="124">
        <v>1</v>
      </c>
      <c r="N329" s="124">
        <v>1</v>
      </c>
      <c r="O329" s="87">
        <v>0.97750000000000004</v>
      </c>
      <c r="P329" s="87">
        <v>977.5</v>
      </c>
      <c r="Q329" s="87">
        <v>977.5</v>
      </c>
    </row>
    <row r="330" spans="2:17">
      <c r="B330" s="87">
        <v>319</v>
      </c>
      <c r="C330" s="87" t="s">
        <v>14</v>
      </c>
      <c r="D330" s="87">
        <v>2</v>
      </c>
      <c r="E330" s="87" t="s">
        <v>297</v>
      </c>
      <c r="F330" s="87" t="s">
        <v>3</v>
      </c>
      <c r="G330" s="87">
        <v>15</v>
      </c>
      <c r="H330" s="87" t="s">
        <v>90</v>
      </c>
      <c r="I330" s="87">
        <v>87</v>
      </c>
      <c r="J330" s="87">
        <v>15</v>
      </c>
      <c r="K330" s="87">
        <v>0</v>
      </c>
      <c r="L330" s="87" t="s">
        <v>353</v>
      </c>
      <c r="M330" s="124">
        <v>1</v>
      </c>
      <c r="N330" s="124">
        <v>1</v>
      </c>
      <c r="O330" s="87">
        <v>0.99250000000000005</v>
      </c>
      <c r="P330" s="87">
        <v>992.5</v>
      </c>
      <c r="Q330" s="87">
        <v>992.5</v>
      </c>
    </row>
    <row r="331" spans="2:17">
      <c r="B331" s="87">
        <v>320</v>
      </c>
      <c r="C331" s="87" t="s">
        <v>14</v>
      </c>
      <c r="D331" s="87">
        <v>2</v>
      </c>
      <c r="E331" s="87" t="s">
        <v>297</v>
      </c>
      <c r="F331" s="87" t="s">
        <v>3</v>
      </c>
      <c r="G331" s="87">
        <v>16</v>
      </c>
      <c r="H331" s="87" t="s">
        <v>91</v>
      </c>
      <c r="I331" s="87">
        <v>88</v>
      </c>
      <c r="J331" s="87">
        <v>16</v>
      </c>
      <c r="K331" s="87">
        <v>0</v>
      </c>
      <c r="L331" s="87" t="s">
        <v>353</v>
      </c>
      <c r="M331" s="124">
        <v>1</v>
      </c>
      <c r="N331" s="124">
        <v>1</v>
      </c>
      <c r="O331" s="87">
        <v>0.99750000000000005</v>
      </c>
      <c r="P331" s="87">
        <v>997.5</v>
      </c>
      <c r="Q331" s="87">
        <v>997.5</v>
      </c>
    </row>
    <row r="332" spans="2:17">
      <c r="B332" s="87">
        <v>321</v>
      </c>
      <c r="C332" s="87" t="s">
        <v>14</v>
      </c>
      <c r="D332" s="87">
        <v>2</v>
      </c>
      <c r="E332" s="87" t="s">
        <v>297</v>
      </c>
      <c r="F332" s="87" t="s">
        <v>4</v>
      </c>
      <c r="G332" s="87">
        <v>1</v>
      </c>
      <c r="H332" s="87" t="s">
        <v>96</v>
      </c>
      <c r="I332" s="87">
        <v>97</v>
      </c>
      <c r="J332" s="87">
        <v>1</v>
      </c>
      <c r="K332" s="87">
        <v>0</v>
      </c>
      <c r="L332" s="87" t="s">
        <v>353</v>
      </c>
      <c r="M332" s="124">
        <v>1</v>
      </c>
      <c r="N332" s="124">
        <v>1</v>
      </c>
      <c r="O332" s="87">
        <v>0.73</v>
      </c>
      <c r="P332" s="87">
        <v>730</v>
      </c>
      <c r="Q332" s="87">
        <v>730</v>
      </c>
    </row>
    <row r="333" spans="2:17">
      <c r="B333" s="87">
        <v>322</v>
      </c>
      <c r="C333" s="87" t="s">
        <v>14</v>
      </c>
      <c r="D333" s="87">
        <v>2</v>
      </c>
      <c r="E333" s="87" t="s">
        <v>297</v>
      </c>
      <c r="F333" s="87" t="s">
        <v>4</v>
      </c>
      <c r="G333" s="87">
        <v>2</v>
      </c>
      <c r="H333" s="87" t="s">
        <v>97</v>
      </c>
      <c r="I333" s="87">
        <v>98</v>
      </c>
      <c r="J333" s="87">
        <v>2</v>
      </c>
      <c r="K333" s="87">
        <v>0</v>
      </c>
      <c r="L333" s="87" t="s">
        <v>353</v>
      </c>
      <c r="M333" s="124">
        <v>1</v>
      </c>
      <c r="N333" s="124">
        <v>1</v>
      </c>
      <c r="O333" s="87">
        <v>0.91</v>
      </c>
      <c r="P333" s="87">
        <v>910</v>
      </c>
      <c r="Q333" s="87">
        <v>910</v>
      </c>
    </row>
    <row r="334" spans="2:17">
      <c r="B334" s="87">
        <v>323</v>
      </c>
      <c r="C334" s="87" t="s">
        <v>14</v>
      </c>
      <c r="D334" s="87">
        <v>2</v>
      </c>
      <c r="E334" s="87" t="s">
        <v>297</v>
      </c>
      <c r="F334" s="87" t="s">
        <v>4</v>
      </c>
      <c r="G334" s="87">
        <v>3</v>
      </c>
      <c r="H334" s="87" t="s">
        <v>98</v>
      </c>
      <c r="I334" s="87">
        <v>99</v>
      </c>
      <c r="J334" s="87">
        <v>3</v>
      </c>
      <c r="K334" s="87">
        <v>0</v>
      </c>
      <c r="L334" s="87" t="s">
        <v>353</v>
      </c>
      <c r="M334" s="124">
        <v>1</v>
      </c>
      <c r="N334" s="124">
        <v>1</v>
      </c>
      <c r="O334" s="87">
        <v>0.97</v>
      </c>
      <c r="P334" s="87">
        <v>970</v>
      </c>
      <c r="Q334" s="87">
        <v>970</v>
      </c>
    </row>
    <row r="335" spans="2:17">
      <c r="B335" s="87">
        <v>324</v>
      </c>
      <c r="C335" s="87" t="s">
        <v>14</v>
      </c>
      <c r="D335" s="87">
        <v>2</v>
      </c>
      <c r="E335" s="87" t="s">
        <v>297</v>
      </c>
      <c r="F335" s="87" t="s">
        <v>4</v>
      </c>
      <c r="G335" s="87">
        <v>4</v>
      </c>
      <c r="H335" s="87" t="s">
        <v>99</v>
      </c>
      <c r="I335" s="87">
        <v>100</v>
      </c>
      <c r="J335" s="87">
        <v>4</v>
      </c>
      <c r="K335" s="87">
        <v>0</v>
      </c>
      <c r="L335" s="87" t="s">
        <v>353</v>
      </c>
      <c r="M335" s="124">
        <v>1</v>
      </c>
      <c r="N335" s="124">
        <v>1</v>
      </c>
      <c r="O335" s="87">
        <v>0.99</v>
      </c>
      <c r="P335" s="87">
        <v>990</v>
      </c>
      <c r="Q335" s="87">
        <v>990</v>
      </c>
    </row>
    <row r="336" spans="2:17">
      <c r="B336" s="87">
        <v>325</v>
      </c>
      <c r="C336" s="87" t="s">
        <v>14</v>
      </c>
      <c r="D336" s="87">
        <v>2</v>
      </c>
      <c r="E336" s="87" t="s">
        <v>297</v>
      </c>
      <c r="F336" s="87" t="s">
        <v>4</v>
      </c>
      <c r="G336" s="87">
        <v>5</v>
      </c>
      <c r="H336" s="87" t="s">
        <v>100</v>
      </c>
      <c r="I336" s="87">
        <v>101</v>
      </c>
      <c r="J336" s="87">
        <v>5</v>
      </c>
      <c r="K336" s="87">
        <v>0</v>
      </c>
      <c r="L336" s="87" t="s">
        <v>353</v>
      </c>
      <c r="M336" s="124">
        <v>1</v>
      </c>
      <c r="N336" s="124">
        <v>1</v>
      </c>
      <c r="O336" s="87">
        <v>0.39500000000000002</v>
      </c>
      <c r="P336" s="87">
        <v>395</v>
      </c>
      <c r="Q336" s="87">
        <v>395</v>
      </c>
    </row>
    <row r="337" spans="2:17">
      <c r="B337" s="87">
        <v>326</v>
      </c>
      <c r="C337" s="87" t="s">
        <v>14</v>
      </c>
      <c r="D337" s="87">
        <v>2</v>
      </c>
      <c r="E337" s="87" t="s">
        <v>297</v>
      </c>
      <c r="F337" s="87" t="s">
        <v>4</v>
      </c>
      <c r="G337" s="87">
        <v>6</v>
      </c>
      <c r="H337" s="87" t="s">
        <v>101</v>
      </c>
      <c r="I337" s="87">
        <v>102</v>
      </c>
      <c r="J337" s="87">
        <v>6</v>
      </c>
      <c r="K337" s="87">
        <v>0</v>
      </c>
      <c r="L337" s="87" t="s">
        <v>353</v>
      </c>
      <c r="M337" s="124">
        <v>1</v>
      </c>
      <c r="N337" s="124">
        <v>1</v>
      </c>
      <c r="O337" s="87">
        <v>0.79749999999999999</v>
      </c>
      <c r="P337" s="87">
        <v>797.5</v>
      </c>
      <c r="Q337" s="87">
        <v>797.5</v>
      </c>
    </row>
    <row r="338" spans="2:17">
      <c r="B338" s="87">
        <v>327</v>
      </c>
      <c r="C338" s="87" t="s">
        <v>14</v>
      </c>
      <c r="D338" s="87">
        <v>2</v>
      </c>
      <c r="E338" s="87" t="s">
        <v>297</v>
      </c>
      <c r="F338" s="87" t="s">
        <v>4</v>
      </c>
      <c r="G338" s="87">
        <v>7</v>
      </c>
      <c r="H338" s="87" t="s">
        <v>102</v>
      </c>
      <c r="I338" s="87">
        <v>103</v>
      </c>
      <c r="J338" s="87">
        <v>7</v>
      </c>
      <c r="K338" s="87">
        <v>0</v>
      </c>
      <c r="L338" s="87" t="s">
        <v>353</v>
      </c>
      <c r="M338" s="124">
        <v>1</v>
      </c>
      <c r="N338" s="124">
        <v>1</v>
      </c>
      <c r="O338" s="87">
        <v>0.9325</v>
      </c>
      <c r="P338" s="87">
        <v>932.5</v>
      </c>
      <c r="Q338" s="87">
        <v>932.5</v>
      </c>
    </row>
    <row r="339" spans="2:17">
      <c r="B339" s="87">
        <v>328</v>
      </c>
      <c r="C339" s="87" t="s">
        <v>14</v>
      </c>
      <c r="D339" s="87">
        <v>2</v>
      </c>
      <c r="E339" s="87" t="s">
        <v>297</v>
      </c>
      <c r="F339" s="87" t="s">
        <v>4</v>
      </c>
      <c r="G339" s="87">
        <v>8</v>
      </c>
      <c r="H339" s="87" t="s">
        <v>103</v>
      </c>
      <c r="I339" s="87">
        <v>104</v>
      </c>
      <c r="J339" s="87">
        <v>8</v>
      </c>
      <c r="K339" s="87">
        <v>0</v>
      </c>
      <c r="L339" s="87" t="s">
        <v>353</v>
      </c>
      <c r="M339" s="124">
        <v>1</v>
      </c>
      <c r="N339" s="124">
        <v>1</v>
      </c>
      <c r="O339" s="87">
        <v>0.97750000000000004</v>
      </c>
      <c r="P339" s="87">
        <v>977.5</v>
      </c>
      <c r="Q339" s="87">
        <v>977.5</v>
      </c>
    </row>
    <row r="340" spans="2:17">
      <c r="B340" s="87">
        <v>329</v>
      </c>
      <c r="C340" s="87" t="s">
        <v>14</v>
      </c>
      <c r="D340" s="87">
        <v>2</v>
      </c>
      <c r="E340" s="87" t="s">
        <v>297</v>
      </c>
      <c r="F340" s="87" t="s">
        <v>4</v>
      </c>
      <c r="G340" s="87">
        <v>9</v>
      </c>
      <c r="H340" s="87" t="s">
        <v>104</v>
      </c>
      <c r="I340" s="87">
        <v>105</v>
      </c>
      <c r="J340" s="87">
        <v>9</v>
      </c>
      <c r="K340" s="87">
        <v>0</v>
      </c>
      <c r="L340" s="87" t="s">
        <v>353</v>
      </c>
      <c r="M340" s="124">
        <v>1</v>
      </c>
      <c r="N340" s="124">
        <v>1</v>
      </c>
      <c r="O340" s="87">
        <v>0.99250000000000005</v>
      </c>
      <c r="P340" s="87">
        <v>992.5</v>
      </c>
      <c r="Q340" s="87">
        <v>992.5</v>
      </c>
    </row>
    <row r="341" spans="2:17">
      <c r="B341" s="87">
        <v>330</v>
      </c>
      <c r="C341" s="87" t="s">
        <v>14</v>
      </c>
      <c r="D341" s="87">
        <v>2</v>
      </c>
      <c r="E341" s="87" t="s">
        <v>297</v>
      </c>
      <c r="F341" s="87" t="s">
        <v>4</v>
      </c>
      <c r="G341" s="87">
        <v>10</v>
      </c>
      <c r="H341" s="87" t="s">
        <v>105</v>
      </c>
      <c r="I341" s="87">
        <v>106</v>
      </c>
      <c r="J341" s="87">
        <v>10</v>
      </c>
      <c r="K341" s="87">
        <v>0</v>
      </c>
      <c r="L341" s="87" t="s">
        <v>353</v>
      </c>
      <c r="M341" s="124">
        <v>1</v>
      </c>
      <c r="N341" s="124">
        <v>1</v>
      </c>
      <c r="O341" s="87">
        <v>0.99750000000000005</v>
      </c>
      <c r="P341" s="87">
        <v>997.5</v>
      </c>
      <c r="Q341" s="87">
        <v>997.5</v>
      </c>
    </row>
    <row r="342" spans="2:17">
      <c r="B342" s="87">
        <v>331</v>
      </c>
      <c r="C342" s="87" t="s">
        <v>14</v>
      </c>
      <c r="D342" s="87">
        <v>2</v>
      </c>
      <c r="E342" s="87" t="s">
        <v>297</v>
      </c>
      <c r="F342" s="87" t="s">
        <v>4</v>
      </c>
      <c r="G342" s="87">
        <v>11</v>
      </c>
      <c r="H342" s="87" t="s">
        <v>106</v>
      </c>
      <c r="I342" s="87">
        <v>107</v>
      </c>
      <c r="J342" s="87">
        <v>11</v>
      </c>
      <c r="K342" s="87">
        <v>0</v>
      </c>
      <c r="L342" s="87" t="s">
        <v>353</v>
      </c>
      <c r="M342" s="124">
        <v>1</v>
      </c>
      <c r="N342" s="124">
        <v>1</v>
      </c>
      <c r="O342" s="87">
        <v>0.39</v>
      </c>
      <c r="P342" s="87">
        <v>390</v>
      </c>
      <c r="Q342" s="87">
        <v>390</v>
      </c>
    </row>
    <row r="343" spans="2:17">
      <c r="B343" s="87">
        <v>332</v>
      </c>
      <c r="C343" s="87" t="s">
        <v>14</v>
      </c>
      <c r="D343" s="87">
        <v>2</v>
      </c>
      <c r="E343" s="87" t="s">
        <v>297</v>
      </c>
      <c r="F343" s="87" t="s">
        <v>4</v>
      </c>
      <c r="G343" s="87">
        <v>12</v>
      </c>
      <c r="H343" s="87" t="s">
        <v>107</v>
      </c>
      <c r="I343" s="87">
        <v>108</v>
      </c>
      <c r="J343" s="87">
        <v>12</v>
      </c>
      <c r="K343" s="87">
        <v>0</v>
      </c>
      <c r="L343" s="87" t="s">
        <v>353</v>
      </c>
      <c r="M343" s="124">
        <v>1</v>
      </c>
      <c r="N343" s="124">
        <v>1</v>
      </c>
      <c r="O343" s="87">
        <v>0.79749999999999999</v>
      </c>
      <c r="P343" s="87">
        <v>797.5</v>
      </c>
      <c r="Q343" s="87">
        <v>797.5</v>
      </c>
    </row>
    <row r="344" spans="2:17">
      <c r="B344" s="87">
        <v>333</v>
      </c>
      <c r="C344" s="87" t="s">
        <v>14</v>
      </c>
      <c r="D344" s="87">
        <v>2</v>
      </c>
      <c r="E344" s="87" t="s">
        <v>297</v>
      </c>
      <c r="F344" s="87" t="s">
        <v>4</v>
      </c>
      <c r="G344" s="87">
        <v>13</v>
      </c>
      <c r="H344" s="87" t="s">
        <v>108</v>
      </c>
      <c r="I344" s="87">
        <v>109</v>
      </c>
      <c r="J344" s="87">
        <v>13</v>
      </c>
      <c r="K344" s="87">
        <v>0</v>
      </c>
      <c r="L344" s="87" t="s">
        <v>353</v>
      </c>
      <c r="M344" s="124">
        <v>1</v>
      </c>
      <c r="N344" s="124">
        <v>1</v>
      </c>
      <c r="O344" s="87">
        <v>0.9325</v>
      </c>
      <c r="P344" s="87">
        <v>932.5</v>
      </c>
      <c r="Q344" s="87">
        <v>932.5</v>
      </c>
    </row>
    <row r="345" spans="2:17">
      <c r="B345" s="87">
        <v>334</v>
      </c>
      <c r="C345" s="87" t="s">
        <v>14</v>
      </c>
      <c r="D345" s="87">
        <v>2</v>
      </c>
      <c r="E345" s="87" t="s">
        <v>297</v>
      </c>
      <c r="F345" s="87" t="s">
        <v>4</v>
      </c>
      <c r="G345" s="87">
        <v>14</v>
      </c>
      <c r="H345" s="87" t="s">
        <v>109</v>
      </c>
      <c r="I345" s="87">
        <v>110</v>
      </c>
      <c r="J345" s="87">
        <v>14</v>
      </c>
      <c r="K345" s="87">
        <v>0</v>
      </c>
      <c r="L345" s="87" t="s">
        <v>353</v>
      </c>
      <c r="M345" s="124">
        <v>1</v>
      </c>
      <c r="N345" s="124">
        <v>1</v>
      </c>
      <c r="O345" s="87">
        <v>0.97750000000000004</v>
      </c>
      <c r="P345" s="87">
        <v>977.5</v>
      </c>
      <c r="Q345" s="87">
        <v>977.5</v>
      </c>
    </row>
    <row r="346" spans="2:17">
      <c r="B346" s="87">
        <v>335</v>
      </c>
      <c r="C346" s="87" t="s">
        <v>14</v>
      </c>
      <c r="D346" s="87">
        <v>2</v>
      </c>
      <c r="E346" s="87" t="s">
        <v>297</v>
      </c>
      <c r="F346" s="87" t="s">
        <v>4</v>
      </c>
      <c r="G346" s="87">
        <v>15</v>
      </c>
      <c r="H346" s="87" t="s">
        <v>110</v>
      </c>
      <c r="I346" s="87">
        <v>111</v>
      </c>
      <c r="J346" s="87">
        <v>15</v>
      </c>
      <c r="K346" s="87">
        <v>0</v>
      </c>
      <c r="L346" s="87" t="s">
        <v>353</v>
      </c>
      <c r="M346" s="124">
        <v>1</v>
      </c>
      <c r="N346" s="124">
        <v>1</v>
      </c>
      <c r="O346" s="87">
        <v>0.99250000000000005</v>
      </c>
      <c r="P346" s="87">
        <v>992.5</v>
      </c>
      <c r="Q346" s="87">
        <v>992.5</v>
      </c>
    </row>
    <row r="347" spans="2:17">
      <c r="B347" s="87">
        <v>336</v>
      </c>
      <c r="C347" s="87" t="s">
        <v>14</v>
      </c>
      <c r="D347" s="87">
        <v>2</v>
      </c>
      <c r="E347" s="87" t="s">
        <v>297</v>
      </c>
      <c r="F347" s="87" t="s">
        <v>4</v>
      </c>
      <c r="G347" s="87">
        <v>16</v>
      </c>
      <c r="H347" s="87" t="s">
        <v>111</v>
      </c>
      <c r="I347" s="87">
        <v>112</v>
      </c>
      <c r="J347" s="87">
        <v>16</v>
      </c>
      <c r="K347" s="87">
        <v>0</v>
      </c>
      <c r="L347" s="87" t="s">
        <v>353</v>
      </c>
      <c r="M347" s="124">
        <v>1</v>
      </c>
      <c r="N347" s="124">
        <v>1</v>
      </c>
      <c r="O347" s="87">
        <v>0.99750000000000005</v>
      </c>
      <c r="P347" s="87">
        <v>997.5</v>
      </c>
      <c r="Q347" s="87">
        <v>997.5</v>
      </c>
    </row>
    <row r="348" spans="2:17">
      <c r="B348" s="87">
        <v>337</v>
      </c>
      <c r="C348" s="87" t="s">
        <v>14</v>
      </c>
      <c r="D348" s="87">
        <v>2</v>
      </c>
      <c r="E348" s="87" t="s">
        <v>297</v>
      </c>
      <c r="F348" s="87" t="s">
        <v>5</v>
      </c>
      <c r="G348" s="87">
        <v>1</v>
      </c>
      <c r="H348" s="87" t="s">
        <v>116</v>
      </c>
      <c r="I348" s="87">
        <v>121</v>
      </c>
      <c r="J348" s="87">
        <v>1</v>
      </c>
      <c r="K348" s="87">
        <v>0</v>
      </c>
      <c r="L348" s="87" t="s">
        <v>353</v>
      </c>
      <c r="M348" s="124">
        <v>1</v>
      </c>
      <c r="N348" s="124">
        <v>1</v>
      </c>
      <c r="O348" s="87">
        <v>0.73</v>
      </c>
      <c r="P348" s="87">
        <v>730</v>
      </c>
      <c r="Q348" s="87">
        <v>730</v>
      </c>
    </row>
    <row r="349" spans="2:17">
      <c r="B349" s="87">
        <v>338</v>
      </c>
      <c r="C349" s="87" t="s">
        <v>14</v>
      </c>
      <c r="D349" s="87">
        <v>2</v>
      </c>
      <c r="E349" s="87" t="s">
        <v>297</v>
      </c>
      <c r="F349" s="87" t="s">
        <v>5</v>
      </c>
      <c r="G349" s="87">
        <v>2</v>
      </c>
      <c r="H349" s="87" t="s">
        <v>117</v>
      </c>
      <c r="I349" s="87">
        <v>122</v>
      </c>
      <c r="J349" s="87">
        <v>2</v>
      </c>
      <c r="K349" s="87">
        <v>0</v>
      </c>
      <c r="L349" s="87" t="s">
        <v>353</v>
      </c>
      <c r="M349" s="124">
        <v>1</v>
      </c>
      <c r="N349" s="124">
        <v>1</v>
      </c>
      <c r="O349" s="87">
        <v>0.91</v>
      </c>
      <c r="P349" s="87">
        <v>910</v>
      </c>
      <c r="Q349" s="87">
        <v>910</v>
      </c>
    </row>
    <row r="350" spans="2:17">
      <c r="B350" s="87">
        <v>339</v>
      </c>
      <c r="C350" s="87" t="s">
        <v>14</v>
      </c>
      <c r="D350" s="87">
        <v>2</v>
      </c>
      <c r="E350" s="87" t="s">
        <v>297</v>
      </c>
      <c r="F350" s="87" t="s">
        <v>5</v>
      </c>
      <c r="G350" s="87">
        <v>3</v>
      </c>
      <c r="H350" s="87" t="s">
        <v>118</v>
      </c>
      <c r="I350" s="87">
        <v>123</v>
      </c>
      <c r="J350" s="87">
        <v>3</v>
      </c>
      <c r="K350" s="87">
        <v>0</v>
      </c>
      <c r="L350" s="87" t="s">
        <v>353</v>
      </c>
      <c r="M350" s="124">
        <v>1</v>
      </c>
      <c r="N350" s="124">
        <v>1</v>
      </c>
      <c r="O350" s="87">
        <v>0.97</v>
      </c>
      <c r="P350" s="87">
        <v>970</v>
      </c>
      <c r="Q350" s="87">
        <v>970</v>
      </c>
    </row>
    <row r="351" spans="2:17">
      <c r="B351" s="87">
        <v>340</v>
      </c>
      <c r="C351" s="87" t="s">
        <v>14</v>
      </c>
      <c r="D351" s="87">
        <v>2</v>
      </c>
      <c r="E351" s="87" t="s">
        <v>297</v>
      </c>
      <c r="F351" s="87" t="s">
        <v>5</v>
      </c>
      <c r="G351" s="87">
        <v>4</v>
      </c>
      <c r="H351" s="87" t="s">
        <v>119</v>
      </c>
      <c r="I351" s="87">
        <v>124</v>
      </c>
      <c r="J351" s="87">
        <v>4</v>
      </c>
      <c r="K351" s="87">
        <v>0</v>
      </c>
      <c r="L351" s="87" t="s">
        <v>353</v>
      </c>
      <c r="M351" s="124">
        <v>1</v>
      </c>
      <c r="N351" s="124">
        <v>1</v>
      </c>
      <c r="O351" s="87">
        <v>0.99</v>
      </c>
      <c r="P351" s="87">
        <v>990</v>
      </c>
      <c r="Q351" s="87">
        <v>990</v>
      </c>
    </row>
    <row r="352" spans="2:17">
      <c r="B352" s="87">
        <v>341</v>
      </c>
      <c r="C352" s="87" t="s">
        <v>14</v>
      </c>
      <c r="D352" s="87">
        <v>2</v>
      </c>
      <c r="E352" s="87" t="s">
        <v>297</v>
      </c>
      <c r="F352" s="87" t="s">
        <v>5</v>
      </c>
      <c r="G352" s="87">
        <v>5</v>
      </c>
      <c r="H352" s="87" t="s">
        <v>120</v>
      </c>
      <c r="I352" s="87">
        <v>125</v>
      </c>
      <c r="J352" s="87">
        <v>5</v>
      </c>
      <c r="K352" s="87">
        <v>0</v>
      </c>
      <c r="L352" s="87" t="s">
        <v>353</v>
      </c>
      <c r="M352" s="124">
        <v>1</v>
      </c>
      <c r="N352" s="124">
        <v>1</v>
      </c>
      <c r="O352" s="87">
        <v>0.39500000000000002</v>
      </c>
      <c r="P352" s="87">
        <v>395</v>
      </c>
      <c r="Q352" s="87">
        <v>395</v>
      </c>
    </row>
    <row r="353" spans="2:19">
      <c r="B353" s="87">
        <v>342</v>
      </c>
      <c r="C353" s="87" t="s">
        <v>14</v>
      </c>
      <c r="D353" s="87">
        <v>2</v>
      </c>
      <c r="E353" s="87" t="s">
        <v>297</v>
      </c>
      <c r="F353" s="87" t="s">
        <v>5</v>
      </c>
      <c r="G353" s="87">
        <v>6</v>
      </c>
      <c r="H353" s="87" t="s">
        <v>121</v>
      </c>
      <c r="I353" s="87">
        <v>126</v>
      </c>
      <c r="J353" s="87">
        <v>6</v>
      </c>
      <c r="K353" s="87">
        <v>0</v>
      </c>
      <c r="L353" s="87" t="s">
        <v>353</v>
      </c>
      <c r="M353" s="124">
        <v>1</v>
      </c>
      <c r="N353" s="124">
        <v>1</v>
      </c>
      <c r="O353" s="87">
        <v>0.79749999999999999</v>
      </c>
      <c r="P353" s="87">
        <v>797.5</v>
      </c>
      <c r="Q353" s="87">
        <v>797.5</v>
      </c>
    </row>
    <row r="354" spans="2:19">
      <c r="B354" s="87">
        <v>343</v>
      </c>
      <c r="C354" s="87" t="s">
        <v>14</v>
      </c>
      <c r="D354" s="87">
        <v>2</v>
      </c>
      <c r="E354" s="87" t="s">
        <v>297</v>
      </c>
      <c r="F354" s="87" t="s">
        <v>5</v>
      </c>
      <c r="G354" s="87">
        <v>7</v>
      </c>
      <c r="H354" s="87" t="s">
        <v>122</v>
      </c>
      <c r="I354" s="87">
        <v>127</v>
      </c>
      <c r="J354" s="87">
        <v>7</v>
      </c>
      <c r="K354" s="87">
        <v>0</v>
      </c>
      <c r="L354" s="87" t="s">
        <v>353</v>
      </c>
      <c r="M354" s="124">
        <v>1</v>
      </c>
      <c r="N354" s="124">
        <v>1</v>
      </c>
      <c r="O354" s="87">
        <v>0.9325</v>
      </c>
      <c r="P354" s="87">
        <v>932.5</v>
      </c>
      <c r="Q354" s="87">
        <v>932.5</v>
      </c>
    </row>
    <row r="355" spans="2:19">
      <c r="B355" s="87">
        <v>344</v>
      </c>
      <c r="C355" s="87" t="s">
        <v>14</v>
      </c>
      <c r="D355" s="87">
        <v>2</v>
      </c>
      <c r="E355" s="87" t="s">
        <v>297</v>
      </c>
      <c r="F355" s="87" t="s">
        <v>5</v>
      </c>
      <c r="G355" s="87">
        <v>8</v>
      </c>
      <c r="H355" s="87" t="s">
        <v>123</v>
      </c>
      <c r="I355" s="87">
        <v>128</v>
      </c>
      <c r="J355" s="87">
        <v>8</v>
      </c>
      <c r="K355" s="87">
        <v>0</v>
      </c>
      <c r="L355" s="87" t="s">
        <v>353</v>
      </c>
      <c r="M355" s="124">
        <v>1</v>
      </c>
      <c r="N355" s="124">
        <v>1</v>
      </c>
      <c r="O355" s="87">
        <v>0.97750000000000004</v>
      </c>
      <c r="P355" s="87">
        <v>977.5</v>
      </c>
      <c r="Q355" s="87">
        <v>977.5</v>
      </c>
    </row>
    <row r="356" spans="2:19">
      <c r="B356" s="87">
        <v>345</v>
      </c>
      <c r="C356" s="87" t="s">
        <v>14</v>
      </c>
      <c r="D356" s="87">
        <v>2</v>
      </c>
      <c r="E356" s="87" t="s">
        <v>297</v>
      </c>
      <c r="F356" s="87" t="s">
        <v>5</v>
      </c>
      <c r="G356" s="87">
        <v>9</v>
      </c>
      <c r="H356" s="87" t="s">
        <v>124</v>
      </c>
      <c r="I356" s="87">
        <v>129</v>
      </c>
      <c r="J356" s="87">
        <v>9</v>
      </c>
      <c r="K356" s="87">
        <v>0</v>
      </c>
      <c r="L356" s="87" t="s">
        <v>353</v>
      </c>
      <c r="M356" s="124">
        <v>1</v>
      </c>
      <c r="N356" s="124">
        <v>1</v>
      </c>
      <c r="O356" s="87">
        <v>0.99250000000000005</v>
      </c>
      <c r="P356" s="87">
        <v>992.5</v>
      </c>
      <c r="Q356" s="87">
        <v>992.5</v>
      </c>
    </row>
    <row r="357" spans="2:19">
      <c r="B357" s="87">
        <v>346</v>
      </c>
      <c r="C357" s="87" t="s">
        <v>14</v>
      </c>
      <c r="D357" s="87">
        <v>2</v>
      </c>
      <c r="E357" s="87" t="s">
        <v>297</v>
      </c>
      <c r="F357" s="87" t="s">
        <v>5</v>
      </c>
      <c r="G357" s="87">
        <v>10</v>
      </c>
      <c r="H357" s="87" t="s">
        <v>125</v>
      </c>
      <c r="I357" s="87">
        <v>130</v>
      </c>
      <c r="J357" s="87">
        <v>10</v>
      </c>
      <c r="K357" s="87">
        <v>0</v>
      </c>
      <c r="L357" s="87" t="s">
        <v>353</v>
      </c>
      <c r="M357" s="124">
        <v>1</v>
      </c>
      <c r="N357" s="124">
        <v>1</v>
      </c>
      <c r="O357" s="87">
        <v>0.99750000000000005</v>
      </c>
      <c r="P357" s="87">
        <v>997.5</v>
      </c>
      <c r="Q357" s="87">
        <v>997.5</v>
      </c>
    </row>
    <row r="358" spans="2:19">
      <c r="B358" s="87">
        <v>347</v>
      </c>
      <c r="C358" s="87" t="s">
        <v>14</v>
      </c>
      <c r="D358" s="87">
        <v>2</v>
      </c>
      <c r="E358" s="87" t="s">
        <v>297</v>
      </c>
      <c r="F358" s="87" t="s">
        <v>5</v>
      </c>
      <c r="G358" s="87">
        <v>11</v>
      </c>
      <c r="H358" s="87" t="s">
        <v>126</v>
      </c>
      <c r="I358" s="87">
        <v>131</v>
      </c>
      <c r="J358" s="87">
        <v>11</v>
      </c>
      <c r="K358" s="87">
        <v>0</v>
      </c>
      <c r="L358" s="87" t="s">
        <v>353</v>
      </c>
      <c r="M358" s="124">
        <v>1</v>
      </c>
      <c r="N358" s="124">
        <v>1</v>
      </c>
      <c r="O358" s="87">
        <v>0.39</v>
      </c>
      <c r="P358" s="87">
        <v>390</v>
      </c>
      <c r="Q358" s="87">
        <v>390</v>
      </c>
    </row>
    <row r="359" spans="2:19">
      <c r="B359" s="87">
        <v>348</v>
      </c>
      <c r="C359" s="87" t="s">
        <v>14</v>
      </c>
      <c r="D359" s="87">
        <v>2</v>
      </c>
      <c r="E359" s="87" t="s">
        <v>297</v>
      </c>
      <c r="F359" s="87" t="s">
        <v>5</v>
      </c>
      <c r="G359" s="87">
        <v>12</v>
      </c>
      <c r="H359" s="87" t="s">
        <v>127</v>
      </c>
      <c r="I359" s="87">
        <v>132</v>
      </c>
      <c r="J359" s="87">
        <v>12</v>
      </c>
      <c r="K359" s="87">
        <v>0</v>
      </c>
      <c r="L359" s="87" t="s">
        <v>353</v>
      </c>
      <c r="M359" s="124">
        <v>1</v>
      </c>
      <c r="N359" s="124">
        <v>1</v>
      </c>
      <c r="O359" s="87">
        <v>0.79749999999999999</v>
      </c>
      <c r="P359" s="87">
        <v>797.5</v>
      </c>
      <c r="Q359" s="87">
        <v>797.5</v>
      </c>
    </row>
    <row r="360" spans="2:19">
      <c r="B360" s="87">
        <v>349</v>
      </c>
      <c r="C360" s="87" t="s">
        <v>14</v>
      </c>
      <c r="D360" s="87">
        <v>2</v>
      </c>
      <c r="E360" s="87" t="s">
        <v>297</v>
      </c>
      <c r="F360" s="87" t="s">
        <v>5</v>
      </c>
      <c r="G360" s="87">
        <v>13</v>
      </c>
      <c r="H360" s="87" t="s">
        <v>128</v>
      </c>
      <c r="I360" s="87">
        <v>133</v>
      </c>
      <c r="J360" s="87">
        <v>13</v>
      </c>
      <c r="K360" s="87">
        <v>0</v>
      </c>
      <c r="L360" s="87" t="s">
        <v>353</v>
      </c>
      <c r="M360" s="124">
        <v>1</v>
      </c>
      <c r="N360" s="124">
        <v>1</v>
      </c>
      <c r="O360" s="87">
        <v>0.9325</v>
      </c>
      <c r="P360" s="87">
        <v>932.5</v>
      </c>
      <c r="Q360" s="87">
        <v>932.5</v>
      </c>
    </row>
    <row r="361" spans="2:19">
      <c r="B361" s="87">
        <v>350</v>
      </c>
      <c r="C361" s="87" t="s">
        <v>14</v>
      </c>
      <c r="D361" s="87">
        <v>2</v>
      </c>
      <c r="E361" s="87" t="s">
        <v>297</v>
      </c>
      <c r="F361" s="87" t="s">
        <v>5</v>
      </c>
      <c r="G361" s="87">
        <v>14</v>
      </c>
      <c r="H361" s="87" t="s">
        <v>129</v>
      </c>
      <c r="I361" s="87">
        <v>134</v>
      </c>
      <c r="J361" s="87">
        <v>14</v>
      </c>
      <c r="K361" s="87">
        <v>0</v>
      </c>
      <c r="L361" s="87" t="s">
        <v>353</v>
      </c>
      <c r="M361" s="124">
        <v>1</v>
      </c>
      <c r="N361" s="124">
        <v>1</v>
      </c>
      <c r="O361" s="87">
        <v>0.97750000000000004</v>
      </c>
      <c r="P361" s="87">
        <v>977.5</v>
      </c>
      <c r="Q361" s="87">
        <v>977.5</v>
      </c>
    </row>
    <row r="362" spans="2:19">
      <c r="B362" s="87">
        <v>351</v>
      </c>
      <c r="C362" s="87" t="s">
        <v>14</v>
      </c>
      <c r="D362" s="87">
        <v>2</v>
      </c>
      <c r="E362" s="87" t="s">
        <v>297</v>
      </c>
      <c r="F362" s="87" t="s">
        <v>5</v>
      </c>
      <c r="G362" s="87">
        <v>15</v>
      </c>
      <c r="H362" s="87" t="s">
        <v>130</v>
      </c>
      <c r="I362" s="87">
        <v>135</v>
      </c>
      <c r="J362" s="87">
        <v>15</v>
      </c>
      <c r="K362" s="87">
        <v>0</v>
      </c>
      <c r="L362" s="87" t="s">
        <v>353</v>
      </c>
      <c r="M362" s="124">
        <v>1</v>
      </c>
      <c r="N362" s="124">
        <v>1</v>
      </c>
      <c r="O362" s="87">
        <v>0.99250000000000005</v>
      </c>
      <c r="P362" s="87">
        <v>992.5</v>
      </c>
      <c r="Q362" s="87">
        <v>992.5</v>
      </c>
    </row>
    <row r="363" spans="2:19">
      <c r="B363" s="87">
        <v>352</v>
      </c>
      <c r="C363" s="87" t="s">
        <v>14</v>
      </c>
      <c r="D363" s="87">
        <v>2</v>
      </c>
      <c r="E363" s="87" t="s">
        <v>297</v>
      </c>
      <c r="F363" s="87" t="s">
        <v>5</v>
      </c>
      <c r="G363" s="87">
        <v>16</v>
      </c>
      <c r="H363" s="87" t="s">
        <v>131</v>
      </c>
      <c r="I363" s="87">
        <v>136</v>
      </c>
      <c r="J363" s="87">
        <v>16</v>
      </c>
      <c r="K363" s="87">
        <v>0</v>
      </c>
      <c r="L363" s="87" t="s">
        <v>353</v>
      </c>
      <c r="M363" s="124">
        <v>1</v>
      </c>
      <c r="N363" s="124">
        <v>1</v>
      </c>
      <c r="O363" s="87">
        <v>0.99750000000000005</v>
      </c>
      <c r="P363" s="87">
        <v>997.5</v>
      </c>
      <c r="Q363" s="87">
        <v>997.5</v>
      </c>
    </row>
    <row r="364" spans="2:19">
      <c r="B364" s="87">
        <v>353</v>
      </c>
      <c r="C364" s="87" t="s">
        <v>14</v>
      </c>
      <c r="D364" s="87">
        <v>2</v>
      </c>
      <c r="E364" s="87" t="s">
        <v>297</v>
      </c>
      <c r="F364" s="87" t="s">
        <v>6</v>
      </c>
      <c r="G364" s="87">
        <v>1</v>
      </c>
      <c r="H364" s="87" t="s">
        <v>136</v>
      </c>
      <c r="I364" s="87">
        <v>145</v>
      </c>
      <c r="J364" s="87">
        <v>1</v>
      </c>
      <c r="K364" s="87">
        <v>0</v>
      </c>
      <c r="L364" s="87" t="s">
        <v>353</v>
      </c>
      <c r="M364" s="124">
        <v>1</v>
      </c>
      <c r="N364" s="124">
        <v>1</v>
      </c>
      <c r="O364" s="87">
        <v>0.73</v>
      </c>
      <c r="P364" s="87">
        <v>730</v>
      </c>
      <c r="Q364" s="87">
        <v>730</v>
      </c>
    </row>
    <row r="365" spans="2:19">
      <c r="B365" s="87">
        <v>354</v>
      </c>
      <c r="C365" s="87" t="s">
        <v>14</v>
      </c>
      <c r="D365" s="87">
        <v>2</v>
      </c>
      <c r="E365" s="87" t="s">
        <v>297</v>
      </c>
      <c r="F365" s="87" t="s">
        <v>6</v>
      </c>
      <c r="G365" s="87">
        <v>2</v>
      </c>
      <c r="H365" s="87" t="s">
        <v>137</v>
      </c>
      <c r="I365" s="87">
        <v>146</v>
      </c>
      <c r="J365" s="87">
        <v>2</v>
      </c>
      <c r="K365" s="87">
        <v>0</v>
      </c>
      <c r="L365" s="87" t="s">
        <v>353</v>
      </c>
      <c r="M365" s="124">
        <v>1</v>
      </c>
      <c r="N365" s="124">
        <v>1</v>
      </c>
      <c r="O365" s="87">
        <v>0.91</v>
      </c>
      <c r="P365" s="87">
        <v>910</v>
      </c>
      <c r="Q365" s="87">
        <v>910</v>
      </c>
    </row>
    <row r="366" spans="2:19">
      <c r="B366" s="87">
        <v>355</v>
      </c>
      <c r="C366" s="87" t="s">
        <v>14</v>
      </c>
      <c r="D366" s="87">
        <v>2</v>
      </c>
      <c r="E366" s="87" t="s">
        <v>297</v>
      </c>
      <c r="F366" s="87" t="s">
        <v>6</v>
      </c>
      <c r="G366" s="87">
        <v>3</v>
      </c>
      <c r="H366" s="87" t="s">
        <v>138</v>
      </c>
      <c r="I366" s="87">
        <v>147</v>
      </c>
      <c r="J366" s="87">
        <v>3</v>
      </c>
      <c r="K366" s="87">
        <v>0</v>
      </c>
      <c r="L366" s="87" t="s">
        <v>353</v>
      </c>
      <c r="M366" s="124">
        <v>1</v>
      </c>
      <c r="N366" s="124">
        <v>1</v>
      </c>
      <c r="O366" s="87">
        <v>0.97</v>
      </c>
      <c r="P366" s="87">
        <v>970</v>
      </c>
      <c r="Q366" s="87">
        <v>970</v>
      </c>
      <c r="S366" s="113"/>
    </row>
    <row r="367" spans="2:19">
      <c r="B367" s="87">
        <v>356</v>
      </c>
      <c r="C367" s="87" t="s">
        <v>14</v>
      </c>
      <c r="D367" s="87">
        <v>2</v>
      </c>
      <c r="E367" s="87" t="s">
        <v>297</v>
      </c>
      <c r="F367" s="87" t="s">
        <v>6</v>
      </c>
      <c r="G367" s="87">
        <v>4</v>
      </c>
      <c r="H367" s="87" t="s">
        <v>139</v>
      </c>
      <c r="I367" s="87">
        <v>148</v>
      </c>
      <c r="J367" s="87">
        <v>4</v>
      </c>
      <c r="K367" s="87">
        <v>0</v>
      </c>
      <c r="L367" s="87" t="s">
        <v>353</v>
      </c>
      <c r="M367" s="124">
        <v>1</v>
      </c>
      <c r="N367" s="124">
        <v>1</v>
      </c>
      <c r="O367" s="87">
        <v>0.99</v>
      </c>
      <c r="P367" s="87">
        <v>990</v>
      </c>
      <c r="Q367" s="87">
        <v>990</v>
      </c>
      <c r="S367" s="113"/>
    </row>
    <row r="368" spans="2:19">
      <c r="B368" s="87">
        <v>357</v>
      </c>
      <c r="C368" s="87" t="s">
        <v>14</v>
      </c>
      <c r="D368" s="87">
        <v>2</v>
      </c>
      <c r="E368" s="87" t="s">
        <v>297</v>
      </c>
      <c r="F368" s="87" t="s">
        <v>6</v>
      </c>
      <c r="G368" s="87">
        <v>5</v>
      </c>
      <c r="H368" s="87" t="s">
        <v>140</v>
      </c>
      <c r="I368" s="87">
        <v>149</v>
      </c>
      <c r="J368" s="87">
        <v>5</v>
      </c>
      <c r="K368" s="87">
        <v>0</v>
      </c>
      <c r="L368" s="87" t="s">
        <v>353</v>
      </c>
      <c r="M368" s="124">
        <v>1</v>
      </c>
      <c r="N368" s="124">
        <v>1</v>
      </c>
      <c r="O368" s="87">
        <v>0.39500000000000002</v>
      </c>
      <c r="P368" s="87">
        <v>395</v>
      </c>
      <c r="Q368" s="87">
        <v>395</v>
      </c>
      <c r="S368" s="113"/>
    </row>
    <row r="369" spans="2:19">
      <c r="B369" s="87">
        <v>358</v>
      </c>
      <c r="C369" s="87" t="s">
        <v>14</v>
      </c>
      <c r="D369" s="87">
        <v>2</v>
      </c>
      <c r="E369" s="87" t="s">
        <v>297</v>
      </c>
      <c r="F369" s="87" t="s">
        <v>6</v>
      </c>
      <c r="G369" s="87">
        <v>6</v>
      </c>
      <c r="H369" s="87" t="s">
        <v>141</v>
      </c>
      <c r="I369" s="87">
        <v>150</v>
      </c>
      <c r="J369" s="87">
        <v>6</v>
      </c>
      <c r="K369" s="87">
        <v>0</v>
      </c>
      <c r="L369" s="87" t="s">
        <v>353</v>
      </c>
      <c r="M369" s="124">
        <v>1</v>
      </c>
      <c r="N369" s="124">
        <v>1</v>
      </c>
      <c r="O369" s="87">
        <v>0.79749999999999999</v>
      </c>
      <c r="P369" s="87">
        <v>797.5</v>
      </c>
      <c r="Q369" s="87">
        <v>797.5</v>
      </c>
      <c r="S369" s="113"/>
    </row>
    <row r="370" spans="2:19">
      <c r="B370" s="87">
        <v>359</v>
      </c>
      <c r="C370" s="87" t="s">
        <v>14</v>
      </c>
      <c r="D370" s="87">
        <v>2</v>
      </c>
      <c r="E370" s="87" t="s">
        <v>297</v>
      </c>
      <c r="F370" s="87" t="s">
        <v>6</v>
      </c>
      <c r="G370" s="87">
        <v>7</v>
      </c>
      <c r="H370" s="87" t="s">
        <v>142</v>
      </c>
      <c r="I370" s="87">
        <v>151</v>
      </c>
      <c r="J370" s="87">
        <v>7</v>
      </c>
      <c r="K370" s="87">
        <v>0</v>
      </c>
      <c r="L370" s="87" t="s">
        <v>353</v>
      </c>
      <c r="M370" s="124">
        <v>1</v>
      </c>
      <c r="N370" s="124">
        <v>1</v>
      </c>
      <c r="O370" s="87">
        <v>0.9325</v>
      </c>
      <c r="P370" s="87">
        <v>932.5</v>
      </c>
      <c r="Q370" s="87">
        <v>932.5</v>
      </c>
      <c r="S370" s="113"/>
    </row>
    <row r="371" spans="2:19">
      <c r="B371" s="87">
        <v>360</v>
      </c>
      <c r="C371" s="87" t="s">
        <v>14</v>
      </c>
      <c r="D371" s="87">
        <v>2</v>
      </c>
      <c r="E371" s="87" t="s">
        <v>297</v>
      </c>
      <c r="F371" s="87" t="s">
        <v>6</v>
      </c>
      <c r="G371" s="87">
        <v>8</v>
      </c>
      <c r="H371" s="87" t="s">
        <v>143</v>
      </c>
      <c r="I371" s="87">
        <v>152</v>
      </c>
      <c r="J371" s="87">
        <v>8</v>
      </c>
      <c r="K371" s="87">
        <v>0</v>
      </c>
      <c r="L371" s="87" t="s">
        <v>353</v>
      </c>
      <c r="M371" s="124">
        <v>1</v>
      </c>
      <c r="N371" s="124">
        <v>1</v>
      </c>
      <c r="O371" s="87">
        <v>0.97750000000000004</v>
      </c>
      <c r="P371" s="87">
        <v>977.5</v>
      </c>
      <c r="Q371" s="87">
        <v>977.5</v>
      </c>
      <c r="S371" s="113"/>
    </row>
    <row r="372" spans="2:19">
      <c r="B372" s="87">
        <v>361</v>
      </c>
      <c r="C372" s="87" t="s">
        <v>14</v>
      </c>
      <c r="D372" s="87">
        <v>2</v>
      </c>
      <c r="E372" s="87" t="s">
        <v>297</v>
      </c>
      <c r="F372" s="87" t="s">
        <v>6</v>
      </c>
      <c r="G372" s="87">
        <v>9</v>
      </c>
      <c r="H372" s="87" t="s">
        <v>144</v>
      </c>
      <c r="I372" s="87">
        <v>153</v>
      </c>
      <c r="J372" s="87">
        <v>9</v>
      </c>
      <c r="K372" s="87">
        <v>0</v>
      </c>
      <c r="L372" s="87" t="s">
        <v>353</v>
      </c>
      <c r="M372" s="124">
        <v>1</v>
      </c>
      <c r="N372" s="124">
        <v>1</v>
      </c>
      <c r="O372" s="87">
        <v>0.99250000000000005</v>
      </c>
      <c r="P372" s="87">
        <v>992.5</v>
      </c>
      <c r="Q372" s="87">
        <v>992.5</v>
      </c>
      <c r="S372" s="113"/>
    </row>
    <row r="373" spans="2:19">
      <c r="B373" s="87">
        <v>362</v>
      </c>
      <c r="C373" s="87" t="s">
        <v>14</v>
      </c>
      <c r="D373" s="87">
        <v>2</v>
      </c>
      <c r="E373" s="87" t="s">
        <v>297</v>
      </c>
      <c r="F373" s="87" t="s">
        <v>6</v>
      </c>
      <c r="G373" s="87">
        <v>10</v>
      </c>
      <c r="H373" s="87" t="s">
        <v>145</v>
      </c>
      <c r="I373" s="87">
        <v>154</v>
      </c>
      <c r="J373" s="87">
        <v>10</v>
      </c>
      <c r="K373" s="87">
        <v>0</v>
      </c>
      <c r="L373" s="87" t="s">
        <v>353</v>
      </c>
      <c r="M373" s="124">
        <v>1</v>
      </c>
      <c r="N373" s="124">
        <v>1</v>
      </c>
      <c r="O373" s="87">
        <v>0.99750000000000005</v>
      </c>
      <c r="P373" s="87">
        <v>997.5</v>
      </c>
      <c r="Q373" s="87">
        <v>997.5</v>
      </c>
      <c r="S373" s="113"/>
    </row>
    <row r="374" spans="2:19">
      <c r="B374" s="87">
        <v>363</v>
      </c>
      <c r="C374" s="87" t="s">
        <v>14</v>
      </c>
      <c r="D374" s="87">
        <v>2</v>
      </c>
      <c r="E374" s="87" t="s">
        <v>297</v>
      </c>
      <c r="F374" s="87" t="s">
        <v>6</v>
      </c>
      <c r="G374" s="87">
        <v>11</v>
      </c>
      <c r="H374" s="87" t="s">
        <v>146</v>
      </c>
      <c r="I374" s="87">
        <v>155</v>
      </c>
      <c r="J374" s="87">
        <v>11</v>
      </c>
      <c r="K374" s="87">
        <v>0</v>
      </c>
      <c r="L374" s="87" t="s">
        <v>353</v>
      </c>
      <c r="M374" s="124">
        <v>1</v>
      </c>
      <c r="N374" s="124">
        <v>1</v>
      </c>
      <c r="O374" s="87">
        <v>0.39</v>
      </c>
      <c r="P374" s="87">
        <v>390</v>
      </c>
      <c r="Q374" s="87">
        <v>390</v>
      </c>
      <c r="S374" s="113"/>
    </row>
    <row r="375" spans="2:19">
      <c r="B375" s="87">
        <v>364</v>
      </c>
      <c r="C375" s="87" t="s">
        <v>14</v>
      </c>
      <c r="D375" s="87">
        <v>2</v>
      </c>
      <c r="E375" s="87" t="s">
        <v>297</v>
      </c>
      <c r="F375" s="87" t="s">
        <v>6</v>
      </c>
      <c r="G375" s="87">
        <v>12</v>
      </c>
      <c r="H375" s="87" t="s">
        <v>147</v>
      </c>
      <c r="I375" s="87">
        <v>156</v>
      </c>
      <c r="J375" s="87">
        <v>12</v>
      </c>
      <c r="K375" s="87">
        <v>0</v>
      </c>
      <c r="L375" s="87" t="s">
        <v>353</v>
      </c>
      <c r="M375" s="124">
        <v>1</v>
      </c>
      <c r="N375" s="124">
        <v>1</v>
      </c>
      <c r="O375" s="87">
        <v>0.79749999999999999</v>
      </c>
      <c r="P375" s="87">
        <v>797.5</v>
      </c>
      <c r="Q375" s="87">
        <v>797.5</v>
      </c>
      <c r="S375" s="113"/>
    </row>
    <row r="376" spans="2:19">
      <c r="B376" s="87">
        <v>365</v>
      </c>
      <c r="C376" s="87" t="s">
        <v>14</v>
      </c>
      <c r="D376" s="87">
        <v>2</v>
      </c>
      <c r="E376" s="87" t="s">
        <v>297</v>
      </c>
      <c r="F376" s="87" t="s">
        <v>6</v>
      </c>
      <c r="G376" s="87">
        <v>13</v>
      </c>
      <c r="H376" s="87" t="s">
        <v>148</v>
      </c>
      <c r="I376" s="87">
        <v>157</v>
      </c>
      <c r="J376" s="87">
        <v>13</v>
      </c>
      <c r="K376" s="87">
        <v>0</v>
      </c>
      <c r="L376" s="87" t="s">
        <v>353</v>
      </c>
      <c r="M376" s="124">
        <v>1</v>
      </c>
      <c r="N376" s="124">
        <v>1</v>
      </c>
      <c r="O376" s="87">
        <v>0.9325</v>
      </c>
      <c r="P376" s="87">
        <v>932.5</v>
      </c>
      <c r="Q376" s="87">
        <v>932.5</v>
      </c>
      <c r="S376" s="113"/>
    </row>
    <row r="377" spans="2:19">
      <c r="B377" s="87">
        <v>366</v>
      </c>
      <c r="C377" s="87" t="s">
        <v>14</v>
      </c>
      <c r="D377" s="87">
        <v>2</v>
      </c>
      <c r="E377" s="87" t="s">
        <v>297</v>
      </c>
      <c r="F377" s="87" t="s">
        <v>6</v>
      </c>
      <c r="G377" s="87">
        <v>14</v>
      </c>
      <c r="H377" s="87" t="s">
        <v>149</v>
      </c>
      <c r="I377" s="87">
        <v>158</v>
      </c>
      <c r="J377" s="87">
        <v>14</v>
      </c>
      <c r="K377" s="87">
        <v>0</v>
      </c>
      <c r="L377" s="87" t="s">
        <v>353</v>
      </c>
      <c r="M377" s="124">
        <v>1</v>
      </c>
      <c r="N377" s="124">
        <v>1</v>
      </c>
      <c r="O377" s="87">
        <v>0.97750000000000004</v>
      </c>
      <c r="P377" s="87">
        <v>977.5</v>
      </c>
      <c r="Q377" s="87">
        <v>977.5</v>
      </c>
      <c r="S377" s="113"/>
    </row>
    <row r="378" spans="2:19">
      <c r="B378" s="87">
        <v>367</v>
      </c>
      <c r="C378" s="87" t="s">
        <v>14</v>
      </c>
      <c r="D378" s="87">
        <v>3</v>
      </c>
      <c r="E378" s="87" t="s">
        <v>298</v>
      </c>
      <c r="F378" s="87" t="s">
        <v>6</v>
      </c>
      <c r="G378" s="87">
        <v>15</v>
      </c>
      <c r="H378" s="87" t="s">
        <v>150</v>
      </c>
      <c r="I378" s="87">
        <v>159</v>
      </c>
      <c r="J378" s="87">
        <v>15</v>
      </c>
      <c r="K378" s="87">
        <v>0</v>
      </c>
      <c r="L378" s="87" t="s">
        <v>353</v>
      </c>
      <c r="M378" s="124">
        <v>1</v>
      </c>
      <c r="N378" s="124">
        <v>1</v>
      </c>
      <c r="O378" s="87">
        <v>0.99250000000000005</v>
      </c>
      <c r="P378" s="87">
        <v>992.5</v>
      </c>
      <c r="Q378" s="87">
        <v>992.5</v>
      </c>
      <c r="S378" s="113"/>
    </row>
    <row r="379" spans="2:19">
      <c r="B379" s="87">
        <v>368</v>
      </c>
      <c r="C379" s="87" t="s">
        <v>14</v>
      </c>
      <c r="D379" s="87">
        <v>3</v>
      </c>
      <c r="E379" s="87" t="s">
        <v>298</v>
      </c>
      <c r="F379" s="87" t="s">
        <v>6</v>
      </c>
      <c r="G379" s="87">
        <v>16</v>
      </c>
      <c r="H379" s="87" t="s">
        <v>151</v>
      </c>
      <c r="I379" s="87">
        <v>160</v>
      </c>
      <c r="J379" s="87">
        <v>16</v>
      </c>
      <c r="K379" s="87">
        <v>0</v>
      </c>
      <c r="L379" s="87" t="s">
        <v>353</v>
      </c>
      <c r="M379" s="124">
        <v>1</v>
      </c>
      <c r="N379" s="124">
        <v>1</v>
      </c>
      <c r="O379" s="87">
        <v>0.99750000000000005</v>
      </c>
      <c r="P379" s="87">
        <v>997.5</v>
      </c>
      <c r="Q379" s="87">
        <v>997.5</v>
      </c>
      <c r="S379" s="113"/>
    </row>
    <row r="380" spans="2:19">
      <c r="B380" s="87">
        <v>369</v>
      </c>
      <c r="C380" s="87" t="s">
        <v>14</v>
      </c>
      <c r="D380" s="87">
        <v>3</v>
      </c>
      <c r="E380" s="87" t="s">
        <v>298</v>
      </c>
      <c r="F380" s="87" t="s">
        <v>7</v>
      </c>
      <c r="G380" s="87">
        <v>1</v>
      </c>
      <c r="H380" s="87" t="s">
        <v>156</v>
      </c>
      <c r="I380" s="87">
        <v>169</v>
      </c>
      <c r="J380" s="87">
        <v>1</v>
      </c>
      <c r="K380" s="87">
        <v>0</v>
      </c>
      <c r="L380" s="87" t="s">
        <v>353</v>
      </c>
      <c r="M380" s="124">
        <v>1</v>
      </c>
      <c r="N380" s="124">
        <v>1</v>
      </c>
      <c r="O380" s="87">
        <v>0.73</v>
      </c>
      <c r="P380" s="87">
        <v>730</v>
      </c>
      <c r="Q380" s="87">
        <v>730</v>
      </c>
      <c r="S380" s="113"/>
    </row>
    <row r="381" spans="2:19">
      <c r="B381" s="87">
        <v>370</v>
      </c>
      <c r="C381" s="87" t="s">
        <v>14</v>
      </c>
      <c r="D381" s="87">
        <v>3</v>
      </c>
      <c r="E381" s="87" t="s">
        <v>298</v>
      </c>
      <c r="F381" s="87" t="s">
        <v>7</v>
      </c>
      <c r="G381" s="87">
        <v>2</v>
      </c>
      <c r="H381" s="87" t="s">
        <v>157</v>
      </c>
      <c r="I381" s="87">
        <v>170</v>
      </c>
      <c r="J381" s="87">
        <v>2</v>
      </c>
      <c r="K381" s="87">
        <v>0</v>
      </c>
      <c r="L381" s="87" t="s">
        <v>353</v>
      </c>
      <c r="M381" s="124">
        <v>1</v>
      </c>
      <c r="N381" s="124">
        <v>1</v>
      </c>
      <c r="O381" s="87">
        <v>0.91</v>
      </c>
      <c r="P381" s="87">
        <v>910</v>
      </c>
      <c r="Q381" s="87">
        <v>910</v>
      </c>
      <c r="S381" s="113"/>
    </row>
    <row r="382" spans="2:19">
      <c r="B382" s="87">
        <v>371</v>
      </c>
      <c r="C382" s="87" t="s">
        <v>14</v>
      </c>
      <c r="D382" s="87">
        <v>3</v>
      </c>
      <c r="E382" s="87" t="s">
        <v>298</v>
      </c>
      <c r="F382" s="87" t="s">
        <v>7</v>
      </c>
      <c r="G382" s="87">
        <v>3</v>
      </c>
      <c r="H382" s="87" t="s">
        <v>158</v>
      </c>
      <c r="I382" s="87">
        <v>171</v>
      </c>
      <c r="J382" s="87">
        <v>3</v>
      </c>
      <c r="K382" s="87">
        <v>0</v>
      </c>
      <c r="L382" s="87" t="s">
        <v>353</v>
      </c>
      <c r="M382" s="124">
        <v>1</v>
      </c>
      <c r="N382" s="124">
        <v>1</v>
      </c>
      <c r="O382" s="87">
        <v>0.97</v>
      </c>
      <c r="P382" s="87">
        <v>970</v>
      </c>
      <c r="Q382" s="87">
        <v>970</v>
      </c>
      <c r="S382" s="113"/>
    </row>
    <row r="383" spans="2:19">
      <c r="B383" s="87">
        <v>372</v>
      </c>
      <c r="C383" s="87" t="s">
        <v>14</v>
      </c>
      <c r="D383" s="87">
        <v>3</v>
      </c>
      <c r="E383" s="87" t="s">
        <v>298</v>
      </c>
      <c r="F383" s="87" t="s">
        <v>7</v>
      </c>
      <c r="G383" s="87">
        <v>4</v>
      </c>
      <c r="H383" s="87" t="s">
        <v>159</v>
      </c>
      <c r="I383" s="87">
        <v>172</v>
      </c>
      <c r="J383" s="87">
        <v>4</v>
      </c>
      <c r="K383" s="87">
        <v>0</v>
      </c>
      <c r="L383" s="87" t="s">
        <v>353</v>
      </c>
      <c r="M383" s="124">
        <v>1</v>
      </c>
      <c r="N383" s="124">
        <v>1</v>
      </c>
      <c r="O383" s="87">
        <v>0.99</v>
      </c>
      <c r="P383" s="87">
        <v>990</v>
      </c>
      <c r="Q383" s="87">
        <v>990</v>
      </c>
      <c r="S383" s="113"/>
    </row>
    <row r="384" spans="2:19">
      <c r="B384" s="87">
        <v>373</v>
      </c>
      <c r="C384" s="87" t="s">
        <v>14</v>
      </c>
      <c r="D384" s="87">
        <v>3</v>
      </c>
      <c r="E384" s="87" t="s">
        <v>298</v>
      </c>
      <c r="F384" s="87" t="s">
        <v>7</v>
      </c>
      <c r="G384" s="87">
        <v>5</v>
      </c>
      <c r="H384" s="87" t="s">
        <v>160</v>
      </c>
      <c r="I384" s="87">
        <v>173</v>
      </c>
      <c r="J384" s="87">
        <v>5</v>
      </c>
      <c r="K384" s="87">
        <v>0</v>
      </c>
      <c r="L384" s="87" t="s">
        <v>353</v>
      </c>
      <c r="M384" s="124">
        <v>1</v>
      </c>
      <c r="N384" s="124">
        <v>1</v>
      </c>
      <c r="O384" s="87">
        <v>0.39500000000000002</v>
      </c>
      <c r="P384" s="87">
        <v>395</v>
      </c>
      <c r="Q384" s="87">
        <v>395</v>
      </c>
      <c r="S384" s="113"/>
    </row>
    <row r="385" spans="2:19">
      <c r="B385" s="87">
        <v>374</v>
      </c>
      <c r="C385" s="87" t="s">
        <v>14</v>
      </c>
      <c r="D385" s="87">
        <v>3</v>
      </c>
      <c r="E385" s="87" t="s">
        <v>298</v>
      </c>
      <c r="F385" s="87" t="s">
        <v>7</v>
      </c>
      <c r="G385" s="87">
        <v>6</v>
      </c>
      <c r="H385" s="87" t="s">
        <v>161</v>
      </c>
      <c r="I385" s="87">
        <v>174</v>
      </c>
      <c r="J385" s="87">
        <v>6</v>
      </c>
      <c r="K385" s="87">
        <v>0</v>
      </c>
      <c r="L385" s="87" t="s">
        <v>353</v>
      </c>
      <c r="M385" s="124">
        <v>1</v>
      </c>
      <c r="N385" s="124">
        <v>1</v>
      </c>
      <c r="O385" s="87">
        <v>0.79749999999999999</v>
      </c>
      <c r="P385" s="87">
        <v>797.5</v>
      </c>
      <c r="Q385" s="87">
        <v>797.5</v>
      </c>
      <c r="S385" s="113"/>
    </row>
    <row r="386" spans="2:19">
      <c r="B386" s="87">
        <v>375</v>
      </c>
      <c r="C386" s="87" t="s">
        <v>14</v>
      </c>
      <c r="D386" s="87">
        <v>3</v>
      </c>
      <c r="E386" s="87" t="s">
        <v>298</v>
      </c>
      <c r="F386" s="87" t="s">
        <v>7</v>
      </c>
      <c r="G386" s="87">
        <v>7</v>
      </c>
      <c r="H386" s="87" t="s">
        <v>162</v>
      </c>
      <c r="I386" s="87">
        <v>175</v>
      </c>
      <c r="J386" s="87">
        <v>7</v>
      </c>
      <c r="K386" s="87">
        <v>0</v>
      </c>
      <c r="L386" s="87" t="s">
        <v>353</v>
      </c>
      <c r="M386" s="124">
        <v>1</v>
      </c>
      <c r="N386" s="124">
        <v>1</v>
      </c>
      <c r="O386" s="87">
        <v>0.9325</v>
      </c>
      <c r="P386" s="87">
        <v>932.5</v>
      </c>
      <c r="Q386" s="87">
        <v>932.5</v>
      </c>
      <c r="S386" s="113"/>
    </row>
    <row r="387" spans="2:19">
      <c r="B387" s="87">
        <v>376</v>
      </c>
      <c r="C387" s="87" t="s">
        <v>14</v>
      </c>
      <c r="D387" s="87">
        <v>3</v>
      </c>
      <c r="E387" s="87" t="s">
        <v>298</v>
      </c>
      <c r="F387" s="87" t="s">
        <v>7</v>
      </c>
      <c r="G387" s="87">
        <v>8</v>
      </c>
      <c r="H387" s="87" t="s">
        <v>163</v>
      </c>
      <c r="I387" s="87">
        <v>176</v>
      </c>
      <c r="J387" s="87">
        <v>8</v>
      </c>
      <c r="K387" s="87">
        <v>0</v>
      </c>
      <c r="L387" s="87" t="s">
        <v>353</v>
      </c>
      <c r="M387" s="124">
        <v>1</v>
      </c>
      <c r="N387" s="124">
        <v>1</v>
      </c>
      <c r="O387" s="87">
        <v>0.97750000000000004</v>
      </c>
      <c r="P387" s="87">
        <v>977.5</v>
      </c>
      <c r="Q387" s="87">
        <v>977.5</v>
      </c>
      <c r="S387" s="113"/>
    </row>
    <row r="388" spans="2:19">
      <c r="B388" s="87">
        <v>377</v>
      </c>
      <c r="C388" s="87" t="s">
        <v>14</v>
      </c>
      <c r="D388" s="87">
        <v>3</v>
      </c>
      <c r="E388" s="87" t="s">
        <v>298</v>
      </c>
      <c r="F388" s="87" t="s">
        <v>7</v>
      </c>
      <c r="G388" s="87">
        <v>9</v>
      </c>
      <c r="H388" s="87" t="s">
        <v>164</v>
      </c>
      <c r="I388" s="87">
        <v>177</v>
      </c>
      <c r="J388" s="87">
        <v>9</v>
      </c>
      <c r="K388" s="87">
        <v>0</v>
      </c>
      <c r="L388" s="87" t="s">
        <v>353</v>
      </c>
      <c r="M388" s="124">
        <v>1</v>
      </c>
      <c r="N388" s="124">
        <v>1</v>
      </c>
      <c r="O388" s="87">
        <v>0.99250000000000005</v>
      </c>
      <c r="P388" s="87">
        <v>992.5</v>
      </c>
      <c r="Q388" s="87">
        <v>992.5</v>
      </c>
      <c r="S388" s="113"/>
    </row>
    <row r="389" spans="2:19">
      <c r="B389" s="87">
        <v>378</v>
      </c>
      <c r="C389" s="87" t="s">
        <v>14</v>
      </c>
      <c r="D389" s="87">
        <v>3</v>
      </c>
      <c r="E389" s="87" t="s">
        <v>298</v>
      </c>
      <c r="F389" s="87" t="s">
        <v>7</v>
      </c>
      <c r="G389" s="87">
        <v>10</v>
      </c>
      <c r="H389" s="87" t="s">
        <v>165</v>
      </c>
      <c r="I389" s="87">
        <v>178</v>
      </c>
      <c r="J389" s="87">
        <v>10</v>
      </c>
      <c r="K389" s="87">
        <v>0</v>
      </c>
      <c r="L389" s="87" t="s">
        <v>353</v>
      </c>
      <c r="M389" s="124">
        <v>1</v>
      </c>
      <c r="N389" s="124">
        <v>1</v>
      </c>
      <c r="O389" s="87">
        <v>0.99750000000000005</v>
      </c>
      <c r="P389" s="87">
        <v>997.5</v>
      </c>
      <c r="Q389" s="87">
        <v>997.5</v>
      </c>
      <c r="S389" s="113"/>
    </row>
    <row r="390" spans="2:19">
      <c r="B390" s="87">
        <v>379</v>
      </c>
      <c r="C390" s="87" t="s">
        <v>14</v>
      </c>
      <c r="D390" s="87">
        <v>3</v>
      </c>
      <c r="E390" s="87" t="s">
        <v>298</v>
      </c>
      <c r="F390" s="87" t="s">
        <v>7</v>
      </c>
      <c r="G390" s="87">
        <v>11</v>
      </c>
      <c r="H390" s="87" t="s">
        <v>166</v>
      </c>
      <c r="I390" s="87">
        <v>179</v>
      </c>
      <c r="J390" s="87">
        <v>11</v>
      </c>
      <c r="K390" s="87">
        <v>0</v>
      </c>
      <c r="L390" s="87" t="s">
        <v>353</v>
      </c>
      <c r="M390" s="124">
        <v>1</v>
      </c>
      <c r="N390" s="124">
        <v>1</v>
      </c>
      <c r="O390" s="87">
        <v>0.39</v>
      </c>
      <c r="P390" s="87">
        <v>390</v>
      </c>
      <c r="Q390" s="87">
        <v>390</v>
      </c>
      <c r="S390" s="113"/>
    </row>
    <row r="391" spans="2:19">
      <c r="B391" s="87">
        <v>380</v>
      </c>
      <c r="C391" s="87" t="s">
        <v>14</v>
      </c>
      <c r="D391" s="87">
        <v>3</v>
      </c>
      <c r="E391" s="87" t="s">
        <v>298</v>
      </c>
      <c r="F391" s="87" t="s">
        <v>7</v>
      </c>
      <c r="G391" s="87">
        <v>12</v>
      </c>
      <c r="H391" s="87" t="s">
        <v>167</v>
      </c>
      <c r="I391" s="87">
        <v>180</v>
      </c>
      <c r="J391" s="87">
        <v>12</v>
      </c>
      <c r="K391" s="87">
        <v>0</v>
      </c>
      <c r="L391" s="87" t="s">
        <v>353</v>
      </c>
      <c r="M391" s="124">
        <v>1</v>
      </c>
      <c r="N391" s="124">
        <v>1</v>
      </c>
      <c r="O391" s="87">
        <v>0.79749999999999999</v>
      </c>
      <c r="P391" s="87">
        <v>797.5</v>
      </c>
      <c r="Q391" s="87">
        <v>797.5</v>
      </c>
      <c r="S391" s="113"/>
    </row>
    <row r="392" spans="2:19">
      <c r="B392" s="87">
        <v>381</v>
      </c>
      <c r="C392" s="87" t="s">
        <v>14</v>
      </c>
      <c r="D392" s="87">
        <v>3</v>
      </c>
      <c r="E392" s="87" t="s">
        <v>298</v>
      </c>
      <c r="F392" s="87" t="s">
        <v>7</v>
      </c>
      <c r="G392" s="87">
        <v>13</v>
      </c>
      <c r="H392" s="87" t="s">
        <v>168</v>
      </c>
      <c r="I392" s="87">
        <v>181</v>
      </c>
      <c r="J392" s="87">
        <v>13</v>
      </c>
      <c r="K392" s="87">
        <v>0</v>
      </c>
      <c r="L392" s="87" t="s">
        <v>353</v>
      </c>
      <c r="M392" s="124">
        <v>1</v>
      </c>
      <c r="N392" s="124">
        <v>1</v>
      </c>
      <c r="O392" s="87">
        <v>0.9325</v>
      </c>
      <c r="P392" s="87">
        <v>932.5</v>
      </c>
      <c r="Q392" s="87">
        <v>932.5</v>
      </c>
      <c r="S392" s="113"/>
    </row>
    <row r="393" spans="2:19">
      <c r="B393" s="87">
        <v>382</v>
      </c>
      <c r="C393" s="87" t="s">
        <v>14</v>
      </c>
      <c r="D393" s="87">
        <v>3</v>
      </c>
      <c r="E393" s="87" t="s">
        <v>298</v>
      </c>
      <c r="F393" s="87" t="s">
        <v>7</v>
      </c>
      <c r="G393" s="87">
        <v>14</v>
      </c>
      <c r="H393" s="87" t="s">
        <v>169</v>
      </c>
      <c r="I393" s="87">
        <v>182</v>
      </c>
      <c r="J393" s="87">
        <v>14</v>
      </c>
      <c r="K393" s="87">
        <v>0</v>
      </c>
      <c r="L393" s="87" t="s">
        <v>353</v>
      </c>
      <c r="M393" s="124">
        <v>1</v>
      </c>
      <c r="N393" s="124">
        <v>1</v>
      </c>
      <c r="O393" s="87">
        <v>0.97750000000000004</v>
      </c>
      <c r="P393" s="87">
        <v>977.5</v>
      </c>
      <c r="Q393" s="87">
        <v>977.5</v>
      </c>
      <c r="S393" s="113"/>
    </row>
    <row r="394" spans="2:19">
      <c r="B394" s="87">
        <v>383</v>
      </c>
      <c r="C394" s="87" t="s">
        <v>14</v>
      </c>
      <c r="D394" s="87">
        <v>3</v>
      </c>
      <c r="E394" s="87" t="s">
        <v>298</v>
      </c>
      <c r="F394" s="87" t="s">
        <v>7</v>
      </c>
      <c r="G394" s="87">
        <v>15</v>
      </c>
      <c r="H394" s="87" t="s">
        <v>170</v>
      </c>
      <c r="I394" s="87">
        <v>183</v>
      </c>
      <c r="J394" s="87">
        <v>15</v>
      </c>
      <c r="K394" s="87">
        <v>0</v>
      </c>
      <c r="L394" s="87" t="s">
        <v>353</v>
      </c>
      <c r="M394" s="124">
        <v>1</v>
      </c>
      <c r="N394" s="124">
        <v>1</v>
      </c>
      <c r="O394" s="87">
        <v>0.99250000000000005</v>
      </c>
      <c r="P394" s="87">
        <v>992.5</v>
      </c>
      <c r="Q394" s="87">
        <v>992.5</v>
      </c>
      <c r="S394" s="113"/>
    </row>
    <row r="395" spans="2:19">
      <c r="B395" s="87">
        <v>384</v>
      </c>
      <c r="C395" s="87" t="s">
        <v>14</v>
      </c>
      <c r="D395" s="87">
        <v>3</v>
      </c>
      <c r="E395" s="87" t="s">
        <v>298</v>
      </c>
      <c r="F395" s="87" t="s">
        <v>7</v>
      </c>
      <c r="G395" s="87">
        <v>16</v>
      </c>
      <c r="H395" s="87" t="s">
        <v>171</v>
      </c>
      <c r="I395" s="87">
        <v>184</v>
      </c>
      <c r="J395" s="87">
        <v>16</v>
      </c>
      <c r="K395" s="87">
        <v>0</v>
      </c>
      <c r="L395" s="87" t="s">
        <v>353</v>
      </c>
      <c r="M395" s="124">
        <v>1</v>
      </c>
      <c r="N395" s="124">
        <v>1</v>
      </c>
      <c r="O395" s="87">
        <v>0.99750000000000005</v>
      </c>
      <c r="P395" s="87">
        <v>997.5</v>
      </c>
      <c r="Q395" s="87">
        <v>997.5</v>
      </c>
      <c r="S395" s="113"/>
    </row>
    <row r="396" spans="2:19">
      <c r="B396" s="87">
        <v>385</v>
      </c>
      <c r="C396" s="87" t="s">
        <v>14</v>
      </c>
      <c r="D396" s="87">
        <v>3</v>
      </c>
      <c r="E396" s="87" t="s">
        <v>298</v>
      </c>
      <c r="F396" s="87" t="s">
        <v>8</v>
      </c>
      <c r="G396" s="87">
        <v>1</v>
      </c>
      <c r="H396" s="87" t="s">
        <v>176</v>
      </c>
      <c r="I396" s="87">
        <v>193</v>
      </c>
      <c r="J396" s="87">
        <v>1</v>
      </c>
      <c r="K396" s="87">
        <v>0</v>
      </c>
      <c r="L396" s="87" t="s">
        <v>353</v>
      </c>
      <c r="M396" s="124">
        <v>1</v>
      </c>
      <c r="N396" s="124">
        <v>1</v>
      </c>
      <c r="O396" s="87">
        <v>0.73</v>
      </c>
      <c r="P396" s="87">
        <v>730</v>
      </c>
      <c r="Q396" s="87">
        <v>730</v>
      </c>
      <c r="S396" s="113"/>
    </row>
    <row r="397" spans="2:19">
      <c r="B397" s="87">
        <v>386</v>
      </c>
      <c r="C397" s="87" t="s">
        <v>14</v>
      </c>
      <c r="D397" s="87">
        <v>3</v>
      </c>
      <c r="E397" s="87" t="s">
        <v>298</v>
      </c>
      <c r="F397" s="87" t="s">
        <v>8</v>
      </c>
      <c r="G397" s="87">
        <v>2</v>
      </c>
      <c r="H397" s="87" t="s">
        <v>177</v>
      </c>
      <c r="I397" s="87">
        <v>194</v>
      </c>
      <c r="J397" s="87">
        <v>2</v>
      </c>
      <c r="K397" s="87">
        <v>0</v>
      </c>
      <c r="L397" s="87" t="s">
        <v>353</v>
      </c>
      <c r="M397" s="124">
        <v>1</v>
      </c>
      <c r="N397" s="124">
        <v>1</v>
      </c>
      <c r="O397" s="87">
        <v>0.91</v>
      </c>
      <c r="P397" s="87">
        <v>910</v>
      </c>
      <c r="Q397" s="87">
        <v>910</v>
      </c>
      <c r="S397" s="113"/>
    </row>
    <row r="398" spans="2:19">
      <c r="B398" s="87">
        <v>387</v>
      </c>
      <c r="C398" s="87" t="s">
        <v>14</v>
      </c>
      <c r="D398" s="87">
        <v>3</v>
      </c>
      <c r="E398" s="87" t="s">
        <v>298</v>
      </c>
      <c r="F398" s="87" t="s">
        <v>8</v>
      </c>
      <c r="G398" s="87">
        <v>3</v>
      </c>
      <c r="H398" s="87" t="s">
        <v>178</v>
      </c>
      <c r="I398" s="87">
        <v>195</v>
      </c>
      <c r="J398" s="87">
        <v>3</v>
      </c>
      <c r="K398" s="87">
        <v>0</v>
      </c>
      <c r="L398" s="87" t="s">
        <v>353</v>
      </c>
      <c r="M398" s="124">
        <v>1</v>
      </c>
      <c r="N398" s="124">
        <v>1</v>
      </c>
      <c r="O398" s="87">
        <v>0.97</v>
      </c>
      <c r="P398" s="87">
        <v>970</v>
      </c>
      <c r="Q398" s="87">
        <v>970</v>
      </c>
      <c r="S398" s="113"/>
    </row>
    <row r="399" spans="2:19">
      <c r="B399" s="87">
        <v>388</v>
      </c>
      <c r="C399" s="87" t="s">
        <v>14</v>
      </c>
      <c r="D399" s="87">
        <v>3</v>
      </c>
      <c r="E399" s="87" t="s">
        <v>298</v>
      </c>
      <c r="F399" s="87" t="s">
        <v>8</v>
      </c>
      <c r="G399" s="87">
        <v>4</v>
      </c>
      <c r="H399" s="87" t="s">
        <v>179</v>
      </c>
      <c r="I399" s="87">
        <v>196</v>
      </c>
      <c r="J399" s="87">
        <v>4</v>
      </c>
      <c r="K399" s="87">
        <v>0</v>
      </c>
      <c r="L399" s="87" t="s">
        <v>353</v>
      </c>
      <c r="M399" s="124">
        <v>1</v>
      </c>
      <c r="N399" s="124">
        <v>1</v>
      </c>
      <c r="O399" s="87">
        <v>0.99</v>
      </c>
      <c r="P399" s="87">
        <v>990</v>
      </c>
      <c r="Q399" s="87">
        <v>990</v>
      </c>
      <c r="S399" s="113"/>
    </row>
    <row r="400" spans="2:19">
      <c r="B400" s="87">
        <v>389</v>
      </c>
      <c r="C400" s="87" t="s">
        <v>14</v>
      </c>
      <c r="D400" s="87">
        <v>3</v>
      </c>
      <c r="E400" s="87" t="s">
        <v>298</v>
      </c>
      <c r="F400" s="87" t="s">
        <v>8</v>
      </c>
      <c r="G400" s="87">
        <v>5</v>
      </c>
      <c r="H400" s="87" t="s">
        <v>180</v>
      </c>
      <c r="I400" s="87">
        <v>197</v>
      </c>
      <c r="J400" s="87">
        <v>5</v>
      </c>
      <c r="K400" s="87">
        <v>0</v>
      </c>
      <c r="L400" s="87" t="s">
        <v>353</v>
      </c>
      <c r="M400" s="124">
        <v>1</v>
      </c>
      <c r="N400" s="124">
        <v>1</v>
      </c>
      <c r="O400" s="87">
        <v>0.39500000000000002</v>
      </c>
      <c r="P400" s="87">
        <v>395</v>
      </c>
      <c r="Q400" s="87">
        <v>395</v>
      </c>
      <c r="S400" s="113"/>
    </row>
    <row r="401" spans="2:19">
      <c r="B401" s="87">
        <v>390</v>
      </c>
      <c r="C401" s="87" t="s">
        <v>14</v>
      </c>
      <c r="D401" s="87">
        <v>3</v>
      </c>
      <c r="E401" s="87" t="s">
        <v>298</v>
      </c>
      <c r="F401" s="87" t="s">
        <v>8</v>
      </c>
      <c r="G401" s="87">
        <v>6</v>
      </c>
      <c r="H401" s="87" t="s">
        <v>181</v>
      </c>
      <c r="I401" s="87">
        <v>198</v>
      </c>
      <c r="J401" s="87">
        <v>6</v>
      </c>
      <c r="K401" s="87">
        <v>0</v>
      </c>
      <c r="L401" s="87" t="s">
        <v>353</v>
      </c>
      <c r="M401" s="124">
        <v>1</v>
      </c>
      <c r="N401" s="124">
        <v>1</v>
      </c>
      <c r="O401" s="87">
        <v>0.79749999999999999</v>
      </c>
      <c r="P401" s="87">
        <v>797.5</v>
      </c>
      <c r="Q401" s="87">
        <v>797.5</v>
      </c>
      <c r="S401" s="113"/>
    </row>
    <row r="402" spans="2:19">
      <c r="B402" s="87">
        <v>391</v>
      </c>
      <c r="C402" s="87" t="s">
        <v>14</v>
      </c>
      <c r="D402" s="87">
        <v>3</v>
      </c>
      <c r="E402" s="87" t="s">
        <v>298</v>
      </c>
      <c r="F402" s="87" t="s">
        <v>8</v>
      </c>
      <c r="G402" s="87">
        <v>7</v>
      </c>
      <c r="H402" s="87" t="s">
        <v>182</v>
      </c>
      <c r="I402" s="87">
        <v>199</v>
      </c>
      <c r="J402" s="87">
        <v>7</v>
      </c>
      <c r="K402" s="87">
        <v>0</v>
      </c>
      <c r="L402" s="87" t="s">
        <v>353</v>
      </c>
      <c r="M402" s="124">
        <v>1</v>
      </c>
      <c r="N402" s="124">
        <v>1</v>
      </c>
      <c r="O402" s="87">
        <v>0.9325</v>
      </c>
      <c r="P402" s="87">
        <v>932.5</v>
      </c>
      <c r="Q402" s="87">
        <v>932.5</v>
      </c>
      <c r="S402" s="113"/>
    </row>
    <row r="403" spans="2:19">
      <c r="B403" s="87">
        <v>392</v>
      </c>
      <c r="C403" s="87" t="s">
        <v>14</v>
      </c>
      <c r="D403" s="87">
        <v>3</v>
      </c>
      <c r="E403" s="87" t="s">
        <v>298</v>
      </c>
      <c r="F403" s="87" t="s">
        <v>8</v>
      </c>
      <c r="G403" s="87">
        <v>8</v>
      </c>
      <c r="H403" s="87" t="s">
        <v>183</v>
      </c>
      <c r="I403" s="87">
        <v>200</v>
      </c>
      <c r="J403" s="87">
        <v>8</v>
      </c>
      <c r="K403" s="87">
        <v>0</v>
      </c>
      <c r="L403" s="87" t="s">
        <v>353</v>
      </c>
      <c r="M403" s="124">
        <v>1</v>
      </c>
      <c r="N403" s="124">
        <v>1</v>
      </c>
      <c r="O403" s="87">
        <v>0.97750000000000004</v>
      </c>
      <c r="P403" s="87">
        <v>977.5</v>
      </c>
      <c r="Q403" s="87">
        <v>977.5</v>
      </c>
      <c r="S403" s="113"/>
    </row>
    <row r="404" spans="2:19">
      <c r="B404" s="87">
        <v>393</v>
      </c>
      <c r="C404" s="87" t="s">
        <v>14</v>
      </c>
      <c r="D404" s="87">
        <v>3</v>
      </c>
      <c r="E404" s="87" t="s">
        <v>298</v>
      </c>
      <c r="F404" s="87" t="s">
        <v>8</v>
      </c>
      <c r="G404" s="87">
        <v>9</v>
      </c>
      <c r="H404" s="87" t="s">
        <v>184</v>
      </c>
      <c r="I404" s="87">
        <v>201</v>
      </c>
      <c r="J404" s="87">
        <v>9</v>
      </c>
      <c r="K404" s="87">
        <v>0</v>
      </c>
      <c r="L404" s="87" t="s">
        <v>353</v>
      </c>
      <c r="M404" s="124">
        <v>1</v>
      </c>
      <c r="N404" s="124">
        <v>1</v>
      </c>
      <c r="O404" s="87">
        <v>0.99250000000000005</v>
      </c>
      <c r="P404" s="87">
        <v>992.5</v>
      </c>
      <c r="Q404" s="87">
        <v>992.5</v>
      </c>
      <c r="S404" s="113"/>
    </row>
    <row r="405" spans="2:19">
      <c r="B405" s="87">
        <v>394</v>
      </c>
      <c r="C405" s="87" t="s">
        <v>14</v>
      </c>
      <c r="D405" s="87">
        <v>3</v>
      </c>
      <c r="E405" s="87" t="s">
        <v>298</v>
      </c>
      <c r="F405" s="87" t="s">
        <v>8</v>
      </c>
      <c r="G405" s="87">
        <v>10</v>
      </c>
      <c r="H405" s="87" t="s">
        <v>185</v>
      </c>
      <c r="I405" s="87">
        <v>202</v>
      </c>
      <c r="J405" s="87">
        <v>10</v>
      </c>
      <c r="K405" s="87">
        <v>0</v>
      </c>
      <c r="L405" s="87" t="s">
        <v>353</v>
      </c>
      <c r="M405" s="124">
        <v>1</v>
      </c>
      <c r="N405" s="124">
        <v>1</v>
      </c>
      <c r="O405" s="87">
        <v>0.99750000000000005</v>
      </c>
      <c r="P405" s="87">
        <v>997.5</v>
      </c>
      <c r="Q405" s="87">
        <v>997.5</v>
      </c>
      <c r="S405" s="113"/>
    </row>
    <row r="406" spans="2:19">
      <c r="B406" s="87">
        <v>395</v>
      </c>
      <c r="C406" s="87" t="s">
        <v>14</v>
      </c>
      <c r="D406" s="87">
        <v>3</v>
      </c>
      <c r="E406" s="87" t="s">
        <v>298</v>
      </c>
      <c r="F406" s="87" t="s">
        <v>8</v>
      </c>
      <c r="G406" s="87">
        <v>11</v>
      </c>
      <c r="H406" s="87" t="s">
        <v>186</v>
      </c>
      <c r="I406" s="87">
        <v>203</v>
      </c>
      <c r="J406" s="87">
        <v>11</v>
      </c>
      <c r="K406" s="87">
        <v>0</v>
      </c>
      <c r="L406" s="87" t="s">
        <v>353</v>
      </c>
      <c r="M406" s="124">
        <v>1</v>
      </c>
      <c r="N406" s="124">
        <v>1</v>
      </c>
      <c r="O406" s="87">
        <v>0.39</v>
      </c>
      <c r="P406" s="87">
        <v>390</v>
      </c>
      <c r="Q406" s="87">
        <v>390</v>
      </c>
      <c r="S406" s="113"/>
    </row>
    <row r="407" spans="2:19">
      <c r="B407" s="87">
        <v>396</v>
      </c>
      <c r="C407" s="87" t="s">
        <v>14</v>
      </c>
      <c r="D407" s="87">
        <v>3</v>
      </c>
      <c r="E407" s="87" t="s">
        <v>298</v>
      </c>
      <c r="F407" s="87" t="s">
        <v>8</v>
      </c>
      <c r="G407" s="87">
        <v>12</v>
      </c>
      <c r="H407" s="87" t="s">
        <v>187</v>
      </c>
      <c r="I407" s="87">
        <v>204</v>
      </c>
      <c r="J407" s="87">
        <v>12</v>
      </c>
      <c r="K407" s="87">
        <v>0</v>
      </c>
      <c r="L407" s="87" t="s">
        <v>353</v>
      </c>
      <c r="M407" s="124">
        <v>1</v>
      </c>
      <c r="N407" s="124">
        <v>1</v>
      </c>
      <c r="O407" s="87">
        <v>0.79749999999999999</v>
      </c>
      <c r="P407" s="87">
        <v>797.5</v>
      </c>
      <c r="Q407" s="87">
        <v>797.5</v>
      </c>
      <c r="S407" s="113"/>
    </row>
    <row r="408" spans="2:19">
      <c r="B408" s="87">
        <v>397</v>
      </c>
      <c r="C408" s="87" t="s">
        <v>14</v>
      </c>
      <c r="D408" s="87">
        <v>3</v>
      </c>
      <c r="E408" s="87" t="s">
        <v>298</v>
      </c>
      <c r="F408" s="87" t="s">
        <v>8</v>
      </c>
      <c r="G408" s="87">
        <v>13</v>
      </c>
      <c r="H408" s="87" t="s">
        <v>188</v>
      </c>
      <c r="I408" s="87">
        <v>205</v>
      </c>
      <c r="J408" s="87">
        <v>13</v>
      </c>
      <c r="K408" s="87">
        <v>0</v>
      </c>
      <c r="L408" s="87" t="s">
        <v>353</v>
      </c>
      <c r="M408" s="124">
        <v>1</v>
      </c>
      <c r="N408" s="124">
        <v>1</v>
      </c>
      <c r="O408" s="87">
        <v>0.9325</v>
      </c>
      <c r="P408" s="87">
        <v>932.5</v>
      </c>
      <c r="Q408" s="87">
        <v>932.5</v>
      </c>
      <c r="S408" s="113"/>
    </row>
    <row r="409" spans="2:19">
      <c r="B409" s="87">
        <v>398</v>
      </c>
      <c r="C409" s="87" t="s">
        <v>14</v>
      </c>
      <c r="D409" s="87">
        <v>3</v>
      </c>
      <c r="E409" s="87" t="s">
        <v>298</v>
      </c>
      <c r="F409" s="87" t="s">
        <v>8</v>
      </c>
      <c r="G409" s="87">
        <v>14</v>
      </c>
      <c r="H409" s="87" t="s">
        <v>189</v>
      </c>
      <c r="I409" s="87">
        <v>206</v>
      </c>
      <c r="J409" s="87">
        <v>14</v>
      </c>
      <c r="K409" s="87">
        <v>0</v>
      </c>
      <c r="L409" s="87" t="s">
        <v>353</v>
      </c>
      <c r="M409" s="124">
        <v>1</v>
      </c>
      <c r="N409" s="124">
        <v>1</v>
      </c>
      <c r="O409" s="87">
        <v>0.97750000000000004</v>
      </c>
      <c r="P409" s="87">
        <v>977.5</v>
      </c>
      <c r="Q409" s="87">
        <v>977.5</v>
      </c>
      <c r="S409" s="113"/>
    </row>
    <row r="410" spans="2:19">
      <c r="B410" s="87">
        <v>399</v>
      </c>
      <c r="C410" s="87" t="s">
        <v>14</v>
      </c>
      <c r="D410" s="87">
        <v>3</v>
      </c>
      <c r="E410" s="87" t="s">
        <v>298</v>
      </c>
      <c r="F410" s="87" t="s">
        <v>8</v>
      </c>
      <c r="G410" s="87">
        <v>15</v>
      </c>
      <c r="H410" s="87" t="s">
        <v>190</v>
      </c>
      <c r="I410" s="87">
        <v>207</v>
      </c>
      <c r="J410" s="87">
        <v>15</v>
      </c>
      <c r="K410" s="87">
        <v>0</v>
      </c>
      <c r="L410" s="87" t="s">
        <v>353</v>
      </c>
      <c r="M410" s="124">
        <v>1</v>
      </c>
      <c r="N410" s="124">
        <v>1</v>
      </c>
      <c r="O410" s="87">
        <v>0.99250000000000005</v>
      </c>
      <c r="P410" s="87">
        <v>992.5</v>
      </c>
      <c r="Q410" s="87">
        <v>992.5</v>
      </c>
      <c r="S410" s="113"/>
    </row>
    <row r="411" spans="2:19">
      <c r="B411" s="87">
        <v>400</v>
      </c>
      <c r="C411" s="87" t="s">
        <v>14</v>
      </c>
      <c r="D411" s="87">
        <v>3</v>
      </c>
      <c r="E411" s="87" t="s">
        <v>298</v>
      </c>
      <c r="F411" s="87" t="s">
        <v>8</v>
      </c>
      <c r="G411" s="87">
        <v>16</v>
      </c>
      <c r="H411" s="87" t="s">
        <v>191</v>
      </c>
      <c r="I411" s="87">
        <v>208</v>
      </c>
      <c r="J411" s="87">
        <v>16</v>
      </c>
      <c r="K411" s="87">
        <v>0</v>
      </c>
      <c r="L411" s="87" t="s">
        <v>353</v>
      </c>
      <c r="M411" s="124">
        <v>1</v>
      </c>
      <c r="N411" s="124">
        <v>1</v>
      </c>
      <c r="O411" s="87">
        <v>0.99750000000000005</v>
      </c>
      <c r="P411" s="87">
        <v>997.5</v>
      </c>
      <c r="Q411" s="87">
        <v>997.5</v>
      </c>
      <c r="S411" s="113"/>
    </row>
    <row r="412" spans="2:19">
      <c r="B412" s="87">
        <v>401</v>
      </c>
      <c r="C412" s="87" t="s">
        <v>14</v>
      </c>
      <c r="D412" s="87">
        <v>3</v>
      </c>
      <c r="E412" s="87" t="s">
        <v>298</v>
      </c>
      <c r="F412" s="87" t="s">
        <v>9</v>
      </c>
      <c r="G412" s="87">
        <v>1</v>
      </c>
      <c r="H412" s="87" t="s">
        <v>196</v>
      </c>
      <c r="I412" s="87">
        <v>217</v>
      </c>
      <c r="J412" s="87">
        <v>1</v>
      </c>
      <c r="K412" s="87">
        <v>0</v>
      </c>
      <c r="L412" s="87" t="s">
        <v>353</v>
      </c>
      <c r="M412" s="124">
        <v>1</v>
      </c>
      <c r="N412" s="124">
        <v>1</v>
      </c>
      <c r="O412" s="87">
        <v>0.73</v>
      </c>
      <c r="P412" s="87">
        <v>730</v>
      </c>
      <c r="Q412" s="87">
        <v>730</v>
      </c>
      <c r="S412" s="113"/>
    </row>
    <row r="413" spans="2:19">
      <c r="B413" s="87">
        <v>402</v>
      </c>
      <c r="C413" s="87" t="s">
        <v>14</v>
      </c>
      <c r="D413" s="87">
        <v>3</v>
      </c>
      <c r="E413" s="87" t="s">
        <v>298</v>
      </c>
      <c r="F413" s="87" t="s">
        <v>9</v>
      </c>
      <c r="G413" s="87">
        <v>2</v>
      </c>
      <c r="H413" s="87" t="s">
        <v>197</v>
      </c>
      <c r="I413" s="87">
        <v>218</v>
      </c>
      <c r="J413" s="87">
        <v>2</v>
      </c>
      <c r="K413" s="87">
        <v>0</v>
      </c>
      <c r="L413" s="87" t="s">
        <v>353</v>
      </c>
      <c r="M413" s="124">
        <v>1</v>
      </c>
      <c r="N413" s="124">
        <v>1</v>
      </c>
      <c r="O413" s="87">
        <v>0.91</v>
      </c>
      <c r="P413" s="87">
        <v>910</v>
      </c>
      <c r="Q413" s="87">
        <v>910</v>
      </c>
      <c r="S413" s="113"/>
    </row>
    <row r="414" spans="2:19">
      <c r="B414" s="87">
        <v>403</v>
      </c>
      <c r="C414" s="87" t="s">
        <v>14</v>
      </c>
      <c r="D414" s="87">
        <v>3</v>
      </c>
      <c r="E414" s="87" t="s">
        <v>298</v>
      </c>
      <c r="F414" s="87" t="s">
        <v>9</v>
      </c>
      <c r="G414" s="87">
        <v>3</v>
      </c>
      <c r="H414" s="87" t="s">
        <v>198</v>
      </c>
      <c r="I414" s="87">
        <v>219</v>
      </c>
      <c r="J414" s="87">
        <v>3</v>
      </c>
      <c r="K414" s="87">
        <v>0</v>
      </c>
      <c r="L414" s="87" t="s">
        <v>353</v>
      </c>
      <c r="M414" s="124">
        <v>1</v>
      </c>
      <c r="N414" s="124">
        <v>1</v>
      </c>
      <c r="O414" s="87">
        <v>0.97</v>
      </c>
      <c r="P414" s="87">
        <v>970</v>
      </c>
      <c r="Q414" s="87">
        <v>970</v>
      </c>
      <c r="S414" s="113"/>
    </row>
    <row r="415" spans="2:19">
      <c r="B415" s="87">
        <v>404</v>
      </c>
      <c r="C415" s="87" t="s">
        <v>14</v>
      </c>
      <c r="D415" s="87">
        <v>3</v>
      </c>
      <c r="E415" s="87" t="s">
        <v>298</v>
      </c>
      <c r="F415" s="87" t="s">
        <v>9</v>
      </c>
      <c r="G415" s="87">
        <v>4</v>
      </c>
      <c r="H415" s="87" t="s">
        <v>199</v>
      </c>
      <c r="I415" s="87">
        <v>220</v>
      </c>
      <c r="J415" s="87">
        <v>4</v>
      </c>
      <c r="K415" s="87">
        <v>0</v>
      </c>
      <c r="L415" s="87" t="s">
        <v>353</v>
      </c>
      <c r="M415" s="124">
        <v>1</v>
      </c>
      <c r="N415" s="124">
        <v>1</v>
      </c>
      <c r="O415" s="87">
        <v>0.99</v>
      </c>
      <c r="P415" s="87">
        <v>990</v>
      </c>
      <c r="Q415" s="87">
        <v>990</v>
      </c>
      <c r="S415" s="113"/>
    </row>
    <row r="416" spans="2:19">
      <c r="B416" s="87">
        <v>405</v>
      </c>
      <c r="C416" s="87" t="s">
        <v>14</v>
      </c>
      <c r="D416" s="87">
        <v>3</v>
      </c>
      <c r="E416" s="87" t="s">
        <v>298</v>
      </c>
      <c r="F416" s="87" t="s">
        <v>9</v>
      </c>
      <c r="G416" s="87">
        <v>5</v>
      </c>
      <c r="H416" s="87" t="s">
        <v>200</v>
      </c>
      <c r="I416" s="87">
        <v>221</v>
      </c>
      <c r="J416" s="87">
        <v>5</v>
      </c>
      <c r="K416" s="87">
        <v>0</v>
      </c>
      <c r="L416" s="87" t="s">
        <v>353</v>
      </c>
      <c r="M416" s="124">
        <v>1</v>
      </c>
      <c r="N416" s="124">
        <v>1</v>
      </c>
      <c r="O416" s="87">
        <v>0.39500000000000002</v>
      </c>
      <c r="P416" s="87">
        <v>395</v>
      </c>
      <c r="Q416" s="87">
        <v>395</v>
      </c>
      <c r="S416" s="113"/>
    </row>
    <row r="417" spans="2:19">
      <c r="B417" s="87">
        <v>406</v>
      </c>
      <c r="C417" s="87" t="s">
        <v>14</v>
      </c>
      <c r="D417" s="87">
        <v>3</v>
      </c>
      <c r="E417" s="87" t="s">
        <v>298</v>
      </c>
      <c r="F417" s="87" t="s">
        <v>9</v>
      </c>
      <c r="G417" s="87">
        <v>6</v>
      </c>
      <c r="H417" s="87" t="s">
        <v>201</v>
      </c>
      <c r="I417" s="87">
        <v>222</v>
      </c>
      <c r="J417" s="87">
        <v>6</v>
      </c>
      <c r="K417" s="87">
        <v>0</v>
      </c>
      <c r="L417" s="87" t="s">
        <v>353</v>
      </c>
      <c r="M417" s="124">
        <v>1</v>
      </c>
      <c r="N417" s="124">
        <v>1</v>
      </c>
      <c r="O417" s="87">
        <v>0.79749999999999999</v>
      </c>
      <c r="P417" s="87">
        <v>797.5</v>
      </c>
      <c r="Q417" s="87">
        <v>797.5</v>
      </c>
      <c r="S417" s="113"/>
    </row>
    <row r="418" spans="2:19">
      <c r="B418" s="87">
        <v>407</v>
      </c>
      <c r="C418" s="87" t="s">
        <v>14</v>
      </c>
      <c r="D418" s="87">
        <v>3</v>
      </c>
      <c r="E418" s="87" t="s">
        <v>298</v>
      </c>
      <c r="F418" s="87" t="s">
        <v>9</v>
      </c>
      <c r="G418" s="87">
        <v>7</v>
      </c>
      <c r="H418" s="87" t="s">
        <v>202</v>
      </c>
      <c r="I418" s="87">
        <v>223</v>
      </c>
      <c r="J418" s="87">
        <v>7</v>
      </c>
      <c r="K418" s="87">
        <v>0</v>
      </c>
      <c r="L418" s="87" t="s">
        <v>353</v>
      </c>
      <c r="M418" s="124">
        <v>1</v>
      </c>
      <c r="N418" s="124">
        <v>1</v>
      </c>
      <c r="O418" s="87">
        <v>0.9325</v>
      </c>
      <c r="P418" s="87">
        <v>932.5</v>
      </c>
      <c r="Q418" s="87">
        <v>932.5</v>
      </c>
      <c r="S418" s="113"/>
    </row>
    <row r="419" spans="2:19">
      <c r="B419" s="87">
        <v>408</v>
      </c>
      <c r="C419" s="87" t="s">
        <v>14</v>
      </c>
      <c r="D419" s="87">
        <v>3</v>
      </c>
      <c r="E419" s="87" t="s">
        <v>298</v>
      </c>
      <c r="F419" s="87" t="s">
        <v>9</v>
      </c>
      <c r="G419" s="87">
        <v>8</v>
      </c>
      <c r="H419" s="87" t="s">
        <v>203</v>
      </c>
      <c r="I419" s="87">
        <v>224</v>
      </c>
      <c r="J419" s="87">
        <v>8</v>
      </c>
      <c r="K419" s="87">
        <v>0</v>
      </c>
      <c r="L419" s="87" t="s">
        <v>353</v>
      </c>
      <c r="M419" s="124">
        <v>1</v>
      </c>
      <c r="N419" s="124">
        <v>1</v>
      </c>
      <c r="O419" s="87">
        <v>0.97750000000000004</v>
      </c>
      <c r="P419" s="87">
        <v>977.5</v>
      </c>
      <c r="Q419" s="87">
        <v>977.5</v>
      </c>
      <c r="S419" s="113"/>
    </row>
    <row r="420" spans="2:19">
      <c r="B420" s="87">
        <v>409</v>
      </c>
      <c r="C420" s="87" t="s">
        <v>14</v>
      </c>
      <c r="D420" s="87">
        <v>3</v>
      </c>
      <c r="E420" s="87" t="s">
        <v>298</v>
      </c>
      <c r="F420" s="87" t="s">
        <v>9</v>
      </c>
      <c r="G420" s="87">
        <v>9</v>
      </c>
      <c r="H420" s="87" t="s">
        <v>204</v>
      </c>
      <c r="I420" s="87">
        <v>225</v>
      </c>
      <c r="J420" s="87">
        <v>9</v>
      </c>
      <c r="K420" s="87">
        <v>0</v>
      </c>
      <c r="L420" s="87" t="s">
        <v>353</v>
      </c>
      <c r="M420" s="124">
        <v>1</v>
      </c>
      <c r="N420" s="124">
        <v>1</v>
      </c>
      <c r="O420" s="87">
        <v>0.99250000000000005</v>
      </c>
      <c r="P420" s="87">
        <v>992.5</v>
      </c>
      <c r="Q420" s="87">
        <v>992.5</v>
      </c>
      <c r="S420" s="113"/>
    </row>
    <row r="421" spans="2:19">
      <c r="B421" s="87">
        <v>410</v>
      </c>
      <c r="C421" s="87" t="s">
        <v>14</v>
      </c>
      <c r="D421" s="87">
        <v>3</v>
      </c>
      <c r="E421" s="87" t="s">
        <v>298</v>
      </c>
      <c r="F421" s="87" t="s">
        <v>9</v>
      </c>
      <c r="G421" s="87">
        <v>10</v>
      </c>
      <c r="H421" s="87" t="s">
        <v>205</v>
      </c>
      <c r="I421" s="87">
        <v>226</v>
      </c>
      <c r="J421" s="87">
        <v>10</v>
      </c>
      <c r="K421" s="87">
        <v>0</v>
      </c>
      <c r="L421" s="87" t="s">
        <v>353</v>
      </c>
      <c r="M421" s="124">
        <v>1</v>
      </c>
      <c r="N421" s="124">
        <v>1</v>
      </c>
      <c r="O421" s="87">
        <v>0.99750000000000005</v>
      </c>
      <c r="P421" s="87">
        <v>997.5</v>
      </c>
      <c r="Q421" s="87">
        <v>997.5</v>
      </c>
      <c r="S421" s="113"/>
    </row>
    <row r="422" spans="2:19">
      <c r="B422" s="87">
        <v>411</v>
      </c>
      <c r="C422" s="87" t="s">
        <v>14</v>
      </c>
      <c r="D422" s="87">
        <v>3</v>
      </c>
      <c r="E422" s="87" t="s">
        <v>298</v>
      </c>
      <c r="F422" s="87" t="s">
        <v>9</v>
      </c>
      <c r="G422" s="87">
        <v>11</v>
      </c>
      <c r="H422" s="87" t="s">
        <v>206</v>
      </c>
      <c r="I422" s="87">
        <v>227</v>
      </c>
      <c r="J422" s="87">
        <v>11</v>
      </c>
      <c r="K422" s="87">
        <v>0</v>
      </c>
      <c r="L422" s="87" t="s">
        <v>353</v>
      </c>
      <c r="M422" s="124">
        <v>1</v>
      </c>
      <c r="N422" s="124">
        <v>1</v>
      </c>
      <c r="O422" s="87">
        <v>0.39</v>
      </c>
      <c r="P422" s="87">
        <v>390</v>
      </c>
      <c r="Q422" s="87">
        <v>390</v>
      </c>
      <c r="S422" s="113"/>
    </row>
    <row r="423" spans="2:19">
      <c r="B423" s="87">
        <v>412</v>
      </c>
      <c r="C423" s="87" t="s">
        <v>14</v>
      </c>
      <c r="D423" s="87">
        <v>3</v>
      </c>
      <c r="E423" s="87" t="s">
        <v>298</v>
      </c>
      <c r="F423" s="87" t="s">
        <v>9</v>
      </c>
      <c r="G423" s="87">
        <v>12</v>
      </c>
      <c r="H423" s="87" t="s">
        <v>207</v>
      </c>
      <c r="I423" s="87">
        <v>228</v>
      </c>
      <c r="J423" s="87">
        <v>12</v>
      </c>
      <c r="K423" s="87">
        <v>0</v>
      </c>
      <c r="L423" s="87" t="s">
        <v>353</v>
      </c>
      <c r="M423" s="124">
        <v>1</v>
      </c>
      <c r="N423" s="124">
        <v>1</v>
      </c>
      <c r="O423" s="87">
        <v>0.79749999999999999</v>
      </c>
      <c r="P423" s="87">
        <v>797.5</v>
      </c>
      <c r="Q423" s="87">
        <v>797.5</v>
      </c>
      <c r="S423" s="113"/>
    </row>
    <row r="424" spans="2:19">
      <c r="B424" s="87">
        <v>413</v>
      </c>
      <c r="C424" s="87" t="s">
        <v>14</v>
      </c>
      <c r="D424" s="87">
        <v>3</v>
      </c>
      <c r="E424" s="87" t="s">
        <v>298</v>
      </c>
      <c r="F424" s="87" t="s">
        <v>9</v>
      </c>
      <c r="G424" s="87">
        <v>13</v>
      </c>
      <c r="H424" s="87" t="s">
        <v>208</v>
      </c>
      <c r="I424" s="87">
        <v>229</v>
      </c>
      <c r="J424" s="87">
        <v>13</v>
      </c>
      <c r="K424" s="87">
        <v>0</v>
      </c>
      <c r="L424" s="87" t="s">
        <v>353</v>
      </c>
      <c r="M424" s="124">
        <v>1</v>
      </c>
      <c r="N424" s="124">
        <v>1</v>
      </c>
      <c r="O424" s="87">
        <v>0.9325</v>
      </c>
      <c r="P424" s="87">
        <v>932.5</v>
      </c>
      <c r="Q424" s="87">
        <v>932.5</v>
      </c>
      <c r="S424" s="113"/>
    </row>
    <row r="425" spans="2:19">
      <c r="B425" s="87">
        <v>414</v>
      </c>
      <c r="C425" s="87" t="s">
        <v>14</v>
      </c>
      <c r="D425" s="87">
        <v>3</v>
      </c>
      <c r="E425" s="87" t="s">
        <v>298</v>
      </c>
      <c r="F425" s="87" t="s">
        <v>9</v>
      </c>
      <c r="G425" s="87">
        <v>14</v>
      </c>
      <c r="H425" s="87" t="s">
        <v>209</v>
      </c>
      <c r="I425" s="87">
        <v>230</v>
      </c>
      <c r="J425" s="87">
        <v>14</v>
      </c>
      <c r="K425" s="87">
        <v>0</v>
      </c>
      <c r="L425" s="87" t="s">
        <v>353</v>
      </c>
      <c r="M425" s="124">
        <v>1</v>
      </c>
      <c r="N425" s="124">
        <v>1</v>
      </c>
      <c r="O425" s="87">
        <v>0.97750000000000004</v>
      </c>
      <c r="P425" s="87">
        <v>977.5</v>
      </c>
      <c r="Q425" s="87">
        <v>977.5</v>
      </c>
      <c r="S425" s="113"/>
    </row>
    <row r="426" spans="2:19">
      <c r="B426" s="87">
        <v>415</v>
      </c>
      <c r="C426" s="87" t="s">
        <v>14</v>
      </c>
      <c r="D426" s="87">
        <v>3</v>
      </c>
      <c r="E426" s="87" t="s">
        <v>298</v>
      </c>
      <c r="F426" s="87" t="s">
        <v>9</v>
      </c>
      <c r="G426" s="87">
        <v>15</v>
      </c>
      <c r="H426" s="87" t="s">
        <v>210</v>
      </c>
      <c r="I426" s="87">
        <v>231</v>
      </c>
      <c r="J426" s="87">
        <v>15</v>
      </c>
      <c r="K426" s="87">
        <v>0</v>
      </c>
      <c r="L426" s="87" t="s">
        <v>353</v>
      </c>
      <c r="M426" s="124">
        <v>1</v>
      </c>
      <c r="N426" s="124">
        <v>1</v>
      </c>
      <c r="O426" s="87">
        <v>0.99250000000000005</v>
      </c>
      <c r="P426" s="87">
        <v>992.5</v>
      </c>
      <c r="Q426" s="87">
        <v>992.5</v>
      </c>
      <c r="S426" s="113"/>
    </row>
    <row r="427" spans="2:19">
      <c r="B427" s="87">
        <v>416</v>
      </c>
      <c r="C427" s="87" t="s">
        <v>14</v>
      </c>
      <c r="D427" s="87">
        <v>3</v>
      </c>
      <c r="E427" s="87" t="s">
        <v>298</v>
      </c>
      <c r="F427" s="87" t="s">
        <v>9</v>
      </c>
      <c r="G427" s="87">
        <v>16</v>
      </c>
      <c r="H427" s="87" t="s">
        <v>211</v>
      </c>
      <c r="I427" s="87">
        <v>232</v>
      </c>
      <c r="J427" s="87">
        <v>16</v>
      </c>
      <c r="K427" s="87">
        <v>0</v>
      </c>
      <c r="L427" s="87" t="s">
        <v>353</v>
      </c>
      <c r="M427" s="124">
        <v>1</v>
      </c>
      <c r="N427" s="124">
        <v>1</v>
      </c>
      <c r="O427" s="87">
        <v>0.99750000000000005</v>
      </c>
      <c r="P427" s="87">
        <v>997.5</v>
      </c>
      <c r="Q427" s="87">
        <v>997.5</v>
      </c>
      <c r="S427" s="113"/>
    </row>
    <row r="428" spans="2:19">
      <c r="B428" s="87">
        <v>417</v>
      </c>
      <c r="C428" s="87" t="s">
        <v>14</v>
      </c>
      <c r="D428" s="87">
        <v>3</v>
      </c>
      <c r="E428" s="87" t="s">
        <v>298</v>
      </c>
      <c r="F428" s="87" t="s">
        <v>10</v>
      </c>
      <c r="G428" s="87">
        <v>1</v>
      </c>
      <c r="H428" s="87" t="s">
        <v>216</v>
      </c>
      <c r="I428" s="87">
        <v>241</v>
      </c>
      <c r="J428" s="87">
        <v>1</v>
      </c>
      <c r="K428" s="87">
        <v>0</v>
      </c>
      <c r="L428" s="87" t="s">
        <v>353</v>
      </c>
      <c r="M428" s="124">
        <v>1</v>
      </c>
      <c r="N428" s="124">
        <v>1</v>
      </c>
      <c r="O428" s="87">
        <v>0.73</v>
      </c>
      <c r="P428" s="87">
        <v>730</v>
      </c>
      <c r="Q428" s="87">
        <v>730</v>
      </c>
      <c r="S428" s="113"/>
    </row>
    <row r="429" spans="2:19">
      <c r="B429" s="87">
        <v>418</v>
      </c>
      <c r="C429" s="87" t="s">
        <v>14</v>
      </c>
      <c r="D429" s="87">
        <v>3</v>
      </c>
      <c r="E429" s="87" t="s">
        <v>298</v>
      </c>
      <c r="F429" s="87" t="s">
        <v>10</v>
      </c>
      <c r="G429" s="87">
        <v>2</v>
      </c>
      <c r="H429" s="87" t="s">
        <v>217</v>
      </c>
      <c r="I429" s="87">
        <v>242</v>
      </c>
      <c r="J429" s="87">
        <v>2</v>
      </c>
      <c r="K429" s="87">
        <v>0</v>
      </c>
      <c r="L429" s="87" t="s">
        <v>353</v>
      </c>
      <c r="M429" s="124">
        <v>1</v>
      </c>
      <c r="N429" s="124">
        <v>1</v>
      </c>
      <c r="O429" s="87">
        <v>0.91</v>
      </c>
      <c r="P429" s="87">
        <v>910</v>
      </c>
      <c r="Q429" s="87">
        <v>910</v>
      </c>
      <c r="S429" s="113"/>
    </row>
    <row r="430" spans="2:19">
      <c r="B430" s="87">
        <v>419</v>
      </c>
      <c r="C430" s="87" t="s">
        <v>14</v>
      </c>
      <c r="D430" s="87">
        <v>3</v>
      </c>
      <c r="E430" s="87" t="s">
        <v>298</v>
      </c>
      <c r="F430" s="87" t="s">
        <v>10</v>
      </c>
      <c r="G430" s="87">
        <v>3</v>
      </c>
      <c r="H430" s="87" t="s">
        <v>218</v>
      </c>
      <c r="I430" s="87">
        <v>243</v>
      </c>
      <c r="J430" s="87">
        <v>3</v>
      </c>
      <c r="K430" s="87">
        <v>0</v>
      </c>
      <c r="L430" s="87" t="s">
        <v>353</v>
      </c>
      <c r="M430" s="124">
        <v>1</v>
      </c>
      <c r="N430" s="124">
        <v>1</v>
      </c>
      <c r="O430" s="87">
        <v>0.97</v>
      </c>
      <c r="P430" s="87">
        <v>970</v>
      </c>
      <c r="Q430" s="87">
        <v>970</v>
      </c>
      <c r="S430" s="113"/>
    </row>
    <row r="431" spans="2:19">
      <c r="B431" s="87">
        <v>420</v>
      </c>
      <c r="C431" s="87" t="s">
        <v>14</v>
      </c>
      <c r="D431" s="87">
        <v>3</v>
      </c>
      <c r="E431" s="87" t="s">
        <v>298</v>
      </c>
      <c r="F431" s="87" t="s">
        <v>10</v>
      </c>
      <c r="G431" s="87">
        <v>4</v>
      </c>
      <c r="H431" s="87" t="s">
        <v>219</v>
      </c>
      <c r="I431" s="87">
        <v>244</v>
      </c>
      <c r="J431" s="87">
        <v>4</v>
      </c>
      <c r="K431" s="87">
        <v>0</v>
      </c>
      <c r="L431" s="87" t="s">
        <v>353</v>
      </c>
      <c r="M431" s="124">
        <v>1</v>
      </c>
      <c r="N431" s="124">
        <v>1</v>
      </c>
      <c r="O431" s="87">
        <v>0.99</v>
      </c>
      <c r="P431" s="87">
        <v>990</v>
      </c>
      <c r="Q431" s="87">
        <v>990</v>
      </c>
      <c r="S431" s="113"/>
    </row>
    <row r="432" spans="2:19">
      <c r="B432" s="87">
        <v>421</v>
      </c>
      <c r="C432" s="87" t="s">
        <v>14</v>
      </c>
      <c r="D432" s="87">
        <v>3</v>
      </c>
      <c r="E432" s="87" t="s">
        <v>298</v>
      </c>
      <c r="F432" s="87" t="s">
        <v>10</v>
      </c>
      <c r="G432" s="87">
        <v>5</v>
      </c>
      <c r="H432" s="87" t="s">
        <v>220</v>
      </c>
      <c r="I432" s="87">
        <v>245</v>
      </c>
      <c r="J432" s="87">
        <v>5</v>
      </c>
      <c r="K432" s="87">
        <v>0</v>
      </c>
      <c r="L432" s="87" t="s">
        <v>353</v>
      </c>
      <c r="M432" s="124">
        <v>1</v>
      </c>
      <c r="N432" s="124">
        <v>1</v>
      </c>
      <c r="O432" s="87">
        <v>0.39500000000000002</v>
      </c>
      <c r="P432" s="87">
        <v>395</v>
      </c>
      <c r="Q432" s="87">
        <v>395</v>
      </c>
      <c r="S432" s="113"/>
    </row>
    <row r="433" spans="2:19">
      <c r="B433" s="87">
        <v>422</v>
      </c>
      <c r="C433" s="87" t="s">
        <v>14</v>
      </c>
      <c r="D433" s="87">
        <v>4</v>
      </c>
      <c r="E433" s="87" t="s">
        <v>299</v>
      </c>
      <c r="F433" s="87" t="s">
        <v>10</v>
      </c>
      <c r="G433" s="87">
        <v>6</v>
      </c>
      <c r="H433" s="87" t="s">
        <v>221</v>
      </c>
      <c r="I433" s="87">
        <v>246</v>
      </c>
      <c r="J433" s="87">
        <v>6</v>
      </c>
      <c r="K433" s="87">
        <v>0</v>
      </c>
      <c r="L433" s="87" t="s">
        <v>353</v>
      </c>
      <c r="M433" s="124">
        <v>1</v>
      </c>
      <c r="N433" s="124">
        <v>1</v>
      </c>
      <c r="O433" s="87">
        <v>0.79749999999999999</v>
      </c>
      <c r="P433" s="87">
        <v>797.5</v>
      </c>
      <c r="Q433" s="87">
        <v>797.5</v>
      </c>
      <c r="S433" s="113"/>
    </row>
    <row r="434" spans="2:19">
      <c r="B434" s="87">
        <v>423</v>
      </c>
      <c r="C434" s="87" t="s">
        <v>14</v>
      </c>
      <c r="D434" s="87">
        <v>4</v>
      </c>
      <c r="E434" s="87" t="s">
        <v>299</v>
      </c>
      <c r="F434" s="87" t="s">
        <v>10</v>
      </c>
      <c r="G434" s="87">
        <v>7</v>
      </c>
      <c r="H434" s="87" t="s">
        <v>222</v>
      </c>
      <c r="I434" s="87">
        <v>247</v>
      </c>
      <c r="J434" s="87">
        <v>7</v>
      </c>
      <c r="K434" s="87">
        <v>0</v>
      </c>
      <c r="L434" s="87" t="s">
        <v>353</v>
      </c>
      <c r="M434" s="124">
        <v>1</v>
      </c>
      <c r="N434" s="124">
        <v>1</v>
      </c>
      <c r="O434" s="87">
        <v>0.9325</v>
      </c>
      <c r="P434" s="87">
        <v>932.5</v>
      </c>
      <c r="Q434" s="87">
        <v>932.5</v>
      </c>
      <c r="S434" s="113"/>
    </row>
    <row r="435" spans="2:19">
      <c r="B435" s="87">
        <v>424</v>
      </c>
      <c r="C435" s="87" t="s">
        <v>14</v>
      </c>
      <c r="D435" s="87">
        <v>4</v>
      </c>
      <c r="E435" s="87" t="s">
        <v>299</v>
      </c>
      <c r="F435" s="87" t="s">
        <v>10</v>
      </c>
      <c r="G435" s="87">
        <v>8</v>
      </c>
      <c r="H435" s="87" t="s">
        <v>223</v>
      </c>
      <c r="I435" s="87">
        <v>248</v>
      </c>
      <c r="J435" s="87">
        <v>8</v>
      </c>
      <c r="K435" s="87">
        <v>0</v>
      </c>
      <c r="L435" s="87" t="s">
        <v>353</v>
      </c>
      <c r="M435" s="124">
        <v>1</v>
      </c>
      <c r="N435" s="124">
        <v>1</v>
      </c>
      <c r="O435" s="87">
        <v>0.97750000000000004</v>
      </c>
      <c r="P435" s="87">
        <v>977.5</v>
      </c>
      <c r="Q435" s="87">
        <v>977.5</v>
      </c>
      <c r="S435" s="113"/>
    </row>
    <row r="436" spans="2:19">
      <c r="B436" s="87">
        <v>425</v>
      </c>
      <c r="C436" s="87" t="s">
        <v>14</v>
      </c>
      <c r="D436" s="87">
        <v>4</v>
      </c>
      <c r="E436" s="87" t="s">
        <v>299</v>
      </c>
      <c r="F436" s="87" t="s">
        <v>10</v>
      </c>
      <c r="G436" s="87">
        <v>9</v>
      </c>
      <c r="H436" s="87" t="s">
        <v>224</v>
      </c>
      <c r="I436" s="87">
        <v>249</v>
      </c>
      <c r="J436" s="87">
        <v>9</v>
      </c>
      <c r="K436" s="87">
        <v>0</v>
      </c>
      <c r="L436" s="87" t="s">
        <v>353</v>
      </c>
      <c r="M436" s="124">
        <v>1</v>
      </c>
      <c r="N436" s="124">
        <v>1</v>
      </c>
      <c r="O436" s="87">
        <v>0.99250000000000005</v>
      </c>
      <c r="P436" s="87">
        <v>992.5</v>
      </c>
      <c r="Q436" s="87">
        <v>992.5</v>
      </c>
      <c r="S436" s="113"/>
    </row>
    <row r="437" spans="2:19">
      <c r="B437" s="87">
        <v>426</v>
      </c>
      <c r="C437" s="87" t="s">
        <v>14</v>
      </c>
      <c r="D437" s="87">
        <v>4</v>
      </c>
      <c r="E437" s="87" t="s">
        <v>299</v>
      </c>
      <c r="F437" s="87" t="s">
        <v>10</v>
      </c>
      <c r="G437" s="87">
        <v>10</v>
      </c>
      <c r="H437" s="87" t="s">
        <v>225</v>
      </c>
      <c r="I437" s="87">
        <v>250</v>
      </c>
      <c r="J437" s="87">
        <v>10</v>
      </c>
      <c r="K437" s="87">
        <v>0</v>
      </c>
      <c r="L437" s="87" t="s">
        <v>353</v>
      </c>
      <c r="M437" s="124">
        <v>1</v>
      </c>
      <c r="N437" s="124">
        <v>1</v>
      </c>
      <c r="O437" s="87">
        <v>0.99750000000000005</v>
      </c>
      <c r="P437" s="87">
        <v>997.5</v>
      </c>
      <c r="Q437" s="87">
        <v>997.5</v>
      </c>
      <c r="S437" s="113"/>
    </row>
    <row r="438" spans="2:19">
      <c r="B438" s="87">
        <v>427</v>
      </c>
      <c r="C438" s="87" t="s">
        <v>14</v>
      </c>
      <c r="D438" s="87">
        <v>4</v>
      </c>
      <c r="E438" s="87" t="s">
        <v>299</v>
      </c>
      <c r="F438" s="87" t="s">
        <v>10</v>
      </c>
      <c r="G438" s="87">
        <v>11</v>
      </c>
      <c r="H438" s="87" t="s">
        <v>226</v>
      </c>
      <c r="I438" s="87">
        <v>251</v>
      </c>
      <c r="J438" s="87">
        <v>11</v>
      </c>
      <c r="K438" s="87">
        <v>0</v>
      </c>
      <c r="L438" s="87" t="s">
        <v>353</v>
      </c>
      <c r="M438" s="124">
        <v>1</v>
      </c>
      <c r="N438" s="124">
        <v>1</v>
      </c>
      <c r="O438" s="87">
        <v>0.39</v>
      </c>
      <c r="P438" s="87">
        <v>390</v>
      </c>
      <c r="Q438" s="87">
        <v>390</v>
      </c>
      <c r="S438" s="113"/>
    </row>
    <row r="439" spans="2:19">
      <c r="B439" s="87">
        <v>428</v>
      </c>
      <c r="C439" s="87" t="s">
        <v>14</v>
      </c>
      <c r="D439" s="87">
        <v>4</v>
      </c>
      <c r="E439" s="87" t="s">
        <v>299</v>
      </c>
      <c r="F439" s="87" t="s">
        <v>10</v>
      </c>
      <c r="G439" s="87">
        <v>12</v>
      </c>
      <c r="H439" s="87" t="s">
        <v>227</v>
      </c>
      <c r="I439" s="87">
        <v>252</v>
      </c>
      <c r="J439" s="87">
        <v>12</v>
      </c>
      <c r="K439" s="87">
        <v>0</v>
      </c>
      <c r="L439" s="87" t="s">
        <v>353</v>
      </c>
      <c r="M439" s="124">
        <v>1</v>
      </c>
      <c r="N439" s="124">
        <v>1</v>
      </c>
      <c r="O439" s="87">
        <v>0.79749999999999999</v>
      </c>
      <c r="P439" s="87">
        <v>797.5</v>
      </c>
      <c r="Q439" s="87">
        <v>797.5</v>
      </c>
      <c r="S439" s="113"/>
    </row>
    <row r="440" spans="2:19">
      <c r="B440" s="87">
        <v>429</v>
      </c>
      <c r="C440" s="87" t="s">
        <v>14</v>
      </c>
      <c r="D440" s="87">
        <v>4</v>
      </c>
      <c r="E440" s="87" t="s">
        <v>299</v>
      </c>
      <c r="F440" s="87" t="s">
        <v>10</v>
      </c>
      <c r="G440" s="87">
        <v>13</v>
      </c>
      <c r="H440" s="87" t="s">
        <v>228</v>
      </c>
      <c r="I440" s="87">
        <v>253</v>
      </c>
      <c r="J440" s="87">
        <v>13</v>
      </c>
      <c r="K440" s="87">
        <v>0</v>
      </c>
      <c r="L440" s="87" t="s">
        <v>353</v>
      </c>
      <c r="M440" s="124">
        <v>1</v>
      </c>
      <c r="N440" s="124">
        <v>1</v>
      </c>
      <c r="O440" s="87">
        <v>0.9325</v>
      </c>
      <c r="P440" s="87">
        <v>932.5</v>
      </c>
      <c r="Q440" s="87">
        <v>932.5</v>
      </c>
      <c r="S440" s="113"/>
    </row>
    <row r="441" spans="2:19">
      <c r="B441" s="87">
        <v>430</v>
      </c>
      <c r="C441" s="87" t="s">
        <v>14</v>
      </c>
      <c r="D441" s="87">
        <v>4</v>
      </c>
      <c r="E441" s="87" t="s">
        <v>299</v>
      </c>
      <c r="F441" s="87" t="s">
        <v>10</v>
      </c>
      <c r="G441" s="87">
        <v>14</v>
      </c>
      <c r="H441" s="87" t="s">
        <v>229</v>
      </c>
      <c r="I441" s="87">
        <v>254</v>
      </c>
      <c r="J441" s="87">
        <v>14</v>
      </c>
      <c r="K441" s="87">
        <v>0</v>
      </c>
      <c r="L441" s="87" t="s">
        <v>353</v>
      </c>
      <c r="M441" s="124">
        <v>1</v>
      </c>
      <c r="N441" s="124">
        <v>1</v>
      </c>
      <c r="O441" s="87">
        <v>0.97750000000000004</v>
      </c>
      <c r="P441" s="87">
        <v>977.5</v>
      </c>
      <c r="Q441" s="87">
        <v>977.5</v>
      </c>
      <c r="S441" s="113"/>
    </row>
    <row r="442" spans="2:19">
      <c r="B442" s="87">
        <v>431</v>
      </c>
      <c r="C442" s="87" t="s">
        <v>14</v>
      </c>
      <c r="D442" s="87">
        <v>4</v>
      </c>
      <c r="E442" s="87" t="s">
        <v>299</v>
      </c>
      <c r="F442" s="87" t="s">
        <v>10</v>
      </c>
      <c r="G442" s="87">
        <v>15</v>
      </c>
      <c r="H442" s="87" t="s">
        <v>230</v>
      </c>
      <c r="I442" s="87">
        <v>255</v>
      </c>
      <c r="J442" s="87">
        <v>15</v>
      </c>
      <c r="K442" s="87">
        <v>0</v>
      </c>
      <c r="L442" s="87" t="s">
        <v>353</v>
      </c>
      <c r="M442" s="124">
        <v>1</v>
      </c>
      <c r="N442" s="124">
        <v>1</v>
      </c>
      <c r="O442" s="87">
        <v>0.99250000000000005</v>
      </c>
      <c r="P442" s="87">
        <v>992.5</v>
      </c>
      <c r="Q442" s="87">
        <v>992.5</v>
      </c>
      <c r="S442" s="113"/>
    </row>
    <row r="443" spans="2:19">
      <c r="B443" s="87">
        <v>432</v>
      </c>
      <c r="C443" s="87" t="s">
        <v>14</v>
      </c>
      <c r="D443" s="87">
        <v>4</v>
      </c>
      <c r="E443" s="87" t="s">
        <v>299</v>
      </c>
      <c r="F443" s="87" t="s">
        <v>10</v>
      </c>
      <c r="G443" s="87">
        <v>16</v>
      </c>
      <c r="H443" s="87" t="s">
        <v>231</v>
      </c>
      <c r="I443" s="87">
        <v>256</v>
      </c>
      <c r="J443" s="87">
        <v>16</v>
      </c>
      <c r="K443" s="87">
        <v>0</v>
      </c>
      <c r="L443" s="87" t="s">
        <v>353</v>
      </c>
      <c r="M443" s="124">
        <v>1</v>
      </c>
      <c r="N443" s="124">
        <v>1</v>
      </c>
      <c r="O443" s="87">
        <v>0.99750000000000005</v>
      </c>
      <c r="P443" s="87">
        <v>997.5</v>
      </c>
      <c r="Q443" s="87">
        <v>997.5</v>
      </c>
      <c r="S443" s="113"/>
    </row>
    <row r="444" spans="2:19">
      <c r="B444" s="87">
        <v>433</v>
      </c>
      <c r="C444" s="87" t="s">
        <v>14</v>
      </c>
      <c r="D444" s="87">
        <v>4</v>
      </c>
      <c r="E444" s="87" t="s">
        <v>299</v>
      </c>
      <c r="F444" s="87" t="s">
        <v>11</v>
      </c>
      <c r="G444" s="87">
        <v>1</v>
      </c>
      <c r="H444" s="87" t="s">
        <v>236</v>
      </c>
      <c r="I444" s="87">
        <v>265</v>
      </c>
      <c r="J444" s="87">
        <v>1</v>
      </c>
      <c r="K444" s="87">
        <v>0</v>
      </c>
      <c r="L444" s="87" t="s">
        <v>353</v>
      </c>
      <c r="M444" s="124">
        <v>1</v>
      </c>
      <c r="N444" s="124">
        <v>1</v>
      </c>
      <c r="O444" s="87">
        <v>0.73</v>
      </c>
      <c r="P444" s="87">
        <v>730</v>
      </c>
      <c r="Q444" s="87">
        <v>730</v>
      </c>
      <c r="S444" s="113"/>
    </row>
    <row r="445" spans="2:19">
      <c r="B445" s="87">
        <v>434</v>
      </c>
      <c r="C445" s="87" t="s">
        <v>14</v>
      </c>
      <c r="D445" s="87">
        <v>4</v>
      </c>
      <c r="E445" s="87" t="s">
        <v>299</v>
      </c>
      <c r="F445" s="87" t="s">
        <v>11</v>
      </c>
      <c r="G445" s="87">
        <v>2</v>
      </c>
      <c r="H445" s="87" t="s">
        <v>237</v>
      </c>
      <c r="I445" s="87">
        <v>266</v>
      </c>
      <c r="J445" s="87">
        <v>2</v>
      </c>
      <c r="K445" s="87">
        <v>0</v>
      </c>
      <c r="L445" s="87" t="s">
        <v>353</v>
      </c>
      <c r="M445" s="124">
        <v>1</v>
      </c>
      <c r="N445" s="124">
        <v>1</v>
      </c>
      <c r="O445" s="87">
        <v>0.91</v>
      </c>
      <c r="P445" s="87">
        <v>910</v>
      </c>
      <c r="Q445" s="87">
        <v>910</v>
      </c>
      <c r="S445" s="113"/>
    </row>
    <row r="446" spans="2:19">
      <c r="B446" s="87">
        <v>435</v>
      </c>
      <c r="C446" s="87" t="s">
        <v>14</v>
      </c>
      <c r="D446" s="87">
        <v>4</v>
      </c>
      <c r="E446" s="87" t="s">
        <v>299</v>
      </c>
      <c r="F446" s="87" t="s">
        <v>11</v>
      </c>
      <c r="G446" s="87">
        <v>3</v>
      </c>
      <c r="H446" s="87" t="s">
        <v>238</v>
      </c>
      <c r="I446" s="87">
        <v>267</v>
      </c>
      <c r="J446" s="87">
        <v>3</v>
      </c>
      <c r="K446" s="87">
        <v>0</v>
      </c>
      <c r="L446" s="87" t="s">
        <v>353</v>
      </c>
      <c r="M446" s="124">
        <v>1</v>
      </c>
      <c r="N446" s="124">
        <v>1</v>
      </c>
      <c r="O446" s="87">
        <v>0.97</v>
      </c>
      <c r="P446" s="87">
        <v>970</v>
      </c>
      <c r="Q446" s="87">
        <v>970</v>
      </c>
      <c r="S446" s="113"/>
    </row>
    <row r="447" spans="2:19">
      <c r="B447" s="87">
        <v>436</v>
      </c>
      <c r="C447" s="87" t="s">
        <v>14</v>
      </c>
      <c r="D447" s="87">
        <v>4</v>
      </c>
      <c r="E447" s="87" t="s">
        <v>299</v>
      </c>
      <c r="F447" s="87" t="s">
        <v>11</v>
      </c>
      <c r="G447" s="87">
        <v>4</v>
      </c>
      <c r="H447" s="87" t="s">
        <v>239</v>
      </c>
      <c r="I447" s="87">
        <v>268</v>
      </c>
      <c r="J447" s="87">
        <v>4</v>
      </c>
      <c r="K447" s="87">
        <v>0</v>
      </c>
      <c r="L447" s="87" t="s">
        <v>353</v>
      </c>
      <c r="M447" s="124">
        <v>1</v>
      </c>
      <c r="N447" s="124">
        <v>1</v>
      </c>
      <c r="O447" s="87">
        <v>0.99</v>
      </c>
      <c r="P447" s="87">
        <v>990</v>
      </c>
      <c r="Q447" s="87">
        <v>990</v>
      </c>
      <c r="S447" s="113"/>
    </row>
    <row r="448" spans="2:19">
      <c r="B448" s="87">
        <v>437</v>
      </c>
      <c r="C448" s="87" t="s">
        <v>14</v>
      </c>
      <c r="D448" s="87">
        <v>4</v>
      </c>
      <c r="E448" s="87" t="s">
        <v>299</v>
      </c>
      <c r="F448" s="87" t="s">
        <v>11</v>
      </c>
      <c r="G448" s="87">
        <v>5</v>
      </c>
      <c r="H448" s="87" t="s">
        <v>240</v>
      </c>
      <c r="I448" s="87">
        <v>269</v>
      </c>
      <c r="J448" s="87">
        <v>5</v>
      </c>
      <c r="K448" s="87">
        <v>0</v>
      </c>
      <c r="L448" s="87" t="s">
        <v>353</v>
      </c>
      <c r="M448" s="124">
        <v>1</v>
      </c>
      <c r="N448" s="124">
        <v>1</v>
      </c>
      <c r="O448" s="87">
        <v>0.39500000000000002</v>
      </c>
      <c r="P448" s="87">
        <v>395</v>
      </c>
      <c r="Q448" s="87">
        <v>395</v>
      </c>
      <c r="S448" s="113"/>
    </row>
    <row r="449" spans="1:36">
      <c r="B449" s="87">
        <v>438</v>
      </c>
      <c r="C449" s="87" t="s">
        <v>14</v>
      </c>
      <c r="D449" s="87">
        <v>4</v>
      </c>
      <c r="E449" s="87" t="s">
        <v>299</v>
      </c>
      <c r="F449" s="87" t="s">
        <v>11</v>
      </c>
      <c r="G449" s="87">
        <v>6</v>
      </c>
      <c r="H449" s="87" t="s">
        <v>241</v>
      </c>
      <c r="I449" s="87">
        <v>270</v>
      </c>
      <c r="J449" s="87">
        <v>6</v>
      </c>
      <c r="K449" s="87">
        <v>0</v>
      </c>
      <c r="L449" s="87" t="s">
        <v>353</v>
      </c>
      <c r="M449" s="124">
        <v>1</v>
      </c>
      <c r="N449" s="124">
        <v>1</v>
      </c>
      <c r="O449" s="87">
        <v>0.79749999999999999</v>
      </c>
      <c r="P449" s="87">
        <v>797.5</v>
      </c>
      <c r="Q449" s="87">
        <v>797.5</v>
      </c>
      <c r="S449" s="113"/>
    </row>
    <row r="450" spans="1:36">
      <c r="B450" s="87">
        <v>439</v>
      </c>
      <c r="C450" s="87" t="s">
        <v>14</v>
      </c>
      <c r="D450" s="87">
        <v>4</v>
      </c>
      <c r="E450" s="87" t="s">
        <v>299</v>
      </c>
      <c r="F450" s="87" t="s">
        <v>11</v>
      </c>
      <c r="G450" s="87">
        <v>7</v>
      </c>
      <c r="H450" s="87" t="s">
        <v>242</v>
      </c>
      <c r="I450" s="87">
        <v>271</v>
      </c>
      <c r="J450" s="87">
        <v>7</v>
      </c>
      <c r="K450" s="87">
        <v>0</v>
      </c>
      <c r="L450" s="87" t="s">
        <v>353</v>
      </c>
      <c r="M450" s="124">
        <v>1</v>
      </c>
      <c r="N450" s="124">
        <v>1</v>
      </c>
      <c r="O450" s="87">
        <v>0.9325</v>
      </c>
      <c r="P450" s="87">
        <v>932.5</v>
      </c>
      <c r="Q450" s="87">
        <v>932.5</v>
      </c>
      <c r="S450" s="113"/>
    </row>
    <row r="451" spans="1:36">
      <c r="B451" s="87">
        <v>440</v>
      </c>
      <c r="C451" s="87" t="s">
        <v>14</v>
      </c>
      <c r="D451" s="87">
        <v>4</v>
      </c>
      <c r="E451" s="87" t="s">
        <v>299</v>
      </c>
      <c r="F451" s="87" t="s">
        <v>11</v>
      </c>
      <c r="G451" s="87">
        <v>8</v>
      </c>
      <c r="H451" s="87" t="s">
        <v>243</v>
      </c>
      <c r="I451" s="87">
        <v>272</v>
      </c>
      <c r="J451" s="87">
        <v>8</v>
      </c>
      <c r="K451" s="87">
        <v>0</v>
      </c>
      <c r="L451" s="87" t="s">
        <v>353</v>
      </c>
      <c r="M451" s="124">
        <v>1</v>
      </c>
      <c r="N451" s="124">
        <v>1</v>
      </c>
      <c r="O451" s="87">
        <v>0.97750000000000004</v>
      </c>
      <c r="P451" s="87">
        <v>977.5</v>
      </c>
      <c r="Q451" s="87">
        <v>977.5</v>
      </c>
      <c r="S451" s="113"/>
    </row>
    <row r="452" spans="1:36">
      <c r="B452" s="87">
        <v>441</v>
      </c>
      <c r="C452" s="87" t="s">
        <v>14</v>
      </c>
      <c r="D452" s="87">
        <v>4</v>
      </c>
      <c r="E452" s="87" t="s">
        <v>299</v>
      </c>
      <c r="F452" s="87" t="s">
        <v>11</v>
      </c>
      <c r="G452" s="87">
        <v>9</v>
      </c>
      <c r="H452" s="87" t="s">
        <v>244</v>
      </c>
      <c r="I452" s="87">
        <v>273</v>
      </c>
      <c r="J452" s="87">
        <v>9</v>
      </c>
      <c r="K452" s="87">
        <v>0</v>
      </c>
      <c r="L452" s="87" t="s">
        <v>353</v>
      </c>
      <c r="M452" s="124">
        <v>1</v>
      </c>
      <c r="N452" s="124">
        <v>1</v>
      </c>
      <c r="O452" s="87">
        <v>0.99250000000000005</v>
      </c>
      <c r="P452" s="87">
        <v>992.5</v>
      </c>
      <c r="Q452" s="87">
        <v>992.5</v>
      </c>
      <c r="S452" s="113"/>
    </row>
    <row r="453" spans="1:36">
      <c r="B453" s="87">
        <v>442</v>
      </c>
      <c r="C453" s="87" t="s">
        <v>14</v>
      </c>
      <c r="D453" s="87">
        <v>4</v>
      </c>
      <c r="E453" s="87" t="s">
        <v>299</v>
      </c>
      <c r="F453" s="87" t="s">
        <v>11</v>
      </c>
      <c r="G453" s="87">
        <v>10</v>
      </c>
      <c r="H453" s="87" t="s">
        <v>245</v>
      </c>
      <c r="I453" s="87">
        <v>274</v>
      </c>
      <c r="J453" s="87">
        <v>10</v>
      </c>
      <c r="K453" s="87">
        <v>0</v>
      </c>
      <c r="L453" s="87" t="s">
        <v>353</v>
      </c>
      <c r="M453" s="124">
        <v>1</v>
      </c>
      <c r="N453" s="124">
        <v>1</v>
      </c>
      <c r="O453" s="87">
        <v>0.99750000000000005</v>
      </c>
      <c r="P453" s="87">
        <v>997.5</v>
      </c>
      <c r="Q453" s="87">
        <v>997.5</v>
      </c>
      <c r="S453" s="113"/>
    </row>
    <row r="454" spans="1:36">
      <c r="B454" s="87">
        <v>443</v>
      </c>
      <c r="C454" s="87" t="s">
        <v>14</v>
      </c>
      <c r="D454" s="87">
        <v>4</v>
      </c>
      <c r="E454" s="87" t="s">
        <v>299</v>
      </c>
      <c r="F454" s="87" t="s">
        <v>11</v>
      </c>
      <c r="G454" s="87">
        <v>11</v>
      </c>
      <c r="H454" s="87" t="s">
        <v>246</v>
      </c>
      <c r="I454" s="87">
        <v>275</v>
      </c>
      <c r="J454" s="87">
        <v>11</v>
      </c>
      <c r="K454" s="87">
        <v>0</v>
      </c>
      <c r="L454" s="87" t="s">
        <v>353</v>
      </c>
      <c r="M454" s="124">
        <v>1</v>
      </c>
      <c r="N454" s="124">
        <v>1</v>
      </c>
      <c r="O454" s="87">
        <v>0.39</v>
      </c>
      <c r="P454" s="87">
        <v>390</v>
      </c>
      <c r="Q454" s="87">
        <v>390</v>
      </c>
      <c r="S454" s="113"/>
    </row>
    <row r="455" spans="1:36">
      <c r="B455" s="87">
        <v>444</v>
      </c>
      <c r="C455" s="87" t="s">
        <v>14</v>
      </c>
      <c r="D455" s="87">
        <v>4</v>
      </c>
      <c r="E455" s="87" t="s">
        <v>299</v>
      </c>
      <c r="F455" s="87" t="s">
        <v>11</v>
      </c>
      <c r="G455" s="87">
        <v>12</v>
      </c>
      <c r="H455" s="87" t="s">
        <v>247</v>
      </c>
      <c r="I455" s="87">
        <v>276</v>
      </c>
      <c r="J455" s="87">
        <v>12</v>
      </c>
      <c r="K455" s="87">
        <v>0</v>
      </c>
      <c r="L455" s="87" t="s">
        <v>353</v>
      </c>
      <c r="M455" s="124">
        <v>1</v>
      </c>
      <c r="N455" s="124">
        <v>1</v>
      </c>
      <c r="O455" s="87">
        <v>0.79749999999999999</v>
      </c>
      <c r="P455" s="87">
        <v>797.5</v>
      </c>
      <c r="Q455" s="87">
        <v>797.5</v>
      </c>
      <c r="S455" s="113"/>
    </row>
    <row r="456" spans="1:36">
      <c r="B456" s="87">
        <v>445</v>
      </c>
      <c r="C456" s="87" t="s">
        <v>14</v>
      </c>
      <c r="D456" s="87">
        <v>4</v>
      </c>
      <c r="E456" s="87" t="s">
        <v>299</v>
      </c>
      <c r="F456" s="87" t="s">
        <v>11</v>
      </c>
      <c r="G456" s="87">
        <v>13</v>
      </c>
      <c r="H456" s="87" t="s">
        <v>248</v>
      </c>
      <c r="I456" s="87">
        <v>277</v>
      </c>
      <c r="J456" s="87">
        <v>13</v>
      </c>
      <c r="K456" s="87">
        <v>0</v>
      </c>
      <c r="L456" s="87" t="s">
        <v>353</v>
      </c>
      <c r="M456" s="124">
        <v>1</v>
      </c>
      <c r="N456" s="124">
        <v>1</v>
      </c>
      <c r="O456" s="87">
        <v>0.9325</v>
      </c>
      <c r="P456" s="87">
        <v>932.5</v>
      </c>
      <c r="Q456" s="87">
        <v>932.5</v>
      </c>
    </row>
    <row r="457" spans="1:36">
      <c r="B457" s="87">
        <v>446</v>
      </c>
      <c r="C457" s="87" t="s">
        <v>14</v>
      </c>
      <c r="D457" s="87">
        <v>4</v>
      </c>
      <c r="E457" s="87" t="s">
        <v>299</v>
      </c>
      <c r="F457" s="87" t="s">
        <v>11</v>
      </c>
      <c r="G457" s="87">
        <v>14</v>
      </c>
      <c r="H457" s="87" t="s">
        <v>249</v>
      </c>
      <c r="I457" s="87">
        <v>278</v>
      </c>
      <c r="J457" s="87">
        <v>14</v>
      </c>
      <c r="K457" s="87">
        <v>0</v>
      </c>
      <c r="L457" s="87" t="s">
        <v>353</v>
      </c>
      <c r="M457" s="124">
        <v>1</v>
      </c>
      <c r="N457" s="124">
        <v>1</v>
      </c>
      <c r="O457" s="87">
        <v>0.97750000000000004</v>
      </c>
      <c r="P457" s="87">
        <v>977.5</v>
      </c>
      <c r="Q457" s="87">
        <v>977.5</v>
      </c>
    </row>
    <row r="458" spans="1:36">
      <c r="B458" s="87">
        <v>447</v>
      </c>
      <c r="C458" s="87" t="s">
        <v>14</v>
      </c>
      <c r="D458" s="87">
        <v>4</v>
      </c>
      <c r="E458" s="87" t="s">
        <v>299</v>
      </c>
      <c r="F458" s="87" t="s">
        <v>11</v>
      </c>
      <c r="G458" s="87">
        <v>15</v>
      </c>
      <c r="H458" s="87" t="s">
        <v>250</v>
      </c>
      <c r="I458" s="87">
        <v>279</v>
      </c>
      <c r="J458" s="87">
        <v>15</v>
      </c>
      <c r="K458" s="87">
        <v>0</v>
      </c>
      <c r="L458" s="87" t="s">
        <v>353</v>
      </c>
      <c r="M458" s="124">
        <v>1</v>
      </c>
      <c r="N458" s="124">
        <v>1</v>
      </c>
      <c r="O458" s="87">
        <v>0.99250000000000005</v>
      </c>
      <c r="P458" s="87">
        <v>992.5</v>
      </c>
      <c r="Q458" s="87">
        <v>992.5</v>
      </c>
    </row>
    <row r="459" spans="1:36">
      <c r="B459" s="87">
        <v>448</v>
      </c>
      <c r="C459" s="87" t="s">
        <v>14</v>
      </c>
      <c r="D459" s="87">
        <v>4</v>
      </c>
      <c r="E459" s="87" t="s">
        <v>299</v>
      </c>
      <c r="F459" s="87" t="s">
        <v>11</v>
      </c>
      <c r="G459" s="87">
        <v>16</v>
      </c>
      <c r="H459" s="87" t="s">
        <v>251</v>
      </c>
      <c r="I459" s="87">
        <v>280</v>
      </c>
      <c r="J459" s="87">
        <v>16</v>
      </c>
      <c r="K459" s="87">
        <v>0</v>
      </c>
      <c r="L459" s="87" t="s">
        <v>353</v>
      </c>
      <c r="M459" s="124">
        <v>1</v>
      </c>
      <c r="N459" s="124">
        <v>1</v>
      </c>
      <c r="O459" s="87">
        <v>0.99750000000000005</v>
      </c>
      <c r="P459" s="87">
        <v>997.5</v>
      </c>
      <c r="Q459" s="87">
        <v>997.5</v>
      </c>
    </row>
    <row r="460" spans="1:36" s="2" customFormat="1">
      <c r="A460" s="6"/>
      <c r="B460" s="87">
        <v>449</v>
      </c>
      <c r="C460" s="87" t="s">
        <v>14</v>
      </c>
      <c r="D460" s="87">
        <v>4</v>
      </c>
      <c r="E460" s="87" t="s">
        <v>299</v>
      </c>
      <c r="F460" s="87" t="s">
        <v>12</v>
      </c>
      <c r="G460" s="87">
        <v>1</v>
      </c>
      <c r="H460" s="87" t="s">
        <v>256</v>
      </c>
      <c r="I460" s="87">
        <v>289</v>
      </c>
      <c r="J460" s="87">
        <v>1</v>
      </c>
      <c r="K460" s="87">
        <v>0</v>
      </c>
      <c r="L460" s="87" t="s">
        <v>353</v>
      </c>
      <c r="M460" s="124">
        <v>1</v>
      </c>
      <c r="N460" s="124">
        <v>1</v>
      </c>
      <c r="O460" s="87">
        <v>0.73</v>
      </c>
      <c r="P460" s="87">
        <v>730</v>
      </c>
      <c r="Q460" s="87">
        <v>730</v>
      </c>
      <c r="R460" s="6"/>
      <c r="S460" s="6"/>
      <c r="T460" s="6"/>
      <c r="U460" s="6"/>
      <c r="V460" s="6"/>
      <c r="W460" s="6"/>
      <c r="X460" s="6"/>
      <c r="Y460" s="6"/>
      <c r="Z460" s="6"/>
      <c r="AA460" s="6"/>
      <c r="AB460" s="6"/>
      <c r="AC460" s="6"/>
      <c r="AD460" s="6"/>
      <c r="AE460" s="6"/>
      <c r="AF460" s="6"/>
      <c r="AG460" s="6"/>
      <c r="AH460" s="6"/>
      <c r="AI460" s="6"/>
      <c r="AJ460" s="6"/>
    </row>
    <row r="461" spans="1:36" s="2" customFormat="1">
      <c r="A461" s="6"/>
      <c r="B461" s="87">
        <v>450</v>
      </c>
      <c r="C461" s="87" t="s">
        <v>14</v>
      </c>
      <c r="D461" s="87">
        <v>4</v>
      </c>
      <c r="E461" s="87" t="s">
        <v>299</v>
      </c>
      <c r="F461" s="87" t="s">
        <v>12</v>
      </c>
      <c r="G461" s="87">
        <v>2</v>
      </c>
      <c r="H461" s="87" t="s">
        <v>257</v>
      </c>
      <c r="I461" s="87">
        <v>290</v>
      </c>
      <c r="J461" s="87">
        <v>2</v>
      </c>
      <c r="K461" s="87">
        <v>0</v>
      </c>
      <c r="L461" s="87" t="s">
        <v>353</v>
      </c>
      <c r="M461" s="124">
        <v>1</v>
      </c>
      <c r="N461" s="124">
        <v>1</v>
      </c>
      <c r="O461" s="87">
        <v>0.91</v>
      </c>
      <c r="P461" s="87">
        <v>910</v>
      </c>
      <c r="Q461" s="87">
        <v>910</v>
      </c>
      <c r="R461" s="6"/>
      <c r="S461" s="6"/>
      <c r="T461" s="6"/>
      <c r="U461" s="6"/>
      <c r="V461" s="6"/>
      <c r="W461" s="6"/>
      <c r="X461" s="6"/>
      <c r="Y461" s="6"/>
      <c r="Z461" s="6"/>
      <c r="AA461" s="6"/>
      <c r="AB461" s="6"/>
      <c r="AC461" s="6"/>
      <c r="AD461" s="6"/>
      <c r="AE461" s="6"/>
      <c r="AF461" s="6"/>
      <c r="AG461" s="6"/>
      <c r="AH461" s="6"/>
      <c r="AI461" s="6"/>
      <c r="AJ461" s="6"/>
    </row>
    <row r="462" spans="1:36" s="2" customFormat="1">
      <c r="A462" s="6"/>
      <c r="B462" s="87">
        <v>451</v>
      </c>
      <c r="C462" s="87" t="s">
        <v>14</v>
      </c>
      <c r="D462" s="87">
        <v>4</v>
      </c>
      <c r="E462" s="87" t="s">
        <v>299</v>
      </c>
      <c r="F462" s="87" t="s">
        <v>12</v>
      </c>
      <c r="G462" s="87">
        <v>3</v>
      </c>
      <c r="H462" s="87" t="s">
        <v>258</v>
      </c>
      <c r="I462" s="87">
        <v>291</v>
      </c>
      <c r="J462" s="87">
        <v>3</v>
      </c>
      <c r="K462" s="87">
        <v>0</v>
      </c>
      <c r="L462" s="87" t="s">
        <v>353</v>
      </c>
      <c r="M462" s="124">
        <v>1</v>
      </c>
      <c r="N462" s="124">
        <v>1</v>
      </c>
      <c r="O462" s="87">
        <v>0.97</v>
      </c>
      <c r="P462" s="87">
        <v>970</v>
      </c>
      <c r="Q462" s="87">
        <v>970</v>
      </c>
      <c r="R462" s="6"/>
      <c r="S462" s="6"/>
      <c r="T462" s="6"/>
      <c r="U462" s="6"/>
      <c r="V462" s="6"/>
      <c r="W462" s="6"/>
      <c r="X462" s="6"/>
      <c r="Y462" s="6"/>
      <c r="Z462" s="6"/>
      <c r="AA462" s="6"/>
      <c r="AB462" s="6"/>
      <c r="AC462" s="6"/>
      <c r="AD462" s="6"/>
      <c r="AE462" s="6"/>
      <c r="AF462" s="6"/>
      <c r="AG462" s="6"/>
      <c r="AH462" s="6"/>
      <c r="AI462" s="6"/>
      <c r="AJ462" s="6"/>
    </row>
    <row r="463" spans="1:36" s="2" customFormat="1">
      <c r="A463" s="6"/>
      <c r="B463" s="87">
        <v>452</v>
      </c>
      <c r="C463" s="87" t="s">
        <v>14</v>
      </c>
      <c r="D463" s="87">
        <v>4</v>
      </c>
      <c r="E463" s="87" t="s">
        <v>299</v>
      </c>
      <c r="F463" s="87" t="s">
        <v>12</v>
      </c>
      <c r="G463" s="87">
        <v>4</v>
      </c>
      <c r="H463" s="87" t="s">
        <v>259</v>
      </c>
      <c r="I463" s="87">
        <v>292</v>
      </c>
      <c r="J463" s="87">
        <v>4</v>
      </c>
      <c r="K463" s="87">
        <v>0</v>
      </c>
      <c r="L463" s="87" t="s">
        <v>353</v>
      </c>
      <c r="M463" s="124">
        <v>1</v>
      </c>
      <c r="N463" s="124">
        <v>1</v>
      </c>
      <c r="O463" s="87">
        <v>0.99</v>
      </c>
      <c r="P463" s="87">
        <v>990</v>
      </c>
      <c r="Q463" s="87">
        <v>990</v>
      </c>
      <c r="R463" s="6"/>
      <c r="S463" s="6"/>
      <c r="T463" s="6"/>
      <c r="U463" s="6"/>
      <c r="V463" s="6"/>
      <c r="W463" s="6"/>
      <c r="X463" s="6"/>
      <c r="Y463" s="6"/>
      <c r="Z463" s="6"/>
      <c r="AA463" s="6"/>
      <c r="AB463" s="6"/>
      <c r="AC463" s="6"/>
      <c r="AD463" s="6"/>
      <c r="AE463" s="6"/>
      <c r="AF463" s="6"/>
      <c r="AG463" s="6"/>
      <c r="AH463" s="6"/>
      <c r="AI463" s="6"/>
      <c r="AJ463" s="6"/>
    </row>
    <row r="464" spans="1:36" s="2" customFormat="1">
      <c r="A464" s="6"/>
      <c r="B464" s="87">
        <v>453</v>
      </c>
      <c r="C464" s="87" t="s">
        <v>14</v>
      </c>
      <c r="D464" s="87">
        <v>4</v>
      </c>
      <c r="E464" s="87" t="s">
        <v>299</v>
      </c>
      <c r="F464" s="87" t="s">
        <v>12</v>
      </c>
      <c r="G464" s="87">
        <v>5</v>
      </c>
      <c r="H464" s="87" t="s">
        <v>260</v>
      </c>
      <c r="I464" s="87">
        <v>293</v>
      </c>
      <c r="J464" s="87">
        <v>5</v>
      </c>
      <c r="K464" s="87">
        <v>0</v>
      </c>
      <c r="L464" s="87" t="s">
        <v>353</v>
      </c>
      <c r="M464" s="124">
        <v>1</v>
      </c>
      <c r="N464" s="124">
        <v>1</v>
      </c>
      <c r="O464" s="87">
        <v>0.39500000000000002</v>
      </c>
      <c r="P464" s="87">
        <v>395</v>
      </c>
      <c r="Q464" s="87">
        <v>395</v>
      </c>
      <c r="R464" s="6"/>
      <c r="S464" s="6"/>
      <c r="T464" s="6"/>
      <c r="U464" s="6"/>
      <c r="V464" s="6"/>
      <c r="W464" s="6"/>
      <c r="X464" s="6"/>
      <c r="Y464" s="6"/>
      <c r="Z464" s="6"/>
      <c r="AA464" s="6"/>
      <c r="AB464" s="6"/>
      <c r="AC464" s="6"/>
      <c r="AD464" s="6"/>
      <c r="AE464" s="6"/>
      <c r="AF464" s="6"/>
      <c r="AG464" s="6"/>
      <c r="AH464" s="6"/>
      <c r="AI464" s="6"/>
      <c r="AJ464" s="6"/>
    </row>
    <row r="465" spans="1:36" s="2" customFormat="1">
      <c r="A465" s="6"/>
      <c r="B465" s="87">
        <v>454</v>
      </c>
      <c r="C465" s="87" t="s">
        <v>14</v>
      </c>
      <c r="D465" s="87">
        <v>4</v>
      </c>
      <c r="E465" s="87" t="s">
        <v>299</v>
      </c>
      <c r="F465" s="87" t="s">
        <v>12</v>
      </c>
      <c r="G465" s="87">
        <v>6</v>
      </c>
      <c r="H465" s="87" t="s">
        <v>261</v>
      </c>
      <c r="I465" s="87">
        <v>294</v>
      </c>
      <c r="J465" s="87">
        <v>6</v>
      </c>
      <c r="K465" s="87">
        <v>0</v>
      </c>
      <c r="L465" s="87" t="s">
        <v>353</v>
      </c>
      <c r="M465" s="124">
        <v>1</v>
      </c>
      <c r="N465" s="124">
        <v>1</v>
      </c>
      <c r="O465" s="87">
        <v>0.79749999999999999</v>
      </c>
      <c r="P465" s="87">
        <v>797.5</v>
      </c>
      <c r="Q465" s="87">
        <v>797.5</v>
      </c>
      <c r="R465" s="6"/>
      <c r="S465" s="6"/>
      <c r="T465" s="6"/>
      <c r="U465" s="6"/>
      <c r="V465" s="6"/>
      <c r="W465" s="6"/>
      <c r="X465" s="6"/>
      <c r="Y465" s="6"/>
      <c r="Z465" s="6"/>
      <c r="AA465" s="6"/>
      <c r="AB465" s="6"/>
      <c r="AC465" s="6"/>
      <c r="AD465" s="6"/>
      <c r="AE465" s="6"/>
      <c r="AF465" s="6"/>
      <c r="AG465" s="6"/>
      <c r="AH465" s="6"/>
      <c r="AI465" s="6"/>
      <c r="AJ465" s="6"/>
    </row>
    <row r="466" spans="1:36" s="2" customFormat="1">
      <c r="A466" s="6"/>
      <c r="B466" s="87">
        <v>455</v>
      </c>
      <c r="C466" s="87" t="s">
        <v>14</v>
      </c>
      <c r="D466" s="87">
        <v>4</v>
      </c>
      <c r="E466" s="87" t="s">
        <v>299</v>
      </c>
      <c r="F466" s="87" t="s">
        <v>12</v>
      </c>
      <c r="G466" s="87">
        <v>7</v>
      </c>
      <c r="H466" s="87" t="s">
        <v>262</v>
      </c>
      <c r="I466" s="87">
        <v>295</v>
      </c>
      <c r="J466" s="87">
        <v>7</v>
      </c>
      <c r="K466" s="87">
        <v>0</v>
      </c>
      <c r="L466" s="87" t="s">
        <v>353</v>
      </c>
      <c r="M466" s="124">
        <v>1</v>
      </c>
      <c r="N466" s="124">
        <v>1</v>
      </c>
      <c r="O466" s="87">
        <v>0.9325</v>
      </c>
      <c r="P466" s="87">
        <v>932.5</v>
      </c>
      <c r="Q466" s="87">
        <v>932.5</v>
      </c>
      <c r="R466" s="6"/>
      <c r="S466" s="6"/>
      <c r="T466" s="6"/>
      <c r="U466" s="6"/>
      <c r="V466" s="6"/>
      <c r="W466" s="6"/>
      <c r="X466" s="6"/>
      <c r="Y466" s="6"/>
      <c r="Z466" s="6"/>
      <c r="AA466" s="6"/>
      <c r="AB466" s="6"/>
      <c r="AC466" s="6"/>
      <c r="AD466" s="6"/>
      <c r="AE466" s="6"/>
      <c r="AF466" s="6"/>
      <c r="AG466" s="6"/>
      <c r="AH466" s="6"/>
      <c r="AI466" s="6"/>
      <c r="AJ466" s="6"/>
    </row>
    <row r="467" spans="1:36" s="2" customFormat="1">
      <c r="A467" s="6"/>
      <c r="B467" s="87">
        <v>456</v>
      </c>
      <c r="C467" s="87" t="s">
        <v>14</v>
      </c>
      <c r="D467" s="87">
        <v>4</v>
      </c>
      <c r="E467" s="87" t="s">
        <v>299</v>
      </c>
      <c r="F467" s="87" t="s">
        <v>12</v>
      </c>
      <c r="G467" s="87">
        <v>8</v>
      </c>
      <c r="H467" s="87" t="s">
        <v>263</v>
      </c>
      <c r="I467" s="87">
        <v>296</v>
      </c>
      <c r="J467" s="87">
        <v>8</v>
      </c>
      <c r="K467" s="87">
        <v>0</v>
      </c>
      <c r="L467" s="87" t="s">
        <v>353</v>
      </c>
      <c r="M467" s="124">
        <v>1</v>
      </c>
      <c r="N467" s="124">
        <v>1</v>
      </c>
      <c r="O467" s="87">
        <v>0.97750000000000004</v>
      </c>
      <c r="P467" s="87">
        <v>977.5</v>
      </c>
      <c r="Q467" s="87">
        <v>977.5</v>
      </c>
      <c r="R467" s="6"/>
      <c r="S467" s="6"/>
      <c r="T467" s="6"/>
      <c r="U467" s="6"/>
      <c r="V467" s="6"/>
      <c r="W467" s="6"/>
      <c r="X467" s="6"/>
      <c r="Y467" s="6"/>
      <c r="Z467" s="6"/>
      <c r="AA467" s="6"/>
      <c r="AB467" s="6"/>
      <c r="AC467" s="6"/>
      <c r="AD467" s="6"/>
      <c r="AE467" s="6"/>
      <c r="AF467" s="6"/>
      <c r="AG467" s="6"/>
      <c r="AH467" s="6"/>
      <c r="AI467" s="6"/>
      <c r="AJ467" s="6"/>
    </row>
    <row r="468" spans="1:36" s="2" customFormat="1">
      <c r="A468" s="6"/>
      <c r="B468" s="87">
        <v>457</v>
      </c>
      <c r="C468" s="87" t="s">
        <v>14</v>
      </c>
      <c r="D468" s="87">
        <v>4</v>
      </c>
      <c r="E468" s="87" t="s">
        <v>299</v>
      </c>
      <c r="F468" s="87" t="s">
        <v>12</v>
      </c>
      <c r="G468" s="87">
        <v>9</v>
      </c>
      <c r="H468" s="87" t="s">
        <v>264</v>
      </c>
      <c r="I468" s="87">
        <v>297</v>
      </c>
      <c r="J468" s="87">
        <v>9</v>
      </c>
      <c r="K468" s="87">
        <v>0</v>
      </c>
      <c r="L468" s="87" t="s">
        <v>353</v>
      </c>
      <c r="M468" s="124">
        <v>1</v>
      </c>
      <c r="N468" s="124">
        <v>1</v>
      </c>
      <c r="O468" s="87">
        <v>0.99250000000000005</v>
      </c>
      <c r="P468" s="87">
        <v>992.5</v>
      </c>
      <c r="Q468" s="87">
        <v>992.5</v>
      </c>
      <c r="R468" s="6"/>
      <c r="S468" s="6"/>
      <c r="T468" s="6"/>
      <c r="U468" s="6"/>
      <c r="V468" s="6"/>
      <c r="W468" s="6"/>
      <c r="X468" s="6"/>
      <c r="Y468" s="6"/>
      <c r="Z468" s="6"/>
      <c r="AA468" s="6"/>
      <c r="AB468" s="6"/>
      <c r="AC468" s="6"/>
      <c r="AD468" s="6"/>
      <c r="AE468" s="6"/>
      <c r="AF468" s="6"/>
      <c r="AG468" s="6"/>
      <c r="AH468" s="6"/>
      <c r="AI468" s="6"/>
      <c r="AJ468" s="6"/>
    </row>
    <row r="469" spans="1:36" s="2" customFormat="1">
      <c r="A469" s="6"/>
      <c r="B469" s="87">
        <v>458</v>
      </c>
      <c r="C469" s="87" t="s">
        <v>14</v>
      </c>
      <c r="D469" s="87">
        <v>4</v>
      </c>
      <c r="E469" s="87" t="s">
        <v>299</v>
      </c>
      <c r="F469" s="87" t="s">
        <v>12</v>
      </c>
      <c r="G469" s="87">
        <v>10</v>
      </c>
      <c r="H469" s="87" t="s">
        <v>265</v>
      </c>
      <c r="I469" s="87">
        <v>298</v>
      </c>
      <c r="J469" s="87">
        <v>10</v>
      </c>
      <c r="K469" s="87">
        <v>0</v>
      </c>
      <c r="L469" s="87" t="s">
        <v>353</v>
      </c>
      <c r="M469" s="124">
        <v>1</v>
      </c>
      <c r="N469" s="124">
        <v>1</v>
      </c>
      <c r="O469" s="87">
        <v>0.99750000000000005</v>
      </c>
      <c r="P469" s="87">
        <v>997.5</v>
      </c>
      <c r="Q469" s="87">
        <v>997.5</v>
      </c>
      <c r="R469" s="6"/>
      <c r="S469" s="6"/>
      <c r="T469" s="6"/>
      <c r="U469" s="6"/>
      <c r="V469" s="6"/>
      <c r="W469" s="6"/>
      <c r="X469" s="6"/>
      <c r="Y469" s="6"/>
      <c r="Z469" s="6"/>
      <c r="AA469" s="6"/>
      <c r="AB469" s="6"/>
      <c r="AC469" s="6"/>
      <c r="AD469" s="6"/>
      <c r="AE469" s="6"/>
      <c r="AF469" s="6"/>
      <c r="AG469" s="6"/>
      <c r="AH469" s="6"/>
      <c r="AI469" s="6"/>
      <c r="AJ469" s="6"/>
    </row>
    <row r="470" spans="1:36" s="2" customFormat="1">
      <c r="A470" s="6"/>
      <c r="B470" s="87">
        <v>459</v>
      </c>
      <c r="C470" s="87" t="s">
        <v>14</v>
      </c>
      <c r="D470" s="87">
        <v>4</v>
      </c>
      <c r="E470" s="87" t="s">
        <v>299</v>
      </c>
      <c r="F470" s="87" t="s">
        <v>12</v>
      </c>
      <c r="G470" s="87">
        <v>11</v>
      </c>
      <c r="H470" s="87" t="s">
        <v>266</v>
      </c>
      <c r="I470" s="87">
        <v>299</v>
      </c>
      <c r="J470" s="87">
        <v>11</v>
      </c>
      <c r="K470" s="87">
        <v>0</v>
      </c>
      <c r="L470" s="87" t="s">
        <v>353</v>
      </c>
      <c r="M470" s="124">
        <v>1</v>
      </c>
      <c r="N470" s="124">
        <v>1</v>
      </c>
      <c r="O470" s="87">
        <v>0.39</v>
      </c>
      <c r="P470" s="87">
        <v>390</v>
      </c>
      <c r="Q470" s="87">
        <v>390</v>
      </c>
      <c r="R470" s="6"/>
      <c r="S470" s="6"/>
      <c r="T470" s="6"/>
      <c r="U470" s="6"/>
      <c r="V470" s="6"/>
      <c r="W470" s="6"/>
      <c r="X470" s="6"/>
      <c r="Y470" s="6"/>
      <c r="Z470" s="6"/>
      <c r="AA470" s="6"/>
      <c r="AB470" s="6"/>
      <c r="AC470" s="6"/>
      <c r="AD470" s="6"/>
      <c r="AE470" s="6"/>
      <c r="AF470" s="6"/>
      <c r="AG470" s="6"/>
      <c r="AH470" s="6"/>
      <c r="AI470" s="6"/>
      <c r="AJ470" s="6"/>
    </row>
    <row r="471" spans="1:36" s="2" customFormat="1">
      <c r="A471" s="6"/>
      <c r="B471" s="87">
        <v>460</v>
      </c>
      <c r="C471" s="87" t="s">
        <v>14</v>
      </c>
      <c r="D471" s="87">
        <v>4</v>
      </c>
      <c r="E471" s="87" t="s">
        <v>299</v>
      </c>
      <c r="F471" s="87" t="s">
        <v>12</v>
      </c>
      <c r="G471" s="87">
        <v>12</v>
      </c>
      <c r="H471" s="87" t="s">
        <v>267</v>
      </c>
      <c r="I471" s="87">
        <v>300</v>
      </c>
      <c r="J471" s="87">
        <v>12</v>
      </c>
      <c r="K471" s="87">
        <v>0</v>
      </c>
      <c r="L471" s="87" t="s">
        <v>353</v>
      </c>
      <c r="M471" s="124">
        <v>1</v>
      </c>
      <c r="N471" s="124">
        <v>1</v>
      </c>
      <c r="O471" s="87">
        <v>0.79749999999999999</v>
      </c>
      <c r="P471" s="87">
        <v>797.5</v>
      </c>
      <c r="Q471" s="87">
        <v>797.5</v>
      </c>
      <c r="R471" s="6"/>
      <c r="S471" s="6"/>
      <c r="T471" s="6"/>
      <c r="U471" s="6"/>
      <c r="V471" s="6"/>
      <c r="W471" s="6"/>
      <c r="X471" s="6"/>
      <c r="Y471" s="6"/>
      <c r="Z471" s="6"/>
      <c r="AA471" s="6"/>
      <c r="AB471" s="6"/>
      <c r="AC471" s="6"/>
      <c r="AD471" s="6"/>
      <c r="AE471" s="6"/>
      <c r="AF471" s="6"/>
      <c r="AG471" s="6"/>
      <c r="AH471" s="6"/>
      <c r="AI471" s="6"/>
      <c r="AJ471" s="6"/>
    </row>
    <row r="472" spans="1:36" s="2" customFormat="1">
      <c r="A472" s="6"/>
      <c r="B472" s="87">
        <v>461</v>
      </c>
      <c r="C472" s="87" t="s">
        <v>14</v>
      </c>
      <c r="D472" s="87">
        <v>4</v>
      </c>
      <c r="E472" s="87" t="s">
        <v>299</v>
      </c>
      <c r="F472" s="87" t="s">
        <v>12</v>
      </c>
      <c r="G472" s="87">
        <v>13</v>
      </c>
      <c r="H472" s="87" t="s">
        <v>268</v>
      </c>
      <c r="I472" s="87">
        <v>301</v>
      </c>
      <c r="J472" s="87">
        <v>13</v>
      </c>
      <c r="K472" s="87">
        <v>0</v>
      </c>
      <c r="L472" s="87" t="s">
        <v>353</v>
      </c>
      <c r="M472" s="124">
        <v>1</v>
      </c>
      <c r="N472" s="124">
        <v>1</v>
      </c>
      <c r="O472" s="87">
        <v>0.9325</v>
      </c>
      <c r="P472" s="87">
        <v>932.5</v>
      </c>
      <c r="Q472" s="87">
        <v>932.5</v>
      </c>
      <c r="R472" s="6"/>
      <c r="S472" s="6"/>
      <c r="T472" s="6"/>
      <c r="U472" s="6"/>
      <c r="V472" s="6"/>
      <c r="W472" s="6"/>
      <c r="X472" s="6"/>
      <c r="Y472" s="6"/>
      <c r="Z472" s="6"/>
      <c r="AA472" s="6"/>
      <c r="AB472" s="6"/>
      <c r="AC472" s="6"/>
      <c r="AD472" s="6"/>
      <c r="AE472" s="6"/>
      <c r="AF472" s="6"/>
      <c r="AG472" s="6"/>
      <c r="AH472" s="6"/>
      <c r="AI472" s="6"/>
      <c r="AJ472" s="6"/>
    </row>
    <row r="473" spans="1:36" s="2" customFormat="1">
      <c r="A473" s="6"/>
      <c r="B473" s="87">
        <v>462</v>
      </c>
      <c r="C473" s="87" t="s">
        <v>14</v>
      </c>
      <c r="D473" s="87">
        <v>4</v>
      </c>
      <c r="E473" s="87" t="s">
        <v>299</v>
      </c>
      <c r="F473" s="87" t="s">
        <v>12</v>
      </c>
      <c r="G473" s="87">
        <v>14</v>
      </c>
      <c r="H473" s="87" t="s">
        <v>269</v>
      </c>
      <c r="I473" s="87">
        <v>302</v>
      </c>
      <c r="J473" s="87">
        <v>14</v>
      </c>
      <c r="K473" s="87">
        <v>0</v>
      </c>
      <c r="L473" s="87" t="s">
        <v>353</v>
      </c>
      <c r="M473" s="124">
        <v>1</v>
      </c>
      <c r="N473" s="124">
        <v>1</v>
      </c>
      <c r="O473" s="87">
        <v>0.97750000000000004</v>
      </c>
      <c r="P473" s="87">
        <v>977.5</v>
      </c>
      <c r="Q473" s="87">
        <v>977.5</v>
      </c>
      <c r="R473" s="6"/>
      <c r="S473" s="6"/>
      <c r="T473" s="6"/>
      <c r="U473" s="6"/>
      <c r="V473" s="6"/>
      <c r="W473" s="6"/>
      <c r="X473" s="6"/>
      <c r="Y473" s="6"/>
      <c r="Z473" s="6"/>
      <c r="AA473" s="6"/>
      <c r="AB473" s="6"/>
      <c r="AC473" s="6"/>
      <c r="AD473" s="6"/>
      <c r="AE473" s="6"/>
      <c r="AF473" s="6"/>
      <c r="AG473" s="6"/>
      <c r="AH473" s="6"/>
      <c r="AI473" s="6"/>
      <c r="AJ473" s="6"/>
    </row>
    <row r="474" spans="1:36" s="2" customFormat="1">
      <c r="A474" s="6"/>
      <c r="B474" s="87">
        <v>463</v>
      </c>
      <c r="C474" s="87" t="s">
        <v>14</v>
      </c>
      <c r="D474" s="87">
        <v>4</v>
      </c>
      <c r="E474" s="87" t="s">
        <v>299</v>
      </c>
      <c r="F474" s="87" t="s">
        <v>12</v>
      </c>
      <c r="G474" s="87">
        <v>15</v>
      </c>
      <c r="H474" s="87" t="s">
        <v>270</v>
      </c>
      <c r="I474" s="87">
        <v>303</v>
      </c>
      <c r="J474" s="87">
        <v>15</v>
      </c>
      <c r="K474" s="87">
        <v>0</v>
      </c>
      <c r="L474" s="87" t="s">
        <v>353</v>
      </c>
      <c r="M474" s="124">
        <v>1</v>
      </c>
      <c r="N474" s="124">
        <v>1</v>
      </c>
      <c r="O474" s="87">
        <v>0.99250000000000005</v>
      </c>
      <c r="P474" s="87">
        <v>992.5</v>
      </c>
      <c r="Q474" s="87">
        <v>992.5</v>
      </c>
      <c r="R474" s="6"/>
      <c r="S474" s="6"/>
      <c r="T474" s="6"/>
      <c r="U474" s="6"/>
      <c r="V474" s="6"/>
      <c r="W474" s="6"/>
      <c r="X474" s="6"/>
      <c r="Y474" s="6"/>
      <c r="Z474" s="6"/>
      <c r="AA474" s="6"/>
      <c r="AB474" s="6"/>
      <c r="AC474" s="6"/>
      <c r="AD474" s="6"/>
      <c r="AE474" s="6"/>
      <c r="AF474" s="6"/>
      <c r="AG474" s="6"/>
      <c r="AH474" s="6"/>
      <c r="AI474" s="6"/>
      <c r="AJ474" s="6"/>
    </row>
    <row r="475" spans="1:36" s="2" customFormat="1">
      <c r="A475" s="6"/>
      <c r="B475" s="87">
        <v>464</v>
      </c>
      <c r="C475" s="87" t="s">
        <v>14</v>
      </c>
      <c r="D475" s="87">
        <v>4</v>
      </c>
      <c r="E475" s="87" t="s">
        <v>299</v>
      </c>
      <c r="F475" s="87" t="s">
        <v>12</v>
      </c>
      <c r="G475" s="87">
        <v>16</v>
      </c>
      <c r="H475" s="87" t="s">
        <v>271</v>
      </c>
      <c r="I475" s="87">
        <v>304</v>
      </c>
      <c r="J475" s="87">
        <v>16</v>
      </c>
      <c r="K475" s="87">
        <v>0</v>
      </c>
      <c r="L475" s="87" t="s">
        <v>353</v>
      </c>
      <c r="M475" s="124">
        <v>1</v>
      </c>
      <c r="N475" s="124">
        <v>1</v>
      </c>
      <c r="O475" s="87">
        <v>0.99750000000000005</v>
      </c>
      <c r="P475" s="87">
        <v>997.5</v>
      </c>
      <c r="Q475" s="87">
        <v>997.5</v>
      </c>
      <c r="R475" s="6"/>
      <c r="S475" s="6"/>
      <c r="T475" s="6"/>
      <c r="U475" s="6"/>
      <c r="V475" s="6"/>
      <c r="W475" s="6"/>
      <c r="X475" s="6"/>
      <c r="Y475" s="6"/>
      <c r="Z475" s="6"/>
      <c r="AA475" s="6"/>
      <c r="AB475" s="6"/>
      <c r="AC475" s="6"/>
      <c r="AD475" s="6"/>
      <c r="AE475" s="6"/>
      <c r="AF475" s="6"/>
      <c r="AG475" s="6"/>
      <c r="AH475" s="6"/>
      <c r="AI475" s="6"/>
      <c r="AJ475" s="6"/>
    </row>
    <row r="476" spans="1:36" s="2" customFormat="1">
      <c r="A476" s="6"/>
      <c r="B476" s="87">
        <v>465</v>
      </c>
      <c r="C476" s="87" t="s">
        <v>14</v>
      </c>
      <c r="D476" s="87">
        <v>4</v>
      </c>
      <c r="E476" s="87" t="s">
        <v>299</v>
      </c>
      <c r="F476" s="87" t="s">
        <v>13</v>
      </c>
      <c r="G476" s="87">
        <v>1</v>
      </c>
      <c r="H476" s="87" t="s">
        <v>276</v>
      </c>
      <c r="I476" s="87">
        <v>313</v>
      </c>
      <c r="J476" s="87">
        <v>1</v>
      </c>
      <c r="K476" s="87">
        <v>0</v>
      </c>
      <c r="L476" s="87" t="s">
        <v>353</v>
      </c>
      <c r="M476" s="124">
        <v>1</v>
      </c>
      <c r="N476" s="124">
        <v>1</v>
      </c>
      <c r="O476" s="87">
        <v>0.73</v>
      </c>
      <c r="P476" s="87">
        <v>730</v>
      </c>
      <c r="Q476" s="87">
        <v>730</v>
      </c>
      <c r="R476" s="6"/>
      <c r="S476" s="6"/>
      <c r="T476" s="6"/>
      <c r="U476" s="6"/>
      <c r="V476" s="6"/>
      <c r="W476" s="6"/>
      <c r="X476" s="6"/>
      <c r="Y476" s="6"/>
      <c r="Z476" s="6"/>
      <c r="AA476" s="6"/>
      <c r="AB476" s="6"/>
      <c r="AC476" s="6"/>
      <c r="AD476" s="6"/>
      <c r="AE476" s="6"/>
      <c r="AF476" s="6"/>
      <c r="AG476" s="6"/>
      <c r="AH476" s="6"/>
      <c r="AI476" s="6"/>
      <c r="AJ476" s="6"/>
    </row>
    <row r="477" spans="1:36" s="2" customFormat="1">
      <c r="A477" s="6"/>
      <c r="B477" s="87">
        <v>466</v>
      </c>
      <c r="C477" s="87" t="s">
        <v>14</v>
      </c>
      <c r="D477" s="87">
        <v>4</v>
      </c>
      <c r="E477" s="87" t="s">
        <v>299</v>
      </c>
      <c r="F477" s="87" t="s">
        <v>13</v>
      </c>
      <c r="G477" s="87">
        <v>2</v>
      </c>
      <c r="H477" s="87" t="s">
        <v>277</v>
      </c>
      <c r="I477" s="87">
        <v>314</v>
      </c>
      <c r="J477" s="87">
        <v>2</v>
      </c>
      <c r="K477" s="87">
        <v>0</v>
      </c>
      <c r="L477" s="87" t="s">
        <v>353</v>
      </c>
      <c r="M477" s="124">
        <v>1</v>
      </c>
      <c r="N477" s="124">
        <v>1</v>
      </c>
      <c r="O477" s="87">
        <v>0.91</v>
      </c>
      <c r="P477" s="87">
        <v>910</v>
      </c>
      <c r="Q477" s="87">
        <v>910</v>
      </c>
      <c r="R477" s="6"/>
      <c r="S477" s="6"/>
      <c r="T477" s="6"/>
      <c r="U477" s="6"/>
      <c r="V477" s="6"/>
      <c r="W477" s="6"/>
      <c r="X477" s="6"/>
      <c r="Y477" s="6"/>
      <c r="Z477" s="6"/>
      <c r="AA477" s="6"/>
      <c r="AB477" s="6"/>
      <c r="AC477" s="6"/>
      <c r="AD477" s="6"/>
      <c r="AE477" s="6"/>
      <c r="AF477" s="6"/>
      <c r="AG477" s="6"/>
      <c r="AH477" s="6"/>
      <c r="AI477" s="6"/>
      <c r="AJ477" s="6"/>
    </row>
    <row r="478" spans="1:36" s="2" customFormat="1">
      <c r="A478" s="6"/>
      <c r="B478" s="87">
        <v>467</v>
      </c>
      <c r="C478" s="87" t="s">
        <v>14</v>
      </c>
      <c r="D478" s="87">
        <v>4</v>
      </c>
      <c r="E478" s="87" t="s">
        <v>299</v>
      </c>
      <c r="F478" s="87" t="s">
        <v>13</v>
      </c>
      <c r="G478" s="87">
        <v>3</v>
      </c>
      <c r="H478" s="87" t="s">
        <v>278</v>
      </c>
      <c r="I478" s="87">
        <v>315</v>
      </c>
      <c r="J478" s="87">
        <v>3</v>
      </c>
      <c r="K478" s="87">
        <v>0</v>
      </c>
      <c r="L478" s="87" t="s">
        <v>353</v>
      </c>
      <c r="M478" s="124">
        <v>1</v>
      </c>
      <c r="N478" s="124">
        <v>1</v>
      </c>
      <c r="O478" s="87">
        <v>0.97</v>
      </c>
      <c r="P478" s="87">
        <v>970</v>
      </c>
      <c r="Q478" s="87">
        <v>970</v>
      </c>
      <c r="R478" s="6"/>
      <c r="S478" s="6"/>
      <c r="T478" s="6"/>
      <c r="U478" s="6"/>
      <c r="V478" s="6"/>
      <c r="W478" s="6"/>
      <c r="X478" s="6"/>
      <c r="Y478" s="6"/>
      <c r="Z478" s="6"/>
      <c r="AA478" s="6"/>
      <c r="AB478" s="6"/>
      <c r="AC478" s="6"/>
      <c r="AD478" s="6"/>
      <c r="AE478" s="6"/>
      <c r="AF478" s="6"/>
      <c r="AG478" s="6"/>
      <c r="AH478" s="6"/>
      <c r="AI478" s="6"/>
      <c r="AJ478" s="6"/>
    </row>
    <row r="479" spans="1:36" s="2" customFormat="1">
      <c r="A479" s="6"/>
      <c r="B479" s="87">
        <v>468</v>
      </c>
      <c r="C479" s="87" t="s">
        <v>14</v>
      </c>
      <c r="D479" s="87">
        <v>4</v>
      </c>
      <c r="E479" s="87" t="s">
        <v>299</v>
      </c>
      <c r="F479" s="87" t="s">
        <v>13</v>
      </c>
      <c r="G479" s="87">
        <v>4</v>
      </c>
      <c r="H479" s="87" t="s">
        <v>279</v>
      </c>
      <c r="I479" s="87">
        <v>316</v>
      </c>
      <c r="J479" s="87">
        <v>4</v>
      </c>
      <c r="K479" s="87">
        <v>0</v>
      </c>
      <c r="L479" s="87" t="s">
        <v>353</v>
      </c>
      <c r="M479" s="124">
        <v>1</v>
      </c>
      <c r="N479" s="124">
        <v>1</v>
      </c>
      <c r="O479" s="87">
        <v>0.99</v>
      </c>
      <c r="P479" s="87">
        <v>990</v>
      </c>
      <c r="Q479" s="87">
        <v>990</v>
      </c>
      <c r="R479" s="6"/>
      <c r="S479" s="6"/>
      <c r="T479" s="6"/>
      <c r="U479" s="6"/>
      <c r="V479" s="6"/>
      <c r="W479" s="6"/>
      <c r="X479" s="6"/>
      <c r="Y479" s="6"/>
      <c r="Z479" s="6"/>
      <c r="AA479" s="6"/>
      <c r="AB479" s="6"/>
      <c r="AC479" s="6"/>
      <c r="AD479" s="6"/>
      <c r="AE479" s="6"/>
      <c r="AF479" s="6"/>
      <c r="AG479" s="6"/>
      <c r="AH479" s="6"/>
      <c r="AI479" s="6"/>
      <c r="AJ479" s="6"/>
    </row>
    <row r="480" spans="1:36" s="2" customFormat="1">
      <c r="A480" s="6"/>
      <c r="B480" s="87">
        <v>469</v>
      </c>
      <c r="C480" s="87" t="s">
        <v>14</v>
      </c>
      <c r="D480" s="87">
        <v>4</v>
      </c>
      <c r="E480" s="87" t="s">
        <v>299</v>
      </c>
      <c r="F480" s="87" t="s">
        <v>13</v>
      </c>
      <c r="G480" s="87">
        <v>5</v>
      </c>
      <c r="H480" s="87" t="s">
        <v>280</v>
      </c>
      <c r="I480" s="87">
        <v>317</v>
      </c>
      <c r="J480" s="87">
        <v>5</v>
      </c>
      <c r="K480" s="87">
        <v>0</v>
      </c>
      <c r="L480" s="87" t="s">
        <v>353</v>
      </c>
      <c r="M480" s="124">
        <v>1</v>
      </c>
      <c r="N480" s="124">
        <v>1</v>
      </c>
      <c r="O480" s="87">
        <v>0.39500000000000002</v>
      </c>
      <c r="P480" s="87">
        <v>395</v>
      </c>
      <c r="Q480" s="87">
        <v>395</v>
      </c>
      <c r="R480" s="6"/>
      <c r="S480" s="6"/>
      <c r="T480" s="6"/>
      <c r="U480" s="6"/>
      <c r="V480" s="6"/>
      <c r="W480" s="6"/>
      <c r="X480" s="6"/>
      <c r="Y480" s="6"/>
      <c r="Z480" s="6"/>
      <c r="AA480" s="6"/>
      <c r="AB480" s="6"/>
      <c r="AC480" s="6"/>
      <c r="AD480" s="6"/>
      <c r="AE480" s="6"/>
      <c r="AF480" s="6"/>
      <c r="AG480" s="6"/>
      <c r="AH480" s="6"/>
      <c r="AI480" s="6"/>
      <c r="AJ480" s="6"/>
    </row>
    <row r="481" spans="1:36" s="2" customFormat="1">
      <c r="A481" s="6"/>
      <c r="B481" s="87">
        <v>470</v>
      </c>
      <c r="C481" s="87" t="s">
        <v>14</v>
      </c>
      <c r="D481" s="87">
        <v>4</v>
      </c>
      <c r="E481" s="87" t="s">
        <v>299</v>
      </c>
      <c r="F481" s="87" t="s">
        <v>13</v>
      </c>
      <c r="G481" s="87">
        <v>6</v>
      </c>
      <c r="H481" s="87" t="s">
        <v>281</v>
      </c>
      <c r="I481" s="87">
        <v>318</v>
      </c>
      <c r="J481" s="87">
        <v>6</v>
      </c>
      <c r="K481" s="87">
        <v>0</v>
      </c>
      <c r="L481" s="87" t="s">
        <v>353</v>
      </c>
      <c r="M481" s="124">
        <v>1</v>
      </c>
      <c r="N481" s="124">
        <v>1</v>
      </c>
      <c r="O481" s="87">
        <v>0.79749999999999999</v>
      </c>
      <c r="P481" s="87">
        <v>797.5</v>
      </c>
      <c r="Q481" s="87">
        <v>797.5</v>
      </c>
      <c r="R481" s="6"/>
      <c r="S481" s="6"/>
      <c r="T481" s="6"/>
      <c r="U481" s="6"/>
      <c r="V481" s="6"/>
      <c r="W481" s="6"/>
      <c r="X481" s="6"/>
      <c r="Y481" s="6"/>
      <c r="Z481" s="6"/>
      <c r="AA481" s="6"/>
      <c r="AB481" s="6"/>
      <c r="AC481" s="6"/>
      <c r="AD481" s="6"/>
      <c r="AE481" s="6"/>
      <c r="AF481" s="6"/>
      <c r="AG481" s="6"/>
      <c r="AH481" s="6"/>
      <c r="AI481" s="6"/>
      <c r="AJ481" s="6"/>
    </row>
    <row r="482" spans="1:36" s="2" customFormat="1">
      <c r="A482" s="6"/>
      <c r="B482" s="87">
        <v>471</v>
      </c>
      <c r="C482" s="87" t="s">
        <v>14</v>
      </c>
      <c r="D482" s="87">
        <v>4</v>
      </c>
      <c r="E482" s="87" t="s">
        <v>299</v>
      </c>
      <c r="F482" s="87" t="s">
        <v>13</v>
      </c>
      <c r="G482" s="87">
        <v>7</v>
      </c>
      <c r="H482" s="87" t="s">
        <v>282</v>
      </c>
      <c r="I482" s="87">
        <v>319</v>
      </c>
      <c r="J482" s="87">
        <v>7</v>
      </c>
      <c r="K482" s="87">
        <v>0</v>
      </c>
      <c r="L482" s="87" t="s">
        <v>353</v>
      </c>
      <c r="M482" s="124">
        <v>1</v>
      </c>
      <c r="N482" s="124">
        <v>1</v>
      </c>
      <c r="O482" s="87">
        <v>0.9325</v>
      </c>
      <c r="P482" s="87">
        <v>932.5</v>
      </c>
      <c r="Q482" s="87">
        <v>932.5</v>
      </c>
      <c r="R482" s="6"/>
      <c r="S482" s="6"/>
      <c r="T482" s="6"/>
      <c r="U482" s="6"/>
      <c r="V482" s="6"/>
      <c r="W482" s="6"/>
      <c r="X482" s="6"/>
      <c r="Y482" s="6"/>
      <c r="Z482" s="6"/>
      <c r="AA482" s="6"/>
      <c r="AB482" s="6"/>
      <c r="AC482" s="6"/>
      <c r="AD482" s="6"/>
      <c r="AE482" s="6"/>
      <c r="AF482" s="6"/>
      <c r="AG482" s="6"/>
      <c r="AH482" s="6"/>
      <c r="AI482" s="6"/>
      <c r="AJ482" s="6"/>
    </row>
    <row r="483" spans="1:36" s="2" customFormat="1">
      <c r="A483" s="6"/>
      <c r="B483" s="87">
        <v>472</v>
      </c>
      <c r="C483" s="87" t="s">
        <v>14</v>
      </c>
      <c r="D483" s="87">
        <v>4</v>
      </c>
      <c r="E483" s="87" t="s">
        <v>299</v>
      </c>
      <c r="F483" s="87" t="s">
        <v>13</v>
      </c>
      <c r="G483" s="87">
        <v>8</v>
      </c>
      <c r="H483" s="87" t="s">
        <v>283</v>
      </c>
      <c r="I483" s="87">
        <v>320</v>
      </c>
      <c r="J483" s="87">
        <v>8</v>
      </c>
      <c r="K483" s="87">
        <v>0</v>
      </c>
      <c r="L483" s="87" t="s">
        <v>353</v>
      </c>
      <c r="M483" s="124">
        <v>1</v>
      </c>
      <c r="N483" s="124">
        <v>1</v>
      </c>
      <c r="O483" s="87">
        <v>0.97750000000000004</v>
      </c>
      <c r="P483" s="87">
        <v>977.5</v>
      </c>
      <c r="Q483" s="87">
        <v>977.5</v>
      </c>
      <c r="R483" s="6"/>
      <c r="S483" s="6"/>
      <c r="T483" s="6"/>
      <c r="U483" s="6"/>
      <c r="V483" s="6"/>
      <c r="W483" s="6"/>
      <c r="X483" s="6"/>
      <c r="Y483" s="6"/>
      <c r="Z483" s="6"/>
      <c r="AA483" s="6"/>
      <c r="AB483" s="6"/>
      <c r="AC483" s="6"/>
      <c r="AD483" s="6"/>
      <c r="AE483" s="6"/>
      <c r="AF483" s="6"/>
      <c r="AG483" s="6"/>
      <c r="AH483" s="6"/>
      <c r="AI483" s="6"/>
      <c r="AJ483" s="6"/>
    </row>
    <row r="484" spans="1:36" s="2" customFormat="1">
      <c r="A484" s="6"/>
      <c r="B484" s="87">
        <v>473</v>
      </c>
      <c r="C484" s="87" t="s">
        <v>14</v>
      </c>
      <c r="D484" s="87">
        <v>4</v>
      </c>
      <c r="E484" s="87" t="s">
        <v>299</v>
      </c>
      <c r="F484" s="87" t="s">
        <v>13</v>
      </c>
      <c r="G484" s="87">
        <v>9</v>
      </c>
      <c r="H484" s="87" t="s">
        <v>284</v>
      </c>
      <c r="I484" s="87">
        <v>321</v>
      </c>
      <c r="J484" s="87">
        <v>9</v>
      </c>
      <c r="K484" s="87">
        <v>0</v>
      </c>
      <c r="L484" s="87" t="s">
        <v>353</v>
      </c>
      <c r="M484" s="124">
        <v>1</v>
      </c>
      <c r="N484" s="124">
        <v>1</v>
      </c>
      <c r="O484" s="87">
        <v>0.99250000000000005</v>
      </c>
      <c r="P484" s="87">
        <v>992.5</v>
      </c>
      <c r="Q484" s="87">
        <v>992.5</v>
      </c>
      <c r="R484" s="6"/>
      <c r="S484" s="6"/>
      <c r="T484" s="6"/>
      <c r="U484" s="6"/>
      <c r="V484" s="6"/>
      <c r="W484" s="6"/>
      <c r="X484" s="6"/>
      <c r="Y484" s="6"/>
      <c r="Z484" s="6"/>
      <c r="AA484" s="6"/>
      <c r="AB484" s="6"/>
      <c r="AC484" s="6"/>
      <c r="AD484" s="6"/>
      <c r="AE484" s="6"/>
      <c r="AF484" s="6"/>
      <c r="AG484" s="6"/>
      <c r="AH484" s="6"/>
      <c r="AI484" s="6"/>
      <c r="AJ484" s="6"/>
    </row>
    <row r="485" spans="1:36" s="2" customFormat="1">
      <c r="A485" s="6"/>
      <c r="B485" s="87">
        <v>474</v>
      </c>
      <c r="C485" s="87" t="s">
        <v>14</v>
      </c>
      <c r="D485" s="87">
        <v>4</v>
      </c>
      <c r="E485" s="87" t="s">
        <v>299</v>
      </c>
      <c r="F485" s="87" t="s">
        <v>13</v>
      </c>
      <c r="G485" s="87">
        <v>10</v>
      </c>
      <c r="H485" s="87" t="s">
        <v>285</v>
      </c>
      <c r="I485" s="87">
        <v>322</v>
      </c>
      <c r="J485" s="87">
        <v>10</v>
      </c>
      <c r="K485" s="87">
        <v>0</v>
      </c>
      <c r="L485" s="87" t="s">
        <v>353</v>
      </c>
      <c r="M485" s="124">
        <v>1</v>
      </c>
      <c r="N485" s="124">
        <v>1</v>
      </c>
      <c r="O485" s="87">
        <v>0.99750000000000005</v>
      </c>
      <c r="P485" s="87">
        <v>997.5</v>
      </c>
      <c r="Q485" s="87">
        <v>997.5</v>
      </c>
      <c r="R485" s="6"/>
      <c r="S485" s="6"/>
      <c r="T485" s="6"/>
      <c r="U485" s="6"/>
      <c r="V485" s="6"/>
      <c r="W485" s="6"/>
      <c r="X485" s="6"/>
      <c r="Y485" s="6"/>
      <c r="Z485" s="6"/>
      <c r="AA485" s="6"/>
      <c r="AB485" s="6"/>
      <c r="AC485" s="6"/>
      <c r="AD485" s="6"/>
      <c r="AE485" s="6"/>
      <c r="AF485" s="6"/>
      <c r="AG485" s="6"/>
      <c r="AH485" s="6"/>
      <c r="AI485" s="6"/>
      <c r="AJ485" s="6"/>
    </row>
    <row r="486" spans="1:36" s="2" customFormat="1">
      <c r="A486" s="6"/>
      <c r="B486" s="87">
        <v>475</v>
      </c>
      <c r="C486" s="87" t="s">
        <v>14</v>
      </c>
      <c r="D486" s="87">
        <v>4</v>
      </c>
      <c r="E486" s="87" t="s">
        <v>299</v>
      </c>
      <c r="F486" s="87" t="s">
        <v>13</v>
      </c>
      <c r="G486" s="87">
        <v>11</v>
      </c>
      <c r="H486" s="87" t="s">
        <v>286</v>
      </c>
      <c r="I486" s="87">
        <v>323</v>
      </c>
      <c r="J486" s="87">
        <v>11</v>
      </c>
      <c r="K486" s="87">
        <v>0</v>
      </c>
      <c r="L486" s="87" t="s">
        <v>353</v>
      </c>
      <c r="M486" s="124">
        <v>1</v>
      </c>
      <c r="N486" s="124">
        <v>1</v>
      </c>
      <c r="O486" s="87">
        <v>0.39</v>
      </c>
      <c r="P486" s="87">
        <v>390</v>
      </c>
      <c r="Q486" s="87">
        <v>390</v>
      </c>
      <c r="R486" s="6"/>
      <c r="S486" s="6"/>
      <c r="T486" s="6"/>
      <c r="U486" s="6"/>
      <c r="V486" s="6"/>
      <c r="W486" s="6"/>
      <c r="X486" s="6"/>
      <c r="Y486" s="6"/>
      <c r="Z486" s="6"/>
      <c r="AA486" s="6"/>
      <c r="AB486" s="6"/>
      <c r="AC486" s="6"/>
      <c r="AD486" s="6"/>
      <c r="AE486" s="6"/>
      <c r="AF486" s="6"/>
      <c r="AG486" s="6"/>
      <c r="AH486" s="6"/>
      <c r="AI486" s="6"/>
      <c r="AJ486" s="6"/>
    </row>
    <row r="487" spans="1:36" s="2" customFormat="1">
      <c r="A487" s="6"/>
      <c r="B487" s="87">
        <v>476</v>
      </c>
      <c r="C487" s="87" t="s">
        <v>14</v>
      </c>
      <c r="D487" s="87">
        <v>4</v>
      </c>
      <c r="E487" s="87" t="s">
        <v>299</v>
      </c>
      <c r="F487" s="87" t="s">
        <v>13</v>
      </c>
      <c r="G487" s="87">
        <v>12</v>
      </c>
      <c r="H487" s="87" t="s">
        <v>287</v>
      </c>
      <c r="I487" s="87">
        <v>324</v>
      </c>
      <c r="J487" s="87">
        <v>12</v>
      </c>
      <c r="K487" s="87">
        <v>0</v>
      </c>
      <c r="L487" s="87" t="s">
        <v>353</v>
      </c>
      <c r="M487" s="124">
        <v>1</v>
      </c>
      <c r="N487" s="124">
        <v>1</v>
      </c>
      <c r="O487" s="87">
        <v>0.79749999999999999</v>
      </c>
      <c r="P487" s="87">
        <v>797.5</v>
      </c>
      <c r="Q487" s="87">
        <v>797.5</v>
      </c>
      <c r="R487" s="6"/>
      <c r="S487" s="6"/>
      <c r="T487" s="6"/>
      <c r="U487" s="6"/>
      <c r="V487" s="6"/>
      <c r="W487" s="6"/>
      <c r="X487" s="6"/>
      <c r="Y487" s="6"/>
      <c r="Z487" s="6"/>
      <c r="AA487" s="6"/>
      <c r="AB487" s="6"/>
      <c r="AC487" s="6"/>
      <c r="AD487" s="6"/>
      <c r="AE487" s="6"/>
      <c r="AF487" s="6"/>
      <c r="AG487" s="6"/>
      <c r="AH487" s="6"/>
      <c r="AI487" s="6"/>
      <c r="AJ487" s="6"/>
    </row>
    <row r="488" spans="1:36" s="2" customFormat="1">
      <c r="A488" s="6"/>
      <c r="B488" s="87">
        <v>477</v>
      </c>
      <c r="C488" s="87" t="s">
        <v>14</v>
      </c>
      <c r="D488" s="87">
        <v>5</v>
      </c>
      <c r="E488" s="87" t="s">
        <v>300</v>
      </c>
      <c r="F488" s="87" t="s">
        <v>13</v>
      </c>
      <c r="G488" s="87">
        <v>13</v>
      </c>
      <c r="H488" s="87" t="s">
        <v>288</v>
      </c>
      <c r="I488" s="87">
        <v>325</v>
      </c>
      <c r="J488" s="87">
        <v>13</v>
      </c>
      <c r="K488" s="87">
        <v>0</v>
      </c>
      <c r="L488" s="87" t="s">
        <v>353</v>
      </c>
      <c r="M488" s="124">
        <v>1</v>
      </c>
      <c r="N488" s="124">
        <v>1</v>
      </c>
      <c r="O488" s="87">
        <v>0.9325</v>
      </c>
      <c r="P488" s="87">
        <v>932.5</v>
      </c>
      <c r="Q488" s="87">
        <v>932.5</v>
      </c>
      <c r="R488" s="6"/>
      <c r="S488" s="6"/>
      <c r="T488" s="6"/>
      <c r="U488" s="6"/>
      <c r="V488" s="6"/>
      <c r="W488" s="6"/>
      <c r="X488" s="6"/>
      <c r="Y488" s="6"/>
      <c r="Z488" s="6"/>
      <c r="AA488" s="6"/>
      <c r="AB488" s="6"/>
      <c r="AC488" s="6"/>
      <c r="AD488" s="6"/>
      <c r="AE488" s="6"/>
      <c r="AF488" s="6"/>
      <c r="AG488" s="6"/>
      <c r="AH488" s="6"/>
      <c r="AI488" s="6"/>
      <c r="AJ488" s="6"/>
    </row>
    <row r="489" spans="1:36" s="2" customFormat="1">
      <c r="A489" s="6"/>
      <c r="B489" s="87">
        <v>478</v>
      </c>
      <c r="C489" s="87" t="s">
        <v>14</v>
      </c>
      <c r="D489" s="87">
        <v>5</v>
      </c>
      <c r="E489" s="87" t="s">
        <v>300</v>
      </c>
      <c r="F489" s="87" t="s">
        <v>13</v>
      </c>
      <c r="G489" s="87">
        <v>14</v>
      </c>
      <c r="H489" s="87" t="s">
        <v>289</v>
      </c>
      <c r="I489" s="87">
        <v>326</v>
      </c>
      <c r="J489" s="87">
        <v>14</v>
      </c>
      <c r="K489" s="87">
        <v>0</v>
      </c>
      <c r="L489" s="87" t="s">
        <v>353</v>
      </c>
      <c r="M489" s="124">
        <v>1</v>
      </c>
      <c r="N489" s="124">
        <v>1</v>
      </c>
      <c r="O489" s="87">
        <v>0.97750000000000004</v>
      </c>
      <c r="P489" s="87">
        <v>977.5</v>
      </c>
      <c r="Q489" s="87">
        <v>977.5</v>
      </c>
      <c r="R489" s="6"/>
      <c r="S489" s="6"/>
      <c r="T489" s="6"/>
      <c r="U489" s="6"/>
      <c r="V489" s="6"/>
      <c r="W489" s="6"/>
      <c r="X489" s="6"/>
      <c r="Y489" s="6"/>
      <c r="Z489" s="6"/>
      <c r="AA489" s="6"/>
      <c r="AB489" s="6"/>
      <c r="AC489" s="6"/>
      <c r="AD489" s="6"/>
      <c r="AE489" s="6"/>
      <c r="AF489" s="6"/>
      <c r="AG489" s="6"/>
      <c r="AH489" s="6"/>
      <c r="AI489" s="6"/>
      <c r="AJ489" s="6"/>
    </row>
    <row r="490" spans="1:36" s="2" customFormat="1">
      <c r="A490" s="6"/>
      <c r="B490" s="87">
        <v>479</v>
      </c>
      <c r="C490" s="87" t="s">
        <v>14</v>
      </c>
      <c r="D490" s="87">
        <v>5</v>
      </c>
      <c r="E490" s="87" t="s">
        <v>300</v>
      </c>
      <c r="F490" s="87" t="s">
        <v>13</v>
      </c>
      <c r="G490" s="87">
        <v>15</v>
      </c>
      <c r="H490" s="87" t="s">
        <v>290</v>
      </c>
      <c r="I490" s="87">
        <v>327</v>
      </c>
      <c r="J490" s="87">
        <v>15</v>
      </c>
      <c r="K490" s="87">
        <v>0</v>
      </c>
      <c r="L490" s="87" t="s">
        <v>353</v>
      </c>
      <c r="M490" s="124">
        <v>1</v>
      </c>
      <c r="N490" s="124">
        <v>1</v>
      </c>
      <c r="O490" s="87">
        <v>0.99250000000000005</v>
      </c>
      <c r="P490" s="87">
        <v>992.5</v>
      </c>
      <c r="Q490" s="87">
        <v>992.5</v>
      </c>
      <c r="R490" s="6"/>
      <c r="S490" s="6"/>
      <c r="T490" s="6"/>
      <c r="U490" s="6"/>
      <c r="V490" s="6"/>
      <c r="W490" s="6"/>
      <c r="X490" s="6"/>
      <c r="Y490" s="6"/>
      <c r="Z490" s="6"/>
      <c r="AA490" s="6"/>
      <c r="AB490" s="6"/>
      <c r="AC490" s="6"/>
      <c r="AD490" s="6"/>
      <c r="AE490" s="6"/>
      <c r="AF490" s="6"/>
      <c r="AG490" s="6"/>
      <c r="AH490" s="6"/>
      <c r="AI490" s="6"/>
      <c r="AJ490" s="6"/>
    </row>
    <row r="491" spans="1:36" s="2" customFormat="1">
      <c r="A491" s="6"/>
      <c r="B491" s="87">
        <v>480</v>
      </c>
      <c r="C491" s="87" t="s">
        <v>14</v>
      </c>
      <c r="D491" s="87">
        <v>5</v>
      </c>
      <c r="E491" s="87" t="s">
        <v>300</v>
      </c>
      <c r="F491" s="87" t="s">
        <v>13</v>
      </c>
      <c r="G491" s="87">
        <v>16</v>
      </c>
      <c r="H491" s="87" t="s">
        <v>291</v>
      </c>
      <c r="I491" s="87">
        <v>328</v>
      </c>
      <c r="J491" s="87">
        <v>16</v>
      </c>
      <c r="K491" s="87">
        <v>0</v>
      </c>
      <c r="L491" s="87" t="s">
        <v>353</v>
      </c>
      <c r="M491" s="124">
        <v>1</v>
      </c>
      <c r="N491" s="124">
        <v>1</v>
      </c>
      <c r="O491" s="87">
        <v>0.99750000000000005</v>
      </c>
      <c r="P491" s="87">
        <v>997.5</v>
      </c>
      <c r="Q491" s="87">
        <v>997.5</v>
      </c>
      <c r="R491" s="6"/>
      <c r="S491" s="6"/>
      <c r="T491" s="6"/>
      <c r="U491" s="6"/>
      <c r="V491" s="6"/>
      <c r="W491" s="6"/>
      <c r="X491" s="6"/>
      <c r="Y491" s="6"/>
      <c r="Z491" s="6"/>
      <c r="AA491" s="6"/>
      <c r="AB491" s="6"/>
      <c r="AC491" s="6"/>
      <c r="AD491" s="6"/>
      <c r="AE491" s="6"/>
      <c r="AF491" s="6"/>
      <c r="AG491" s="6"/>
      <c r="AH491" s="6"/>
      <c r="AI491" s="6"/>
      <c r="AJ491" s="6"/>
    </row>
    <row r="492" spans="1:36" s="2" customFormat="1">
      <c r="A492" s="6"/>
      <c r="B492" s="87">
        <v>481</v>
      </c>
      <c r="C492" s="87" t="s">
        <v>14</v>
      </c>
      <c r="D492" s="87">
        <v>5</v>
      </c>
      <c r="E492" s="87" t="s">
        <v>300</v>
      </c>
      <c r="F492" s="87" t="s">
        <v>14</v>
      </c>
      <c r="G492" s="87">
        <v>1</v>
      </c>
      <c r="H492" s="87" t="s">
        <v>296</v>
      </c>
      <c r="I492" s="87">
        <v>337</v>
      </c>
      <c r="J492" s="87">
        <v>1</v>
      </c>
      <c r="K492" s="87">
        <v>0</v>
      </c>
      <c r="L492" s="87" t="s">
        <v>353</v>
      </c>
      <c r="M492" s="124">
        <v>1</v>
      </c>
      <c r="N492" s="124">
        <v>1</v>
      </c>
      <c r="O492" s="87">
        <v>0.73</v>
      </c>
      <c r="P492" s="87">
        <v>730</v>
      </c>
      <c r="Q492" s="87">
        <v>730</v>
      </c>
      <c r="R492" s="6"/>
      <c r="S492" s="6"/>
      <c r="T492" s="6"/>
      <c r="U492" s="6"/>
      <c r="V492" s="6"/>
      <c r="W492" s="6"/>
      <c r="X492" s="6"/>
      <c r="Y492" s="6"/>
      <c r="Z492" s="6"/>
      <c r="AA492" s="6"/>
      <c r="AB492" s="6"/>
      <c r="AC492" s="6"/>
      <c r="AD492" s="6"/>
      <c r="AE492" s="6"/>
      <c r="AF492" s="6"/>
      <c r="AG492" s="6"/>
      <c r="AH492" s="6"/>
      <c r="AI492" s="6"/>
      <c r="AJ492" s="6"/>
    </row>
    <row r="493" spans="1:36" s="2" customFormat="1">
      <c r="A493" s="6"/>
      <c r="B493" s="87">
        <v>482</v>
      </c>
      <c r="C493" s="87" t="s">
        <v>14</v>
      </c>
      <c r="D493" s="87">
        <v>5</v>
      </c>
      <c r="E493" s="87" t="s">
        <v>300</v>
      </c>
      <c r="F493" s="87" t="s">
        <v>14</v>
      </c>
      <c r="G493" s="87">
        <v>2</v>
      </c>
      <c r="H493" s="87" t="s">
        <v>297</v>
      </c>
      <c r="I493" s="87">
        <v>338</v>
      </c>
      <c r="J493" s="87">
        <v>2</v>
      </c>
      <c r="K493" s="87">
        <v>0</v>
      </c>
      <c r="L493" s="87" t="s">
        <v>353</v>
      </c>
      <c r="M493" s="124">
        <v>1</v>
      </c>
      <c r="N493" s="124">
        <v>1</v>
      </c>
      <c r="O493" s="87">
        <v>0.91</v>
      </c>
      <c r="P493" s="87">
        <v>910</v>
      </c>
      <c r="Q493" s="87">
        <v>910</v>
      </c>
      <c r="R493" s="6"/>
      <c r="S493" s="6"/>
      <c r="T493" s="6"/>
      <c r="U493" s="6"/>
      <c r="V493" s="6"/>
      <c r="W493" s="6"/>
      <c r="X493" s="6"/>
      <c r="Y493" s="6"/>
      <c r="Z493" s="6"/>
      <c r="AA493" s="6"/>
      <c r="AB493" s="6"/>
      <c r="AC493" s="6"/>
      <c r="AD493" s="6"/>
      <c r="AE493" s="6"/>
      <c r="AF493" s="6"/>
      <c r="AG493" s="6"/>
      <c r="AH493" s="6"/>
      <c r="AI493" s="6"/>
      <c r="AJ493" s="6"/>
    </row>
    <row r="494" spans="1:36" s="2" customFormat="1">
      <c r="A494" s="6"/>
      <c r="B494" s="87">
        <v>483</v>
      </c>
      <c r="C494" s="87" t="s">
        <v>14</v>
      </c>
      <c r="D494" s="87">
        <v>5</v>
      </c>
      <c r="E494" s="87" t="s">
        <v>300</v>
      </c>
      <c r="F494" s="87" t="s">
        <v>14</v>
      </c>
      <c r="G494" s="87">
        <v>3</v>
      </c>
      <c r="H494" s="87" t="s">
        <v>298</v>
      </c>
      <c r="I494" s="87">
        <v>339</v>
      </c>
      <c r="J494" s="87">
        <v>3</v>
      </c>
      <c r="K494" s="87">
        <v>0</v>
      </c>
      <c r="L494" s="87" t="s">
        <v>353</v>
      </c>
      <c r="M494" s="124">
        <v>1</v>
      </c>
      <c r="N494" s="124">
        <v>1</v>
      </c>
      <c r="O494" s="87">
        <v>0.97</v>
      </c>
      <c r="P494" s="87">
        <v>970</v>
      </c>
      <c r="Q494" s="87">
        <v>970</v>
      </c>
      <c r="R494" s="6"/>
      <c r="S494" s="6"/>
      <c r="T494" s="6"/>
      <c r="U494" s="6"/>
      <c r="V494" s="6"/>
      <c r="W494" s="6"/>
      <c r="X494" s="6"/>
      <c r="Y494" s="6"/>
      <c r="Z494" s="6"/>
      <c r="AA494" s="6"/>
      <c r="AB494" s="6"/>
      <c r="AC494" s="6"/>
      <c r="AD494" s="6"/>
      <c r="AE494" s="6"/>
      <c r="AF494" s="6"/>
      <c r="AG494" s="6"/>
      <c r="AH494" s="6"/>
      <c r="AI494" s="6"/>
      <c r="AJ494" s="6"/>
    </row>
    <row r="495" spans="1:36" s="2" customFormat="1">
      <c r="A495" s="6"/>
      <c r="B495" s="87">
        <v>484</v>
      </c>
      <c r="C495" s="87" t="s">
        <v>14</v>
      </c>
      <c r="D495" s="87">
        <v>5</v>
      </c>
      <c r="E495" s="87" t="s">
        <v>300</v>
      </c>
      <c r="F495" s="87" t="s">
        <v>14</v>
      </c>
      <c r="G495" s="87">
        <v>4</v>
      </c>
      <c r="H495" s="87" t="s">
        <v>299</v>
      </c>
      <c r="I495" s="87">
        <v>340</v>
      </c>
      <c r="J495" s="87">
        <v>4</v>
      </c>
      <c r="K495" s="87">
        <v>0</v>
      </c>
      <c r="L495" s="87" t="s">
        <v>353</v>
      </c>
      <c r="M495" s="124">
        <v>1</v>
      </c>
      <c r="N495" s="124">
        <v>1</v>
      </c>
      <c r="O495" s="87">
        <v>0.99</v>
      </c>
      <c r="P495" s="87">
        <v>990</v>
      </c>
      <c r="Q495" s="87">
        <v>990</v>
      </c>
      <c r="R495" s="6"/>
      <c r="S495" s="6"/>
      <c r="T495" s="6"/>
      <c r="U495" s="6"/>
      <c r="V495" s="6"/>
      <c r="W495" s="6"/>
      <c r="X495" s="6"/>
      <c r="Y495" s="6"/>
      <c r="Z495" s="6"/>
      <c r="AA495" s="6"/>
      <c r="AB495" s="6"/>
      <c r="AC495" s="6"/>
      <c r="AD495" s="6"/>
      <c r="AE495" s="6"/>
      <c r="AF495" s="6"/>
      <c r="AG495" s="6"/>
      <c r="AH495" s="6"/>
      <c r="AI495" s="6"/>
      <c r="AJ495" s="6"/>
    </row>
    <row r="496" spans="1:36" s="2" customFormat="1">
      <c r="A496" s="6"/>
      <c r="B496" s="87">
        <v>485</v>
      </c>
      <c r="C496" s="87" t="s">
        <v>14</v>
      </c>
      <c r="D496" s="87">
        <v>5</v>
      </c>
      <c r="E496" s="87" t="s">
        <v>300</v>
      </c>
      <c r="F496" s="87" t="s">
        <v>14</v>
      </c>
      <c r="G496" s="87">
        <v>5</v>
      </c>
      <c r="H496" s="87" t="s">
        <v>300</v>
      </c>
      <c r="I496" s="87">
        <v>341</v>
      </c>
      <c r="J496" s="87">
        <v>5</v>
      </c>
      <c r="K496" s="87">
        <v>0</v>
      </c>
      <c r="L496" s="87" t="s">
        <v>353</v>
      </c>
      <c r="M496" s="124">
        <v>1</v>
      </c>
      <c r="N496" s="124">
        <v>1</v>
      </c>
      <c r="O496" s="87">
        <v>0.39500000000000002</v>
      </c>
      <c r="P496" s="87">
        <v>395</v>
      </c>
      <c r="Q496" s="87">
        <v>395</v>
      </c>
      <c r="R496" s="6"/>
      <c r="S496" s="6"/>
      <c r="T496" s="6"/>
      <c r="U496" s="6"/>
      <c r="V496" s="6"/>
      <c r="W496" s="6"/>
      <c r="X496" s="6"/>
      <c r="Y496" s="6"/>
      <c r="Z496" s="6"/>
      <c r="AA496" s="6"/>
      <c r="AB496" s="6"/>
      <c r="AC496" s="6"/>
      <c r="AD496" s="6"/>
      <c r="AE496" s="6"/>
      <c r="AF496" s="6"/>
      <c r="AG496" s="6"/>
      <c r="AH496" s="6"/>
      <c r="AI496" s="6"/>
      <c r="AJ496" s="6"/>
    </row>
    <row r="497" spans="1:36" s="2" customFormat="1">
      <c r="A497" s="6"/>
      <c r="B497" s="87">
        <v>486</v>
      </c>
      <c r="C497" s="87" t="s">
        <v>14</v>
      </c>
      <c r="D497" s="87">
        <v>5</v>
      </c>
      <c r="E497" s="87" t="s">
        <v>300</v>
      </c>
      <c r="F497" s="87" t="s">
        <v>14</v>
      </c>
      <c r="G497" s="87">
        <v>6</v>
      </c>
      <c r="H497" s="87" t="s">
        <v>301</v>
      </c>
      <c r="I497" s="87">
        <v>342</v>
      </c>
      <c r="J497" s="87">
        <v>6</v>
      </c>
      <c r="K497" s="87">
        <v>0</v>
      </c>
      <c r="L497" s="87" t="s">
        <v>353</v>
      </c>
      <c r="M497" s="124">
        <v>1</v>
      </c>
      <c r="N497" s="124">
        <v>1</v>
      </c>
      <c r="O497" s="87">
        <v>0.79749999999999999</v>
      </c>
      <c r="P497" s="87">
        <v>797.5</v>
      </c>
      <c r="Q497" s="87">
        <v>797.5</v>
      </c>
      <c r="R497" s="6"/>
      <c r="S497" s="6"/>
      <c r="T497" s="6"/>
      <c r="U497" s="6"/>
      <c r="V497" s="6"/>
      <c r="W497" s="6"/>
      <c r="X497" s="6"/>
      <c r="Y497" s="6"/>
      <c r="Z497" s="6"/>
      <c r="AA497" s="6"/>
      <c r="AB497" s="6"/>
      <c r="AC497" s="6"/>
      <c r="AD497" s="6"/>
      <c r="AE497" s="6"/>
      <c r="AF497" s="6"/>
      <c r="AG497" s="6"/>
      <c r="AH497" s="6"/>
      <c r="AI497" s="6"/>
      <c r="AJ497" s="6"/>
    </row>
    <row r="498" spans="1:36" s="2" customFormat="1">
      <c r="A498" s="6"/>
      <c r="B498" s="87">
        <v>487</v>
      </c>
      <c r="C498" s="87" t="s">
        <v>14</v>
      </c>
      <c r="D498" s="87">
        <v>5</v>
      </c>
      <c r="E498" s="87" t="s">
        <v>300</v>
      </c>
      <c r="F498" s="87" t="s">
        <v>14</v>
      </c>
      <c r="G498" s="87">
        <v>7</v>
      </c>
      <c r="H498" s="87" t="s">
        <v>302</v>
      </c>
      <c r="I498" s="87">
        <v>343</v>
      </c>
      <c r="J498" s="87">
        <v>7</v>
      </c>
      <c r="K498" s="87">
        <v>0</v>
      </c>
      <c r="L498" s="87" t="s">
        <v>353</v>
      </c>
      <c r="M498" s="124">
        <v>1</v>
      </c>
      <c r="N498" s="124">
        <v>1</v>
      </c>
      <c r="O498" s="87">
        <v>0.9325</v>
      </c>
      <c r="P498" s="87">
        <v>932.5</v>
      </c>
      <c r="Q498" s="87">
        <v>932.5</v>
      </c>
      <c r="R498" s="6"/>
      <c r="S498" s="6"/>
      <c r="T498" s="6"/>
      <c r="U498" s="6"/>
      <c r="V498" s="6"/>
      <c r="W498" s="6"/>
      <c r="X498" s="6"/>
      <c r="Y498" s="6"/>
      <c r="Z498" s="6"/>
      <c r="AA498" s="6"/>
      <c r="AB498" s="6"/>
      <c r="AC498" s="6"/>
      <c r="AD498" s="6"/>
      <c r="AE498" s="6"/>
      <c r="AF498" s="6"/>
      <c r="AG498" s="6"/>
      <c r="AH498" s="6"/>
      <c r="AI498" s="6"/>
      <c r="AJ498" s="6"/>
    </row>
    <row r="499" spans="1:36" s="2" customFormat="1">
      <c r="A499" s="6"/>
      <c r="B499" s="87">
        <v>488</v>
      </c>
      <c r="C499" s="87" t="s">
        <v>14</v>
      </c>
      <c r="D499" s="87">
        <v>5</v>
      </c>
      <c r="E499" s="87" t="s">
        <v>300</v>
      </c>
      <c r="F499" s="87" t="s">
        <v>14</v>
      </c>
      <c r="G499" s="87">
        <v>8</v>
      </c>
      <c r="H499" s="87" t="s">
        <v>303</v>
      </c>
      <c r="I499" s="87">
        <v>344</v>
      </c>
      <c r="J499" s="87">
        <v>8</v>
      </c>
      <c r="K499" s="87">
        <v>0</v>
      </c>
      <c r="L499" s="87" t="s">
        <v>353</v>
      </c>
      <c r="M499" s="124">
        <v>1</v>
      </c>
      <c r="N499" s="124">
        <v>1</v>
      </c>
      <c r="O499" s="87">
        <v>0.97750000000000004</v>
      </c>
      <c r="P499" s="87">
        <v>977.5</v>
      </c>
      <c r="Q499" s="87">
        <v>977.5</v>
      </c>
      <c r="R499" s="6"/>
      <c r="S499" s="6"/>
      <c r="T499" s="6"/>
      <c r="U499" s="6"/>
      <c r="V499" s="6"/>
      <c r="W499" s="6"/>
      <c r="X499" s="6"/>
      <c r="Y499" s="6"/>
      <c r="Z499" s="6"/>
      <c r="AA499" s="6"/>
      <c r="AB499" s="6"/>
      <c r="AC499" s="6"/>
      <c r="AD499" s="6"/>
      <c r="AE499" s="6"/>
      <c r="AF499" s="6"/>
      <c r="AG499" s="6"/>
      <c r="AH499" s="6"/>
      <c r="AI499" s="6"/>
      <c r="AJ499" s="6"/>
    </row>
    <row r="500" spans="1:36" s="2" customFormat="1">
      <c r="A500" s="6"/>
      <c r="B500" s="87">
        <v>489</v>
      </c>
      <c r="C500" s="87" t="s">
        <v>14</v>
      </c>
      <c r="D500" s="87">
        <v>5</v>
      </c>
      <c r="E500" s="87" t="s">
        <v>300</v>
      </c>
      <c r="F500" s="87" t="s">
        <v>14</v>
      </c>
      <c r="G500" s="87">
        <v>9</v>
      </c>
      <c r="H500" s="87" t="s">
        <v>304</v>
      </c>
      <c r="I500" s="87">
        <v>345</v>
      </c>
      <c r="J500" s="87">
        <v>9</v>
      </c>
      <c r="K500" s="87">
        <v>0</v>
      </c>
      <c r="L500" s="87" t="s">
        <v>353</v>
      </c>
      <c r="M500" s="124">
        <v>1</v>
      </c>
      <c r="N500" s="124">
        <v>1</v>
      </c>
      <c r="O500" s="87">
        <v>0.99250000000000005</v>
      </c>
      <c r="P500" s="87">
        <v>992.5</v>
      </c>
      <c r="Q500" s="87">
        <v>992.5</v>
      </c>
      <c r="R500" s="6"/>
      <c r="S500" s="6"/>
      <c r="T500" s="6"/>
      <c r="U500" s="6"/>
      <c r="V500" s="6"/>
      <c r="W500" s="6"/>
      <c r="X500" s="6"/>
      <c r="Y500" s="6"/>
      <c r="Z500" s="6"/>
      <c r="AA500" s="6"/>
      <c r="AB500" s="6"/>
      <c r="AC500" s="6"/>
      <c r="AD500" s="6"/>
      <c r="AE500" s="6"/>
      <c r="AF500" s="6"/>
      <c r="AG500" s="6"/>
      <c r="AH500" s="6"/>
      <c r="AI500" s="6"/>
      <c r="AJ500" s="6"/>
    </row>
    <row r="501" spans="1:36" s="2" customFormat="1">
      <c r="A501" s="6"/>
      <c r="B501" s="87">
        <v>490</v>
      </c>
      <c r="C501" s="87" t="s">
        <v>14</v>
      </c>
      <c r="D501" s="87">
        <v>5</v>
      </c>
      <c r="E501" s="87" t="s">
        <v>300</v>
      </c>
      <c r="F501" s="87" t="s">
        <v>14</v>
      </c>
      <c r="G501" s="87">
        <v>10</v>
      </c>
      <c r="H501" s="87" t="s">
        <v>305</v>
      </c>
      <c r="I501" s="87">
        <v>346</v>
      </c>
      <c r="J501" s="87">
        <v>10</v>
      </c>
      <c r="K501" s="87">
        <v>0</v>
      </c>
      <c r="L501" s="87" t="s">
        <v>353</v>
      </c>
      <c r="M501" s="124">
        <v>1</v>
      </c>
      <c r="N501" s="124">
        <v>1</v>
      </c>
      <c r="O501" s="87">
        <v>0.99750000000000005</v>
      </c>
      <c r="P501" s="87">
        <v>997.5</v>
      </c>
      <c r="Q501" s="87">
        <v>997.5</v>
      </c>
      <c r="R501" s="6"/>
      <c r="S501" s="6"/>
      <c r="T501" s="6"/>
      <c r="U501" s="6"/>
      <c r="V501" s="6"/>
      <c r="W501" s="6"/>
      <c r="X501" s="6"/>
      <c r="Y501" s="6"/>
      <c r="Z501" s="6"/>
      <c r="AA501" s="6"/>
      <c r="AB501" s="6"/>
      <c r="AC501" s="6"/>
      <c r="AD501" s="6"/>
      <c r="AE501" s="6"/>
      <c r="AF501" s="6"/>
      <c r="AG501" s="6"/>
      <c r="AH501" s="6"/>
      <c r="AI501" s="6"/>
      <c r="AJ501" s="6"/>
    </row>
    <row r="502" spans="1:36" s="2" customFormat="1">
      <c r="A502" s="6"/>
      <c r="B502" s="87">
        <v>491</v>
      </c>
      <c r="C502" s="87" t="s">
        <v>14</v>
      </c>
      <c r="D502" s="87">
        <v>5</v>
      </c>
      <c r="E502" s="87" t="s">
        <v>300</v>
      </c>
      <c r="F502" s="87" t="s">
        <v>14</v>
      </c>
      <c r="G502" s="87">
        <v>11</v>
      </c>
      <c r="H502" s="87" t="s">
        <v>306</v>
      </c>
      <c r="I502" s="87">
        <v>347</v>
      </c>
      <c r="J502" s="87">
        <v>11</v>
      </c>
      <c r="K502" s="87">
        <v>0</v>
      </c>
      <c r="L502" s="87" t="s">
        <v>353</v>
      </c>
      <c r="M502" s="124">
        <v>1</v>
      </c>
      <c r="N502" s="124">
        <v>1</v>
      </c>
      <c r="O502" s="87">
        <v>0.39</v>
      </c>
      <c r="P502" s="87">
        <v>390</v>
      </c>
      <c r="Q502" s="87">
        <v>390</v>
      </c>
      <c r="R502" s="6"/>
      <c r="S502" s="6"/>
      <c r="T502" s="6"/>
      <c r="U502" s="6"/>
      <c r="V502" s="6"/>
      <c r="W502" s="6"/>
      <c r="X502" s="6"/>
      <c r="Y502" s="6"/>
      <c r="Z502" s="6"/>
      <c r="AA502" s="6"/>
      <c r="AB502" s="6"/>
      <c r="AC502" s="6"/>
      <c r="AD502" s="6"/>
      <c r="AE502" s="6"/>
      <c r="AF502" s="6"/>
      <c r="AG502" s="6"/>
      <c r="AH502" s="6"/>
      <c r="AI502" s="6"/>
      <c r="AJ502" s="6"/>
    </row>
    <row r="503" spans="1:36" s="2" customFormat="1">
      <c r="A503" s="6"/>
      <c r="B503" s="87">
        <v>492</v>
      </c>
      <c r="C503" s="87" t="s">
        <v>14</v>
      </c>
      <c r="D503" s="87">
        <v>5</v>
      </c>
      <c r="E503" s="87" t="s">
        <v>300</v>
      </c>
      <c r="F503" s="87" t="s">
        <v>14</v>
      </c>
      <c r="G503" s="87">
        <v>12</v>
      </c>
      <c r="H503" s="87" t="s">
        <v>307</v>
      </c>
      <c r="I503" s="87">
        <v>348</v>
      </c>
      <c r="J503" s="87">
        <v>12</v>
      </c>
      <c r="K503" s="87">
        <v>0</v>
      </c>
      <c r="L503" s="87" t="s">
        <v>353</v>
      </c>
      <c r="M503" s="124">
        <v>1</v>
      </c>
      <c r="N503" s="124">
        <v>1</v>
      </c>
      <c r="O503" s="87">
        <v>0.79749999999999999</v>
      </c>
      <c r="P503" s="87">
        <v>797.5</v>
      </c>
      <c r="Q503" s="87">
        <v>797.5</v>
      </c>
      <c r="R503" s="6"/>
      <c r="S503" s="6"/>
      <c r="T503" s="6"/>
      <c r="U503" s="6"/>
      <c r="V503" s="6"/>
      <c r="W503" s="6"/>
      <c r="X503" s="6"/>
      <c r="Y503" s="6"/>
      <c r="Z503" s="6"/>
      <c r="AA503" s="6"/>
      <c r="AB503" s="6"/>
      <c r="AC503" s="6"/>
      <c r="AD503" s="6"/>
      <c r="AE503" s="6"/>
      <c r="AF503" s="6"/>
      <c r="AG503" s="6"/>
      <c r="AH503" s="6"/>
      <c r="AI503" s="6"/>
      <c r="AJ503" s="6"/>
    </row>
    <row r="504" spans="1:36" s="2" customFormat="1">
      <c r="A504" s="6"/>
      <c r="B504" s="87">
        <v>493</v>
      </c>
      <c r="C504" s="87" t="s">
        <v>14</v>
      </c>
      <c r="D504" s="87">
        <v>5</v>
      </c>
      <c r="E504" s="87" t="s">
        <v>300</v>
      </c>
      <c r="F504" s="87" t="s">
        <v>14</v>
      </c>
      <c r="G504" s="87">
        <v>13</v>
      </c>
      <c r="H504" s="87" t="s">
        <v>308</v>
      </c>
      <c r="I504" s="87">
        <v>349</v>
      </c>
      <c r="J504" s="87">
        <v>13</v>
      </c>
      <c r="K504" s="87">
        <v>0</v>
      </c>
      <c r="L504" s="87" t="s">
        <v>353</v>
      </c>
      <c r="M504" s="124">
        <v>1</v>
      </c>
      <c r="N504" s="124">
        <v>1</v>
      </c>
      <c r="O504" s="87">
        <v>0.9325</v>
      </c>
      <c r="P504" s="87">
        <v>932.5</v>
      </c>
      <c r="Q504" s="87">
        <v>932.5</v>
      </c>
      <c r="R504" s="6"/>
      <c r="S504" s="6"/>
      <c r="T504" s="6"/>
      <c r="U504" s="6"/>
      <c r="V504" s="6"/>
      <c r="W504" s="6"/>
      <c r="X504" s="6"/>
      <c r="Y504" s="6"/>
      <c r="Z504" s="6"/>
      <c r="AA504" s="6"/>
      <c r="AB504" s="6"/>
      <c r="AC504" s="6"/>
      <c r="AD504" s="6"/>
      <c r="AE504" s="6"/>
      <c r="AF504" s="6"/>
      <c r="AG504" s="6"/>
      <c r="AH504" s="6"/>
      <c r="AI504" s="6"/>
      <c r="AJ504" s="6"/>
    </row>
    <row r="505" spans="1:36" s="2" customFormat="1">
      <c r="A505" s="6"/>
      <c r="B505" s="87">
        <v>494</v>
      </c>
      <c r="C505" s="87" t="s">
        <v>14</v>
      </c>
      <c r="D505" s="87">
        <v>5</v>
      </c>
      <c r="E505" s="87" t="s">
        <v>300</v>
      </c>
      <c r="F505" s="87" t="s">
        <v>14</v>
      </c>
      <c r="G505" s="87">
        <v>14</v>
      </c>
      <c r="H505" s="87" t="s">
        <v>309</v>
      </c>
      <c r="I505" s="87">
        <v>350</v>
      </c>
      <c r="J505" s="87">
        <v>14</v>
      </c>
      <c r="K505" s="87">
        <v>0</v>
      </c>
      <c r="L505" s="87" t="s">
        <v>353</v>
      </c>
      <c r="M505" s="124">
        <v>1</v>
      </c>
      <c r="N505" s="124">
        <v>1</v>
      </c>
      <c r="O505" s="87">
        <v>0.97750000000000004</v>
      </c>
      <c r="P505" s="87">
        <v>977.5</v>
      </c>
      <c r="Q505" s="87">
        <v>977.5</v>
      </c>
      <c r="R505" s="6"/>
      <c r="S505" s="6"/>
      <c r="T505" s="6"/>
      <c r="U505" s="6"/>
      <c r="V505" s="6"/>
      <c r="W505" s="6"/>
      <c r="X505" s="6"/>
      <c r="Y505" s="6"/>
      <c r="Z505" s="6"/>
      <c r="AA505" s="6"/>
      <c r="AB505" s="6"/>
      <c r="AC505" s="6"/>
      <c r="AD505" s="6"/>
      <c r="AE505" s="6"/>
      <c r="AF505" s="6"/>
      <c r="AG505" s="6"/>
      <c r="AH505" s="6"/>
      <c r="AI505" s="6"/>
      <c r="AJ505" s="6"/>
    </row>
    <row r="506" spans="1:36" s="2" customFormat="1">
      <c r="A506" s="6"/>
      <c r="B506" s="87">
        <v>495</v>
      </c>
      <c r="C506" s="87" t="s">
        <v>14</v>
      </c>
      <c r="D506" s="87">
        <v>5</v>
      </c>
      <c r="E506" s="87" t="s">
        <v>300</v>
      </c>
      <c r="F506" s="87" t="s">
        <v>14</v>
      </c>
      <c r="G506" s="87">
        <v>15</v>
      </c>
      <c r="H506" s="87" t="s">
        <v>310</v>
      </c>
      <c r="I506" s="87">
        <v>351</v>
      </c>
      <c r="J506" s="87">
        <v>15</v>
      </c>
      <c r="K506" s="87">
        <v>0</v>
      </c>
      <c r="L506" s="87" t="s">
        <v>353</v>
      </c>
      <c r="M506" s="124">
        <v>1</v>
      </c>
      <c r="N506" s="124">
        <v>1</v>
      </c>
      <c r="O506" s="87">
        <v>0.99250000000000005</v>
      </c>
      <c r="P506" s="87">
        <v>992.5</v>
      </c>
      <c r="Q506" s="87">
        <v>992.5</v>
      </c>
      <c r="R506" s="6"/>
      <c r="S506" s="6"/>
      <c r="T506" s="6"/>
      <c r="U506" s="6"/>
      <c r="V506" s="6"/>
      <c r="W506" s="6"/>
      <c r="X506" s="6"/>
      <c r="Y506" s="6"/>
      <c r="Z506" s="6"/>
      <c r="AA506" s="6"/>
      <c r="AB506" s="6"/>
      <c r="AC506" s="6"/>
      <c r="AD506" s="6"/>
      <c r="AE506" s="6"/>
      <c r="AF506" s="6"/>
      <c r="AG506" s="6"/>
      <c r="AH506" s="6"/>
      <c r="AI506" s="6"/>
      <c r="AJ506" s="6"/>
    </row>
    <row r="507" spans="1:36" s="2" customFormat="1">
      <c r="A507" s="6"/>
      <c r="B507" s="87">
        <v>496</v>
      </c>
      <c r="C507" s="87" t="s">
        <v>14</v>
      </c>
      <c r="D507" s="87">
        <v>5</v>
      </c>
      <c r="E507" s="87" t="s">
        <v>300</v>
      </c>
      <c r="F507" s="87" t="s">
        <v>14</v>
      </c>
      <c r="G507" s="87">
        <v>16</v>
      </c>
      <c r="H507" s="87" t="s">
        <v>311</v>
      </c>
      <c r="I507" s="87">
        <v>352</v>
      </c>
      <c r="J507" s="87">
        <v>16</v>
      </c>
      <c r="K507" s="87">
        <v>0</v>
      </c>
      <c r="L507" s="87" t="s">
        <v>353</v>
      </c>
      <c r="M507" s="124">
        <v>1</v>
      </c>
      <c r="N507" s="124">
        <v>1</v>
      </c>
      <c r="O507" s="87">
        <v>0.99750000000000005</v>
      </c>
      <c r="P507" s="87">
        <v>997.5</v>
      </c>
      <c r="Q507" s="87">
        <v>997.5</v>
      </c>
      <c r="R507" s="6"/>
      <c r="S507" s="6"/>
      <c r="T507" s="6"/>
      <c r="U507" s="6"/>
      <c r="V507" s="6"/>
      <c r="W507" s="6"/>
      <c r="X507" s="6"/>
      <c r="Y507" s="6"/>
      <c r="Z507" s="6"/>
      <c r="AA507" s="6"/>
      <c r="AB507" s="6"/>
      <c r="AC507" s="6"/>
      <c r="AD507" s="6"/>
      <c r="AE507" s="6"/>
      <c r="AF507" s="6"/>
      <c r="AG507" s="6"/>
      <c r="AH507" s="6"/>
      <c r="AI507" s="6"/>
      <c r="AJ507" s="6"/>
    </row>
    <row r="508" spans="1:36" s="2" customFormat="1">
      <c r="A508" s="6"/>
      <c r="B508" s="87">
        <v>497</v>
      </c>
      <c r="C508" s="87" t="s">
        <v>14</v>
      </c>
      <c r="D508" s="87">
        <v>5</v>
      </c>
      <c r="E508" s="87" t="s">
        <v>300</v>
      </c>
      <c r="F508" s="87" t="s">
        <v>15</v>
      </c>
      <c r="G508" s="87">
        <v>1</v>
      </c>
      <c r="H508" s="87" t="s">
        <v>316</v>
      </c>
      <c r="I508" s="87">
        <v>361</v>
      </c>
      <c r="J508" s="87">
        <v>1</v>
      </c>
      <c r="K508" s="87">
        <v>0</v>
      </c>
      <c r="L508" s="87" t="s">
        <v>353</v>
      </c>
      <c r="M508" s="124">
        <v>1</v>
      </c>
      <c r="N508" s="124">
        <v>1</v>
      </c>
      <c r="O508" s="87">
        <v>0.73</v>
      </c>
      <c r="P508" s="87">
        <v>730</v>
      </c>
      <c r="Q508" s="87">
        <v>730</v>
      </c>
      <c r="R508" s="6"/>
      <c r="S508" s="6"/>
      <c r="T508" s="6"/>
      <c r="U508" s="6"/>
      <c r="V508" s="6"/>
      <c r="W508" s="6"/>
      <c r="X508" s="6"/>
      <c r="Y508" s="6"/>
      <c r="Z508" s="6"/>
      <c r="AA508" s="6"/>
      <c r="AB508" s="6"/>
      <c r="AC508" s="6"/>
      <c r="AD508" s="6"/>
      <c r="AE508" s="6"/>
      <c r="AF508" s="6"/>
      <c r="AG508" s="6"/>
      <c r="AH508" s="6"/>
      <c r="AI508" s="6"/>
      <c r="AJ508" s="6"/>
    </row>
    <row r="509" spans="1:36" s="2" customFormat="1">
      <c r="A509" s="6"/>
      <c r="B509" s="87">
        <v>498</v>
      </c>
      <c r="C509" s="87" t="s">
        <v>14</v>
      </c>
      <c r="D509" s="87">
        <v>5</v>
      </c>
      <c r="E509" s="87" t="s">
        <v>300</v>
      </c>
      <c r="F509" s="87" t="s">
        <v>15</v>
      </c>
      <c r="G509" s="87">
        <v>2</v>
      </c>
      <c r="H509" s="87" t="s">
        <v>317</v>
      </c>
      <c r="I509" s="87">
        <v>362</v>
      </c>
      <c r="J509" s="87">
        <v>2</v>
      </c>
      <c r="K509" s="87">
        <v>0</v>
      </c>
      <c r="L509" s="87" t="s">
        <v>353</v>
      </c>
      <c r="M509" s="124">
        <v>1</v>
      </c>
      <c r="N509" s="124">
        <v>1</v>
      </c>
      <c r="O509" s="87">
        <v>0.91</v>
      </c>
      <c r="P509" s="87">
        <v>910</v>
      </c>
      <c r="Q509" s="87">
        <v>910</v>
      </c>
      <c r="R509" s="6"/>
      <c r="S509" s="6"/>
      <c r="T509" s="6"/>
      <c r="U509" s="6"/>
      <c r="V509" s="6"/>
      <c r="W509" s="6"/>
      <c r="X509" s="6"/>
      <c r="Y509" s="6"/>
      <c r="Z509" s="6"/>
      <c r="AA509" s="6"/>
      <c r="AB509" s="6"/>
      <c r="AC509" s="6"/>
      <c r="AD509" s="6"/>
      <c r="AE509" s="6"/>
      <c r="AF509" s="6"/>
      <c r="AG509" s="6"/>
      <c r="AH509" s="6"/>
      <c r="AI509" s="6"/>
      <c r="AJ509" s="6"/>
    </row>
    <row r="510" spans="1:36" s="2" customFormat="1">
      <c r="A510" s="6"/>
      <c r="B510" s="87">
        <v>499</v>
      </c>
      <c r="C510" s="87" t="s">
        <v>14</v>
      </c>
      <c r="D510" s="87">
        <v>5</v>
      </c>
      <c r="E510" s="87" t="s">
        <v>300</v>
      </c>
      <c r="F510" s="87" t="s">
        <v>15</v>
      </c>
      <c r="G510" s="87">
        <v>3</v>
      </c>
      <c r="H510" s="87" t="s">
        <v>318</v>
      </c>
      <c r="I510" s="87">
        <v>363</v>
      </c>
      <c r="J510" s="87">
        <v>3</v>
      </c>
      <c r="K510" s="87">
        <v>0</v>
      </c>
      <c r="L510" s="87" t="s">
        <v>353</v>
      </c>
      <c r="M510" s="124">
        <v>1</v>
      </c>
      <c r="N510" s="124">
        <v>1</v>
      </c>
      <c r="O510" s="87">
        <v>0.97</v>
      </c>
      <c r="P510" s="87">
        <v>970</v>
      </c>
      <c r="Q510" s="87">
        <v>970</v>
      </c>
      <c r="R510" s="6"/>
      <c r="S510" s="6"/>
      <c r="T510" s="6"/>
      <c r="U510" s="6"/>
      <c r="V510" s="6"/>
      <c r="W510" s="6"/>
      <c r="X510" s="6"/>
      <c r="Y510" s="6"/>
      <c r="Z510" s="6"/>
      <c r="AA510" s="6"/>
      <c r="AB510" s="6"/>
      <c r="AC510" s="6"/>
      <c r="AD510" s="6"/>
      <c r="AE510" s="6"/>
      <c r="AF510" s="6"/>
      <c r="AG510" s="6"/>
      <c r="AH510" s="6"/>
      <c r="AI510" s="6"/>
      <c r="AJ510" s="6"/>
    </row>
    <row r="511" spans="1:36" s="2" customFormat="1">
      <c r="A511" s="6"/>
      <c r="B511" s="87">
        <v>500</v>
      </c>
      <c r="C511" s="87" t="s">
        <v>14</v>
      </c>
      <c r="D511" s="87">
        <v>5</v>
      </c>
      <c r="E511" s="87" t="s">
        <v>300</v>
      </c>
      <c r="F511" s="87" t="s">
        <v>15</v>
      </c>
      <c r="G511" s="87">
        <v>4</v>
      </c>
      <c r="H511" s="87" t="s">
        <v>319</v>
      </c>
      <c r="I511" s="87">
        <v>364</v>
      </c>
      <c r="J511" s="87">
        <v>4</v>
      </c>
      <c r="K511" s="87">
        <v>0</v>
      </c>
      <c r="L511" s="87" t="s">
        <v>353</v>
      </c>
      <c r="M511" s="124">
        <v>1</v>
      </c>
      <c r="N511" s="124">
        <v>1</v>
      </c>
      <c r="O511" s="87">
        <v>0.99</v>
      </c>
      <c r="P511" s="87">
        <v>990</v>
      </c>
      <c r="Q511" s="87">
        <v>990</v>
      </c>
      <c r="R511" s="6"/>
      <c r="S511" s="6"/>
      <c r="T511" s="6"/>
      <c r="U511" s="6"/>
      <c r="V511" s="6"/>
      <c r="W511" s="6"/>
      <c r="X511" s="6"/>
      <c r="Y511" s="6"/>
      <c r="Z511" s="6"/>
      <c r="AA511" s="6"/>
      <c r="AB511" s="6"/>
      <c r="AC511" s="6"/>
      <c r="AD511" s="6"/>
      <c r="AE511" s="6"/>
      <c r="AF511" s="6"/>
      <c r="AG511" s="6"/>
      <c r="AH511" s="6"/>
      <c r="AI511" s="6"/>
      <c r="AJ511" s="6"/>
    </row>
    <row r="512" spans="1:36" s="2" customFormat="1">
      <c r="A512" s="6"/>
      <c r="B512" s="87">
        <v>501</v>
      </c>
      <c r="C512" s="87" t="s">
        <v>14</v>
      </c>
      <c r="D512" s="87">
        <v>5</v>
      </c>
      <c r="E512" s="87" t="s">
        <v>300</v>
      </c>
      <c r="F512" s="87" t="s">
        <v>15</v>
      </c>
      <c r="G512" s="87">
        <v>5</v>
      </c>
      <c r="H512" s="87" t="s">
        <v>320</v>
      </c>
      <c r="I512" s="87">
        <v>365</v>
      </c>
      <c r="J512" s="87">
        <v>5</v>
      </c>
      <c r="K512" s="87">
        <v>0</v>
      </c>
      <c r="L512" s="87" t="s">
        <v>353</v>
      </c>
      <c r="M512" s="124">
        <v>1</v>
      </c>
      <c r="N512" s="124">
        <v>1</v>
      </c>
      <c r="O512" s="87">
        <v>0.39500000000000002</v>
      </c>
      <c r="P512" s="87">
        <v>395</v>
      </c>
      <c r="Q512" s="87">
        <v>395</v>
      </c>
      <c r="R512" s="6"/>
      <c r="S512" s="6"/>
      <c r="T512" s="6"/>
      <c r="U512" s="6"/>
      <c r="V512" s="6"/>
      <c r="W512" s="6"/>
      <c r="X512" s="6"/>
      <c r="Y512" s="6"/>
      <c r="Z512" s="6"/>
      <c r="AA512" s="6"/>
      <c r="AB512" s="6"/>
      <c r="AC512" s="6"/>
      <c r="AD512" s="6"/>
      <c r="AE512" s="6"/>
      <c r="AF512" s="6"/>
      <c r="AG512" s="6"/>
      <c r="AH512" s="6"/>
      <c r="AI512" s="6"/>
      <c r="AJ512" s="6"/>
    </row>
    <row r="513" spans="1:36" s="2" customFormat="1">
      <c r="A513" s="6"/>
      <c r="B513" s="87">
        <v>502</v>
      </c>
      <c r="C513" s="87" t="s">
        <v>14</v>
      </c>
      <c r="D513" s="87">
        <v>5</v>
      </c>
      <c r="E513" s="87" t="s">
        <v>300</v>
      </c>
      <c r="F513" s="87" t="s">
        <v>15</v>
      </c>
      <c r="G513" s="87">
        <v>6</v>
      </c>
      <c r="H513" s="87" t="s">
        <v>321</v>
      </c>
      <c r="I513" s="87">
        <v>366</v>
      </c>
      <c r="J513" s="87">
        <v>6</v>
      </c>
      <c r="K513" s="87">
        <v>0</v>
      </c>
      <c r="L513" s="87" t="s">
        <v>353</v>
      </c>
      <c r="M513" s="124">
        <v>1</v>
      </c>
      <c r="N513" s="124">
        <v>1</v>
      </c>
      <c r="O513" s="87">
        <v>0.79749999999999999</v>
      </c>
      <c r="P513" s="87">
        <v>797.5</v>
      </c>
      <c r="Q513" s="87">
        <v>797.5</v>
      </c>
      <c r="R513" s="6"/>
      <c r="S513" s="6"/>
      <c r="T513" s="6"/>
      <c r="U513" s="6"/>
      <c r="V513" s="6"/>
      <c r="W513" s="6"/>
      <c r="X513" s="6"/>
      <c r="Y513" s="6"/>
      <c r="Z513" s="6"/>
      <c r="AA513" s="6"/>
      <c r="AB513" s="6"/>
      <c r="AC513" s="6"/>
      <c r="AD513" s="6"/>
      <c r="AE513" s="6"/>
      <c r="AF513" s="6"/>
      <c r="AG513" s="6"/>
      <c r="AH513" s="6"/>
      <c r="AI513" s="6"/>
      <c r="AJ513" s="6"/>
    </row>
    <row r="514" spans="1:36" s="2" customFormat="1">
      <c r="A514" s="6"/>
      <c r="B514" s="87">
        <v>503</v>
      </c>
      <c r="C514" s="87" t="s">
        <v>14</v>
      </c>
      <c r="D514" s="87">
        <v>5</v>
      </c>
      <c r="E514" s="87" t="s">
        <v>300</v>
      </c>
      <c r="F514" s="87" t="s">
        <v>15</v>
      </c>
      <c r="G514" s="87">
        <v>7</v>
      </c>
      <c r="H514" s="87" t="s">
        <v>322</v>
      </c>
      <c r="I514" s="87">
        <v>367</v>
      </c>
      <c r="J514" s="87">
        <v>7</v>
      </c>
      <c r="K514" s="87">
        <v>0</v>
      </c>
      <c r="L514" s="87" t="s">
        <v>353</v>
      </c>
      <c r="M514" s="124">
        <v>1</v>
      </c>
      <c r="N514" s="124">
        <v>1</v>
      </c>
      <c r="O514" s="87">
        <v>0.9325</v>
      </c>
      <c r="P514" s="87">
        <v>932.5</v>
      </c>
      <c r="Q514" s="87">
        <v>932.5</v>
      </c>
      <c r="R514" s="6"/>
      <c r="S514" s="6"/>
      <c r="T514" s="6"/>
      <c r="U514" s="6"/>
      <c r="V514" s="6"/>
      <c r="W514" s="6"/>
      <c r="X514" s="6"/>
      <c r="Y514" s="6"/>
      <c r="Z514" s="6"/>
      <c r="AA514" s="6"/>
      <c r="AB514" s="6"/>
      <c r="AC514" s="6"/>
      <c r="AD514" s="6"/>
      <c r="AE514" s="6"/>
      <c r="AF514" s="6"/>
      <c r="AG514" s="6"/>
      <c r="AH514" s="6"/>
      <c r="AI514" s="6"/>
      <c r="AJ514" s="6"/>
    </row>
    <row r="515" spans="1:36" s="2" customFormat="1">
      <c r="A515" s="6"/>
      <c r="B515" s="87">
        <v>504</v>
      </c>
      <c r="C515" s="87" t="s">
        <v>14</v>
      </c>
      <c r="D515" s="87">
        <v>5</v>
      </c>
      <c r="E515" s="87" t="s">
        <v>300</v>
      </c>
      <c r="F515" s="87" t="s">
        <v>15</v>
      </c>
      <c r="G515" s="87">
        <v>8</v>
      </c>
      <c r="H515" s="87" t="s">
        <v>323</v>
      </c>
      <c r="I515" s="87">
        <v>368</v>
      </c>
      <c r="J515" s="87">
        <v>8</v>
      </c>
      <c r="K515" s="87">
        <v>0</v>
      </c>
      <c r="L515" s="87" t="s">
        <v>353</v>
      </c>
      <c r="M515" s="124">
        <v>1</v>
      </c>
      <c r="N515" s="124">
        <v>1</v>
      </c>
      <c r="O515" s="87">
        <v>0.97750000000000004</v>
      </c>
      <c r="P515" s="87">
        <v>977.5</v>
      </c>
      <c r="Q515" s="87">
        <v>977.5</v>
      </c>
      <c r="R515" s="6"/>
      <c r="S515" s="6"/>
      <c r="T515" s="6"/>
      <c r="U515" s="6"/>
      <c r="V515" s="6"/>
      <c r="W515" s="6"/>
      <c r="X515" s="6"/>
      <c r="Y515" s="6"/>
      <c r="Z515" s="6"/>
      <c r="AA515" s="6"/>
      <c r="AB515" s="6"/>
      <c r="AC515" s="6"/>
      <c r="AD515" s="6"/>
      <c r="AE515" s="6"/>
      <c r="AF515" s="6"/>
      <c r="AG515" s="6"/>
      <c r="AH515" s="6"/>
      <c r="AI515" s="6"/>
      <c r="AJ515" s="6"/>
    </row>
    <row r="516" spans="1:36" s="2" customFormat="1">
      <c r="A516" s="6"/>
      <c r="B516" s="87">
        <v>505</v>
      </c>
      <c r="C516" s="87" t="s">
        <v>14</v>
      </c>
      <c r="D516" s="87">
        <v>5</v>
      </c>
      <c r="E516" s="87" t="s">
        <v>300</v>
      </c>
      <c r="F516" s="87" t="s">
        <v>15</v>
      </c>
      <c r="G516" s="87">
        <v>9</v>
      </c>
      <c r="H516" s="87" t="s">
        <v>324</v>
      </c>
      <c r="I516" s="87">
        <v>369</v>
      </c>
      <c r="J516" s="87">
        <v>9</v>
      </c>
      <c r="K516" s="87">
        <v>0</v>
      </c>
      <c r="L516" s="87" t="s">
        <v>353</v>
      </c>
      <c r="M516" s="124">
        <v>1</v>
      </c>
      <c r="N516" s="124">
        <v>1</v>
      </c>
      <c r="O516" s="87">
        <v>0.99250000000000005</v>
      </c>
      <c r="P516" s="87">
        <v>992.5</v>
      </c>
      <c r="Q516" s="87">
        <v>992.5</v>
      </c>
      <c r="R516" s="6"/>
      <c r="S516" s="6"/>
      <c r="T516" s="6"/>
      <c r="U516" s="6"/>
      <c r="V516" s="6"/>
      <c r="W516" s="6"/>
      <c r="X516" s="6"/>
      <c r="Y516" s="6"/>
      <c r="Z516" s="6"/>
      <c r="AA516" s="6"/>
      <c r="AB516" s="6"/>
      <c r="AC516" s="6"/>
      <c r="AD516" s="6"/>
      <c r="AE516" s="6"/>
      <c r="AF516" s="6"/>
      <c r="AG516" s="6"/>
      <c r="AH516" s="6"/>
      <c r="AI516" s="6"/>
      <c r="AJ516" s="6"/>
    </row>
    <row r="517" spans="1:36" s="2" customFormat="1">
      <c r="A517" s="6"/>
      <c r="B517" s="87">
        <v>506</v>
      </c>
      <c r="C517" s="87" t="s">
        <v>14</v>
      </c>
      <c r="D517" s="87">
        <v>5</v>
      </c>
      <c r="E517" s="87" t="s">
        <v>300</v>
      </c>
      <c r="F517" s="87" t="s">
        <v>15</v>
      </c>
      <c r="G517" s="87">
        <v>10</v>
      </c>
      <c r="H517" s="87" t="s">
        <v>325</v>
      </c>
      <c r="I517" s="87">
        <v>370</v>
      </c>
      <c r="J517" s="87">
        <v>10</v>
      </c>
      <c r="K517" s="87">
        <v>0</v>
      </c>
      <c r="L517" s="87" t="s">
        <v>353</v>
      </c>
      <c r="M517" s="124">
        <v>1</v>
      </c>
      <c r="N517" s="124">
        <v>1</v>
      </c>
      <c r="O517" s="87">
        <v>0.99750000000000005</v>
      </c>
      <c r="P517" s="87">
        <v>997.5</v>
      </c>
      <c r="Q517" s="87">
        <v>997.5</v>
      </c>
      <c r="R517" s="6"/>
      <c r="S517" s="6"/>
      <c r="T517" s="6"/>
      <c r="U517" s="6"/>
      <c r="V517" s="6"/>
      <c r="W517" s="6"/>
      <c r="X517" s="6"/>
      <c r="Y517" s="6"/>
      <c r="Z517" s="6"/>
      <c r="AA517" s="6"/>
      <c r="AB517" s="6"/>
      <c r="AC517" s="6"/>
      <c r="AD517" s="6"/>
      <c r="AE517" s="6"/>
      <c r="AF517" s="6"/>
      <c r="AG517" s="6"/>
      <c r="AH517" s="6"/>
      <c r="AI517" s="6"/>
      <c r="AJ517" s="6"/>
    </row>
    <row r="518" spans="1:36" s="2" customFormat="1">
      <c r="A518" s="6"/>
      <c r="B518" s="87">
        <v>507</v>
      </c>
      <c r="C518" s="87" t="s">
        <v>14</v>
      </c>
      <c r="D518" s="87">
        <v>5</v>
      </c>
      <c r="E518" s="87" t="s">
        <v>300</v>
      </c>
      <c r="F518" s="87" t="s">
        <v>15</v>
      </c>
      <c r="G518" s="87">
        <v>11</v>
      </c>
      <c r="H518" s="87" t="s">
        <v>326</v>
      </c>
      <c r="I518" s="87">
        <v>371</v>
      </c>
      <c r="J518" s="87">
        <v>11</v>
      </c>
      <c r="K518" s="87">
        <v>0</v>
      </c>
      <c r="L518" s="87" t="s">
        <v>353</v>
      </c>
      <c r="M518" s="124">
        <v>1</v>
      </c>
      <c r="N518" s="124">
        <v>1</v>
      </c>
      <c r="O518" s="87">
        <v>0.39</v>
      </c>
      <c r="P518" s="87">
        <v>390</v>
      </c>
      <c r="Q518" s="87">
        <v>390</v>
      </c>
      <c r="R518" s="6"/>
      <c r="S518" s="6"/>
      <c r="T518" s="6"/>
      <c r="U518" s="6"/>
      <c r="V518" s="6"/>
      <c r="W518" s="6"/>
      <c r="X518" s="6"/>
      <c r="Y518" s="6"/>
      <c r="Z518" s="6"/>
      <c r="AA518" s="6"/>
      <c r="AB518" s="6"/>
      <c r="AC518" s="6"/>
      <c r="AD518" s="6"/>
      <c r="AE518" s="6"/>
      <c r="AF518" s="6"/>
      <c r="AG518" s="6"/>
      <c r="AH518" s="6"/>
      <c r="AI518" s="6"/>
      <c r="AJ518" s="6"/>
    </row>
    <row r="519" spans="1:36" s="2" customFormat="1">
      <c r="A519" s="6"/>
      <c r="B519" s="87">
        <v>508</v>
      </c>
      <c r="C519" s="87" t="s">
        <v>14</v>
      </c>
      <c r="D519" s="87">
        <v>5</v>
      </c>
      <c r="E519" s="87" t="s">
        <v>300</v>
      </c>
      <c r="F519" s="87" t="s">
        <v>15</v>
      </c>
      <c r="G519" s="87">
        <v>12</v>
      </c>
      <c r="H519" s="87" t="s">
        <v>327</v>
      </c>
      <c r="I519" s="87">
        <v>372</v>
      </c>
      <c r="J519" s="87">
        <v>12</v>
      </c>
      <c r="K519" s="87">
        <v>0</v>
      </c>
      <c r="L519" s="87" t="s">
        <v>353</v>
      </c>
      <c r="M519" s="124">
        <v>1</v>
      </c>
      <c r="N519" s="124">
        <v>1</v>
      </c>
      <c r="O519" s="87">
        <v>0.79749999999999999</v>
      </c>
      <c r="P519" s="87">
        <v>797.5</v>
      </c>
      <c r="Q519" s="87">
        <v>797.5</v>
      </c>
      <c r="R519" s="6"/>
      <c r="S519" s="6"/>
      <c r="T519" s="6"/>
      <c r="U519" s="6"/>
      <c r="V519" s="6"/>
      <c r="W519" s="6"/>
      <c r="X519" s="6"/>
      <c r="Y519" s="6"/>
      <c r="Z519" s="6"/>
      <c r="AA519" s="6"/>
      <c r="AB519" s="6"/>
      <c r="AC519" s="6"/>
      <c r="AD519" s="6"/>
      <c r="AE519" s="6"/>
      <c r="AF519" s="6"/>
      <c r="AG519" s="6"/>
      <c r="AH519" s="6"/>
      <c r="AI519" s="6"/>
      <c r="AJ519" s="6"/>
    </row>
    <row r="520" spans="1:36" s="2" customFormat="1">
      <c r="A520" s="6"/>
      <c r="B520" s="87">
        <v>509</v>
      </c>
      <c r="C520" s="87" t="s">
        <v>14</v>
      </c>
      <c r="D520" s="87">
        <v>5</v>
      </c>
      <c r="E520" s="87" t="s">
        <v>300</v>
      </c>
      <c r="F520" s="87" t="s">
        <v>15</v>
      </c>
      <c r="G520" s="87">
        <v>13</v>
      </c>
      <c r="H520" s="87" t="s">
        <v>328</v>
      </c>
      <c r="I520" s="87">
        <v>373</v>
      </c>
      <c r="J520" s="87">
        <v>13</v>
      </c>
      <c r="K520" s="87">
        <v>0</v>
      </c>
      <c r="L520" s="87" t="s">
        <v>353</v>
      </c>
      <c r="M520" s="124">
        <v>1</v>
      </c>
      <c r="N520" s="124">
        <v>1</v>
      </c>
      <c r="O520" s="87">
        <v>0.9325</v>
      </c>
      <c r="P520" s="87">
        <v>932.5</v>
      </c>
      <c r="Q520" s="87">
        <v>932.5</v>
      </c>
      <c r="R520" s="6"/>
      <c r="S520" s="6"/>
      <c r="T520" s="6"/>
      <c r="U520" s="6"/>
      <c r="V520" s="6"/>
      <c r="W520" s="6"/>
      <c r="X520" s="6"/>
      <c r="Y520" s="6"/>
      <c r="Z520" s="6"/>
      <c r="AA520" s="6"/>
      <c r="AB520" s="6"/>
      <c r="AC520" s="6"/>
      <c r="AD520" s="6"/>
      <c r="AE520" s="6"/>
      <c r="AF520" s="6"/>
      <c r="AG520" s="6"/>
      <c r="AH520" s="6"/>
      <c r="AI520" s="6"/>
      <c r="AJ520" s="6"/>
    </row>
    <row r="521" spans="1:36" s="2" customFormat="1">
      <c r="A521" s="6"/>
      <c r="B521" s="87">
        <v>510</v>
      </c>
      <c r="C521" s="87" t="s">
        <v>14</v>
      </c>
      <c r="D521" s="87">
        <v>5</v>
      </c>
      <c r="E521" s="87" t="s">
        <v>300</v>
      </c>
      <c r="F521" s="87" t="s">
        <v>15</v>
      </c>
      <c r="G521" s="87">
        <v>14</v>
      </c>
      <c r="H521" s="87" t="s">
        <v>329</v>
      </c>
      <c r="I521" s="87">
        <v>374</v>
      </c>
      <c r="J521" s="87">
        <v>14</v>
      </c>
      <c r="K521" s="87">
        <v>0</v>
      </c>
      <c r="L521" s="87" t="s">
        <v>353</v>
      </c>
      <c r="M521" s="124">
        <v>1</v>
      </c>
      <c r="N521" s="124">
        <v>1</v>
      </c>
      <c r="O521" s="87">
        <v>0.97750000000000004</v>
      </c>
      <c r="P521" s="87">
        <v>977.5</v>
      </c>
      <c r="Q521" s="87">
        <v>977.5</v>
      </c>
      <c r="R521" s="6"/>
      <c r="S521" s="6"/>
      <c r="T521" s="6"/>
      <c r="U521" s="6"/>
      <c r="V521" s="6"/>
      <c r="W521" s="6"/>
      <c r="X521" s="6"/>
      <c r="Y521" s="6"/>
      <c r="Z521" s="6"/>
      <c r="AA521" s="6"/>
      <c r="AB521" s="6"/>
      <c r="AC521" s="6"/>
      <c r="AD521" s="6"/>
      <c r="AE521" s="6"/>
      <c r="AF521" s="6"/>
      <c r="AG521" s="6"/>
      <c r="AH521" s="6"/>
      <c r="AI521" s="6"/>
      <c r="AJ521" s="6"/>
    </row>
    <row r="522" spans="1:36" s="2" customFormat="1">
      <c r="A522" s="6"/>
      <c r="B522" s="87">
        <v>511</v>
      </c>
      <c r="C522" s="87" t="s">
        <v>14</v>
      </c>
      <c r="D522" s="87">
        <v>5</v>
      </c>
      <c r="E522" s="87" t="s">
        <v>300</v>
      </c>
      <c r="F522" s="87" t="s">
        <v>15</v>
      </c>
      <c r="G522" s="87">
        <v>15</v>
      </c>
      <c r="H522" s="87" t="s">
        <v>330</v>
      </c>
      <c r="I522" s="87">
        <v>375</v>
      </c>
      <c r="J522" s="87">
        <v>15</v>
      </c>
      <c r="K522" s="87">
        <v>0</v>
      </c>
      <c r="L522" s="87" t="s">
        <v>353</v>
      </c>
      <c r="M522" s="124">
        <v>1</v>
      </c>
      <c r="N522" s="124">
        <v>1</v>
      </c>
      <c r="O522" s="87">
        <v>0.99250000000000005</v>
      </c>
      <c r="P522" s="87">
        <v>992.5</v>
      </c>
      <c r="Q522" s="87">
        <v>992.5</v>
      </c>
      <c r="R522" s="6"/>
      <c r="S522" s="6"/>
      <c r="T522" s="6"/>
      <c r="U522" s="6"/>
      <c r="V522" s="6"/>
      <c r="W522" s="6"/>
      <c r="X522" s="6"/>
      <c r="Y522" s="6"/>
      <c r="Z522" s="6"/>
      <c r="AA522" s="6"/>
      <c r="AB522" s="6"/>
      <c r="AC522" s="6"/>
      <c r="AD522" s="6"/>
      <c r="AE522" s="6"/>
      <c r="AF522" s="6"/>
      <c r="AG522" s="6"/>
      <c r="AH522" s="6"/>
      <c r="AI522" s="6"/>
      <c r="AJ522" s="6"/>
    </row>
    <row r="523" spans="1:36" s="2" customFormat="1">
      <c r="A523" s="6"/>
      <c r="B523" s="87">
        <v>512</v>
      </c>
      <c r="C523" s="87" t="s">
        <v>14</v>
      </c>
      <c r="D523" s="87">
        <v>5</v>
      </c>
      <c r="E523" s="87" t="s">
        <v>300</v>
      </c>
      <c r="F523" s="87" t="s">
        <v>15</v>
      </c>
      <c r="G523" s="87">
        <v>16</v>
      </c>
      <c r="H523" s="87" t="s">
        <v>331</v>
      </c>
      <c r="I523" s="87">
        <v>376</v>
      </c>
      <c r="J523" s="87">
        <v>16</v>
      </c>
      <c r="K523" s="87">
        <v>0</v>
      </c>
      <c r="L523" s="87" t="s">
        <v>353</v>
      </c>
      <c r="M523" s="124">
        <v>1</v>
      </c>
      <c r="N523" s="124">
        <v>1</v>
      </c>
      <c r="O523" s="87">
        <v>0.99750000000000005</v>
      </c>
      <c r="P523" s="87">
        <v>997.5</v>
      </c>
      <c r="Q523" s="87">
        <v>997.5</v>
      </c>
      <c r="R523" s="6"/>
      <c r="S523" s="6"/>
      <c r="T523" s="6"/>
      <c r="U523" s="6"/>
      <c r="V523" s="6"/>
      <c r="W523" s="6"/>
      <c r="X523" s="6"/>
      <c r="Y523" s="6"/>
      <c r="Z523" s="6"/>
      <c r="AA523" s="6"/>
      <c r="AB523" s="6"/>
      <c r="AC523" s="6"/>
      <c r="AD523" s="6"/>
      <c r="AE523" s="6"/>
      <c r="AF523" s="6"/>
      <c r="AG523" s="6"/>
      <c r="AH523" s="6"/>
      <c r="AI523" s="6"/>
      <c r="AJ523" s="6"/>
    </row>
    <row r="524" spans="1:36" s="2" customFormat="1">
      <c r="A524" s="6"/>
      <c r="B524" s="87">
        <v>513</v>
      </c>
      <c r="C524" s="87" t="s">
        <v>3</v>
      </c>
      <c r="D524" s="87">
        <v>1</v>
      </c>
      <c r="E524" s="87" t="s">
        <v>76</v>
      </c>
      <c r="F524" s="87" t="s">
        <v>0</v>
      </c>
      <c r="G524" s="87">
        <v>18</v>
      </c>
      <c r="H524" s="87" t="s">
        <v>32</v>
      </c>
      <c r="I524" s="87">
        <v>18</v>
      </c>
      <c r="J524" s="87">
        <v>1</v>
      </c>
      <c r="K524" s="87">
        <v>1</v>
      </c>
      <c r="L524" s="87" t="s">
        <v>441</v>
      </c>
      <c r="M524" s="87" t="s">
        <v>406</v>
      </c>
      <c r="N524" s="87">
        <v>20000</v>
      </c>
      <c r="O524" s="87">
        <v>50</v>
      </c>
      <c r="P524" s="87">
        <v>270</v>
      </c>
      <c r="Q524" s="87">
        <v>270</v>
      </c>
      <c r="R524" s="6"/>
      <c r="S524" s="6"/>
      <c r="T524" s="6"/>
      <c r="U524" s="6"/>
      <c r="V524" s="6"/>
      <c r="W524" s="6"/>
      <c r="X524" s="6"/>
      <c r="Y524" s="6"/>
      <c r="Z524" s="6"/>
      <c r="AA524" s="6"/>
      <c r="AB524" s="6"/>
      <c r="AC524" s="6"/>
      <c r="AD524" s="6"/>
      <c r="AE524" s="6"/>
      <c r="AF524" s="6"/>
      <c r="AG524" s="6"/>
      <c r="AH524" s="6"/>
      <c r="AI524" s="6"/>
      <c r="AJ524" s="6"/>
    </row>
    <row r="525" spans="1:36" s="2" customFormat="1">
      <c r="A525" s="6"/>
      <c r="B525" s="87">
        <v>514</v>
      </c>
      <c r="C525" s="87" t="s">
        <v>3</v>
      </c>
      <c r="D525" s="87">
        <v>1</v>
      </c>
      <c r="E525" s="87" t="s">
        <v>76</v>
      </c>
      <c r="F525" s="87" t="s">
        <v>1</v>
      </c>
      <c r="G525" s="87">
        <v>18</v>
      </c>
      <c r="H525" s="87" t="s">
        <v>52</v>
      </c>
      <c r="I525" s="87">
        <v>42</v>
      </c>
      <c r="J525" s="87">
        <v>2</v>
      </c>
      <c r="K525" s="87">
        <v>1</v>
      </c>
      <c r="L525" s="87" t="s">
        <v>441</v>
      </c>
      <c r="M525" s="87" t="s">
        <v>406</v>
      </c>
      <c r="N525" s="87">
        <v>20000</v>
      </c>
      <c r="O525" s="87">
        <v>16.666666666666668</v>
      </c>
      <c r="P525" s="87">
        <v>90</v>
      </c>
      <c r="Q525" s="87">
        <v>90</v>
      </c>
      <c r="R525" s="6"/>
      <c r="S525" s="6"/>
      <c r="T525" s="6"/>
      <c r="U525" s="6"/>
      <c r="V525" s="6"/>
      <c r="W525" s="6"/>
      <c r="X525" s="6"/>
      <c r="Y525" s="6"/>
      <c r="Z525" s="6"/>
      <c r="AA525" s="6"/>
      <c r="AB525" s="6"/>
      <c r="AC525" s="6"/>
      <c r="AD525" s="6"/>
      <c r="AE525" s="6"/>
      <c r="AF525" s="6"/>
      <c r="AG525" s="6"/>
      <c r="AH525" s="6"/>
      <c r="AI525" s="6"/>
      <c r="AJ525" s="6"/>
    </row>
    <row r="526" spans="1:36" s="2" customFormat="1">
      <c r="A526" s="6"/>
      <c r="B526" s="87">
        <v>515</v>
      </c>
      <c r="C526" s="87" t="s">
        <v>3</v>
      </c>
      <c r="D526" s="87">
        <v>1</v>
      </c>
      <c r="E526" s="87" t="s">
        <v>76</v>
      </c>
      <c r="F526" s="87" t="s">
        <v>2</v>
      </c>
      <c r="G526" s="87">
        <v>18</v>
      </c>
      <c r="H526" s="87" t="s">
        <v>72</v>
      </c>
      <c r="I526" s="87">
        <v>66</v>
      </c>
      <c r="J526" s="87">
        <v>3</v>
      </c>
      <c r="K526" s="87">
        <v>1</v>
      </c>
      <c r="L526" s="87" t="s">
        <v>441</v>
      </c>
      <c r="M526" s="87" t="s">
        <v>406</v>
      </c>
      <c r="N526" s="87">
        <v>20000</v>
      </c>
      <c r="O526" s="87">
        <v>5.5555555555555554</v>
      </c>
      <c r="P526" s="87">
        <v>30</v>
      </c>
      <c r="Q526" s="87">
        <v>30</v>
      </c>
      <c r="R526" s="6"/>
      <c r="S526" s="6"/>
      <c r="T526" s="6"/>
      <c r="U526" s="6"/>
      <c r="V526" s="6"/>
      <c r="W526" s="6"/>
      <c r="X526" s="6"/>
      <c r="Y526" s="6"/>
      <c r="Z526" s="6"/>
      <c r="AA526" s="6"/>
      <c r="AB526" s="6"/>
      <c r="AC526" s="6"/>
      <c r="AD526" s="6"/>
      <c r="AE526" s="6"/>
      <c r="AF526" s="6"/>
      <c r="AG526" s="6"/>
      <c r="AH526" s="6"/>
      <c r="AI526" s="6"/>
      <c r="AJ526" s="6"/>
    </row>
    <row r="527" spans="1:36" s="2" customFormat="1">
      <c r="A527" s="6"/>
      <c r="B527" s="87">
        <v>516</v>
      </c>
      <c r="C527" s="87" t="s">
        <v>3</v>
      </c>
      <c r="D527" s="87">
        <v>1</v>
      </c>
      <c r="E527" s="87" t="s">
        <v>76</v>
      </c>
      <c r="F527" s="87" t="s">
        <v>3</v>
      </c>
      <c r="G527" s="87">
        <v>18</v>
      </c>
      <c r="H527" s="87" t="s">
        <v>92</v>
      </c>
      <c r="I527" s="87">
        <v>90</v>
      </c>
      <c r="J527" s="87">
        <v>4</v>
      </c>
      <c r="K527" s="87">
        <v>1</v>
      </c>
      <c r="L527" s="87" t="s">
        <v>441</v>
      </c>
      <c r="M527" s="87" t="s">
        <v>406</v>
      </c>
      <c r="N527" s="87">
        <v>20000</v>
      </c>
      <c r="O527" s="87">
        <v>1.8518518518518519</v>
      </c>
      <c r="P527" s="87">
        <v>10</v>
      </c>
      <c r="Q527" s="87">
        <v>10</v>
      </c>
      <c r="R527" s="6"/>
      <c r="S527" s="6"/>
      <c r="T527" s="6"/>
      <c r="U527" s="6"/>
      <c r="V527" s="6"/>
      <c r="W527" s="6"/>
      <c r="X527" s="6"/>
      <c r="Y527" s="6"/>
      <c r="Z527" s="6"/>
      <c r="AA527" s="6"/>
      <c r="AB527" s="6"/>
      <c r="AC527" s="6"/>
      <c r="AD527" s="6"/>
      <c r="AE527" s="6"/>
      <c r="AF527" s="6"/>
      <c r="AG527" s="6"/>
      <c r="AH527" s="6"/>
      <c r="AI527" s="6"/>
      <c r="AJ527" s="6"/>
    </row>
    <row r="528" spans="1:36" s="2" customFormat="1">
      <c r="A528" s="6"/>
      <c r="B528" s="87">
        <v>517</v>
      </c>
      <c r="C528" s="87" t="s">
        <v>3</v>
      </c>
      <c r="D528" s="87">
        <v>2</v>
      </c>
      <c r="E528" s="87" t="s">
        <v>77</v>
      </c>
      <c r="F528" s="87" t="s">
        <v>4</v>
      </c>
      <c r="G528" s="87">
        <v>18</v>
      </c>
      <c r="H528" s="87" t="s">
        <v>112</v>
      </c>
      <c r="I528" s="87">
        <v>114</v>
      </c>
      <c r="J528" s="87">
        <v>5</v>
      </c>
      <c r="K528" s="87">
        <v>1</v>
      </c>
      <c r="L528" s="87" t="s">
        <v>441</v>
      </c>
      <c r="M528" s="87" t="s">
        <v>407</v>
      </c>
      <c r="N528" s="87">
        <v>110</v>
      </c>
      <c r="O528" s="87">
        <v>0.6162037037037037</v>
      </c>
      <c r="P528" s="87">
        <v>605</v>
      </c>
      <c r="Q528" s="87">
        <v>605</v>
      </c>
      <c r="R528" s="6"/>
      <c r="S528" s="6"/>
      <c r="T528" s="6"/>
      <c r="U528" s="6"/>
      <c r="V528" s="6"/>
      <c r="W528" s="6"/>
      <c r="X528" s="6"/>
      <c r="Y528" s="6"/>
      <c r="Z528" s="6"/>
      <c r="AA528" s="6"/>
      <c r="AB528" s="6"/>
      <c r="AC528" s="6"/>
      <c r="AD528" s="6"/>
      <c r="AE528" s="6"/>
      <c r="AF528" s="6"/>
      <c r="AG528" s="6"/>
      <c r="AH528" s="6"/>
      <c r="AI528" s="6"/>
      <c r="AJ528" s="6"/>
    </row>
    <row r="529" spans="1:36" s="2" customFormat="1">
      <c r="A529" s="6"/>
      <c r="B529" s="87">
        <v>518</v>
      </c>
      <c r="C529" s="87" t="s">
        <v>3</v>
      </c>
      <c r="D529" s="87">
        <v>2</v>
      </c>
      <c r="E529" s="87" t="s">
        <v>77</v>
      </c>
      <c r="F529" s="87" t="s">
        <v>5</v>
      </c>
      <c r="G529" s="87">
        <v>18</v>
      </c>
      <c r="H529" s="87" t="s">
        <v>132</v>
      </c>
      <c r="I529" s="87">
        <v>138</v>
      </c>
      <c r="J529" s="87">
        <v>6</v>
      </c>
      <c r="K529" s="87">
        <v>1</v>
      </c>
      <c r="L529" s="87" t="s">
        <v>441</v>
      </c>
      <c r="M529" s="87" t="s">
        <v>407</v>
      </c>
      <c r="N529" s="87">
        <v>110</v>
      </c>
      <c r="O529" s="87">
        <v>0.20625000000000002</v>
      </c>
      <c r="P529" s="87">
        <v>202.5</v>
      </c>
      <c r="Q529" s="87">
        <v>202.5</v>
      </c>
      <c r="R529" s="6"/>
      <c r="S529" s="6"/>
      <c r="T529" s="6"/>
      <c r="U529" s="6"/>
      <c r="V529" s="6"/>
      <c r="W529" s="6"/>
      <c r="X529" s="6"/>
      <c r="Y529" s="6"/>
      <c r="Z529" s="6"/>
      <c r="AA529" s="6"/>
      <c r="AB529" s="6"/>
      <c r="AC529" s="6"/>
      <c r="AD529" s="6"/>
      <c r="AE529" s="6"/>
      <c r="AF529" s="6"/>
      <c r="AG529" s="6"/>
      <c r="AH529" s="6"/>
      <c r="AI529" s="6"/>
      <c r="AJ529" s="6"/>
    </row>
    <row r="530" spans="1:36" s="2" customFormat="1">
      <c r="A530" s="6"/>
      <c r="B530" s="87">
        <v>519</v>
      </c>
      <c r="C530" s="87" t="s">
        <v>3</v>
      </c>
      <c r="D530" s="87">
        <v>2</v>
      </c>
      <c r="E530" s="87" t="s">
        <v>77</v>
      </c>
      <c r="F530" s="87" t="s">
        <v>6</v>
      </c>
      <c r="G530" s="87">
        <v>18</v>
      </c>
      <c r="H530" s="87" t="s">
        <v>152</v>
      </c>
      <c r="I530" s="87">
        <v>162</v>
      </c>
      <c r="J530" s="87">
        <v>7</v>
      </c>
      <c r="K530" s="87">
        <v>1</v>
      </c>
      <c r="L530" s="87" t="s">
        <v>441</v>
      </c>
      <c r="M530" s="87" t="s">
        <v>407</v>
      </c>
      <c r="N530" s="87">
        <v>110</v>
      </c>
      <c r="O530" s="87">
        <v>6.8750000000000006E-2</v>
      </c>
      <c r="P530" s="87">
        <v>67.5</v>
      </c>
      <c r="Q530" s="87">
        <v>67.5</v>
      </c>
      <c r="R530" s="6"/>
      <c r="S530" s="6"/>
      <c r="T530" s="6"/>
      <c r="U530" s="6"/>
      <c r="V530" s="6"/>
      <c r="W530" s="6"/>
      <c r="X530" s="6"/>
      <c r="Y530" s="6"/>
      <c r="Z530" s="6"/>
      <c r="AA530" s="6"/>
      <c r="AB530" s="6"/>
      <c r="AC530" s="6"/>
      <c r="AD530" s="6"/>
      <c r="AE530" s="6"/>
      <c r="AF530" s="6"/>
      <c r="AG530" s="6"/>
      <c r="AH530" s="6"/>
      <c r="AI530" s="6"/>
      <c r="AJ530" s="6"/>
    </row>
    <row r="531" spans="1:36" s="2" customFormat="1">
      <c r="A531" s="6"/>
      <c r="B531" s="87">
        <v>520</v>
      </c>
      <c r="C531" s="87" t="s">
        <v>3</v>
      </c>
      <c r="D531" s="87">
        <v>2</v>
      </c>
      <c r="E531" s="87" t="s">
        <v>77</v>
      </c>
      <c r="F531" s="87" t="s">
        <v>7</v>
      </c>
      <c r="G531" s="87">
        <v>18</v>
      </c>
      <c r="H531" s="87" t="s">
        <v>172</v>
      </c>
      <c r="I531" s="87">
        <v>186</v>
      </c>
      <c r="J531" s="87">
        <v>8</v>
      </c>
      <c r="K531" s="87">
        <v>1</v>
      </c>
      <c r="L531" s="87" t="s">
        <v>441</v>
      </c>
      <c r="M531" s="87" t="s">
        <v>407</v>
      </c>
      <c r="N531" s="87">
        <v>110</v>
      </c>
      <c r="O531" s="87">
        <v>2.2916666666666669E-2</v>
      </c>
      <c r="P531" s="87">
        <v>22.5</v>
      </c>
      <c r="Q531" s="87">
        <v>22.5</v>
      </c>
      <c r="R531" s="6"/>
      <c r="S531" s="6"/>
      <c r="T531" s="6"/>
      <c r="U531" s="6"/>
      <c r="V531" s="6"/>
      <c r="W531" s="6"/>
      <c r="X531" s="6"/>
      <c r="Y531" s="6"/>
      <c r="Z531" s="6"/>
      <c r="AA531" s="6"/>
      <c r="AB531" s="6"/>
      <c r="AC531" s="6"/>
      <c r="AD531" s="6"/>
      <c r="AE531" s="6"/>
      <c r="AF531" s="6"/>
      <c r="AG531" s="6"/>
      <c r="AH531" s="6"/>
      <c r="AI531" s="6"/>
      <c r="AJ531" s="6"/>
    </row>
    <row r="532" spans="1:36" s="2" customFormat="1">
      <c r="A532" s="6"/>
      <c r="B532" s="87">
        <v>521</v>
      </c>
      <c r="C532" s="87" t="s">
        <v>3</v>
      </c>
      <c r="D532" s="87">
        <v>2</v>
      </c>
      <c r="E532" s="87" t="s">
        <v>77</v>
      </c>
      <c r="F532" s="87" t="s">
        <v>8</v>
      </c>
      <c r="G532" s="87">
        <v>18</v>
      </c>
      <c r="H532" s="87" t="s">
        <v>192</v>
      </c>
      <c r="I532" s="87">
        <v>210</v>
      </c>
      <c r="J532" s="87">
        <v>9</v>
      </c>
      <c r="K532" s="87">
        <v>1</v>
      </c>
      <c r="L532" s="87" t="s">
        <v>441</v>
      </c>
      <c r="M532" s="87" t="s">
        <v>407</v>
      </c>
      <c r="N532" s="87">
        <v>110</v>
      </c>
      <c r="O532" s="87">
        <v>7.6388888888888886E-3</v>
      </c>
      <c r="P532" s="87">
        <v>7.5</v>
      </c>
      <c r="Q532" s="87">
        <v>7.5</v>
      </c>
      <c r="R532" s="6"/>
      <c r="S532" s="6"/>
      <c r="T532" s="6"/>
      <c r="U532" s="6"/>
      <c r="V532" s="6"/>
      <c r="W532" s="6"/>
      <c r="X532" s="6"/>
      <c r="Y532" s="6"/>
      <c r="Z532" s="6"/>
      <c r="AA532" s="6"/>
      <c r="AB532" s="6"/>
      <c r="AC532" s="6"/>
      <c r="AD532" s="6"/>
      <c r="AE532" s="6"/>
      <c r="AF532" s="6"/>
      <c r="AG532" s="6"/>
      <c r="AH532" s="6"/>
      <c r="AI532" s="6"/>
      <c r="AJ532" s="6"/>
    </row>
    <row r="533" spans="1:36" s="2" customFormat="1">
      <c r="A533" s="6"/>
      <c r="B533" s="87">
        <v>522</v>
      </c>
      <c r="C533" s="87" t="s">
        <v>3</v>
      </c>
      <c r="D533" s="87">
        <v>2</v>
      </c>
      <c r="E533" s="87" t="s">
        <v>77</v>
      </c>
      <c r="F533" s="87" t="s">
        <v>9</v>
      </c>
      <c r="G533" s="87">
        <v>18</v>
      </c>
      <c r="H533" s="87" t="s">
        <v>212</v>
      </c>
      <c r="I533" s="87">
        <v>234</v>
      </c>
      <c r="J533" s="87">
        <v>10</v>
      </c>
      <c r="K533" s="87">
        <v>1</v>
      </c>
      <c r="L533" s="87" t="s">
        <v>441</v>
      </c>
      <c r="M533" s="87" t="s">
        <v>407</v>
      </c>
      <c r="N533" s="87">
        <v>110</v>
      </c>
      <c r="O533" s="87">
        <v>2.5462962962962965E-3</v>
      </c>
      <c r="P533" s="87">
        <v>2.5</v>
      </c>
      <c r="Q533" s="87">
        <v>2.5</v>
      </c>
      <c r="R533" s="6"/>
      <c r="S533" s="6"/>
      <c r="T533" s="6"/>
      <c r="U533" s="6"/>
      <c r="V533" s="6"/>
      <c r="W533" s="6"/>
      <c r="X533" s="6"/>
      <c r="Y533" s="6"/>
      <c r="Z533" s="6"/>
      <c r="AA533" s="6"/>
      <c r="AB533" s="6"/>
      <c r="AC533" s="6"/>
      <c r="AD533" s="6"/>
      <c r="AE533" s="6"/>
      <c r="AF533" s="6"/>
      <c r="AG533" s="6"/>
      <c r="AH533" s="6"/>
      <c r="AI533" s="6"/>
      <c r="AJ533" s="6"/>
    </row>
    <row r="534" spans="1:36" s="2" customFormat="1">
      <c r="A534" s="6"/>
      <c r="B534" s="87">
        <v>523</v>
      </c>
      <c r="C534" s="87" t="s">
        <v>3</v>
      </c>
      <c r="D534" s="87">
        <v>3</v>
      </c>
      <c r="E534" s="87" t="s">
        <v>78</v>
      </c>
      <c r="F534" s="87" t="s">
        <v>10</v>
      </c>
      <c r="G534" s="87">
        <v>18</v>
      </c>
      <c r="H534" s="87" t="s">
        <v>232</v>
      </c>
      <c r="I534" s="87">
        <v>258</v>
      </c>
      <c r="J534" s="87">
        <v>11</v>
      </c>
      <c r="K534" s="87">
        <v>1</v>
      </c>
      <c r="L534" s="87" t="s">
        <v>441</v>
      </c>
      <c r="M534" s="87" t="s">
        <v>408</v>
      </c>
      <c r="N534" s="87">
        <v>0.15</v>
      </c>
      <c r="O534" s="87">
        <v>8.4722222222222219E-4</v>
      </c>
      <c r="P534" s="87">
        <v>610</v>
      </c>
      <c r="Q534" s="87">
        <v>610</v>
      </c>
      <c r="R534" s="6"/>
      <c r="S534" s="6"/>
      <c r="T534" s="6"/>
      <c r="U534" s="6"/>
      <c r="V534" s="6"/>
      <c r="W534" s="6"/>
      <c r="X534" s="6"/>
      <c r="Y534" s="6"/>
      <c r="Z534" s="6"/>
      <c r="AA534" s="6"/>
      <c r="AB534" s="6"/>
      <c r="AC534" s="6"/>
      <c r="AD534" s="6"/>
      <c r="AE534" s="6"/>
      <c r="AF534" s="6"/>
      <c r="AG534" s="6"/>
      <c r="AH534" s="6"/>
      <c r="AI534" s="6"/>
      <c r="AJ534" s="6"/>
    </row>
    <row r="535" spans="1:36" s="2" customFormat="1">
      <c r="A535" s="6"/>
      <c r="B535" s="87">
        <v>524</v>
      </c>
      <c r="C535" s="87" t="s">
        <v>3</v>
      </c>
      <c r="D535" s="87">
        <v>3</v>
      </c>
      <c r="E535" s="87" t="s">
        <v>78</v>
      </c>
      <c r="F535" s="87" t="s">
        <v>11</v>
      </c>
      <c r="G535" s="87">
        <v>18</v>
      </c>
      <c r="H535" s="87" t="s">
        <v>252</v>
      </c>
      <c r="I535" s="87">
        <v>282</v>
      </c>
      <c r="J535" s="87">
        <v>12</v>
      </c>
      <c r="K535" s="87">
        <v>1</v>
      </c>
      <c r="L535" s="87" t="s">
        <v>441</v>
      </c>
      <c r="M535" s="87" t="s">
        <v>408</v>
      </c>
      <c r="N535" s="87">
        <v>0.15</v>
      </c>
      <c r="O535" s="87">
        <v>2.8124999999999998E-4</v>
      </c>
      <c r="P535" s="87">
        <v>202.5</v>
      </c>
      <c r="Q535" s="87">
        <v>202.5</v>
      </c>
      <c r="R535" s="6"/>
      <c r="S535" s="6"/>
      <c r="T535" s="6"/>
      <c r="U535" s="6"/>
      <c r="V535" s="6"/>
      <c r="W535" s="6"/>
      <c r="X535" s="6"/>
      <c r="Y535" s="6"/>
      <c r="Z535" s="6"/>
      <c r="AA535" s="6"/>
      <c r="AB535" s="6"/>
      <c r="AC535" s="6"/>
      <c r="AD535" s="6"/>
      <c r="AE535" s="6"/>
      <c r="AF535" s="6"/>
      <c r="AG535" s="6"/>
      <c r="AH535" s="6"/>
      <c r="AI535" s="6"/>
      <c r="AJ535" s="6"/>
    </row>
    <row r="536" spans="1:36" s="2" customFormat="1">
      <c r="A536" s="6"/>
      <c r="B536" s="87">
        <v>525</v>
      </c>
      <c r="C536" s="87" t="s">
        <v>3</v>
      </c>
      <c r="D536" s="87">
        <v>3</v>
      </c>
      <c r="E536" s="87" t="s">
        <v>78</v>
      </c>
      <c r="F536" s="87" t="s">
        <v>12</v>
      </c>
      <c r="G536" s="87">
        <v>18</v>
      </c>
      <c r="H536" s="87" t="s">
        <v>272</v>
      </c>
      <c r="I536" s="87">
        <v>306</v>
      </c>
      <c r="J536" s="87">
        <v>13</v>
      </c>
      <c r="K536" s="87">
        <v>1</v>
      </c>
      <c r="L536" s="87" t="s">
        <v>441</v>
      </c>
      <c r="M536" s="87" t="s">
        <v>408</v>
      </c>
      <c r="N536" s="87">
        <v>0.15</v>
      </c>
      <c r="O536" s="87">
        <v>9.3750000000000002E-5</v>
      </c>
      <c r="P536" s="87">
        <v>67.5</v>
      </c>
      <c r="Q536" s="87">
        <v>67.5</v>
      </c>
      <c r="R536" s="6"/>
      <c r="S536" s="6"/>
      <c r="T536" s="6"/>
      <c r="U536" s="6"/>
      <c r="V536" s="6"/>
      <c r="W536" s="6"/>
      <c r="X536" s="6"/>
      <c r="Y536" s="6"/>
      <c r="Z536" s="6"/>
      <c r="AA536" s="6"/>
      <c r="AB536" s="6"/>
      <c r="AC536" s="6"/>
      <c r="AD536" s="6"/>
      <c r="AE536" s="6"/>
      <c r="AF536" s="6"/>
      <c r="AG536" s="6"/>
      <c r="AH536" s="6"/>
      <c r="AI536" s="6"/>
      <c r="AJ536" s="6"/>
    </row>
    <row r="537" spans="1:36" s="2" customFormat="1">
      <c r="A537" s="6"/>
      <c r="B537" s="87">
        <v>526</v>
      </c>
      <c r="C537" s="87" t="s">
        <v>3</v>
      </c>
      <c r="D537" s="87">
        <v>3</v>
      </c>
      <c r="E537" s="87" t="s">
        <v>78</v>
      </c>
      <c r="F537" s="87" t="s">
        <v>13</v>
      </c>
      <c r="G537" s="87">
        <v>18</v>
      </c>
      <c r="H537" s="87" t="s">
        <v>292</v>
      </c>
      <c r="I537" s="87">
        <v>330</v>
      </c>
      <c r="J537" s="87">
        <v>14</v>
      </c>
      <c r="K537" s="87">
        <v>1</v>
      </c>
      <c r="L537" s="87" t="s">
        <v>441</v>
      </c>
      <c r="M537" s="87" t="s">
        <v>408</v>
      </c>
      <c r="N537" s="87">
        <v>0.15</v>
      </c>
      <c r="O537" s="87">
        <v>3.1250000000000001E-5</v>
      </c>
      <c r="P537" s="87">
        <v>22.5</v>
      </c>
      <c r="Q537" s="87">
        <v>22.5</v>
      </c>
      <c r="R537" s="6"/>
      <c r="S537" s="6"/>
      <c r="T537" s="6"/>
      <c r="U537" s="6"/>
      <c r="V537" s="6"/>
      <c r="W537" s="6"/>
      <c r="X537" s="6"/>
      <c r="Y537" s="6"/>
      <c r="Z537" s="6"/>
      <c r="AA537" s="6"/>
      <c r="AB537" s="6"/>
      <c r="AC537" s="6"/>
      <c r="AD537" s="6"/>
      <c r="AE537" s="6"/>
      <c r="AF537" s="6"/>
      <c r="AG537" s="6"/>
      <c r="AH537" s="6"/>
      <c r="AI537" s="6"/>
      <c r="AJ537" s="6"/>
    </row>
    <row r="538" spans="1:36" s="2" customFormat="1">
      <c r="A538" s="6"/>
      <c r="B538" s="87">
        <v>527</v>
      </c>
      <c r="C538" s="87" t="s">
        <v>3</v>
      </c>
      <c r="D538" s="87">
        <v>3</v>
      </c>
      <c r="E538" s="87" t="s">
        <v>78</v>
      </c>
      <c r="F538" s="87" t="s">
        <v>14</v>
      </c>
      <c r="G538" s="87">
        <v>18</v>
      </c>
      <c r="H538" s="87" t="s">
        <v>312</v>
      </c>
      <c r="I538" s="87">
        <v>354</v>
      </c>
      <c r="J538" s="87">
        <v>15</v>
      </c>
      <c r="K538" s="87">
        <v>1</v>
      </c>
      <c r="L538" s="87" t="s">
        <v>441</v>
      </c>
      <c r="M538" s="87" t="s">
        <v>408</v>
      </c>
      <c r="N538" s="87">
        <v>0.15</v>
      </c>
      <c r="O538" s="87">
        <v>1.0416666666666666E-5</v>
      </c>
      <c r="P538" s="87">
        <v>7.5</v>
      </c>
      <c r="Q538" s="87">
        <v>7.5</v>
      </c>
      <c r="R538" s="6"/>
      <c r="S538" s="6"/>
      <c r="T538" s="6"/>
      <c r="U538" s="6"/>
      <c r="V538" s="6"/>
      <c r="W538" s="6"/>
      <c r="X538" s="6"/>
      <c r="Y538" s="6"/>
      <c r="Z538" s="6"/>
      <c r="AA538" s="6"/>
      <c r="AB538" s="6"/>
      <c r="AC538" s="6"/>
      <c r="AD538" s="6"/>
      <c r="AE538" s="6"/>
      <c r="AF538" s="6"/>
      <c r="AG538" s="6"/>
      <c r="AH538" s="6"/>
      <c r="AI538" s="6"/>
      <c r="AJ538" s="6"/>
    </row>
    <row r="539" spans="1:36" s="2" customFormat="1">
      <c r="A539" s="6"/>
      <c r="B539" s="87">
        <v>528</v>
      </c>
      <c r="C539" s="87" t="s">
        <v>3</v>
      </c>
      <c r="D539" s="87">
        <v>3</v>
      </c>
      <c r="E539" s="87" t="s">
        <v>78</v>
      </c>
      <c r="F539" s="87" t="s">
        <v>15</v>
      </c>
      <c r="G539" s="87">
        <v>18</v>
      </c>
      <c r="H539" s="87" t="s">
        <v>332</v>
      </c>
      <c r="I539" s="87">
        <v>378</v>
      </c>
      <c r="J539" s="87">
        <v>16</v>
      </c>
      <c r="K539" s="87">
        <v>1</v>
      </c>
      <c r="L539" s="87" t="s">
        <v>441</v>
      </c>
      <c r="M539" s="87" t="s">
        <v>408</v>
      </c>
      <c r="N539" s="87">
        <v>0.15</v>
      </c>
      <c r="O539" s="87">
        <v>3.4722222222222224E-6</v>
      </c>
      <c r="P539" s="87">
        <v>2.5</v>
      </c>
      <c r="Q539" s="87">
        <v>2.5</v>
      </c>
      <c r="R539" s="6"/>
      <c r="S539" s="6"/>
      <c r="T539" s="6"/>
      <c r="U539" s="6"/>
      <c r="V539" s="6"/>
      <c r="W539" s="6"/>
      <c r="X539" s="6"/>
      <c r="Y539" s="6"/>
      <c r="Z539" s="6"/>
      <c r="AA539" s="6"/>
      <c r="AB539" s="6"/>
      <c r="AC539" s="6"/>
      <c r="AD539" s="6"/>
      <c r="AE539" s="6"/>
      <c r="AF539" s="6"/>
      <c r="AG539" s="6"/>
      <c r="AH539" s="6"/>
      <c r="AI539" s="6"/>
      <c r="AJ539" s="6"/>
    </row>
    <row r="540" spans="1:36" s="2" customFormat="1">
      <c r="A540" s="6"/>
      <c r="B540" s="87">
        <v>529</v>
      </c>
      <c r="C540" s="87" t="s">
        <v>3</v>
      </c>
      <c r="D540" s="87">
        <v>1</v>
      </c>
      <c r="E540" s="87" t="s">
        <v>76</v>
      </c>
      <c r="F540" s="87" t="s">
        <v>0</v>
      </c>
      <c r="G540" s="87">
        <v>19</v>
      </c>
      <c r="H540" s="87" t="s">
        <v>33</v>
      </c>
      <c r="I540" s="87">
        <v>19</v>
      </c>
      <c r="J540" s="87">
        <v>1</v>
      </c>
      <c r="K540" s="87">
        <v>1</v>
      </c>
      <c r="L540" s="87" t="s">
        <v>441</v>
      </c>
      <c r="M540" s="87" t="s">
        <v>406</v>
      </c>
      <c r="N540" s="87">
        <v>20000</v>
      </c>
      <c r="O540" s="87">
        <v>50</v>
      </c>
      <c r="P540" s="87">
        <v>270</v>
      </c>
      <c r="Q540" s="87">
        <v>270</v>
      </c>
      <c r="R540" s="6"/>
      <c r="S540" s="6"/>
      <c r="T540" s="6"/>
      <c r="U540" s="6"/>
      <c r="V540" s="6"/>
      <c r="W540" s="6"/>
      <c r="X540" s="6"/>
      <c r="Y540" s="6"/>
      <c r="Z540" s="6"/>
      <c r="AA540" s="6"/>
      <c r="AB540" s="6"/>
      <c r="AC540" s="6"/>
      <c r="AD540" s="6"/>
      <c r="AE540" s="6"/>
      <c r="AF540" s="6"/>
      <c r="AG540" s="6"/>
      <c r="AH540" s="6"/>
      <c r="AI540" s="6"/>
      <c r="AJ540" s="6"/>
    </row>
    <row r="541" spans="1:36" s="2" customFormat="1">
      <c r="A541" s="6"/>
      <c r="B541" s="87">
        <v>530</v>
      </c>
      <c r="C541" s="87" t="s">
        <v>3</v>
      </c>
      <c r="D541" s="87">
        <v>1</v>
      </c>
      <c r="E541" s="87" t="s">
        <v>76</v>
      </c>
      <c r="F541" s="87" t="s">
        <v>1</v>
      </c>
      <c r="G541" s="87">
        <v>19</v>
      </c>
      <c r="H541" s="87" t="s">
        <v>53</v>
      </c>
      <c r="I541" s="87">
        <v>43</v>
      </c>
      <c r="J541" s="87">
        <v>2</v>
      </c>
      <c r="K541" s="87">
        <v>1</v>
      </c>
      <c r="L541" s="87" t="s">
        <v>441</v>
      </c>
      <c r="M541" s="87" t="s">
        <v>406</v>
      </c>
      <c r="N541" s="87">
        <v>20000</v>
      </c>
      <c r="O541" s="87">
        <v>16.666666666666668</v>
      </c>
      <c r="P541" s="87">
        <v>90</v>
      </c>
      <c r="Q541" s="87">
        <v>90</v>
      </c>
      <c r="R541" s="6"/>
      <c r="S541" s="6"/>
      <c r="T541" s="6"/>
      <c r="U541" s="6"/>
      <c r="V541" s="6"/>
      <c r="W541" s="6"/>
      <c r="X541" s="6"/>
      <c r="Y541" s="6"/>
      <c r="Z541" s="6"/>
      <c r="AA541" s="6"/>
      <c r="AB541" s="6"/>
      <c r="AC541" s="6"/>
      <c r="AD541" s="6"/>
      <c r="AE541" s="6"/>
      <c r="AF541" s="6"/>
      <c r="AG541" s="6"/>
      <c r="AH541" s="6"/>
      <c r="AI541" s="6"/>
      <c r="AJ541" s="6"/>
    </row>
    <row r="542" spans="1:36" s="2" customFormat="1">
      <c r="A542" s="6"/>
      <c r="B542" s="87">
        <v>531</v>
      </c>
      <c r="C542" s="87" t="s">
        <v>3</v>
      </c>
      <c r="D542" s="87">
        <v>1</v>
      </c>
      <c r="E542" s="87" t="s">
        <v>76</v>
      </c>
      <c r="F542" s="87" t="s">
        <v>2</v>
      </c>
      <c r="G542" s="87">
        <v>19</v>
      </c>
      <c r="H542" s="87" t="s">
        <v>73</v>
      </c>
      <c r="I542" s="87">
        <v>67</v>
      </c>
      <c r="J542" s="87">
        <v>3</v>
      </c>
      <c r="K542" s="87">
        <v>1</v>
      </c>
      <c r="L542" s="87" t="s">
        <v>441</v>
      </c>
      <c r="M542" s="87" t="s">
        <v>406</v>
      </c>
      <c r="N542" s="87">
        <v>20000</v>
      </c>
      <c r="O542" s="87">
        <v>5.5555555555555554</v>
      </c>
      <c r="P542" s="87">
        <v>30</v>
      </c>
      <c r="Q542" s="87">
        <v>30</v>
      </c>
      <c r="R542" s="6"/>
      <c r="S542" s="6"/>
      <c r="T542" s="6"/>
      <c r="U542" s="6"/>
      <c r="V542" s="6"/>
      <c r="W542" s="6"/>
      <c r="X542" s="6"/>
      <c r="Y542" s="6"/>
      <c r="Z542" s="6"/>
      <c r="AA542" s="6"/>
      <c r="AB542" s="6"/>
      <c r="AC542" s="6"/>
      <c r="AD542" s="6"/>
      <c r="AE542" s="6"/>
      <c r="AF542" s="6"/>
      <c r="AG542" s="6"/>
      <c r="AH542" s="6"/>
      <c r="AI542" s="6"/>
      <c r="AJ542" s="6"/>
    </row>
    <row r="543" spans="1:36" s="2" customFormat="1">
      <c r="A543" s="6"/>
      <c r="B543" s="87">
        <v>532</v>
      </c>
      <c r="C543" s="87" t="s">
        <v>3</v>
      </c>
      <c r="D543" s="87">
        <v>1</v>
      </c>
      <c r="E543" s="87" t="s">
        <v>76</v>
      </c>
      <c r="F543" s="87" t="s">
        <v>3</v>
      </c>
      <c r="G543" s="87">
        <v>19</v>
      </c>
      <c r="H543" s="87" t="s">
        <v>93</v>
      </c>
      <c r="I543" s="87">
        <v>91</v>
      </c>
      <c r="J543" s="87">
        <v>4</v>
      </c>
      <c r="K543" s="87">
        <v>1</v>
      </c>
      <c r="L543" s="87" t="s">
        <v>441</v>
      </c>
      <c r="M543" s="87" t="s">
        <v>406</v>
      </c>
      <c r="N543" s="87">
        <v>20000</v>
      </c>
      <c r="O543" s="87">
        <v>1.8518518518518519</v>
      </c>
      <c r="P543" s="87">
        <v>10</v>
      </c>
      <c r="Q543" s="87">
        <v>10</v>
      </c>
      <c r="R543" s="6"/>
      <c r="S543" s="6"/>
      <c r="T543" s="6"/>
      <c r="U543" s="6"/>
      <c r="V543" s="6"/>
      <c r="W543" s="6"/>
      <c r="X543" s="6"/>
      <c r="Y543" s="6"/>
      <c r="Z543" s="6"/>
      <c r="AA543" s="6"/>
      <c r="AB543" s="6"/>
      <c r="AC543" s="6"/>
      <c r="AD543" s="6"/>
      <c r="AE543" s="6"/>
      <c r="AF543" s="6"/>
      <c r="AG543" s="6"/>
      <c r="AH543" s="6"/>
      <c r="AI543" s="6"/>
      <c r="AJ543" s="6"/>
    </row>
    <row r="544" spans="1:36" s="2" customFormat="1">
      <c r="A544" s="6"/>
      <c r="B544" s="87">
        <v>533</v>
      </c>
      <c r="C544" s="87" t="s">
        <v>3</v>
      </c>
      <c r="D544" s="87">
        <v>2</v>
      </c>
      <c r="E544" s="87" t="s">
        <v>77</v>
      </c>
      <c r="F544" s="87" t="s">
        <v>4</v>
      </c>
      <c r="G544" s="87">
        <v>19</v>
      </c>
      <c r="H544" s="87" t="s">
        <v>113</v>
      </c>
      <c r="I544" s="87">
        <v>115</v>
      </c>
      <c r="J544" s="87">
        <v>5</v>
      </c>
      <c r="K544" s="87">
        <v>1</v>
      </c>
      <c r="L544" s="87" t="s">
        <v>441</v>
      </c>
      <c r="M544" s="87" t="s">
        <v>407</v>
      </c>
      <c r="N544" s="87">
        <v>110</v>
      </c>
      <c r="O544" s="87">
        <v>0.6162037037037037</v>
      </c>
      <c r="P544" s="87">
        <v>605</v>
      </c>
      <c r="Q544" s="87">
        <v>605</v>
      </c>
      <c r="R544" s="6"/>
      <c r="S544" s="6"/>
      <c r="T544" s="6"/>
      <c r="U544" s="6"/>
      <c r="V544" s="6"/>
      <c r="W544" s="6"/>
      <c r="X544" s="6"/>
      <c r="Y544" s="6"/>
      <c r="Z544" s="6"/>
      <c r="AA544" s="6"/>
      <c r="AB544" s="6"/>
      <c r="AC544" s="6"/>
      <c r="AD544" s="6"/>
      <c r="AE544" s="6"/>
      <c r="AF544" s="6"/>
      <c r="AG544" s="6"/>
      <c r="AH544" s="6"/>
      <c r="AI544" s="6"/>
      <c r="AJ544" s="6"/>
    </row>
    <row r="545" spans="1:36" s="2" customFormat="1">
      <c r="A545" s="6"/>
      <c r="B545" s="87">
        <v>534</v>
      </c>
      <c r="C545" s="87" t="s">
        <v>3</v>
      </c>
      <c r="D545" s="87">
        <v>2</v>
      </c>
      <c r="E545" s="87" t="s">
        <v>77</v>
      </c>
      <c r="F545" s="87" t="s">
        <v>5</v>
      </c>
      <c r="G545" s="87">
        <v>19</v>
      </c>
      <c r="H545" s="87" t="s">
        <v>133</v>
      </c>
      <c r="I545" s="87">
        <v>139</v>
      </c>
      <c r="J545" s="87">
        <v>6</v>
      </c>
      <c r="K545" s="87">
        <v>1</v>
      </c>
      <c r="L545" s="87" t="s">
        <v>441</v>
      </c>
      <c r="M545" s="87" t="s">
        <v>407</v>
      </c>
      <c r="N545" s="87">
        <v>110</v>
      </c>
      <c r="O545" s="87">
        <v>0.20625000000000002</v>
      </c>
      <c r="P545" s="87">
        <v>202.5</v>
      </c>
      <c r="Q545" s="87">
        <v>202.5</v>
      </c>
      <c r="R545" s="6"/>
      <c r="S545" s="6"/>
      <c r="T545" s="6"/>
      <c r="U545" s="6"/>
      <c r="V545" s="6"/>
      <c r="W545" s="6"/>
      <c r="X545" s="6"/>
      <c r="Y545" s="6"/>
      <c r="Z545" s="6"/>
      <c r="AA545" s="6"/>
      <c r="AB545" s="6"/>
      <c r="AC545" s="6"/>
      <c r="AD545" s="6"/>
      <c r="AE545" s="6"/>
      <c r="AF545" s="6"/>
      <c r="AG545" s="6"/>
      <c r="AH545" s="6"/>
      <c r="AI545" s="6"/>
      <c r="AJ545" s="6"/>
    </row>
    <row r="546" spans="1:36" s="2" customFormat="1">
      <c r="A546" s="6"/>
      <c r="B546" s="87">
        <v>535</v>
      </c>
      <c r="C546" s="87" t="s">
        <v>3</v>
      </c>
      <c r="D546" s="87">
        <v>2</v>
      </c>
      <c r="E546" s="87" t="s">
        <v>77</v>
      </c>
      <c r="F546" s="87" t="s">
        <v>6</v>
      </c>
      <c r="G546" s="87">
        <v>19</v>
      </c>
      <c r="H546" s="87" t="s">
        <v>153</v>
      </c>
      <c r="I546" s="87">
        <v>163</v>
      </c>
      <c r="J546" s="87">
        <v>7</v>
      </c>
      <c r="K546" s="87">
        <v>1</v>
      </c>
      <c r="L546" s="87" t="s">
        <v>441</v>
      </c>
      <c r="M546" s="87" t="s">
        <v>407</v>
      </c>
      <c r="N546" s="87">
        <v>110</v>
      </c>
      <c r="O546" s="87">
        <v>6.8750000000000006E-2</v>
      </c>
      <c r="P546" s="87">
        <v>67.5</v>
      </c>
      <c r="Q546" s="87">
        <v>67.5</v>
      </c>
      <c r="R546" s="6"/>
      <c r="S546" s="6"/>
      <c r="T546" s="6"/>
      <c r="U546" s="6"/>
      <c r="V546" s="6"/>
      <c r="W546" s="6"/>
      <c r="X546" s="6"/>
      <c r="Y546" s="6"/>
      <c r="Z546" s="6"/>
      <c r="AA546" s="6"/>
      <c r="AB546" s="6"/>
      <c r="AC546" s="6"/>
      <c r="AD546" s="6"/>
      <c r="AE546" s="6"/>
      <c r="AF546" s="6"/>
      <c r="AG546" s="6"/>
      <c r="AH546" s="6"/>
      <c r="AI546" s="6"/>
      <c r="AJ546" s="6"/>
    </row>
    <row r="547" spans="1:36" s="2" customFormat="1">
      <c r="A547" s="6"/>
      <c r="B547" s="87">
        <v>536</v>
      </c>
      <c r="C547" s="87" t="s">
        <v>3</v>
      </c>
      <c r="D547" s="87">
        <v>2</v>
      </c>
      <c r="E547" s="87" t="s">
        <v>77</v>
      </c>
      <c r="F547" s="87" t="s">
        <v>7</v>
      </c>
      <c r="G547" s="87">
        <v>19</v>
      </c>
      <c r="H547" s="87" t="s">
        <v>173</v>
      </c>
      <c r="I547" s="87">
        <v>187</v>
      </c>
      <c r="J547" s="87">
        <v>8</v>
      </c>
      <c r="K547" s="87">
        <v>1</v>
      </c>
      <c r="L547" s="87" t="s">
        <v>441</v>
      </c>
      <c r="M547" s="87" t="s">
        <v>407</v>
      </c>
      <c r="N547" s="87">
        <v>110</v>
      </c>
      <c r="O547" s="87">
        <v>2.2916666666666669E-2</v>
      </c>
      <c r="P547" s="87">
        <v>22.5</v>
      </c>
      <c r="Q547" s="87">
        <v>22.5</v>
      </c>
      <c r="R547" s="6"/>
      <c r="S547" s="6"/>
      <c r="T547" s="6"/>
      <c r="U547" s="6"/>
      <c r="V547" s="6"/>
      <c r="W547" s="6"/>
      <c r="X547" s="6"/>
      <c r="Y547" s="6"/>
      <c r="Z547" s="6"/>
      <c r="AA547" s="6"/>
      <c r="AB547" s="6"/>
      <c r="AC547" s="6"/>
      <c r="AD547" s="6"/>
      <c r="AE547" s="6"/>
      <c r="AF547" s="6"/>
      <c r="AG547" s="6"/>
      <c r="AH547" s="6"/>
      <c r="AI547" s="6"/>
      <c r="AJ547" s="6"/>
    </row>
    <row r="548" spans="1:36" s="2" customFormat="1">
      <c r="A548" s="6"/>
      <c r="B548" s="87">
        <v>537</v>
      </c>
      <c r="C548" s="87" t="s">
        <v>3</v>
      </c>
      <c r="D548" s="87">
        <v>2</v>
      </c>
      <c r="E548" s="87" t="s">
        <v>77</v>
      </c>
      <c r="F548" s="87" t="s">
        <v>8</v>
      </c>
      <c r="G548" s="87">
        <v>19</v>
      </c>
      <c r="H548" s="87" t="s">
        <v>193</v>
      </c>
      <c r="I548" s="87">
        <v>211</v>
      </c>
      <c r="J548" s="87">
        <v>9</v>
      </c>
      <c r="K548" s="87">
        <v>1</v>
      </c>
      <c r="L548" s="87" t="s">
        <v>441</v>
      </c>
      <c r="M548" s="87" t="s">
        <v>407</v>
      </c>
      <c r="N548" s="87">
        <v>110</v>
      </c>
      <c r="O548" s="87">
        <v>7.6388888888888886E-3</v>
      </c>
      <c r="P548" s="87">
        <v>7.5</v>
      </c>
      <c r="Q548" s="87">
        <v>7.5</v>
      </c>
      <c r="R548" s="6"/>
      <c r="S548" s="6"/>
      <c r="T548" s="6"/>
      <c r="U548" s="6"/>
      <c r="V548" s="6"/>
      <c r="W548" s="6"/>
      <c r="X548" s="6"/>
      <c r="Y548" s="6"/>
      <c r="Z548" s="6"/>
      <c r="AA548" s="6"/>
      <c r="AB548" s="6"/>
      <c r="AC548" s="6"/>
      <c r="AD548" s="6"/>
      <c r="AE548" s="6"/>
      <c r="AF548" s="6"/>
      <c r="AG548" s="6"/>
      <c r="AH548" s="6"/>
      <c r="AI548" s="6"/>
      <c r="AJ548" s="6"/>
    </row>
    <row r="549" spans="1:36" s="2" customFormat="1">
      <c r="A549" s="6"/>
      <c r="B549" s="87">
        <v>538</v>
      </c>
      <c r="C549" s="87" t="s">
        <v>3</v>
      </c>
      <c r="D549" s="87">
        <v>2</v>
      </c>
      <c r="E549" s="87" t="s">
        <v>77</v>
      </c>
      <c r="F549" s="87" t="s">
        <v>9</v>
      </c>
      <c r="G549" s="87">
        <v>19</v>
      </c>
      <c r="H549" s="87" t="s">
        <v>213</v>
      </c>
      <c r="I549" s="87">
        <v>235</v>
      </c>
      <c r="J549" s="87">
        <v>10</v>
      </c>
      <c r="K549" s="87">
        <v>1</v>
      </c>
      <c r="L549" s="87" t="s">
        <v>441</v>
      </c>
      <c r="M549" s="87" t="s">
        <v>407</v>
      </c>
      <c r="N549" s="87">
        <v>110</v>
      </c>
      <c r="O549" s="87">
        <v>2.5462962962962965E-3</v>
      </c>
      <c r="P549" s="87">
        <v>2.5</v>
      </c>
      <c r="Q549" s="87">
        <v>2.5</v>
      </c>
      <c r="R549" s="6"/>
      <c r="S549" s="6"/>
      <c r="T549" s="6"/>
      <c r="U549" s="6"/>
      <c r="V549" s="6"/>
      <c r="W549" s="6"/>
      <c r="X549" s="6"/>
      <c r="Y549" s="6"/>
      <c r="Z549" s="6"/>
      <c r="AA549" s="6"/>
      <c r="AB549" s="6"/>
      <c r="AC549" s="6"/>
      <c r="AD549" s="6"/>
      <c r="AE549" s="6"/>
      <c r="AF549" s="6"/>
      <c r="AG549" s="6"/>
      <c r="AH549" s="6"/>
      <c r="AI549" s="6"/>
      <c r="AJ549" s="6"/>
    </row>
    <row r="550" spans="1:36" s="2" customFormat="1">
      <c r="A550" s="6"/>
      <c r="B550" s="87">
        <v>539</v>
      </c>
      <c r="C550" s="87" t="s">
        <v>3</v>
      </c>
      <c r="D550" s="87">
        <v>3</v>
      </c>
      <c r="E550" s="87" t="s">
        <v>78</v>
      </c>
      <c r="F550" s="87" t="s">
        <v>10</v>
      </c>
      <c r="G550" s="87">
        <v>19</v>
      </c>
      <c r="H550" s="87" t="s">
        <v>233</v>
      </c>
      <c r="I550" s="87">
        <v>259</v>
      </c>
      <c r="J550" s="87">
        <v>11</v>
      </c>
      <c r="K550" s="87">
        <v>1</v>
      </c>
      <c r="L550" s="87" t="s">
        <v>441</v>
      </c>
      <c r="M550" s="87" t="s">
        <v>408</v>
      </c>
      <c r="N550" s="87">
        <v>0.15</v>
      </c>
      <c r="O550" s="87">
        <v>8.4722222222222219E-4</v>
      </c>
      <c r="P550" s="87">
        <v>610</v>
      </c>
      <c r="Q550" s="87">
        <v>610</v>
      </c>
      <c r="R550" s="6"/>
      <c r="S550" s="6"/>
      <c r="T550" s="6"/>
      <c r="U550" s="6"/>
      <c r="V550" s="6"/>
      <c r="W550" s="6"/>
      <c r="X550" s="6"/>
      <c r="Y550" s="6"/>
      <c r="Z550" s="6"/>
      <c r="AA550" s="6"/>
      <c r="AB550" s="6"/>
      <c r="AC550" s="6"/>
      <c r="AD550" s="6"/>
      <c r="AE550" s="6"/>
      <c r="AF550" s="6"/>
      <c r="AG550" s="6"/>
      <c r="AH550" s="6"/>
      <c r="AI550" s="6"/>
      <c r="AJ550" s="6"/>
    </row>
    <row r="551" spans="1:36" s="2" customFormat="1">
      <c r="A551" s="6"/>
      <c r="B551" s="87">
        <v>540</v>
      </c>
      <c r="C551" s="87" t="s">
        <v>3</v>
      </c>
      <c r="D551" s="87">
        <v>3</v>
      </c>
      <c r="E551" s="87" t="s">
        <v>78</v>
      </c>
      <c r="F551" s="87" t="s">
        <v>11</v>
      </c>
      <c r="G551" s="87">
        <v>19</v>
      </c>
      <c r="H551" s="87" t="s">
        <v>253</v>
      </c>
      <c r="I551" s="87">
        <v>283</v>
      </c>
      <c r="J551" s="87">
        <v>12</v>
      </c>
      <c r="K551" s="87">
        <v>1</v>
      </c>
      <c r="L551" s="87" t="s">
        <v>441</v>
      </c>
      <c r="M551" s="87" t="s">
        <v>408</v>
      </c>
      <c r="N551" s="87">
        <v>0.15</v>
      </c>
      <c r="O551" s="87">
        <v>2.8124999999999998E-4</v>
      </c>
      <c r="P551" s="87">
        <v>202.5</v>
      </c>
      <c r="Q551" s="87">
        <v>202.5</v>
      </c>
      <c r="R551" s="6"/>
      <c r="S551" s="6"/>
      <c r="T551" s="6"/>
      <c r="U551" s="6"/>
      <c r="V551" s="6"/>
      <c r="W551" s="6"/>
      <c r="X551" s="6"/>
      <c r="Y551" s="6"/>
      <c r="Z551" s="6"/>
      <c r="AA551" s="6"/>
      <c r="AB551" s="6"/>
      <c r="AC551" s="6"/>
      <c r="AD551" s="6"/>
      <c r="AE551" s="6"/>
      <c r="AF551" s="6"/>
      <c r="AG551" s="6"/>
      <c r="AH551" s="6"/>
      <c r="AI551" s="6"/>
      <c r="AJ551" s="6"/>
    </row>
    <row r="552" spans="1:36" s="2" customFormat="1">
      <c r="A552" s="6"/>
      <c r="B552" s="87">
        <v>541</v>
      </c>
      <c r="C552" s="87" t="s">
        <v>3</v>
      </c>
      <c r="D552" s="87">
        <v>3</v>
      </c>
      <c r="E552" s="87" t="s">
        <v>78</v>
      </c>
      <c r="F552" s="87" t="s">
        <v>12</v>
      </c>
      <c r="G552" s="87">
        <v>19</v>
      </c>
      <c r="H552" s="87" t="s">
        <v>273</v>
      </c>
      <c r="I552" s="87">
        <v>307</v>
      </c>
      <c r="J552" s="87">
        <v>13</v>
      </c>
      <c r="K552" s="87">
        <v>1</v>
      </c>
      <c r="L552" s="87" t="s">
        <v>441</v>
      </c>
      <c r="M552" s="87" t="s">
        <v>408</v>
      </c>
      <c r="N552" s="87">
        <v>0.15</v>
      </c>
      <c r="O552" s="87">
        <v>9.3750000000000002E-5</v>
      </c>
      <c r="P552" s="87">
        <v>67.5</v>
      </c>
      <c r="Q552" s="87">
        <v>67.5</v>
      </c>
      <c r="R552" s="6"/>
      <c r="S552" s="6"/>
      <c r="T552" s="6"/>
      <c r="U552" s="6"/>
      <c r="V552" s="6"/>
      <c r="W552" s="6"/>
      <c r="X552" s="6"/>
      <c r="Y552" s="6"/>
      <c r="Z552" s="6"/>
      <c r="AA552" s="6"/>
      <c r="AB552" s="6"/>
      <c r="AC552" s="6"/>
      <c r="AD552" s="6"/>
      <c r="AE552" s="6"/>
      <c r="AF552" s="6"/>
      <c r="AG552" s="6"/>
      <c r="AH552" s="6"/>
      <c r="AI552" s="6"/>
      <c r="AJ552" s="6"/>
    </row>
    <row r="553" spans="1:36" s="2" customFormat="1">
      <c r="A553" s="6"/>
      <c r="B553" s="87">
        <v>542</v>
      </c>
      <c r="C553" s="87" t="s">
        <v>3</v>
      </c>
      <c r="D553" s="87">
        <v>3</v>
      </c>
      <c r="E553" s="87" t="s">
        <v>78</v>
      </c>
      <c r="F553" s="87" t="s">
        <v>13</v>
      </c>
      <c r="G553" s="87">
        <v>19</v>
      </c>
      <c r="H553" s="87" t="s">
        <v>293</v>
      </c>
      <c r="I553" s="87">
        <v>331</v>
      </c>
      <c r="J553" s="87">
        <v>14</v>
      </c>
      <c r="K553" s="87">
        <v>1</v>
      </c>
      <c r="L553" s="87" t="s">
        <v>441</v>
      </c>
      <c r="M553" s="87" t="s">
        <v>408</v>
      </c>
      <c r="N553" s="87">
        <v>0.15</v>
      </c>
      <c r="O553" s="87">
        <v>3.1250000000000001E-5</v>
      </c>
      <c r="P553" s="87">
        <v>22.5</v>
      </c>
      <c r="Q553" s="87">
        <v>22.5</v>
      </c>
      <c r="R553" s="6"/>
      <c r="S553" s="6"/>
      <c r="T553" s="6"/>
      <c r="U553" s="6"/>
      <c r="V553" s="6"/>
      <c r="W553" s="6"/>
      <c r="X553" s="6"/>
      <c r="Y553" s="6"/>
      <c r="Z553" s="6"/>
      <c r="AA553" s="6"/>
      <c r="AB553" s="6"/>
      <c r="AC553" s="6"/>
      <c r="AD553" s="6"/>
      <c r="AE553" s="6"/>
      <c r="AF553" s="6"/>
      <c r="AG553" s="6"/>
      <c r="AH553" s="6"/>
      <c r="AI553" s="6"/>
      <c r="AJ553" s="6"/>
    </row>
    <row r="554" spans="1:36" s="2" customFormat="1">
      <c r="A554" s="6"/>
      <c r="B554" s="87">
        <v>543</v>
      </c>
      <c r="C554" s="87" t="s">
        <v>3</v>
      </c>
      <c r="D554" s="87">
        <v>3</v>
      </c>
      <c r="E554" s="87" t="s">
        <v>78</v>
      </c>
      <c r="F554" s="87" t="s">
        <v>14</v>
      </c>
      <c r="G554" s="87">
        <v>19</v>
      </c>
      <c r="H554" s="87" t="s">
        <v>313</v>
      </c>
      <c r="I554" s="87">
        <v>355</v>
      </c>
      <c r="J554" s="87">
        <v>15</v>
      </c>
      <c r="K554" s="87">
        <v>1</v>
      </c>
      <c r="L554" s="87" t="s">
        <v>441</v>
      </c>
      <c r="M554" s="87" t="s">
        <v>408</v>
      </c>
      <c r="N554" s="87">
        <v>0.15</v>
      </c>
      <c r="O554" s="87">
        <v>1.0416666666666666E-5</v>
      </c>
      <c r="P554" s="87">
        <v>7.5</v>
      </c>
      <c r="Q554" s="87">
        <v>7.5</v>
      </c>
      <c r="R554" s="6"/>
      <c r="S554" s="6"/>
      <c r="T554" s="6"/>
      <c r="U554" s="6"/>
      <c r="V554" s="6"/>
      <c r="W554" s="6"/>
      <c r="X554" s="6"/>
      <c r="Y554" s="6"/>
      <c r="Z554" s="6"/>
      <c r="AA554" s="6"/>
      <c r="AB554" s="6"/>
      <c r="AC554" s="6"/>
      <c r="AD554" s="6"/>
      <c r="AE554" s="6"/>
      <c r="AF554" s="6"/>
      <c r="AG554" s="6"/>
      <c r="AH554" s="6"/>
      <c r="AI554" s="6"/>
      <c r="AJ554" s="6"/>
    </row>
    <row r="555" spans="1:36" s="2" customFormat="1">
      <c r="A555" s="6"/>
      <c r="B555" s="87">
        <v>544</v>
      </c>
      <c r="C555" s="87" t="s">
        <v>3</v>
      </c>
      <c r="D555" s="87">
        <v>3</v>
      </c>
      <c r="E555" s="87" t="s">
        <v>78</v>
      </c>
      <c r="F555" s="87" t="s">
        <v>15</v>
      </c>
      <c r="G555" s="87">
        <v>19</v>
      </c>
      <c r="H555" s="87" t="s">
        <v>333</v>
      </c>
      <c r="I555" s="87">
        <v>379</v>
      </c>
      <c r="J555" s="87">
        <v>16</v>
      </c>
      <c r="K555" s="87">
        <v>1</v>
      </c>
      <c r="L555" s="87" t="s">
        <v>441</v>
      </c>
      <c r="M555" s="87" t="s">
        <v>408</v>
      </c>
      <c r="N555" s="87">
        <v>0.15</v>
      </c>
      <c r="O555" s="87">
        <v>3.4722222222222224E-6</v>
      </c>
      <c r="P555" s="87">
        <v>2.5</v>
      </c>
      <c r="Q555" s="87">
        <v>2.5</v>
      </c>
      <c r="R555" s="6"/>
      <c r="S555" s="6"/>
      <c r="T555" s="6"/>
      <c r="U555" s="6"/>
      <c r="V555" s="6"/>
      <c r="W555" s="6"/>
      <c r="X555" s="6"/>
      <c r="Y555" s="6"/>
      <c r="Z555" s="6"/>
      <c r="AA555" s="6"/>
      <c r="AB555" s="6"/>
      <c r="AC555" s="6"/>
      <c r="AD555" s="6"/>
      <c r="AE555" s="6"/>
      <c r="AF555" s="6"/>
      <c r="AG555" s="6"/>
      <c r="AH555" s="6"/>
      <c r="AI555" s="6"/>
      <c r="AJ555" s="6"/>
    </row>
    <row r="556" spans="1:36" s="2" customFormat="1">
      <c r="A556" s="6"/>
      <c r="B556" s="87">
        <v>545</v>
      </c>
      <c r="C556" s="87" t="s">
        <v>14</v>
      </c>
      <c r="D556" s="87">
        <v>5</v>
      </c>
      <c r="E556" s="87" t="s">
        <v>300</v>
      </c>
      <c r="F556" s="87" t="s">
        <v>0</v>
      </c>
      <c r="G556" s="87">
        <v>18</v>
      </c>
      <c r="H556" s="87" t="s">
        <v>32</v>
      </c>
      <c r="I556" s="87">
        <v>18</v>
      </c>
      <c r="J556" s="87">
        <v>1</v>
      </c>
      <c r="K556" s="87">
        <v>0</v>
      </c>
      <c r="L556" s="87" t="s">
        <v>353</v>
      </c>
      <c r="M556" s="124">
        <v>1</v>
      </c>
      <c r="N556" s="124">
        <v>1</v>
      </c>
      <c r="O556" s="87">
        <v>2.73</v>
      </c>
      <c r="P556" s="87">
        <v>2730</v>
      </c>
      <c r="Q556" s="87">
        <v>2730</v>
      </c>
      <c r="R556" s="6"/>
      <c r="S556" s="6"/>
      <c r="T556" s="6"/>
      <c r="U556" s="6"/>
      <c r="V556" s="6"/>
      <c r="W556" s="6"/>
      <c r="X556" s="6"/>
      <c r="Y556" s="6"/>
      <c r="Z556" s="6"/>
      <c r="AA556" s="6"/>
      <c r="AB556" s="6"/>
      <c r="AC556" s="6"/>
      <c r="AD556" s="6"/>
      <c r="AE556" s="6"/>
      <c r="AF556" s="6"/>
      <c r="AG556" s="6"/>
      <c r="AH556" s="6"/>
      <c r="AI556" s="6"/>
      <c r="AJ556" s="6"/>
    </row>
    <row r="557" spans="1:36" s="2" customFormat="1">
      <c r="A557" s="6"/>
      <c r="B557" s="87">
        <v>546</v>
      </c>
      <c r="C557" s="87" t="s">
        <v>14</v>
      </c>
      <c r="D557" s="87">
        <v>5</v>
      </c>
      <c r="E557" s="87" t="s">
        <v>300</v>
      </c>
      <c r="F557" s="87" t="s">
        <v>1</v>
      </c>
      <c r="G557" s="87">
        <v>18</v>
      </c>
      <c r="H557" s="87" t="s">
        <v>52</v>
      </c>
      <c r="I557" s="87">
        <v>42</v>
      </c>
      <c r="J557" s="87">
        <v>2</v>
      </c>
      <c r="K557" s="87">
        <v>0</v>
      </c>
      <c r="L557" s="87" t="s">
        <v>353</v>
      </c>
      <c r="M557" s="124">
        <v>1</v>
      </c>
      <c r="N557" s="124">
        <v>1</v>
      </c>
      <c r="O557" s="87">
        <v>2.91</v>
      </c>
      <c r="P557" s="87">
        <v>2910</v>
      </c>
      <c r="Q557" s="87">
        <v>2910</v>
      </c>
      <c r="R557" s="6"/>
      <c r="S557" s="6"/>
      <c r="T557" s="6"/>
      <c r="U557" s="6"/>
      <c r="V557" s="6"/>
      <c r="W557" s="6"/>
      <c r="X557" s="6"/>
      <c r="Y557" s="6"/>
      <c r="Z557" s="6"/>
      <c r="AA557" s="6"/>
      <c r="AB557" s="6"/>
      <c r="AC557" s="6"/>
      <c r="AD557" s="6"/>
      <c r="AE557" s="6"/>
      <c r="AF557" s="6"/>
      <c r="AG557" s="6"/>
      <c r="AH557" s="6"/>
      <c r="AI557" s="6"/>
      <c r="AJ557" s="6"/>
    </row>
    <row r="558" spans="1:36" s="2" customFormat="1">
      <c r="A558" s="6"/>
      <c r="B558" s="87">
        <v>547</v>
      </c>
      <c r="C558" s="87" t="s">
        <v>14</v>
      </c>
      <c r="D558" s="87">
        <v>5</v>
      </c>
      <c r="E558" s="87" t="s">
        <v>300</v>
      </c>
      <c r="F558" s="87" t="s">
        <v>2</v>
      </c>
      <c r="G558" s="87">
        <v>18</v>
      </c>
      <c r="H558" s="87" t="s">
        <v>72</v>
      </c>
      <c r="I558" s="87">
        <v>66</v>
      </c>
      <c r="J558" s="87">
        <v>3</v>
      </c>
      <c r="K558" s="87">
        <v>0</v>
      </c>
      <c r="L558" s="87" t="s">
        <v>353</v>
      </c>
      <c r="M558" s="124">
        <v>1</v>
      </c>
      <c r="N558" s="124">
        <v>1</v>
      </c>
      <c r="O558" s="87">
        <v>2.97</v>
      </c>
      <c r="P558" s="87">
        <v>2970</v>
      </c>
      <c r="Q558" s="87">
        <v>2970</v>
      </c>
      <c r="R558" s="6"/>
      <c r="S558" s="6"/>
      <c r="T558" s="6"/>
      <c r="U558" s="6"/>
      <c r="V558" s="6"/>
      <c r="W558" s="6"/>
      <c r="X558" s="6"/>
      <c r="Y558" s="6"/>
      <c r="Z558" s="6"/>
      <c r="AA558" s="6"/>
      <c r="AB558" s="6"/>
      <c r="AC558" s="6"/>
      <c r="AD558" s="6"/>
      <c r="AE558" s="6"/>
      <c r="AF558" s="6"/>
      <c r="AG558" s="6"/>
      <c r="AH558" s="6"/>
      <c r="AI558" s="6"/>
      <c r="AJ558" s="6"/>
    </row>
    <row r="559" spans="1:36" s="2" customFormat="1">
      <c r="A559" s="6"/>
      <c r="B559" s="87">
        <v>548</v>
      </c>
      <c r="C559" s="87" t="s">
        <v>14</v>
      </c>
      <c r="D559" s="87">
        <v>5</v>
      </c>
      <c r="E559" s="87" t="s">
        <v>300</v>
      </c>
      <c r="F559" s="87" t="s">
        <v>3</v>
      </c>
      <c r="G559" s="87">
        <v>18</v>
      </c>
      <c r="H559" s="87" t="s">
        <v>92</v>
      </c>
      <c r="I559" s="87">
        <v>90</v>
      </c>
      <c r="J559" s="87">
        <v>4</v>
      </c>
      <c r="K559" s="87">
        <v>0</v>
      </c>
      <c r="L559" s="87" t="s">
        <v>353</v>
      </c>
      <c r="M559" s="124">
        <v>1</v>
      </c>
      <c r="N559" s="124">
        <v>1</v>
      </c>
      <c r="O559" s="87">
        <v>2.99</v>
      </c>
      <c r="P559" s="87">
        <v>2990</v>
      </c>
      <c r="Q559" s="87">
        <v>2990</v>
      </c>
      <c r="R559" s="6"/>
      <c r="S559" s="6"/>
      <c r="T559" s="6"/>
      <c r="U559" s="6"/>
      <c r="V559" s="6"/>
      <c r="W559" s="6"/>
      <c r="X559" s="6"/>
      <c r="Y559" s="6"/>
      <c r="Z559" s="6"/>
      <c r="AA559" s="6"/>
      <c r="AB559" s="6"/>
      <c r="AC559" s="6"/>
      <c r="AD559" s="6"/>
      <c r="AE559" s="6"/>
      <c r="AF559" s="6"/>
      <c r="AG559" s="6"/>
      <c r="AH559" s="6"/>
      <c r="AI559" s="6"/>
      <c r="AJ559" s="6"/>
    </row>
    <row r="560" spans="1:36" s="2" customFormat="1">
      <c r="A560" s="6"/>
      <c r="B560" s="87">
        <v>549</v>
      </c>
      <c r="C560" s="87" t="s">
        <v>14</v>
      </c>
      <c r="D560" s="87">
        <v>5</v>
      </c>
      <c r="E560" s="87" t="s">
        <v>300</v>
      </c>
      <c r="F560" s="87" t="s">
        <v>4</v>
      </c>
      <c r="G560" s="87">
        <v>18</v>
      </c>
      <c r="H560" s="87" t="s">
        <v>112</v>
      </c>
      <c r="I560" s="87">
        <v>114</v>
      </c>
      <c r="J560" s="87">
        <v>5</v>
      </c>
      <c r="K560" s="87">
        <v>0</v>
      </c>
      <c r="L560" s="87" t="s">
        <v>353</v>
      </c>
      <c r="M560" s="124">
        <v>1</v>
      </c>
      <c r="N560" s="124">
        <v>1</v>
      </c>
      <c r="O560" s="87">
        <v>2.395</v>
      </c>
      <c r="P560" s="87">
        <v>2395</v>
      </c>
      <c r="Q560" s="87">
        <v>2395</v>
      </c>
      <c r="R560" s="6"/>
      <c r="S560" s="6"/>
      <c r="T560" s="6"/>
      <c r="U560" s="6"/>
      <c r="V560" s="6"/>
      <c r="W560" s="6"/>
      <c r="X560" s="6"/>
      <c r="Y560" s="6"/>
      <c r="Z560" s="6"/>
      <c r="AA560" s="6"/>
      <c r="AB560" s="6"/>
      <c r="AC560" s="6"/>
      <c r="AD560" s="6"/>
      <c r="AE560" s="6"/>
      <c r="AF560" s="6"/>
      <c r="AG560" s="6"/>
      <c r="AH560" s="6"/>
      <c r="AI560" s="6"/>
      <c r="AJ560" s="6"/>
    </row>
    <row r="561" spans="1:36" s="2" customFormat="1">
      <c r="A561" s="6"/>
      <c r="B561" s="87">
        <v>550</v>
      </c>
      <c r="C561" s="87" t="s">
        <v>14</v>
      </c>
      <c r="D561" s="87">
        <v>6</v>
      </c>
      <c r="E561" s="87" t="s">
        <v>301</v>
      </c>
      <c r="F561" s="87" t="s">
        <v>5</v>
      </c>
      <c r="G561" s="87">
        <v>18</v>
      </c>
      <c r="H561" s="87" t="s">
        <v>132</v>
      </c>
      <c r="I561" s="87">
        <v>138</v>
      </c>
      <c r="J561" s="87">
        <v>6</v>
      </c>
      <c r="K561" s="87">
        <v>0</v>
      </c>
      <c r="L561" s="87" t="s">
        <v>353</v>
      </c>
      <c r="M561" s="124">
        <v>1</v>
      </c>
      <c r="N561" s="124">
        <v>1</v>
      </c>
      <c r="O561" s="87">
        <v>2.7974999999999999</v>
      </c>
      <c r="P561" s="87">
        <v>2797.5</v>
      </c>
      <c r="Q561" s="87">
        <v>2797.5</v>
      </c>
      <c r="R561" s="6"/>
      <c r="S561" s="6"/>
      <c r="T561" s="6"/>
      <c r="U561" s="6"/>
      <c r="V561" s="6"/>
      <c r="W561" s="6"/>
      <c r="X561" s="6"/>
      <c r="Y561" s="6"/>
      <c r="Z561" s="6"/>
      <c r="AA561" s="6"/>
      <c r="AB561" s="6"/>
      <c r="AC561" s="6"/>
      <c r="AD561" s="6"/>
      <c r="AE561" s="6"/>
      <c r="AF561" s="6"/>
      <c r="AG561" s="6"/>
      <c r="AH561" s="6"/>
      <c r="AI561" s="6"/>
      <c r="AJ561" s="6"/>
    </row>
    <row r="562" spans="1:36" s="2" customFormat="1">
      <c r="A562" s="6"/>
      <c r="B562" s="87">
        <v>551</v>
      </c>
      <c r="C562" s="87" t="s">
        <v>14</v>
      </c>
      <c r="D562" s="87">
        <v>6</v>
      </c>
      <c r="E562" s="87" t="s">
        <v>301</v>
      </c>
      <c r="F562" s="87" t="s">
        <v>6</v>
      </c>
      <c r="G562" s="87">
        <v>18</v>
      </c>
      <c r="H562" s="87" t="s">
        <v>152</v>
      </c>
      <c r="I562" s="87">
        <v>162</v>
      </c>
      <c r="J562" s="87">
        <v>7</v>
      </c>
      <c r="K562" s="87">
        <v>0</v>
      </c>
      <c r="L562" s="87" t="s">
        <v>353</v>
      </c>
      <c r="M562" s="124">
        <v>1</v>
      </c>
      <c r="N562" s="124">
        <v>1</v>
      </c>
      <c r="O562" s="87">
        <v>2.9325000000000001</v>
      </c>
      <c r="P562" s="87">
        <v>2932.5</v>
      </c>
      <c r="Q562" s="87">
        <v>2932.5</v>
      </c>
      <c r="R562" s="6"/>
      <c r="S562" s="6"/>
      <c r="T562" s="6"/>
      <c r="U562" s="6"/>
      <c r="V562" s="6"/>
      <c r="W562" s="6"/>
      <c r="X562" s="6"/>
      <c r="Y562" s="6"/>
      <c r="Z562" s="6"/>
      <c r="AA562" s="6"/>
      <c r="AB562" s="6"/>
      <c r="AC562" s="6"/>
      <c r="AD562" s="6"/>
      <c r="AE562" s="6"/>
      <c r="AF562" s="6"/>
      <c r="AG562" s="6"/>
      <c r="AH562" s="6"/>
      <c r="AI562" s="6"/>
      <c r="AJ562" s="6"/>
    </row>
    <row r="563" spans="1:36" s="2" customFormat="1">
      <c r="A563" s="6"/>
      <c r="B563" s="87">
        <v>552</v>
      </c>
      <c r="C563" s="87" t="s">
        <v>14</v>
      </c>
      <c r="D563" s="87">
        <v>6</v>
      </c>
      <c r="E563" s="87" t="s">
        <v>301</v>
      </c>
      <c r="F563" s="87" t="s">
        <v>7</v>
      </c>
      <c r="G563" s="87">
        <v>18</v>
      </c>
      <c r="H563" s="87" t="s">
        <v>172</v>
      </c>
      <c r="I563" s="87">
        <v>186</v>
      </c>
      <c r="J563" s="87">
        <v>8</v>
      </c>
      <c r="K563" s="87">
        <v>0</v>
      </c>
      <c r="L563" s="87" t="s">
        <v>353</v>
      </c>
      <c r="M563" s="124">
        <v>1</v>
      </c>
      <c r="N563" s="124">
        <v>1</v>
      </c>
      <c r="O563" s="87">
        <v>2.9775</v>
      </c>
      <c r="P563" s="87">
        <v>2977.5</v>
      </c>
      <c r="Q563" s="87">
        <v>2977.5</v>
      </c>
      <c r="R563" s="6"/>
      <c r="S563" s="6"/>
      <c r="T563" s="6"/>
      <c r="U563" s="6"/>
      <c r="V563" s="6"/>
      <c r="W563" s="6"/>
      <c r="X563" s="6"/>
      <c r="Y563" s="6"/>
      <c r="Z563" s="6"/>
      <c r="AA563" s="6"/>
      <c r="AB563" s="6"/>
      <c r="AC563" s="6"/>
      <c r="AD563" s="6"/>
      <c r="AE563" s="6"/>
      <c r="AF563" s="6"/>
      <c r="AG563" s="6"/>
      <c r="AH563" s="6"/>
      <c r="AI563" s="6"/>
      <c r="AJ563" s="6"/>
    </row>
    <row r="564" spans="1:36" s="2" customFormat="1">
      <c r="A564" s="6"/>
      <c r="B564" s="87">
        <v>553</v>
      </c>
      <c r="C564" s="87" t="s">
        <v>14</v>
      </c>
      <c r="D564" s="87">
        <v>6</v>
      </c>
      <c r="E564" s="87" t="s">
        <v>301</v>
      </c>
      <c r="F564" s="87" t="s">
        <v>8</v>
      </c>
      <c r="G564" s="87">
        <v>18</v>
      </c>
      <c r="H564" s="87" t="s">
        <v>192</v>
      </c>
      <c r="I564" s="87">
        <v>210</v>
      </c>
      <c r="J564" s="87">
        <v>9</v>
      </c>
      <c r="K564" s="87">
        <v>0</v>
      </c>
      <c r="L564" s="87" t="s">
        <v>353</v>
      </c>
      <c r="M564" s="124">
        <v>1</v>
      </c>
      <c r="N564" s="124">
        <v>1</v>
      </c>
      <c r="O564" s="87">
        <v>2.9925000000000002</v>
      </c>
      <c r="P564" s="87">
        <v>2992.5</v>
      </c>
      <c r="Q564" s="87">
        <v>2992.5</v>
      </c>
      <c r="R564" s="6"/>
      <c r="S564" s="6"/>
      <c r="T564" s="6"/>
      <c r="U564" s="6"/>
      <c r="V564" s="6"/>
      <c r="W564" s="6"/>
      <c r="X564" s="6"/>
      <c r="Y564" s="6"/>
      <c r="Z564" s="6"/>
      <c r="AA564" s="6"/>
      <c r="AB564" s="6"/>
      <c r="AC564" s="6"/>
      <c r="AD564" s="6"/>
      <c r="AE564" s="6"/>
      <c r="AF564" s="6"/>
      <c r="AG564" s="6"/>
      <c r="AH564" s="6"/>
      <c r="AI564" s="6"/>
      <c r="AJ564" s="6"/>
    </row>
    <row r="565" spans="1:36" s="2" customFormat="1">
      <c r="A565" s="6"/>
      <c r="B565" s="87">
        <v>554</v>
      </c>
      <c r="C565" s="87" t="s">
        <v>14</v>
      </c>
      <c r="D565" s="87">
        <v>6</v>
      </c>
      <c r="E565" s="87" t="s">
        <v>301</v>
      </c>
      <c r="F565" s="87" t="s">
        <v>9</v>
      </c>
      <c r="G565" s="87">
        <v>18</v>
      </c>
      <c r="H565" s="87" t="s">
        <v>212</v>
      </c>
      <c r="I565" s="87">
        <v>234</v>
      </c>
      <c r="J565" s="87">
        <v>10</v>
      </c>
      <c r="K565" s="87">
        <v>0</v>
      </c>
      <c r="L565" s="87" t="s">
        <v>353</v>
      </c>
      <c r="M565" s="124">
        <v>1</v>
      </c>
      <c r="N565" s="124">
        <v>1</v>
      </c>
      <c r="O565" s="87">
        <v>2.9975000000000001</v>
      </c>
      <c r="P565" s="87">
        <v>2997.5</v>
      </c>
      <c r="Q565" s="87">
        <v>2997.5</v>
      </c>
      <c r="R565" s="6"/>
      <c r="S565" s="6"/>
      <c r="T565" s="6"/>
      <c r="U565" s="6"/>
      <c r="V565" s="6"/>
      <c r="W565" s="6"/>
      <c r="X565" s="6"/>
      <c r="Y565" s="6"/>
      <c r="Z565" s="6"/>
      <c r="AA565" s="6"/>
      <c r="AB565" s="6"/>
      <c r="AC565" s="6"/>
      <c r="AD565" s="6"/>
      <c r="AE565" s="6"/>
      <c r="AF565" s="6"/>
      <c r="AG565" s="6"/>
      <c r="AH565" s="6"/>
      <c r="AI565" s="6"/>
      <c r="AJ565" s="6"/>
    </row>
    <row r="566" spans="1:36" s="2" customFormat="1">
      <c r="A566" s="6"/>
      <c r="B566" s="87">
        <v>555</v>
      </c>
      <c r="C566" s="87" t="s">
        <v>14</v>
      </c>
      <c r="D566" s="87">
        <v>6</v>
      </c>
      <c r="E566" s="87" t="s">
        <v>301</v>
      </c>
      <c r="F566" s="87" t="s">
        <v>10</v>
      </c>
      <c r="G566" s="87">
        <v>18</v>
      </c>
      <c r="H566" s="87" t="s">
        <v>232</v>
      </c>
      <c r="I566" s="87">
        <v>258</v>
      </c>
      <c r="J566" s="87">
        <v>11</v>
      </c>
      <c r="K566" s="87">
        <v>0</v>
      </c>
      <c r="L566" s="87" t="s">
        <v>353</v>
      </c>
      <c r="M566" s="124">
        <v>1</v>
      </c>
      <c r="N566" s="124">
        <v>1</v>
      </c>
      <c r="O566" s="87">
        <v>2.39</v>
      </c>
      <c r="P566" s="87">
        <v>2390</v>
      </c>
      <c r="Q566" s="87">
        <v>2390</v>
      </c>
      <c r="R566" s="6"/>
      <c r="S566" s="6"/>
      <c r="T566" s="6"/>
      <c r="U566" s="6"/>
      <c r="V566" s="6"/>
      <c r="W566" s="6"/>
      <c r="X566" s="6"/>
      <c r="Y566" s="6"/>
      <c r="Z566" s="6"/>
      <c r="AA566" s="6"/>
      <c r="AB566" s="6"/>
      <c r="AC566" s="6"/>
      <c r="AD566" s="6"/>
      <c r="AE566" s="6"/>
      <c r="AF566" s="6"/>
      <c r="AG566" s="6"/>
      <c r="AH566" s="6"/>
      <c r="AI566" s="6"/>
      <c r="AJ566" s="6"/>
    </row>
    <row r="567" spans="1:36" s="2" customFormat="1">
      <c r="A567" s="6"/>
      <c r="B567" s="87">
        <v>556</v>
      </c>
      <c r="C567" s="87" t="s">
        <v>14</v>
      </c>
      <c r="D567" s="87">
        <v>6</v>
      </c>
      <c r="E567" s="87" t="s">
        <v>301</v>
      </c>
      <c r="F567" s="87" t="s">
        <v>11</v>
      </c>
      <c r="G567" s="87">
        <v>18</v>
      </c>
      <c r="H567" s="87" t="s">
        <v>252</v>
      </c>
      <c r="I567" s="87">
        <v>282</v>
      </c>
      <c r="J567" s="87">
        <v>12</v>
      </c>
      <c r="K567" s="87">
        <v>0</v>
      </c>
      <c r="L567" s="87" t="s">
        <v>353</v>
      </c>
      <c r="M567" s="124">
        <v>1</v>
      </c>
      <c r="N567" s="124">
        <v>1</v>
      </c>
      <c r="O567" s="87">
        <v>2.7974999999999999</v>
      </c>
      <c r="P567" s="87">
        <v>2797.5</v>
      </c>
      <c r="Q567" s="87">
        <v>2797.5</v>
      </c>
      <c r="R567" s="6"/>
      <c r="S567" s="6"/>
      <c r="T567" s="6"/>
      <c r="U567" s="6"/>
      <c r="V567" s="6"/>
      <c r="W567" s="6"/>
      <c r="X567" s="6"/>
      <c r="Y567" s="6"/>
      <c r="Z567" s="6"/>
      <c r="AA567" s="6"/>
      <c r="AB567" s="6"/>
      <c r="AC567" s="6"/>
      <c r="AD567" s="6"/>
      <c r="AE567" s="6"/>
      <c r="AF567" s="6"/>
      <c r="AG567" s="6"/>
      <c r="AH567" s="6"/>
      <c r="AI567" s="6"/>
      <c r="AJ567" s="6"/>
    </row>
    <row r="568" spans="1:36" s="2" customFormat="1">
      <c r="A568" s="6"/>
      <c r="B568" s="87">
        <v>557</v>
      </c>
      <c r="C568" s="87" t="s">
        <v>14</v>
      </c>
      <c r="D568" s="87">
        <v>6</v>
      </c>
      <c r="E568" s="87" t="s">
        <v>301</v>
      </c>
      <c r="F568" s="87" t="s">
        <v>12</v>
      </c>
      <c r="G568" s="87">
        <v>18</v>
      </c>
      <c r="H568" s="87" t="s">
        <v>272</v>
      </c>
      <c r="I568" s="87">
        <v>306</v>
      </c>
      <c r="J568" s="87">
        <v>13</v>
      </c>
      <c r="K568" s="87">
        <v>0</v>
      </c>
      <c r="L568" s="87" t="s">
        <v>353</v>
      </c>
      <c r="M568" s="124">
        <v>1</v>
      </c>
      <c r="N568" s="124">
        <v>1</v>
      </c>
      <c r="O568" s="87">
        <v>2.9325000000000001</v>
      </c>
      <c r="P568" s="87">
        <v>2932.5</v>
      </c>
      <c r="Q568" s="87">
        <v>2932.5</v>
      </c>
      <c r="R568" s="6"/>
      <c r="S568" s="6"/>
      <c r="T568" s="6"/>
      <c r="U568" s="6"/>
      <c r="V568" s="6"/>
      <c r="W568" s="6"/>
      <c r="X568" s="6"/>
      <c r="Y568" s="6"/>
      <c r="Z568" s="6"/>
      <c r="AA568" s="6"/>
      <c r="AB568" s="6"/>
      <c r="AC568" s="6"/>
      <c r="AD568" s="6"/>
      <c r="AE568" s="6"/>
      <c r="AF568" s="6"/>
      <c r="AG568" s="6"/>
      <c r="AH568" s="6"/>
      <c r="AI568" s="6"/>
      <c r="AJ568" s="6"/>
    </row>
    <row r="569" spans="1:36" s="2" customFormat="1">
      <c r="A569" s="6"/>
      <c r="B569" s="87">
        <v>558</v>
      </c>
      <c r="C569" s="87" t="s">
        <v>14</v>
      </c>
      <c r="D569" s="87">
        <v>6</v>
      </c>
      <c r="E569" s="87" t="s">
        <v>301</v>
      </c>
      <c r="F569" s="87" t="s">
        <v>13</v>
      </c>
      <c r="G569" s="87">
        <v>18</v>
      </c>
      <c r="H569" s="87" t="s">
        <v>292</v>
      </c>
      <c r="I569" s="87">
        <v>330</v>
      </c>
      <c r="J569" s="87">
        <v>14</v>
      </c>
      <c r="K569" s="87">
        <v>0</v>
      </c>
      <c r="L569" s="87" t="s">
        <v>353</v>
      </c>
      <c r="M569" s="124">
        <v>1</v>
      </c>
      <c r="N569" s="124">
        <v>1</v>
      </c>
      <c r="O569" s="87">
        <v>2.9775</v>
      </c>
      <c r="P569" s="87">
        <v>2977.5</v>
      </c>
      <c r="Q569" s="87">
        <v>2977.5</v>
      </c>
      <c r="R569" s="6"/>
      <c r="S569" s="6"/>
      <c r="T569" s="6"/>
      <c r="U569" s="6"/>
      <c r="V569" s="6"/>
      <c r="W569" s="6"/>
      <c r="X569" s="6"/>
      <c r="Y569" s="6"/>
      <c r="Z569" s="6"/>
      <c r="AA569" s="6"/>
      <c r="AB569" s="6"/>
      <c r="AC569" s="6"/>
      <c r="AD569" s="6"/>
      <c r="AE569" s="6"/>
      <c r="AF569" s="6"/>
      <c r="AG569" s="6"/>
      <c r="AH569" s="6"/>
      <c r="AI569" s="6"/>
      <c r="AJ569" s="6"/>
    </row>
    <row r="570" spans="1:36" s="2" customFormat="1">
      <c r="A570" s="6"/>
      <c r="B570" s="87">
        <v>559</v>
      </c>
      <c r="C570" s="87" t="s">
        <v>14</v>
      </c>
      <c r="D570" s="87">
        <v>6</v>
      </c>
      <c r="E570" s="87" t="s">
        <v>301</v>
      </c>
      <c r="F570" s="87" t="s">
        <v>14</v>
      </c>
      <c r="G570" s="87">
        <v>18</v>
      </c>
      <c r="H570" s="87" t="s">
        <v>312</v>
      </c>
      <c r="I570" s="87">
        <v>354</v>
      </c>
      <c r="J570" s="87">
        <v>15</v>
      </c>
      <c r="K570" s="87">
        <v>0</v>
      </c>
      <c r="L570" s="87" t="s">
        <v>353</v>
      </c>
      <c r="M570" s="124">
        <v>1</v>
      </c>
      <c r="N570" s="124">
        <v>1</v>
      </c>
      <c r="O570" s="87">
        <v>2.9925000000000002</v>
      </c>
      <c r="P570" s="87">
        <v>2992.5</v>
      </c>
      <c r="Q570" s="87">
        <v>2992.5</v>
      </c>
      <c r="R570" s="6"/>
      <c r="S570" s="6"/>
      <c r="T570" s="6"/>
      <c r="U570" s="6"/>
      <c r="V570" s="6"/>
      <c r="W570" s="6"/>
      <c r="X570" s="6"/>
      <c r="Y570" s="6"/>
      <c r="Z570" s="6"/>
      <c r="AA570" s="6"/>
      <c r="AB570" s="6"/>
      <c r="AC570" s="6"/>
      <c r="AD570" s="6"/>
      <c r="AE570" s="6"/>
      <c r="AF570" s="6"/>
      <c r="AG570" s="6"/>
      <c r="AH570" s="6"/>
      <c r="AI570" s="6"/>
      <c r="AJ570" s="6"/>
    </row>
    <row r="571" spans="1:36" s="2" customFormat="1">
      <c r="A571" s="6"/>
      <c r="B571" s="87">
        <v>560</v>
      </c>
      <c r="C571" s="87" t="s">
        <v>14</v>
      </c>
      <c r="D571" s="87">
        <v>6</v>
      </c>
      <c r="E571" s="87" t="s">
        <v>301</v>
      </c>
      <c r="F571" s="87" t="s">
        <v>15</v>
      </c>
      <c r="G571" s="87">
        <v>18</v>
      </c>
      <c r="H571" s="87" t="s">
        <v>332</v>
      </c>
      <c r="I571" s="87">
        <v>378</v>
      </c>
      <c r="J571" s="87">
        <v>16</v>
      </c>
      <c r="K571" s="87">
        <v>0</v>
      </c>
      <c r="L571" s="87" t="s">
        <v>353</v>
      </c>
      <c r="M571" s="124">
        <v>1</v>
      </c>
      <c r="N571" s="124">
        <v>1</v>
      </c>
      <c r="O571" s="87">
        <v>2.9975000000000001</v>
      </c>
      <c r="P571" s="87">
        <v>2997.5</v>
      </c>
      <c r="Q571" s="87">
        <v>2997.5</v>
      </c>
      <c r="R571" s="6"/>
      <c r="S571" s="6"/>
      <c r="T571" s="6"/>
      <c r="U571" s="6"/>
      <c r="V571" s="6"/>
      <c r="W571" s="6"/>
      <c r="X571" s="6"/>
      <c r="Y571" s="6"/>
      <c r="Z571" s="6"/>
      <c r="AA571" s="6"/>
      <c r="AB571" s="6"/>
      <c r="AC571" s="6"/>
      <c r="AD571" s="6"/>
      <c r="AE571" s="6"/>
      <c r="AF571" s="6"/>
      <c r="AG571" s="6"/>
      <c r="AH571" s="6"/>
      <c r="AI571" s="6"/>
      <c r="AJ571" s="6"/>
    </row>
    <row r="572" spans="1:36" s="2" customFormat="1">
      <c r="A572" s="6"/>
      <c r="B572" s="87">
        <v>561</v>
      </c>
      <c r="C572" s="87" t="s">
        <v>14</v>
      </c>
      <c r="D572" s="87">
        <v>6</v>
      </c>
      <c r="E572" s="87" t="s">
        <v>301</v>
      </c>
      <c r="F572" s="87" t="s">
        <v>0</v>
      </c>
      <c r="G572" s="87">
        <v>19</v>
      </c>
      <c r="H572" s="87" t="s">
        <v>33</v>
      </c>
      <c r="I572" s="87">
        <v>19</v>
      </c>
      <c r="J572" s="87">
        <v>1</v>
      </c>
      <c r="K572" s="87">
        <v>0</v>
      </c>
      <c r="L572" s="87" t="s">
        <v>353</v>
      </c>
      <c r="M572" s="124">
        <v>1</v>
      </c>
      <c r="N572" s="124">
        <v>1</v>
      </c>
      <c r="O572" s="87">
        <v>2.73</v>
      </c>
      <c r="P572" s="87">
        <v>2730</v>
      </c>
      <c r="Q572" s="87">
        <v>2730</v>
      </c>
      <c r="R572" s="6"/>
      <c r="S572" s="6"/>
      <c r="T572" s="6"/>
      <c r="U572" s="6"/>
      <c r="V572" s="6"/>
      <c r="W572" s="6"/>
      <c r="X572" s="6"/>
      <c r="Y572" s="6"/>
      <c r="Z572" s="6"/>
      <c r="AA572" s="6"/>
      <c r="AB572" s="6"/>
      <c r="AC572" s="6"/>
      <c r="AD572" s="6"/>
      <c r="AE572" s="6"/>
      <c r="AF572" s="6"/>
      <c r="AG572" s="6"/>
      <c r="AH572" s="6"/>
      <c r="AI572" s="6"/>
      <c r="AJ572" s="6"/>
    </row>
    <row r="573" spans="1:36" s="2" customFormat="1">
      <c r="A573" s="6"/>
      <c r="B573" s="87">
        <v>562</v>
      </c>
      <c r="C573" s="87" t="s">
        <v>14</v>
      </c>
      <c r="D573" s="87">
        <v>6</v>
      </c>
      <c r="E573" s="87" t="s">
        <v>301</v>
      </c>
      <c r="F573" s="87" t="s">
        <v>1</v>
      </c>
      <c r="G573" s="87">
        <v>19</v>
      </c>
      <c r="H573" s="87" t="s">
        <v>53</v>
      </c>
      <c r="I573" s="87">
        <v>43</v>
      </c>
      <c r="J573" s="87">
        <v>2</v>
      </c>
      <c r="K573" s="87">
        <v>0</v>
      </c>
      <c r="L573" s="87" t="s">
        <v>353</v>
      </c>
      <c r="M573" s="124">
        <v>1</v>
      </c>
      <c r="N573" s="124">
        <v>1</v>
      </c>
      <c r="O573" s="87">
        <v>2.91</v>
      </c>
      <c r="P573" s="87">
        <v>2910</v>
      </c>
      <c r="Q573" s="87">
        <v>2910</v>
      </c>
      <c r="R573" s="6"/>
      <c r="S573" s="6"/>
      <c r="T573" s="6"/>
      <c r="U573" s="6"/>
      <c r="V573" s="6"/>
      <c r="W573" s="6"/>
      <c r="X573" s="6"/>
      <c r="Y573" s="6"/>
      <c r="Z573" s="6"/>
      <c r="AA573" s="6"/>
      <c r="AB573" s="6"/>
      <c r="AC573" s="6"/>
      <c r="AD573" s="6"/>
      <c r="AE573" s="6"/>
      <c r="AF573" s="6"/>
      <c r="AG573" s="6"/>
      <c r="AH573" s="6"/>
      <c r="AI573" s="6"/>
      <c r="AJ573" s="6"/>
    </row>
    <row r="574" spans="1:36" s="2" customFormat="1">
      <c r="A574" s="6"/>
      <c r="B574" s="87">
        <v>563</v>
      </c>
      <c r="C574" s="87" t="s">
        <v>14</v>
      </c>
      <c r="D574" s="87">
        <v>6</v>
      </c>
      <c r="E574" s="87" t="s">
        <v>301</v>
      </c>
      <c r="F574" s="87" t="s">
        <v>2</v>
      </c>
      <c r="G574" s="87">
        <v>19</v>
      </c>
      <c r="H574" s="87" t="s">
        <v>73</v>
      </c>
      <c r="I574" s="87">
        <v>67</v>
      </c>
      <c r="J574" s="87">
        <v>3</v>
      </c>
      <c r="K574" s="87">
        <v>0</v>
      </c>
      <c r="L574" s="87" t="s">
        <v>353</v>
      </c>
      <c r="M574" s="124">
        <v>1</v>
      </c>
      <c r="N574" s="124">
        <v>1</v>
      </c>
      <c r="O574" s="87">
        <v>2.97</v>
      </c>
      <c r="P574" s="87">
        <v>2970</v>
      </c>
      <c r="Q574" s="87">
        <v>2970</v>
      </c>
      <c r="R574" s="6"/>
      <c r="S574" s="6"/>
      <c r="T574" s="6"/>
      <c r="U574" s="6"/>
      <c r="V574" s="6"/>
      <c r="W574" s="6"/>
      <c r="X574" s="6"/>
      <c r="Y574" s="6"/>
      <c r="Z574" s="6"/>
      <c r="AA574" s="6"/>
      <c r="AB574" s="6"/>
      <c r="AC574" s="6"/>
      <c r="AD574" s="6"/>
      <c r="AE574" s="6"/>
      <c r="AF574" s="6"/>
      <c r="AG574" s="6"/>
      <c r="AH574" s="6"/>
      <c r="AI574" s="6"/>
      <c r="AJ574" s="6"/>
    </row>
    <row r="575" spans="1:36" s="2" customFormat="1">
      <c r="A575" s="6"/>
      <c r="B575" s="87">
        <v>564</v>
      </c>
      <c r="C575" s="87" t="s">
        <v>14</v>
      </c>
      <c r="D575" s="87">
        <v>6</v>
      </c>
      <c r="E575" s="87" t="s">
        <v>301</v>
      </c>
      <c r="F575" s="87" t="s">
        <v>3</v>
      </c>
      <c r="G575" s="87">
        <v>19</v>
      </c>
      <c r="H575" s="87" t="s">
        <v>93</v>
      </c>
      <c r="I575" s="87">
        <v>91</v>
      </c>
      <c r="J575" s="87">
        <v>4</v>
      </c>
      <c r="K575" s="87">
        <v>0</v>
      </c>
      <c r="L575" s="87" t="s">
        <v>353</v>
      </c>
      <c r="M575" s="124">
        <v>1</v>
      </c>
      <c r="N575" s="124">
        <v>1</v>
      </c>
      <c r="O575" s="87">
        <v>2.99</v>
      </c>
      <c r="P575" s="87">
        <v>2990</v>
      </c>
      <c r="Q575" s="87">
        <v>2990</v>
      </c>
      <c r="R575" s="6"/>
      <c r="S575" s="6"/>
      <c r="T575" s="6"/>
      <c r="U575" s="6"/>
      <c r="V575" s="6"/>
      <c r="W575" s="6"/>
      <c r="X575" s="6"/>
      <c r="Y575" s="6"/>
      <c r="Z575" s="6"/>
      <c r="AA575" s="6"/>
      <c r="AB575" s="6"/>
      <c r="AC575" s="6"/>
      <c r="AD575" s="6"/>
      <c r="AE575" s="6"/>
      <c r="AF575" s="6"/>
      <c r="AG575" s="6"/>
      <c r="AH575" s="6"/>
      <c r="AI575" s="6"/>
      <c r="AJ575" s="6"/>
    </row>
    <row r="576" spans="1:36" s="2" customFormat="1">
      <c r="A576" s="6"/>
      <c r="B576" s="87">
        <v>565</v>
      </c>
      <c r="C576" s="87" t="s">
        <v>14</v>
      </c>
      <c r="D576" s="87">
        <v>6</v>
      </c>
      <c r="E576" s="87" t="s">
        <v>301</v>
      </c>
      <c r="F576" s="87" t="s">
        <v>4</v>
      </c>
      <c r="G576" s="87">
        <v>19</v>
      </c>
      <c r="H576" s="87" t="s">
        <v>113</v>
      </c>
      <c r="I576" s="87">
        <v>115</v>
      </c>
      <c r="J576" s="87">
        <v>5</v>
      </c>
      <c r="K576" s="87">
        <v>0</v>
      </c>
      <c r="L576" s="87" t="s">
        <v>353</v>
      </c>
      <c r="M576" s="124">
        <v>1</v>
      </c>
      <c r="N576" s="124">
        <v>1</v>
      </c>
      <c r="O576" s="87">
        <v>2.395</v>
      </c>
      <c r="P576" s="87">
        <v>2395</v>
      </c>
      <c r="Q576" s="87">
        <v>2395</v>
      </c>
      <c r="R576" s="6"/>
      <c r="S576" s="6"/>
      <c r="T576" s="6"/>
      <c r="U576" s="6"/>
      <c r="V576" s="6"/>
      <c r="W576" s="6"/>
      <c r="X576" s="6"/>
      <c r="Y576" s="6"/>
      <c r="Z576" s="6"/>
      <c r="AA576" s="6"/>
      <c r="AB576" s="6"/>
      <c r="AC576" s="6"/>
      <c r="AD576" s="6"/>
      <c r="AE576" s="6"/>
      <c r="AF576" s="6"/>
      <c r="AG576" s="6"/>
      <c r="AH576" s="6"/>
      <c r="AI576" s="6"/>
      <c r="AJ576" s="6"/>
    </row>
    <row r="577" spans="1:36" s="2" customFormat="1">
      <c r="A577" s="6"/>
      <c r="B577" s="87">
        <v>566</v>
      </c>
      <c r="C577" s="87" t="s">
        <v>14</v>
      </c>
      <c r="D577" s="87">
        <v>7</v>
      </c>
      <c r="E577" s="87" t="s">
        <v>302</v>
      </c>
      <c r="F577" s="87" t="s">
        <v>5</v>
      </c>
      <c r="G577" s="87">
        <v>19</v>
      </c>
      <c r="H577" s="87" t="s">
        <v>133</v>
      </c>
      <c r="I577" s="87">
        <v>139</v>
      </c>
      <c r="J577" s="87">
        <v>6</v>
      </c>
      <c r="K577" s="87">
        <v>0</v>
      </c>
      <c r="L577" s="87" t="s">
        <v>353</v>
      </c>
      <c r="M577" s="124">
        <v>1</v>
      </c>
      <c r="N577" s="124">
        <v>1</v>
      </c>
      <c r="O577" s="87">
        <v>2.7974999999999999</v>
      </c>
      <c r="P577" s="87">
        <v>2797.5</v>
      </c>
      <c r="Q577" s="87">
        <v>2797.5</v>
      </c>
      <c r="R577" s="6"/>
      <c r="S577" s="6"/>
      <c r="T577" s="6"/>
      <c r="U577" s="6"/>
      <c r="V577" s="6"/>
      <c r="W577" s="6"/>
      <c r="X577" s="6"/>
      <c r="Y577" s="6"/>
      <c r="Z577" s="6"/>
      <c r="AA577" s="6"/>
      <c r="AB577" s="6"/>
      <c r="AC577" s="6"/>
      <c r="AD577" s="6"/>
      <c r="AE577" s="6"/>
      <c r="AF577" s="6"/>
      <c r="AG577" s="6"/>
      <c r="AH577" s="6"/>
      <c r="AI577" s="6"/>
      <c r="AJ577" s="6"/>
    </row>
    <row r="578" spans="1:36" s="2" customFormat="1">
      <c r="A578" s="6"/>
      <c r="B578" s="87">
        <v>567</v>
      </c>
      <c r="C578" s="87" t="s">
        <v>14</v>
      </c>
      <c r="D578" s="87">
        <v>7</v>
      </c>
      <c r="E578" s="87" t="s">
        <v>302</v>
      </c>
      <c r="F578" s="87" t="s">
        <v>6</v>
      </c>
      <c r="G578" s="87">
        <v>19</v>
      </c>
      <c r="H578" s="87" t="s">
        <v>153</v>
      </c>
      <c r="I578" s="87">
        <v>163</v>
      </c>
      <c r="J578" s="87">
        <v>7</v>
      </c>
      <c r="K578" s="87">
        <v>0</v>
      </c>
      <c r="L578" s="87" t="s">
        <v>353</v>
      </c>
      <c r="M578" s="124">
        <v>1</v>
      </c>
      <c r="N578" s="124">
        <v>1</v>
      </c>
      <c r="O578" s="87">
        <v>2.9325000000000001</v>
      </c>
      <c r="P578" s="87">
        <v>2932.5</v>
      </c>
      <c r="Q578" s="87">
        <v>2932.5</v>
      </c>
      <c r="R578" s="6"/>
      <c r="S578" s="6"/>
      <c r="T578" s="6"/>
      <c r="U578" s="6"/>
      <c r="V578" s="6"/>
      <c r="W578" s="6"/>
      <c r="X578" s="6"/>
      <c r="Y578" s="6"/>
      <c r="Z578" s="6"/>
      <c r="AA578" s="6"/>
      <c r="AB578" s="6"/>
      <c r="AC578" s="6"/>
      <c r="AD578" s="6"/>
      <c r="AE578" s="6"/>
      <c r="AF578" s="6"/>
      <c r="AG578" s="6"/>
      <c r="AH578" s="6"/>
      <c r="AI578" s="6"/>
      <c r="AJ578" s="6"/>
    </row>
    <row r="579" spans="1:36" s="2" customFormat="1">
      <c r="A579" s="6"/>
      <c r="B579" s="87">
        <v>568</v>
      </c>
      <c r="C579" s="87" t="s">
        <v>14</v>
      </c>
      <c r="D579" s="87">
        <v>7</v>
      </c>
      <c r="E579" s="87" t="s">
        <v>302</v>
      </c>
      <c r="F579" s="87" t="s">
        <v>7</v>
      </c>
      <c r="G579" s="87">
        <v>19</v>
      </c>
      <c r="H579" s="87" t="s">
        <v>173</v>
      </c>
      <c r="I579" s="87">
        <v>187</v>
      </c>
      <c r="J579" s="87">
        <v>8</v>
      </c>
      <c r="K579" s="87">
        <v>0</v>
      </c>
      <c r="L579" s="87" t="s">
        <v>353</v>
      </c>
      <c r="M579" s="124">
        <v>1</v>
      </c>
      <c r="N579" s="124">
        <v>1</v>
      </c>
      <c r="O579" s="87">
        <v>2.9775</v>
      </c>
      <c r="P579" s="87">
        <v>2977.5</v>
      </c>
      <c r="Q579" s="87">
        <v>2977.5</v>
      </c>
      <c r="R579" s="6"/>
      <c r="S579" s="6"/>
      <c r="T579" s="6"/>
      <c r="U579" s="6"/>
      <c r="V579" s="6"/>
      <c r="W579" s="6"/>
      <c r="X579" s="6"/>
      <c r="Y579" s="6"/>
      <c r="Z579" s="6"/>
      <c r="AA579" s="6"/>
      <c r="AB579" s="6"/>
      <c r="AC579" s="6"/>
      <c r="AD579" s="6"/>
      <c r="AE579" s="6"/>
      <c r="AF579" s="6"/>
      <c r="AG579" s="6"/>
      <c r="AH579" s="6"/>
      <c r="AI579" s="6"/>
      <c r="AJ579" s="6"/>
    </row>
    <row r="580" spans="1:36" s="2" customFormat="1">
      <c r="A580" s="6"/>
      <c r="B580" s="87">
        <v>569</v>
      </c>
      <c r="C580" s="87" t="s">
        <v>14</v>
      </c>
      <c r="D580" s="87">
        <v>7</v>
      </c>
      <c r="E580" s="87" t="s">
        <v>302</v>
      </c>
      <c r="F580" s="87" t="s">
        <v>8</v>
      </c>
      <c r="G580" s="87">
        <v>19</v>
      </c>
      <c r="H580" s="87" t="s">
        <v>193</v>
      </c>
      <c r="I580" s="87">
        <v>211</v>
      </c>
      <c r="J580" s="87">
        <v>9</v>
      </c>
      <c r="K580" s="87">
        <v>0</v>
      </c>
      <c r="L580" s="87" t="s">
        <v>353</v>
      </c>
      <c r="M580" s="124">
        <v>1</v>
      </c>
      <c r="N580" s="124">
        <v>1</v>
      </c>
      <c r="O580" s="87">
        <v>2.9925000000000002</v>
      </c>
      <c r="P580" s="87">
        <v>2992.5</v>
      </c>
      <c r="Q580" s="87">
        <v>2992.5</v>
      </c>
      <c r="R580" s="6"/>
      <c r="S580" s="6"/>
      <c r="T580" s="6"/>
      <c r="U580" s="6"/>
      <c r="V580" s="6"/>
      <c r="W580" s="6"/>
      <c r="X580" s="6"/>
      <c r="Y580" s="6"/>
      <c r="Z580" s="6"/>
      <c r="AA580" s="6"/>
      <c r="AB580" s="6"/>
      <c r="AC580" s="6"/>
      <c r="AD580" s="6"/>
      <c r="AE580" s="6"/>
      <c r="AF580" s="6"/>
      <c r="AG580" s="6"/>
      <c r="AH580" s="6"/>
      <c r="AI580" s="6"/>
      <c r="AJ580" s="6"/>
    </row>
    <row r="581" spans="1:36" s="2" customFormat="1">
      <c r="A581" s="6"/>
      <c r="B581" s="87">
        <v>570</v>
      </c>
      <c r="C581" s="87" t="s">
        <v>14</v>
      </c>
      <c r="D581" s="87">
        <v>7</v>
      </c>
      <c r="E581" s="87" t="s">
        <v>302</v>
      </c>
      <c r="F581" s="87" t="s">
        <v>9</v>
      </c>
      <c r="G581" s="87">
        <v>19</v>
      </c>
      <c r="H581" s="87" t="s">
        <v>213</v>
      </c>
      <c r="I581" s="87">
        <v>235</v>
      </c>
      <c r="J581" s="87">
        <v>10</v>
      </c>
      <c r="K581" s="87">
        <v>0</v>
      </c>
      <c r="L581" s="87" t="s">
        <v>353</v>
      </c>
      <c r="M581" s="124">
        <v>1</v>
      </c>
      <c r="N581" s="124">
        <v>1</v>
      </c>
      <c r="O581" s="87">
        <v>2.9975000000000001</v>
      </c>
      <c r="P581" s="87">
        <v>2997.5</v>
      </c>
      <c r="Q581" s="87">
        <v>2997.5</v>
      </c>
      <c r="R581" s="6"/>
      <c r="S581" s="6"/>
      <c r="T581" s="6"/>
      <c r="U581" s="6"/>
      <c r="V581" s="6"/>
      <c r="W581" s="6"/>
      <c r="X581" s="6"/>
      <c r="Y581" s="6"/>
      <c r="Z581" s="6"/>
      <c r="AA581" s="6"/>
      <c r="AB581" s="6"/>
      <c r="AC581" s="6"/>
      <c r="AD581" s="6"/>
      <c r="AE581" s="6"/>
      <c r="AF581" s="6"/>
      <c r="AG581" s="6"/>
      <c r="AH581" s="6"/>
      <c r="AI581" s="6"/>
      <c r="AJ581" s="6"/>
    </row>
    <row r="582" spans="1:36" s="2" customFormat="1">
      <c r="A582" s="6"/>
      <c r="B582" s="87">
        <v>571</v>
      </c>
      <c r="C582" s="87" t="s">
        <v>14</v>
      </c>
      <c r="D582" s="87">
        <v>7</v>
      </c>
      <c r="E582" s="87" t="s">
        <v>302</v>
      </c>
      <c r="F582" s="87" t="s">
        <v>10</v>
      </c>
      <c r="G582" s="87">
        <v>19</v>
      </c>
      <c r="H582" s="87" t="s">
        <v>233</v>
      </c>
      <c r="I582" s="87">
        <v>259</v>
      </c>
      <c r="J582" s="87">
        <v>11</v>
      </c>
      <c r="K582" s="87">
        <v>0</v>
      </c>
      <c r="L582" s="87" t="s">
        <v>353</v>
      </c>
      <c r="M582" s="124">
        <v>1</v>
      </c>
      <c r="N582" s="124">
        <v>1</v>
      </c>
      <c r="O582" s="87">
        <v>2.39</v>
      </c>
      <c r="P582" s="87">
        <v>2390</v>
      </c>
      <c r="Q582" s="87">
        <v>2390</v>
      </c>
      <c r="R582" s="6"/>
      <c r="S582" s="6"/>
      <c r="T582" s="6"/>
      <c r="U582" s="6"/>
      <c r="V582" s="6"/>
      <c r="W582" s="6"/>
      <c r="X582" s="6"/>
      <c r="Y582" s="6"/>
      <c r="Z582" s="6"/>
      <c r="AA582" s="6"/>
      <c r="AB582" s="6"/>
      <c r="AC582" s="6"/>
      <c r="AD582" s="6"/>
      <c r="AE582" s="6"/>
      <c r="AF582" s="6"/>
      <c r="AG582" s="6"/>
      <c r="AH582" s="6"/>
      <c r="AI582" s="6"/>
      <c r="AJ582" s="6"/>
    </row>
    <row r="583" spans="1:36" s="2" customFormat="1">
      <c r="A583" s="6"/>
      <c r="B583" s="87">
        <v>572</v>
      </c>
      <c r="C583" s="87" t="s">
        <v>14</v>
      </c>
      <c r="D583" s="87">
        <v>7</v>
      </c>
      <c r="E583" s="87" t="s">
        <v>302</v>
      </c>
      <c r="F583" s="87" t="s">
        <v>11</v>
      </c>
      <c r="G583" s="87">
        <v>19</v>
      </c>
      <c r="H583" s="87" t="s">
        <v>253</v>
      </c>
      <c r="I583" s="87">
        <v>283</v>
      </c>
      <c r="J583" s="87">
        <v>12</v>
      </c>
      <c r="K583" s="87">
        <v>0</v>
      </c>
      <c r="L583" s="87" t="s">
        <v>353</v>
      </c>
      <c r="M583" s="124">
        <v>1</v>
      </c>
      <c r="N583" s="124">
        <v>1</v>
      </c>
      <c r="O583" s="87">
        <v>2.7974999999999999</v>
      </c>
      <c r="P583" s="87">
        <v>2797.5</v>
      </c>
      <c r="Q583" s="87">
        <v>2797.5</v>
      </c>
      <c r="R583" s="6"/>
      <c r="S583" s="6"/>
      <c r="T583" s="6"/>
      <c r="U583" s="6"/>
      <c r="V583" s="6"/>
      <c r="W583" s="6"/>
      <c r="X583" s="6"/>
      <c r="Y583" s="6"/>
      <c r="Z583" s="6"/>
      <c r="AA583" s="6"/>
      <c r="AB583" s="6"/>
      <c r="AC583" s="6"/>
      <c r="AD583" s="6"/>
      <c r="AE583" s="6"/>
      <c r="AF583" s="6"/>
      <c r="AG583" s="6"/>
      <c r="AH583" s="6"/>
      <c r="AI583" s="6"/>
      <c r="AJ583" s="6"/>
    </row>
    <row r="584" spans="1:36" s="2" customFormat="1">
      <c r="A584" s="6"/>
      <c r="B584" s="87">
        <v>573</v>
      </c>
      <c r="C584" s="87" t="s">
        <v>14</v>
      </c>
      <c r="D584" s="87">
        <v>7</v>
      </c>
      <c r="E584" s="87" t="s">
        <v>302</v>
      </c>
      <c r="F584" s="87" t="s">
        <v>12</v>
      </c>
      <c r="G584" s="87">
        <v>19</v>
      </c>
      <c r="H584" s="87" t="s">
        <v>273</v>
      </c>
      <c r="I584" s="87">
        <v>307</v>
      </c>
      <c r="J584" s="87">
        <v>13</v>
      </c>
      <c r="K584" s="87">
        <v>0</v>
      </c>
      <c r="L584" s="87" t="s">
        <v>353</v>
      </c>
      <c r="M584" s="124">
        <v>1</v>
      </c>
      <c r="N584" s="124">
        <v>1</v>
      </c>
      <c r="O584" s="87">
        <v>2.9325000000000001</v>
      </c>
      <c r="P584" s="87">
        <v>2932.5</v>
      </c>
      <c r="Q584" s="87">
        <v>2932.5</v>
      </c>
      <c r="R584" s="6"/>
      <c r="S584" s="6"/>
      <c r="T584" s="6"/>
      <c r="U584" s="6"/>
      <c r="V584" s="6"/>
      <c r="W584" s="6"/>
      <c r="X584" s="6"/>
      <c r="Y584" s="6"/>
      <c r="Z584" s="6"/>
      <c r="AA584" s="6"/>
      <c r="AB584" s="6"/>
      <c r="AC584" s="6"/>
      <c r="AD584" s="6"/>
      <c r="AE584" s="6"/>
      <c r="AF584" s="6"/>
      <c r="AG584" s="6"/>
      <c r="AH584" s="6"/>
      <c r="AI584" s="6"/>
      <c r="AJ584" s="6"/>
    </row>
    <row r="585" spans="1:36" s="2" customFormat="1">
      <c r="A585" s="6"/>
      <c r="B585" s="87">
        <v>574</v>
      </c>
      <c r="C585" s="87" t="s">
        <v>14</v>
      </c>
      <c r="D585" s="87">
        <v>7</v>
      </c>
      <c r="E585" s="87" t="s">
        <v>302</v>
      </c>
      <c r="F585" s="87" t="s">
        <v>13</v>
      </c>
      <c r="G585" s="87">
        <v>19</v>
      </c>
      <c r="H585" s="87" t="s">
        <v>293</v>
      </c>
      <c r="I585" s="87">
        <v>331</v>
      </c>
      <c r="J585" s="87">
        <v>14</v>
      </c>
      <c r="K585" s="87">
        <v>0</v>
      </c>
      <c r="L585" s="87" t="s">
        <v>353</v>
      </c>
      <c r="M585" s="124">
        <v>1</v>
      </c>
      <c r="N585" s="124">
        <v>1</v>
      </c>
      <c r="O585" s="87">
        <v>2.9775</v>
      </c>
      <c r="P585" s="87">
        <v>2977.5</v>
      </c>
      <c r="Q585" s="87">
        <v>2977.5</v>
      </c>
      <c r="R585" s="6"/>
      <c r="S585" s="6"/>
      <c r="T585" s="6"/>
      <c r="U585" s="6"/>
      <c r="V585" s="6"/>
      <c r="W585" s="6"/>
      <c r="X585" s="6"/>
      <c r="Y585" s="6"/>
      <c r="Z585" s="6"/>
      <c r="AA585" s="6"/>
      <c r="AB585" s="6"/>
      <c r="AC585" s="6"/>
      <c r="AD585" s="6"/>
      <c r="AE585" s="6"/>
      <c r="AF585" s="6"/>
      <c r="AG585" s="6"/>
      <c r="AH585" s="6"/>
      <c r="AI585" s="6"/>
      <c r="AJ585" s="6"/>
    </row>
    <row r="586" spans="1:36" s="2" customFormat="1">
      <c r="A586" s="6"/>
      <c r="B586" s="87">
        <v>575</v>
      </c>
      <c r="C586" s="87" t="s">
        <v>14</v>
      </c>
      <c r="D586" s="87">
        <v>7</v>
      </c>
      <c r="E586" s="87" t="s">
        <v>302</v>
      </c>
      <c r="F586" s="87" t="s">
        <v>14</v>
      </c>
      <c r="G586" s="87">
        <v>19</v>
      </c>
      <c r="H586" s="87" t="s">
        <v>313</v>
      </c>
      <c r="I586" s="87">
        <v>355</v>
      </c>
      <c r="J586" s="87">
        <v>15</v>
      </c>
      <c r="K586" s="87">
        <v>0</v>
      </c>
      <c r="L586" s="87" t="s">
        <v>353</v>
      </c>
      <c r="M586" s="124">
        <v>1</v>
      </c>
      <c r="N586" s="124">
        <v>1</v>
      </c>
      <c r="O586" s="87">
        <v>2.9925000000000002</v>
      </c>
      <c r="P586" s="87">
        <v>2992.5</v>
      </c>
      <c r="Q586" s="87">
        <v>2992.5</v>
      </c>
      <c r="R586" s="6"/>
      <c r="S586" s="6"/>
      <c r="T586" s="6"/>
      <c r="U586" s="6"/>
      <c r="V586" s="6"/>
      <c r="W586" s="6"/>
      <c r="X586" s="6"/>
      <c r="Y586" s="6"/>
      <c r="Z586" s="6"/>
      <c r="AA586" s="6"/>
      <c r="AB586" s="6"/>
      <c r="AC586" s="6"/>
      <c r="AD586" s="6"/>
      <c r="AE586" s="6"/>
      <c r="AF586" s="6"/>
      <c r="AG586" s="6"/>
      <c r="AH586" s="6"/>
      <c r="AI586" s="6"/>
      <c r="AJ586" s="6"/>
    </row>
    <row r="587" spans="1:36" s="2" customFormat="1">
      <c r="A587" s="6"/>
      <c r="B587" s="87">
        <v>576</v>
      </c>
      <c r="C587" s="87" t="s">
        <v>14</v>
      </c>
      <c r="D587" s="87">
        <v>7</v>
      </c>
      <c r="E587" s="87" t="s">
        <v>302</v>
      </c>
      <c r="F587" s="87" t="s">
        <v>15</v>
      </c>
      <c r="G587" s="87">
        <v>19</v>
      </c>
      <c r="H587" s="87" t="s">
        <v>333</v>
      </c>
      <c r="I587" s="87">
        <v>379</v>
      </c>
      <c r="J587" s="87">
        <v>16</v>
      </c>
      <c r="K587" s="87">
        <v>0</v>
      </c>
      <c r="L587" s="87" t="s">
        <v>353</v>
      </c>
      <c r="M587" s="124">
        <v>1</v>
      </c>
      <c r="N587" s="124">
        <v>1</v>
      </c>
      <c r="O587" s="87">
        <v>2.9975000000000001</v>
      </c>
      <c r="P587" s="87">
        <v>2997.5</v>
      </c>
      <c r="Q587" s="87">
        <v>2997.5</v>
      </c>
      <c r="R587" s="6"/>
      <c r="S587" s="6"/>
      <c r="T587" s="6"/>
      <c r="U587" s="6"/>
      <c r="V587" s="6"/>
      <c r="W587" s="6"/>
      <c r="X587" s="6"/>
      <c r="Y587" s="6"/>
      <c r="Z587" s="6"/>
      <c r="AA587" s="6"/>
      <c r="AB587" s="6"/>
      <c r="AC587" s="6"/>
      <c r="AD587" s="6"/>
      <c r="AE587" s="6"/>
      <c r="AF587" s="6"/>
      <c r="AG587" s="6"/>
      <c r="AH587" s="6"/>
      <c r="AI587" s="6"/>
      <c r="AJ587" s="6"/>
    </row>
    <row r="588" spans="1:36" s="2" customFormat="1">
      <c r="A588" s="6"/>
      <c r="B588" s="87">
        <v>577</v>
      </c>
      <c r="C588" s="87" t="s">
        <v>14</v>
      </c>
      <c r="D588" s="87">
        <v>7</v>
      </c>
      <c r="E588" s="87" t="s">
        <v>302</v>
      </c>
      <c r="F588" s="87" t="s">
        <v>0</v>
      </c>
      <c r="G588" s="87">
        <v>23</v>
      </c>
      <c r="H588" s="87" t="s">
        <v>442</v>
      </c>
      <c r="I588" s="87">
        <v>23</v>
      </c>
      <c r="J588" s="87">
        <v>1</v>
      </c>
      <c r="K588" s="87">
        <v>0</v>
      </c>
      <c r="L588" s="87" t="s">
        <v>353</v>
      </c>
      <c r="M588" s="124">
        <v>1</v>
      </c>
      <c r="N588" s="124">
        <v>1</v>
      </c>
      <c r="O588" s="124">
        <v>1</v>
      </c>
      <c r="P588" s="87">
        <v>3000</v>
      </c>
      <c r="Q588" s="87">
        <v>3000</v>
      </c>
      <c r="R588" s="6"/>
      <c r="S588" s="6"/>
      <c r="T588" s="6"/>
      <c r="U588" s="6"/>
      <c r="V588" s="6"/>
      <c r="W588" s="6"/>
      <c r="X588" s="6"/>
      <c r="Y588" s="6"/>
      <c r="Z588" s="6"/>
      <c r="AA588" s="6"/>
      <c r="AB588" s="6"/>
      <c r="AC588" s="6"/>
      <c r="AD588" s="6"/>
      <c r="AE588" s="6"/>
      <c r="AF588" s="6"/>
      <c r="AG588" s="6"/>
      <c r="AH588" s="6"/>
      <c r="AI588" s="6"/>
      <c r="AJ588" s="6"/>
    </row>
    <row r="589" spans="1:36" s="2" customFormat="1">
      <c r="A589" s="6"/>
      <c r="B589" s="87">
        <v>578</v>
      </c>
      <c r="C589" s="87" t="s">
        <v>14</v>
      </c>
      <c r="D589" s="87">
        <v>7</v>
      </c>
      <c r="E589" s="87" t="s">
        <v>302</v>
      </c>
      <c r="F589" s="87" t="s">
        <v>1</v>
      </c>
      <c r="G589" s="87">
        <v>23</v>
      </c>
      <c r="H589" s="87" t="s">
        <v>443</v>
      </c>
      <c r="I589" s="87">
        <v>47</v>
      </c>
      <c r="J589" s="87">
        <v>2</v>
      </c>
      <c r="K589" s="87">
        <v>0</v>
      </c>
      <c r="L589" s="87" t="s">
        <v>353</v>
      </c>
      <c r="M589" s="124">
        <v>1</v>
      </c>
      <c r="N589" s="124">
        <v>1</v>
      </c>
      <c r="O589" s="124">
        <v>1</v>
      </c>
      <c r="P589" s="87">
        <v>3000</v>
      </c>
      <c r="Q589" s="87">
        <v>3000</v>
      </c>
      <c r="R589" s="6"/>
      <c r="S589" s="6"/>
      <c r="T589" s="6"/>
      <c r="U589" s="6"/>
      <c r="V589" s="6"/>
      <c r="W589" s="6"/>
      <c r="X589" s="6"/>
      <c r="Y589" s="6"/>
      <c r="Z589" s="6"/>
      <c r="AA589" s="6"/>
      <c r="AB589" s="6"/>
      <c r="AC589" s="6"/>
      <c r="AD589" s="6"/>
      <c r="AE589" s="6"/>
      <c r="AF589" s="6"/>
      <c r="AG589" s="6"/>
      <c r="AH589" s="6"/>
      <c r="AI589" s="6"/>
      <c r="AJ589" s="6"/>
    </row>
    <row r="590" spans="1:36" s="2" customFormat="1">
      <c r="A590" s="6"/>
      <c r="B590" s="87">
        <v>579</v>
      </c>
      <c r="C590" s="87" t="s">
        <v>14</v>
      </c>
      <c r="D590" s="87">
        <v>7</v>
      </c>
      <c r="E590" s="87" t="s">
        <v>302</v>
      </c>
      <c r="F590" s="87" t="s">
        <v>2</v>
      </c>
      <c r="G590" s="87">
        <v>23</v>
      </c>
      <c r="H590" s="87" t="s">
        <v>444</v>
      </c>
      <c r="I590" s="87">
        <v>71</v>
      </c>
      <c r="J590" s="87">
        <v>3</v>
      </c>
      <c r="K590" s="87">
        <v>0</v>
      </c>
      <c r="L590" s="87" t="s">
        <v>353</v>
      </c>
      <c r="M590" s="124">
        <v>1</v>
      </c>
      <c r="N590" s="124">
        <v>1</v>
      </c>
      <c r="O590" s="124">
        <v>1</v>
      </c>
      <c r="P590" s="87">
        <v>3000</v>
      </c>
      <c r="Q590" s="87">
        <v>3000</v>
      </c>
      <c r="R590" s="6"/>
      <c r="S590" s="6"/>
      <c r="T590" s="6"/>
      <c r="U590" s="6"/>
      <c r="V590" s="6"/>
      <c r="W590" s="6"/>
      <c r="X590" s="6"/>
      <c r="Y590" s="6"/>
      <c r="Z590" s="6"/>
      <c r="AA590" s="6"/>
      <c r="AB590" s="6"/>
      <c r="AC590" s="6"/>
      <c r="AD590" s="6"/>
      <c r="AE590" s="6"/>
      <c r="AF590" s="6"/>
      <c r="AG590" s="6"/>
      <c r="AH590" s="6"/>
      <c r="AI590" s="6"/>
      <c r="AJ590" s="6"/>
    </row>
    <row r="591" spans="1:36" s="2" customFormat="1">
      <c r="A591" s="6"/>
      <c r="B591" s="87">
        <v>580</v>
      </c>
      <c r="C591" s="87" t="s">
        <v>14</v>
      </c>
      <c r="D591" s="87">
        <v>7</v>
      </c>
      <c r="E591" s="87" t="s">
        <v>302</v>
      </c>
      <c r="F591" s="87" t="s">
        <v>3</v>
      </c>
      <c r="G591" s="87">
        <v>23</v>
      </c>
      <c r="H591" s="87" t="s">
        <v>445</v>
      </c>
      <c r="I591" s="87">
        <v>95</v>
      </c>
      <c r="J591" s="87">
        <v>4</v>
      </c>
      <c r="K591" s="87">
        <v>0</v>
      </c>
      <c r="L591" s="87" t="s">
        <v>353</v>
      </c>
      <c r="M591" s="124">
        <v>1</v>
      </c>
      <c r="N591" s="124">
        <v>1</v>
      </c>
      <c r="O591" s="124">
        <v>1</v>
      </c>
      <c r="P591" s="87">
        <v>3000</v>
      </c>
      <c r="Q591" s="87">
        <v>3000</v>
      </c>
      <c r="R591" s="6"/>
      <c r="S591" s="6"/>
      <c r="T591" s="6"/>
      <c r="U591" s="6"/>
      <c r="V591" s="6"/>
      <c r="W591" s="6"/>
      <c r="X591" s="6"/>
      <c r="Y591" s="6"/>
      <c r="Z591" s="6"/>
      <c r="AA591" s="6"/>
      <c r="AB591" s="6"/>
      <c r="AC591" s="6"/>
      <c r="AD591" s="6"/>
      <c r="AE591" s="6"/>
      <c r="AF591" s="6"/>
      <c r="AG591" s="6"/>
      <c r="AH591" s="6"/>
      <c r="AI591" s="6"/>
      <c r="AJ591" s="6"/>
    </row>
    <row r="592" spans="1:36" s="2" customFormat="1">
      <c r="A592" s="6"/>
      <c r="B592" s="87">
        <v>581</v>
      </c>
      <c r="C592" s="87" t="s">
        <v>14</v>
      </c>
      <c r="D592" s="87">
        <v>7</v>
      </c>
      <c r="E592" s="87" t="s">
        <v>302</v>
      </c>
      <c r="F592" s="87" t="s">
        <v>4</v>
      </c>
      <c r="G592" s="87">
        <v>23</v>
      </c>
      <c r="H592" s="87" t="s">
        <v>446</v>
      </c>
      <c r="I592" s="87">
        <v>119</v>
      </c>
      <c r="J592" s="87">
        <v>5</v>
      </c>
      <c r="K592" s="87">
        <v>0</v>
      </c>
      <c r="L592" s="87" t="s">
        <v>353</v>
      </c>
      <c r="M592" s="124">
        <v>1</v>
      </c>
      <c r="N592" s="124">
        <v>1</v>
      </c>
      <c r="O592" s="124">
        <v>1</v>
      </c>
      <c r="P592" s="87">
        <v>3000</v>
      </c>
      <c r="Q592" s="87">
        <v>3000</v>
      </c>
      <c r="R592" s="6"/>
      <c r="S592" s="6"/>
      <c r="T592" s="6"/>
      <c r="U592" s="6"/>
      <c r="V592" s="6"/>
      <c r="W592" s="6"/>
      <c r="X592" s="6"/>
      <c r="Y592" s="6"/>
      <c r="Z592" s="6"/>
      <c r="AA592" s="6"/>
      <c r="AB592" s="6"/>
      <c r="AC592" s="6"/>
      <c r="AD592" s="6"/>
      <c r="AE592" s="6"/>
      <c r="AF592" s="6"/>
      <c r="AG592" s="6"/>
      <c r="AH592" s="6"/>
      <c r="AI592" s="6"/>
      <c r="AJ592" s="6"/>
    </row>
    <row r="593" spans="1:36" s="2" customFormat="1">
      <c r="A593" s="6"/>
      <c r="B593" s="87">
        <v>582</v>
      </c>
      <c r="C593" s="87" t="s">
        <v>14</v>
      </c>
      <c r="D593" s="87">
        <v>8</v>
      </c>
      <c r="E593" s="87" t="s">
        <v>303</v>
      </c>
      <c r="F593" s="87" t="s">
        <v>5</v>
      </c>
      <c r="G593" s="87">
        <v>23</v>
      </c>
      <c r="H593" s="87" t="s">
        <v>447</v>
      </c>
      <c r="I593" s="87">
        <v>143</v>
      </c>
      <c r="J593" s="87">
        <v>6</v>
      </c>
      <c r="K593" s="87">
        <v>0</v>
      </c>
      <c r="L593" s="87" t="s">
        <v>353</v>
      </c>
      <c r="M593" s="124">
        <v>1</v>
      </c>
      <c r="N593" s="124">
        <v>1</v>
      </c>
      <c r="O593" s="124">
        <v>1</v>
      </c>
      <c r="P593" s="87">
        <v>3000</v>
      </c>
      <c r="Q593" s="87">
        <v>3000</v>
      </c>
      <c r="R593" s="6"/>
      <c r="S593" s="6"/>
      <c r="T593" s="6"/>
      <c r="U593" s="6"/>
      <c r="V593" s="6"/>
      <c r="W593" s="6"/>
      <c r="X593" s="6"/>
      <c r="Y593" s="6"/>
      <c r="Z593" s="6"/>
      <c r="AA593" s="6"/>
      <c r="AB593" s="6"/>
      <c r="AC593" s="6"/>
      <c r="AD593" s="6"/>
      <c r="AE593" s="6"/>
      <c r="AF593" s="6"/>
      <c r="AG593" s="6"/>
      <c r="AH593" s="6"/>
      <c r="AI593" s="6"/>
      <c r="AJ593" s="6"/>
    </row>
    <row r="594" spans="1:36" s="2" customFormat="1">
      <c r="A594" s="6"/>
      <c r="B594" s="87">
        <v>583</v>
      </c>
      <c r="C594" s="87" t="s">
        <v>14</v>
      </c>
      <c r="D594" s="87">
        <v>8</v>
      </c>
      <c r="E594" s="87" t="s">
        <v>303</v>
      </c>
      <c r="F594" s="87" t="s">
        <v>6</v>
      </c>
      <c r="G594" s="87">
        <v>23</v>
      </c>
      <c r="H594" s="87" t="s">
        <v>448</v>
      </c>
      <c r="I594" s="87">
        <v>167</v>
      </c>
      <c r="J594" s="87">
        <v>7</v>
      </c>
      <c r="K594" s="87">
        <v>0</v>
      </c>
      <c r="L594" s="87" t="s">
        <v>353</v>
      </c>
      <c r="M594" s="124">
        <v>1</v>
      </c>
      <c r="N594" s="124">
        <v>1</v>
      </c>
      <c r="O594" s="124">
        <v>1</v>
      </c>
      <c r="P594" s="87">
        <v>3000</v>
      </c>
      <c r="Q594" s="87">
        <v>3000</v>
      </c>
      <c r="R594" s="6"/>
      <c r="S594" s="6"/>
      <c r="T594" s="6"/>
      <c r="U594" s="6"/>
      <c r="V594" s="6"/>
      <c r="W594" s="6"/>
      <c r="X594" s="6"/>
      <c r="Y594" s="6"/>
      <c r="Z594" s="6"/>
      <c r="AA594" s="6"/>
      <c r="AB594" s="6"/>
      <c r="AC594" s="6"/>
      <c r="AD594" s="6"/>
      <c r="AE594" s="6"/>
      <c r="AF594" s="6"/>
      <c r="AG594" s="6"/>
      <c r="AH594" s="6"/>
      <c r="AI594" s="6"/>
      <c r="AJ594" s="6"/>
    </row>
    <row r="595" spans="1:36" s="2" customFormat="1">
      <c r="A595" s="6"/>
      <c r="B595" s="87">
        <v>584</v>
      </c>
      <c r="C595" s="87" t="s">
        <v>14</v>
      </c>
      <c r="D595" s="87">
        <v>8</v>
      </c>
      <c r="E595" s="87" t="s">
        <v>303</v>
      </c>
      <c r="F595" s="87" t="s">
        <v>7</v>
      </c>
      <c r="G595" s="87">
        <v>23</v>
      </c>
      <c r="H595" s="87" t="s">
        <v>449</v>
      </c>
      <c r="I595" s="87">
        <v>191</v>
      </c>
      <c r="J595" s="87">
        <v>8</v>
      </c>
      <c r="K595" s="87">
        <v>0</v>
      </c>
      <c r="L595" s="87" t="s">
        <v>353</v>
      </c>
      <c r="M595" s="124">
        <v>1</v>
      </c>
      <c r="N595" s="124">
        <v>1</v>
      </c>
      <c r="O595" s="124">
        <v>1</v>
      </c>
      <c r="P595" s="87">
        <v>3000</v>
      </c>
      <c r="Q595" s="87">
        <v>3000</v>
      </c>
      <c r="R595" s="6"/>
      <c r="S595" s="6"/>
      <c r="T595" s="6"/>
      <c r="U595" s="6"/>
      <c r="V595" s="6"/>
      <c r="W595" s="6"/>
      <c r="X595" s="6"/>
      <c r="Y595" s="6"/>
      <c r="Z595" s="6"/>
      <c r="AA595" s="6"/>
      <c r="AB595" s="6"/>
      <c r="AC595" s="6"/>
      <c r="AD595" s="6"/>
      <c r="AE595" s="6"/>
      <c r="AF595" s="6"/>
      <c r="AG595" s="6"/>
      <c r="AH595" s="6"/>
      <c r="AI595" s="6"/>
      <c r="AJ595" s="6"/>
    </row>
    <row r="596" spans="1:36" s="2" customFormat="1">
      <c r="A596" s="6"/>
      <c r="B596" s="87">
        <v>585</v>
      </c>
      <c r="C596" s="87" t="s">
        <v>14</v>
      </c>
      <c r="D596" s="87">
        <v>8</v>
      </c>
      <c r="E596" s="87" t="s">
        <v>303</v>
      </c>
      <c r="F596" s="87" t="s">
        <v>8</v>
      </c>
      <c r="G596" s="87">
        <v>23</v>
      </c>
      <c r="H596" s="87" t="s">
        <v>450</v>
      </c>
      <c r="I596" s="87">
        <v>215</v>
      </c>
      <c r="J596" s="87">
        <v>9</v>
      </c>
      <c r="K596" s="87">
        <v>0</v>
      </c>
      <c r="L596" s="87" t="s">
        <v>353</v>
      </c>
      <c r="M596" s="124">
        <v>1</v>
      </c>
      <c r="N596" s="124">
        <v>1</v>
      </c>
      <c r="O596" s="124">
        <v>1</v>
      </c>
      <c r="P596" s="87">
        <v>3000</v>
      </c>
      <c r="Q596" s="87">
        <v>3000</v>
      </c>
      <c r="R596" s="6"/>
      <c r="S596" s="6"/>
      <c r="T596" s="6"/>
      <c r="U596" s="6"/>
      <c r="V596" s="6"/>
      <c r="W596" s="6"/>
      <c r="X596" s="6"/>
      <c r="Y596" s="6"/>
      <c r="Z596" s="6"/>
      <c r="AA596" s="6"/>
      <c r="AB596" s="6"/>
      <c r="AC596" s="6"/>
      <c r="AD596" s="6"/>
      <c r="AE596" s="6"/>
      <c r="AF596" s="6"/>
      <c r="AG596" s="6"/>
      <c r="AH596" s="6"/>
      <c r="AI596" s="6"/>
      <c r="AJ596" s="6"/>
    </row>
    <row r="597" spans="1:36" s="2" customFormat="1">
      <c r="A597" s="6"/>
      <c r="B597" s="87">
        <v>586</v>
      </c>
      <c r="C597" s="87" t="s">
        <v>14</v>
      </c>
      <c r="D597" s="87">
        <v>8</v>
      </c>
      <c r="E597" s="87" t="s">
        <v>303</v>
      </c>
      <c r="F597" s="87" t="s">
        <v>9</v>
      </c>
      <c r="G597" s="87">
        <v>23</v>
      </c>
      <c r="H597" s="87" t="s">
        <v>451</v>
      </c>
      <c r="I597" s="87">
        <v>239</v>
      </c>
      <c r="J597" s="87">
        <v>10</v>
      </c>
      <c r="K597" s="87">
        <v>0</v>
      </c>
      <c r="L597" s="87" t="s">
        <v>353</v>
      </c>
      <c r="M597" s="124">
        <v>1</v>
      </c>
      <c r="N597" s="124">
        <v>1</v>
      </c>
      <c r="O597" s="124">
        <v>1</v>
      </c>
      <c r="P597" s="87">
        <v>3000</v>
      </c>
      <c r="Q597" s="87">
        <v>3000</v>
      </c>
      <c r="R597" s="6"/>
      <c r="S597" s="6"/>
      <c r="T597" s="6"/>
      <c r="U597" s="6"/>
      <c r="V597" s="6"/>
      <c r="W597" s="6"/>
      <c r="X597" s="6"/>
      <c r="Y597" s="6"/>
      <c r="Z597" s="6"/>
      <c r="AA597" s="6"/>
      <c r="AB597" s="6"/>
      <c r="AC597" s="6"/>
      <c r="AD597" s="6"/>
      <c r="AE597" s="6"/>
      <c r="AF597" s="6"/>
      <c r="AG597" s="6"/>
      <c r="AH597" s="6"/>
      <c r="AI597" s="6"/>
      <c r="AJ597" s="6"/>
    </row>
    <row r="598" spans="1:36" s="2" customFormat="1">
      <c r="A598" s="6"/>
      <c r="B598" s="87">
        <v>587</v>
      </c>
      <c r="C598" s="87" t="s">
        <v>14</v>
      </c>
      <c r="D598" s="87">
        <v>8</v>
      </c>
      <c r="E598" s="87" t="s">
        <v>303</v>
      </c>
      <c r="F598" s="87" t="s">
        <v>10</v>
      </c>
      <c r="G598" s="87">
        <v>23</v>
      </c>
      <c r="H598" s="87" t="s">
        <v>452</v>
      </c>
      <c r="I598" s="87">
        <v>263</v>
      </c>
      <c r="J598" s="87">
        <v>11</v>
      </c>
      <c r="K598" s="87">
        <v>0</v>
      </c>
      <c r="L598" s="87" t="s">
        <v>353</v>
      </c>
      <c r="M598" s="124">
        <v>1</v>
      </c>
      <c r="N598" s="124">
        <v>1</v>
      </c>
      <c r="O598" s="124">
        <v>1</v>
      </c>
      <c r="P598" s="87">
        <v>3000</v>
      </c>
      <c r="Q598" s="87">
        <v>3000</v>
      </c>
      <c r="R598" s="6"/>
      <c r="S598" s="6"/>
      <c r="T598" s="6"/>
      <c r="U598" s="6"/>
      <c r="V598" s="6"/>
      <c r="W598" s="6"/>
      <c r="X598" s="6"/>
      <c r="Y598" s="6"/>
      <c r="Z598" s="6"/>
      <c r="AA598" s="6"/>
      <c r="AB598" s="6"/>
      <c r="AC598" s="6"/>
      <c r="AD598" s="6"/>
      <c r="AE598" s="6"/>
      <c r="AF598" s="6"/>
      <c r="AG598" s="6"/>
      <c r="AH598" s="6"/>
      <c r="AI598" s="6"/>
      <c r="AJ598" s="6"/>
    </row>
    <row r="599" spans="1:36" s="2" customFormat="1">
      <c r="A599" s="6"/>
      <c r="B599" s="87">
        <v>588</v>
      </c>
      <c r="C599" s="87" t="s">
        <v>14</v>
      </c>
      <c r="D599" s="87">
        <v>8</v>
      </c>
      <c r="E599" s="87" t="s">
        <v>303</v>
      </c>
      <c r="F599" s="87" t="s">
        <v>11</v>
      </c>
      <c r="G599" s="87">
        <v>23</v>
      </c>
      <c r="H599" s="87" t="s">
        <v>453</v>
      </c>
      <c r="I599" s="87">
        <v>287</v>
      </c>
      <c r="J599" s="87">
        <v>12</v>
      </c>
      <c r="K599" s="87">
        <v>0</v>
      </c>
      <c r="L599" s="87" t="s">
        <v>353</v>
      </c>
      <c r="M599" s="124">
        <v>1</v>
      </c>
      <c r="N599" s="124">
        <v>1</v>
      </c>
      <c r="O599" s="124">
        <v>1</v>
      </c>
      <c r="P599" s="87">
        <v>3000</v>
      </c>
      <c r="Q599" s="87">
        <v>3000</v>
      </c>
      <c r="R599" s="6"/>
      <c r="S599" s="6"/>
      <c r="T599" s="6"/>
      <c r="U599" s="6"/>
      <c r="V599" s="6"/>
      <c r="W599" s="6"/>
      <c r="X599" s="6"/>
      <c r="Y599" s="6"/>
      <c r="Z599" s="6"/>
      <c r="AA599" s="6"/>
      <c r="AB599" s="6"/>
      <c r="AC599" s="6"/>
      <c r="AD599" s="6"/>
      <c r="AE599" s="6"/>
      <c r="AF599" s="6"/>
      <c r="AG599" s="6"/>
      <c r="AH599" s="6"/>
      <c r="AI599" s="6"/>
      <c r="AJ599" s="6"/>
    </row>
    <row r="600" spans="1:36" s="2" customFormat="1">
      <c r="A600" s="6"/>
      <c r="B600" s="87">
        <v>589</v>
      </c>
      <c r="C600" s="87" t="s">
        <v>14</v>
      </c>
      <c r="D600" s="87">
        <v>8</v>
      </c>
      <c r="E600" s="87" t="s">
        <v>303</v>
      </c>
      <c r="F600" s="87" t="s">
        <v>12</v>
      </c>
      <c r="G600" s="87">
        <v>23</v>
      </c>
      <c r="H600" s="87" t="s">
        <v>454</v>
      </c>
      <c r="I600" s="87">
        <v>311</v>
      </c>
      <c r="J600" s="87">
        <v>13</v>
      </c>
      <c r="K600" s="87">
        <v>0</v>
      </c>
      <c r="L600" s="87" t="s">
        <v>353</v>
      </c>
      <c r="M600" s="124">
        <v>1</v>
      </c>
      <c r="N600" s="124">
        <v>1</v>
      </c>
      <c r="O600" s="124">
        <v>1</v>
      </c>
      <c r="P600" s="87">
        <v>3000</v>
      </c>
      <c r="Q600" s="87">
        <v>3000</v>
      </c>
      <c r="R600" s="6"/>
      <c r="S600" s="6"/>
      <c r="T600" s="6"/>
      <c r="U600" s="6"/>
      <c r="V600" s="6"/>
      <c r="W600" s="6"/>
      <c r="X600" s="6"/>
      <c r="Y600" s="6"/>
      <c r="Z600" s="6"/>
      <c r="AA600" s="6"/>
      <c r="AB600" s="6"/>
      <c r="AC600" s="6"/>
      <c r="AD600" s="6"/>
      <c r="AE600" s="6"/>
      <c r="AF600" s="6"/>
      <c r="AG600" s="6"/>
      <c r="AH600" s="6"/>
      <c r="AI600" s="6"/>
      <c r="AJ600" s="6"/>
    </row>
    <row r="601" spans="1:36" s="2" customFormat="1">
      <c r="A601" s="6"/>
      <c r="B601" s="87">
        <v>590</v>
      </c>
      <c r="C601" s="87" t="s">
        <v>14</v>
      </c>
      <c r="D601" s="87">
        <v>8</v>
      </c>
      <c r="E601" s="87" t="s">
        <v>303</v>
      </c>
      <c r="F601" s="87" t="s">
        <v>13</v>
      </c>
      <c r="G601" s="87">
        <v>23</v>
      </c>
      <c r="H601" s="87" t="s">
        <v>455</v>
      </c>
      <c r="I601" s="87">
        <v>335</v>
      </c>
      <c r="J601" s="87">
        <v>14</v>
      </c>
      <c r="K601" s="87">
        <v>0</v>
      </c>
      <c r="L601" s="87" t="s">
        <v>353</v>
      </c>
      <c r="M601" s="124">
        <v>1</v>
      </c>
      <c r="N601" s="124">
        <v>1</v>
      </c>
      <c r="O601" s="124">
        <v>1</v>
      </c>
      <c r="P601" s="87">
        <v>3000</v>
      </c>
      <c r="Q601" s="87">
        <v>3000</v>
      </c>
      <c r="R601" s="6"/>
      <c r="S601" s="6"/>
      <c r="T601" s="6"/>
      <c r="U601" s="6"/>
      <c r="V601" s="6"/>
      <c r="W601" s="6"/>
      <c r="X601" s="6"/>
      <c r="Y601" s="6"/>
      <c r="Z601" s="6"/>
      <c r="AA601" s="6"/>
      <c r="AB601" s="6"/>
      <c r="AC601" s="6"/>
      <c r="AD601" s="6"/>
      <c r="AE601" s="6"/>
      <c r="AF601" s="6"/>
      <c r="AG601" s="6"/>
      <c r="AH601" s="6"/>
      <c r="AI601" s="6"/>
      <c r="AJ601" s="6"/>
    </row>
    <row r="602" spans="1:36" s="2" customFormat="1">
      <c r="A602" s="6"/>
      <c r="B602" s="87">
        <v>591</v>
      </c>
      <c r="C602" s="87" t="s">
        <v>14</v>
      </c>
      <c r="D602" s="87">
        <v>8</v>
      </c>
      <c r="E602" s="87" t="s">
        <v>303</v>
      </c>
      <c r="F602" s="87" t="s">
        <v>14</v>
      </c>
      <c r="G602" s="87">
        <v>23</v>
      </c>
      <c r="H602" s="87" t="s">
        <v>456</v>
      </c>
      <c r="I602" s="87">
        <v>359</v>
      </c>
      <c r="J602" s="87">
        <v>15</v>
      </c>
      <c r="K602" s="87">
        <v>0</v>
      </c>
      <c r="L602" s="87" t="s">
        <v>353</v>
      </c>
      <c r="M602" s="124">
        <v>1</v>
      </c>
      <c r="N602" s="124">
        <v>1</v>
      </c>
      <c r="O602" s="124">
        <v>1</v>
      </c>
      <c r="P602" s="87">
        <v>3000</v>
      </c>
      <c r="Q602" s="87">
        <v>3000</v>
      </c>
      <c r="R602" s="6"/>
      <c r="S602" s="6"/>
      <c r="T602" s="6"/>
      <c r="U602" s="6"/>
      <c r="V602" s="6"/>
      <c r="W602" s="6"/>
      <c r="X602" s="6"/>
      <c r="Y602" s="6"/>
      <c r="Z602" s="6"/>
      <c r="AA602" s="6"/>
      <c r="AB602" s="6"/>
      <c r="AC602" s="6"/>
      <c r="AD602" s="6"/>
      <c r="AE602" s="6"/>
      <c r="AF602" s="6"/>
      <c r="AG602" s="6"/>
      <c r="AH602" s="6"/>
      <c r="AI602" s="6"/>
      <c r="AJ602" s="6"/>
    </row>
    <row r="603" spans="1:36" s="2" customFormat="1">
      <c r="A603" s="6"/>
      <c r="B603" s="87">
        <v>592</v>
      </c>
      <c r="C603" s="87" t="s">
        <v>14</v>
      </c>
      <c r="D603" s="87">
        <v>8</v>
      </c>
      <c r="E603" s="87" t="s">
        <v>303</v>
      </c>
      <c r="F603" s="87" t="s">
        <v>15</v>
      </c>
      <c r="G603" s="87">
        <v>23</v>
      </c>
      <c r="H603" s="87" t="s">
        <v>457</v>
      </c>
      <c r="I603" s="87">
        <v>383</v>
      </c>
      <c r="J603" s="87">
        <v>16</v>
      </c>
      <c r="K603" s="87">
        <v>0</v>
      </c>
      <c r="L603" s="87" t="s">
        <v>353</v>
      </c>
      <c r="M603" s="124">
        <v>1</v>
      </c>
      <c r="N603" s="124">
        <v>1</v>
      </c>
      <c r="O603" s="124">
        <v>1</v>
      </c>
      <c r="P603" s="87">
        <v>3000</v>
      </c>
      <c r="Q603" s="87">
        <v>3000</v>
      </c>
      <c r="R603" s="6"/>
      <c r="S603" s="6"/>
      <c r="T603" s="6"/>
      <c r="U603" s="6"/>
      <c r="V603" s="6"/>
      <c r="W603" s="6"/>
      <c r="X603" s="6"/>
      <c r="Y603" s="6"/>
      <c r="Z603" s="6"/>
      <c r="AA603" s="6"/>
      <c r="AB603" s="6"/>
      <c r="AC603" s="6"/>
      <c r="AD603" s="6"/>
      <c r="AE603" s="6"/>
      <c r="AF603" s="6"/>
      <c r="AG603" s="6"/>
      <c r="AH603" s="6"/>
      <c r="AI603" s="6"/>
      <c r="AJ603" s="6"/>
    </row>
    <row r="604" spans="1:36" s="2" customFormat="1">
      <c r="A604" s="6"/>
      <c r="B604" s="87">
        <v>593</v>
      </c>
      <c r="C604" s="87" t="s">
        <v>14</v>
      </c>
      <c r="D604" s="87">
        <v>8</v>
      </c>
      <c r="E604" s="87" t="s">
        <v>303</v>
      </c>
      <c r="F604" s="87" t="s">
        <v>0</v>
      </c>
      <c r="G604" s="87">
        <v>24</v>
      </c>
      <c r="H604" s="87" t="s">
        <v>458</v>
      </c>
      <c r="I604" s="87">
        <v>24</v>
      </c>
      <c r="J604" s="87">
        <v>1</v>
      </c>
      <c r="K604" s="87">
        <v>0</v>
      </c>
      <c r="L604" s="87" t="s">
        <v>353</v>
      </c>
      <c r="M604" s="124">
        <v>1</v>
      </c>
      <c r="N604" s="124">
        <v>1</v>
      </c>
      <c r="O604" s="124">
        <v>1</v>
      </c>
      <c r="P604" s="87">
        <v>3000</v>
      </c>
      <c r="Q604" s="87">
        <v>3000</v>
      </c>
      <c r="R604" s="6"/>
      <c r="S604" s="6"/>
      <c r="T604" s="6"/>
      <c r="U604" s="6"/>
      <c r="V604" s="6"/>
      <c r="W604" s="6"/>
      <c r="X604" s="6"/>
      <c r="Y604" s="6"/>
      <c r="Z604" s="6"/>
      <c r="AA604" s="6"/>
      <c r="AB604" s="6"/>
      <c r="AC604" s="6"/>
      <c r="AD604" s="6"/>
      <c r="AE604" s="6"/>
      <c r="AF604" s="6"/>
      <c r="AG604" s="6"/>
      <c r="AH604" s="6"/>
      <c r="AI604" s="6"/>
      <c r="AJ604" s="6"/>
    </row>
    <row r="605" spans="1:36" s="2" customFormat="1">
      <c r="A605" s="6"/>
      <c r="B605" s="87">
        <v>594</v>
      </c>
      <c r="C605" s="87" t="s">
        <v>14</v>
      </c>
      <c r="D605" s="87">
        <v>8</v>
      </c>
      <c r="E605" s="87" t="s">
        <v>303</v>
      </c>
      <c r="F605" s="87" t="s">
        <v>1</v>
      </c>
      <c r="G605" s="87">
        <v>24</v>
      </c>
      <c r="H605" s="87" t="s">
        <v>459</v>
      </c>
      <c r="I605" s="87">
        <v>48</v>
      </c>
      <c r="J605" s="87">
        <v>2</v>
      </c>
      <c r="K605" s="87">
        <v>0</v>
      </c>
      <c r="L605" s="87" t="s">
        <v>353</v>
      </c>
      <c r="M605" s="124">
        <v>1</v>
      </c>
      <c r="N605" s="124">
        <v>1</v>
      </c>
      <c r="O605" s="124">
        <v>1</v>
      </c>
      <c r="P605" s="87">
        <v>3000</v>
      </c>
      <c r="Q605" s="87">
        <v>3000</v>
      </c>
      <c r="R605" s="6"/>
      <c r="S605" s="6"/>
      <c r="T605" s="6"/>
      <c r="U605" s="6"/>
      <c r="V605" s="6"/>
      <c r="W605" s="6"/>
      <c r="X605" s="6"/>
      <c r="Y605" s="6"/>
      <c r="Z605" s="6"/>
      <c r="AA605" s="6"/>
      <c r="AB605" s="6"/>
      <c r="AC605" s="6"/>
      <c r="AD605" s="6"/>
      <c r="AE605" s="6"/>
      <c r="AF605" s="6"/>
      <c r="AG605" s="6"/>
      <c r="AH605" s="6"/>
      <c r="AI605" s="6"/>
      <c r="AJ605" s="6"/>
    </row>
    <row r="606" spans="1:36" s="2" customFormat="1">
      <c r="A606" s="6"/>
      <c r="B606" s="87">
        <v>595</v>
      </c>
      <c r="C606" s="87" t="s">
        <v>14</v>
      </c>
      <c r="D606" s="87">
        <v>8</v>
      </c>
      <c r="E606" s="87" t="s">
        <v>303</v>
      </c>
      <c r="F606" s="87" t="s">
        <v>2</v>
      </c>
      <c r="G606" s="87">
        <v>24</v>
      </c>
      <c r="H606" s="87" t="s">
        <v>460</v>
      </c>
      <c r="I606" s="87">
        <v>72</v>
      </c>
      <c r="J606" s="87">
        <v>3</v>
      </c>
      <c r="K606" s="87">
        <v>0</v>
      </c>
      <c r="L606" s="87" t="s">
        <v>353</v>
      </c>
      <c r="M606" s="124">
        <v>1</v>
      </c>
      <c r="N606" s="124">
        <v>1</v>
      </c>
      <c r="O606" s="124">
        <v>1</v>
      </c>
      <c r="P606" s="87">
        <v>3000</v>
      </c>
      <c r="Q606" s="87">
        <v>3000</v>
      </c>
      <c r="R606" s="6"/>
      <c r="S606" s="6"/>
      <c r="T606" s="6"/>
      <c r="U606" s="6"/>
      <c r="V606" s="6"/>
      <c r="W606" s="6"/>
      <c r="X606" s="6"/>
      <c r="Y606" s="6"/>
      <c r="Z606" s="6"/>
      <c r="AA606" s="6"/>
      <c r="AB606" s="6"/>
      <c r="AC606" s="6"/>
      <c r="AD606" s="6"/>
      <c r="AE606" s="6"/>
      <c r="AF606" s="6"/>
      <c r="AG606" s="6"/>
      <c r="AH606" s="6"/>
      <c r="AI606" s="6"/>
      <c r="AJ606" s="6"/>
    </row>
    <row r="607" spans="1:36" s="2" customFormat="1">
      <c r="A607" s="6"/>
      <c r="B607" s="87">
        <v>596</v>
      </c>
      <c r="C607" s="87" t="s">
        <v>14</v>
      </c>
      <c r="D607" s="87">
        <v>8</v>
      </c>
      <c r="E607" s="87" t="s">
        <v>303</v>
      </c>
      <c r="F607" s="87" t="s">
        <v>3</v>
      </c>
      <c r="G607" s="87">
        <v>24</v>
      </c>
      <c r="H607" s="87" t="s">
        <v>461</v>
      </c>
      <c r="I607" s="87">
        <v>96</v>
      </c>
      <c r="J607" s="87">
        <v>4</v>
      </c>
      <c r="K607" s="87">
        <v>0</v>
      </c>
      <c r="L607" s="87" t="s">
        <v>353</v>
      </c>
      <c r="M607" s="124">
        <v>1</v>
      </c>
      <c r="N607" s="124">
        <v>1</v>
      </c>
      <c r="O607" s="124">
        <v>1</v>
      </c>
      <c r="P607" s="87">
        <v>3000</v>
      </c>
      <c r="Q607" s="87">
        <v>3000</v>
      </c>
      <c r="R607" s="6"/>
      <c r="S607" s="6"/>
      <c r="T607" s="6"/>
      <c r="U607" s="6"/>
      <c r="V607" s="6"/>
      <c r="W607" s="6"/>
      <c r="X607" s="6"/>
      <c r="Y607" s="6"/>
      <c r="Z607" s="6"/>
      <c r="AA607" s="6"/>
      <c r="AB607" s="6"/>
      <c r="AC607" s="6"/>
      <c r="AD607" s="6"/>
      <c r="AE607" s="6"/>
      <c r="AF607" s="6"/>
      <c r="AG607" s="6"/>
      <c r="AH607" s="6"/>
      <c r="AI607" s="6"/>
      <c r="AJ607" s="6"/>
    </row>
    <row r="608" spans="1:36" s="2" customFormat="1">
      <c r="A608" s="6"/>
      <c r="B608" s="87">
        <v>597</v>
      </c>
      <c r="C608" s="87" t="s">
        <v>14</v>
      </c>
      <c r="D608" s="87">
        <v>8</v>
      </c>
      <c r="E608" s="87" t="s">
        <v>303</v>
      </c>
      <c r="F608" s="87" t="s">
        <v>4</v>
      </c>
      <c r="G608" s="87">
        <v>24</v>
      </c>
      <c r="H608" s="87" t="s">
        <v>462</v>
      </c>
      <c r="I608" s="87">
        <v>120</v>
      </c>
      <c r="J608" s="87">
        <v>5</v>
      </c>
      <c r="K608" s="87">
        <v>0</v>
      </c>
      <c r="L608" s="87" t="s">
        <v>353</v>
      </c>
      <c r="M608" s="124">
        <v>1</v>
      </c>
      <c r="N608" s="124">
        <v>1</v>
      </c>
      <c r="O608" s="124">
        <v>1</v>
      </c>
      <c r="P608" s="87">
        <v>3000</v>
      </c>
      <c r="Q608" s="87">
        <v>3000</v>
      </c>
      <c r="R608" s="6"/>
      <c r="S608" s="6"/>
      <c r="T608" s="6"/>
      <c r="U608" s="6"/>
      <c r="V608" s="6"/>
      <c r="W608" s="6"/>
      <c r="X608" s="6"/>
      <c r="Y608" s="6"/>
      <c r="Z608" s="6"/>
      <c r="AA608" s="6"/>
      <c r="AB608" s="6"/>
      <c r="AC608" s="6"/>
      <c r="AD608" s="6"/>
      <c r="AE608" s="6"/>
      <c r="AF608" s="6"/>
      <c r="AG608" s="6"/>
      <c r="AH608" s="6"/>
      <c r="AI608" s="6"/>
      <c r="AJ608" s="6"/>
    </row>
    <row r="609" spans="1:36" s="2" customFormat="1">
      <c r="A609" s="6"/>
      <c r="B609" s="87">
        <v>598</v>
      </c>
      <c r="C609" s="87" t="s">
        <v>14</v>
      </c>
      <c r="D609" s="87">
        <v>9</v>
      </c>
      <c r="E609" s="87" t="s">
        <v>304</v>
      </c>
      <c r="F609" s="87" t="s">
        <v>5</v>
      </c>
      <c r="G609" s="87">
        <v>24</v>
      </c>
      <c r="H609" s="87" t="s">
        <v>463</v>
      </c>
      <c r="I609" s="87">
        <v>144</v>
      </c>
      <c r="J609" s="87">
        <v>6</v>
      </c>
      <c r="K609" s="87">
        <v>0</v>
      </c>
      <c r="L609" s="87" t="s">
        <v>353</v>
      </c>
      <c r="M609" s="124">
        <v>1</v>
      </c>
      <c r="N609" s="124">
        <v>1</v>
      </c>
      <c r="O609" s="124">
        <v>1</v>
      </c>
      <c r="P609" s="87">
        <v>3000</v>
      </c>
      <c r="Q609" s="87">
        <v>3000</v>
      </c>
      <c r="R609" s="6"/>
      <c r="S609" s="6"/>
      <c r="T609" s="6"/>
      <c r="U609" s="6"/>
      <c r="V609" s="6"/>
      <c r="W609" s="6"/>
      <c r="X609" s="6"/>
      <c r="Y609" s="6"/>
      <c r="Z609" s="6"/>
      <c r="AA609" s="6"/>
      <c r="AB609" s="6"/>
      <c r="AC609" s="6"/>
      <c r="AD609" s="6"/>
      <c r="AE609" s="6"/>
      <c r="AF609" s="6"/>
      <c r="AG609" s="6"/>
      <c r="AH609" s="6"/>
      <c r="AI609" s="6"/>
      <c r="AJ609" s="6"/>
    </row>
    <row r="610" spans="1:36" s="2" customFormat="1">
      <c r="A610" s="6"/>
      <c r="B610" s="87">
        <v>599</v>
      </c>
      <c r="C610" s="87" t="s">
        <v>14</v>
      </c>
      <c r="D610" s="87">
        <v>9</v>
      </c>
      <c r="E610" s="87" t="s">
        <v>304</v>
      </c>
      <c r="F610" s="87" t="s">
        <v>6</v>
      </c>
      <c r="G610" s="87">
        <v>24</v>
      </c>
      <c r="H610" s="87" t="s">
        <v>464</v>
      </c>
      <c r="I610" s="87">
        <v>168</v>
      </c>
      <c r="J610" s="87">
        <v>7</v>
      </c>
      <c r="K610" s="87">
        <v>0</v>
      </c>
      <c r="L610" s="87" t="s">
        <v>353</v>
      </c>
      <c r="M610" s="124">
        <v>1</v>
      </c>
      <c r="N610" s="124">
        <v>1</v>
      </c>
      <c r="O610" s="124">
        <v>1</v>
      </c>
      <c r="P610" s="87">
        <v>3000</v>
      </c>
      <c r="Q610" s="87">
        <v>3000</v>
      </c>
      <c r="R610" s="6"/>
      <c r="S610" s="6"/>
      <c r="T610" s="6"/>
      <c r="U610" s="6"/>
      <c r="V610" s="6"/>
      <c r="W610" s="6"/>
      <c r="X610" s="6"/>
      <c r="Y610" s="6"/>
      <c r="Z610" s="6"/>
      <c r="AA610" s="6"/>
      <c r="AB610" s="6"/>
      <c r="AC610" s="6"/>
      <c r="AD610" s="6"/>
      <c r="AE610" s="6"/>
      <c r="AF610" s="6"/>
      <c r="AG610" s="6"/>
      <c r="AH610" s="6"/>
      <c r="AI610" s="6"/>
      <c r="AJ610" s="6"/>
    </row>
    <row r="611" spans="1:36" s="2" customFormat="1">
      <c r="A611" s="6"/>
      <c r="B611" s="87">
        <v>600</v>
      </c>
      <c r="C611" s="87" t="s">
        <v>14</v>
      </c>
      <c r="D611" s="87">
        <v>9</v>
      </c>
      <c r="E611" s="87" t="s">
        <v>304</v>
      </c>
      <c r="F611" s="87" t="s">
        <v>7</v>
      </c>
      <c r="G611" s="87">
        <v>24</v>
      </c>
      <c r="H611" s="87" t="s">
        <v>465</v>
      </c>
      <c r="I611" s="87">
        <v>192</v>
      </c>
      <c r="J611" s="87">
        <v>8</v>
      </c>
      <c r="K611" s="87">
        <v>0</v>
      </c>
      <c r="L611" s="87" t="s">
        <v>353</v>
      </c>
      <c r="M611" s="124">
        <v>1</v>
      </c>
      <c r="N611" s="124">
        <v>1</v>
      </c>
      <c r="O611" s="124">
        <v>1</v>
      </c>
      <c r="P611" s="87">
        <v>3000</v>
      </c>
      <c r="Q611" s="87">
        <v>3000</v>
      </c>
      <c r="R611" s="6"/>
      <c r="S611" s="6"/>
      <c r="T611" s="6"/>
      <c r="U611" s="6"/>
      <c r="V611" s="6"/>
      <c r="W611" s="6"/>
      <c r="X611" s="6"/>
      <c r="Y611" s="6"/>
      <c r="Z611" s="6"/>
      <c r="AA611" s="6"/>
      <c r="AB611" s="6"/>
      <c r="AC611" s="6"/>
      <c r="AD611" s="6"/>
      <c r="AE611" s="6"/>
      <c r="AF611" s="6"/>
      <c r="AG611" s="6"/>
      <c r="AH611" s="6"/>
      <c r="AI611" s="6"/>
      <c r="AJ611" s="6"/>
    </row>
    <row r="612" spans="1:36" s="2" customFormat="1">
      <c r="A612" s="6"/>
      <c r="B612" s="87">
        <v>601</v>
      </c>
      <c r="C612" s="87" t="s">
        <v>14</v>
      </c>
      <c r="D612" s="87">
        <v>9</v>
      </c>
      <c r="E612" s="87" t="s">
        <v>304</v>
      </c>
      <c r="F612" s="87" t="s">
        <v>8</v>
      </c>
      <c r="G612" s="87">
        <v>24</v>
      </c>
      <c r="H612" s="87" t="s">
        <v>466</v>
      </c>
      <c r="I612" s="87">
        <v>216</v>
      </c>
      <c r="J612" s="87">
        <v>9</v>
      </c>
      <c r="K612" s="87">
        <v>0</v>
      </c>
      <c r="L612" s="87" t="s">
        <v>353</v>
      </c>
      <c r="M612" s="124">
        <v>1</v>
      </c>
      <c r="N612" s="124">
        <v>1</v>
      </c>
      <c r="O612" s="124">
        <v>1</v>
      </c>
      <c r="P612" s="87">
        <v>3000</v>
      </c>
      <c r="Q612" s="87">
        <v>3000</v>
      </c>
      <c r="R612" s="6"/>
      <c r="S612" s="6"/>
      <c r="T612" s="6"/>
      <c r="U612" s="6"/>
      <c r="V612" s="6"/>
      <c r="W612" s="6"/>
      <c r="X612" s="6"/>
      <c r="Y612" s="6"/>
      <c r="Z612" s="6"/>
      <c r="AA612" s="6"/>
      <c r="AB612" s="6"/>
      <c r="AC612" s="6"/>
      <c r="AD612" s="6"/>
      <c r="AE612" s="6"/>
      <c r="AF612" s="6"/>
      <c r="AG612" s="6"/>
      <c r="AH612" s="6"/>
      <c r="AI612" s="6"/>
      <c r="AJ612" s="6"/>
    </row>
    <row r="613" spans="1:36" s="2" customFormat="1">
      <c r="A613" s="6"/>
      <c r="B613" s="87">
        <v>602</v>
      </c>
      <c r="C613" s="87" t="s">
        <v>14</v>
      </c>
      <c r="D613" s="87">
        <v>9</v>
      </c>
      <c r="E613" s="87" t="s">
        <v>304</v>
      </c>
      <c r="F613" s="87" t="s">
        <v>9</v>
      </c>
      <c r="G613" s="87">
        <v>24</v>
      </c>
      <c r="H613" s="87" t="s">
        <v>467</v>
      </c>
      <c r="I613" s="87">
        <v>240</v>
      </c>
      <c r="J613" s="87">
        <v>10</v>
      </c>
      <c r="K613" s="87">
        <v>0</v>
      </c>
      <c r="L613" s="87" t="s">
        <v>353</v>
      </c>
      <c r="M613" s="124">
        <v>1</v>
      </c>
      <c r="N613" s="124">
        <v>1</v>
      </c>
      <c r="O613" s="124">
        <v>1</v>
      </c>
      <c r="P613" s="87">
        <v>3000</v>
      </c>
      <c r="Q613" s="87">
        <v>3000</v>
      </c>
      <c r="R613" s="6"/>
      <c r="S613" s="6"/>
      <c r="T613" s="6"/>
      <c r="U613" s="6"/>
      <c r="V613" s="6"/>
      <c r="W613" s="6"/>
      <c r="X613" s="6"/>
      <c r="Y613" s="6"/>
      <c r="Z613" s="6"/>
      <c r="AA613" s="6"/>
      <c r="AB613" s="6"/>
      <c r="AC613" s="6"/>
      <c r="AD613" s="6"/>
      <c r="AE613" s="6"/>
      <c r="AF613" s="6"/>
      <c r="AG613" s="6"/>
      <c r="AH613" s="6"/>
      <c r="AI613" s="6"/>
      <c r="AJ613" s="6"/>
    </row>
    <row r="614" spans="1:36" s="2" customFormat="1">
      <c r="A614" s="6"/>
      <c r="B614" s="87">
        <v>603</v>
      </c>
      <c r="C614" s="87" t="s">
        <v>14</v>
      </c>
      <c r="D614" s="87">
        <v>9</v>
      </c>
      <c r="E614" s="87" t="s">
        <v>304</v>
      </c>
      <c r="F614" s="87" t="s">
        <v>10</v>
      </c>
      <c r="G614" s="87">
        <v>24</v>
      </c>
      <c r="H614" s="87" t="s">
        <v>468</v>
      </c>
      <c r="I614" s="87">
        <v>264</v>
      </c>
      <c r="J614" s="87">
        <v>11</v>
      </c>
      <c r="K614" s="87">
        <v>0</v>
      </c>
      <c r="L614" s="87" t="s">
        <v>353</v>
      </c>
      <c r="M614" s="124">
        <v>1</v>
      </c>
      <c r="N614" s="124">
        <v>1</v>
      </c>
      <c r="O614" s="124">
        <v>1</v>
      </c>
      <c r="P614" s="87">
        <v>3000</v>
      </c>
      <c r="Q614" s="87">
        <v>3000</v>
      </c>
      <c r="R614" s="6"/>
      <c r="S614" s="6"/>
      <c r="T614" s="6"/>
      <c r="U614" s="6"/>
      <c r="V614" s="6"/>
      <c r="W614" s="6"/>
      <c r="X614" s="6"/>
      <c r="Y614" s="6"/>
      <c r="Z614" s="6"/>
      <c r="AA614" s="6"/>
      <c r="AB614" s="6"/>
      <c r="AC614" s="6"/>
      <c r="AD614" s="6"/>
      <c r="AE614" s="6"/>
      <c r="AF614" s="6"/>
      <c r="AG614" s="6"/>
      <c r="AH614" s="6"/>
      <c r="AI614" s="6"/>
      <c r="AJ614" s="6"/>
    </row>
    <row r="615" spans="1:36" s="2" customFormat="1">
      <c r="A615" s="6"/>
      <c r="B615" s="87">
        <v>604</v>
      </c>
      <c r="C615" s="87" t="s">
        <v>14</v>
      </c>
      <c r="D615" s="87">
        <v>9</v>
      </c>
      <c r="E615" s="87" t="s">
        <v>304</v>
      </c>
      <c r="F615" s="87" t="s">
        <v>11</v>
      </c>
      <c r="G615" s="87">
        <v>24</v>
      </c>
      <c r="H615" s="87" t="s">
        <v>469</v>
      </c>
      <c r="I615" s="87">
        <v>288</v>
      </c>
      <c r="J615" s="87">
        <v>12</v>
      </c>
      <c r="K615" s="87">
        <v>0</v>
      </c>
      <c r="L615" s="87" t="s">
        <v>353</v>
      </c>
      <c r="M615" s="124">
        <v>1</v>
      </c>
      <c r="N615" s="124">
        <v>1</v>
      </c>
      <c r="O615" s="124">
        <v>1</v>
      </c>
      <c r="P615" s="87">
        <v>3000</v>
      </c>
      <c r="Q615" s="87">
        <v>3000</v>
      </c>
      <c r="R615" s="6"/>
      <c r="S615" s="6"/>
      <c r="T615" s="6"/>
      <c r="U615" s="6"/>
      <c r="V615" s="6"/>
      <c r="W615" s="6"/>
      <c r="X615" s="6"/>
      <c r="Y615" s="6"/>
      <c r="Z615" s="6"/>
      <c r="AA615" s="6"/>
      <c r="AB615" s="6"/>
      <c r="AC615" s="6"/>
      <c r="AD615" s="6"/>
      <c r="AE615" s="6"/>
      <c r="AF615" s="6"/>
      <c r="AG615" s="6"/>
      <c r="AH615" s="6"/>
      <c r="AI615" s="6"/>
      <c r="AJ615" s="6"/>
    </row>
    <row r="616" spans="1:36" s="2" customFormat="1">
      <c r="A616" s="6"/>
      <c r="B616" s="87">
        <v>605</v>
      </c>
      <c r="C616" s="87" t="s">
        <v>14</v>
      </c>
      <c r="D616" s="87">
        <v>9</v>
      </c>
      <c r="E616" s="87" t="s">
        <v>304</v>
      </c>
      <c r="F616" s="87" t="s">
        <v>12</v>
      </c>
      <c r="G616" s="87">
        <v>24</v>
      </c>
      <c r="H616" s="87" t="s">
        <v>470</v>
      </c>
      <c r="I616" s="87">
        <v>312</v>
      </c>
      <c r="J616" s="87">
        <v>13</v>
      </c>
      <c r="K616" s="87">
        <v>0</v>
      </c>
      <c r="L616" s="87" t="s">
        <v>353</v>
      </c>
      <c r="M616" s="124">
        <v>1</v>
      </c>
      <c r="N616" s="124">
        <v>1</v>
      </c>
      <c r="O616" s="124">
        <v>1</v>
      </c>
      <c r="P616" s="87">
        <v>3000</v>
      </c>
      <c r="Q616" s="87">
        <v>3000</v>
      </c>
      <c r="R616" s="6"/>
      <c r="S616" s="6"/>
      <c r="T616" s="6"/>
      <c r="U616" s="6"/>
      <c r="V616" s="6"/>
      <c r="W616" s="6"/>
      <c r="X616" s="6"/>
      <c r="Y616" s="6"/>
      <c r="Z616" s="6"/>
      <c r="AA616" s="6"/>
      <c r="AB616" s="6"/>
      <c r="AC616" s="6"/>
      <c r="AD616" s="6"/>
      <c r="AE616" s="6"/>
      <c r="AF616" s="6"/>
      <c r="AG616" s="6"/>
      <c r="AH616" s="6"/>
      <c r="AI616" s="6"/>
      <c r="AJ616" s="6"/>
    </row>
    <row r="617" spans="1:36" s="2" customFormat="1">
      <c r="A617" s="6"/>
      <c r="B617" s="87">
        <v>606</v>
      </c>
      <c r="C617" s="87" t="s">
        <v>14</v>
      </c>
      <c r="D617" s="87">
        <v>9</v>
      </c>
      <c r="E617" s="87" t="s">
        <v>304</v>
      </c>
      <c r="F617" s="87" t="s">
        <v>13</v>
      </c>
      <c r="G617" s="87">
        <v>24</v>
      </c>
      <c r="H617" s="87" t="s">
        <v>471</v>
      </c>
      <c r="I617" s="87">
        <v>336</v>
      </c>
      <c r="J617" s="87">
        <v>14</v>
      </c>
      <c r="K617" s="87">
        <v>0</v>
      </c>
      <c r="L617" s="87" t="s">
        <v>353</v>
      </c>
      <c r="M617" s="124">
        <v>1</v>
      </c>
      <c r="N617" s="124">
        <v>1</v>
      </c>
      <c r="O617" s="124">
        <v>1</v>
      </c>
      <c r="P617" s="87">
        <v>3000</v>
      </c>
      <c r="Q617" s="87">
        <v>3000</v>
      </c>
      <c r="R617" s="6"/>
      <c r="S617" s="6"/>
      <c r="T617" s="6"/>
      <c r="U617" s="6"/>
      <c r="V617" s="6"/>
      <c r="W617" s="6"/>
      <c r="X617" s="6"/>
      <c r="Y617" s="6"/>
      <c r="Z617" s="6"/>
      <c r="AA617" s="6"/>
      <c r="AB617" s="6"/>
      <c r="AC617" s="6"/>
      <c r="AD617" s="6"/>
      <c r="AE617" s="6"/>
      <c r="AF617" s="6"/>
      <c r="AG617" s="6"/>
      <c r="AH617" s="6"/>
      <c r="AI617" s="6"/>
      <c r="AJ617" s="6"/>
    </row>
    <row r="618" spans="1:36" s="2" customFormat="1">
      <c r="A618" s="6"/>
      <c r="B618" s="87">
        <v>607</v>
      </c>
      <c r="C618" s="87" t="s">
        <v>14</v>
      </c>
      <c r="D618" s="87">
        <v>9</v>
      </c>
      <c r="E618" s="87" t="s">
        <v>304</v>
      </c>
      <c r="F618" s="87" t="s">
        <v>14</v>
      </c>
      <c r="G618" s="87">
        <v>24</v>
      </c>
      <c r="H618" s="87" t="s">
        <v>472</v>
      </c>
      <c r="I618" s="87">
        <v>360</v>
      </c>
      <c r="J618" s="87">
        <v>15</v>
      </c>
      <c r="K618" s="87">
        <v>0</v>
      </c>
      <c r="L618" s="87" t="s">
        <v>353</v>
      </c>
      <c r="M618" s="124">
        <v>1</v>
      </c>
      <c r="N618" s="124">
        <v>1</v>
      </c>
      <c r="O618" s="124">
        <v>1</v>
      </c>
      <c r="P618" s="87">
        <v>3000</v>
      </c>
      <c r="Q618" s="87">
        <v>3000</v>
      </c>
      <c r="R618" s="6"/>
      <c r="S618" s="6"/>
      <c r="T618" s="6"/>
      <c r="U618" s="6"/>
      <c r="V618" s="6"/>
      <c r="W618" s="6"/>
      <c r="X618" s="6"/>
      <c r="Y618" s="6"/>
      <c r="Z618" s="6"/>
      <c r="AA618" s="6"/>
      <c r="AB618" s="6"/>
      <c r="AC618" s="6"/>
      <c r="AD618" s="6"/>
      <c r="AE618" s="6"/>
      <c r="AF618" s="6"/>
      <c r="AG618" s="6"/>
      <c r="AH618" s="6"/>
      <c r="AI618" s="6"/>
      <c r="AJ618" s="6"/>
    </row>
    <row r="619" spans="1:36" s="2" customFormat="1">
      <c r="A619" s="6"/>
      <c r="B619" s="87">
        <v>608</v>
      </c>
      <c r="C619" s="87" t="s">
        <v>14</v>
      </c>
      <c r="D619" s="87">
        <v>9</v>
      </c>
      <c r="E619" s="87" t="s">
        <v>304</v>
      </c>
      <c r="F619" s="87" t="s">
        <v>15</v>
      </c>
      <c r="G619" s="87">
        <v>24</v>
      </c>
      <c r="H619" s="87" t="s">
        <v>473</v>
      </c>
      <c r="I619" s="87">
        <v>384</v>
      </c>
      <c r="J619" s="87">
        <v>16</v>
      </c>
      <c r="K619" s="87">
        <v>0</v>
      </c>
      <c r="L619" s="87" t="s">
        <v>353</v>
      </c>
      <c r="M619" s="124">
        <v>1</v>
      </c>
      <c r="N619" s="124">
        <v>1</v>
      </c>
      <c r="O619" s="124">
        <v>1</v>
      </c>
      <c r="P619" s="87">
        <v>3000</v>
      </c>
      <c r="Q619" s="87">
        <v>3000</v>
      </c>
      <c r="R619" s="6"/>
      <c r="S619" s="6"/>
      <c r="T619" s="6"/>
      <c r="U619" s="6"/>
      <c r="V619" s="6"/>
      <c r="W619" s="6"/>
      <c r="X619" s="6"/>
      <c r="Y619" s="6"/>
      <c r="Z619" s="6"/>
      <c r="AA619" s="6"/>
      <c r="AB619" s="6"/>
      <c r="AC619" s="6"/>
      <c r="AD619" s="6"/>
      <c r="AE619" s="6"/>
      <c r="AF619" s="6"/>
      <c r="AG619" s="6"/>
      <c r="AH619" s="6"/>
      <c r="AI619" s="6"/>
      <c r="AJ619" s="6"/>
    </row>
    <row r="620" spans="1:36" s="2" customFormat="1">
      <c r="A620" s="6"/>
      <c r="B620" s="87"/>
      <c r="C620" s="87"/>
      <c r="D620" s="87"/>
      <c r="E620" s="87"/>
      <c r="F620" s="87"/>
      <c r="G620" s="87"/>
      <c r="H620" s="87"/>
      <c r="I620" s="87"/>
      <c r="J620" s="87"/>
      <c r="K620" s="87"/>
      <c r="L620" s="87"/>
      <c r="M620" s="87"/>
      <c r="N620" s="87"/>
      <c r="O620" s="87"/>
      <c r="P620" s="87"/>
      <c r="Q620" s="87"/>
      <c r="R620" s="6"/>
      <c r="S620" s="6"/>
      <c r="T620" s="6"/>
      <c r="U620" s="6"/>
      <c r="V620" s="6"/>
      <c r="W620" s="6"/>
      <c r="X620" s="6"/>
      <c r="Y620" s="6"/>
      <c r="Z620" s="6"/>
      <c r="AA620" s="6"/>
      <c r="AB620" s="6"/>
      <c r="AC620" s="6"/>
      <c r="AD620" s="6"/>
      <c r="AE620" s="6"/>
      <c r="AF620" s="6"/>
      <c r="AG620" s="6"/>
      <c r="AH620" s="6"/>
      <c r="AI620" s="6"/>
      <c r="AJ620" s="6"/>
    </row>
    <row r="621" spans="1:36" s="2" customFormat="1">
      <c r="A621" s="6"/>
      <c r="B621" s="87"/>
      <c r="C621" s="87"/>
      <c r="D621" s="87"/>
      <c r="E621" s="87"/>
      <c r="F621" s="87"/>
      <c r="G621" s="87"/>
      <c r="H621" s="87"/>
      <c r="I621" s="87"/>
      <c r="J621" s="87"/>
      <c r="K621" s="87"/>
      <c r="L621" s="87"/>
      <c r="M621" s="87"/>
      <c r="N621" s="87"/>
      <c r="O621" s="87"/>
      <c r="P621" s="87"/>
      <c r="Q621" s="87"/>
      <c r="R621" s="6"/>
      <c r="S621" s="6"/>
      <c r="T621" s="6"/>
      <c r="U621" s="6"/>
      <c r="V621" s="6"/>
      <c r="W621" s="6"/>
      <c r="X621" s="6"/>
      <c r="Y621" s="6"/>
      <c r="Z621" s="6"/>
      <c r="AA621" s="6"/>
      <c r="AB621" s="6"/>
      <c r="AC621" s="6"/>
      <c r="AD621" s="6"/>
      <c r="AE621" s="6"/>
      <c r="AF621" s="6"/>
      <c r="AG621" s="6"/>
      <c r="AH621" s="6"/>
      <c r="AI621" s="6"/>
      <c r="AJ621" s="6"/>
    </row>
    <row r="622" spans="1:36" s="2" customFormat="1">
      <c r="A622" s="6"/>
      <c r="B622" s="87"/>
      <c r="C622" s="87"/>
      <c r="D622" s="87"/>
      <c r="E622" s="87"/>
      <c r="F622" s="87"/>
      <c r="G622" s="87"/>
      <c r="H622" s="87"/>
      <c r="I622" s="87"/>
      <c r="J622" s="87"/>
      <c r="K622" s="87"/>
      <c r="L622" s="87"/>
      <c r="M622" s="87"/>
      <c r="N622" s="87"/>
      <c r="O622" s="87"/>
      <c r="P622" s="87"/>
      <c r="Q622" s="87"/>
      <c r="R622" s="6"/>
      <c r="S622" s="6"/>
      <c r="T622" s="6"/>
      <c r="U622" s="6"/>
      <c r="V622" s="6"/>
      <c r="W622" s="6"/>
      <c r="X622" s="6"/>
      <c r="Y622" s="6"/>
      <c r="Z622" s="6"/>
      <c r="AA622" s="6"/>
      <c r="AB622" s="6"/>
      <c r="AC622" s="6"/>
      <c r="AD622" s="6"/>
      <c r="AE622" s="6"/>
      <c r="AF622" s="6"/>
      <c r="AG622" s="6"/>
      <c r="AH622" s="6"/>
      <c r="AI622" s="6"/>
      <c r="AJ622" s="6"/>
    </row>
    <row r="623" spans="1:36" s="2" customFormat="1">
      <c r="A623" s="6"/>
      <c r="B623" s="87"/>
      <c r="C623" s="87"/>
      <c r="D623" s="87"/>
      <c r="E623" s="87"/>
      <c r="F623" s="87"/>
      <c r="G623" s="87"/>
      <c r="H623" s="87"/>
      <c r="I623" s="87"/>
      <c r="J623" s="87"/>
      <c r="K623" s="87"/>
      <c r="L623" s="87"/>
      <c r="M623" s="87"/>
      <c r="N623" s="87"/>
      <c r="O623" s="87"/>
      <c r="P623" s="87"/>
      <c r="Q623" s="87"/>
      <c r="R623" s="6"/>
      <c r="S623" s="6"/>
      <c r="T623" s="6"/>
      <c r="U623" s="6"/>
      <c r="V623" s="6"/>
      <c r="W623" s="6"/>
      <c r="X623" s="6"/>
      <c r="Y623" s="6"/>
      <c r="Z623" s="6"/>
      <c r="AA623" s="6"/>
      <c r="AB623" s="6"/>
      <c r="AC623" s="6"/>
      <c r="AD623" s="6"/>
      <c r="AE623" s="6"/>
      <c r="AF623" s="6"/>
      <c r="AG623" s="6"/>
      <c r="AH623" s="6"/>
      <c r="AI623" s="6"/>
      <c r="AJ623" s="6"/>
    </row>
    <row r="624" spans="1:36" s="2" customFormat="1">
      <c r="A624" s="6"/>
      <c r="B624" s="87"/>
      <c r="C624" s="87"/>
      <c r="D624" s="87"/>
      <c r="E624" s="87"/>
      <c r="F624" s="87"/>
      <c r="G624" s="87"/>
      <c r="H624" s="87"/>
      <c r="I624" s="87"/>
      <c r="J624" s="87"/>
      <c r="K624" s="87"/>
      <c r="L624" s="87"/>
      <c r="M624" s="87"/>
      <c r="N624" s="87"/>
      <c r="O624" s="87"/>
      <c r="P624" s="87"/>
      <c r="Q624" s="87"/>
      <c r="R624" s="6"/>
      <c r="S624" s="6"/>
      <c r="T624" s="6"/>
      <c r="U624" s="6"/>
      <c r="V624" s="6"/>
      <c r="W624" s="6"/>
      <c r="X624" s="6"/>
      <c r="Y624" s="6"/>
      <c r="Z624" s="6"/>
      <c r="AA624" s="6"/>
      <c r="AB624" s="6"/>
      <c r="AC624" s="6"/>
      <c r="AD624" s="6"/>
      <c r="AE624" s="6"/>
      <c r="AF624" s="6"/>
      <c r="AG624" s="6"/>
      <c r="AH624" s="6"/>
      <c r="AI624" s="6"/>
      <c r="AJ624" s="6"/>
    </row>
    <row r="625" spans="1:36" s="2" customFormat="1">
      <c r="A625" s="6"/>
      <c r="B625" s="87"/>
      <c r="C625" s="87"/>
      <c r="D625" s="87"/>
      <c r="E625" s="87"/>
      <c r="F625" s="87"/>
      <c r="G625" s="87"/>
      <c r="H625" s="87"/>
      <c r="I625" s="87"/>
      <c r="J625" s="87"/>
      <c r="K625" s="87"/>
      <c r="L625" s="87"/>
      <c r="M625" s="87"/>
      <c r="N625" s="87"/>
      <c r="O625" s="87"/>
      <c r="P625" s="87"/>
      <c r="Q625" s="87"/>
      <c r="R625" s="6"/>
      <c r="S625" s="6"/>
      <c r="T625" s="6"/>
      <c r="U625" s="6"/>
      <c r="V625" s="6"/>
      <c r="W625" s="6"/>
      <c r="X625" s="6"/>
      <c r="Y625" s="6"/>
      <c r="Z625" s="6"/>
      <c r="AA625" s="6"/>
      <c r="AB625" s="6"/>
      <c r="AC625" s="6"/>
      <c r="AD625" s="6"/>
      <c r="AE625" s="6"/>
      <c r="AF625" s="6"/>
      <c r="AG625" s="6"/>
      <c r="AH625" s="6"/>
      <c r="AI625" s="6"/>
      <c r="AJ625" s="6"/>
    </row>
    <row r="626" spans="1:36" s="2" customFormat="1">
      <c r="A626" s="6"/>
      <c r="B626" s="87"/>
      <c r="C626" s="87"/>
      <c r="D626" s="87"/>
      <c r="E626" s="87"/>
      <c r="F626" s="87"/>
      <c r="G626" s="87"/>
      <c r="H626" s="87"/>
      <c r="I626" s="87"/>
      <c r="J626" s="87"/>
      <c r="K626" s="87"/>
      <c r="L626" s="87"/>
      <c r="M626" s="87"/>
      <c r="N626" s="87"/>
      <c r="O626" s="87"/>
      <c r="P626" s="87"/>
      <c r="Q626" s="87"/>
      <c r="R626" s="6"/>
      <c r="S626" s="6"/>
      <c r="T626" s="6"/>
      <c r="U626" s="6"/>
      <c r="V626" s="6"/>
      <c r="W626" s="6"/>
      <c r="X626" s="6"/>
      <c r="Y626" s="6"/>
      <c r="Z626" s="6"/>
      <c r="AA626" s="6"/>
      <c r="AB626" s="6"/>
      <c r="AC626" s="6"/>
      <c r="AD626" s="6"/>
      <c r="AE626" s="6"/>
      <c r="AF626" s="6"/>
      <c r="AG626" s="6"/>
      <c r="AH626" s="6"/>
      <c r="AI626" s="6"/>
      <c r="AJ626" s="6"/>
    </row>
    <row r="627" spans="1:36" s="2" customFormat="1">
      <c r="A627" s="6"/>
      <c r="B627" s="87"/>
      <c r="C627" s="87"/>
      <c r="D627" s="87"/>
      <c r="E627" s="87"/>
      <c r="F627" s="87"/>
      <c r="G627" s="87"/>
      <c r="H627" s="87"/>
      <c r="I627" s="87"/>
      <c r="J627" s="87"/>
      <c r="K627" s="87"/>
      <c r="L627" s="87"/>
      <c r="M627" s="87"/>
      <c r="N627" s="87"/>
      <c r="O627" s="87"/>
      <c r="P627" s="87"/>
      <c r="Q627" s="87"/>
      <c r="R627" s="6"/>
      <c r="S627" s="6"/>
      <c r="T627" s="6"/>
      <c r="U627" s="6"/>
      <c r="V627" s="6"/>
      <c r="W627" s="6"/>
      <c r="X627" s="6"/>
      <c r="Y627" s="6"/>
      <c r="Z627" s="6"/>
      <c r="AA627" s="6"/>
      <c r="AB627" s="6"/>
      <c r="AC627" s="6"/>
      <c r="AD627" s="6"/>
      <c r="AE627" s="6"/>
      <c r="AF627" s="6"/>
      <c r="AG627" s="6"/>
      <c r="AH627" s="6"/>
      <c r="AI627" s="6"/>
      <c r="AJ627" s="6"/>
    </row>
    <row r="628" spans="1:36" s="2" customFormat="1">
      <c r="A628" s="6"/>
      <c r="B628" s="87"/>
      <c r="C628" s="87"/>
      <c r="D628" s="87"/>
      <c r="E628" s="87"/>
      <c r="F628" s="87"/>
      <c r="G628" s="87"/>
      <c r="H628" s="87"/>
      <c r="I628" s="87"/>
      <c r="J628" s="87"/>
      <c r="K628" s="87"/>
      <c r="L628" s="87"/>
      <c r="M628" s="87"/>
      <c r="N628" s="87"/>
      <c r="O628" s="87"/>
      <c r="P628" s="87"/>
      <c r="Q628" s="87"/>
      <c r="R628" s="6"/>
      <c r="S628" s="6"/>
      <c r="T628" s="6"/>
      <c r="U628" s="6"/>
      <c r="V628" s="6"/>
      <c r="W628" s="6"/>
      <c r="X628" s="6"/>
      <c r="Y628" s="6"/>
      <c r="Z628" s="6"/>
      <c r="AA628" s="6"/>
      <c r="AB628" s="6"/>
      <c r="AC628" s="6"/>
      <c r="AD628" s="6"/>
      <c r="AE628" s="6"/>
      <c r="AF628" s="6"/>
      <c r="AG628" s="6"/>
      <c r="AH628" s="6"/>
      <c r="AI628" s="6"/>
      <c r="AJ628" s="6"/>
    </row>
    <row r="629" spans="1:36" s="2" customFormat="1">
      <c r="A629" s="6"/>
      <c r="B629" s="87"/>
      <c r="C629" s="87"/>
      <c r="D629" s="87"/>
      <c r="E629" s="87"/>
      <c r="F629" s="87"/>
      <c r="G629" s="87"/>
      <c r="H629" s="87"/>
      <c r="I629" s="87"/>
      <c r="J629" s="87"/>
      <c r="K629" s="87"/>
      <c r="L629" s="87"/>
      <c r="M629" s="87"/>
      <c r="N629" s="87"/>
      <c r="O629" s="87"/>
      <c r="P629" s="87"/>
      <c r="Q629" s="87"/>
      <c r="R629" s="6"/>
      <c r="S629" s="6"/>
      <c r="T629" s="6"/>
      <c r="U629" s="6"/>
      <c r="V629" s="6"/>
      <c r="W629" s="6"/>
      <c r="X629" s="6"/>
      <c r="Y629" s="6"/>
      <c r="Z629" s="6"/>
      <c r="AA629" s="6"/>
      <c r="AB629" s="6"/>
      <c r="AC629" s="6"/>
      <c r="AD629" s="6"/>
      <c r="AE629" s="6"/>
      <c r="AF629" s="6"/>
      <c r="AG629" s="6"/>
      <c r="AH629" s="6"/>
      <c r="AI629" s="6"/>
      <c r="AJ629" s="6"/>
    </row>
    <row r="630" spans="1:36" s="2" customFormat="1">
      <c r="A630" s="6"/>
      <c r="B630" s="87"/>
      <c r="C630" s="87"/>
      <c r="D630" s="87"/>
      <c r="E630" s="87"/>
      <c r="F630" s="87"/>
      <c r="G630" s="87"/>
      <c r="H630" s="87"/>
      <c r="I630" s="87"/>
      <c r="J630" s="87"/>
      <c r="K630" s="87"/>
      <c r="L630" s="87"/>
      <c r="M630" s="87"/>
      <c r="N630" s="87"/>
      <c r="O630" s="87"/>
      <c r="P630" s="87"/>
      <c r="Q630" s="87"/>
      <c r="R630" s="6"/>
      <c r="S630" s="6"/>
      <c r="T630" s="6"/>
      <c r="U630" s="6"/>
      <c r="V630" s="6"/>
      <c r="W630" s="6"/>
      <c r="X630" s="6"/>
      <c r="Y630" s="6"/>
      <c r="Z630" s="6"/>
      <c r="AA630" s="6"/>
      <c r="AB630" s="6"/>
      <c r="AC630" s="6"/>
      <c r="AD630" s="6"/>
      <c r="AE630" s="6"/>
      <c r="AF630" s="6"/>
      <c r="AG630" s="6"/>
      <c r="AH630" s="6"/>
      <c r="AI630" s="6"/>
      <c r="AJ630" s="6"/>
    </row>
    <row r="631" spans="1:36" s="2" customFormat="1">
      <c r="A631" s="6"/>
      <c r="B631" s="87"/>
      <c r="C631" s="87"/>
      <c r="D631" s="87"/>
      <c r="E631" s="87"/>
      <c r="F631" s="87"/>
      <c r="G631" s="87"/>
      <c r="H631" s="87"/>
      <c r="I631" s="87"/>
      <c r="J631" s="87"/>
      <c r="K631" s="87"/>
      <c r="L631" s="87"/>
      <c r="M631" s="87"/>
      <c r="N631" s="87"/>
      <c r="O631" s="87"/>
      <c r="P631" s="87"/>
      <c r="Q631" s="87"/>
      <c r="R631" s="6"/>
      <c r="S631" s="6"/>
      <c r="T631" s="6"/>
      <c r="U631" s="6"/>
      <c r="V631" s="6"/>
      <c r="W631" s="6"/>
      <c r="X631" s="6"/>
      <c r="Y631" s="6"/>
      <c r="Z631" s="6"/>
      <c r="AA631" s="6"/>
      <c r="AB631" s="6"/>
      <c r="AC631" s="6"/>
      <c r="AD631" s="6"/>
      <c r="AE631" s="6"/>
      <c r="AF631" s="6"/>
      <c r="AG631" s="6"/>
      <c r="AH631" s="6"/>
      <c r="AI631" s="6"/>
      <c r="AJ631" s="6"/>
    </row>
    <row r="632" spans="1:36" s="2" customFormat="1">
      <c r="A632" s="6"/>
      <c r="B632" s="87"/>
      <c r="C632" s="87"/>
      <c r="D632" s="87"/>
      <c r="E632" s="87"/>
      <c r="F632" s="87"/>
      <c r="G632" s="87"/>
      <c r="H632" s="87"/>
      <c r="I632" s="87"/>
      <c r="J632" s="87"/>
      <c r="K632" s="87"/>
      <c r="L632" s="87"/>
      <c r="M632" s="87"/>
      <c r="N632" s="87"/>
      <c r="O632" s="87"/>
      <c r="P632" s="87"/>
      <c r="Q632" s="87"/>
      <c r="R632" s="6"/>
      <c r="S632" s="6"/>
      <c r="T632" s="6"/>
      <c r="U632" s="6"/>
      <c r="V632" s="6"/>
      <c r="W632" s="6"/>
      <c r="X632" s="6"/>
      <c r="Y632" s="6"/>
      <c r="Z632" s="6"/>
      <c r="AA632" s="6"/>
      <c r="AB632" s="6"/>
      <c r="AC632" s="6"/>
      <c r="AD632" s="6"/>
      <c r="AE632" s="6"/>
      <c r="AF632" s="6"/>
      <c r="AG632" s="6"/>
      <c r="AH632" s="6"/>
      <c r="AI632" s="6"/>
      <c r="AJ632" s="6"/>
    </row>
    <row r="633" spans="1:36" s="2" customFormat="1">
      <c r="A633" s="6"/>
      <c r="B633" s="87"/>
      <c r="C633" s="87"/>
      <c r="D633" s="87"/>
      <c r="E633" s="87"/>
      <c r="F633" s="87"/>
      <c r="G633" s="87"/>
      <c r="H633" s="87"/>
      <c r="I633" s="87"/>
      <c r="J633" s="87"/>
      <c r="K633" s="87"/>
      <c r="L633" s="87"/>
      <c r="M633" s="87"/>
      <c r="N633" s="87"/>
      <c r="O633" s="87"/>
      <c r="P633" s="87"/>
      <c r="Q633" s="87"/>
      <c r="R633" s="6"/>
      <c r="S633" s="6"/>
      <c r="T633" s="6"/>
      <c r="U633" s="6"/>
      <c r="V633" s="6"/>
      <c r="W633" s="6"/>
      <c r="X633" s="6"/>
      <c r="Y633" s="6"/>
      <c r="Z633" s="6"/>
      <c r="AA633" s="6"/>
      <c r="AB633" s="6"/>
      <c r="AC633" s="6"/>
      <c r="AD633" s="6"/>
      <c r="AE633" s="6"/>
      <c r="AF633" s="6"/>
      <c r="AG633" s="6"/>
      <c r="AH633" s="6"/>
      <c r="AI633" s="6"/>
      <c r="AJ633" s="6"/>
    </row>
    <row r="634" spans="1:36" s="2" customFormat="1">
      <c r="A634" s="6"/>
      <c r="B634" s="87"/>
      <c r="C634" s="87"/>
      <c r="D634" s="87"/>
      <c r="E634" s="87"/>
      <c r="F634" s="87"/>
      <c r="G634" s="87"/>
      <c r="H634" s="87"/>
      <c r="I634" s="87"/>
      <c r="J634" s="87"/>
      <c r="K634" s="87"/>
      <c r="L634" s="87"/>
      <c r="M634" s="87"/>
      <c r="N634" s="87"/>
      <c r="O634" s="87"/>
      <c r="P634" s="87"/>
      <c r="Q634" s="87"/>
      <c r="R634" s="6"/>
      <c r="S634" s="6"/>
      <c r="T634" s="6"/>
      <c r="U634" s="6"/>
      <c r="V634" s="6"/>
      <c r="W634" s="6"/>
      <c r="X634" s="6"/>
      <c r="Y634" s="6"/>
      <c r="Z634" s="6"/>
      <c r="AA634" s="6"/>
      <c r="AB634" s="6"/>
      <c r="AC634" s="6"/>
      <c r="AD634" s="6"/>
      <c r="AE634" s="6"/>
      <c r="AF634" s="6"/>
      <c r="AG634" s="6"/>
      <c r="AH634" s="6"/>
      <c r="AI634" s="6"/>
      <c r="AJ634" s="6"/>
    </row>
    <row r="635" spans="1:36" s="2" customFormat="1">
      <c r="A635" s="6"/>
      <c r="B635" s="87"/>
      <c r="C635" s="87"/>
      <c r="D635" s="87"/>
      <c r="E635" s="87"/>
      <c r="F635" s="87"/>
      <c r="G635" s="87"/>
      <c r="H635" s="87"/>
      <c r="I635" s="87"/>
      <c r="J635" s="87"/>
      <c r="K635" s="87"/>
      <c r="L635" s="87"/>
      <c r="M635" s="87"/>
      <c r="N635" s="87"/>
      <c r="O635" s="87"/>
      <c r="P635" s="87"/>
      <c r="Q635" s="87"/>
      <c r="R635" s="6"/>
      <c r="S635" s="6"/>
      <c r="T635" s="6"/>
      <c r="U635" s="6"/>
      <c r="V635" s="6"/>
      <c r="W635" s="6"/>
      <c r="X635" s="6"/>
      <c r="Y635" s="6"/>
      <c r="Z635" s="6"/>
      <c r="AA635" s="6"/>
      <c r="AB635" s="6"/>
      <c r="AC635" s="6"/>
      <c r="AD635" s="6"/>
      <c r="AE635" s="6"/>
      <c r="AF635" s="6"/>
      <c r="AG635" s="6"/>
      <c r="AH635" s="6"/>
      <c r="AI635" s="6"/>
      <c r="AJ635" s="6"/>
    </row>
    <row r="636" spans="1:36" s="2" customFormat="1">
      <c r="A636" s="6"/>
      <c r="B636" s="87"/>
      <c r="C636" s="87"/>
      <c r="D636" s="87"/>
      <c r="E636" s="87"/>
      <c r="F636" s="87"/>
      <c r="G636" s="87"/>
      <c r="H636" s="87"/>
      <c r="I636" s="87"/>
      <c r="J636" s="87"/>
      <c r="K636" s="87"/>
      <c r="L636" s="87"/>
      <c r="M636" s="87"/>
      <c r="N636" s="87"/>
      <c r="O636" s="87"/>
      <c r="P636" s="87"/>
      <c r="Q636" s="87"/>
      <c r="R636" s="6"/>
      <c r="S636" s="6"/>
      <c r="T636" s="6"/>
      <c r="U636" s="6"/>
      <c r="V636" s="6"/>
      <c r="W636" s="6"/>
      <c r="X636" s="6"/>
      <c r="Y636" s="6"/>
      <c r="Z636" s="6"/>
      <c r="AA636" s="6"/>
      <c r="AB636" s="6"/>
      <c r="AC636" s="6"/>
      <c r="AD636" s="6"/>
      <c r="AE636" s="6"/>
      <c r="AF636" s="6"/>
      <c r="AG636" s="6"/>
      <c r="AH636" s="6"/>
      <c r="AI636" s="6"/>
      <c r="AJ636" s="6"/>
    </row>
    <row r="637" spans="1:36" s="2" customFormat="1">
      <c r="A637" s="6"/>
      <c r="B637" s="87"/>
      <c r="C637" s="87"/>
      <c r="D637" s="87"/>
      <c r="E637" s="87"/>
      <c r="F637" s="87"/>
      <c r="G637" s="87"/>
      <c r="H637" s="87"/>
      <c r="I637" s="87"/>
      <c r="J637" s="87"/>
      <c r="K637" s="87"/>
      <c r="L637" s="87"/>
      <c r="M637" s="87"/>
      <c r="N637" s="87"/>
      <c r="O637" s="87"/>
      <c r="P637" s="87"/>
      <c r="Q637" s="87"/>
      <c r="R637" s="6"/>
      <c r="S637" s="6"/>
      <c r="T637" s="6"/>
      <c r="U637" s="6"/>
      <c r="V637" s="6"/>
      <c r="W637" s="6"/>
      <c r="X637" s="6"/>
      <c r="Y637" s="6"/>
      <c r="Z637" s="6"/>
      <c r="AA637" s="6"/>
      <c r="AB637" s="6"/>
      <c r="AC637" s="6"/>
      <c r="AD637" s="6"/>
      <c r="AE637" s="6"/>
      <c r="AF637" s="6"/>
      <c r="AG637" s="6"/>
      <c r="AH637" s="6"/>
      <c r="AI637" s="6"/>
      <c r="AJ637" s="6"/>
    </row>
    <row r="638" spans="1:36" s="2" customFormat="1">
      <c r="A638" s="6"/>
      <c r="B638" s="87"/>
      <c r="C638" s="87"/>
      <c r="D638" s="87"/>
      <c r="E638" s="87"/>
      <c r="F638" s="87"/>
      <c r="G638" s="87"/>
      <c r="H638" s="87"/>
      <c r="I638" s="87"/>
      <c r="J638" s="87"/>
      <c r="K638" s="87"/>
      <c r="L638" s="87"/>
      <c r="M638" s="87"/>
      <c r="N638" s="87"/>
      <c r="O638" s="87"/>
      <c r="P638" s="87"/>
      <c r="Q638" s="87"/>
      <c r="R638" s="6"/>
      <c r="S638" s="6"/>
      <c r="T638" s="6"/>
      <c r="U638" s="6"/>
      <c r="V638" s="6"/>
      <c r="W638" s="6"/>
      <c r="X638" s="6"/>
      <c r="Y638" s="6"/>
      <c r="Z638" s="6"/>
      <c r="AA638" s="6"/>
      <c r="AB638" s="6"/>
      <c r="AC638" s="6"/>
      <c r="AD638" s="6"/>
      <c r="AE638" s="6"/>
      <c r="AF638" s="6"/>
      <c r="AG638" s="6"/>
      <c r="AH638" s="6"/>
      <c r="AI638" s="6"/>
      <c r="AJ638" s="6"/>
    </row>
    <row r="639" spans="1:36" s="2" customFormat="1">
      <c r="A639" s="6"/>
      <c r="B639" s="87"/>
      <c r="C639" s="87"/>
      <c r="D639" s="87"/>
      <c r="E639" s="87"/>
      <c r="F639" s="87"/>
      <c r="G639" s="87"/>
      <c r="H639" s="87"/>
      <c r="I639" s="87"/>
      <c r="J639" s="87"/>
      <c r="K639" s="87"/>
      <c r="L639" s="87"/>
      <c r="M639" s="87"/>
      <c r="N639" s="87"/>
      <c r="O639" s="87"/>
      <c r="P639" s="87"/>
      <c r="Q639" s="87"/>
      <c r="R639" s="6"/>
      <c r="S639" s="6"/>
      <c r="T639" s="6"/>
      <c r="U639" s="6"/>
      <c r="V639" s="6"/>
      <c r="W639" s="6"/>
      <c r="X639" s="6"/>
      <c r="Y639" s="6"/>
      <c r="Z639" s="6"/>
      <c r="AA639" s="6"/>
      <c r="AB639" s="6"/>
      <c r="AC639" s="6"/>
      <c r="AD639" s="6"/>
      <c r="AE639" s="6"/>
      <c r="AF639" s="6"/>
      <c r="AG639" s="6"/>
      <c r="AH639" s="6"/>
      <c r="AI639" s="6"/>
      <c r="AJ639" s="6"/>
    </row>
    <row r="640" spans="1:36" s="2" customFormat="1">
      <c r="A640" s="6"/>
      <c r="B640" s="87"/>
      <c r="C640" s="87"/>
      <c r="D640" s="87"/>
      <c r="E640" s="87"/>
      <c r="F640" s="87"/>
      <c r="G640" s="87"/>
      <c r="H640" s="87"/>
      <c r="I640" s="87"/>
      <c r="J640" s="87"/>
      <c r="K640" s="87"/>
      <c r="L640" s="87"/>
      <c r="M640" s="87"/>
      <c r="N640" s="87"/>
      <c r="O640" s="87"/>
      <c r="P640" s="87"/>
      <c r="Q640" s="87"/>
      <c r="R640" s="6"/>
      <c r="S640" s="6"/>
      <c r="T640" s="6"/>
      <c r="U640" s="6"/>
      <c r="V640" s="6"/>
      <c r="W640" s="6"/>
      <c r="X640" s="6"/>
      <c r="Y640" s="6"/>
      <c r="Z640" s="6"/>
      <c r="AA640" s="6"/>
      <c r="AB640" s="6"/>
      <c r="AC640" s="6"/>
      <c r="AD640" s="6"/>
      <c r="AE640" s="6"/>
      <c r="AF640" s="6"/>
      <c r="AG640" s="6"/>
      <c r="AH640" s="6"/>
      <c r="AI640" s="6"/>
      <c r="AJ640" s="6"/>
    </row>
    <row r="641" spans="1:36" s="2" customFormat="1">
      <c r="A641" s="6"/>
      <c r="B641" s="87"/>
      <c r="C641" s="87"/>
      <c r="D641" s="87"/>
      <c r="E641" s="87"/>
      <c r="F641" s="87"/>
      <c r="G641" s="87"/>
      <c r="H641" s="87"/>
      <c r="I641" s="87"/>
      <c r="J641" s="87"/>
      <c r="K641" s="87"/>
      <c r="L641" s="87"/>
      <c r="M641" s="87"/>
      <c r="N641" s="87"/>
      <c r="O641" s="87"/>
      <c r="P641" s="87"/>
      <c r="Q641" s="87"/>
      <c r="R641" s="6"/>
      <c r="S641" s="6"/>
      <c r="T641" s="6"/>
      <c r="U641" s="6"/>
      <c r="V641" s="6"/>
      <c r="W641" s="6"/>
      <c r="X641" s="6"/>
      <c r="Y641" s="6"/>
      <c r="Z641" s="6"/>
      <c r="AA641" s="6"/>
      <c r="AB641" s="6"/>
      <c r="AC641" s="6"/>
      <c r="AD641" s="6"/>
      <c r="AE641" s="6"/>
      <c r="AF641" s="6"/>
      <c r="AG641" s="6"/>
      <c r="AH641" s="6"/>
      <c r="AI641" s="6"/>
      <c r="AJ641" s="6"/>
    </row>
    <row r="642" spans="1:36" s="2" customFormat="1">
      <c r="A642" s="6"/>
      <c r="B642" s="87"/>
      <c r="C642" s="87"/>
      <c r="D642" s="87"/>
      <c r="E642" s="87"/>
      <c r="F642" s="87"/>
      <c r="G642" s="87"/>
      <c r="H642" s="87"/>
      <c r="I642" s="87"/>
      <c r="J642" s="87"/>
      <c r="K642" s="87"/>
      <c r="L642" s="87"/>
      <c r="M642" s="87"/>
      <c r="N642" s="87"/>
      <c r="O642" s="87"/>
      <c r="P642" s="87"/>
      <c r="Q642" s="87"/>
      <c r="R642" s="6"/>
      <c r="S642" s="6"/>
      <c r="T642" s="6"/>
      <c r="U642" s="6"/>
      <c r="V642" s="6"/>
      <c r="W642" s="6"/>
      <c r="X642" s="6"/>
      <c r="Y642" s="6"/>
      <c r="Z642" s="6"/>
      <c r="AA642" s="6"/>
      <c r="AB642" s="6"/>
      <c r="AC642" s="6"/>
      <c r="AD642" s="6"/>
      <c r="AE642" s="6"/>
      <c r="AF642" s="6"/>
      <c r="AG642" s="6"/>
      <c r="AH642" s="6"/>
      <c r="AI642" s="6"/>
      <c r="AJ642" s="6"/>
    </row>
    <row r="643" spans="1:36" s="2" customFormat="1">
      <c r="A643" s="6"/>
      <c r="B643" s="87"/>
      <c r="C643" s="87"/>
      <c r="D643" s="87"/>
      <c r="E643" s="87"/>
      <c r="F643" s="87"/>
      <c r="G643" s="87"/>
      <c r="H643" s="87"/>
      <c r="I643" s="87"/>
      <c r="J643" s="87"/>
      <c r="K643" s="87"/>
      <c r="L643" s="87"/>
      <c r="M643" s="87"/>
      <c r="N643" s="87"/>
      <c r="O643" s="87"/>
      <c r="P643" s="87"/>
      <c r="Q643" s="87"/>
      <c r="R643" s="6"/>
      <c r="S643" s="6"/>
      <c r="T643" s="6"/>
      <c r="U643" s="6"/>
      <c r="V643" s="6"/>
      <c r="W643" s="6"/>
      <c r="X643" s="6"/>
      <c r="Y643" s="6"/>
      <c r="Z643" s="6"/>
      <c r="AA643" s="6"/>
      <c r="AB643" s="6"/>
      <c r="AC643" s="6"/>
      <c r="AD643" s="6"/>
      <c r="AE643" s="6"/>
      <c r="AF643" s="6"/>
      <c r="AG643" s="6"/>
      <c r="AH643" s="6"/>
      <c r="AI643" s="6"/>
      <c r="AJ643" s="6"/>
    </row>
    <row r="644" spans="1:36" s="2" customFormat="1">
      <c r="A644" s="6"/>
      <c r="B644" s="87"/>
      <c r="C644" s="87"/>
      <c r="D644" s="87"/>
      <c r="E644" s="87"/>
      <c r="F644" s="87"/>
      <c r="G644" s="87"/>
      <c r="H644" s="87"/>
      <c r="I644" s="87"/>
      <c r="J644" s="87"/>
      <c r="K644" s="87"/>
      <c r="L644" s="87"/>
      <c r="M644" s="87"/>
      <c r="N644" s="87"/>
      <c r="O644" s="87"/>
      <c r="P644" s="87"/>
      <c r="Q644" s="87"/>
      <c r="R644" s="6"/>
      <c r="S644" s="6"/>
      <c r="T644" s="6"/>
      <c r="U644" s="6"/>
      <c r="V644" s="6"/>
      <c r="W644" s="6"/>
      <c r="X644" s="6"/>
      <c r="Y644" s="6"/>
      <c r="Z644" s="6"/>
      <c r="AA644" s="6"/>
      <c r="AB644" s="6"/>
      <c r="AC644" s="6"/>
      <c r="AD644" s="6"/>
      <c r="AE644" s="6"/>
      <c r="AF644" s="6"/>
      <c r="AG644" s="6"/>
      <c r="AH644" s="6"/>
      <c r="AI644" s="6"/>
      <c r="AJ644" s="6"/>
    </row>
    <row r="645" spans="1:36" s="2" customFormat="1">
      <c r="A645" s="6"/>
      <c r="B645" s="87"/>
      <c r="C645" s="87"/>
      <c r="D645" s="87"/>
      <c r="E645" s="87"/>
      <c r="F645" s="87"/>
      <c r="G645" s="87"/>
      <c r="H645" s="87"/>
      <c r="I645" s="87"/>
      <c r="J645" s="87"/>
      <c r="K645" s="87"/>
      <c r="L645" s="87"/>
      <c r="M645" s="87"/>
      <c r="N645" s="87"/>
      <c r="O645" s="87"/>
      <c r="P645" s="87"/>
      <c r="Q645" s="87"/>
      <c r="R645" s="6"/>
      <c r="S645" s="6"/>
      <c r="T645" s="6"/>
      <c r="U645" s="6"/>
      <c r="V645" s="6"/>
      <c r="W645" s="6"/>
      <c r="X645" s="6"/>
      <c r="Y645" s="6"/>
      <c r="Z645" s="6"/>
      <c r="AA645" s="6"/>
      <c r="AB645" s="6"/>
      <c r="AC645" s="6"/>
      <c r="AD645" s="6"/>
      <c r="AE645" s="6"/>
      <c r="AF645" s="6"/>
      <c r="AG645" s="6"/>
      <c r="AH645" s="6"/>
      <c r="AI645" s="6"/>
      <c r="AJ645" s="6"/>
    </row>
    <row r="646" spans="1:36" s="2" customFormat="1">
      <c r="A646" s="6"/>
      <c r="B646" s="87"/>
      <c r="C646" s="87"/>
      <c r="D646" s="87"/>
      <c r="E646" s="87"/>
      <c r="F646" s="87"/>
      <c r="G646" s="87"/>
      <c r="H646" s="87"/>
      <c r="I646" s="87"/>
      <c r="J646" s="87"/>
      <c r="K646" s="87"/>
      <c r="L646" s="87"/>
      <c r="M646" s="87"/>
      <c r="N646" s="87"/>
      <c r="O646" s="87"/>
      <c r="P646" s="87"/>
      <c r="Q646" s="87"/>
      <c r="R646" s="6"/>
      <c r="S646" s="6"/>
      <c r="T646" s="6"/>
      <c r="U646" s="6"/>
      <c r="V646" s="6"/>
      <c r="W646" s="6"/>
      <c r="X646" s="6"/>
      <c r="Y646" s="6"/>
      <c r="Z646" s="6"/>
      <c r="AA646" s="6"/>
      <c r="AB646" s="6"/>
      <c r="AC646" s="6"/>
      <c r="AD646" s="6"/>
      <c r="AE646" s="6"/>
      <c r="AF646" s="6"/>
      <c r="AG646" s="6"/>
      <c r="AH646" s="6"/>
      <c r="AI646" s="6"/>
      <c r="AJ646" s="6"/>
    </row>
    <row r="647" spans="1:36" s="2" customFormat="1">
      <c r="A647" s="6"/>
      <c r="B647" s="87"/>
      <c r="C647" s="87"/>
      <c r="D647" s="87"/>
      <c r="E647" s="87"/>
      <c r="F647" s="87"/>
      <c r="G647" s="87"/>
      <c r="H647" s="87"/>
      <c r="I647" s="87"/>
      <c r="J647" s="87"/>
      <c r="K647" s="87"/>
      <c r="L647" s="87"/>
      <c r="M647" s="87"/>
      <c r="N647" s="87"/>
      <c r="O647" s="87"/>
      <c r="P647" s="87"/>
      <c r="Q647" s="87"/>
      <c r="R647" s="6"/>
      <c r="S647" s="6"/>
      <c r="T647" s="6"/>
      <c r="U647" s="6"/>
      <c r="V647" s="6"/>
      <c r="W647" s="6"/>
      <c r="X647" s="6"/>
      <c r="Y647" s="6"/>
      <c r="Z647" s="6"/>
      <c r="AA647" s="6"/>
      <c r="AB647" s="6"/>
      <c r="AC647" s="6"/>
      <c r="AD647" s="6"/>
      <c r="AE647" s="6"/>
      <c r="AF647" s="6"/>
      <c r="AG647" s="6"/>
      <c r="AH647" s="6"/>
      <c r="AI647" s="6"/>
      <c r="AJ647" s="6"/>
    </row>
    <row r="648" spans="1:36" s="2" customFormat="1">
      <c r="A648" s="6"/>
      <c r="B648" s="87"/>
      <c r="C648" s="87"/>
      <c r="D648" s="87"/>
      <c r="E648" s="87"/>
      <c r="F648" s="87"/>
      <c r="G648" s="87"/>
      <c r="H648" s="87"/>
      <c r="I648" s="87"/>
      <c r="J648" s="87"/>
      <c r="K648" s="87"/>
      <c r="L648" s="87"/>
      <c r="M648" s="87"/>
      <c r="N648" s="87"/>
      <c r="O648" s="87"/>
      <c r="P648" s="87"/>
      <c r="Q648" s="87"/>
      <c r="R648" s="6"/>
      <c r="S648" s="6"/>
      <c r="T648" s="6"/>
      <c r="U648" s="6"/>
      <c r="V648" s="6"/>
      <c r="W648" s="6"/>
      <c r="X648" s="6"/>
      <c r="Y648" s="6"/>
      <c r="Z648" s="6"/>
      <c r="AA648" s="6"/>
      <c r="AB648" s="6"/>
      <c r="AC648" s="6"/>
      <c r="AD648" s="6"/>
      <c r="AE648" s="6"/>
      <c r="AF648" s="6"/>
      <c r="AG648" s="6"/>
      <c r="AH648" s="6"/>
      <c r="AI648" s="6"/>
      <c r="AJ648" s="6"/>
    </row>
    <row r="649" spans="1:36" s="2" customFormat="1">
      <c r="A649" s="6"/>
      <c r="B649" s="87"/>
      <c r="C649" s="87"/>
      <c r="D649" s="87"/>
      <c r="E649" s="87"/>
      <c r="F649" s="87"/>
      <c r="G649" s="87"/>
      <c r="H649" s="87"/>
      <c r="I649" s="87"/>
      <c r="J649" s="87"/>
      <c r="K649" s="87"/>
      <c r="L649" s="87"/>
      <c r="M649" s="87"/>
      <c r="N649" s="87"/>
      <c r="O649" s="87"/>
      <c r="P649" s="87"/>
      <c r="Q649" s="87"/>
      <c r="R649" s="6"/>
      <c r="S649" s="6"/>
      <c r="T649" s="6"/>
      <c r="U649" s="6"/>
      <c r="V649" s="6"/>
      <c r="W649" s="6"/>
      <c r="X649" s="6"/>
      <c r="Y649" s="6"/>
      <c r="Z649" s="6"/>
      <c r="AA649" s="6"/>
      <c r="AB649" s="6"/>
      <c r="AC649" s="6"/>
      <c r="AD649" s="6"/>
      <c r="AE649" s="6"/>
      <c r="AF649" s="6"/>
      <c r="AG649" s="6"/>
      <c r="AH649" s="6"/>
      <c r="AI649" s="6"/>
      <c r="AJ649" s="6"/>
    </row>
    <row r="650" spans="1:36" s="2" customFormat="1">
      <c r="A650" s="6"/>
      <c r="B650" s="87"/>
      <c r="C650" s="87"/>
      <c r="D650" s="87"/>
      <c r="E650" s="87"/>
      <c r="F650" s="87"/>
      <c r="G650" s="87"/>
      <c r="H650" s="87"/>
      <c r="I650" s="87"/>
      <c r="J650" s="87"/>
      <c r="K650" s="87"/>
      <c r="L650" s="87"/>
      <c r="M650" s="87"/>
      <c r="N650" s="87"/>
      <c r="O650" s="87"/>
      <c r="P650" s="87"/>
      <c r="Q650" s="87"/>
      <c r="R650" s="6"/>
      <c r="S650" s="6"/>
      <c r="T650" s="6"/>
      <c r="U650" s="6"/>
      <c r="V650" s="6"/>
      <c r="W650" s="6"/>
      <c r="X650" s="6"/>
      <c r="Y650" s="6"/>
      <c r="Z650" s="6"/>
      <c r="AA650" s="6"/>
      <c r="AB650" s="6"/>
      <c r="AC650" s="6"/>
      <c r="AD650" s="6"/>
      <c r="AE650" s="6"/>
      <c r="AF650" s="6"/>
      <c r="AG650" s="6"/>
      <c r="AH650" s="6"/>
      <c r="AI650" s="6"/>
      <c r="AJ650" s="6"/>
    </row>
    <row r="651" spans="1:36" s="2" customFormat="1">
      <c r="A651" s="6"/>
      <c r="B651" s="87"/>
      <c r="C651" s="87"/>
      <c r="D651" s="87"/>
      <c r="E651" s="87"/>
      <c r="F651" s="87"/>
      <c r="G651" s="87"/>
      <c r="H651" s="87"/>
      <c r="I651" s="87"/>
      <c r="J651" s="87"/>
      <c r="K651" s="87"/>
      <c r="L651" s="87"/>
      <c r="M651" s="87"/>
      <c r="N651" s="87"/>
      <c r="O651" s="87"/>
      <c r="P651" s="87"/>
      <c r="Q651" s="87"/>
      <c r="R651" s="6"/>
      <c r="S651" s="6"/>
      <c r="T651" s="6"/>
      <c r="U651" s="6"/>
      <c r="V651" s="6"/>
      <c r="W651" s="6"/>
      <c r="X651" s="6"/>
      <c r="Y651" s="6"/>
      <c r="Z651" s="6"/>
      <c r="AA651" s="6"/>
      <c r="AB651" s="6"/>
      <c r="AC651" s="6"/>
      <c r="AD651" s="6"/>
      <c r="AE651" s="6"/>
      <c r="AF651" s="6"/>
      <c r="AG651" s="6"/>
      <c r="AH651" s="6"/>
      <c r="AI651" s="6"/>
      <c r="AJ651" s="6"/>
    </row>
    <row r="652" spans="1:36" s="2" customFormat="1">
      <c r="A652" s="6"/>
      <c r="B652" s="87"/>
      <c r="C652" s="87"/>
      <c r="D652" s="87"/>
      <c r="E652" s="87"/>
      <c r="F652" s="87"/>
      <c r="G652" s="87"/>
      <c r="H652" s="87"/>
      <c r="I652" s="87"/>
      <c r="J652" s="87"/>
      <c r="K652" s="87"/>
      <c r="L652" s="87"/>
      <c r="M652" s="87"/>
      <c r="N652" s="87"/>
      <c r="O652" s="87"/>
      <c r="P652" s="87"/>
      <c r="Q652" s="87"/>
      <c r="R652" s="6"/>
      <c r="S652" s="6"/>
      <c r="T652" s="6"/>
      <c r="U652" s="6"/>
      <c r="V652" s="6"/>
      <c r="W652" s="6"/>
      <c r="X652" s="6"/>
      <c r="Y652" s="6"/>
      <c r="Z652" s="6"/>
      <c r="AA652" s="6"/>
      <c r="AB652" s="6"/>
      <c r="AC652" s="6"/>
      <c r="AD652" s="6"/>
      <c r="AE652" s="6"/>
      <c r="AF652" s="6"/>
      <c r="AG652" s="6"/>
      <c r="AH652" s="6"/>
      <c r="AI652" s="6"/>
      <c r="AJ652" s="6"/>
    </row>
    <row r="653" spans="1:36" s="2" customFormat="1">
      <c r="A653" s="6"/>
      <c r="B653" s="87"/>
      <c r="C653" s="87"/>
      <c r="D653" s="87"/>
      <c r="E653" s="87"/>
      <c r="F653" s="87"/>
      <c r="G653" s="87"/>
      <c r="H653" s="87"/>
      <c r="I653" s="87"/>
      <c r="J653" s="87"/>
      <c r="K653" s="87"/>
      <c r="L653" s="87"/>
      <c r="M653" s="87"/>
      <c r="N653" s="87"/>
      <c r="O653" s="87"/>
      <c r="P653" s="87"/>
      <c r="Q653" s="87"/>
      <c r="R653" s="6"/>
      <c r="S653" s="6"/>
      <c r="T653" s="6"/>
      <c r="U653" s="6"/>
      <c r="V653" s="6"/>
      <c r="W653" s="6"/>
      <c r="X653" s="6"/>
      <c r="Y653" s="6"/>
      <c r="Z653" s="6"/>
      <c r="AA653" s="6"/>
      <c r="AB653" s="6"/>
      <c r="AC653" s="6"/>
      <c r="AD653" s="6"/>
      <c r="AE653" s="6"/>
      <c r="AF653" s="6"/>
      <c r="AG653" s="6"/>
      <c r="AH653" s="6"/>
      <c r="AI653" s="6"/>
      <c r="AJ653" s="6"/>
    </row>
    <row r="654" spans="1:36" s="2" customFormat="1">
      <c r="A654" s="6"/>
      <c r="B654" s="87"/>
      <c r="C654" s="87"/>
      <c r="D654" s="87"/>
      <c r="E654" s="87"/>
      <c r="F654" s="87"/>
      <c r="G654" s="87"/>
      <c r="H654" s="87"/>
      <c r="I654" s="87"/>
      <c r="J654" s="87"/>
      <c r="K654" s="87"/>
      <c r="L654" s="87"/>
      <c r="M654" s="87"/>
      <c r="N654" s="87"/>
      <c r="O654" s="87"/>
      <c r="P654" s="87"/>
      <c r="Q654" s="87"/>
      <c r="R654" s="6"/>
      <c r="S654" s="6"/>
      <c r="T654" s="6"/>
      <c r="U654" s="6"/>
      <c r="V654" s="6"/>
      <c r="W654" s="6"/>
      <c r="X654" s="6"/>
      <c r="Y654" s="6"/>
      <c r="Z654" s="6"/>
      <c r="AA654" s="6"/>
      <c r="AB654" s="6"/>
      <c r="AC654" s="6"/>
      <c r="AD654" s="6"/>
      <c r="AE654" s="6"/>
      <c r="AF654" s="6"/>
      <c r="AG654" s="6"/>
      <c r="AH654" s="6"/>
      <c r="AI654" s="6"/>
      <c r="AJ654" s="6"/>
    </row>
    <row r="655" spans="1:36" s="2" customFormat="1">
      <c r="A655" s="6"/>
      <c r="B655" s="87"/>
      <c r="C655" s="87"/>
      <c r="D655" s="87"/>
      <c r="E655" s="87"/>
      <c r="F655" s="87"/>
      <c r="G655" s="87"/>
      <c r="H655" s="87"/>
      <c r="I655" s="87"/>
      <c r="J655" s="87"/>
      <c r="K655" s="87"/>
      <c r="L655" s="87"/>
      <c r="M655" s="87"/>
      <c r="N655" s="87"/>
      <c r="O655" s="87"/>
      <c r="P655" s="87"/>
      <c r="Q655" s="87"/>
      <c r="R655" s="6"/>
      <c r="S655" s="6"/>
      <c r="T655" s="6"/>
      <c r="U655" s="6"/>
      <c r="V655" s="6"/>
      <c r="W655" s="6"/>
      <c r="X655" s="6"/>
      <c r="Y655" s="6"/>
      <c r="Z655" s="6"/>
      <c r="AA655" s="6"/>
      <c r="AB655" s="6"/>
      <c r="AC655" s="6"/>
      <c r="AD655" s="6"/>
      <c r="AE655" s="6"/>
      <c r="AF655" s="6"/>
      <c r="AG655" s="6"/>
      <c r="AH655" s="6"/>
      <c r="AI655" s="6"/>
      <c r="AJ655" s="6"/>
    </row>
    <row r="656" spans="1:36" s="2" customFormat="1">
      <c r="A656" s="6"/>
      <c r="B656" s="87"/>
      <c r="C656" s="87"/>
      <c r="D656" s="87"/>
      <c r="E656" s="87"/>
      <c r="F656" s="87"/>
      <c r="G656" s="87"/>
      <c r="H656" s="87"/>
      <c r="I656" s="87"/>
      <c r="J656" s="87"/>
      <c r="K656" s="87"/>
      <c r="L656" s="87"/>
      <c r="M656" s="87"/>
      <c r="N656" s="87"/>
      <c r="O656" s="87"/>
      <c r="P656" s="87"/>
      <c r="Q656" s="87"/>
      <c r="R656" s="6"/>
      <c r="S656" s="6"/>
      <c r="T656" s="6"/>
      <c r="U656" s="6"/>
      <c r="V656" s="6"/>
      <c r="W656" s="6"/>
      <c r="X656" s="6"/>
      <c r="Y656" s="6"/>
      <c r="Z656" s="6"/>
      <c r="AA656" s="6"/>
      <c r="AB656" s="6"/>
      <c r="AC656" s="6"/>
      <c r="AD656" s="6"/>
      <c r="AE656" s="6"/>
      <c r="AF656" s="6"/>
      <c r="AG656" s="6"/>
      <c r="AH656" s="6"/>
      <c r="AI656" s="6"/>
      <c r="AJ656" s="6"/>
    </row>
    <row r="657" spans="1:36" s="2" customFormat="1">
      <c r="A657" s="6"/>
      <c r="B657" s="87"/>
      <c r="C657" s="87"/>
      <c r="D657" s="87"/>
      <c r="E657" s="87"/>
      <c r="F657" s="87"/>
      <c r="G657" s="87"/>
      <c r="H657" s="87"/>
      <c r="I657" s="87"/>
      <c r="J657" s="87"/>
      <c r="K657" s="87"/>
      <c r="L657" s="87"/>
      <c r="M657" s="87"/>
      <c r="N657" s="87"/>
      <c r="O657" s="87"/>
      <c r="P657" s="87"/>
      <c r="Q657" s="87"/>
      <c r="R657" s="6"/>
      <c r="S657" s="6"/>
      <c r="T657" s="6"/>
      <c r="U657" s="6"/>
      <c r="V657" s="6"/>
      <c r="W657" s="6"/>
      <c r="X657" s="6"/>
      <c r="Y657" s="6"/>
      <c r="Z657" s="6"/>
      <c r="AA657" s="6"/>
      <c r="AB657" s="6"/>
      <c r="AC657" s="6"/>
      <c r="AD657" s="6"/>
      <c r="AE657" s="6"/>
      <c r="AF657" s="6"/>
      <c r="AG657" s="6"/>
      <c r="AH657" s="6"/>
      <c r="AI657" s="6"/>
      <c r="AJ657" s="6"/>
    </row>
    <row r="658" spans="1:36" s="2" customFormat="1">
      <c r="A658" s="6"/>
      <c r="B658" s="87"/>
      <c r="C658" s="87"/>
      <c r="D658" s="87"/>
      <c r="E658" s="87"/>
      <c r="F658" s="87"/>
      <c r="G658" s="87"/>
      <c r="H658" s="87"/>
      <c r="I658" s="87"/>
      <c r="J658" s="87"/>
      <c r="K658" s="87"/>
      <c r="L658" s="87"/>
      <c r="M658" s="87"/>
      <c r="N658" s="87"/>
      <c r="O658" s="87"/>
      <c r="P658" s="87"/>
      <c r="Q658" s="87"/>
      <c r="R658" s="6"/>
      <c r="S658" s="6"/>
      <c r="T658" s="6"/>
      <c r="U658" s="6"/>
      <c r="V658" s="6"/>
      <c r="W658" s="6"/>
      <c r="X658" s="6"/>
      <c r="Y658" s="6"/>
      <c r="Z658" s="6"/>
      <c r="AA658" s="6"/>
      <c r="AB658" s="6"/>
      <c r="AC658" s="6"/>
      <c r="AD658" s="6"/>
      <c r="AE658" s="6"/>
      <c r="AF658" s="6"/>
      <c r="AG658" s="6"/>
      <c r="AH658" s="6"/>
      <c r="AI658" s="6"/>
      <c r="AJ658" s="6"/>
    </row>
    <row r="659" spans="1:36" s="2" customFormat="1">
      <c r="A659" s="6"/>
      <c r="B659" s="87"/>
      <c r="C659" s="87"/>
      <c r="D659" s="87"/>
      <c r="E659" s="87"/>
      <c r="F659" s="87"/>
      <c r="G659" s="87"/>
      <c r="H659" s="87"/>
      <c r="I659" s="87"/>
      <c r="J659" s="87"/>
      <c r="K659" s="87"/>
      <c r="L659" s="87"/>
      <c r="M659" s="87"/>
      <c r="N659" s="87"/>
      <c r="O659" s="87"/>
      <c r="P659" s="87"/>
      <c r="Q659" s="87"/>
      <c r="R659" s="6"/>
      <c r="S659" s="6"/>
      <c r="T659" s="6"/>
      <c r="U659" s="6"/>
      <c r="V659" s="6"/>
      <c r="W659" s="6"/>
      <c r="X659" s="6"/>
      <c r="Y659" s="6"/>
      <c r="Z659" s="6"/>
      <c r="AA659" s="6"/>
      <c r="AB659" s="6"/>
      <c r="AC659" s="6"/>
      <c r="AD659" s="6"/>
      <c r="AE659" s="6"/>
      <c r="AF659" s="6"/>
      <c r="AG659" s="6"/>
      <c r="AH659" s="6"/>
      <c r="AI659" s="6"/>
      <c r="AJ659" s="6"/>
    </row>
    <row r="660" spans="1:36" s="2" customFormat="1">
      <c r="A660" s="6"/>
      <c r="B660" s="87"/>
      <c r="C660" s="87"/>
      <c r="D660" s="87"/>
      <c r="E660" s="87"/>
      <c r="F660" s="87"/>
      <c r="G660" s="87"/>
      <c r="H660" s="87"/>
      <c r="I660" s="87"/>
      <c r="J660" s="87"/>
      <c r="K660" s="87"/>
      <c r="L660" s="87"/>
      <c r="M660" s="87"/>
      <c r="N660" s="87"/>
      <c r="O660" s="87"/>
      <c r="P660" s="87"/>
      <c r="Q660" s="87"/>
      <c r="R660" s="6"/>
      <c r="S660" s="6"/>
      <c r="T660" s="6"/>
      <c r="U660" s="6"/>
      <c r="V660" s="6"/>
      <c r="W660" s="6"/>
      <c r="X660" s="6"/>
      <c r="Y660" s="6"/>
      <c r="Z660" s="6"/>
      <c r="AA660" s="6"/>
      <c r="AB660" s="6"/>
      <c r="AC660" s="6"/>
      <c r="AD660" s="6"/>
      <c r="AE660" s="6"/>
      <c r="AF660" s="6"/>
      <c r="AG660" s="6"/>
      <c r="AH660" s="6"/>
      <c r="AI660" s="6"/>
      <c r="AJ660" s="6"/>
    </row>
    <row r="661" spans="1:36" s="2" customFormat="1">
      <c r="A661" s="6"/>
      <c r="B661" s="87"/>
      <c r="C661" s="87"/>
      <c r="D661" s="87"/>
      <c r="E661" s="87"/>
      <c r="F661" s="87"/>
      <c r="G661" s="87"/>
      <c r="H661" s="87"/>
      <c r="I661" s="87"/>
      <c r="J661" s="87"/>
      <c r="K661" s="87"/>
      <c r="L661" s="87"/>
      <c r="M661" s="87"/>
      <c r="N661" s="87"/>
      <c r="O661" s="87"/>
      <c r="P661" s="87"/>
      <c r="Q661" s="87"/>
      <c r="R661" s="6"/>
      <c r="S661" s="6"/>
      <c r="T661" s="6"/>
      <c r="U661" s="6"/>
      <c r="V661" s="6"/>
      <c r="W661" s="6"/>
      <c r="X661" s="6"/>
      <c r="Y661" s="6"/>
      <c r="Z661" s="6"/>
      <c r="AA661" s="6"/>
      <c r="AB661" s="6"/>
      <c r="AC661" s="6"/>
      <c r="AD661" s="6"/>
      <c r="AE661" s="6"/>
      <c r="AF661" s="6"/>
      <c r="AG661" s="6"/>
      <c r="AH661" s="6"/>
      <c r="AI661" s="6"/>
      <c r="AJ661" s="6"/>
    </row>
    <row r="662" spans="1:36" s="2" customFormat="1">
      <c r="A662" s="6"/>
      <c r="B662" s="87"/>
      <c r="C662" s="87"/>
      <c r="D662" s="87"/>
      <c r="E662" s="87"/>
      <c r="F662" s="87"/>
      <c r="G662" s="87"/>
      <c r="H662" s="87"/>
      <c r="I662" s="87"/>
      <c r="J662" s="87"/>
      <c r="K662" s="87"/>
      <c r="L662" s="87"/>
      <c r="M662" s="87"/>
      <c r="N662" s="87"/>
      <c r="O662" s="87"/>
      <c r="P662" s="87"/>
      <c r="Q662" s="87"/>
      <c r="R662" s="6"/>
      <c r="S662" s="6"/>
      <c r="T662" s="6"/>
      <c r="U662" s="6"/>
      <c r="V662" s="6"/>
      <c r="W662" s="6"/>
      <c r="X662" s="6"/>
      <c r="Y662" s="6"/>
      <c r="Z662" s="6"/>
      <c r="AA662" s="6"/>
      <c r="AB662" s="6"/>
      <c r="AC662" s="6"/>
      <c r="AD662" s="6"/>
      <c r="AE662" s="6"/>
      <c r="AF662" s="6"/>
      <c r="AG662" s="6"/>
      <c r="AH662" s="6"/>
      <c r="AI662" s="6"/>
      <c r="AJ662" s="6"/>
    </row>
    <row r="663" spans="1:36" s="2" customFormat="1">
      <c r="A663" s="6"/>
      <c r="B663" s="87"/>
      <c r="C663" s="87"/>
      <c r="D663" s="87"/>
      <c r="E663" s="87"/>
      <c r="F663" s="87"/>
      <c r="G663" s="87"/>
      <c r="H663" s="87"/>
      <c r="I663" s="87"/>
      <c r="J663" s="87"/>
      <c r="K663" s="87"/>
      <c r="L663" s="87"/>
      <c r="M663" s="87"/>
      <c r="N663" s="87"/>
      <c r="O663" s="87"/>
      <c r="P663" s="87"/>
      <c r="Q663" s="87"/>
      <c r="R663" s="6"/>
      <c r="S663" s="6"/>
      <c r="T663" s="6"/>
      <c r="U663" s="6"/>
      <c r="V663" s="6"/>
      <c r="W663" s="6"/>
      <c r="X663" s="6"/>
      <c r="Y663" s="6"/>
      <c r="Z663" s="6"/>
      <c r="AA663" s="6"/>
      <c r="AB663" s="6"/>
      <c r="AC663" s="6"/>
      <c r="AD663" s="6"/>
      <c r="AE663" s="6"/>
      <c r="AF663" s="6"/>
      <c r="AG663" s="6"/>
      <c r="AH663" s="6"/>
      <c r="AI663" s="6"/>
      <c r="AJ663" s="6"/>
    </row>
    <row r="664" spans="1:36" s="2" customFormat="1">
      <c r="A664" s="6"/>
      <c r="B664" s="87"/>
      <c r="C664" s="87"/>
      <c r="D664" s="87"/>
      <c r="E664" s="87"/>
      <c r="F664" s="87"/>
      <c r="G664" s="87"/>
      <c r="H664" s="87"/>
      <c r="I664" s="87"/>
      <c r="J664" s="87"/>
      <c r="K664" s="87"/>
      <c r="L664" s="87"/>
      <c r="M664" s="87"/>
      <c r="N664" s="87"/>
      <c r="O664" s="87"/>
      <c r="P664" s="87"/>
      <c r="Q664" s="87"/>
      <c r="R664" s="6"/>
      <c r="S664" s="6"/>
      <c r="T664" s="6"/>
      <c r="U664" s="6"/>
      <c r="V664" s="6"/>
      <c r="W664" s="6"/>
      <c r="X664" s="6"/>
      <c r="Y664" s="6"/>
      <c r="Z664" s="6"/>
      <c r="AA664" s="6"/>
      <c r="AB664" s="6"/>
      <c r="AC664" s="6"/>
      <c r="AD664" s="6"/>
      <c r="AE664" s="6"/>
      <c r="AF664" s="6"/>
      <c r="AG664" s="6"/>
      <c r="AH664" s="6"/>
      <c r="AI664" s="6"/>
      <c r="AJ664" s="6"/>
    </row>
    <row r="665" spans="1:36" s="2" customFormat="1">
      <c r="A665" s="6"/>
      <c r="B665" s="87"/>
      <c r="C665" s="87"/>
      <c r="D665" s="87"/>
      <c r="E665" s="87"/>
      <c r="F665" s="87"/>
      <c r="G665" s="87"/>
      <c r="H665" s="87"/>
      <c r="I665" s="87"/>
      <c r="J665" s="87"/>
      <c r="K665" s="87"/>
      <c r="L665" s="87"/>
      <c r="M665" s="87"/>
      <c r="N665" s="87"/>
      <c r="O665" s="87"/>
      <c r="P665" s="87"/>
      <c r="Q665" s="87"/>
      <c r="R665" s="6"/>
      <c r="S665" s="6"/>
      <c r="T665" s="6"/>
      <c r="U665" s="6"/>
      <c r="V665" s="6"/>
      <c r="W665" s="6"/>
      <c r="X665" s="6"/>
      <c r="Y665" s="6"/>
      <c r="Z665" s="6"/>
      <c r="AA665" s="6"/>
      <c r="AB665" s="6"/>
      <c r="AC665" s="6"/>
      <c r="AD665" s="6"/>
      <c r="AE665" s="6"/>
      <c r="AF665" s="6"/>
      <c r="AG665" s="6"/>
      <c r="AH665" s="6"/>
      <c r="AI665" s="6"/>
      <c r="AJ665" s="6"/>
    </row>
    <row r="666" spans="1:36" s="2" customFormat="1">
      <c r="A666" s="6"/>
      <c r="B666" s="87"/>
      <c r="C666" s="87"/>
      <c r="D666" s="87"/>
      <c r="E666" s="87"/>
      <c r="F666" s="87"/>
      <c r="G666" s="87"/>
      <c r="H666" s="87"/>
      <c r="I666" s="87"/>
      <c r="J666" s="87"/>
      <c r="K666" s="87"/>
      <c r="L666" s="87"/>
      <c r="M666" s="87"/>
      <c r="N666" s="87"/>
      <c r="O666" s="87"/>
      <c r="P666" s="87"/>
      <c r="Q666" s="87"/>
      <c r="R666" s="6"/>
      <c r="S666" s="6"/>
      <c r="T666" s="6"/>
      <c r="U666" s="6"/>
      <c r="V666" s="6"/>
      <c r="W666" s="6"/>
      <c r="X666" s="6"/>
      <c r="Y666" s="6"/>
      <c r="Z666" s="6"/>
      <c r="AA666" s="6"/>
      <c r="AB666" s="6"/>
      <c r="AC666" s="6"/>
      <c r="AD666" s="6"/>
      <c r="AE666" s="6"/>
      <c r="AF666" s="6"/>
      <c r="AG666" s="6"/>
      <c r="AH666" s="6"/>
      <c r="AI666" s="6"/>
      <c r="AJ666" s="6"/>
    </row>
    <row r="667" spans="1:36" s="2" customFormat="1">
      <c r="A667" s="6"/>
      <c r="B667" s="87"/>
      <c r="C667" s="87"/>
      <c r="D667" s="87"/>
      <c r="E667" s="87"/>
      <c r="F667" s="87"/>
      <c r="G667" s="87"/>
      <c r="H667" s="87"/>
      <c r="I667" s="87"/>
      <c r="J667" s="87"/>
      <c r="K667" s="87"/>
      <c r="L667" s="87"/>
      <c r="M667" s="87"/>
      <c r="N667" s="87"/>
      <c r="O667" s="87"/>
      <c r="P667" s="87"/>
      <c r="Q667" s="87"/>
      <c r="R667" s="6"/>
      <c r="S667" s="6"/>
      <c r="T667" s="6"/>
      <c r="U667" s="6"/>
      <c r="V667" s="6"/>
      <c r="W667" s="6"/>
      <c r="X667" s="6"/>
      <c r="Y667" s="6"/>
      <c r="Z667" s="6"/>
      <c r="AA667" s="6"/>
      <c r="AB667" s="6"/>
      <c r="AC667" s="6"/>
      <c r="AD667" s="6"/>
      <c r="AE667" s="6"/>
      <c r="AF667" s="6"/>
      <c r="AG667" s="6"/>
      <c r="AH667" s="6"/>
      <c r="AI667" s="6"/>
      <c r="AJ667" s="6"/>
    </row>
    <row r="668" spans="1:36" s="2" customFormat="1">
      <c r="A668" s="6"/>
      <c r="B668" s="87"/>
      <c r="C668" s="87"/>
      <c r="D668" s="87"/>
      <c r="E668" s="87"/>
      <c r="F668" s="87"/>
      <c r="G668" s="87"/>
      <c r="H668" s="87"/>
      <c r="I668" s="87"/>
      <c r="J668" s="87"/>
      <c r="K668" s="87"/>
      <c r="L668" s="87"/>
      <c r="M668" s="87"/>
      <c r="N668" s="87"/>
      <c r="O668" s="87"/>
      <c r="P668" s="87"/>
      <c r="Q668" s="87"/>
      <c r="R668" s="6"/>
      <c r="S668" s="6"/>
      <c r="T668" s="6"/>
      <c r="U668" s="6"/>
      <c r="V668" s="6"/>
      <c r="W668" s="6"/>
      <c r="X668" s="6"/>
      <c r="Y668" s="6"/>
      <c r="Z668" s="6"/>
      <c r="AA668" s="6"/>
      <c r="AB668" s="6"/>
      <c r="AC668" s="6"/>
      <c r="AD668" s="6"/>
      <c r="AE668" s="6"/>
      <c r="AF668" s="6"/>
      <c r="AG668" s="6"/>
      <c r="AH668" s="6"/>
      <c r="AI668" s="6"/>
      <c r="AJ668" s="6"/>
    </row>
    <row r="669" spans="1:36" s="2" customFormat="1">
      <c r="A669" s="6"/>
      <c r="B669" s="87"/>
      <c r="C669" s="87"/>
      <c r="D669" s="87"/>
      <c r="E669" s="87"/>
      <c r="F669" s="87"/>
      <c r="G669" s="87"/>
      <c r="H669" s="87"/>
      <c r="I669" s="87"/>
      <c r="J669" s="87"/>
      <c r="K669" s="87"/>
      <c r="L669" s="87"/>
      <c r="M669" s="87"/>
      <c r="N669" s="87"/>
      <c r="O669" s="87"/>
      <c r="P669" s="87"/>
      <c r="Q669" s="87"/>
      <c r="R669" s="6"/>
      <c r="S669" s="6"/>
      <c r="T669" s="6"/>
      <c r="U669" s="6"/>
      <c r="V669" s="6"/>
      <c r="W669" s="6"/>
      <c r="X669" s="6"/>
      <c r="Y669" s="6"/>
      <c r="Z669" s="6"/>
      <c r="AA669" s="6"/>
      <c r="AB669" s="6"/>
      <c r="AC669" s="6"/>
      <c r="AD669" s="6"/>
      <c r="AE669" s="6"/>
      <c r="AF669" s="6"/>
      <c r="AG669" s="6"/>
      <c r="AH669" s="6"/>
      <c r="AI669" s="6"/>
      <c r="AJ669" s="6"/>
    </row>
    <row r="670" spans="1:36" s="2" customFormat="1">
      <c r="A670" s="6"/>
      <c r="B670" s="87"/>
      <c r="C670" s="87"/>
      <c r="D670" s="87"/>
      <c r="E670" s="87"/>
      <c r="F670" s="87"/>
      <c r="G670" s="87"/>
      <c r="H670" s="87"/>
      <c r="I670" s="87"/>
      <c r="J670" s="87"/>
      <c r="K670" s="87"/>
      <c r="L670" s="87"/>
      <c r="M670" s="87"/>
      <c r="N670" s="87"/>
      <c r="O670" s="87"/>
      <c r="P670" s="87"/>
      <c r="Q670" s="87"/>
      <c r="R670" s="6"/>
      <c r="S670" s="6"/>
      <c r="T670" s="6"/>
      <c r="U670" s="6"/>
      <c r="V670" s="6"/>
      <c r="W670" s="6"/>
      <c r="X670" s="6"/>
      <c r="Y670" s="6"/>
      <c r="Z670" s="6"/>
      <c r="AA670" s="6"/>
      <c r="AB670" s="6"/>
      <c r="AC670" s="6"/>
      <c r="AD670" s="6"/>
      <c r="AE670" s="6"/>
      <c r="AF670" s="6"/>
      <c r="AG670" s="6"/>
      <c r="AH670" s="6"/>
      <c r="AI670" s="6"/>
      <c r="AJ670" s="6"/>
    </row>
    <row r="671" spans="1:36" s="2" customFormat="1">
      <c r="A671" s="6"/>
      <c r="B671" s="87"/>
      <c r="C671" s="87"/>
      <c r="D671" s="87"/>
      <c r="E671" s="87"/>
      <c r="F671" s="87"/>
      <c r="G671" s="87"/>
      <c r="H671" s="87"/>
      <c r="I671" s="87"/>
      <c r="J671" s="87"/>
      <c r="K671" s="87"/>
      <c r="L671" s="87"/>
      <c r="M671" s="87"/>
      <c r="N671" s="87"/>
      <c r="O671" s="87"/>
      <c r="P671" s="87"/>
      <c r="Q671" s="87"/>
      <c r="R671" s="6"/>
      <c r="S671" s="6"/>
      <c r="T671" s="6"/>
      <c r="U671" s="6"/>
      <c r="V671" s="6"/>
      <c r="W671" s="6"/>
      <c r="X671" s="6"/>
      <c r="Y671" s="6"/>
      <c r="Z671" s="6"/>
      <c r="AA671" s="6"/>
      <c r="AB671" s="6"/>
      <c r="AC671" s="6"/>
      <c r="AD671" s="6"/>
      <c r="AE671" s="6"/>
      <c r="AF671" s="6"/>
      <c r="AG671" s="6"/>
      <c r="AH671" s="6"/>
      <c r="AI671" s="6"/>
      <c r="AJ671" s="6"/>
    </row>
    <row r="672" spans="1:36" s="2" customFormat="1">
      <c r="A672" s="6"/>
      <c r="B672" s="87"/>
      <c r="C672" s="87"/>
      <c r="D672" s="87"/>
      <c r="E672" s="87"/>
      <c r="F672" s="87"/>
      <c r="G672" s="87"/>
      <c r="H672" s="87"/>
      <c r="I672" s="87"/>
      <c r="J672" s="87"/>
      <c r="K672" s="87"/>
      <c r="L672" s="87"/>
      <c r="M672" s="87"/>
      <c r="N672" s="87"/>
      <c r="O672" s="87"/>
      <c r="P672" s="87"/>
      <c r="Q672" s="87"/>
      <c r="R672" s="6"/>
      <c r="S672" s="6"/>
      <c r="T672" s="6"/>
      <c r="U672" s="6"/>
      <c r="V672" s="6"/>
      <c r="W672" s="6"/>
      <c r="X672" s="6"/>
      <c r="Y672" s="6"/>
      <c r="Z672" s="6"/>
      <c r="AA672" s="6"/>
      <c r="AB672" s="6"/>
      <c r="AC672" s="6"/>
      <c r="AD672" s="6"/>
      <c r="AE672" s="6"/>
      <c r="AF672" s="6"/>
      <c r="AG672" s="6"/>
      <c r="AH672" s="6"/>
      <c r="AI672" s="6"/>
      <c r="AJ672" s="6"/>
    </row>
    <row r="673" spans="1:36" s="2" customFormat="1">
      <c r="A673" s="6"/>
      <c r="B673" s="87"/>
      <c r="C673" s="87"/>
      <c r="D673" s="87"/>
      <c r="E673" s="87"/>
      <c r="F673" s="87"/>
      <c r="G673" s="87"/>
      <c r="H673" s="87"/>
      <c r="I673" s="87"/>
      <c r="J673" s="87"/>
      <c r="K673" s="87"/>
      <c r="L673" s="87"/>
      <c r="M673" s="87"/>
      <c r="N673" s="87"/>
      <c r="O673" s="87"/>
      <c r="P673" s="87"/>
      <c r="Q673" s="87"/>
      <c r="R673" s="6"/>
      <c r="S673" s="6"/>
      <c r="T673" s="6"/>
      <c r="U673" s="6"/>
      <c r="V673" s="6"/>
      <c r="W673" s="6"/>
      <c r="X673" s="6"/>
      <c r="Y673" s="6"/>
      <c r="Z673" s="6"/>
      <c r="AA673" s="6"/>
      <c r="AB673" s="6"/>
      <c r="AC673" s="6"/>
      <c r="AD673" s="6"/>
      <c r="AE673" s="6"/>
      <c r="AF673" s="6"/>
      <c r="AG673" s="6"/>
      <c r="AH673" s="6"/>
      <c r="AI673" s="6"/>
      <c r="AJ673" s="6"/>
    </row>
    <row r="674" spans="1:36" s="2" customFormat="1">
      <c r="A674" s="6"/>
      <c r="B674" s="87"/>
      <c r="C674" s="87"/>
      <c r="D674" s="87"/>
      <c r="E674" s="87"/>
      <c r="F674" s="87"/>
      <c r="G674" s="87"/>
      <c r="H674" s="87"/>
      <c r="I674" s="87"/>
      <c r="J674" s="87"/>
      <c r="K674" s="87"/>
      <c r="L674" s="87"/>
      <c r="M674" s="87"/>
      <c r="N674" s="87"/>
      <c r="O674" s="87"/>
      <c r="P674" s="87"/>
      <c r="Q674" s="87"/>
      <c r="R674" s="6"/>
      <c r="S674" s="6"/>
      <c r="T674" s="6"/>
      <c r="U674" s="6"/>
      <c r="V674" s="6"/>
      <c r="W674" s="6"/>
      <c r="X674" s="6"/>
      <c r="Y674" s="6"/>
      <c r="Z674" s="6"/>
      <c r="AA674" s="6"/>
      <c r="AB674" s="6"/>
      <c r="AC674" s="6"/>
      <c r="AD674" s="6"/>
      <c r="AE674" s="6"/>
      <c r="AF674" s="6"/>
      <c r="AG674" s="6"/>
      <c r="AH674" s="6"/>
      <c r="AI674" s="6"/>
      <c r="AJ674" s="6"/>
    </row>
    <row r="675" spans="1:36" s="2" customFormat="1">
      <c r="A675" s="6"/>
      <c r="B675" s="87"/>
      <c r="C675" s="87"/>
      <c r="D675" s="87"/>
      <c r="E675" s="87"/>
      <c r="F675" s="87"/>
      <c r="G675" s="87"/>
      <c r="H675" s="87"/>
      <c r="I675" s="87"/>
      <c r="J675" s="87"/>
      <c r="K675" s="87"/>
      <c r="L675" s="87"/>
      <c r="M675" s="87"/>
      <c r="N675" s="87"/>
      <c r="O675" s="87"/>
      <c r="P675" s="87"/>
      <c r="Q675" s="87"/>
      <c r="R675" s="6"/>
      <c r="S675" s="6"/>
      <c r="T675" s="6"/>
      <c r="U675" s="6"/>
      <c r="V675" s="6"/>
      <c r="W675" s="6"/>
      <c r="X675" s="6"/>
      <c r="Y675" s="6"/>
      <c r="Z675" s="6"/>
      <c r="AA675" s="6"/>
      <c r="AB675" s="6"/>
      <c r="AC675" s="6"/>
      <c r="AD675" s="6"/>
      <c r="AE675" s="6"/>
      <c r="AF675" s="6"/>
      <c r="AG675" s="6"/>
      <c r="AH675" s="6"/>
      <c r="AI675" s="6"/>
      <c r="AJ675" s="6"/>
    </row>
    <row r="676" spans="1:36" s="2" customFormat="1">
      <c r="A676" s="6"/>
      <c r="B676" s="87"/>
      <c r="C676" s="87"/>
      <c r="D676" s="87"/>
      <c r="E676" s="87"/>
      <c r="F676" s="87"/>
      <c r="G676" s="87"/>
      <c r="H676" s="87"/>
      <c r="I676" s="87"/>
      <c r="J676" s="87"/>
      <c r="K676" s="87"/>
      <c r="L676" s="87"/>
      <c r="M676" s="87"/>
      <c r="N676" s="87"/>
      <c r="O676" s="87"/>
      <c r="P676" s="87"/>
      <c r="Q676" s="87"/>
      <c r="R676" s="6"/>
      <c r="S676" s="6"/>
      <c r="T676" s="6"/>
      <c r="U676" s="6"/>
      <c r="V676" s="6"/>
      <c r="W676" s="6"/>
      <c r="X676" s="6"/>
      <c r="Y676" s="6"/>
      <c r="Z676" s="6"/>
      <c r="AA676" s="6"/>
      <c r="AB676" s="6"/>
      <c r="AC676" s="6"/>
      <c r="AD676" s="6"/>
      <c r="AE676" s="6"/>
      <c r="AF676" s="6"/>
      <c r="AG676" s="6"/>
      <c r="AH676" s="6"/>
      <c r="AI676" s="6"/>
      <c r="AJ676" s="6"/>
    </row>
    <row r="677" spans="1:36" s="2" customFormat="1">
      <c r="A677" s="6"/>
      <c r="B677" s="87"/>
      <c r="C677" s="87"/>
      <c r="D677" s="87"/>
      <c r="E677" s="87"/>
      <c r="F677" s="87"/>
      <c r="G677" s="87"/>
      <c r="H677" s="87"/>
      <c r="I677" s="87"/>
      <c r="J677" s="87"/>
      <c r="K677" s="87"/>
      <c r="L677" s="87"/>
      <c r="M677" s="87"/>
      <c r="N677" s="87"/>
      <c r="O677" s="87"/>
      <c r="P677" s="87"/>
      <c r="Q677" s="87"/>
      <c r="R677" s="6"/>
      <c r="S677" s="6"/>
      <c r="T677" s="6"/>
      <c r="U677" s="6"/>
      <c r="V677" s="6"/>
      <c r="W677" s="6"/>
      <c r="X677" s="6"/>
      <c r="Y677" s="6"/>
      <c r="Z677" s="6"/>
      <c r="AA677" s="6"/>
      <c r="AB677" s="6"/>
      <c r="AC677" s="6"/>
      <c r="AD677" s="6"/>
      <c r="AE677" s="6"/>
      <c r="AF677" s="6"/>
      <c r="AG677" s="6"/>
      <c r="AH677" s="6"/>
      <c r="AI677" s="6"/>
      <c r="AJ677" s="6"/>
    </row>
    <row r="678" spans="1:36" s="2" customFormat="1">
      <c r="A678" s="6"/>
      <c r="B678" s="87"/>
      <c r="C678" s="87"/>
      <c r="D678" s="87"/>
      <c r="E678" s="87"/>
      <c r="F678" s="87"/>
      <c r="G678" s="87"/>
      <c r="H678" s="87"/>
      <c r="I678" s="87"/>
      <c r="J678" s="87"/>
      <c r="K678" s="87"/>
      <c r="L678" s="87"/>
      <c r="M678" s="87"/>
      <c r="N678" s="87"/>
      <c r="O678" s="87"/>
      <c r="P678" s="87"/>
      <c r="Q678" s="87"/>
      <c r="R678" s="6"/>
      <c r="S678" s="6"/>
      <c r="T678" s="6"/>
      <c r="U678" s="6"/>
      <c r="V678" s="6"/>
      <c r="W678" s="6"/>
      <c r="X678" s="6"/>
      <c r="Y678" s="6"/>
      <c r="Z678" s="6"/>
      <c r="AA678" s="6"/>
      <c r="AB678" s="6"/>
      <c r="AC678" s="6"/>
      <c r="AD678" s="6"/>
      <c r="AE678" s="6"/>
      <c r="AF678" s="6"/>
      <c r="AG678" s="6"/>
      <c r="AH678" s="6"/>
      <c r="AI678" s="6"/>
      <c r="AJ678" s="6"/>
    </row>
    <row r="679" spans="1:36" s="2" customFormat="1">
      <c r="A679" s="6"/>
      <c r="B679" s="87"/>
      <c r="C679" s="87"/>
      <c r="D679" s="87"/>
      <c r="E679" s="87"/>
      <c r="F679" s="87"/>
      <c r="G679" s="87"/>
      <c r="H679" s="87"/>
      <c r="I679" s="87"/>
      <c r="J679" s="87"/>
      <c r="K679" s="87"/>
      <c r="L679" s="87"/>
      <c r="M679" s="87"/>
      <c r="N679" s="87"/>
      <c r="O679" s="87"/>
      <c r="P679" s="87"/>
      <c r="Q679" s="87"/>
      <c r="R679" s="6"/>
      <c r="S679" s="6"/>
      <c r="T679" s="6"/>
      <c r="U679" s="6"/>
      <c r="V679" s="6"/>
      <c r="W679" s="6"/>
      <c r="X679" s="6"/>
      <c r="Y679" s="6"/>
      <c r="Z679" s="6"/>
      <c r="AA679" s="6"/>
      <c r="AB679" s="6"/>
      <c r="AC679" s="6"/>
      <c r="AD679" s="6"/>
      <c r="AE679" s="6"/>
      <c r="AF679" s="6"/>
      <c r="AG679" s="6"/>
      <c r="AH679" s="6"/>
      <c r="AI679" s="6"/>
      <c r="AJ679" s="6"/>
    </row>
    <row r="680" spans="1:36" s="2" customFormat="1">
      <c r="A680" s="6"/>
      <c r="B680" s="87"/>
      <c r="C680" s="87"/>
      <c r="D680" s="87"/>
      <c r="E680" s="87"/>
      <c r="F680" s="87"/>
      <c r="G680" s="87"/>
      <c r="H680" s="87"/>
      <c r="I680" s="87"/>
      <c r="J680" s="87"/>
      <c r="K680" s="87"/>
      <c r="L680" s="87"/>
      <c r="M680" s="87"/>
      <c r="N680" s="87"/>
      <c r="O680" s="87"/>
      <c r="P680" s="87"/>
      <c r="Q680" s="87"/>
      <c r="R680" s="6"/>
      <c r="S680" s="6"/>
      <c r="T680" s="6"/>
      <c r="U680" s="6"/>
      <c r="V680" s="6"/>
      <c r="W680" s="6"/>
      <c r="X680" s="6"/>
      <c r="Y680" s="6"/>
      <c r="Z680" s="6"/>
      <c r="AA680" s="6"/>
      <c r="AB680" s="6"/>
      <c r="AC680" s="6"/>
      <c r="AD680" s="6"/>
      <c r="AE680" s="6"/>
      <c r="AF680" s="6"/>
      <c r="AG680" s="6"/>
      <c r="AH680" s="6"/>
      <c r="AI680" s="6"/>
      <c r="AJ680" s="6"/>
    </row>
    <row r="681" spans="1:36" s="2" customFormat="1">
      <c r="A681" s="6"/>
      <c r="B681" s="87"/>
      <c r="C681" s="87"/>
      <c r="D681" s="87"/>
      <c r="E681" s="87"/>
      <c r="F681" s="87"/>
      <c r="G681" s="87"/>
      <c r="H681" s="87"/>
      <c r="I681" s="87"/>
      <c r="J681" s="87"/>
      <c r="K681" s="87"/>
      <c r="L681" s="87"/>
      <c r="M681" s="87"/>
      <c r="N681" s="87"/>
      <c r="O681" s="87"/>
      <c r="P681" s="87"/>
      <c r="Q681" s="87"/>
      <c r="R681" s="6"/>
      <c r="S681" s="6"/>
      <c r="T681" s="6"/>
      <c r="U681" s="6"/>
      <c r="V681" s="6"/>
      <c r="W681" s="6"/>
      <c r="X681" s="6"/>
      <c r="Y681" s="6"/>
      <c r="Z681" s="6"/>
      <c r="AA681" s="6"/>
      <c r="AB681" s="6"/>
      <c r="AC681" s="6"/>
      <c r="AD681" s="6"/>
      <c r="AE681" s="6"/>
      <c r="AF681" s="6"/>
      <c r="AG681" s="6"/>
      <c r="AH681" s="6"/>
      <c r="AI681" s="6"/>
      <c r="AJ681" s="6"/>
    </row>
    <row r="682" spans="1:36" s="2" customFormat="1">
      <c r="A682" s="6"/>
      <c r="B682" s="87"/>
      <c r="C682" s="87"/>
      <c r="D682" s="87"/>
      <c r="E682" s="87"/>
      <c r="F682" s="87"/>
      <c r="G682" s="87"/>
      <c r="H682" s="87"/>
      <c r="I682" s="87"/>
      <c r="J682" s="87"/>
      <c r="K682" s="87"/>
      <c r="L682" s="87"/>
      <c r="M682" s="87"/>
      <c r="N682" s="87"/>
      <c r="O682" s="87"/>
      <c r="P682" s="87"/>
      <c r="Q682" s="87"/>
      <c r="R682" s="6"/>
      <c r="S682" s="6"/>
      <c r="T682" s="6"/>
      <c r="U682" s="6"/>
      <c r="V682" s="6"/>
      <c r="W682" s="6"/>
      <c r="X682" s="6"/>
      <c r="Y682" s="6"/>
      <c r="Z682" s="6"/>
      <c r="AA682" s="6"/>
      <c r="AB682" s="6"/>
      <c r="AC682" s="6"/>
      <c r="AD682" s="6"/>
      <c r="AE682" s="6"/>
      <c r="AF682" s="6"/>
      <c r="AG682" s="6"/>
      <c r="AH682" s="6"/>
      <c r="AI682" s="6"/>
      <c r="AJ682" s="6"/>
    </row>
    <row r="683" spans="1:36" s="2" customFormat="1">
      <c r="A683" s="6"/>
      <c r="B683" s="87"/>
      <c r="C683" s="87"/>
      <c r="D683" s="87"/>
      <c r="E683" s="87"/>
      <c r="F683" s="87"/>
      <c r="G683" s="87"/>
      <c r="H683" s="87"/>
      <c r="I683" s="87"/>
      <c r="J683" s="87"/>
      <c r="K683" s="87"/>
      <c r="L683" s="87"/>
      <c r="M683" s="87"/>
      <c r="N683" s="87"/>
      <c r="O683" s="87"/>
      <c r="P683" s="87"/>
      <c r="Q683" s="87"/>
      <c r="R683" s="6"/>
      <c r="S683" s="6"/>
      <c r="T683" s="6"/>
      <c r="U683" s="6"/>
      <c r="V683" s="6"/>
      <c r="W683" s="6"/>
      <c r="X683" s="6"/>
      <c r="Y683" s="6"/>
      <c r="Z683" s="6"/>
      <c r="AA683" s="6"/>
      <c r="AB683" s="6"/>
      <c r="AC683" s="6"/>
      <c r="AD683" s="6"/>
      <c r="AE683" s="6"/>
      <c r="AF683" s="6"/>
      <c r="AG683" s="6"/>
      <c r="AH683" s="6"/>
      <c r="AI683" s="6"/>
      <c r="AJ683" s="6"/>
    </row>
    <row r="684" spans="1:36" s="2" customFormat="1">
      <c r="A684" s="6"/>
      <c r="B684" s="87"/>
      <c r="C684" s="87"/>
      <c r="D684" s="87"/>
      <c r="E684" s="87"/>
      <c r="F684" s="87"/>
      <c r="G684" s="87"/>
      <c r="H684" s="87"/>
      <c r="I684" s="87"/>
      <c r="J684" s="87"/>
      <c r="K684" s="87"/>
      <c r="L684" s="87"/>
      <c r="M684" s="87"/>
      <c r="N684" s="87"/>
      <c r="O684" s="87"/>
      <c r="P684" s="87"/>
      <c r="Q684" s="87"/>
      <c r="R684" s="6"/>
      <c r="S684" s="6"/>
      <c r="T684" s="6"/>
      <c r="U684" s="6"/>
      <c r="V684" s="6"/>
      <c r="W684" s="6"/>
      <c r="X684" s="6"/>
      <c r="Y684" s="6"/>
      <c r="Z684" s="6"/>
      <c r="AA684" s="6"/>
      <c r="AB684" s="6"/>
      <c r="AC684" s="6"/>
      <c r="AD684" s="6"/>
      <c r="AE684" s="6"/>
      <c r="AF684" s="6"/>
      <c r="AG684" s="6"/>
      <c r="AH684" s="6"/>
      <c r="AI684" s="6"/>
      <c r="AJ684" s="6"/>
    </row>
    <row r="685" spans="1:36" s="2" customFormat="1">
      <c r="A685" s="6"/>
      <c r="B685" s="87"/>
      <c r="C685" s="87"/>
      <c r="D685" s="87"/>
      <c r="E685" s="87"/>
      <c r="F685" s="87"/>
      <c r="G685" s="87"/>
      <c r="H685" s="87"/>
      <c r="I685" s="87"/>
      <c r="J685" s="87"/>
      <c r="K685" s="87"/>
      <c r="L685" s="87"/>
      <c r="M685" s="87"/>
      <c r="N685" s="87"/>
      <c r="O685" s="87"/>
      <c r="P685" s="87"/>
      <c r="Q685" s="87"/>
      <c r="R685" s="6"/>
      <c r="S685" s="6"/>
      <c r="T685" s="6"/>
      <c r="U685" s="6"/>
      <c r="V685" s="6"/>
      <c r="W685" s="6"/>
      <c r="X685" s="6"/>
      <c r="Y685" s="6"/>
      <c r="Z685" s="6"/>
      <c r="AA685" s="6"/>
      <c r="AB685" s="6"/>
      <c r="AC685" s="6"/>
      <c r="AD685" s="6"/>
      <c r="AE685" s="6"/>
      <c r="AF685" s="6"/>
      <c r="AG685" s="6"/>
      <c r="AH685" s="6"/>
      <c r="AI685" s="6"/>
      <c r="AJ685" s="6"/>
    </row>
    <row r="686" spans="1:36" s="2" customFormat="1">
      <c r="A686" s="6"/>
      <c r="B686" s="87"/>
      <c r="C686" s="87"/>
      <c r="D686" s="87"/>
      <c r="E686" s="87"/>
      <c r="F686" s="87"/>
      <c r="G686" s="87"/>
      <c r="H686" s="87"/>
      <c r="I686" s="87"/>
      <c r="J686" s="87"/>
      <c r="K686" s="87"/>
      <c r="L686" s="87"/>
      <c r="M686" s="87"/>
      <c r="N686" s="87"/>
      <c r="O686" s="87"/>
      <c r="P686" s="87"/>
      <c r="Q686" s="87"/>
      <c r="R686" s="6"/>
      <c r="S686" s="6"/>
      <c r="T686" s="6"/>
      <c r="U686" s="6"/>
      <c r="V686" s="6"/>
      <c r="W686" s="6"/>
      <c r="X686" s="6"/>
      <c r="Y686" s="6"/>
      <c r="Z686" s="6"/>
      <c r="AA686" s="6"/>
      <c r="AB686" s="6"/>
      <c r="AC686" s="6"/>
      <c r="AD686" s="6"/>
      <c r="AE686" s="6"/>
      <c r="AF686" s="6"/>
      <c r="AG686" s="6"/>
      <c r="AH686" s="6"/>
      <c r="AI686" s="6"/>
      <c r="AJ686" s="6"/>
    </row>
    <row r="687" spans="1:36" s="2" customFormat="1">
      <c r="A687" s="6"/>
      <c r="B687" s="87"/>
      <c r="C687" s="87"/>
      <c r="D687" s="87"/>
      <c r="E687" s="87"/>
      <c r="F687" s="87"/>
      <c r="G687" s="87"/>
      <c r="H687" s="87"/>
      <c r="I687" s="87"/>
      <c r="J687" s="87"/>
      <c r="K687" s="87"/>
      <c r="L687" s="87"/>
      <c r="M687" s="87"/>
      <c r="N687" s="87"/>
      <c r="O687" s="87"/>
      <c r="P687" s="87"/>
      <c r="Q687" s="87"/>
      <c r="R687" s="6"/>
      <c r="S687" s="6"/>
      <c r="T687" s="6"/>
      <c r="U687" s="6"/>
      <c r="V687" s="6"/>
      <c r="W687" s="6"/>
      <c r="X687" s="6"/>
      <c r="Y687" s="6"/>
      <c r="Z687" s="6"/>
      <c r="AA687" s="6"/>
      <c r="AB687" s="6"/>
      <c r="AC687" s="6"/>
      <c r="AD687" s="6"/>
      <c r="AE687" s="6"/>
      <c r="AF687" s="6"/>
      <c r="AG687" s="6"/>
      <c r="AH687" s="6"/>
      <c r="AI687" s="6"/>
      <c r="AJ687" s="6"/>
    </row>
    <row r="688" spans="1:36" s="2" customFormat="1">
      <c r="A688" s="6"/>
      <c r="B688" s="87"/>
      <c r="C688" s="87"/>
      <c r="D688" s="87"/>
      <c r="E688" s="87"/>
      <c r="F688" s="87"/>
      <c r="G688" s="87"/>
      <c r="H688" s="87"/>
      <c r="I688" s="87"/>
      <c r="J688" s="87"/>
      <c r="K688" s="87"/>
      <c r="L688" s="87"/>
      <c r="M688" s="87"/>
      <c r="N688" s="87"/>
      <c r="O688" s="87"/>
      <c r="P688" s="87"/>
      <c r="Q688" s="87"/>
      <c r="R688" s="6"/>
      <c r="S688" s="6"/>
      <c r="T688" s="6"/>
      <c r="U688" s="6"/>
      <c r="V688" s="6"/>
      <c r="W688" s="6"/>
      <c r="X688" s="6"/>
      <c r="Y688" s="6"/>
      <c r="Z688" s="6"/>
      <c r="AA688" s="6"/>
      <c r="AB688" s="6"/>
      <c r="AC688" s="6"/>
      <c r="AD688" s="6"/>
      <c r="AE688" s="6"/>
      <c r="AF688" s="6"/>
      <c r="AG688" s="6"/>
      <c r="AH688" s="6"/>
      <c r="AI688" s="6"/>
      <c r="AJ688" s="6"/>
    </row>
    <row r="689" spans="1:36" s="2" customFormat="1">
      <c r="A689" s="6"/>
      <c r="B689" s="87"/>
      <c r="C689" s="87"/>
      <c r="D689" s="87"/>
      <c r="E689" s="87"/>
      <c r="F689" s="87"/>
      <c r="G689" s="87"/>
      <c r="H689" s="87"/>
      <c r="I689" s="87"/>
      <c r="J689" s="87"/>
      <c r="K689" s="87"/>
      <c r="L689" s="87"/>
      <c r="M689" s="87"/>
      <c r="N689" s="87"/>
      <c r="O689" s="87"/>
      <c r="P689" s="87"/>
      <c r="Q689" s="87"/>
      <c r="R689" s="6"/>
      <c r="S689" s="6"/>
      <c r="T689" s="6"/>
      <c r="U689" s="6"/>
      <c r="V689" s="6"/>
      <c r="W689" s="6"/>
      <c r="X689" s="6"/>
      <c r="Y689" s="6"/>
      <c r="Z689" s="6"/>
      <c r="AA689" s="6"/>
      <c r="AB689" s="6"/>
      <c r="AC689" s="6"/>
      <c r="AD689" s="6"/>
      <c r="AE689" s="6"/>
      <c r="AF689" s="6"/>
      <c r="AG689" s="6"/>
      <c r="AH689" s="6"/>
      <c r="AI689" s="6"/>
      <c r="AJ689" s="6"/>
    </row>
    <row r="690" spans="1:36" s="2" customFormat="1">
      <c r="A690" s="6"/>
      <c r="B690" s="87"/>
      <c r="C690" s="87"/>
      <c r="D690" s="87"/>
      <c r="E690" s="87"/>
      <c r="F690" s="87"/>
      <c r="G690" s="87"/>
      <c r="H690" s="87"/>
      <c r="I690" s="87"/>
      <c r="J690" s="87"/>
      <c r="K690" s="87"/>
      <c r="L690" s="87"/>
      <c r="M690" s="87"/>
      <c r="N690" s="87"/>
      <c r="O690" s="87"/>
      <c r="P690" s="87"/>
      <c r="Q690" s="87"/>
      <c r="R690" s="6"/>
      <c r="S690" s="6"/>
      <c r="T690" s="6"/>
      <c r="U690" s="6"/>
      <c r="V690" s="6"/>
      <c r="W690" s="6"/>
      <c r="X690" s="6"/>
      <c r="Y690" s="6"/>
      <c r="Z690" s="6"/>
      <c r="AA690" s="6"/>
      <c r="AB690" s="6"/>
      <c r="AC690" s="6"/>
      <c r="AD690" s="6"/>
      <c r="AE690" s="6"/>
      <c r="AF690" s="6"/>
      <c r="AG690" s="6"/>
      <c r="AH690" s="6"/>
      <c r="AI690" s="6"/>
      <c r="AJ690" s="6"/>
    </row>
    <row r="691" spans="1:36" s="2" customFormat="1">
      <c r="A691" s="6"/>
      <c r="B691" s="87"/>
      <c r="C691" s="87"/>
      <c r="D691" s="87"/>
      <c r="E691" s="87"/>
      <c r="F691" s="87"/>
      <c r="G691" s="87"/>
      <c r="H691" s="87"/>
      <c r="I691" s="87"/>
      <c r="J691" s="87"/>
      <c r="K691" s="87"/>
      <c r="L691" s="87"/>
      <c r="M691" s="87"/>
      <c r="N691" s="87"/>
      <c r="O691" s="87"/>
      <c r="P691" s="87"/>
      <c r="Q691" s="87"/>
      <c r="R691" s="6"/>
      <c r="S691" s="6"/>
      <c r="T691" s="6"/>
      <c r="U691" s="6"/>
      <c r="V691" s="6"/>
      <c r="W691" s="6"/>
      <c r="X691" s="6"/>
      <c r="Y691" s="6"/>
      <c r="Z691" s="6"/>
      <c r="AA691" s="6"/>
      <c r="AB691" s="6"/>
      <c r="AC691" s="6"/>
      <c r="AD691" s="6"/>
      <c r="AE691" s="6"/>
      <c r="AF691" s="6"/>
      <c r="AG691" s="6"/>
      <c r="AH691" s="6"/>
      <c r="AI691" s="6"/>
      <c r="AJ691" s="6"/>
    </row>
    <row r="692" spans="1:36" s="2" customFormat="1">
      <c r="A692" s="6"/>
      <c r="B692" s="87"/>
      <c r="C692" s="87"/>
      <c r="D692" s="87"/>
      <c r="E692" s="87"/>
      <c r="F692" s="87"/>
      <c r="G692" s="87"/>
      <c r="H692" s="87"/>
      <c r="I692" s="87"/>
      <c r="J692" s="87"/>
      <c r="K692" s="87"/>
      <c r="L692" s="87"/>
      <c r="M692" s="87"/>
      <c r="N692" s="87"/>
      <c r="O692" s="87"/>
      <c r="P692" s="87"/>
      <c r="Q692" s="87"/>
      <c r="R692" s="6"/>
      <c r="S692" s="6"/>
      <c r="T692" s="6"/>
      <c r="U692" s="6"/>
      <c r="V692" s="6"/>
      <c r="W692" s="6"/>
      <c r="X692" s="6"/>
      <c r="Y692" s="6"/>
      <c r="Z692" s="6"/>
      <c r="AA692" s="6"/>
      <c r="AB692" s="6"/>
      <c r="AC692" s="6"/>
      <c r="AD692" s="6"/>
      <c r="AE692" s="6"/>
      <c r="AF692" s="6"/>
      <c r="AG692" s="6"/>
      <c r="AH692" s="6"/>
      <c r="AI692" s="6"/>
      <c r="AJ692" s="6"/>
    </row>
    <row r="693" spans="1:36" s="2" customFormat="1">
      <c r="A693" s="6"/>
      <c r="B693" s="87"/>
      <c r="C693" s="87"/>
      <c r="D693" s="87"/>
      <c r="E693" s="87"/>
      <c r="F693" s="87"/>
      <c r="G693" s="87"/>
      <c r="H693" s="87"/>
      <c r="I693" s="87"/>
      <c r="J693" s="87"/>
      <c r="K693" s="87"/>
      <c r="L693" s="87"/>
      <c r="M693" s="87"/>
      <c r="N693" s="87"/>
      <c r="O693" s="87"/>
      <c r="P693" s="87"/>
      <c r="Q693" s="87"/>
      <c r="R693" s="6"/>
      <c r="S693" s="6"/>
      <c r="T693" s="6"/>
      <c r="U693" s="6"/>
      <c r="V693" s="6"/>
      <c r="W693" s="6"/>
      <c r="X693" s="6"/>
      <c r="Y693" s="6"/>
      <c r="Z693" s="6"/>
      <c r="AA693" s="6"/>
      <c r="AB693" s="6"/>
      <c r="AC693" s="6"/>
      <c r="AD693" s="6"/>
      <c r="AE693" s="6"/>
      <c r="AF693" s="6"/>
      <c r="AG693" s="6"/>
      <c r="AH693" s="6"/>
      <c r="AI693" s="6"/>
      <c r="AJ693" s="6"/>
    </row>
    <row r="694" spans="1:36" s="2" customFormat="1">
      <c r="A694" s="6"/>
      <c r="B694" s="87"/>
      <c r="C694" s="87"/>
      <c r="D694" s="87"/>
      <c r="E694" s="87"/>
      <c r="F694" s="87"/>
      <c r="G694" s="87"/>
      <c r="H694" s="87"/>
      <c r="I694" s="87"/>
      <c r="J694" s="87"/>
      <c r="K694" s="87"/>
      <c r="L694" s="87"/>
      <c r="M694" s="87"/>
      <c r="N694" s="87"/>
      <c r="O694" s="87"/>
      <c r="P694" s="87"/>
      <c r="Q694" s="87"/>
      <c r="R694" s="6"/>
      <c r="S694" s="6"/>
      <c r="T694" s="6"/>
      <c r="U694" s="6"/>
      <c r="V694" s="6"/>
      <c r="W694" s="6"/>
      <c r="X694" s="6"/>
      <c r="Y694" s="6"/>
      <c r="Z694" s="6"/>
      <c r="AA694" s="6"/>
      <c r="AB694" s="6"/>
      <c r="AC694" s="6"/>
      <c r="AD694" s="6"/>
      <c r="AE694" s="6"/>
      <c r="AF694" s="6"/>
      <c r="AG694" s="6"/>
      <c r="AH694" s="6"/>
      <c r="AI694" s="6"/>
      <c r="AJ694" s="6"/>
    </row>
    <row r="695" spans="1:36" s="2" customFormat="1">
      <c r="A695" s="6"/>
      <c r="B695" s="87"/>
      <c r="C695" s="87"/>
      <c r="D695" s="87"/>
      <c r="E695" s="87"/>
      <c r="F695" s="87"/>
      <c r="G695" s="87"/>
      <c r="H695" s="87"/>
      <c r="I695" s="87"/>
      <c r="J695" s="87"/>
      <c r="K695" s="87"/>
      <c r="L695" s="87"/>
      <c r="M695" s="87"/>
      <c r="N695" s="87"/>
      <c r="O695" s="87"/>
      <c r="P695" s="87"/>
      <c r="Q695" s="87"/>
      <c r="R695" s="6"/>
      <c r="S695" s="6"/>
      <c r="T695" s="6"/>
      <c r="U695" s="6"/>
      <c r="V695" s="6"/>
      <c r="W695" s="6"/>
      <c r="X695" s="6"/>
      <c r="Y695" s="6"/>
      <c r="Z695" s="6"/>
      <c r="AA695" s="6"/>
      <c r="AB695" s="6"/>
      <c r="AC695" s="6"/>
      <c r="AD695" s="6"/>
      <c r="AE695" s="6"/>
      <c r="AF695" s="6"/>
      <c r="AG695" s="6"/>
      <c r="AH695" s="6"/>
      <c r="AI695" s="6"/>
      <c r="AJ695" s="6"/>
    </row>
    <row r="696" spans="1:36" s="2" customFormat="1">
      <c r="A696" s="6"/>
      <c r="B696" s="87"/>
      <c r="C696" s="87"/>
      <c r="D696" s="87"/>
      <c r="E696" s="87"/>
      <c r="F696" s="87"/>
      <c r="G696" s="87"/>
      <c r="H696" s="87"/>
      <c r="I696" s="87"/>
      <c r="J696" s="87"/>
      <c r="K696" s="87"/>
      <c r="L696" s="87"/>
      <c r="M696" s="87"/>
      <c r="N696" s="87"/>
      <c r="O696" s="87"/>
      <c r="P696" s="87"/>
      <c r="Q696" s="87"/>
      <c r="R696" s="6"/>
      <c r="S696" s="6"/>
      <c r="T696" s="6"/>
      <c r="U696" s="6"/>
      <c r="V696" s="6"/>
      <c r="W696" s="6"/>
      <c r="X696" s="6"/>
      <c r="Y696" s="6"/>
      <c r="Z696" s="6"/>
      <c r="AA696" s="6"/>
      <c r="AB696" s="6"/>
      <c r="AC696" s="6"/>
      <c r="AD696" s="6"/>
      <c r="AE696" s="6"/>
      <c r="AF696" s="6"/>
      <c r="AG696" s="6"/>
      <c r="AH696" s="6"/>
      <c r="AI696" s="6"/>
      <c r="AJ696" s="6"/>
    </row>
    <row r="697" spans="1:36" s="2" customFormat="1">
      <c r="A697" s="6"/>
      <c r="B697" s="87"/>
      <c r="C697" s="87"/>
      <c r="D697" s="87"/>
      <c r="E697" s="87"/>
      <c r="F697" s="87"/>
      <c r="G697" s="87"/>
      <c r="H697" s="87"/>
      <c r="I697" s="87"/>
      <c r="J697" s="87"/>
      <c r="K697" s="87"/>
      <c r="L697" s="87"/>
      <c r="M697" s="87"/>
      <c r="N697" s="87"/>
      <c r="O697" s="87"/>
      <c r="P697" s="87"/>
      <c r="Q697" s="87"/>
      <c r="R697" s="6"/>
      <c r="S697" s="6"/>
      <c r="T697" s="6"/>
      <c r="U697" s="6"/>
      <c r="V697" s="6"/>
      <c r="W697" s="6"/>
      <c r="X697" s="6"/>
      <c r="Y697" s="6"/>
      <c r="Z697" s="6"/>
      <c r="AA697" s="6"/>
      <c r="AB697" s="6"/>
      <c r="AC697" s="6"/>
      <c r="AD697" s="6"/>
      <c r="AE697" s="6"/>
      <c r="AF697" s="6"/>
      <c r="AG697" s="6"/>
      <c r="AH697" s="6"/>
      <c r="AI697" s="6"/>
      <c r="AJ697" s="6"/>
    </row>
    <row r="698" spans="1:36" s="2" customFormat="1">
      <c r="A698" s="6"/>
      <c r="B698" s="87"/>
      <c r="C698" s="87"/>
      <c r="D698" s="87"/>
      <c r="E698" s="87"/>
      <c r="F698" s="87"/>
      <c r="G698" s="87"/>
      <c r="H698" s="87"/>
      <c r="I698" s="87"/>
      <c r="J698" s="87"/>
      <c r="K698" s="87"/>
      <c r="L698" s="87"/>
      <c r="M698" s="87"/>
      <c r="N698" s="87"/>
      <c r="O698" s="87"/>
      <c r="P698" s="87"/>
      <c r="Q698" s="87"/>
      <c r="R698" s="6"/>
      <c r="S698" s="6"/>
      <c r="T698" s="6"/>
      <c r="U698" s="6"/>
      <c r="V698" s="6"/>
      <c r="W698" s="6"/>
      <c r="X698" s="6"/>
      <c r="Y698" s="6"/>
      <c r="Z698" s="6"/>
      <c r="AA698" s="6"/>
      <c r="AB698" s="6"/>
      <c r="AC698" s="6"/>
      <c r="AD698" s="6"/>
      <c r="AE698" s="6"/>
      <c r="AF698" s="6"/>
      <c r="AG698" s="6"/>
      <c r="AH698" s="6"/>
      <c r="AI698" s="6"/>
      <c r="AJ698" s="6"/>
    </row>
    <row r="699" spans="1:36" s="2" customFormat="1">
      <c r="A699" s="6"/>
      <c r="B699" s="87"/>
      <c r="C699" s="87"/>
      <c r="D699" s="87"/>
      <c r="E699" s="87"/>
      <c r="F699" s="87"/>
      <c r="G699" s="87"/>
      <c r="H699" s="87"/>
      <c r="I699" s="87"/>
      <c r="J699" s="87"/>
      <c r="K699" s="87"/>
      <c r="L699" s="87"/>
      <c r="M699" s="87"/>
      <c r="N699" s="87"/>
      <c r="O699" s="87"/>
      <c r="P699" s="87"/>
      <c r="Q699" s="87"/>
      <c r="R699" s="6"/>
      <c r="S699" s="6"/>
      <c r="T699" s="6"/>
      <c r="U699" s="6"/>
      <c r="V699" s="6"/>
      <c r="W699" s="6"/>
      <c r="X699" s="6"/>
      <c r="Y699" s="6"/>
      <c r="Z699" s="6"/>
      <c r="AA699" s="6"/>
      <c r="AB699" s="6"/>
      <c r="AC699" s="6"/>
      <c r="AD699" s="6"/>
      <c r="AE699" s="6"/>
      <c r="AF699" s="6"/>
      <c r="AG699" s="6"/>
      <c r="AH699" s="6"/>
      <c r="AI699" s="6"/>
      <c r="AJ699" s="6"/>
    </row>
    <row r="700" spans="1:36" s="2" customFormat="1">
      <c r="A700" s="6"/>
      <c r="B700" s="87"/>
      <c r="C700" s="87"/>
      <c r="D700" s="87"/>
      <c r="E700" s="87"/>
      <c r="F700" s="87"/>
      <c r="G700" s="87"/>
      <c r="H700" s="87"/>
      <c r="I700" s="87"/>
      <c r="J700" s="87"/>
      <c r="K700" s="87"/>
      <c r="L700" s="87"/>
      <c r="M700" s="87"/>
      <c r="N700" s="87"/>
      <c r="O700" s="87"/>
      <c r="P700" s="87"/>
      <c r="Q700" s="87"/>
      <c r="R700" s="6"/>
      <c r="S700" s="6"/>
      <c r="T700" s="6"/>
      <c r="U700" s="6"/>
      <c r="V700" s="6"/>
      <c r="W700" s="6"/>
      <c r="X700" s="6"/>
      <c r="Y700" s="6"/>
      <c r="Z700" s="6"/>
      <c r="AA700" s="6"/>
      <c r="AB700" s="6"/>
      <c r="AC700" s="6"/>
      <c r="AD700" s="6"/>
      <c r="AE700" s="6"/>
      <c r="AF700" s="6"/>
      <c r="AG700" s="6"/>
      <c r="AH700" s="6"/>
      <c r="AI700" s="6"/>
      <c r="AJ700" s="6"/>
    </row>
    <row r="701" spans="1:36" s="2" customFormat="1">
      <c r="A701" s="6"/>
      <c r="B701" s="87"/>
      <c r="C701" s="87"/>
      <c r="D701" s="87"/>
      <c r="E701" s="87"/>
      <c r="F701" s="87"/>
      <c r="G701" s="87"/>
      <c r="H701" s="87"/>
      <c r="I701" s="87"/>
      <c r="J701" s="87"/>
      <c r="K701" s="87"/>
      <c r="L701" s="87"/>
      <c r="M701" s="87"/>
      <c r="N701" s="87"/>
      <c r="O701" s="87"/>
      <c r="P701" s="87"/>
      <c r="Q701" s="87"/>
      <c r="R701" s="6"/>
      <c r="S701" s="6"/>
      <c r="T701" s="6"/>
      <c r="U701" s="6"/>
      <c r="V701" s="6"/>
      <c r="W701" s="6"/>
      <c r="X701" s="6"/>
      <c r="Y701" s="6"/>
      <c r="Z701" s="6"/>
      <c r="AA701" s="6"/>
      <c r="AB701" s="6"/>
      <c r="AC701" s="6"/>
      <c r="AD701" s="6"/>
      <c r="AE701" s="6"/>
      <c r="AF701" s="6"/>
      <c r="AG701" s="6"/>
      <c r="AH701" s="6"/>
      <c r="AI701" s="6"/>
      <c r="AJ701" s="6"/>
    </row>
    <row r="702" spans="1:36" s="2" customFormat="1">
      <c r="A702" s="6"/>
      <c r="B702" s="87"/>
      <c r="C702" s="87"/>
      <c r="D702" s="87"/>
      <c r="E702" s="87"/>
      <c r="F702" s="87"/>
      <c r="G702" s="87"/>
      <c r="H702" s="87"/>
      <c r="I702" s="87"/>
      <c r="J702" s="87"/>
      <c r="K702" s="87"/>
      <c r="L702" s="87"/>
      <c r="M702" s="87"/>
      <c r="N702" s="87"/>
      <c r="O702" s="87"/>
      <c r="P702" s="87"/>
      <c r="Q702" s="87"/>
      <c r="R702" s="6"/>
      <c r="S702" s="6"/>
      <c r="T702" s="6"/>
      <c r="U702" s="6"/>
      <c r="V702" s="6"/>
      <c r="W702" s="6"/>
      <c r="X702" s="6"/>
      <c r="Y702" s="6"/>
      <c r="Z702" s="6"/>
      <c r="AA702" s="6"/>
      <c r="AB702" s="6"/>
      <c r="AC702" s="6"/>
      <c r="AD702" s="6"/>
      <c r="AE702" s="6"/>
      <c r="AF702" s="6"/>
      <c r="AG702" s="6"/>
      <c r="AH702" s="6"/>
      <c r="AI702" s="6"/>
      <c r="AJ702" s="6"/>
    </row>
    <row r="703" spans="1:36" s="2" customFormat="1">
      <c r="A703" s="6"/>
      <c r="B703" s="87"/>
      <c r="C703" s="87"/>
      <c r="D703" s="87"/>
      <c r="E703" s="87"/>
      <c r="F703" s="87"/>
      <c r="G703" s="87"/>
      <c r="H703" s="87"/>
      <c r="I703" s="87"/>
      <c r="J703" s="87"/>
      <c r="K703" s="87"/>
      <c r="L703" s="87"/>
      <c r="M703" s="87"/>
      <c r="N703" s="87"/>
      <c r="O703" s="87"/>
      <c r="P703" s="87"/>
      <c r="Q703" s="87"/>
      <c r="R703" s="6"/>
      <c r="S703" s="6"/>
      <c r="T703" s="6"/>
      <c r="U703" s="6"/>
      <c r="V703" s="6"/>
      <c r="W703" s="6"/>
      <c r="X703" s="6"/>
      <c r="Y703" s="6"/>
      <c r="Z703" s="6"/>
      <c r="AA703" s="6"/>
      <c r="AB703" s="6"/>
      <c r="AC703" s="6"/>
      <c r="AD703" s="6"/>
      <c r="AE703" s="6"/>
      <c r="AF703" s="6"/>
      <c r="AG703" s="6"/>
      <c r="AH703" s="6"/>
      <c r="AI703" s="6"/>
      <c r="AJ703" s="6"/>
    </row>
    <row r="704" spans="1:36" s="2" customFormat="1">
      <c r="A704" s="6"/>
      <c r="B704" s="87"/>
      <c r="C704" s="87"/>
      <c r="D704" s="87"/>
      <c r="E704" s="87"/>
      <c r="F704" s="87"/>
      <c r="G704" s="87"/>
      <c r="H704" s="87"/>
      <c r="I704" s="87"/>
      <c r="J704" s="87"/>
      <c r="K704" s="87"/>
      <c r="L704" s="87"/>
      <c r="M704" s="87"/>
      <c r="N704" s="87"/>
      <c r="O704" s="87"/>
      <c r="P704" s="87"/>
      <c r="Q704" s="87"/>
      <c r="R704" s="6"/>
      <c r="S704" s="6"/>
      <c r="T704" s="6"/>
      <c r="U704" s="6"/>
      <c r="V704" s="6"/>
      <c r="W704" s="6"/>
      <c r="X704" s="6"/>
      <c r="Y704" s="6"/>
      <c r="Z704" s="6"/>
      <c r="AA704" s="6"/>
      <c r="AB704" s="6"/>
      <c r="AC704" s="6"/>
      <c r="AD704" s="6"/>
      <c r="AE704" s="6"/>
      <c r="AF704" s="6"/>
      <c r="AG704" s="6"/>
      <c r="AH704" s="6"/>
      <c r="AI704" s="6"/>
      <c r="AJ704" s="6"/>
    </row>
    <row r="705" spans="1:36" s="2" customFormat="1">
      <c r="A705" s="6"/>
      <c r="B705" s="87"/>
      <c r="C705" s="87"/>
      <c r="D705" s="87"/>
      <c r="E705" s="87"/>
      <c r="F705" s="87"/>
      <c r="G705" s="87"/>
      <c r="H705" s="87"/>
      <c r="I705" s="87"/>
      <c r="J705" s="87"/>
      <c r="K705" s="87"/>
      <c r="L705" s="87"/>
      <c r="M705" s="87"/>
      <c r="N705" s="87"/>
      <c r="O705" s="87"/>
      <c r="P705" s="87"/>
      <c r="Q705" s="87"/>
      <c r="R705" s="6"/>
      <c r="S705" s="6"/>
      <c r="T705" s="6"/>
      <c r="U705" s="6"/>
      <c r="V705" s="6"/>
      <c r="W705" s="6"/>
      <c r="X705" s="6"/>
      <c r="Y705" s="6"/>
      <c r="Z705" s="6"/>
      <c r="AA705" s="6"/>
      <c r="AB705" s="6"/>
      <c r="AC705" s="6"/>
      <c r="AD705" s="6"/>
      <c r="AE705" s="6"/>
      <c r="AF705" s="6"/>
      <c r="AG705" s="6"/>
      <c r="AH705" s="6"/>
      <c r="AI705" s="6"/>
      <c r="AJ705" s="6"/>
    </row>
    <row r="706" spans="1:36" s="2" customFormat="1">
      <c r="A706" s="6"/>
      <c r="B706" s="87"/>
      <c r="C706" s="87"/>
      <c r="D706" s="87"/>
      <c r="E706" s="87"/>
      <c r="F706" s="87"/>
      <c r="G706" s="87"/>
      <c r="H706" s="87"/>
      <c r="I706" s="87"/>
      <c r="J706" s="87"/>
      <c r="K706" s="87"/>
      <c r="L706" s="87"/>
      <c r="M706" s="87"/>
      <c r="N706" s="87"/>
      <c r="O706" s="87"/>
      <c r="P706" s="87"/>
      <c r="Q706" s="87"/>
      <c r="R706" s="6"/>
      <c r="S706" s="6"/>
      <c r="T706" s="6"/>
      <c r="U706" s="6"/>
      <c r="V706" s="6"/>
      <c r="W706" s="6"/>
      <c r="X706" s="6"/>
      <c r="Y706" s="6"/>
      <c r="Z706" s="6"/>
      <c r="AA706" s="6"/>
      <c r="AB706" s="6"/>
      <c r="AC706" s="6"/>
      <c r="AD706" s="6"/>
      <c r="AE706" s="6"/>
      <c r="AF706" s="6"/>
      <c r="AG706" s="6"/>
      <c r="AH706" s="6"/>
      <c r="AI706" s="6"/>
      <c r="AJ706" s="6"/>
    </row>
    <row r="707" spans="1:36" s="2" customFormat="1">
      <c r="A707" s="6"/>
      <c r="B707" s="87"/>
      <c r="C707" s="87"/>
      <c r="D707" s="87"/>
      <c r="E707" s="87"/>
      <c r="F707" s="87"/>
      <c r="G707" s="87"/>
      <c r="H707" s="87"/>
      <c r="I707" s="87"/>
      <c r="J707" s="87"/>
      <c r="K707" s="87"/>
      <c r="L707" s="87"/>
      <c r="M707" s="87"/>
      <c r="N707" s="87"/>
      <c r="O707" s="87"/>
      <c r="P707" s="87"/>
      <c r="Q707" s="87"/>
      <c r="R707" s="6"/>
      <c r="S707" s="6"/>
      <c r="T707" s="6"/>
      <c r="U707" s="6"/>
      <c r="V707" s="6"/>
      <c r="W707" s="6"/>
      <c r="X707" s="6"/>
      <c r="Y707" s="6"/>
      <c r="Z707" s="6"/>
      <c r="AA707" s="6"/>
      <c r="AB707" s="6"/>
      <c r="AC707" s="6"/>
      <c r="AD707" s="6"/>
      <c r="AE707" s="6"/>
      <c r="AF707" s="6"/>
      <c r="AG707" s="6"/>
      <c r="AH707" s="6"/>
      <c r="AI707" s="6"/>
      <c r="AJ707" s="6"/>
    </row>
    <row r="708" spans="1:36" s="2" customFormat="1">
      <c r="A708" s="6"/>
      <c r="B708" s="87"/>
      <c r="C708" s="87"/>
      <c r="D708" s="87"/>
      <c r="E708" s="87"/>
      <c r="F708" s="87"/>
      <c r="G708" s="87"/>
      <c r="H708" s="87"/>
      <c r="I708" s="87"/>
      <c r="J708" s="87"/>
      <c r="K708" s="87"/>
      <c r="L708" s="87"/>
      <c r="M708" s="87"/>
      <c r="N708" s="87"/>
      <c r="O708" s="87"/>
      <c r="P708" s="87"/>
      <c r="Q708" s="87"/>
      <c r="R708" s="6"/>
      <c r="S708" s="6"/>
      <c r="T708" s="6"/>
      <c r="U708" s="6"/>
      <c r="V708" s="6"/>
      <c r="W708" s="6"/>
      <c r="X708" s="6"/>
      <c r="Y708" s="6"/>
      <c r="Z708" s="6"/>
      <c r="AA708" s="6"/>
      <c r="AB708" s="6"/>
      <c r="AC708" s="6"/>
      <c r="AD708" s="6"/>
      <c r="AE708" s="6"/>
      <c r="AF708" s="6"/>
      <c r="AG708" s="6"/>
      <c r="AH708" s="6"/>
      <c r="AI708" s="6"/>
      <c r="AJ708" s="6"/>
    </row>
    <row r="709" spans="1:36" s="2" customFormat="1">
      <c r="A709" s="6"/>
      <c r="B709" s="87"/>
      <c r="C709" s="87"/>
      <c r="D709" s="87"/>
      <c r="E709" s="87"/>
      <c r="F709" s="87"/>
      <c r="G709" s="87"/>
      <c r="H709" s="87"/>
      <c r="I709" s="87"/>
      <c r="J709" s="87"/>
      <c r="K709" s="87"/>
      <c r="L709" s="87"/>
      <c r="M709" s="87"/>
      <c r="N709" s="87"/>
      <c r="O709" s="87"/>
      <c r="P709" s="87"/>
      <c r="Q709" s="87"/>
      <c r="R709" s="6"/>
      <c r="S709" s="6"/>
      <c r="T709" s="6"/>
      <c r="U709" s="6"/>
      <c r="V709" s="6"/>
      <c r="W709" s="6"/>
      <c r="X709" s="6"/>
      <c r="Y709" s="6"/>
      <c r="Z709" s="6"/>
      <c r="AA709" s="6"/>
      <c r="AB709" s="6"/>
      <c r="AC709" s="6"/>
      <c r="AD709" s="6"/>
      <c r="AE709" s="6"/>
      <c r="AF709" s="6"/>
      <c r="AG709" s="6"/>
      <c r="AH709" s="6"/>
      <c r="AI709" s="6"/>
      <c r="AJ709" s="6"/>
    </row>
    <row r="710" spans="1:36" s="2" customFormat="1">
      <c r="A710" s="6"/>
      <c r="B710" s="87"/>
      <c r="C710" s="87"/>
      <c r="D710" s="87"/>
      <c r="E710" s="87"/>
      <c r="F710" s="87"/>
      <c r="G710" s="87"/>
      <c r="H710" s="87"/>
      <c r="I710" s="87"/>
      <c r="J710" s="87"/>
      <c r="K710" s="87"/>
      <c r="L710" s="87"/>
      <c r="M710" s="87"/>
      <c r="N710" s="87"/>
      <c r="O710" s="87"/>
      <c r="P710" s="87"/>
      <c r="Q710" s="87"/>
      <c r="R710" s="6"/>
      <c r="S710" s="6"/>
      <c r="T710" s="6"/>
      <c r="U710" s="6"/>
      <c r="V710" s="6"/>
      <c r="W710" s="6"/>
      <c r="X710" s="6"/>
      <c r="Y710" s="6"/>
      <c r="Z710" s="6"/>
      <c r="AA710" s="6"/>
      <c r="AB710" s="6"/>
      <c r="AC710" s="6"/>
      <c r="AD710" s="6"/>
      <c r="AE710" s="6"/>
      <c r="AF710" s="6"/>
      <c r="AG710" s="6"/>
      <c r="AH710" s="6"/>
      <c r="AI710" s="6"/>
      <c r="AJ710" s="6"/>
    </row>
    <row r="711" spans="1:36" s="2" customFormat="1">
      <c r="A711" s="6"/>
      <c r="B711" s="87"/>
      <c r="C711" s="87"/>
      <c r="D711" s="87"/>
      <c r="E711" s="87"/>
      <c r="F711" s="87"/>
      <c r="G711" s="87"/>
      <c r="H711" s="87"/>
      <c r="I711" s="87"/>
      <c r="J711" s="87"/>
      <c r="K711" s="87"/>
      <c r="L711" s="87"/>
      <c r="M711" s="87"/>
      <c r="N711" s="87"/>
      <c r="O711" s="87"/>
      <c r="P711" s="87"/>
      <c r="Q711" s="87"/>
      <c r="R711" s="6"/>
      <c r="S711" s="6"/>
      <c r="T711" s="6"/>
      <c r="U711" s="6"/>
      <c r="V711" s="6"/>
      <c r="W711" s="6"/>
      <c r="X711" s="6"/>
      <c r="Y711" s="6"/>
      <c r="Z711" s="6"/>
      <c r="AA711" s="6"/>
      <c r="AB711" s="6"/>
      <c r="AC711" s="6"/>
      <c r="AD711" s="6"/>
      <c r="AE711" s="6"/>
      <c r="AF711" s="6"/>
      <c r="AG711" s="6"/>
      <c r="AH711" s="6"/>
      <c r="AI711" s="6"/>
      <c r="AJ711" s="6"/>
    </row>
    <row r="712" spans="1:36" s="2" customFormat="1">
      <c r="A712" s="6"/>
      <c r="B712" s="87"/>
      <c r="C712" s="87"/>
      <c r="D712" s="87"/>
      <c r="E712" s="87"/>
      <c r="F712" s="87"/>
      <c r="G712" s="87"/>
      <c r="H712" s="87"/>
      <c r="I712" s="87"/>
      <c r="J712" s="87"/>
      <c r="K712" s="87"/>
      <c r="L712" s="87"/>
      <c r="M712" s="87"/>
      <c r="N712" s="87"/>
      <c r="O712" s="87"/>
      <c r="P712" s="87"/>
      <c r="Q712" s="87"/>
      <c r="R712" s="6"/>
      <c r="S712" s="6"/>
      <c r="T712" s="6"/>
      <c r="U712" s="6"/>
      <c r="V712" s="6"/>
      <c r="W712" s="6"/>
      <c r="X712" s="6"/>
      <c r="Y712" s="6"/>
      <c r="Z712" s="6"/>
      <c r="AA712" s="6"/>
      <c r="AB712" s="6"/>
      <c r="AC712" s="6"/>
      <c r="AD712" s="6"/>
      <c r="AE712" s="6"/>
      <c r="AF712" s="6"/>
      <c r="AG712" s="6"/>
      <c r="AH712" s="6"/>
      <c r="AI712" s="6"/>
      <c r="AJ712" s="6"/>
    </row>
    <row r="713" spans="1:36" s="2" customFormat="1">
      <c r="A713" s="6"/>
      <c r="B713" s="87"/>
      <c r="C713" s="87"/>
      <c r="D713" s="87"/>
      <c r="E713" s="87"/>
      <c r="F713" s="87"/>
      <c r="G713" s="87"/>
      <c r="H713" s="87"/>
      <c r="I713" s="87"/>
      <c r="J713" s="87"/>
      <c r="K713" s="87"/>
      <c r="L713" s="87"/>
      <c r="M713" s="87"/>
      <c r="N713" s="87"/>
      <c r="O713" s="87"/>
      <c r="P713" s="87"/>
      <c r="Q713" s="87"/>
      <c r="R713" s="6"/>
      <c r="S713" s="6"/>
      <c r="T713" s="6"/>
      <c r="U713" s="6"/>
      <c r="V713" s="6"/>
      <c r="W713" s="6"/>
      <c r="X713" s="6"/>
      <c r="Y713" s="6"/>
      <c r="Z713" s="6"/>
      <c r="AA713" s="6"/>
      <c r="AB713" s="6"/>
      <c r="AC713" s="6"/>
      <c r="AD713" s="6"/>
      <c r="AE713" s="6"/>
      <c r="AF713" s="6"/>
      <c r="AG713" s="6"/>
      <c r="AH713" s="6"/>
      <c r="AI713" s="6"/>
      <c r="AJ713" s="6"/>
    </row>
    <row r="714" spans="1:36" s="2" customFormat="1">
      <c r="A714" s="6"/>
      <c r="B714" s="87"/>
      <c r="C714" s="87"/>
      <c r="D714" s="87"/>
      <c r="E714" s="87"/>
      <c r="F714" s="87"/>
      <c r="G714" s="87"/>
      <c r="H714" s="87"/>
      <c r="I714" s="87"/>
      <c r="J714" s="87"/>
      <c r="K714" s="87"/>
      <c r="L714" s="87"/>
      <c r="M714" s="87"/>
      <c r="N714" s="87"/>
      <c r="O714" s="87"/>
      <c r="P714" s="87"/>
      <c r="Q714" s="87"/>
      <c r="R714" s="6"/>
      <c r="S714" s="6"/>
      <c r="T714" s="6"/>
      <c r="U714" s="6"/>
      <c r="V714" s="6"/>
      <c r="W714" s="6"/>
      <c r="X714" s="6"/>
      <c r="Y714" s="6"/>
      <c r="Z714" s="6"/>
      <c r="AA714" s="6"/>
      <c r="AB714" s="6"/>
      <c r="AC714" s="6"/>
      <c r="AD714" s="6"/>
      <c r="AE714" s="6"/>
      <c r="AF714" s="6"/>
      <c r="AG714" s="6"/>
      <c r="AH714" s="6"/>
      <c r="AI714" s="6"/>
      <c r="AJ714" s="6"/>
    </row>
    <row r="715" spans="1:36" s="2" customFormat="1">
      <c r="A715" s="6"/>
      <c r="B715" s="87"/>
      <c r="C715" s="87"/>
      <c r="D715" s="87"/>
      <c r="E715" s="87"/>
      <c r="F715" s="87"/>
      <c r="G715" s="87"/>
      <c r="H715" s="87"/>
      <c r="I715" s="87"/>
      <c r="J715" s="87"/>
      <c r="K715" s="87"/>
      <c r="L715" s="87"/>
      <c r="M715" s="87"/>
      <c r="N715" s="87"/>
      <c r="O715" s="87"/>
      <c r="P715" s="87"/>
      <c r="Q715" s="87"/>
      <c r="R715" s="6"/>
      <c r="S715" s="6"/>
      <c r="T715" s="6"/>
      <c r="U715" s="6"/>
      <c r="V715" s="6"/>
      <c r="W715" s="6"/>
      <c r="X715" s="6"/>
      <c r="Y715" s="6"/>
      <c r="Z715" s="6"/>
      <c r="AA715" s="6"/>
      <c r="AB715" s="6"/>
      <c r="AC715" s="6"/>
      <c r="AD715" s="6"/>
      <c r="AE715" s="6"/>
      <c r="AF715" s="6"/>
      <c r="AG715" s="6"/>
      <c r="AH715" s="6"/>
      <c r="AI715" s="6"/>
      <c r="AJ715" s="6"/>
    </row>
    <row r="716" spans="1:36" s="2" customFormat="1">
      <c r="A716" s="6"/>
      <c r="B716" s="87"/>
      <c r="C716" s="87"/>
      <c r="D716" s="87"/>
      <c r="E716" s="87"/>
      <c r="F716" s="87"/>
      <c r="G716" s="87"/>
      <c r="H716" s="87"/>
      <c r="I716" s="87"/>
      <c r="J716" s="87"/>
      <c r="K716" s="87"/>
      <c r="L716" s="87"/>
      <c r="M716" s="87"/>
      <c r="N716" s="87"/>
      <c r="O716" s="87"/>
      <c r="P716" s="87"/>
      <c r="Q716" s="87"/>
      <c r="R716" s="6"/>
      <c r="S716" s="6"/>
      <c r="T716" s="6"/>
      <c r="U716" s="6"/>
      <c r="V716" s="6"/>
      <c r="W716" s="6"/>
      <c r="X716" s="6"/>
      <c r="Y716" s="6"/>
      <c r="Z716" s="6"/>
      <c r="AA716" s="6"/>
      <c r="AB716" s="6"/>
      <c r="AC716" s="6"/>
      <c r="AD716" s="6"/>
      <c r="AE716" s="6"/>
      <c r="AF716" s="6"/>
      <c r="AG716" s="6"/>
      <c r="AH716" s="6"/>
      <c r="AI716" s="6"/>
      <c r="AJ716" s="6"/>
    </row>
    <row r="717" spans="1:36" s="2" customFormat="1">
      <c r="A717" s="6"/>
      <c r="B717" s="87"/>
      <c r="C717" s="87"/>
      <c r="D717" s="87"/>
      <c r="E717" s="87"/>
      <c r="F717" s="87"/>
      <c r="G717" s="87"/>
      <c r="H717" s="87"/>
      <c r="I717" s="87"/>
      <c r="J717" s="87"/>
      <c r="K717" s="87"/>
      <c r="L717" s="87"/>
      <c r="M717" s="87"/>
      <c r="N717" s="87"/>
      <c r="O717" s="87"/>
      <c r="P717" s="87"/>
      <c r="Q717" s="87"/>
      <c r="R717" s="6"/>
      <c r="S717" s="6"/>
      <c r="T717" s="6"/>
      <c r="U717" s="6"/>
      <c r="V717" s="6"/>
      <c r="W717" s="6"/>
      <c r="X717" s="6"/>
      <c r="Y717" s="6"/>
      <c r="Z717" s="6"/>
      <c r="AA717" s="6"/>
      <c r="AB717" s="6"/>
      <c r="AC717" s="6"/>
      <c r="AD717" s="6"/>
      <c r="AE717" s="6"/>
      <c r="AF717" s="6"/>
      <c r="AG717" s="6"/>
      <c r="AH717" s="6"/>
      <c r="AI717" s="6"/>
      <c r="AJ717" s="6"/>
    </row>
    <row r="718" spans="1:36" s="2" customFormat="1">
      <c r="A718" s="6"/>
      <c r="B718" s="87"/>
      <c r="C718" s="87"/>
      <c r="D718" s="87"/>
      <c r="E718" s="87"/>
      <c r="F718" s="87"/>
      <c r="G718" s="87"/>
      <c r="H718" s="87"/>
      <c r="I718" s="87"/>
      <c r="J718" s="87"/>
      <c r="K718" s="87"/>
      <c r="L718" s="87"/>
      <c r="M718" s="87"/>
      <c r="N718" s="87"/>
      <c r="O718" s="87"/>
      <c r="P718" s="87"/>
      <c r="Q718" s="87"/>
      <c r="R718" s="6"/>
      <c r="S718" s="6"/>
      <c r="T718" s="6"/>
      <c r="U718" s="6"/>
      <c r="V718" s="6"/>
      <c r="W718" s="6"/>
      <c r="X718" s="6"/>
      <c r="Y718" s="6"/>
      <c r="Z718" s="6"/>
      <c r="AA718" s="6"/>
      <c r="AB718" s="6"/>
      <c r="AC718" s="6"/>
      <c r="AD718" s="6"/>
      <c r="AE718" s="6"/>
      <c r="AF718" s="6"/>
      <c r="AG718" s="6"/>
      <c r="AH718" s="6"/>
      <c r="AI718" s="6"/>
      <c r="AJ718" s="6"/>
    </row>
    <row r="719" spans="1:36" s="2" customFormat="1">
      <c r="A719" s="6"/>
      <c r="B719" s="87"/>
      <c r="C719" s="87"/>
      <c r="D719" s="87"/>
      <c r="E719" s="87"/>
      <c r="F719" s="87"/>
      <c r="G719" s="87"/>
      <c r="H719" s="87"/>
      <c r="I719" s="87"/>
      <c r="J719" s="87"/>
      <c r="K719" s="87"/>
      <c r="L719" s="87"/>
      <c r="M719" s="87"/>
      <c r="N719" s="87"/>
      <c r="O719" s="87"/>
      <c r="P719" s="87"/>
      <c r="Q719" s="87"/>
      <c r="R719" s="6"/>
      <c r="S719" s="6"/>
      <c r="T719" s="6"/>
      <c r="U719" s="6"/>
      <c r="V719" s="6"/>
      <c r="W719" s="6"/>
      <c r="X719" s="6"/>
      <c r="Y719" s="6"/>
      <c r="Z719" s="6"/>
      <c r="AA719" s="6"/>
      <c r="AB719" s="6"/>
      <c r="AC719" s="6"/>
      <c r="AD719" s="6"/>
      <c r="AE719" s="6"/>
      <c r="AF719" s="6"/>
      <c r="AG719" s="6"/>
      <c r="AH719" s="6"/>
      <c r="AI719" s="6"/>
      <c r="AJ719" s="6"/>
    </row>
    <row r="720" spans="1:36" s="2" customFormat="1">
      <c r="A720" s="6"/>
      <c r="B720" s="87"/>
      <c r="C720" s="87"/>
      <c r="D720" s="87"/>
      <c r="E720" s="87"/>
      <c r="F720" s="87"/>
      <c r="G720" s="87"/>
      <c r="H720" s="87"/>
      <c r="I720" s="87"/>
      <c r="J720" s="87"/>
      <c r="K720" s="87"/>
      <c r="L720" s="87"/>
      <c r="M720" s="87"/>
      <c r="N720" s="87"/>
      <c r="O720" s="87"/>
      <c r="P720" s="87"/>
      <c r="Q720" s="87"/>
      <c r="R720" s="6"/>
      <c r="S720" s="6"/>
      <c r="T720" s="6"/>
      <c r="U720" s="6"/>
      <c r="V720" s="6"/>
      <c r="W720" s="6"/>
      <c r="X720" s="6"/>
      <c r="Y720" s="6"/>
      <c r="Z720" s="6"/>
      <c r="AA720" s="6"/>
      <c r="AB720" s="6"/>
      <c r="AC720" s="6"/>
      <c r="AD720" s="6"/>
      <c r="AE720" s="6"/>
      <c r="AF720" s="6"/>
      <c r="AG720" s="6"/>
      <c r="AH720" s="6"/>
      <c r="AI720" s="6"/>
      <c r="AJ720" s="6"/>
    </row>
    <row r="721" spans="1:36" s="2" customFormat="1">
      <c r="A721" s="6"/>
      <c r="B721" s="87"/>
      <c r="C721" s="87"/>
      <c r="D721" s="87"/>
      <c r="E721" s="87"/>
      <c r="F721" s="87"/>
      <c r="G721" s="87"/>
      <c r="H721" s="87"/>
      <c r="I721" s="87"/>
      <c r="J721" s="87"/>
      <c r="K721" s="87"/>
      <c r="L721" s="87"/>
      <c r="M721" s="87"/>
      <c r="N721" s="87"/>
      <c r="O721" s="87"/>
      <c r="P721" s="87"/>
      <c r="Q721" s="87"/>
      <c r="R721" s="6"/>
      <c r="S721" s="6"/>
      <c r="T721" s="6"/>
      <c r="U721" s="6"/>
      <c r="V721" s="6"/>
      <c r="W721" s="6"/>
      <c r="X721" s="6"/>
      <c r="Y721" s="6"/>
      <c r="Z721" s="6"/>
      <c r="AA721" s="6"/>
      <c r="AB721" s="6"/>
      <c r="AC721" s="6"/>
      <c r="AD721" s="6"/>
      <c r="AE721" s="6"/>
      <c r="AF721" s="6"/>
      <c r="AG721" s="6"/>
      <c r="AH721" s="6"/>
      <c r="AI721" s="6"/>
      <c r="AJ721" s="6"/>
    </row>
    <row r="722" spans="1:36" s="2" customFormat="1">
      <c r="A722" s="6"/>
      <c r="B722" s="87"/>
      <c r="C722" s="87"/>
      <c r="D722" s="87"/>
      <c r="E722" s="87"/>
      <c r="F722" s="87"/>
      <c r="G722" s="87"/>
      <c r="H722" s="87"/>
      <c r="I722" s="87"/>
      <c r="J722" s="87"/>
      <c r="K722" s="87"/>
      <c r="L722" s="87"/>
      <c r="M722" s="87"/>
      <c r="N722" s="87"/>
      <c r="O722" s="87"/>
      <c r="P722" s="87"/>
      <c r="Q722" s="87"/>
      <c r="R722" s="6"/>
      <c r="S722" s="6"/>
      <c r="T722" s="6"/>
      <c r="U722" s="6"/>
      <c r="V722" s="6"/>
      <c r="W722" s="6"/>
      <c r="X722" s="6"/>
      <c r="Y722" s="6"/>
      <c r="Z722" s="6"/>
      <c r="AA722" s="6"/>
      <c r="AB722" s="6"/>
      <c r="AC722" s="6"/>
      <c r="AD722" s="6"/>
      <c r="AE722" s="6"/>
      <c r="AF722" s="6"/>
      <c r="AG722" s="6"/>
      <c r="AH722" s="6"/>
      <c r="AI722" s="6"/>
      <c r="AJ722" s="6"/>
    </row>
    <row r="723" spans="1:36" s="2" customFormat="1">
      <c r="A723" s="6"/>
      <c r="B723" s="87"/>
      <c r="C723" s="87"/>
      <c r="D723" s="87"/>
      <c r="E723" s="87"/>
      <c r="F723" s="87"/>
      <c r="G723" s="87"/>
      <c r="H723" s="87"/>
      <c r="I723" s="87"/>
      <c r="J723" s="87"/>
      <c r="K723" s="87"/>
      <c r="L723" s="87"/>
      <c r="M723" s="87"/>
      <c r="N723" s="87"/>
      <c r="O723" s="87"/>
      <c r="P723" s="87"/>
      <c r="Q723" s="87"/>
      <c r="R723" s="6"/>
      <c r="S723" s="6"/>
      <c r="T723" s="6"/>
      <c r="U723" s="6"/>
      <c r="V723" s="6"/>
      <c r="W723" s="6"/>
      <c r="X723" s="6"/>
      <c r="Y723" s="6"/>
      <c r="Z723" s="6"/>
      <c r="AA723" s="6"/>
      <c r="AB723" s="6"/>
      <c r="AC723" s="6"/>
      <c r="AD723" s="6"/>
      <c r="AE723" s="6"/>
      <c r="AF723" s="6"/>
      <c r="AG723" s="6"/>
      <c r="AH723" s="6"/>
      <c r="AI723" s="6"/>
      <c r="AJ723" s="6"/>
    </row>
    <row r="724" spans="1:36" s="2" customFormat="1">
      <c r="A724" s="6"/>
      <c r="B724" s="87"/>
      <c r="C724" s="87"/>
      <c r="D724" s="87"/>
      <c r="E724" s="87"/>
      <c r="F724" s="87"/>
      <c r="G724" s="87"/>
      <c r="H724" s="87"/>
      <c r="I724" s="87"/>
      <c r="J724" s="87"/>
      <c r="K724" s="87"/>
      <c r="L724" s="87"/>
      <c r="M724" s="87"/>
      <c r="N724" s="87"/>
      <c r="O724" s="87"/>
      <c r="P724" s="87"/>
      <c r="Q724" s="87"/>
      <c r="R724" s="6"/>
      <c r="S724" s="6"/>
      <c r="T724" s="6"/>
      <c r="U724" s="6"/>
      <c r="V724" s="6"/>
      <c r="W724" s="6"/>
      <c r="X724" s="6"/>
      <c r="Y724" s="6"/>
      <c r="Z724" s="6"/>
      <c r="AA724" s="6"/>
      <c r="AB724" s="6"/>
      <c r="AC724" s="6"/>
      <c r="AD724" s="6"/>
      <c r="AE724" s="6"/>
      <c r="AF724" s="6"/>
      <c r="AG724" s="6"/>
      <c r="AH724" s="6"/>
      <c r="AI724" s="6"/>
      <c r="AJ724" s="6"/>
    </row>
    <row r="725" spans="1:36" s="2" customFormat="1">
      <c r="A725" s="6"/>
      <c r="B725" s="87"/>
      <c r="C725" s="87"/>
      <c r="D725" s="87"/>
      <c r="E725" s="87"/>
      <c r="F725" s="87"/>
      <c r="G725" s="87"/>
      <c r="H725" s="87"/>
      <c r="I725" s="87"/>
      <c r="J725" s="87"/>
      <c r="K725" s="87"/>
      <c r="L725" s="87"/>
      <c r="M725" s="87"/>
      <c r="N725" s="87"/>
      <c r="O725" s="87"/>
      <c r="P725" s="87"/>
      <c r="Q725" s="87"/>
      <c r="R725" s="6"/>
      <c r="S725" s="6"/>
      <c r="T725" s="6"/>
      <c r="U725" s="6"/>
      <c r="V725" s="6"/>
      <c r="W725" s="6"/>
      <c r="X725" s="6"/>
      <c r="Y725" s="6"/>
      <c r="Z725" s="6"/>
      <c r="AA725" s="6"/>
      <c r="AB725" s="6"/>
      <c r="AC725" s="6"/>
      <c r="AD725" s="6"/>
      <c r="AE725" s="6"/>
      <c r="AF725" s="6"/>
      <c r="AG725" s="6"/>
      <c r="AH725" s="6"/>
      <c r="AI725" s="6"/>
      <c r="AJ725" s="6"/>
    </row>
    <row r="726" spans="1:36" s="2" customFormat="1">
      <c r="A726" s="6"/>
      <c r="B726" s="87"/>
      <c r="C726" s="87"/>
      <c r="D726" s="87"/>
      <c r="E726" s="87"/>
      <c r="F726" s="87"/>
      <c r="G726" s="87"/>
      <c r="H726" s="87"/>
      <c r="I726" s="87"/>
      <c r="J726" s="87"/>
      <c r="K726" s="87"/>
      <c r="L726" s="87"/>
      <c r="M726" s="87"/>
      <c r="N726" s="87"/>
      <c r="O726" s="87"/>
      <c r="P726" s="87"/>
      <c r="Q726" s="87"/>
      <c r="R726" s="6"/>
      <c r="S726" s="6"/>
      <c r="T726" s="6"/>
      <c r="U726" s="6"/>
      <c r="V726" s="6"/>
      <c r="W726" s="6"/>
      <c r="X726" s="6"/>
      <c r="Y726" s="6"/>
      <c r="Z726" s="6"/>
      <c r="AA726" s="6"/>
      <c r="AB726" s="6"/>
      <c r="AC726" s="6"/>
      <c r="AD726" s="6"/>
      <c r="AE726" s="6"/>
      <c r="AF726" s="6"/>
      <c r="AG726" s="6"/>
      <c r="AH726" s="6"/>
      <c r="AI726" s="6"/>
      <c r="AJ726" s="6"/>
    </row>
    <row r="727" spans="1:36" s="2" customFormat="1">
      <c r="A727" s="6"/>
      <c r="B727" s="87"/>
      <c r="C727" s="87"/>
      <c r="D727" s="87"/>
      <c r="E727" s="87"/>
      <c r="F727" s="87"/>
      <c r="G727" s="87"/>
      <c r="H727" s="87"/>
      <c r="I727" s="87"/>
      <c r="J727" s="87"/>
      <c r="K727" s="87"/>
      <c r="L727" s="87"/>
      <c r="M727" s="87"/>
      <c r="N727" s="87"/>
      <c r="O727" s="87"/>
      <c r="P727" s="87"/>
      <c r="Q727" s="87"/>
      <c r="R727" s="6"/>
      <c r="S727" s="6"/>
      <c r="T727" s="6"/>
      <c r="U727" s="6"/>
      <c r="V727" s="6"/>
      <c r="W727" s="6"/>
      <c r="X727" s="6"/>
      <c r="Y727" s="6"/>
      <c r="Z727" s="6"/>
      <c r="AA727" s="6"/>
      <c r="AB727" s="6"/>
      <c r="AC727" s="6"/>
      <c r="AD727" s="6"/>
      <c r="AE727" s="6"/>
      <c r="AF727" s="6"/>
      <c r="AG727" s="6"/>
      <c r="AH727" s="6"/>
      <c r="AI727" s="6"/>
      <c r="AJ727" s="6"/>
    </row>
    <row r="728" spans="1:36" s="2" customFormat="1">
      <c r="A728" s="6"/>
      <c r="B728" s="87"/>
      <c r="C728" s="87"/>
      <c r="D728" s="87"/>
      <c r="E728" s="87"/>
      <c r="F728" s="87"/>
      <c r="G728" s="87"/>
      <c r="H728" s="87"/>
      <c r="I728" s="87"/>
      <c r="J728" s="87"/>
      <c r="K728" s="87"/>
      <c r="L728" s="87"/>
      <c r="M728" s="87"/>
      <c r="N728" s="87"/>
      <c r="O728" s="87"/>
      <c r="P728" s="87"/>
      <c r="Q728" s="87"/>
      <c r="R728" s="6"/>
      <c r="S728" s="6"/>
      <c r="T728" s="6"/>
      <c r="U728" s="6"/>
      <c r="V728" s="6"/>
      <c r="W728" s="6"/>
      <c r="X728" s="6"/>
      <c r="Y728" s="6"/>
      <c r="Z728" s="6"/>
      <c r="AA728" s="6"/>
      <c r="AB728" s="6"/>
      <c r="AC728" s="6"/>
      <c r="AD728" s="6"/>
      <c r="AE728" s="6"/>
      <c r="AF728" s="6"/>
      <c r="AG728" s="6"/>
      <c r="AH728" s="6"/>
      <c r="AI728" s="6"/>
      <c r="AJ728" s="6"/>
    </row>
    <row r="729" spans="1:36" s="2" customFormat="1">
      <c r="A729" s="6"/>
      <c r="B729" s="87"/>
      <c r="C729" s="87"/>
      <c r="D729" s="87"/>
      <c r="E729" s="87"/>
      <c r="F729" s="87"/>
      <c r="G729" s="87"/>
      <c r="H729" s="87"/>
      <c r="I729" s="87"/>
      <c r="J729" s="87"/>
      <c r="K729" s="87"/>
      <c r="L729" s="87"/>
      <c r="M729" s="87"/>
      <c r="N729" s="87"/>
      <c r="O729" s="87"/>
      <c r="P729" s="87"/>
      <c r="Q729" s="87"/>
      <c r="R729" s="6"/>
      <c r="S729" s="6"/>
      <c r="T729" s="6"/>
      <c r="U729" s="6"/>
      <c r="V729" s="6"/>
      <c r="W729" s="6"/>
      <c r="X729" s="6"/>
      <c r="Y729" s="6"/>
      <c r="Z729" s="6"/>
      <c r="AA729" s="6"/>
      <c r="AB729" s="6"/>
      <c r="AC729" s="6"/>
      <c r="AD729" s="6"/>
      <c r="AE729" s="6"/>
      <c r="AF729" s="6"/>
      <c r="AG729" s="6"/>
      <c r="AH729" s="6"/>
      <c r="AI729" s="6"/>
      <c r="AJ729" s="6"/>
    </row>
    <row r="730" spans="1:36" s="2" customFormat="1">
      <c r="A730" s="6"/>
      <c r="B730" s="87"/>
      <c r="C730" s="87"/>
      <c r="D730" s="87"/>
      <c r="E730" s="87"/>
      <c r="F730" s="87"/>
      <c r="G730" s="87"/>
      <c r="H730" s="87"/>
      <c r="I730" s="87"/>
      <c r="J730" s="87"/>
      <c r="K730" s="87"/>
      <c r="L730" s="87"/>
      <c r="M730" s="87"/>
      <c r="N730" s="87"/>
      <c r="O730" s="87"/>
      <c r="P730" s="87"/>
      <c r="Q730" s="87"/>
      <c r="R730" s="6"/>
      <c r="S730" s="6"/>
      <c r="T730" s="6"/>
      <c r="U730" s="6"/>
      <c r="V730" s="6"/>
      <c r="W730" s="6"/>
      <c r="X730" s="6"/>
      <c r="Y730" s="6"/>
      <c r="Z730" s="6"/>
      <c r="AA730" s="6"/>
      <c r="AB730" s="6"/>
      <c r="AC730" s="6"/>
      <c r="AD730" s="6"/>
      <c r="AE730" s="6"/>
      <c r="AF730" s="6"/>
      <c r="AG730" s="6"/>
      <c r="AH730" s="6"/>
      <c r="AI730" s="6"/>
      <c r="AJ730" s="6"/>
    </row>
    <row r="731" spans="1:36" s="2" customFormat="1">
      <c r="A731" s="6"/>
      <c r="B731" s="87"/>
      <c r="C731" s="87"/>
      <c r="D731" s="87"/>
      <c r="E731" s="87"/>
      <c r="F731" s="87"/>
      <c r="G731" s="87"/>
      <c r="H731" s="87"/>
      <c r="I731" s="87"/>
      <c r="J731" s="87"/>
      <c r="K731" s="87"/>
      <c r="L731" s="87"/>
      <c r="M731" s="87"/>
      <c r="N731" s="87"/>
      <c r="O731" s="87"/>
      <c r="P731" s="87"/>
      <c r="Q731" s="87"/>
      <c r="R731" s="6"/>
      <c r="S731" s="6"/>
      <c r="T731" s="6"/>
      <c r="U731" s="6"/>
      <c r="V731" s="6"/>
      <c r="W731" s="6"/>
      <c r="X731" s="6"/>
      <c r="Y731" s="6"/>
      <c r="Z731" s="6"/>
      <c r="AA731" s="6"/>
      <c r="AB731" s="6"/>
      <c r="AC731" s="6"/>
      <c r="AD731" s="6"/>
      <c r="AE731" s="6"/>
      <c r="AF731" s="6"/>
      <c r="AG731" s="6"/>
      <c r="AH731" s="6"/>
      <c r="AI731" s="6"/>
      <c r="AJ731" s="6"/>
    </row>
    <row r="732" spans="1:36" s="2" customFormat="1">
      <c r="A732" s="6"/>
      <c r="B732" s="87"/>
      <c r="C732" s="87"/>
      <c r="D732" s="87"/>
      <c r="E732" s="87"/>
      <c r="F732" s="87"/>
      <c r="G732" s="87"/>
      <c r="H732" s="87"/>
      <c r="I732" s="87"/>
      <c r="J732" s="87"/>
      <c r="K732" s="87"/>
      <c r="L732" s="87"/>
      <c r="M732" s="87"/>
      <c r="N732" s="87"/>
      <c r="O732" s="87"/>
      <c r="P732" s="87"/>
      <c r="Q732" s="87"/>
      <c r="R732" s="6"/>
      <c r="S732" s="6"/>
      <c r="T732" s="6"/>
      <c r="U732" s="6"/>
      <c r="V732" s="6"/>
      <c r="W732" s="6"/>
      <c r="X732" s="6"/>
      <c r="Y732" s="6"/>
      <c r="Z732" s="6"/>
      <c r="AA732" s="6"/>
      <c r="AB732" s="6"/>
      <c r="AC732" s="6"/>
      <c r="AD732" s="6"/>
      <c r="AE732" s="6"/>
      <c r="AF732" s="6"/>
      <c r="AG732" s="6"/>
      <c r="AH732" s="6"/>
      <c r="AI732" s="6"/>
      <c r="AJ732" s="6"/>
    </row>
    <row r="733" spans="1:36" s="2" customFormat="1">
      <c r="A733" s="6"/>
      <c r="B733" s="87"/>
      <c r="C733" s="87"/>
      <c r="D733" s="87"/>
      <c r="E733" s="87"/>
      <c r="F733" s="87"/>
      <c r="G733" s="87"/>
      <c r="H733" s="87"/>
      <c r="I733" s="87"/>
      <c r="J733" s="87"/>
      <c r="K733" s="87"/>
      <c r="L733" s="87"/>
      <c r="M733" s="87"/>
      <c r="N733" s="87"/>
      <c r="O733" s="87"/>
      <c r="P733" s="87"/>
      <c r="Q733" s="87"/>
      <c r="R733" s="6"/>
      <c r="S733" s="6"/>
      <c r="T733" s="6"/>
      <c r="U733" s="6"/>
      <c r="V733" s="6"/>
      <c r="W733" s="6"/>
      <c r="X733" s="6"/>
      <c r="Y733" s="6"/>
      <c r="Z733" s="6"/>
      <c r="AA733" s="6"/>
      <c r="AB733" s="6"/>
      <c r="AC733" s="6"/>
      <c r="AD733" s="6"/>
      <c r="AE733" s="6"/>
      <c r="AF733" s="6"/>
      <c r="AG733" s="6"/>
      <c r="AH733" s="6"/>
      <c r="AI733" s="6"/>
      <c r="AJ733" s="6"/>
    </row>
    <row r="734" spans="1:36" s="2" customFormat="1">
      <c r="A734" s="6"/>
      <c r="B734" s="87"/>
      <c r="C734" s="87"/>
      <c r="D734" s="87"/>
      <c r="E734" s="87"/>
      <c r="F734" s="87"/>
      <c r="G734" s="87"/>
      <c r="H734" s="87"/>
      <c r="I734" s="87"/>
      <c r="J734" s="87"/>
      <c r="K734" s="87"/>
      <c r="L734" s="87"/>
      <c r="M734" s="87"/>
      <c r="N734" s="87"/>
      <c r="O734" s="87"/>
      <c r="P734" s="87"/>
      <c r="Q734" s="87"/>
      <c r="R734" s="6"/>
      <c r="S734" s="6"/>
      <c r="T734" s="6"/>
      <c r="U734" s="6"/>
      <c r="V734" s="6"/>
      <c r="W734" s="6"/>
      <c r="X734" s="6"/>
      <c r="Y734" s="6"/>
      <c r="Z734" s="6"/>
      <c r="AA734" s="6"/>
      <c r="AB734" s="6"/>
      <c r="AC734" s="6"/>
      <c r="AD734" s="6"/>
      <c r="AE734" s="6"/>
      <c r="AF734" s="6"/>
      <c r="AG734" s="6"/>
      <c r="AH734" s="6"/>
      <c r="AI734" s="6"/>
      <c r="AJ734" s="6"/>
    </row>
    <row r="735" spans="1:36" s="2" customFormat="1">
      <c r="A735" s="6"/>
      <c r="B735" s="87"/>
      <c r="C735" s="87"/>
      <c r="D735" s="87"/>
      <c r="E735" s="87"/>
      <c r="F735" s="87"/>
      <c r="G735" s="87"/>
      <c r="H735" s="87"/>
      <c r="I735" s="87"/>
      <c r="J735" s="87"/>
      <c r="K735" s="87"/>
      <c r="L735" s="87"/>
      <c r="M735" s="87"/>
      <c r="N735" s="87"/>
      <c r="O735" s="87"/>
      <c r="P735" s="87"/>
      <c r="Q735" s="87"/>
      <c r="R735" s="6"/>
      <c r="S735" s="6"/>
      <c r="T735" s="6"/>
      <c r="U735" s="6"/>
      <c r="V735" s="6"/>
      <c r="W735" s="6"/>
      <c r="X735" s="6"/>
      <c r="Y735" s="6"/>
      <c r="Z735" s="6"/>
      <c r="AA735" s="6"/>
      <c r="AB735" s="6"/>
      <c r="AC735" s="6"/>
      <c r="AD735" s="6"/>
      <c r="AE735" s="6"/>
      <c r="AF735" s="6"/>
      <c r="AG735" s="6"/>
      <c r="AH735" s="6"/>
      <c r="AI735" s="6"/>
      <c r="AJ735" s="6"/>
    </row>
    <row r="736" spans="1:36" s="2" customFormat="1">
      <c r="A736" s="6"/>
      <c r="B736" s="87"/>
      <c r="C736" s="87"/>
      <c r="D736" s="87"/>
      <c r="E736" s="87"/>
      <c r="F736" s="87"/>
      <c r="G736" s="87"/>
      <c r="H736" s="87"/>
      <c r="I736" s="87"/>
      <c r="J736" s="87"/>
      <c r="K736" s="87"/>
      <c r="L736" s="87"/>
      <c r="M736" s="87"/>
      <c r="N736" s="87"/>
      <c r="O736" s="87"/>
      <c r="P736" s="87"/>
      <c r="Q736" s="87"/>
      <c r="R736" s="6"/>
      <c r="S736" s="6"/>
      <c r="T736" s="6"/>
      <c r="U736" s="6"/>
      <c r="V736" s="6"/>
      <c r="W736" s="6"/>
      <c r="X736" s="6"/>
      <c r="Y736" s="6"/>
      <c r="Z736" s="6"/>
      <c r="AA736" s="6"/>
      <c r="AB736" s="6"/>
      <c r="AC736" s="6"/>
      <c r="AD736" s="6"/>
      <c r="AE736" s="6"/>
      <c r="AF736" s="6"/>
      <c r="AG736" s="6"/>
      <c r="AH736" s="6"/>
      <c r="AI736" s="6"/>
      <c r="AJ736" s="6"/>
    </row>
    <row r="737" spans="1:36" s="2" customFormat="1">
      <c r="A737" s="6"/>
      <c r="B737" s="87"/>
      <c r="C737" s="87"/>
      <c r="D737" s="87"/>
      <c r="E737" s="87"/>
      <c r="F737" s="87"/>
      <c r="G737" s="87"/>
      <c r="H737" s="87"/>
      <c r="I737" s="87"/>
      <c r="J737" s="87"/>
      <c r="K737" s="87"/>
      <c r="L737" s="87"/>
      <c r="M737" s="87"/>
      <c r="N737" s="87"/>
      <c r="O737" s="87"/>
      <c r="P737" s="87"/>
      <c r="Q737" s="87"/>
      <c r="R737" s="6"/>
      <c r="S737" s="6"/>
      <c r="T737" s="6"/>
      <c r="U737" s="6"/>
      <c r="V737" s="6"/>
      <c r="W737" s="6"/>
      <c r="X737" s="6"/>
      <c r="Y737" s="6"/>
      <c r="Z737" s="6"/>
      <c r="AA737" s="6"/>
      <c r="AB737" s="6"/>
      <c r="AC737" s="6"/>
      <c r="AD737" s="6"/>
      <c r="AE737" s="6"/>
      <c r="AF737" s="6"/>
      <c r="AG737" s="6"/>
      <c r="AH737" s="6"/>
      <c r="AI737" s="6"/>
      <c r="AJ737" s="6"/>
    </row>
    <row r="738" spans="1:36" s="2" customFormat="1">
      <c r="A738" s="6"/>
      <c r="B738" s="87"/>
      <c r="C738" s="87"/>
      <c r="D738" s="87"/>
      <c r="E738" s="87"/>
      <c r="F738" s="87"/>
      <c r="G738" s="87"/>
      <c r="H738" s="87"/>
      <c r="I738" s="87"/>
      <c r="J738" s="87"/>
      <c r="K738" s="87"/>
      <c r="L738" s="87"/>
      <c r="M738" s="87"/>
      <c r="N738" s="87"/>
      <c r="O738" s="87"/>
      <c r="P738" s="87"/>
      <c r="Q738" s="87"/>
      <c r="R738" s="6"/>
      <c r="S738" s="6"/>
      <c r="T738" s="6"/>
      <c r="U738" s="6"/>
      <c r="V738" s="6"/>
      <c r="W738" s="6"/>
      <c r="X738" s="6"/>
      <c r="Y738" s="6"/>
      <c r="Z738" s="6"/>
      <c r="AA738" s="6"/>
      <c r="AB738" s="6"/>
      <c r="AC738" s="6"/>
      <c r="AD738" s="6"/>
      <c r="AE738" s="6"/>
      <c r="AF738" s="6"/>
      <c r="AG738" s="6"/>
      <c r="AH738" s="6"/>
      <c r="AI738" s="6"/>
      <c r="AJ738" s="6"/>
    </row>
    <row r="739" spans="1:36" s="2" customFormat="1">
      <c r="A739" s="6"/>
      <c r="B739" s="87"/>
      <c r="C739" s="87"/>
      <c r="D739" s="87"/>
      <c r="E739" s="87"/>
      <c r="F739" s="87"/>
      <c r="G739" s="87"/>
      <c r="H739" s="87"/>
      <c r="I739" s="87"/>
      <c r="J739" s="87"/>
      <c r="K739" s="87"/>
      <c r="L739" s="87"/>
      <c r="M739" s="87"/>
      <c r="N739" s="87"/>
      <c r="O739" s="87"/>
      <c r="P739" s="87"/>
      <c r="Q739" s="87"/>
      <c r="R739" s="6"/>
      <c r="S739" s="6"/>
      <c r="T739" s="6"/>
      <c r="U739" s="6"/>
      <c r="V739" s="6"/>
      <c r="W739" s="6"/>
      <c r="X739" s="6"/>
      <c r="Y739" s="6"/>
      <c r="Z739" s="6"/>
      <c r="AA739" s="6"/>
      <c r="AB739" s="6"/>
      <c r="AC739" s="6"/>
      <c r="AD739" s="6"/>
      <c r="AE739" s="6"/>
      <c r="AF739" s="6"/>
      <c r="AG739" s="6"/>
      <c r="AH739" s="6"/>
      <c r="AI739" s="6"/>
      <c r="AJ739" s="6"/>
    </row>
    <row r="740" spans="1:36" s="2" customFormat="1">
      <c r="A740" s="6"/>
      <c r="B740" s="87"/>
      <c r="C740" s="87"/>
      <c r="D740" s="87"/>
      <c r="E740" s="87"/>
      <c r="F740" s="87"/>
      <c r="G740" s="87"/>
      <c r="H740" s="87"/>
      <c r="I740" s="87"/>
      <c r="J740" s="87"/>
      <c r="K740" s="87"/>
      <c r="L740" s="87"/>
      <c r="M740" s="87"/>
      <c r="N740" s="87"/>
      <c r="O740" s="87"/>
      <c r="P740" s="87"/>
      <c r="Q740" s="87"/>
      <c r="R740" s="6"/>
      <c r="S740" s="6"/>
      <c r="T740" s="6"/>
      <c r="U740" s="6"/>
      <c r="V740" s="6"/>
      <c r="W740" s="6"/>
      <c r="X740" s="6"/>
      <c r="Y740" s="6"/>
      <c r="Z740" s="6"/>
      <c r="AA740" s="6"/>
      <c r="AB740" s="6"/>
      <c r="AC740" s="6"/>
      <c r="AD740" s="6"/>
      <c r="AE740" s="6"/>
      <c r="AF740" s="6"/>
      <c r="AG740" s="6"/>
      <c r="AH740" s="6"/>
      <c r="AI740" s="6"/>
      <c r="AJ740" s="6"/>
    </row>
    <row r="741" spans="1:36" s="2" customFormat="1">
      <c r="A741" s="6"/>
      <c r="B741" s="87"/>
      <c r="C741" s="87"/>
      <c r="D741" s="87"/>
      <c r="E741" s="87"/>
      <c r="F741" s="87"/>
      <c r="G741" s="87"/>
      <c r="H741" s="87"/>
      <c r="I741" s="87"/>
      <c r="J741" s="87"/>
      <c r="K741" s="87"/>
      <c r="L741" s="87"/>
      <c r="M741" s="87"/>
      <c r="N741" s="87"/>
      <c r="O741" s="87"/>
      <c r="P741" s="87"/>
      <c r="Q741" s="87"/>
      <c r="R741" s="6"/>
      <c r="S741" s="6"/>
      <c r="T741" s="6"/>
      <c r="U741" s="6"/>
      <c r="V741" s="6"/>
      <c r="W741" s="6"/>
      <c r="X741" s="6"/>
      <c r="Y741" s="6"/>
      <c r="Z741" s="6"/>
      <c r="AA741" s="6"/>
      <c r="AB741" s="6"/>
      <c r="AC741" s="6"/>
      <c r="AD741" s="6"/>
      <c r="AE741" s="6"/>
      <c r="AF741" s="6"/>
      <c r="AG741" s="6"/>
      <c r="AH741" s="6"/>
      <c r="AI741" s="6"/>
      <c r="AJ741" s="6"/>
    </row>
    <row r="742" spans="1:36" s="2" customFormat="1">
      <c r="A742" s="6"/>
      <c r="B742" s="87"/>
      <c r="C742" s="87"/>
      <c r="D742" s="87"/>
      <c r="E742" s="87"/>
      <c r="F742" s="87"/>
      <c r="G742" s="87"/>
      <c r="H742" s="87"/>
      <c r="I742" s="87"/>
      <c r="J742" s="87"/>
      <c r="K742" s="87"/>
      <c r="L742" s="87"/>
      <c r="M742" s="87"/>
      <c r="N742" s="87"/>
      <c r="O742" s="87"/>
      <c r="P742" s="87"/>
      <c r="Q742" s="87"/>
      <c r="R742" s="6"/>
      <c r="S742" s="6"/>
      <c r="T742" s="6"/>
      <c r="U742" s="6"/>
      <c r="V742" s="6"/>
      <c r="W742" s="6"/>
      <c r="X742" s="6"/>
      <c r="Y742" s="6"/>
      <c r="Z742" s="6"/>
      <c r="AA742" s="6"/>
      <c r="AB742" s="6"/>
      <c r="AC742" s="6"/>
      <c r="AD742" s="6"/>
      <c r="AE742" s="6"/>
      <c r="AF742" s="6"/>
      <c r="AG742" s="6"/>
      <c r="AH742" s="6"/>
      <c r="AI742" s="6"/>
      <c r="AJ742" s="6"/>
    </row>
    <row r="743" spans="1:36" s="2" customFormat="1">
      <c r="A743" s="6"/>
      <c r="B743" s="87"/>
      <c r="C743" s="87"/>
      <c r="D743" s="87"/>
      <c r="E743" s="87"/>
      <c r="F743" s="87"/>
      <c r="G743" s="87"/>
      <c r="H743" s="87"/>
      <c r="I743" s="87"/>
      <c r="J743" s="87"/>
      <c r="K743" s="87"/>
      <c r="L743" s="87"/>
      <c r="M743" s="87"/>
      <c r="N743" s="87"/>
      <c r="O743" s="87"/>
      <c r="P743" s="87"/>
      <c r="Q743" s="87"/>
      <c r="R743" s="6"/>
      <c r="S743" s="6"/>
      <c r="T743" s="6"/>
      <c r="U743" s="6"/>
      <c r="V743" s="6"/>
      <c r="W743" s="6"/>
      <c r="X743" s="6"/>
      <c r="Y743" s="6"/>
      <c r="Z743" s="6"/>
      <c r="AA743" s="6"/>
      <c r="AB743" s="6"/>
      <c r="AC743" s="6"/>
      <c r="AD743" s="6"/>
      <c r="AE743" s="6"/>
      <c r="AF743" s="6"/>
      <c r="AG743" s="6"/>
      <c r="AH743" s="6"/>
      <c r="AI743" s="6"/>
      <c r="AJ743" s="6"/>
    </row>
    <row r="744" spans="1:36" s="2" customFormat="1">
      <c r="A744" s="6"/>
      <c r="B744" s="87"/>
      <c r="C744" s="87"/>
      <c r="D744" s="87"/>
      <c r="E744" s="87"/>
      <c r="F744" s="87"/>
      <c r="G744" s="87"/>
      <c r="H744" s="87"/>
      <c r="I744" s="87"/>
      <c r="J744" s="87"/>
      <c r="K744" s="87"/>
      <c r="L744" s="87"/>
      <c r="M744" s="87"/>
      <c r="N744" s="87"/>
      <c r="O744" s="87"/>
      <c r="P744" s="87"/>
      <c r="Q744" s="87"/>
      <c r="R744" s="6"/>
      <c r="S744" s="6"/>
      <c r="T744" s="6"/>
      <c r="U744" s="6"/>
      <c r="V744" s="6"/>
      <c r="W744" s="6"/>
      <c r="X744" s="6"/>
      <c r="Y744" s="6"/>
      <c r="Z744" s="6"/>
      <c r="AA744" s="6"/>
      <c r="AB744" s="6"/>
      <c r="AC744" s="6"/>
      <c r="AD744" s="6"/>
      <c r="AE744" s="6"/>
      <c r="AF744" s="6"/>
      <c r="AG744" s="6"/>
      <c r="AH744" s="6"/>
      <c r="AI744" s="6"/>
      <c r="AJ744" s="6"/>
    </row>
    <row r="745" spans="1:36" s="2" customFormat="1">
      <c r="A745" s="6"/>
      <c r="B745" s="87"/>
      <c r="C745" s="87"/>
      <c r="D745" s="87"/>
      <c r="E745" s="87"/>
      <c r="F745" s="87"/>
      <c r="G745" s="87"/>
      <c r="H745" s="87"/>
      <c r="I745" s="87"/>
      <c r="J745" s="87"/>
      <c r="K745" s="87"/>
      <c r="L745" s="87"/>
      <c r="M745" s="87"/>
      <c r="N745" s="87"/>
      <c r="O745" s="87"/>
      <c r="P745" s="87"/>
      <c r="Q745" s="87"/>
      <c r="R745" s="6"/>
      <c r="S745" s="6"/>
      <c r="T745" s="6"/>
      <c r="U745" s="6"/>
      <c r="V745" s="6"/>
      <c r="W745" s="6"/>
      <c r="X745" s="6"/>
      <c r="Y745" s="6"/>
      <c r="Z745" s="6"/>
      <c r="AA745" s="6"/>
      <c r="AB745" s="6"/>
      <c r="AC745" s="6"/>
      <c r="AD745" s="6"/>
      <c r="AE745" s="6"/>
      <c r="AF745" s="6"/>
      <c r="AG745" s="6"/>
      <c r="AH745" s="6"/>
      <c r="AI745" s="6"/>
      <c r="AJ745" s="6"/>
    </row>
    <row r="746" spans="1:36" s="2" customFormat="1">
      <c r="A746" s="6"/>
      <c r="B746" s="87"/>
      <c r="C746" s="87"/>
      <c r="D746" s="87"/>
      <c r="E746" s="87"/>
      <c r="F746" s="87"/>
      <c r="G746" s="87"/>
      <c r="H746" s="87"/>
      <c r="I746" s="87"/>
      <c r="J746" s="87"/>
      <c r="K746" s="87"/>
      <c r="L746" s="87"/>
      <c r="M746" s="87"/>
      <c r="N746" s="87"/>
      <c r="O746" s="87"/>
      <c r="P746" s="87"/>
      <c r="Q746" s="87"/>
      <c r="R746" s="6"/>
      <c r="S746" s="6"/>
      <c r="T746" s="6"/>
      <c r="U746" s="6"/>
      <c r="V746" s="6"/>
      <c r="W746" s="6"/>
      <c r="X746" s="6"/>
      <c r="Y746" s="6"/>
      <c r="Z746" s="6"/>
      <c r="AA746" s="6"/>
      <c r="AB746" s="6"/>
      <c r="AC746" s="6"/>
      <c r="AD746" s="6"/>
      <c r="AE746" s="6"/>
      <c r="AF746" s="6"/>
      <c r="AG746" s="6"/>
      <c r="AH746" s="6"/>
      <c r="AI746" s="6"/>
      <c r="AJ746" s="6"/>
    </row>
    <row r="747" spans="1:36" s="2" customFormat="1">
      <c r="A747" s="6"/>
      <c r="B747" s="87"/>
      <c r="C747" s="87"/>
      <c r="D747" s="87"/>
      <c r="E747" s="87"/>
      <c r="F747" s="87"/>
      <c r="G747" s="87"/>
      <c r="H747" s="87"/>
      <c r="I747" s="87"/>
      <c r="J747" s="87"/>
      <c r="K747" s="87"/>
      <c r="L747" s="87"/>
      <c r="M747" s="87"/>
      <c r="N747" s="87"/>
      <c r="O747" s="87"/>
      <c r="P747" s="87"/>
      <c r="Q747" s="87"/>
      <c r="R747" s="6"/>
      <c r="S747" s="6"/>
      <c r="T747" s="6"/>
      <c r="U747" s="6"/>
      <c r="V747" s="6"/>
      <c r="W747" s="6"/>
      <c r="X747" s="6"/>
      <c r="Y747" s="6"/>
      <c r="Z747" s="6"/>
      <c r="AA747" s="6"/>
      <c r="AB747" s="6"/>
      <c r="AC747" s="6"/>
      <c r="AD747" s="6"/>
      <c r="AE747" s="6"/>
      <c r="AF747" s="6"/>
      <c r="AG747" s="6"/>
      <c r="AH747" s="6"/>
      <c r="AI747" s="6"/>
      <c r="AJ747" s="6"/>
    </row>
    <row r="748" spans="1:36" s="2" customFormat="1">
      <c r="A748" s="6"/>
      <c r="B748" s="87"/>
      <c r="C748" s="87"/>
      <c r="D748" s="87"/>
      <c r="E748" s="87"/>
      <c r="F748" s="87"/>
      <c r="G748" s="87"/>
      <c r="H748" s="87"/>
      <c r="I748" s="87"/>
      <c r="J748" s="87"/>
      <c r="K748" s="87"/>
      <c r="L748" s="87"/>
      <c r="M748" s="87"/>
      <c r="N748" s="87"/>
      <c r="O748" s="87"/>
      <c r="P748" s="87"/>
      <c r="Q748" s="87"/>
      <c r="R748" s="6"/>
      <c r="S748" s="6"/>
      <c r="T748" s="6"/>
      <c r="U748" s="6"/>
      <c r="V748" s="6"/>
      <c r="W748" s="6"/>
      <c r="X748" s="6"/>
      <c r="Y748" s="6"/>
      <c r="Z748" s="6"/>
      <c r="AA748" s="6"/>
      <c r="AB748" s="6"/>
      <c r="AC748" s="6"/>
      <c r="AD748" s="6"/>
      <c r="AE748" s="6"/>
      <c r="AF748" s="6"/>
      <c r="AG748" s="6"/>
      <c r="AH748" s="6"/>
      <c r="AI748" s="6"/>
      <c r="AJ748" s="6"/>
    </row>
    <row r="749" spans="1:36" s="2" customFormat="1">
      <c r="A749" s="6"/>
      <c r="B749" s="87"/>
      <c r="C749" s="87"/>
      <c r="D749" s="87"/>
      <c r="E749" s="87"/>
      <c r="F749" s="87"/>
      <c r="G749" s="87"/>
      <c r="H749" s="87"/>
      <c r="I749" s="87"/>
      <c r="J749" s="87"/>
      <c r="K749" s="87"/>
      <c r="L749" s="87"/>
      <c r="M749" s="87"/>
      <c r="N749" s="87"/>
      <c r="O749" s="87"/>
      <c r="P749" s="87"/>
      <c r="Q749" s="87"/>
      <c r="R749" s="6"/>
      <c r="S749" s="6"/>
      <c r="T749" s="6"/>
      <c r="U749" s="6"/>
      <c r="V749" s="6"/>
      <c r="W749" s="6"/>
      <c r="X749" s="6"/>
      <c r="Y749" s="6"/>
      <c r="Z749" s="6"/>
      <c r="AA749" s="6"/>
      <c r="AB749" s="6"/>
      <c r="AC749" s="6"/>
      <c r="AD749" s="6"/>
      <c r="AE749" s="6"/>
      <c r="AF749" s="6"/>
      <c r="AG749" s="6"/>
      <c r="AH749" s="6"/>
      <c r="AI749" s="6"/>
      <c r="AJ749" s="6"/>
    </row>
    <row r="750" spans="1:36" s="2" customFormat="1">
      <c r="A750" s="6"/>
      <c r="B750" s="87"/>
      <c r="C750" s="87"/>
      <c r="D750" s="87"/>
      <c r="E750" s="87"/>
      <c r="F750" s="87"/>
      <c r="G750" s="87"/>
      <c r="H750" s="87"/>
      <c r="I750" s="87"/>
      <c r="J750" s="87"/>
      <c r="K750" s="87"/>
      <c r="L750" s="87"/>
      <c r="M750" s="87"/>
      <c r="N750" s="87"/>
      <c r="O750" s="87"/>
      <c r="P750" s="87"/>
      <c r="Q750" s="87"/>
      <c r="R750" s="6"/>
      <c r="S750" s="6"/>
      <c r="T750" s="6"/>
      <c r="U750" s="6"/>
      <c r="V750" s="6"/>
      <c r="W750" s="6"/>
      <c r="X750" s="6"/>
      <c r="Y750" s="6"/>
      <c r="Z750" s="6"/>
      <c r="AA750" s="6"/>
      <c r="AB750" s="6"/>
      <c r="AC750" s="6"/>
      <c r="AD750" s="6"/>
      <c r="AE750" s="6"/>
      <c r="AF750" s="6"/>
      <c r="AG750" s="6"/>
      <c r="AH750" s="6"/>
      <c r="AI750" s="6"/>
      <c r="AJ750" s="6"/>
    </row>
    <row r="751" spans="1:36" s="2" customFormat="1">
      <c r="A751" s="6"/>
      <c r="B751" s="87"/>
      <c r="C751" s="87"/>
      <c r="D751" s="87"/>
      <c r="E751" s="87"/>
      <c r="F751" s="87"/>
      <c r="G751" s="87"/>
      <c r="H751" s="87"/>
      <c r="I751" s="87"/>
      <c r="J751" s="87"/>
      <c r="K751" s="87"/>
      <c r="L751" s="87"/>
      <c r="M751" s="87"/>
      <c r="N751" s="87"/>
      <c r="O751" s="87"/>
      <c r="P751" s="87"/>
      <c r="Q751" s="87"/>
      <c r="R751" s="6"/>
      <c r="S751" s="6"/>
      <c r="T751" s="6"/>
      <c r="U751" s="6"/>
      <c r="V751" s="6"/>
      <c r="W751" s="6"/>
      <c r="X751" s="6"/>
      <c r="Y751" s="6"/>
      <c r="Z751" s="6"/>
      <c r="AA751" s="6"/>
      <c r="AB751" s="6"/>
      <c r="AC751" s="6"/>
      <c r="AD751" s="6"/>
      <c r="AE751" s="6"/>
      <c r="AF751" s="6"/>
      <c r="AG751" s="6"/>
      <c r="AH751" s="6"/>
      <c r="AI751" s="6"/>
      <c r="AJ751" s="6"/>
    </row>
    <row r="752" spans="1:36" s="2" customFormat="1">
      <c r="A752" s="6"/>
      <c r="B752" s="87"/>
      <c r="C752" s="87"/>
      <c r="D752" s="87"/>
      <c r="E752" s="87"/>
      <c r="F752" s="87"/>
      <c r="G752" s="87"/>
      <c r="H752" s="87"/>
      <c r="I752" s="87"/>
      <c r="J752" s="87"/>
      <c r="K752" s="87"/>
      <c r="L752" s="87"/>
      <c r="M752" s="87"/>
      <c r="N752" s="87"/>
      <c r="O752" s="87"/>
      <c r="P752" s="87"/>
      <c r="Q752" s="87"/>
      <c r="R752" s="6"/>
      <c r="S752" s="6"/>
      <c r="T752" s="6"/>
      <c r="U752" s="6"/>
      <c r="V752" s="6"/>
      <c r="W752" s="6"/>
      <c r="X752" s="6"/>
      <c r="Y752" s="6"/>
      <c r="Z752" s="6"/>
      <c r="AA752" s="6"/>
      <c r="AB752" s="6"/>
      <c r="AC752" s="6"/>
      <c r="AD752" s="6"/>
      <c r="AE752" s="6"/>
      <c r="AF752" s="6"/>
      <c r="AG752" s="6"/>
      <c r="AH752" s="6"/>
      <c r="AI752" s="6"/>
      <c r="AJ752" s="6"/>
    </row>
    <row r="753" spans="1:36" s="2" customFormat="1">
      <c r="A753" s="6"/>
      <c r="B753" s="87"/>
      <c r="C753" s="87"/>
      <c r="D753" s="87"/>
      <c r="E753" s="87"/>
      <c r="F753" s="87"/>
      <c r="G753" s="87"/>
      <c r="H753" s="87"/>
      <c r="I753" s="87"/>
      <c r="J753" s="87"/>
      <c r="K753" s="87"/>
      <c r="L753" s="87"/>
      <c r="M753" s="87"/>
      <c r="N753" s="87"/>
      <c r="O753" s="87"/>
      <c r="P753" s="87"/>
      <c r="Q753" s="87"/>
      <c r="R753" s="6"/>
      <c r="S753" s="6"/>
      <c r="T753" s="6"/>
      <c r="U753" s="6"/>
      <c r="V753" s="6"/>
      <c r="W753" s="6"/>
      <c r="X753" s="6"/>
      <c r="Y753" s="6"/>
      <c r="Z753" s="6"/>
      <c r="AA753" s="6"/>
      <c r="AB753" s="6"/>
      <c r="AC753" s="6"/>
      <c r="AD753" s="6"/>
      <c r="AE753" s="6"/>
      <c r="AF753" s="6"/>
      <c r="AG753" s="6"/>
      <c r="AH753" s="6"/>
      <c r="AI753" s="6"/>
      <c r="AJ753" s="6"/>
    </row>
    <row r="754" spans="1:36" s="2" customFormat="1">
      <c r="A754" s="6"/>
      <c r="B754" s="87"/>
      <c r="C754" s="87"/>
      <c r="D754" s="87"/>
      <c r="E754" s="87"/>
      <c r="F754" s="87"/>
      <c r="G754" s="87"/>
      <c r="H754" s="87"/>
      <c r="I754" s="87"/>
      <c r="J754" s="87"/>
      <c r="K754" s="87"/>
      <c r="L754" s="87"/>
      <c r="M754" s="87"/>
      <c r="N754" s="87"/>
      <c r="O754" s="87"/>
      <c r="P754" s="87"/>
      <c r="Q754" s="87"/>
      <c r="R754" s="6"/>
      <c r="S754" s="6"/>
      <c r="T754" s="6"/>
      <c r="U754" s="6"/>
      <c r="V754" s="6"/>
      <c r="W754" s="6"/>
      <c r="X754" s="6"/>
      <c r="Y754" s="6"/>
      <c r="Z754" s="6"/>
      <c r="AA754" s="6"/>
      <c r="AB754" s="6"/>
      <c r="AC754" s="6"/>
      <c r="AD754" s="6"/>
      <c r="AE754" s="6"/>
      <c r="AF754" s="6"/>
      <c r="AG754" s="6"/>
      <c r="AH754" s="6"/>
      <c r="AI754" s="6"/>
      <c r="AJ754" s="6"/>
    </row>
    <row r="755" spans="1:36" s="2" customFormat="1">
      <c r="A755" s="6"/>
      <c r="B755" s="87"/>
      <c r="C755" s="87"/>
      <c r="D755" s="87"/>
      <c r="E755" s="87"/>
      <c r="F755" s="87"/>
      <c r="G755" s="87"/>
      <c r="H755" s="87"/>
      <c r="I755" s="87"/>
      <c r="J755" s="87"/>
      <c r="K755" s="87"/>
      <c r="L755" s="87"/>
      <c r="M755" s="87"/>
      <c r="N755" s="87"/>
      <c r="O755" s="87"/>
      <c r="P755" s="87"/>
      <c r="Q755" s="87"/>
      <c r="R755" s="6"/>
      <c r="S755" s="6"/>
      <c r="T755" s="6"/>
      <c r="U755" s="6"/>
      <c r="V755" s="6"/>
      <c r="W755" s="6"/>
      <c r="X755" s="6"/>
      <c r="Y755" s="6"/>
      <c r="Z755" s="6"/>
      <c r="AA755" s="6"/>
      <c r="AB755" s="6"/>
      <c r="AC755" s="6"/>
      <c r="AD755" s="6"/>
      <c r="AE755" s="6"/>
      <c r="AF755" s="6"/>
      <c r="AG755" s="6"/>
      <c r="AH755" s="6"/>
      <c r="AI755" s="6"/>
      <c r="AJ755" s="6"/>
    </row>
    <row r="756" spans="1:36" s="2" customFormat="1">
      <c r="A756" s="6"/>
      <c r="B756" s="87"/>
      <c r="C756" s="87"/>
      <c r="D756" s="87"/>
      <c r="E756" s="87"/>
      <c r="F756" s="87"/>
      <c r="G756" s="87"/>
      <c r="H756" s="87"/>
      <c r="I756" s="87"/>
      <c r="J756" s="87"/>
      <c r="K756" s="87"/>
      <c r="L756" s="87"/>
      <c r="M756" s="87"/>
      <c r="N756" s="87"/>
      <c r="O756" s="87"/>
      <c r="P756" s="87"/>
      <c r="Q756" s="87"/>
      <c r="R756" s="6"/>
      <c r="S756" s="6"/>
      <c r="T756" s="6"/>
      <c r="U756" s="6"/>
      <c r="V756" s="6"/>
      <c r="W756" s="6"/>
      <c r="X756" s="6"/>
      <c r="Y756" s="6"/>
      <c r="Z756" s="6"/>
      <c r="AA756" s="6"/>
      <c r="AB756" s="6"/>
      <c r="AC756" s="6"/>
      <c r="AD756" s="6"/>
      <c r="AE756" s="6"/>
      <c r="AF756" s="6"/>
      <c r="AG756" s="6"/>
      <c r="AH756" s="6"/>
      <c r="AI756" s="6"/>
      <c r="AJ756" s="6"/>
    </row>
    <row r="757" spans="1:36" s="2" customFormat="1">
      <c r="A757" s="6"/>
      <c r="B757" s="87"/>
      <c r="C757" s="87"/>
      <c r="D757" s="87"/>
      <c r="E757" s="87"/>
      <c r="F757" s="87"/>
      <c r="G757" s="87"/>
      <c r="H757" s="87"/>
      <c r="I757" s="87"/>
      <c r="J757" s="87"/>
      <c r="K757" s="87"/>
      <c r="L757" s="87"/>
      <c r="M757" s="87"/>
      <c r="N757" s="87"/>
      <c r="O757" s="87"/>
      <c r="P757" s="87"/>
      <c r="Q757" s="87"/>
      <c r="R757" s="6"/>
      <c r="S757" s="6"/>
      <c r="T757" s="6"/>
      <c r="U757" s="6"/>
      <c r="V757" s="6"/>
      <c r="W757" s="6"/>
      <c r="X757" s="6"/>
      <c r="Y757" s="6"/>
      <c r="Z757" s="6"/>
      <c r="AA757" s="6"/>
      <c r="AB757" s="6"/>
      <c r="AC757" s="6"/>
      <c r="AD757" s="6"/>
      <c r="AE757" s="6"/>
      <c r="AF757" s="6"/>
      <c r="AG757" s="6"/>
      <c r="AH757" s="6"/>
      <c r="AI757" s="6"/>
      <c r="AJ757" s="6"/>
    </row>
    <row r="758" spans="1:36" s="2" customFormat="1">
      <c r="A758" s="6"/>
      <c r="B758" s="87"/>
      <c r="C758" s="87"/>
      <c r="D758" s="87"/>
      <c r="E758" s="87"/>
      <c r="F758" s="87"/>
      <c r="G758" s="87"/>
      <c r="H758" s="87"/>
      <c r="I758" s="87"/>
      <c r="J758" s="87"/>
      <c r="K758" s="87"/>
      <c r="L758" s="87"/>
      <c r="M758" s="87"/>
      <c r="N758" s="87"/>
      <c r="O758" s="87"/>
      <c r="P758" s="87"/>
      <c r="Q758" s="87"/>
      <c r="R758" s="6"/>
      <c r="S758" s="6"/>
      <c r="T758" s="6"/>
      <c r="U758" s="6"/>
      <c r="V758" s="6"/>
      <c r="W758" s="6"/>
      <c r="X758" s="6"/>
      <c r="Y758" s="6"/>
      <c r="Z758" s="6"/>
      <c r="AA758" s="6"/>
      <c r="AB758" s="6"/>
      <c r="AC758" s="6"/>
      <c r="AD758" s="6"/>
      <c r="AE758" s="6"/>
      <c r="AF758" s="6"/>
      <c r="AG758" s="6"/>
      <c r="AH758" s="6"/>
      <c r="AI758" s="6"/>
      <c r="AJ758" s="6"/>
    </row>
    <row r="759" spans="1:36" s="2" customFormat="1">
      <c r="A759" s="6"/>
      <c r="B759" s="87"/>
      <c r="C759" s="87"/>
      <c r="D759" s="87"/>
      <c r="E759" s="87"/>
      <c r="F759" s="87"/>
      <c r="G759" s="87"/>
      <c r="H759" s="87"/>
      <c r="I759" s="87"/>
      <c r="J759" s="87"/>
      <c r="K759" s="87"/>
      <c r="L759" s="87"/>
      <c r="M759" s="87"/>
      <c r="N759" s="87"/>
      <c r="O759" s="87"/>
      <c r="P759" s="87"/>
      <c r="Q759" s="87"/>
      <c r="R759" s="6"/>
      <c r="S759" s="6"/>
      <c r="T759" s="6"/>
      <c r="U759" s="6"/>
      <c r="V759" s="6"/>
      <c r="W759" s="6"/>
      <c r="X759" s="6"/>
      <c r="Y759" s="6"/>
      <c r="Z759" s="6"/>
      <c r="AA759" s="6"/>
      <c r="AB759" s="6"/>
      <c r="AC759" s="6"/>
      <c r="AD759" s="6"/>
      <c r="AE759" s="6"/>
      <c r="AF759" s="6"/>
      <c r="AG759" s="6"/>
      <c r="AH759" s="6"/>
      <c r="AI759" s="6"/>
      <c r="AJ759" s="6"/>
    </row>
    <row r="760" spans="1:36" s="2" customFormat="1">
      <c r="A760" s="6"/>
      <c r="B760" s="87"/>
      <c r="C760" s="87"/>
      <c r="D760" s="87"/>
      <c r="E760" s="87"/>
      <c r="F760" s="87"/>
      <c r="G760" s="87"/>
      <c r="H760" s="87"/>
      <c r="I760" s="87"/>
      <c r="J760" s="87"/>
      <c r="K760" s="87"/>
      <c r="L760" s="87"/>
      <c r="M760" s="87"/>
      <c r="N760" s="87"/>
      <c r="O760" s="87"/>
      <c r="P760" s="87"/>
      <c r="Q760" s="87"/>
      <c r="R760" s="6"/>
      <c r="S760" s="6"/>
      <c r="T760" s="6"/>
      <c r="U760" s="6"/>
      <c r="V760" s="6"/>
      <c r="W760" s="6"/>
      <c r="X760" s="6"/>
      <c r="Y760" s="6"/>
      <c r="Z760" s="6"/>
      <c r="AA760" s="6"/>
      <c r="AB760" s="6"/>
      <c r="AC760" s="6"/>
      <c r="AD760" s="6"/>
      <c r="AE760" s="6"/>
      <c r="AF760" s="6"/>
      <c r="AG760" s="6"/>
      <c r="AH760" s="6"/>
      <c r="AI760" s="6"/>
      <c r="AJ760" s="6"/>
    </row>
    <row r="761" spans="1:36" s="2" customFormat="1">
      <c r="A761" s="6"/>
      <c r="B761" s="87"/>
      <c r="C761" s="87"/>
      <c r="D761" s="87"/>
      <c r="E761" s="87"/>
      <c r="F761" s="87"/>
      <c r="G761" s="87"/>
      <c r="H761" s="87"/>
      <c r="I761" s="87"/>
      <c r="J761" s="87"/>
      <c r="K761" s="87"/>
      <c r="L761" s="87"/>
      <c r="M761" s="87"/>
      <c r="N761" s="87"/>
      <c r="O761" s="87"/>
      <c r="P761" s="87"/>
      <c r="Q761" s="87"/>
      <c r="R761" s="6"/>
      <c r="S761" s="6"/>
      <c r="T761" s="6"/>
      <c r="U761" s="6"/>
      <c r="V761" s="6"/>
      <c r="W761" s="6"/>
      <c r="X761" s="6"/>
      <c r="Y761" s="6"/>
      <c r="Z761" s="6"/>
      <c r="AA761" s="6"/>
      <c r="AB761" s="6"/>
      <c r="AC761" s="6"/>
      <c r="AD761" s="6"/>
      <c r="AE761" s="6"/>
      <c r="AF761" s="6"/>
      <c r="AG761" s="6"/>
      <c r="AH761" s="6"/>
      <c r="AI761" s="6"/>
      <c r="AJ761" s="6"/>
    </row>
    <row r="762" spans="1:36" s="2" customFormat="1">
      <c r="A762" s="6"/>
      <c r="B762" s="87"/>
      <c r="C762" s="87"/>
      <c r="D762" s="87"/>
      <c r="E762" s="87"/>
      <c r="F762" s="87"/>
      <c r="G762" s="87"/>
      <c r="H762" s="87"/>
      <c r="I762" s="87"/>
      <c r="J762" s="87"/>
      <c r="K762" s="87"/>
      <c r="L762" s="87"/>
      <c r="M762" s="87"/>
      <c r="N762" s="87"/>
      <c r="O762" s="87"/>
      <c r="P762" s="87"/>
      <c r="Q762" s="87"/>
      <c r="R762" s="6"/>
      <c r="S762" s="6"/>
      <c r="T762" s="6"/>
      <c r="U762" s="6"/>
      <c r="V762" s="6"/>
      <c r="W762" s="6"/>
      <c r="X762" s="6"/>
      <c r="Y762" s="6"/>
      <c r="Z762" s="6"/>
      <c r="AA762" s="6"/>
      <c r="AB762" s="6"/>
      <c r="AC762" s="6"/>
      <c r="AD762" s="6"/>
      <c r="AE762" s="6"/>
      <c r="AF762" s="6"/>
      <c r="AG762" s="6"/>
      <c r="AH762" s="6"/>
      <c r="AI762" s="6"/>
      <c r="AJ762" s="6"/>
    </row>
    <row r="763" spans="1:36" s="2" customFormat="1">
      <c r="A763" s="6"/>
      <c r="B763" s="87"/>
      <c r="C763" s="87"/>
      <c r="D763" s="87"/>
      <c r="E763" s="87"/>
      <c r="F763" s="87"/>
      <c r="G763" s="87"/>
      <c r="H763" s="87"/>
      <c r="I763" s="87"/>
      <c r="J763" s="87"/>
      <c r="K763" s="87"/>
      <c r="L763" s="87"/>
      <c r="M763" s="87"/>
      <c r="N763" s="87"/>
      <c r="O763" s="87"/>
      <c r="P763" s="87"/>
      <c r="Q763" s="87"/>
      <c r="R763" s="6"/>
      <c r="S763" s="6"/>
      <c r="T763" s="6"/>
      <c r="U763" s="6"/>
      <c r="V763" s="6"/>
      <c r="W763" s="6"/>
      <c r="X763" s="6"/>
      <c r="Y763" s="6"/>
      <c r="Z763" s="6"/>
      <c r="AA763" s="6"/>
      <c r="AB763" s="6"/>
      <c r="AC763" s="6"/>
      <c r="AD763" s="6"/>
      <c r="AE763" s="6"/>
      <c r="AF763" s="6"/>
      <c r="AG763" s="6"/>
      <c r="AH763" s="6"/>
      <c r="AI763" s="6"/>
      <c r="AJ763" s="6"/>
    </row>
    <row r="764" spans="1:36" s="2" customFormat="1">
      <c r="A764" s="6"/>
      <c r="B764" s="87"/>
      <c r="C764" s="87"/>
      <c r="D764" s="87"/>
      <c r="E764" s="87"/>
      <c r="F764" s="87"/>
      <c r="G764" s="87"/>
      <c r="H764" s="87"/>
      <c r="I764" s="87"/>
      <c r="J764" s="87"/>
      <c r="K764" s="87"/>
      <c r="L764" s="87"/>
      <c r="M764" s="87"/>
      <c r="N764" s="87"/>
      <c r="O764" s="87"/>
      <c r="P764" s="87"/>
      <c r="Q764" s="87"/>
      <c r="R764" s="6"/>
      <c r="S764" s="6"/>
      <c r="T764" s="6"/>
      <c r="U764" s="6"/>
      <c r="V764" s="6"/>
      <c r="W764" s="6"/>
      <c r="X764" s="6"/>
      <c r="Y764" s="6"/>
      <c r="Z764" s="6"/>
      <c r="AA764" s="6"/>
      <c r="AB764" s="6"/>
      <c r="AC764" s="6"/>
      <c r="AD764" s="6"/>
      <c r="AE764" s="6"/>
      <c r="AF764" s="6"/>
      <c r="AG764" s="6"/>
      <c r="AH764" s="6"/>
      <c r="AI764" s="6"/>
      <c r="AJ764" s="6"/>
    </row>
    <row r="765" spans="1:36" s="2" customFormat="1">
      <c r="A765" s="6"/>
      <c r="B765" s="87"/>
      <c r="C765" s="87"/>
      <c r="D765" s="87"/>
      <c r="E765" s="87"/>
      <c r="F765" s="87"/>
      <c r="G765" s="87"/>
      <c r="H765" s="87"/>
      <c r="I765" s="87"/>
      <c r="J765" s="87"/>
      <c r="K765" s="87"/>
      <c r="L765" s="87"/>
      <c r="M765" s="87"/>
      <c r="N765" s="87"/>
      <c r="O765" s="87"/>
      <c r="P765" s="87"/>
      <c r="Q765" s="87"/>
      <c r="R765" s="6"/>
      <c r="S765" s="6"/>
      <c r="T765" s="6"/>
      <c r="U765" s="6"/>
      <c r="V765" s="6"/>
      <c r="W765" s="6"/>
      <c r="X765" s="6"/>
      <c r="Y765" s="6"/>
      <c r="Z765" s="6"/>
      <c r="AA765" s="6"/>
      <c r="AB765" s="6"/>
      <c r="AC765" s="6"/>
      <c r="AD765" s="6"/>
      <c r="AE765" s="6"/>
      <c r="AF765" s="6"/>
      <c r="AG765" s="6"/>
      <c r="AH765" s="6"/>
      <c r="AI765" s="6"/>
      <c r="AJ765" s="6"/>
    </row>
    <row r="766" spans="1:36" s="2" customFormat="1">
      <c r="A766" s="6"/>
      <c r="B766" s="87"/>
      <c r="C766" s="87"/>
      <c r="D766" s="87"/>
      <c r="E766" s="87"/>
      <c r="F766" s="87"/>
      <c r="G766" s="87"/>
      <c r="H766" s="87"/>
      <c r="I766" s="87"/>
      <c r="J766" s="87"/>
      <c r="K766" s="87"/>
      <c r="L766" s="87"/>
      <c r="M766" s="87"/>
      <c r="N766" s="87"/>
      <c r="O766" s="87"/>
      <c r="P766" s="87"/>
      <c r="Q766" s="87"/>
      <c r="R766" s="6"/>
      <c r="S766" s="6"/>
      <c r="T766" s="6"/>
      <c r="U766" s="6"/>
      <c r="V766" s="6"/>
      <c r="W766" s="6"/>
      <c r="X766" s="6"/>
      <c r="Y766" s="6"/>
      <c r="Z766" s="6"/>
      <c r="AA766" s="6"/>
      <c r="AB766" s="6"/>
      <c r="AC766" s="6"/>
      <c r="AD766" s="6"/>
      <c r="AE766" s="6"/>
      <c r="AF766" s="6"/>
      <c r="AG766" s="6"/>
      <c r="AH766" s="6"/>
      <c r="AI766" s="6"/>
      <c r="AJ766" s="6"/>
    </row>
    <row r="767" spans="1:36" s="2" customFormat="1">
      <c r="A767" s="6"/>
      <c r="B767" s="87"/>
      <c r="C767" s="87"/>
      <c r="D767" s="87"/>
      <c r="E767" s="87"/>
      <c r="F767" s="87"/>
      <c r="G767" s="87"/>
      <c r="H767" s="87"/>
      <c r="I767" s="87"/>
      <c r="J767" s="87"/>
      <c r="K767" s="87"/>
      <c r="L767" s="87"/>
      <c r="M767" s="87"/>
      <c r="N767" s="87"/>
      <c r="O767" s="87"/>
      <c r="P767" s="87"/>
      <c r="Q767" s="87"/>
      <c r="R767" s="6"/>
      <c r="S767" s="6"/>
      <c r="T767" s="6"/>
      <c r="U767" s="6"/>
      <c r="V767" s="6"/>
      <c r="W767" s="6"/>
      <c r="X767" s="6"/>
      <c r="Y767" s="6"/>
      <c r="Z767" s="6"/>
      <c r="AA767" s="6"/>
      <c r="AB767" s="6"/>
      <c r="AC767" s="6"/>
      <c r="AD767" s="6"/>
      <c r="AE767" s="6"/>
      <c r="AF767" s="6"/>
      <c r="AG767" s="6"/>
      <c r="AH767" s="6"/>
      <c r="AI767" s="6"/>
      <c r="AJ767" s="6"/>
    </row>
    <row r="768" spans="1:36" s="2" customFormat="1">
      <c r="A768" s="6"/>
      <c r="B768" s="87"/>
      <c r="C768" s="87"/>
      <c r="D768" s="87"/>
      <c r="E768" s="87"/>
      <c r="F768" s="87"/>
      <c r="G768" s="87"/>
      <c r="H768" s="87"/>
      <c r="I768" s="87"/>
      <c r="J768" s="87"/>
      <c r="K768" s="87"/>
      <c r="L768" s="87"/>
      <c r="M768" s="87"/>
      <c r="N768" s="87"/>
      <c r="O768" s="87"/>
      <c r="P768" s="87"/>
      <c r="Q768" s="87"/>
      <c r="R768" s="6"/>
      <c r="S768" s="6"/>
      <c r="T768" s="6"/>
      <c r="U768" s="6"/>
      <c r="V768" s="6"/>
      <c r="W768" s="6"/>
      <c r="X768" s="6"/>
      <c r="Y768" s="6"/>
      <c r="Z768" s="6"/>
      <c r="AA768" s="6"/>
      <c r="AB768" s="6"/>
      <c r="AC768" s="6"/>
      <c r="AD768" s="6"/>
      <c r="AE768" s="6"/>
      <c r="AF768" s="6"/>
      <c r="AG768" s="6"/>
      <c r="AH768" s="6"/>
      <c r="AI768" s="6"/>
      <c r="AJ768" s="6"/>
    </row>
    <row r="769" spans="1:36" s="2" customFormat="1">
      <c r="A769" s="6"/>
      <c r="B769" s="87"/>
      <c r="C769" s="87"/>
      <c r="D769" s="87"/>
      <c r="E769" s="87"/>
      <c r="F769" s="87"/>
      <c r="G769" s="87"/>
      <c r="H769" s="87"/>
      <c r="I769" s="87"/>
      <c r="J769" s="87"/>
      <c r="K769" s="87"/>
      <c r="L769" s="87"/>
      <c r="M769" s="87"/>
      <c r="N769" s="87"/>
      <c r="O769" s="87"/>
      <c r="P769" s="87"/>
      <c r="Q769" s="87"/>
      <c r="R769" s="6"/>
      <c r="S769" s="6"/>
      <c r="T769" s="6"/>
      <c r="U769" s="6"/>
      <c r="V769" s="6"/>
      <c r="W769" s="6"/>
      <c r="X769" s="6"/>
      <c r="Y769" s="6"/>
      <c r="Z769" s="6"/>
      <c r="AA769" s="6"/>
      <c r="AB769" s="6"/>
      <c r="AC769" s="6"/>
      <c r="AD769" s="6"/>
      <c r="AE769" s="6"/>
      <c r="AF769" s="6"/>
      <c r="AG769" s="6"/>
      <c r="AH769" s="6"/>
      <c r="AI769" s="6"/>
      <c r="AJ769" s="6"/>
    </row>
    <row r="770" spans="1:36" s="2" customFormat="1">
      <c r="A770" s="6"/>
      <c r="B770" s="87"/>
      <c r="C770" s="87"/>
      <c r="D770" s="87"/>
      <c r="E770" s="87"/>
      <c r="F770" s="87"/>
      <c r="G770" s="87"/>
      <c r="H770" s="87"/>
      <c r="I770" s="87"/>
      <c r="J770" s="87"/>
      <c r="K770" s="87"/>
      <c r="L770" s="87"/>
      <c r="M770" s="87"/>
      <c r="N770" s="87"/>
      <c r="O770" s="87"/>
      <c r="P770" s="87"/>
      <c r="Q770" s="87"/>
      <c r="R770" s="6"/>
      <c r="S770" s="6"/>
      <c r="T770" s="6"/>
      <c r="U770" s="6"/>
      <c r="V770" s="6"/>
      <c r="W770" s="6"/>
      <c r="X770" s="6"/>
      <c r="Y770" s="6"/>
      <c r="Z770" s="6"/>
      <c r="AA770" s="6"/>
      <c r="AB770" s="6"/>
      <c r="AC770" s="6"/>
      <c r="AD770" s="6"/>
      <c r="AE770" s="6"/>
      <c r="AF770" s="6"/>
      <c r="AG770" s="6"/>
      <c r="AH770" s="6"/>
      <c r="AI770" s="6"/>
      <c r="AJ770" s="6"/>
    </row>
    <row r="771" spans="1:36" s="2" customFormat="1">
      <c r="A771" s="6"/>
      <c r="B771" s="87"/>
      <c r="C771" s="87"/>
      <c r="D771" s="87"/>
      <c r="E771" s="87"/>
      <c r="F771" s="87"/>
      <c r="G771" s="87"/>
      <c r="H771" s="87"/>
      <c r="I771" s="87"/>
      <c r="J771" s="87"/>
      <c r="K771" s="87"/>
      <c r="L771" s="87"/>
      <c r="M771" s="87"/>
      <c r="N771" s="87"/>
      <c r="O771" s="87"/>
      <c r="P771" s="87"/>
      <c r="Q771" s="87"/>
      <c r="R771" s="6"/>
      <c r="S771" s="6"/>
      <c r="T771" s="6"/>
      <c r="U771" s="6"/>
      <c r="V771" s="6"/>
      <c r="W771" s="6"/>
      <c r="X771" s="6"/>
      <c r="Y771" s="6"/>
      <c r="Z771" s="6"/>
      <c r="AA771" s="6"/>
      <c r="AB771" s="6"/>
      <c r="AC771" s="6"/>
      <c r="AD771" s="6"/>
      <c r="AE771" s="6"/>
      <c r="AF771" s="6"/>
      <c r="AG771" s="6"/>
      <c r="AH771" s="6"/>
      <c r="AI771" s="6"/>
      <c r="AJ771" s="6"/>
    </row>
    <row r="772" spans="1:36" s="2" customFormat="1">
      <c r="A772" s="6"/>
      <c r="B772" s="87"/>
      <c r="C772" s="87"/>
      <c r="D772" s="87"/>
      <c r="E772" s="87"/>
      <c r="F772" s="87"/>
      <c r="G772" s="87"/>
      <c r="H772" s="87"/>
      <c r="I772" s="87"/>
      <c r="J772" s="87"/>
      <c r="K772" s="87"/>
      <c r="L772" s="87"/>
      <c r="M772" s="87"/>
      <c r="N772" s="87"/>
      <c r="O772" s="87"/>
      <c r="P772" s="87"/>
      <c r="Q772" s="87"/>
      <c r="R772" s="6"/>
      <c r="S772" s="6"/>
      <c r="T772" s="6"/>
      <c r="U772" s="6"/>
      <c r="V772" s="6"/>
      <c r="W772" s="6"/>
      <c r="X772" s="6"/>
      <c r="Y772" s="6"/>
      <c r="Z772" s="6"/>
      <c r="AA772" s="6"/>
      <c r="AB772" s="6"/>
      <c r="AC772" s="6"/>
      <c r="AD772" s="6"/>
      <c r="AE772" s="6"/>
      <c r="AF772" s="6"/>
      <c r="AG772" s="6"/>
      <c r="AH772" s="6"/>
      <c r="AI772" s="6"/>
      <c r="AJ772" s="6"/>
    </row>
    <row r="773" spans="1:36" s="2" customFormat="1">
      <c r="A773" s="6"/>
      <c r="B773" s="87"/>
      <c r="C773" s="87"/>
      <c r="D773" s="87"/>
      <c r="E773" s="87"/>
      <c r="F773" s="87"/>
      <c r="G773" s="87"/>
      <c r="H773" s="87"/>
      <c r="I773" s="87"/>
      <c r="J773" s="87"/>
      <c r="K773" s="87"/>
      <c r="L773" s="87"/>
      <c r="M773" s="87"/>
      <c r="N773" s="87"/>
      <c r="O773" s="87"/>
      <c r="P773" s="87"/>
      <c r="Q773" s="87"/>
      <c r="R773" s="6"/>
      <c r="S773" s="6"/>
      <c r="T773" s="6"/>
      <c r="U773" s="6"/>
      <c r="V773" s="6"/>
      <c r="W773" s="6"/>
      <c r="X773" s="6"/>
      <c r="Y773" s="6"/>
      <c r="Z773" s="6"/>
      <c r="AA773" s="6"/>
      <c r="AB773" s="6"/>
      <c r="AC773" s="6"/>
      <c r="AD773" s="6"/>
      <c r="AE773" s="6"/>
      <c r="AF773" s="6"/>
      <c r="AG773" s="6"/>
      <c r="AH773" s="6"/>
      <c r="AI773" s="6"/>
      <c r="AJ773" s="6"/>
    </row>
    <row r="774" spans="1:36" s="2" customFormat="1">
      <c r="A774" s="6"/>
      <c r="B774" s="87"/>
      <c r="C774" s="87"/>
      <c r="D774" s="87"/>
      <c r="E774" s="87"/>
      <c r="F774" s="87"/>
      <c r="G774" s="87"/>
      <c r="H774" s="87"/>
      <c r="I774" s="87"/>
      <c r="J774" s="87"/>
      <c r="K774" s="87"/>
      <c r="L774" s="87"/>
      <c r="M774" s="87"/>
      <c r="N774" s="87"/>
      <c r="O774" s="87"/>
      <c r="P774" s="87"/>
      <c r="Q774" s="87"/>
      <c r="R774" s="6"/>
      <c r="S774" s="6"/>
      <c r="T774" s="6"/>
      <c r="U774" s="6"/>
      <c r="V774" s="6"/>
      <c r="W774" s="6"/>
      <c r="X774" s="6"/>
      <c r="Y774" s="6"/>
      <c r="Z774" s="6"/>
      <c r="AA774" s="6"/>
      <c r="AB774" s="6"/>
      <c r="AC774" s="6"/>
      <c r="AD774" s="6"/>
      <c r="AE774" s="6"/>
      <c r="AF774" s="6"/>
      <c r="AG774" s="6"/>
      <c r="AH774" s="6"/>
      <c r="AI774" s="6"/>
      <c r="AJ774" s="6"/>
    </row>
    <row r="775" spans="1:36" s="2" customFormat="1">
      <c r="A775" s="6"/>
      <c r="B775" s="87"/>
      <c r="C775" s="87"/>
      <c r="D775" s="87"/>
      <c r="E775" s="87"/>
      <c r="F775" s="87"/>
      <c r="G775" s="87"/>
      <c r="H775" s="87"/>
      <c r="I775" s="87"/>
      <c r="J775" s="87"/>
      <c r="K775" s="87"/>
      <c r="L775" s="87"/>
      <c r="M775" s="87"/>
      <c r="N775" s="87"/>
      <c r="O775" s="87"/>
      <c r="P775" s="87"/>
      <c r="Q775" s="87"/>
      <c r="R775" s="6"/>
      <c r="S775" s="6"/>
      <c r="T775" s="6"/>
      <c r="U775" s="6"/>
      <c r="V775" s="6"/>
      <c r="W775" s="6"/>
      <c r="X775" s="6"/>
      <c r="Y775" s="6"/>
      <c r="Z775" s="6"/>
      <c r="AA775" s="6"/>
      <c r="AB775" s="6"/>
      <c r="AC775" s="6"/>
      <c r="AD775" s="6"/>
      <c r="AE775" s="6"/>
      <c r="AF775" s="6"/>
      <c r="AG775" s="6"/>
      <c r="AH775" s="6"/>
      <c r="AI775" s="6"/>
      <c r="AJ775" s="6"/>
    </row>
    <row r="776" spans="1:36" s="2" customFormat="1">
      <c r="A776" s="6"/>
      <c r="B776" s="87"/>
      <c r="C776" s="87"/>
      <c r="D776" s="87"/>
      <c r="E776" s="87"/>
      <c r="F776" s="87"/>
      <c r="G776" s="87"/>
      <c r="H776" s="87"/>
      <c r="I776" s="87"/>
      <c r="J776" s="87"/>
      <c r="K776" s="87"/>
      <c r="L776" s="87"/>
      <c r="M776" s="87"/>
      <c r="N776" s="87"/>
      <c r="O776" s="87"/>
      <c r="P776" s="87"/>
      <c r="Q776" s="87"/>
      <c r="R776" s="6"/>
      <c r="S776" s="6"/>
      <c r="T776" s="6"/>
      <c r="U776" s="6"/>
      <c r="V776" s="6"/>
      <c r="W776" s="6"/>
      <c r="X776" s="6"/>
      <c r="Y776" s="6"/>
      <c r="Z776" s="6"/>
      <c r="AA776" s="6"/>
      <c r="AB776" s="6"/>
      <c r="AC776" s="6"/>
      <c r="AD776" s="6"/>
      <c r="AE776" s="6"/>
      <c r="AF776" s="6"/>
      <c r="AG776" s="6"/>
      <c r="AH776" s="6"/>
      <c r="AI776" s="6"/>
      <c r="AJ776" s="6"/>
    </row>
    <row r="777" spans="1:36" s="2" customFormat="1">
      <c r="A777" s="6"/>
      <c r="B777" s="87"/>
      <c r="C777" s="87"/>
      <c r="D777" s="87"/>
      <c r="E777" s="87"/>
      <c r="F777" s="87"/>
      <c r="G777" s="87"/>
      <c r="H777" s="87"/>
      <c r="I777" s="87"/>
      <c r="J777" s="87"/>
      <c r="K777" s="87"/>
      <c r="L777" s="87"/>
      <c r="M777" s="87"/>
      <c r="N777" s="87"/>
      <c r="O777" s="87"/>
      <c r="P777" s="87"/>
      <c r="Q777" s="87"/>
      <c r="R777" s="6"/>
      <c r="S777" s="6"/>
      <c r="T777" s="6"/>
      <c r="U777" s="6"/>
      <c r="V777" s="6"/>
      <c r="W777" s="6"/>
      <c r="X777" s="6"/>
      <c r="Y777" s="6"/>
      <c r="Z777" s="6"/>
      <c r="AA777" s="6"/>
      <c r="AB777" s="6"/>
      <c r="AC777" s="6"/>
      <c r="AD777" s="6"/>
      <c r="AE777" s="6"/>
      <c r="AF777" s="6"/>
      <c r="AG777" s="6"/>
      <c r="AH777" s="6"/>
      <c r="AI777" s="6"/>
      <c r="AJ777" s="6"/>
    </row>
    <row r="778" spans="1:36" s="2" customFormat="1">
      <c r="A778" s="6"/>
      <c r="B778" s="87"/>
      <c r="C778" s="87"/>
      <c r="D778" s="87"/>
      <c r="E778" s="87"/>
      <c r="F778" s="87"/>
      <c r="G778" s="87"/>
      <c r="H778" s="87"/>
      <c r="I778" s="87"/>
      <c r="J778" s="87"/>
      <c r="K778" s="87"/>
      <c r="L778" s="87"/>
      <c r="M778" s="87"/>
      <c r="N778" s="87"/>
      <c r="O778" s="87"/>
      <c r="P778" s="87"/>
      <c r="Q778" s="87"/>
      <c r="R778" s="6"/>
      <c r="S778" s="6"/>
      <c r="T778" s="6"/>
      <c r="U778" s="6"/>
      <c r="V778" s="6"/>
      <c r="W778" s="6"/>
      <c r="X778" s="6"/>
      <c r="Y778" s="6"/>
      <c r="Z778" s="6"/>
      <c r="AA778" s="6"/>
      <c r="AB778" s="6"/>
      <c r="AC778" s="6"/>
      <c r="AD778" s="6"/>
      <c r="AE778" s="6"/>
      <c r="AF778" s="6"/>
      <c r="AG778" s="6"/>
      <c r="AH778" s="6"/>
      <c r="AI778" s="6"/>
      <c r="AJ778" s="6"/>
    </row>
    <row r="779" spans="1:36" s="2" customFormat="1">
      <c r="A779" s="6"/>
      <c r="B779" s="87"/>
      <c r="C779" s="87"/>
      <c r="D779" s="87"/>
      <c r="E779" s="87"/>
      <c r="F779" s="87"/>
      <c r="G779" s="87"/>
      <c r="H779" s="87"/>
      <c r="I779" s="87"/>
      <c r="J779" s="87"/>
      <c r="K779" s="87"/>
      <c r="L779" s="87"/>
      <c r="M779" s="87"/>
      <c r="N779" s="87"/>
      <c r="O779" s="87"/>
      <c r="P779" s="87"/>
      <c r="Q779" s="87"/>
      <c r="R779" s="6"/>
      <c r="S779" s="6"/>
      <c r="T779" s="6"/>
      <c r="U779" s="6"/>
      <c r="V779" s="6"/>
      <c r="W779" s="6"/>
      <c r="X779" s="6"/>
      <c r="Y779" s="6"/>
      <c r="Z779" s="6"/>
      <c r="AA779" s="6"/>
      <c r="AB779" s="6"/>
      <c r="AC779" s="6"/>
      <c r="AD779" s="6"/>
      <c r="AE779" s="6"/>
      <c r="AF779" s="6"/>
      <c r="AG779" s="6"/>
      <c r="AH779" s="6"/>
      <c r="AI779" s="6"/>
      <c r="AJ779" s="6"/>
    </row>
    <row r="780" spans="1:36" s="2" customFormat="1">
      <c r="A780" s="6"/>
      <c r="B780" s="87"/>
      <c r="C780" s="87"/>
      <c r="D780" s="87"/>
      <c r="E780" s="87"/>
      <c r="F780" s="87"/>
      <c r="G780" s="87"/>
      <c r="H780" s="87"/>
      <c r="I780" s="87"/>
      <c r="J780" s="87"/>
      <c r="K780" s="87"/>
      <c r="L780" s="87"/>
      <c r="M780" s="87"/>
      <c r="N780" s="87"/>
      <c r="O780" s="87"/>
      <c r="P780" s="87"/>
      <c r="Q780" s="87"/>
      <c r="R780" s="6"/>
      <c r="S780" s="6"/>
      <c r="T780" s="6"/>
      <c r="U780" s="6"/>
      <c r="V780" s="6"/>
      <c r="W780" s="6"/>
      <c r="X780" s="6"/>
      <c r="Y780" s="6"/>
      <c r="Z780" s="6"/>
      <c r="AA780" s="6"/>
      <c r="AB780" s="6"/>
      <c r="AC780" s="6"/>
      <c r="AD780" s="6"/>
      <c r="AE780" s="6"/>
      <c r="AF780" s="6"/>
      <c r="AG780" s="6"/>
      <c r="AH780" s="6"/>
      <c r="AI780" s="6"/>
      <c r="AJ780" s="6"/>
    </row>
    <row r="781" spans="1:36" s="2" customFormat="1">
      <c r="A781" s="6"/>
      <c r="B781" s="87"/>
      <c r="C781" s="87"/>
      <c r="D781" s="87"/>
      <c r="E781" s="87"/>
      <c r="F781" s="87"/>
      <c r="G781" s="87"/>
      <c r="H781" s="87"/>
      <c r="I781" s="87"/>
      <c r="J781" s="87"/>
      <c r="K781" s="87"/>
      <c r="L781" s="87"/>
      <c r="M781" s="87"/>
      <c r="N781" s="87"/>
      <c r="O781" s="87"/>
      <c r="P781" s="87"/>
      <c r="Q781" s="87"/>
      <c r="R781" s="6"/>
      <c r="S781" s="6"/>
      <c r="T781" s="6"/>
      <c r="U781" s="6"/>
      <c r="V781" s="6"/>
      <c r="W781" s="6"/>
      <c r="X781" s="6"/>
      <c r="Y781" s="6"/>
      <c r="Z781" s="6"/>
      <c r="AA781" s="6"/>
      <c r="AB781" s="6"/>
      <c r="AC781" s="6"/>
      <c r="AD781" s="6"/>
      <c r="AE781" s="6"/>
      <c r="AF781" s="6"/>
      <c r="AG781" s="6"/>
      <c r="AH781" s="6"/>
      <c r="AI781" s="6"/>
      <c r="AJ781" s="6"/>
    </row>
    <row r="782" spans="1:36" s="2" customFormat="1">
      <c r="A782" s="6"/>
      <c r="B782" s="87"/>
      <c r="C782" s="87"/>
      <c r="D782" s="87"/>
      <c r="E782" s="87"/>
      <c r="F782" s="87"/>
      <c r="G782" s="87"/>
      <c r="H782" s="87"/>
      <c r="I782" s="87"/>
      <c r="J782" s="87"/>
      <c r="K782" s="87"/>
      <c r="L782" s="87"/>
      <c r="M782" s="87"/>
      <c r="N782" s="87"/>
      <c r="O782" s="87"/>
      <c r="P782" s="87"/>
      <c r="Q782" s="87"/>
      <c r="R782" s="6"/>
      <c r="S782" s="6"/>
      <c r="T782" s="6"/>
      <c r="U782" s="6"/>
      <c r="V782" s="6"/>
      <c r="W782" s="6"/>
      <c r="X782" s="6"/>
      <c r="Y782" s="6"/>
      <c r="Z782" s="6"/>
      <c r="AA782" s="6"/>
      <c r="AB782" s="6"/>
      <c r="AC782" s="6"/>
      <c r="AD782" s="6"/>
      <c r="AE782" s="6"/>
      <c r="AF782" s="6"/>
      <c r="AG782" s="6"/>
      <c r="AH782" s="6"/>
      <c r="AI782" s="6"/>
      <c r="AJ782" s="6"/>
    </row>
    <row r="783" spans="1:36" s="2" customFormat="1">
      <c r="A783" s="6"/>
      <c r="B783" s="87"/>
      <c r="C783" s="87"/>
      <c r="D783" s="87"/>
      <c r="E783" s="87"/>
      <c r="F783" s="87"/>
      <c r="G783" s="87"/>
      <c r="H783" s="87"/>
      <c r="I783" s="87"/>
      <c r="J783" s="87"/>
      <c r="K783" s="87"/>
      <c r="L783" s="87"/>
      <c r="M783" s="87"/>
      <c r="N783" s="87"/>
      <c r="O783" s="87"/>
      <c r="P783" s="87"/>
      <c r="Q783" s="87"/>
      <c r="R783" s="6"/>
      <c r="S783" s="6"/>
      <c r="T783" s="6"/>
      <c r="U783" s="6"/>
      <c r="V783" s="6"/>
      <c r="W783" s="6"/>
      <c r="X783" s="6"/>
      <c r="Y783" s="6"/>
      <c r="Z783" s="6"/>
      <c r="AA783" s="6"/>
      <c r="AB783" s="6"/>
      <c r="AC783" s="6"/>
      <c r="AD783" s="6"/>
      <c r="AE783" s="6"/>
      <c r="AF783" s="6"/>
      <c r="AG783" s="6"/>
      <c r="AH783" s="6"/>
      <c r="AI783" s="6"/>
      <c r="AJ783" s="6"/>
    </row>
    <row r="784" spans="1:36" s="2" customFormat="1">
      <c r="A784" s="6"/>
      <c r="B784" s="87"/>
      <c r="C784" s="87"/>
      <c r="D784" s="87"/>
      <c r="E784" s="87"/>
      <c r="F784" s="87"/>
      <c r="G784" s="87"/>
      <c r="H784" s="87"/>
      <c r="I784" s="87"/>
      <c r="J784" s="87"/>
      <c r="K784" s="87"/>
      <c r="L784" s="87"/>
      <c r="M784" s="87"/>
      <c r="N784" s="87"/>
      <c r="O784" s="87"/>
      <c r="P784" s="87"/>
      <c r="Q784" s="87"/>
      <c r="R784" s="6"/>
      <c r="S784" s="6"/>
      <c r="T784" s="6"/>
      <c r="U784" s="6"/>
      <c r="V784" s="6"/>
      <c r="W784" s="6"/>
      <c r="X784" s="6"/>
      <c r="Y784" s="6"/>
      <c r="Z784" s="6"/>
      <c r="AA784" s="6"/>
      <c r="AB784" s="6"/>
      <c r="AC784" s="6"/>
      <c r="AD784" s="6"/>
      <c r="AE784" s="6"/>
      <c r="AF784" s="6"/>
      <c r="AG784" s="6"/>
      <c r="AH784" s="6"/>
      <c r="AI784" s="6"/>
      <c r="AJ784" s="6"/>
    </row>
    <row r="785" spans="1:36" s="2" customFormat="1">
      <c r="A785" s="6"/>
      <c r="B785" s="87"/>
      <c r="C785" s="87"/>
      <c r="D785" s="87"/>
      <c r="E785" s="87"/>
      <c r="F785" s="87"/>
      <c r="G785" s="87"/>
      <c r="H785" s="87"/>
      <c r="I785" s="87"/>
      <c r="J785" s="87"/>
      <c r="K785" s="87"/>
      <c r="L785" s="87"/>
      <c r="M785" s="87"/>
      <c r="N785" s="87"/>
      <c r="O785" s="87"/>
      <c r="P785" s="87"/>
      <c r="Q785" s="87"/>
      <c r="R785" s="6"/>
      <c r="S785" s="6"/>
      <c r="T785" s="6"/>
      <c r="U785" s="6"/>
      <c r="V785" s="6"/>
      <c r="W785" s="6"/>
      <c r="X785" s="6"/>
      <c r="Y785" s="6"/>
      <c r="Z785" s="6"/>
      <c r="AA785" s="6"/>
      <c r="AB785" s="6"/>
      <c r="AC785" s="6"/>
      <c r="AD785" s="6"/>
      <c r="AE785" s="6"/>
      <c r="AF785" s="6"/>
      <c r="AG785" s="6"/>
      <c r="AH785" s="6"/>
      <c r="AI785" s="6"/>
      <c r="AJ785" s="6"/>
    </row>
    <row r="786" spans="1:36" s="2" customFormat="1">
      <c r="A786" s="6"/>
      <c r="B786" s="87"/>
      <c r="C786" s="87"/>
      <c r="D786" s="87"/>
      <c r="E786" s="87"/>
      <c r="F786" s="87"/>
      <c r="G786" s="87"/>
      <c r="H786" s="87"/>
      <c r="I786" s="87"/>
      <c r="J786" s="87"/>
      <c r="K786" s="87"/>
      <c r="L786" s="87"/>
      <c r="M786" s="87"/>
      <c r="N786" s="87"/>
      <c r="O786" s="87"/>
      <c r="P786" s="87"/>
      <c r="Q786" s="87"/>
      <c r="R786" s="6"/>
      <c r="S786" s="6"/>
      <c r="T786" s="6"/>
      <c r="U786" s="6"/>
      <c r="V786" s="6"/>
      <c r="W786" s="6"/>
      <c r="X786" s="6"/>
      <c r="Y786" s="6"/>
      <c r="Z786" s="6"/>
      <c r="AA786" s="6"/>
      <c r="AB786" s="6"/>
      <c r="AC786" s="6"/>
      <c r="AD786" s="6"/>
      <c r="AE786" s="6"/>
      <c r="AF786" s="6"/>
      <c r="AG786" s="6"/>
      <c r="AH786" s="6"/>
      <c r="AI786" s="6"/>
      <c r="AJ786" s="6"/>
    </row>
    <row r="787" spans="1:36" s="2" customFormat="1">
      <c r="A787" s="6"/>
      <c r="B787" s="87"/>
      <c r="C787" s="87"/>
      <c r="D787" s="87"/>
      <c r="E787" s="87"/>
      <c r="F787" s="87"/>
      <c r="G787" s="87"/>
      <c r="H787" s="87"/>
      <c r="I787" s="87"/>
      <c r="J787" s="87"/>
      <c r="K787" s="87"/>
      <c r="L787" s="87"/>
      <c r="M787" s="87"/>
      <c r="N787" s="87"/>
      <c r="O787" s="87"/>
      <c r="P787" s="87"/>
      <c r="Q787" s="87"/>
      <c r="R787" s="6"/>
      <c r="S787" s="6"/>
      <c r="T787" s="6"/>
      <c r="U787" s="6"/>
      <c r="V787" s="6"/>
      <c r="W787" s="6"/>
      <c r="X787" s="6"/>
      <c r="Y787" s="6"/>
      <c r="Z787" s="6"/>
      <c r="AA787" s="6"/>
      <c r="AB787" s="6"/>
      <c r="AC787" s="6"/>
      <c r="AD787" s="6"/>
      <c r="AE787" s="6"/>
      <c r="AF787" s="6"/>
      <c r="AG787" s="6"/>
      <c r="AH787" s="6"/>
      <c r="AI787" s="6"/>
      <c r="AJ787" s="6"/>
    </row>
    <row r="788" spans="1:36" s="2" customFormat="1">
      <c r="A788" s="6"/>
      <c r="B788" s="87"/>
      <c r="C788" s="87"/>
      <c r="D788" s="87"/>
      <c r="E788" s="87"/>
      <c r="F788" s="87"/>
      <c r="G788" s="87"/>
      <c r="H788" s="87"/>
      <c r="I788" s="87"/>
      <c r="J788" s="87"/>
      <c r="K788" s="87"/>
      <c r="L788" s="87"/>
      <c r="M788" s="87"/>
      <c r="N788" s="87"/>
      <c r="O788" s="87"/>
      <c r="P788" s="87"/>
      <c r="Q788" s="87"/>
      <c r="R788" s="6"/>
      <c r="S788" s="6"/>
      <c r="T788" s="6"/>
      <c r="U788" s="6"/>
      <c r="V788" s="6"/>
      <c r="W788" s="6"/>
      <c r="X788" s="6"/>
      <c r="Y788" s="6"/>
      <c r="Z788" s="6"/>
      <c r="AA788" s="6"/>
      <c r="AB788" s="6"/>
      <c r="AC788" s="6"/>
      <c r="AD788" s="6"/>
      <c r="AE788" s="6"/>
      <c r="AF788" s="6"/>
      <c r="AG788" s="6"/>
      <c r="AH788" s="6"/>
      <c r="AI788" s="6"/>
      <c r="AJ788" s="6"/>
    </row>
    <row r="789" spans="1:36" s="2" customFormat="1">
      <c r="A789" s="6"/>
      <c r="B789" s="87"/>
      <c r="C789" s="87"/>
      <c r="D789" s="87"/>
      <c r="E789" s="87"/>
      <c r="F789" s="87"/>
      <c r="G789" s="87"/>
      <c r="H789" s="87"/>
      <c r="I789" s="87"/>
      <c r="J789" s="87"/>
      <c r="K789" s="87"/>
      <c r="L789" s="87"/>
      <c r="M789" s="87"/>
      <c r="N789" s="87"/>
      <c r="O789" s="87"/>
      <c r="P789" s="87"/>
      <c r="Q789" s="87"/>
      <c r="R789" s="6"/>
      <c r="S789" s="6"/>
      <c r="T789" s="6"/>
      <c r="U789" s="6"/>
      <c r="V789" s="6"/>
      <c r="W789" s="6"/>
      <c r="X789" s="6"/>
      <c r="Y789" s="6"/>
      <c r="Z789" s="6"/>
      <c r="AA789" s="6"/>
      <c r="AB789" s="6"/>
      <c r="AC789" s="6"/>
      <c r="AD789" s="6"/>
      <c r="AE789" s="6"/>
      <c r="AF789" s="6"/>
      <c r="AG789" s="6"/>
      <c r="AH789" s="6"/>
      <c r="AI789" s="6"/>
      <c r="AJ789" s="6"/>
    </row>
    <row r="790" spans="1:36" s="2" customFormat="1">
      <c r="A790" s="6"/>
      <c r="B790" s="87"/>
      <c r="C790" s="87"/>
      <c r="D790" s="87"/>
      <c r="E790" s="87"/>
      <c r="F790" s="87"/>
      <c r="G790" s="87"/>
      <c r="H790" s="87"/>
      <c r="I790" s="87"/>
      <c r="J790" s="87"/>
      <c r="K790" s="87"/>
      <c r="L790" s="87"/>
      <c r="M790" s="87"/>
      <c r="N790" s="87"/>
      <c r="O790" s="87"/>
      <c r="P790" s="87"/>
      <c r="Q790" s="87"/>
      <c r="R790" s="6"/>
      <c r="S790" s="6"/>
      <c r="T790" s="6"/>
      <c r="U790" s="6"/>
      <c r="V790" s="6"/>
      <c r="W790" s="6"/>
      <c r="X790" s="6"/>
      <c r="Y790" s="6"/>
      <c r="Z790" s="6"/>
      <c r="AA790" s="6"/>
      <c r="AB790" s="6"/>
      <c r="AC790" s="6"/>
      <c r="AD790" s="6"/>
      <c r="AE790" s="6"/>
      <c r="AF790" s="6"/>
      <c r="AG790" s="6"/>
      <c r="AH790" s="6"/>
      <c r="AI790" s="6"/>
      <c r="AJ790" s="6"/>
    </row>
    <row r="791" spans="1:36" s="2" customFormat="1">
      <c r="A791" s="6"/>
      <c r="B791" s="87"/>
      <c r="C791" s="87"/>
      <c r="D791" s="87"/>
      <c r="E791" s="87"/>
      <c r="F791" s="87"/>
      <c r="G791" s="87"/>
      <c r="H791" s="87"/>
      <c r="I791" s="87"/>
      <c r="J791" s="87"/>
      <c r="K791" s="87"/>
      <c r="L791" s="87"/>
      <c r="M791" s="87"/>
      <c r="N791" s="87"/>
      <c r="O791" s="87"/>
      <c r="P791" s="87"/>
      <c r="Q791" s="87"/>
      <c r="R791" s="6"/>
      <c r="S791" s="6"/>
      <c r="T791" s="6"/>
      <c r="U791" s="6"/>
      <c r="V791" s="6"/>
      <c r="W791" s="6"/>
      <c r="X791" s="6"/>
      <c r="Y791" s="6"/>
      <c r="Z791" s="6"/>
      <c r="AA791" s="6"/>
      <c r="AB791" s="6"/>
      <c r="AC791" s="6"/>
      <c r="AD791" s="6"/>
      <c r="AE791" s="6"/>
      <c r="AF791" s="6"/>
      <c r="AG791" s="6"/>
      <c r="AH791" s="6"/>
      <c r="AI791" s="6"/>
      <c r="AJ791" s="6"/>
    </row>
    <row r="792" spans="1:36" s="2" customFormat="1">
      <c r="A792" s="6"/>
      <c r="B792" s="87"/>
      <c r="C792" s="87"/>
      <c r="D792" s="87"/>
      <c r="E792" s="87"/>
      <c r="F792" s="87"/>
      <c r="G792" s="87"/>
      <c r="H792" s="87"/>
      <c r="I792" s="87"/>
      <c r="J792" s="87"/>
      <c r="K792" s="87"/>
      <c r="L792" s="87"/>
      <c r="M792" s="87"/>
      <c r="N792" s="87"/>
      <c r="O792" s="87"/>
      <c r="P792" s="87"/>
      <c r="Q792" s="87"/>
      <c r="R792" s="6"/>
      <c r="S792" s="6"/>
      <c r="T792" s="6"/>
      <c r="U792" s="6"/>
      <c r="V792" s="6"/>
      <c r="W792" s="6"/>
      <c r="X792" s="6"/>
      <c r="Y792" s="6"/>
      <c r="Z792" s="6"/>
      <c r="AA792" s="6"/>
      <c r="AB792" s="6"/>
      <c r="AC792" s="6"/>
      <c r="AD792" s="6"/>
      <c r="AE792" s="6"/>
      <c r="AF792" s="6"/>
      <c r="AG792" s="6"/>
      <c r="AH792" s="6"/>
      <c r="AI792" s="6"/>
      <c r="AJ792" s="6"/>
    </row>
    <row r="793" spans="1:36" s="2" customFormat="1">
      <c r="A793" s="6"/>
      <c r="B793" s="87"/>
      <c r="C793" s="87"/>
      <c r="D793" s="87"/>
      <c r="E793" s="87"/>
      <c r="F793" s="87"/>
      <c r="G793" s="87"/>
      <c r="H793" s="87"/>
      <c r="I793" s="87"/>
      <c r="J793" s="87"/>
      <c r="K793" s="87"/>
      <c r="L793" s="87"/>
      <c r="M793" s="87"/>
      <c r="N793" s="87"/>
      <c r="O793" s="87"/>
      <c r="P793" s="87"/>
      <c r="Q793" s="87"/>
      <c r="R793" s="6"/>
      <c r="S793" s="6"/>
      <c r="T793" s="6"/>
      <c r="U793" s="6"/>
      <c r="V793" s="6"/>
      <c r="W793" s="6"/>
      <c r="X793" s="6"/>
      <c r="Y793" s="6"/>
      <c r="Z793" s="6"/>
      <c r="AA793" s="6"/>
      <c r="AB793" s="6"/>
      <c r="AC793" s="6"/>
      <c r="AD793" s="6"/>
      <c r="AE793" s="6"/>
      <c r="AF793" s="6"/>
      <c r="AG793" s="6"/>
      <c r="AH793" s="6"/>
      <c r="AI793" s="6"/>
      <c r="AJ793" s="6"/>
    </row>
    <row r="794" spans="1:36" s="2" customFormat="1">
      <c r="A794" s="6"/>
      <c r="B794" s="87"/>
      <c r="C794" s="87"/>
      <c r="D794" s="87"/>
      <c r="E794" s="87"/>
      <c r="F794" s="87"/>
      <c r="G794" s="87"/>
      <c r="H794" s="87"/>
      <c r="I794" s="87"/>
      <c r="J794" s="87"/>
      <c r="K794" s="87"/>
      <c r="L794" s="87"/>
      <c r="M794" s="87"/>
      <c r="N794" s="87"/>
      <c r="O794" s="87"/>
      <c r="P794" s="87"/>
      <c r="Q794" s="87"/>
      <c r="R794" s="6"/>
      <c r="S794" s="6"/>
      <c r="T794" s="6"/>
      <c r="U794" s="6"/>
      <c r="V794" s="6"/>
      <c r="W794" s="6"/>
      <c r="X794" s="6"/>
      <c r="Y794" s="6"/>
      <c r="Z794" s="6"/>
      <c r="AA794" s="6"/>
      <c r="AB794" s="6"/>
      <c r="AC794" s="6"/>
      <c r="AD794" s="6"/>
      <c r="AE794" s="6"/>
      <c r="AF794" s="6"/>
      <c r="AG794" s="6"/>
      <c r="AH794" s="6"/>
      <c r="AI794" s="6"/>
      <c r="AJ794" s="6"/>
    </row>
    <row r="795" spans="1:36" s="2" customFormat="1">
      <c r="A795" s="6"/>
      <c r="B795" s="87"/>
      <c r="C795" s="87"/>
      <c r="D795" s="87"/>
      <c r="E795" s="87"/>
      <c r="F795" s="87"/>
      <c r="G795" s="87"/>
      <c r="H795" s="87"/>
      <c r="I795" s="87"/>
      <c r="J795" s="87"/>
      <c r="K795" s="87"/>
      <c r="L795" s="87"/>
      <c r="M795" s="87"/>
      <c r="N795" s="87"/>
      <c r="O795" s="87"/>
      <c r="P795" s="87"/>
      <c r="Q795" s="87"/>
      <c r="R795" s="6"/>
      <c r="S795" s="6"/>
      <c r="T795" s="6"/>
      <c r="U795" s="6"/>
      <c r="V795" s="6"/>
      <c r="W795" s="6"/>
      <c r="X795" s="6"/>
      <c r="Y795" s="6"/>
      <c r="Z795" s="6"/>
      <c r="AA795" s="6"/>
      <c r="AB795" s="6"/>
      <c r="AC795" s="6"/>
      <c r="AD795" s="6"/>
      <c r="AE795" s="6"/>
      <c r="AF795" s="6"/>
      <c r="AG795" s="6"/>
      <c r="AH795" s="6"/>
      <c r="AI795" s="6"/>
      <c r="AJ795" s="6"/>
    </row>
    <row r="796" spans="1:36" s="2" customFormat="1">
      <c r="A796" s="6"/>
      <c r="B796" s="87"/>
      <c r="C796" s="87"/>
      <c r="D796" s="87"/>
      <c r="E796" s="87"/>
      <c r="F796" s="87"/>
      <c r="G796" s="87"/>
      <c r="H796" s="87"/>
      <c r="I796" s="87"/>
      <c r="J796" s="87"/>
      <c r="K796" s="87"/>
      <c r="L796" s="87"/>
      <c r="M796" s="87"/>
      <c r="N796" s="87"/>
      <c r="O796" s="87"/>
      <c r="P796" s="87"/>
      <c r="Q796" s="87"/>
      <c r="R796" s="6"/>
      <c r="S796" s="6"/>
      <c r="T796" s="6"/>
      <c r="U796" s="6"/>
      <c r="V796" s="6"/>
      <c r="W796" s="6"/>
      <c r="X796" s="6"/>
      <c r="Y796" s="6"/>
      <c r="Z796" s="6"/>
      <c r="AA796" s="6"/>
      <c r="AB796" s="6"/>
      <c r="AC796" s="6"/>
      <c r="AD796" s="6"/>
      <c r="AE796" s="6"/>
      <c r="AF796" s="6"/>
      <c r="AG796" s="6"/>
      <c r="AH796" s="6"/>
      <c r="AI796" s="6"/>
      <c r="AJ796" s="6"/>
    </row>
    <row r="797" spans="1:36" s="2" customFormat="1">
      <c r="A797" s="6"/>
      <c r="B797" s="87"/>
      <c r="C797" s="87"/>
      <c r="D797" s="87"/>
      <c r="E797" s="87"/>
      <c r="F797" s="87"/>
      <c r="G797" s="87"/>
      <c r="H797" s="87"/>
      <c r="I797" s="87"/>
      <c r="J797" s="87"/>
      <c r="K797" s="87"/>
      <c r="L797" s="87"/>
      <c r="M797" s="87"/>
      <c r="N797" s="87"/>
      <c r="O797" s="87"/>
      <c r="P797" s="87"/>
      <c r="Q797" s="87"/>
      <c r="R797" s="6"/>
      <c r="S797" s="6"/>
      <c r="T797" s="6"/>
      <c r="U797" s="6"/>
      <c r="V797" s="6"/>
      <c r="W797" s="6"/>
      <c r="X797" s="6"/>
      <c r="Y797" s="6"/>
      <c r="Z797" s="6"/>
      <c r="AA797" s="6"/>
      <c r="AB797" s="6"/>
      <c r="AC797" s="6"/>
      <c r="AD797" s="6"/>
      <c r="AE797" s="6"/>
      <c r="AF797" s="6"/>
      <c r="AG797" s="6"/>
      <c r="AH797" s="6"/>
      <c r="AI797" s="6"/>
      <c r="AJ797" s="6"/>
    </row>
    <row r="798" spans="1:36" s="2" customFormat="1">
      <c r="A798" s="6"/>
      <c r="B798" s="87"/>
      <c r="C798" s="87"/>
      <c r="D798" s="87"/>
      <c r="E798" s="87"/>
      <c r="F798" s="87"/>
      <c r="G798" s="87"/>
      <c r="H798" s="87"/>
      <c r="I798" s="87"/>
      <c r="J798" s="87"/>
      <c r="K798" s="87"/>
      <c r="L798" s="87"/>
      <c r="M798" s="87"/>
      <c r="N798" s="87"/>
      <c r="O798" s="87"/>
      <c r="P798" s="87"/>
      <c r="Q798" s="87"/>
      <c r="R798" s="6"/>
      <c r="S798" s="6"/>
      <c r="T798" s="6"/>
      <c r="U798" s="6"/>
      <c r="V798" s="6"/>
      <c r="W798" s="6"/>
      <c r="X798" s="6"/>
      <c r="Y798" s="6"/>
      <c r="Z798" s="6"/>
      <c r="AA798" s="6"/>
      <c r="AB798" s="6"/>
      <c r="AC798" s="6"/>
      <c r="AD798" s="6"/>
      <c r="AE798" s="6"/>
      <c r="AF798" s="6"/>
      <c r="AG798" s="6"/>
      <c r="AH798" s="6"/>
      <c r="AI798" s="6"/>
      <c r="AJ798" s="6"/>
    </row>
    <row r="799" spans="1:36" s="2" customFormat="1">
      <c r="A799" s="6"/>
      <c r="B799" s="87"/>
      <c r="C799" s="87"/>
      <c r="D799" s="87"/>
      <c r="E799" s="87"/>
      <c r="F799" s="87"/>
      <c r="G799" s="87"/>
      <c r="H799" s="87"/>
      <c r="I799" s="87"/>
      <c r="J799" s="87"/>
      <c r="K799" s="87"/>
      <c r="L799" s="87"/>
      <c r="M799" s="87"/>
      <c r="N799" s="87"/>
      <c r="O799" s="87"/>
      <c r="P799" s="87"/>
      <c r="Q799" s="87"/>
      <c r="R799" s="6"/>
      <c r="S799" s="6"/>
      <c r="T799" s="6"/>
      <c r="U799" s="6"/>
      <c r="V799" s="6"/>
      <c r="W799" s="6"/>
      <c r="X799" s="6"/>
      <c r="Y799" s="6"/>
      <c r="Z799" s="6"/>
      <c r="AA799" s="6"/>
      <c r="AB799" s="6"/>
      <c r="AC799" s="6"/>
      <c r="AD799" s="6"/>
      <c r="AE799" s="6"/>
      <c r="AF799" s="6"/>
      <c r="AG799" s="6"/>
      <c r="AH799" s="6"/>
      <c r="AI799" s="6"/>
      <c r="AJ799" s="6"/>
    </row>
    <row r="800" spans="1:36" s="2" customFormat="1">
      <c r="A800" s="6"/>
      <c r="B800" s="87"/>
      <c r="C800" s="87"/>
      <c r="D800" s="87"/>
      <c r="E800" s="87"/>
      <c r="F800" s="87"/>
      <c r="G800" s="87"/>
      <c r="H800" s="87"/>
      <c r="I800" s="87"/>
      <c r="J800" s="87"/>
      <c r="K800" s="87"/>
      <c r="L800" s="87"/>
      <c r="M800" s="87"/>
      <c r="N800" s="87"/>
      <c r="O800" s="87"/>
      <c r="P800" s="87"/>
      <c r="Q800" s="87"/>
      <c r="R800" s="6"/>
      <c r="S800" s="6"/>
      <c r="T800" s="6"/>
      <c r="U800" s="6"/>
      <c r="V800" s="6"/>
      <c r="W800" s="6"/>
      <c r="X800" s="6"/>
      <c r="Y800" s="6"/>
      <c r="Z800" s="6"/>
      <c r="AA800" s="6"/>
      <c r="AB800" s="6"/>
      <c r="AC800" s="6"/>
      <c r="AD800" s="6"/>
      <c r="AE800" s="6"/>
      <c r="AF800" s="6"/>
      <c r="AG800" s="6"/>
      <c r="AH800" s="6"/>
      <c r="AI800" s="6"/>
      <c r="AJ800" s="6"/>
    </row>
    <row r="801" spans="1:36" s="2" customFormat="1">
      <c r="A801" s="6"/>
      <c r="B801" s="87"/>
      <c r="C801" s="87"/>
      <c r="D801" s="87"/>
      <c r="E801" s="87"/>
      <c r="F801" s="87"/>
      <c r="G801" s="87"/>
      <c r="H801" s="87"/>
      <c r="I801" s="87"/>
      <c r="J801" s="87"/>
      <c r="K801" s="87"/>
      <c r="L801" s="87"/>
      <c r="M801" s="87"/>
      <c r="N801" s="87"/>
      <c r="O801" s="87"/>
      <c r="P801" s="87"/>
      <c r="Q801" s="87"/>
      <c r="R801" s="6"/>
      <c r="S801" s="6"/>
      <c r="T801" s="6"/>
      <c r="U801" s="6"/>
      <c r="V801" s="6"/>
      <c r="W801" s="6"/>
      <c r="X801" s="6"/>
      <c r="Y801" s="6"/>
      <c r="Z801" s="6"/>
      <c r="AA801" s="6"/>
      <c r="AB801" s="6"/>
      <c r="AC801" s="6"/>
      <c r="AD801" s="6"/>
      <c r="AE801" s="6"/>
      <c r="AF801" s="6"/>
      <c r="AG801" s="6"/>
      <c r="AH801" s="6"/>
      <c r="AI801" s="6"/>
      <c r="AJ801" s="6"/>
    </row>
    <row r="802" spans="1:36" s="2" customFormat="1">
      <c r="A802" s="6"/>
      <c r="B802" s="87"/>
      <c r="C802" s="87"/>
      <c r="D802" s="87"/>
      <c r="E802" s="87"/>
      <c r="F802" s="87"/>
      <c r="G802" s="87"/>
      <c r="H802" s="87"/>
      <c r="I802" s="87"/>
      <c r="J802" s="87"/>
      <c r="K802" s="87"/>
      <c r="L802" s="87"/>
      <c r="M802" s="87"/>
      <c r="N802" s="87"/>
      <c r="O802" s="87"/>
      <c r="P802" s="87"/>
      <c r="Q802" s="87"/>
      <c r="R802" s="6"/>
      <c r="S802" s="6"/>
      <c r="T802" s="6"/>
      <c r="U802" s="6"/>
      <c r="V802" s="6"/>
      <c r="W802" s="6"/>
      <c r="X802" s="6"/>
      <c r="Y802" s="6"/>
      <c r="Z802" s="6"/>
      <c r="AA802" s="6"/>
      <c r="AB802" s="6"/>
      <c r="AC802" s="6"/>
      <c r="AD802" s="6"/>
      <c r="AE802" s="6"/>
      <c r="AF802" s="6"/>
      <c r="AG802" s="6"/>
      <c r="AH802" s="6"/>
      <c r="AI802" s="6"/>
      <c r="AJ802" s="6"/>
    </row>
    <row r="803" spans="1:36" s="2" customFormat="1">
      <c r="A803" s="6"/>
      <c r="B803" s="87"/>
      <c r="C803" s="87"/>
      <c r="D803" s="87"/>
      <c r="E803" s="87"/>
      <c r="F803" s="87"/>
      <c r="G803" s="87"/>
      <c r="H803" s="87"/>
      <c r="I803" s="87"/>
      <c r="J803" s="87"/>
      <c r="K803" s="87"/>
      <c r="L803" s="87"/>
      <c r="M803" s="87"/>
      <c r="N803" s="87"/>
      <c r="O803" s="87"/>
      <c r="P803" s="87"/>
      <c r="Q803" s="87"/>
      <c r="R803" s="6"/>
      <c r="S803" s="6"/>
      <c r="T803" s="6"/>
      <c r="U803" s="6"/>
      <c r="V803" s="6"/>
      <c r="W803" s="6"/>
      <c r="X803" s="6"/>
      <c r="Y803" s="6"/>
      <c r="Z803" s="6"/>
      <c r="AA803" s="6"/>
      <c r="AB803" s="6"/>
      <c r="AC803" s="6"/>
      <c r="AD803" s="6"/>
      <c r="AE803" s="6"/>
      <c r="AF803" s="6"/>
      <c r="AG803" s="6"/>
      <c r="AH803" s="6"/>
      <c r="AI803" s="6"/>
      <c r="AJ803" s="6"/>
    </row>
    <row r="804" spans="1:36" s="2" customFormat="1">
      <c r="A804" s="6"/>
      <c r="B804" s="87"/>
      <c r="C804" s="87"/>
      <c r="D804" s="87"/>
      <c r="E804" s="87"/>
      <c r="F804" s="87"/>
      <c r="G804" s="87"/>
      <c r="H804" s="87"/>
      <c r="I804" s="87"/>
      <c r="J804" s="87"/>
      <c r="K804" s="87"/>
      <c r="L804" s="87"/>
      <c r="M804" s="87"/>
      <c r="N804" s="87"/>
      <c r="O804" s="87"/>
      <c r="P804" s="87"/>
      <c r="Q804" s="87"/>
      <c r="R804" s="6"/>
      <c r="S804" s="6"/>
      <c r="T804" s="6"/>
      <c r="U804" s="6"/>
      <c r="V804" s="6"/>
      <c r="W804" s="6"/>
      <c r="X804" s="6"/>
      <c r="Y804" s="6"/>
      <c r="Z804" s="6"/>
      <c r="AA804" s="6"/>
      <c r="AB804" s="6"/>
      <c r="AC804" s="6"/>
      <c r="AD804" s="6"/>
      <c r="AE804" s="6"/>
      <c r="AF804" s="6"/>
      <c r="AG804" s="6"/>
      <c r="AH804" s="6"/>
      <c r="AI804" s="6"/>
      <c r="AJ804" s="6"/>
    </row>
    <row r="805" spans="1:36" s="2" customFormat="1">
      <c r="A805" s="6"/>
      <c r="B805" s="87"/>
      <c r="C805" s="87"/>
      <c r="D805" s="87"/>
      <c r="E805" s="87"/>
      <c r="F805" s="87"/>
      <c r="G805" s="87"/>
      <c r="H805" s="87"/>
      <c r="I805" s="87"/>
      <c r="J805" s="87"/>
      <c r="K805" s="87"/>
      <c r="L805" s="87"/>
      <c r="M805" s="87"/>
      <c r="N805" s="87"/>
      <c r="O805" s="87"/>
      <c r="P805" s="87"/>
      <c r="Q805" s="87"/>
      <c r="R805" s="6"/>
      <c r="S805" s="6"/>
      <c r="T805" s="6"/>
      <c r="U805" s="6"/>
      <c r="V805" s="6"/>
      <c r="W805" s="6"/>
      <c r="X805" s="6"/>
      <c r="Y805" s="6"/>
      <c r="Z805" s="6"/>
      <c r="AA805" s="6"/>
      <c r="AB805" s="6"/>
      <c r="AC805" s="6"/>
      <c r="AD805" s="6"/>
      <c r="AE805" s="6"/>
      <c r="AF805" s="6"/>
      <c r="AG805" s="6"/>
      <c r="AH805" s="6"/>
      <c r="AI805" s="6"/>
      <c r="AJ805" s="6"/>
    </row>
    <row r="806" spans="1:36" s="2" customFormat="1">
      <c r="A806" s="6"/>
      <c r="B806" s="87"/>
      <c r="C806" s="87"/>
      <c r="D806" s="87"/>
      <c r="E806" s="87"/>
      <c r="F806" s="87"/>
      <c r="G806" s="87"/>
      <c r="H806" s="87"/>
      <c r="I806" s="87"/>
      <c r="J806" s="87"/>
      <c r="K806" s="87"/>
      <c r="L806" s="87"/>
      <c r="M806" s="87"/>
      <c r="N806" s="87"/>
      <c r="O806" s="87"/>
      <c r="P806" s="87"/>
      <c r="Q806" s="87"/>
      <c r="R806" s="6"/>
      <c r="S806" s="6"/>
      <c r="T806" s="6"/>
      <c r="U806" s="6"/>
      <c r="V806" s="6"/>
      <c r="W806" s="6"/>
      <c r="X806" s="6"/>
      <c r="Y806" s="6"/>
      <c r="Z806" s="6"/>
      <c r="AA806" s="6"/>
      <c r="AB806" s="6"/>
      <c r="AC806" s="6"/>
      <c r="AD806" s="6"/>
      <c r="AE806" s="6"/>
      <c r="AF806" s="6"/>
      <c r="AG806" s="6"/>
      <c r="AH806" s="6"/>
      <c r="AI806" s="6"/>
      <c r="AJ806" s="6"/>
    </row>
    <row r="807" spans="1:36" s="2" customFormat="1">
      <c r="A807" s="6"/>
      <c r="B807" s="87"/>
      <c r="C807" s="87"/>
      <c r="D807" s="87"/>
      <c r="E807" s="87"/>
      <c r="F807" s="87"/>
      <c r="G807" s="87"/>
      <c r="H807" s="87"/>
      <c r="I807" s="87"/>
      <c r="J807" s="87"/>
      <c r="K807" s="87"/>
      <c r="L807" s="87"/>
      <c r="M807" s="87"/>
      <c r="N807" s="87"/>
      <c r="O807" s="87"/>
      <c r="P807" s="87"/>
      <c r="Q807" s="87"/>
      <c r="R807" s="6"/>
      <c r="S807" s="6"/>
      <c r="T807" s="6"/>
      <c r="U807" s="6"/>
      <c r="V807" s="6"/>
      <c r="W807" s="6"/>
      <c r="X807" s="6"/>
      <c r="Y807" s="6"/>
      <c r="Z807" s="6"/>
      <c r="AA807" s="6"/>
      <c r="AB807" s="6"/>
      <c r="AC807" s="6"/>
      <c r="AD807" s="6"/>
      <c r="AE807" s="6"/>
      <c r="AF807" s="6"/>
      <c r="AG807" s="6"/>
      <c r="AH807" s="6"/>
      <c r="AI807" s="6"/>
      <c r="AJ807" s="6"/>
    </row>
    <row r="808" spans="1:36" s="2" customFormat="1">
      <c r="A808" s="6"/>
      <c r="B808" s="87"/>
      <c r="C808" s="87"/>
      <c r="D808" s="87"/>
      <c r="E808" s="87"/>
      <c r="F808" s="87"/>
      <c r="G808" s="87"/>
      <c r="H808" s="87"/>
      <c r="I808" s="87"/>
      <c r="J808" s="87"/>
      <c r="K808" s="87"/>
      <c r="L808" s="87"/>
      <c r="M808" s="87"/>
      <c r="N808" s="87"/>
      <c r="O808" s="87"/>
      <c r="P808" s="87"/>
      <c r="Q808" s="87"/>
      <c r="R808" s="6"/>
      <c r="S808" s="6"/>
      <c r="T808" s="6"/>
      <c r="U808" s="6"/>
      <c r="V808" s="6"/>
      <c r="W808" s="6"/>
      <c r="X808" s="6"/>
      <c r="Y808" s="6"/>
      <c r="Z808" s="6"/>
      <c r="AA808" s="6"/>
      <c r="AB808" s="6"/>
      <c r="AC808" s="6"/>
      <c r="AD808" s="6"/>
      <c r="AE808" s="6"/>
      <c r="AF808" s="6"/>
      <c r="AG808" s="6"/>
      <c r="AH808" s="6"/>
      <c r="AI808" s="6"/>
      <c r="AJ808" s="6"/>
    </row>
    <row r="809" spans="1:36" s="2" customFormat="1">
      <c r="A809" s="6"/>
      <c r="B809" s="87"/>
      <c r="C809" s="87"/>
      <c r="D809" s="87"/>
      <c r="E809" s="87"/>
      <c r="F809" s="87"/>
      <c r="G809" s="87"/>
      <c r="H809" s="87"/>
      <c r="I809" s="87"/>
      <c r="J809" s="87"/>
      <c r="K809" s="87"/>
      <c r="L809" s="87"/>
      <c r="M809" s="87"/>
      <c r="N809" s="87"/>
      <c r="O809" s="87"/>
      <c r="P809" s="87"/>
      <c r="Q809" s="87"/>
      <c r="R809" s="6"/>
      <c r="S809" s="6"/>
      <c r="T809" s="6"/>
      <c r="U809" s="6"/>
      <c r="V809" s="6"/>
      <c r="W809" s="6"/>
      <c r="X809" s="6"/>
      <c r="Y809" s="6"/>
      <c r="Z809" s="6"/>
      <c r="AA809" s="6"/>
      <c r="AB809" s="6"/>
      <c r="AC809" s="6"/>
      <c r="AD809" s="6"/>
      <c r="AE809" s="6"/>
      <c r="AF809" s="6"/>
      <c r="AG809" s="6"/>
      <c r="AH809" s="6"/>
      <c r="AI809" s="6"/>
      <c r="AJ809" s="6"/>
    </row>
    <row r="810" spans="1:36" s="2" customFormat="1">
      <c r="A810" s="6"/>
      <c r="B810" s="87"/>
      <c r="C810" s="87"/>
      <c r="D810" s="87"/>
      <c r="E810" s="87"/>
      <c r="F810" s="87"/>
      <c r="G810" s="87"/>
      <c r="H810" s="87"/>
      <c r="I810" s="87"/>
      <c r="J810" s="87"/>
      <c r="K810" s="87"/>
      <c r="L810" s="87"/>
      <c r="M810" s="87"/>
      <c r="N810" s="87"/>
      <c r="O810" s="87"/>
      <c r="P810" s="87"/>
      <c r="Q810" s="87"/>
      <c r="R810" s="6"/>
      <c r="S810" s="6"/>
      <c r="T810" s="6"/>
      <c r="U810" s="6"/>
      <c r="V810" s="6"/>
      <c r="W810" s="6"/>
      <c r="X810" s="6"/>
      <c r="Y810" s="6"/>
      <c r="Z810" s="6"/>
      <c r="AA810" s="6"/>
      <c r="AB810" s="6"/>
      <c r="AC810" s="6"/>
      <c r="AD810" s="6"/>
      <c r="AE810" s="6"/>
      <c r="AF810" s="6"/>
      <c r="AG810" s="6"/>
      <c r="AH810" s="6"/>
      <c r="AI810" s="6"/>
      <c r="AJ810" s="6"/>
    </row>
    <row r="811" spans="1:36" s="2" customFormat="1">
      <c r="A811" s="6"/>
      <c r="B811" s="87"/>
      <c r="C811" s="87"/>
      <c r="D811" s="87"/>
      <c r="E811" s="87"/>
      <c r="F811" s="87"/>
      <c r="G811" s="87"/>
      <c r="H811" s="87"/>
      <c r="I811" s="87"/>
      <c r="J811" s="87"/>
      <c r="K811" s="87"/>
      <c r="L811" s="87"/>
      <c r="M811" s="87"/>
      <c r="N811" s="87"/>
      <c r="O811" s="87"/>
      <c r="P811" s="87"/>
      <c r="Q811" s="87"/>
      <c r="R811" s="6"/>
      <c r="S811" s="6"/>
      <c r="T811" s="6"/>
      <c r="U811" s="6"/>
      <c r="V811" s="6"/>
      <c r="W811" s="6"/>
      <c r="X811" s="6"/>
      <c r="Y811" s="6"/>
      <c r="Z811" s="6"/>
      <c r="AA811" s="6"/>
      <c r="AB811" s="6"/>
      <c r="AC811" s="6"/>
      <c r="AD811" s="6"/>
      <c r="AE811" s="6"/>
      <c r="AF811" s="6"/>
      <c r="AG811" s="6"/>
      <c r="AH811" s="6"/>
      <c r="AI811" s="6"/>
      <c r="AJ811" s="6"/>
    </row>
    <row r="812" spans="1:36" s="2" customFormat="1">
      <c r="A812" s="6"/>
      <c r="B812" s="87"/>
      <c r="C812" s="87"/>
      <c r="D812" s="87"/>
      <c r="E812" s="87"/>
      <c r="F812" s="87"/>
      <c r="G812" s="87"/>
      <c r="H812" s="87"/>
      <c r="I812" s="87"/>
      <c r="J812" s="87"/>
      <c r="K812" s="87"/>
      <c r="L812" s="87"/>
      <c r="M812" s="87"/>
      <c r="N812" s="87"/>
      <c r="O812" s="87"/>
      <c r="P812" s="87"/>
      <c r="Q812" s="87"/>
      <c r="R812" s="6"/>
      <c r="S812" s="6"/>
      <c r="T812" s="6"/>
      <c r="U812" s="6"/>
      <c r="V812" s="6"/>
      <c r="W812" s="6"/>
      <c r="X812" s="6"/>
      <c r="Y812" s="6"/>
      <c r="Z812" s="6"/>
      <c r="AA812" s="6"/>
      <c r="AB812" s="6"/>
      <c r="AC812" s="6"/>
      <c r="AD812" s="6"/>
      <c r="AE812" s="6"/>
      <c r="AF812" s="6"/>
      <c r="AG812" s="6"/>
      <c r="AH812" s="6"/>
      <c r="AI812" s="6"/>
      <c r="AJ812" s="6"/>
    </row>
    <row r="813" spans="1:36" s="2" customFormat="1">
      <c r="A813" s="6"/>
      <c r="B813" s="87"/>
      <c r="C813" s="87"/>
      <c r="D813" s="87"/>
      <c r="E813" s="87"/>
      <c r="F813" s="87"/>
      <c r="G813" s="87"/>
      <c r="H813" s="87"/>
      <c r="I813" s="87"/>
      <c r="J813" s="87"/>
      <c r="K813" s="87"/>
      <c r="L813" s="87"/>
      <c r="M813" s="87"/>
      <c r="N813" s="87"/>
      <c r="O813" s="87"/>
      <c r="P813" s="87"/>
      <c r="Q813" s="87"/>
      <c r="R813" s="6"/>
      <c r="S813" s="6"/>
      <c r="T813" s="6"/>
      <c r="U813" s="6"/>
      <c r="V813" s="6"/>
      <c r="W813" s="6"/>
      <c r="X813" s="6"/>
      <c r="Y813" s="6"/>
      <c r="Z813" s="6"/>
      <c r="AA813" s="6"/>
      <c r="AB813" s="6"/>
      <c r="AC813" s="6"/>
      <c r="AD813" s="6"/>
      <c r="AE813" s="6"/>
      <c r="AF813" s="6"/>
      <c r="AG813" s="6"/>
      <c r="AH813" s="6"/>
      <c r="AI813" s="6"/>
      <c r="AJ813" s="6"/>
    </row>
    <row r="814" spans="1:36" s="2" customFormat="1">
      <c r="A814" s="6"/>
      <c r="B814" s="87"/>
      <c r="C814" s="87"/>
      <c r="D814" s="87"/>
      <c r="E814" s="87"/>
      <c r="F814" s="87"/>
      <c r="G814" s="87"/>
      <c r="H814" s="87"/>
      <c r="I814" s="87"/>
      <c r="J814" s="87"/>
      <c r="K814" s="87"/>
      <c r="L814" s="87"/>
      <c r="M814" s="87"/>
      <c r="N814" s="87"/>
      <c r="O814" s="87"/>
      <c r="P814" s="87"/>
      <c r="Q814" s="87"/>
      <c r="R814" s="6"/>
      <c r="S814" s="6"/>
      <c r="T814" s="6"/>
      <c r="U814" s="6"/>
      <c r="V814" s="6"/>
      <c r="W814" s="6"/>
      <c r="X814" s="6"/>
      <c r="Y814" s="6"/>
      <c r="Z814" s="6"/>
      <c r="AA814" s="6"/>
      <c r="AB814" s="6"/>
      <c r="AC814" s="6"/>
      <c r="AD814" s="6"/>
      <c r="AE814" s="6"/>
      <c r="AF814" s="6"/>
      <c r="AG814" s="6"/>
      <c r="AH814" s="6"/>
      <c r="AI814" s="6"/>
      <c r="AJ814" s="6"/>
    </row>
    <row r="815" spans="1:36" s="2" customFormat="1">
      <c r="A815" s="6"/>
      <c r="B815" s="87"/>
      <c r="C815" s="87"/>
      <c r="D815" s="87"/>
      <c r="E815" s="87"/>
      <c r="F815" s="87"/>
      <c r="G815" s="87"/>
      <c r="H815" s="87"/>
      <c r="I815" s="87"/>
      <c r="J815" s="87"/>
      <c r="K815" s="87"/>
      <c r="L815" s="87"/>
      <c r="M815" s="87"/>
      <c r="N815" s="87"/>
      <c r="O815" s="87"/>
      <c r="P815" s="87"/>
      <c r="Q815" s="87"/>
      <c r="R815" s="6"/>
      <c r="S815" s="6"/>
      <c r="T815" s="6"/>
      <c r="U815" s="6"/>
      <c r="V815" s="6"/>
      <c r="W815" s="6"/>
      <c r="X815" s="6"/>
      <c r="Y815" s="6"/>
      <c r="Z815" s="6"/>
      <c r="AA815" s="6"/>
      <c r="AB815" s="6"/>
      <c r="AC815" s="6"/>
      <c r="AD815" s="6"/>
      <c r="AE815" s="6"/>
      <c r="AF815" s="6"/>
      <c r="AG815" s="6"/>
      <c r="AH815" s="6"/>
      <c r="AI815" s="6"/>
      <c r="AJ815" s="6"/>
    </row>
    <row r="816" spans="1:36" s="2" customFormat="1">
      <c r="A816" s="6"/>
      <c r="B816" s="87"/>
      <c r="C816" s="87"/>
      <c r="D816" s="87"/>
      <c r="E816" s="87"/>
      <c r="F816" s="87"/>
      <c r="G816" s="87"/>
      <c r="H816" s="87"/>
      <c r="I816" s="87"/>
      <c r="J816" s="87"/>
      <c r="K816" s="87"/>
      <c r="L816" s="87"/>
      <c r="M816" s="87"/>
      <c r="N816" s="87"/>
      <c r="O816" s="87"/>
      <c r="P816" s="87"/>
      <c r="Q816" s="87"/>
      <c r="R816" s="6"/>
      <c r="S816" s="6"/>
      <c r="T816" s="6"/>
      <c r="U816" s="6"/>
      <c r="V816" s="6"/>
      <c r="W816" s="6"/>
      <c r="X816" s="6"/>
      <c r="Y816" s="6"/>
      <c r="Z816" s="6"/>
      <c r="AA816" s="6"/>
      <c r="AB816" s="6"/>
      <c r="AC816" s="6"/>
      <c r="AD816" s="6"/>
      <c r="AE816" s="6"/>
      <c r="AF816" s="6"/>
      <c r="AG816" s="6"/>
      <c r="AH816" s="6"/>
      <c r="AI816" s="6"/>
      <c r="AJ816" s="6"/>
    </row>
    <row r="817" spans="1:36" s="2" customFormat="1">
      <c r="A817" s="6"/>
      <c r="B817" s="87"/>
      <c r="C817" s="87"/>
      <c r="D817" s="87"/>
      <c r="E817" s="87"/>
      <c r="F817" s="87"/>
      <c r="G817" s="87"/>
      <c r="H817" s="87"/>
      <c r="I817" s="87"/>
      <c r="J817" s="87"/>
      <c r="K817" s="87"/>
      <c r="L817" s="87"/>
      <c r="M817" s="87"/>
      <c r="N817" s="87"/>
      <c r="O817" s="87"/>
      <c r="P817" s="87"/>
      <c r="Q817" s="87"/>
      <c r="R817" s="6"/>
      <c r="S817" s="6"/>
      <c r="T817" s="6"/>
      <c r="U817" s="6"/>
      <c r="V817" s="6"/>
      <c r="W817" s="6"/>
      <c r="X817" s="6"/>
      <c r="Y817" s="6"/>
      <c r="Z817" s="6"/>
      <c r="AA817" s="6"/>
      <c r="AB817" s="6"/>
      <c r="AC817" s="6"/>
      <c r="AD817" s="6"/>
      <c r="AE817" s="6"/>
      <c r="AF817" s="6"/>
      <c r="AG817" s="6"/>
      <c r="AH817" s="6"/>
      <c r="AI817" s="6"/>
      <c r="AJ817" s="6"/>
    </row>
    <row r="818" spans="1:36" s="2" customFormat="1">
      <c r="A818" s="6"/>
      <c r="B818" s="87"/>
      <c r="C818" s="87"/>
      <c r="D818" s="87"/>
      <c r="E818" s="87"/>
      <c r="F818" s="87"/>
      <c r="G818" s="87"/>
      <c r="H818" s="87"/>
      <c r="I818" s="87"/>
      <c r="J818" s="87"/>
      <c r="K818" s="87"/>
      <c r="L818" s="87"/>
      <c r="M818" s="87"/>
      <c r="N818" s="87"/>
      <c r="O818" s="87"/>
      <c r="P818" s="87"/>
      <c r="Q818" s="87"/>
      <c r="R818" s="6"/>
      <c r="S818" s="6"/>
      <c r="T818" s="6"/>
      <c r="U818" s="6"/>
      <c r="V818" s="6"/>
      <c r="W818" s="6"/>
      <c r="X818" s="6"/>
      <c r="Y818" s="6"/>
      <c r="Z818" s="6"/>
      <c r="AA818" s="6"/>
      <c r="AB818" s="6"/>
      <c r="AC818" s="6"/>
      <c r="AD818" s="6"/>
      <c r="AE818" s="6"/>
      <c r="AF818" s="6"/>
      <c r="AG818" s="6"/>
      <c r="AH818" s="6"/>
      <c r="AI818" s="6"/>
      <c r="AJ818" s="6"/>
    </row>
    <row r="819" spans="1:36" s="2" customFormat="1">
      <c r="A819" s="6"/>
      <c r="B819" s="87"/>
      <c r="C819" s="87"/>
      <c r="D819" s="87"/>
      <c r="E819" s="87"/>
      <c r="F819" s="87"/>
      <c r="G819" s="87"/>
      <c r="H819" s="87"/>
      <c r="I819" s="87"/>
      <c r="J819" s="87"/>
      <c r="K819" s="87"/>
      <c r="L819" s="87"/>
      <c r="M819" s="87"/>
      <c r="N819" s="87"/>
      <c r="O819" s="87"/>
      <c r="P819" s="87"/>
      <c r="Q819" s="87"/>
      <c r="R819" s="6"/>
      <c r="S819" s="6"/>
      <c r="T819" s="6"/>
      <c r="U819" s="6"/>
      <c r="V819" s="6"/>
      <c r="W819" s="6"/>
      <c r="X819" s="6"/>
      <c r="Y819" s="6"/>
      <c r="Z819" s="6"/>
      <c r="AA819" s="6"/>
      <c r="AB819" s="6"/>
      <c r="AC819" s="6"/>
      <c r="AD819" s="6"/>
      <c r="AE819" s="6"/>
      <c r="AF819" s="6"/>
      <c r="AG819" s="6"/>
      <c r="AH819" s="6"/>
      <c r="AI819" s="6"/>
      <c r="AJ819" s="6"/>
    </row>
    <row r="820" spans="1:36" s="2" customFormat="1">
      <c r="A820" s="6"/>
      <c r="B820" s="87"/>
      <c r="C820" s="87"/>
      <c r="D820" s="87"/>
      <c r="E820" s="87"/>
      <c r="F820" s="87"/>
      <c r="G820" s="87"/>
      <c r="H820" s="87"/>
      <c r="I820" s="87"/>
      <c r="J820" s="87"/>
      <c r="K820" s="87"/>
      <c r="L820" s="87"/>
      <c r="M820" s="87"/>
      <c r="N820" s="87"/>
      <c r="O820" s="87"/>
      <c r="P820" s="87"/>
      <c r="Q820" s="87"/>
      <c r="R820" s="6"/>
      <c r="S820" s="6"/>
      <c r="T820" s="6"/>
      <c r="U820" s="6"/>
      <c r="V820" s="6"/>
      <c r="W820" s="6"/>
      <c r="X820" s="6"/>
      <c r="Y820" s="6"/>
      <c r="Z820" s="6"/>
      <c r="AA820" s="6"/>
      <c r="AB820" s="6"/>
      <c r="AC820" s="6"/>
      <c r="AD820" s="6"/>
      <c r="AE820" s="6"/>
      <c r="AF820" s="6"/>
      <c r="AG820" s="6"/>
      <c r="AH820" s="6"/>
      <c r="AI820" s="6"/>
      <c r="AJ820" s="6"/>
    </row>
    <row r="821" spans="1:36" s="2" customFormat="1">
      <c r="A821" s="6"/>
      <c r="B821" s="87"/>
      <c r="C821" s="87"/>
      <c r="D821" s="87"/>
      <c r="E821" s="87"/>
      <c r="F821" s="87"/>
      <c r="G821" s="87"/>
      <c r="H821" s="87"/>
      <c r="I821" s="87"/>
      <c r="J821" s="87"/>
      <c r="K821" s="87"/>
      <c r="L821" s="87"/>
      <c r="M821" s="87"/>
      <c r="N821" s="87"/>
      <c r="O821" s="87"/>
      <c r="P821" s="87"/>
      <c r="Q821" s="87"/>
      <c r="R821" s="6"/>
      <c r="S821" s="6"/>
      <c r="T821" s="6"/>
      <c r="U821" s="6"/>
      <c r="V821" s="6"/>
      <c r="W821" s="6"/>
      <c r="X821" s="6"/>
      <c r="Y821" s="6"/>
      <c r="Z821" s="6"/>
      <c r="AA821" s="6"/>
      <c r="AB821" s="6"/>
      <c r="AC821" s="6"/>
      <c r="AD821" s="6"/>
      <c r="AE821" s="6"/>
      <c r="AF821" s="6"/>
      <c r="AG821" s="6"/>
      <c r="AH821" s="6"/>
      <c r="AI821" s="6"/>
      <c r="AJ821" s="6"/>
    </row>
    <row r="822" spans="1:36" s="2" customFormat="1">
      <c r="A822" s="6"/>
      <c r="B822" s="87"/>
      <c r="C822" s="87"/>
      <c r="D822" s="87"/>
      <c r="E822" s="87"/>
      <c r="F822" s="87"/>
      <c r="G822" s="87"/>
      <c r="H822" s="87"/>
      <c r="I822" s="87"/>
      <c r="J822" s="87"/>
      <c r="K822" s="87"/>
      <c r="L822" s="87"/>
      <c r="M822" s="87"/>
      <c r="N822" s="87"/>
      <c r="O822" s="87"/>
      <c r="P822" s="87"/>
      <c r="Q822" s="87"/>
      <c r="R822" s="6"/>
      <c r="S822" s="6"/>
      <c r="T822" s="6"/>
      <c r="U822" s="6"/>
      <c r="V822" s="6"/>
      <c r="W822" s="6"/>
      <c r="X822" s="6"/>
      <c r="Y822" s="6"/>
      <c r="Z822" s="6"/>
      <c r="AA822" s="6"/>
      <c r="AB822" s="6"/>
      <c r="AC822" s="6"/>
      <c r="AD822" s="6"/>
      <c r="AE822" s="6"/>
      <c r="AF822" s="6"/>
      <c r="AG822" s="6"/>
      <c r="AH822" s="6"/>
      <c r="AI822" s="6"/>
      <c r="AJ822" s="6"/>
    </row>
    <row r="823" spans="1:36" s="2" customFormat="1">
      <c r="A823" s="6"/>
      <c r="B823" s="87"/>
      <c r="C823" s="87"/>
      <c r="D823" s="87"/>
      <c r="E823" s="87"/>
      <c r="F823" s="87"/>
      <c r="G823" s="87"/>
      <c r="H823" s="87"/>
      <c r="I823" s="87"/>
      <c r="J823" s="87"/>
      <c r="K823" s="87"/>
      <c r="L823" s="87"/>
      <c r="M823" s="87"/>
      <c r="N823" s="87"/>
      <c r="O823" s="87"/>
      <c r="P823" s="87"/>
      <c r="Q823" s="87"/>
      <c r="R823" s="6"/>
      <c r="S823" s="6"/>
      <c r="T823" s="6"/>
      <c r="U823" s="6"/>
      <c r="V823" s="6"/>
      <c r="W823" s="6"/>
      <c r="X823" s="6"/>
      <c r="Y823" s="6"/>
      <c r="Z823" s="6"/>
      <c r="AA823" s="6"/>
      <c r="AB823" s="6"/>
      <c r="AC823" s="6"/>
      <c r="AD823" s="6"/>
      <c r="AE823" s="6"/>
      <c r="AF823" s="6"/>
      <c r="AG823" s="6"/>
      <c r="AH823" s="6"/>
      <c r="AI823" s="6"/>
      <c r="AJ823" s="6"/>
    </row>
    <row r="824" spans="1:36" s="2" customFormat="1">
      <c r="A824" s="6"/>
      <c r="B824" s="87"/>
      <c r="C824" s="87"/>
      <c r="D824" s="87"/>
      <c r="E824" s="87"/>
      <c r="F824" s="87"/>
      <c r="G824" s="87"/>
      <c r="H824" s="87"/>
      <c r="I824" s="87"/>
      <c r="J824" s="87"/>
      <c r="K824" s="87"/>
      <c r="L824" s="87"/>
      <c r="M824" s="87"/>
      <c r="N824" s="87"/>
      <c r="O824" s="87"/>
      <c r="P824" s="87"/>
      <c r="Q824" s="87"/>
      <c r="R824" s="6"/>
      <c r="S824" s="6"/>
      <c r="T824" s="6"/>
      <c r="U824" s="6"/>
      <c r="V824" s="6"/>
      <c r="W824" s="6"/>
      <c r="X824" s="6"/>
      <c r="Y824" s="6"/>
      <c r="Z824" s="6"/>
      <c r="AA824" s="6"/>
      <c r="AB824" s="6"/>
      <c r="AC824" s="6"/>
      <c r="AD824" s="6"/>
      <c r="AE824" s="6"/>
      <c r="AF824" s="6"/>
      <c r="AG824" s="6"/>
      <c r="AH824" s="6"/>
      <c r="AI824" s="6"/>
      <c r="AJ824" s="6"/>
    </row>
    <row r="825" spans="1:36" s="2" customFormat="1">
      <c r="A825" s="6"/>
      <c r="B825" s="87"/>
      <c r="C825" s="87"/>
      <c r="D825" s="87"/>
      <c r="E825" s="87"/>
      <c r="F825" s="87"/>
      <c r="G825" s="87"/>
      <c r="H825" s="87"/>
      <c r="I825" s="87"/>
      <c r="J825" s="87"/>
      <c r="K825" s="87"/>
      <c r="L825" s="87"/>
      <c r="M825" s="87"/>
      <c r="N825" s="87"/>
      <c r="O825" s="87"/>
      <c r="P825" s="87"/>
      <c r="Q825" s="87"/>
      <c r="R825" s="6"/>
      <c r="S825" s="6"/>
      <c r="T825" s="6"/>
      <c r="U825" s="6"/>
      <c r="V825" s="6"/>
      <c r="W825" s="6"/>
      <c r="X825" s="6"/>
      <c r="Y825" s="6"/>
      <c r="Z825" s="6"/>
      <c r="AA825" s="6"/>
      <c r="AB825" s="6"/>
      <c r="AC825" s="6"/>
      <c r="AD825" s="6"/>
      <c r="AE825" s="6"/>
      <c r="AF825" s="6"/>
      <c r="AG825" s="6"/>
      <c r="AH825" s="6"/>
      <c r="AI825" s="6"/>
      <c r="AJ825" s="6"/>
    </row>
    <row r="826" spans="1:36" s="2" customFormat="1">
      <c r="A826" s="6"/>
      <c r="B826" s="87"/>
      <c r="C826" s="87"/>
      <c r="D826" s="87"/>
      <c r="E826" s="87"/>
      <c r="F826" s="87"/>
      <c r="G826" s="87"/>
      <c r="H826" s="87"/>
      <c r="I826" s="87"/>
      <c r="J826" s="87"/>
      <c r="K826" s="87"/>
      <c r="L826" s="87"/>
      <c r="M826" s="87"/>
      <c r="N826" s="87"/>
      <c r="O826" s="87"/>
      <c r="P826" s="87"/>
      <c r="Q826" s="87"/>
      <c r="R826" s="6"/>
      <c r="S826" s="6"/>
      <c r="T826" s="6"/>
      <c r="U826" s="6"/>
      <c r="V826" s="6"/>
      <c r="W826" s="6"/>
      <c r="X826" s="6"/>
      <c r="Y826" s="6"/>
      <c r="Z826" s="6"/>
      <c r="AA826" s="6"/>
      <c r="AB826" s="6"/>
      <c r="AC826" s="6"/>
      <c r="AD826" s="6"/>
      <c r="AE826" s="6"/>
      <c r="AF826" s="6"/>
      <c r="AG826" s="6"/>
      <c r="AH826" s="6"/>
      <c r="AI826" s="6"/>
      <c r="AJ826" s="6"/>
    </row>
    <row r="827" spans="1:36" s="2" customFormat="1">
      <c r="A827" s="6"/>
      <c r="B827" s="87"/>
      <c r="C827" s="87"/>
      <c r="D827" s="87"/>
      <c r="E827" s="87"/>
      <c r="F827" s="87"/>
      <c r="G827" s="87"/>
      <c r="H827" s="87"/>
      <c r="I827" s="87"/>
      <c r="J827" s="87"/>
      <c r="K827" s="87"/>
      <c r="L827" s="87"/>
      <c r="M827" s="87"/>
      <c r="N827" s="87"/>
      <c r="O827" s="87"/>
      <c r="P827" s="87"/>
      <c r="Q827" s="87"/>
      <c r="R827" s="6"/>
      <c r="S827" s="6"/>
      <c r="T827" s="6"/>
      <c r="U827" s="6"/>
      <c r="V827" s="6"/>
      <c r="W827" s="6"/>
      <c r="X827" s="6"/>
      <c r="Y827" s="6"/>
      <c r="Z827" s="6"/>
      <c r="AA827" s="6"/>
      <c r="AB827" s="6"/>
      <c r="AC827" s="6"/>
      <c r="AD827" s="6"/>
      <c r="AE827" s="6"/>
      <c r="AF827" s="6"/>
      <c r="AG827" s="6"/>
      <c r="AH827" s="6"/>
      <c r="AI827" s="6"/>
      <c r="AJ827" s="6"/>
    </row>
    <row r="828" spans="1:36" s="2" customFormat="1">
      <c r="A828" s="6"/>
      <c r="B828" s="87"/>
      <c r="C828" s="87"/>
      <c r="D828" s="87"/>
      <c r="E828" s="87"/>
      <c r="F828" s="87"/>
      <c r="G828" s="87"/>
      <c r="H828" s="87"/>
      <c r="I828" s="87"/>
      <c r="J828" s="87"/>
      <c r="K828" s="87"/>
      <c r="L828" s="87"/>
      <c r="M828" s="87"/>
      <c r="N828" s="87"/>
      <c r="O828" s="87"/>
      <c r="P828" s="87"/>
      <c r="Q828" s="87"/>
      <c r="R828" s="6"/>
      <c r="S828" s="6"/>
      <c r="T828" s="6"/>
      <c r="U828" s="6"/>
      <c r="V828" s="6"/>
      <c r="W828" s="6"/>
      <c r="X828" s="6"/>
      <c r="Y828" s="6"/>
      <c r="Z828" s="6"/>
      <c r="AA828" s="6"/>
      <c r="AB828" s="6"/>
      <c r="AC828" s="6"/>
      <c r="AD828" s="6"/>
      <c r="AE828" s="6"/>
      <c r="AF828" s="6"/>
      <c r="AG828" s="6"/>
      <c r="AH828" s="6"/>
      <c r="AI828" s="6"/>
      <c r="AJ828" s="6"/>
    </row>
    <row r="829" spans="1:36" s="2" customFormat="1">
      <c r="A829" s="6"/>
      <c r="B829" s="87"/>
      <c r="C829" s="87"/>
      <c r="D829" s="87"/>
      <c r="E829" s="87"/>
      <c r="F829" s="87"/>
      <c r="G829" s="87"/>
      <c r="H829" s="87"/>
      <c r="I829" s="87"/>
      <c r="J829" s="87"/>
      <c r="K829" s="87"/>
      <c r="L829" s="87"/>
      <c r="M829" s="87"/>
      <c r="N829" s="87"/>
      <c r="O829" s="87"/>
      <c r="P829" s="87"/>
      <c r="Q829" s="87"/>
      <c r="R829" s="6"/>
      <c r="S829" s="6"/>
      <c r="T829" s="6"/>
      <c r="U829" s="6"/>
      <c r="V829" s="6"/>
      <c r="W829" s="6"/>
      <c r="X829" s="6"/>
      <c r="Y829" s="6"/>
      <c r="Z829" s="6"/>
      <c r="AA829" s="6"/>
      <c r="AB829" s="6"/>
      <c r="AC829" s="6"/>
      <c r="AD829" s="6"/>
      <c r="AE829" s="6"/>
      <c r="AF829" s="6"/>
      <c r="AG829" s="6"/>
      <c r="AH829" s="6"/>
      <c r="AI829" s="6"/>
      <c r="AJ829" s="6"/>
    </row>
    <row r="830" spans="1:36" s="2" customFormat="1">
      <c r="A830" s="6"/>
      <c r="B830" s="87"/>
      <c r="C830" s="87"/>
      <c r="D830" s="87"/>
      <c r="E830" s="87"/>
      <c r="F830" s="87"/>
      <c r="G830" s="87"/>
      <c r="H830" s="87"/>
      <c r="I830" s="87"/>
      <c r="J830" s="87"/>
      <c r="K830" s="87"/>
      <c r="L830" s="87"/>
      <c r="M830" s="87"/>
      <c r="N830" s="87"/>
      <c r="O830" s="87"/>
      <c r="P830" s="87"/>
      <c r="Q830" s="87"/>
      <c r="R830" s="6"/>
      <c r="S830" s="6"/>
      <c r="T830" s="6"/>
      <c r="U830" s="6"/>
      <c r="V830" s="6"/>
      <c r="W830" s="6"/>
      <c r="X830" s="6"/>
      <c r="Y830" s="6"/>
      <c r="Z830" s="6"/>
      <c r="AA830" s="6"/>
      <c r="AB830" s="6"/>
      <c r="AC830" s="6"/>
      <c r="AD830" s="6"/>
      <c r="AE830" s="6"/>
      <c r="AF830" s="6"/>
      <c r="AG830" s="6"/>
      <c r="AH830" s="6"/>
      <c r="AI830" s="6"/>
      <c r="AJ830" s="6"/>
    </row>
    <row r="831" spans="1:36" s="2" customFormat="1">
      <c r="A831" s="6"/>
      <c r="B831" s="87"/>
      <c r="C831" s="87"/>
      <c r="D831" s="87"/>
      <c r="E831" s="87"/>
      <c r="F831" s="87"/>
      <c r="G831" s="87"/>
      <c r="H831" s="87"/>
      <c r="I831" s="87"/>
      <c r="J831" s="87"/>
      <c r="K831" s="87"/>
      <c r="L831" s="87"/>
      <c r="M831" s="87"/>
      <c r="N831" s="87"/>
      <c r="O831" s="87"/>
      <c r="P831" s="87"/>
      <c r="Q831" s="87"/>
      <c r="R831" s="6"/>
      <c r="S831" s="6"/>
      <c r="T831" s="6"/>
      <c r="U831" s="6"/>
      <c r="V831" s="6"/>
      <c r="W831" s="6"/>
      <c r="X831" s="6"/>
      <c r="Y831" s="6"/>
      <c r="Z831" s="6"/>
      <c r="AA831" s="6"/>
      <c r="AB831" s="6"/>
      <c r="AC831" s="6"/>
      <c r="AD831" s="6"/>
      <c r="AE831" s="6"/>
      <c r="AF831" s="6"/>
      <c r="AG831" s="6"/>
      <c r="AH831" s="6"/>
      <c r="AI831" s="6"/>
      <c r="AJ831" s="6"/>
    </row>
    <row r="832" spans="1:36" s="2" customFormat="1">
      <c r="A832" s="6"/>
      <c r="B832" s="87"/>
      <c r="C832" s="87"/>
      <c r="D832" s="87"/>
      <c r="E832" s="87"/>
      <c r="F832" s="87"/>
      <c r="G832" s="87"/>
      <c r="H832" s="87"/>
      <c r="I832" s="87"/>
      <c r="J832" s="87"/>
      <c r="K832" s="87"/>
      <c r="L832" s="87"/>
      <c r="M832" s="87"/>
      <c r="N832" s="87"/>
      <c r="O832" s="87"/>
      <c r="P832" s="87"/>
      <c r="Q832" s="87"/>
      <c r="R832" s="6"/>
      <c r="S832" s="6"/>
      <c r="T832" s="6"/>
      <c r="U832" s="6"/>
      <c r="V832" s="6"/>
      <c r="W832" s="6"/>
      <c r="X832" s="6"/>
      <c r="Y832" s="6"/>
      <c r="Z832" s="6"/>
      <c r="AA832" s="6"/>
      <c r="AB832" s="6"/>
      <c r="AC832" s="6"/>
      <c r="AD832" s="6"/>
      <c r="AE832" s="6"/>
      <c r="AF832" s="6"/>
      <c r="AG832" s="6"/>
      <c r="AH832" s="6"/>
      <c r="AI832" s="6"/>
      <c r="AJ832" s="6"/>
    </row>
    <row r="833" spans="1:36" s="2" customFormat="1">
      <c r="A833" s="6"/>
      <c r="B833" s="87"/>
      <c r="C833" s="87"/>
      <c r="D833" s="87"/>
      <c r="E833" s="87"/>
      <c r="F833" s="87"/>
      <c r="G833" s="87"/>
      <c r="H833" s="87"/>
      <c r="I833" s="87"/>
      <c r="J833" s="87"/>
      <c r="K833" s="87"/>
      <c r="L833" s="87"/>
      <c r="M833" s="87"/>
      <c r="N833" s="87"/>
      <c r="O833" s="87"/>
      <c r="P833" s="87"/>
      <c r="Q833" s="87"/>
      <c r="R833" s="6"/>
      <c r="S833" s="6"/>
      <c r="T833" s="6"/>
      <c r="U833" s="6"/>
      <c r="V833" s="6"/>
      <c r="W833" s="6"/>
      <c r="X833" s="6"/>
      <c r="Y833" s="6"/>
      <c r="Z833" s="6"/>
      <c r="AA833" s="6"/>
      <c r="AB833" s="6"/>
      <c r="AC833" s="6"/>
      <c r="AD833" s="6"/>
      <c r="AE833" s="6"/>
      <c r="AF833" s="6"/>
      <c r="AG833" s="6"/>
      <c r="AH833" s="6"/>
      <c r="AI833" s="6"/>
      <c r="AJ833" s="6"/>
    </row>
    <row r="834" spans="1:36" s="2" customFormat="1">
      <c r="A834" s="6"/>
      <c r="B834" s="87"/>
      <c r="C834" s="87"/>
      <c r="D834" s="87"/>
      <c r="E834" s="87"/>
      <c r="F834" s="87"/>
      <c r="G834" s="87"/>
      <c r="H834" s="87"/>
      <c r="I834" s="87"/>
      <c r="J834" s="87"/>
      <c r="K834" s="87"/>
      <c r="L834" s="87"/>
      <c r="M834" s="87"/>
      <c r="N834" s="87"/>
      <c r="O834" s="87"/>
      <c r="P834" s="87"/>
      <c r="Q834" s="87"/>
      <c r="R834" s="6"/>
      <c r="S834" s="6"/>
      <c r="T834" s="6"/>
      <c r="U834" s="6"/>
      <c r="V834" s="6"/>
      <c r="W834" s="6"/>
      <c r="X834" s="6"/>
      <c r="Y834" s="6"/>
      <c r="Z834" s="6"/>
      <c r="AA834" s="6"/>
      <c r="AB834" s="6"/>
      <c r="AC834" s="6"/>
      <c r="AD834" s="6"/>
      <c r="AE834" s="6"/>
      <c r="AF834" s="6"/>
      <c r="AG834" s="6"/>
      <c r="AH834" s="6"/>
      <c r="AI834" s="6"/>
      <c r="AJ834" s="6"/>
    </row>
    <row r="835" spans="1:36" s="2" customFormat="1">
      <c r="A835" s="6"/>
      <c r="B835" s="87"/>
      <c r="C835" s="87"/>
      <c r="D835" s="87"/>
      <c r="E835" s="87"/>
      <c r="F835" s="87"/>
      <c r="G835" s="87"/>
      <c r="H835" s="87"/>
      <c r="I835" s="87"/>
      <c r="J835" s="87"/>
      <c r="K835" s="87"/>
      <c r="L835" s="87"/>
      <c r="M835" s="87"/>
      <c r="N835" s="87"/>
      <c r="O835" s="87"/>
      <c r="P835" s="87"/>
      <c r="Q835" s="87"/>
      <c r="R835" s="6"/>
      <c r="S835" s="6"/>
      <c r="T835" s="6"/>
      <c r="U835" s="6"/>
      <c r="V835" s="6"/>
      <c r="W835" s="6"/>
      <c r="X835" s="6"/>
      <c r="Y835" s="6"/>
      <c r="Z835" s="6"/>
      <c r="AA835" s="6"/>
      <c r="AB835" s="6"/>
      <c r="AC835" s="6"/>
      <c r="AD835" s="6"/>
      <c r="AE835" s="6"/>
      <c r="AF835" s="6"/>
      <c r="AG835" s="6"/>
      <c r="AH835" s="6"/>
      <c r="AI835" s="6"/>
      <c r="AJ835" s="6"/>
    </row>
    <row r="836" spans="1:36" s="2" customFormat="1">
      <c r="A836" s="6"/>
      <c r="B836" s="87"/>
      <c r="C836" s="87"/>
      <c r="D836" s="87"/>
      <c r="E836" s="87"/>
      <c r="F836" s="87"/>
      <c r="G836" s="87"/>
      <c r="H836" s="87"/>
      <c r="I836" s="87"/>
      <c r="J836" s="87"/>
      <c r="K836" s="87"/>
      <c r="L836" s="87"/>
      <c r="M836" s="87"/>
      <c r="N836" s="87"/>
      <c r="O836" s="87"/>
      <c r="P836" s="87"/>
      <c r="Q836" s="87"/>
      <c r="R836" s="6"/>
      <c r="S836" s="6"/>
      <c r="T836" s="6"/>
      <c r="U836" s="6"/>
      <c r="V836" s="6"/>
      <c r="W836" s="6"/>
      <c r="X836" s="6"/>
      <c r="Y836" s="6"/>
      <c r="Z836" s="6"/>
      <c r="AA836" s="6"/>
      <c r="AB836" s="6"/>
      <c r="AC836" s="6"/>
      <c r="AD836" s="6"/>
      <c r="AE836" s="6"/>
      <c r="AF836" s="6"/>
      <c r="AG836" s="6"/>
      <c r="AH836" s="6"/>
      <c r="AI836" s="6"/>
      <c r="AJ836" s="6"/>
    </row>
    <row r="837" spans="1:36" s="2" customFormat="1">
      <c r="A837" s="6"/>
      <c r="B837" s="87"/>
      <c r="C837" s="87"/>
      <c r="D837" s="87"/>
      <c r="E837" s="87"/>
      <c r="F837" s="87"/>
      <c r="G837" s="87"/>
      <c r="H837" s="87"/>
      <c r="I837" s="87"/>
      <c r="J837" s="87"/>
      <c r="K837" s="87"/>
      <c r="L837" s="87"/>
      <c r="M837" s="87"/>
      <c r="N837" s="87"/>
      <c r="O837" s="87"/>
      <c r="P837" s="87"/>
      <c r="Q837" s="87"/>
      <c r="R837" s="6"/>
      <c r="S837" s="6"/>
      <c r="T837" s="6"/>
      <c r="U837" s="6"/>
      <c r="V837" s="6"/>
      <c r="W837" s="6"/>
      <c r="X837" s="6"/>
      <c r="Y837" s="6"/>
      <c r="Z837" s="6"/>
      <c r="AA837" s="6"/>
      <c r="AB837" s="6"/>
      <c r="AC837" s="6"/>
      <c r="AD837" s="6"/>
      <c r="AE837" s="6"/>
      <c r="AF837" s="6"/>
      <c r="AG837" s="6"/>
      <c r="AH837" s="6"/>
      <c r="AI837" s="6"/>
      <c r="AJ837" s="6"/>
    </row>
    <row r="838" spans="1:36" s="2" customFormat="1">
      <c r="A838" s="6"/>
      <c r="B838" s="87"/>
      <c r="C838" s="87"/>
      <c r="D838" s="87"/>
      <c r="E838" s="87"/>
      <c r="F838" s="87"/>
      <c r="G838" s="87"/>
      <c r="H838" s="87"/>
      <c r="I838" s="87"/>
      <c r="J838" s="87"/>
      <c r="K838" s="87"/>
      <c r="L838" s="87"/>
      <c r="M838" s="87"/>
      <c r="N838" s="87"/>
      <c r="O838" s="87"/>
      <c r="P838" s="87"/>
      <c r="Q838" s="87"/>
      <c r="R838" s="6"/>
      <c r="S838" s="6"/>
      <c r="T838" s="6"/>
      <c r="U838" s="6"/>
      <c r="V838" s="6"/>
      <c r="W838" s="6"/>
      <c r="X838" s="6"/>
      <c r="Y838" s="6"/>
      <c r="Z838" s="6"/>
      <c r="AA838" s="6"/>
      <c r="AB838" s="6"/>
      <c r="AC838" s="6"/>
      <c r="AD838" s="6"/>
      <c r="AE838" s="6"/>
      <c r="AF838" s="6"/>
      <c r="AG838" s="6"/>
      <c r="AH838" s="6"/>
      <c r="AI838" s="6"/>
      <c r="AJ838" s="6"/>
    </row>
    <row r="839" spans="1:36" s="2" customFormat="1">
      <c r="A839" s="6"/>
      <c r="B839" s="87"/>
      <c r="C839" s="87"/>
      <c r="D839" s="87"/>
      <c r="E839" s="87"/>
      <c r="F839" s="87"/>
      <c r="G839" s="87"/>
      <c r="H839" s="87"/>
      <c r="I839" s="87"/>
      <c r="J839" s="87"/>
      <c r="K839" s="87"/>
      <c r="L839" s="87"/>
      <c r="M839" s="87"/>
      <c r="N839" s="87"/>
      <c r="O839" s="87"/>
      <c r="P839" s="87"/>
      <c r="Q839" s="87"/>
      <c r="R839" s="6"/>
      <c r="S839" s="6"/>
      <c r="T839" s="6"/>
      <c r="U839" s="6"/>
      <c r="V839" s="6"/>
      <c r="W839" s="6"/>
      <c r="X839" s="6"/>
      <c r="Y839" s="6"/>
      <c r="Z839" s="6"/>
      <c r="AA839" s="6"/>
      <c r="AB839" s="6"/>
      <c r="AC839" s="6"/>
      <c r="AD839" s="6"/>
      <c r="AE839" s="6"/>
      <c r="AF839" s="6"/>
      <c r="AG839" s="6"/>
      <c r="AH839" s="6"/>
      <c r="AI839" s="6"/>
      <c r="AJ839" s="6"/>
    </row>
    <row r="840" spans="1:36" s="2" customFormat="1">
      <c r="A840" s="6"/>
      <c r="B840" s="87"/>
      <c r="C840" s="87"/>
      <c r="D840" s="87"/>
      <c r="E840" s="87"/>
      <c r="F840" s="87"/>
      <c r="G840" s="87"/>
      <c r="H840" s="87"/>
      <c r="I840" s="87"/>
      <c r="J840" s="87"/>
      <c r="K840" s="87"/>
      <c r="L840" s="87"/>
      <c r="M840" s="87"/>
      <c r="N840" s="87"/>
      <c r="O840" s="87"/>
      <c r="P840" s="87"/>
      <c r="Q840" s="87"/>
      <c r="R840" s="6"/>
      <c r="S840" s="6"/>
      <c r="T840" s="6"/>
      <c r="U840" s="6"/>
      <c r="V840" s="6"/>
      <c r="W840" s="6"/>
      <c r="X840" s="6"/>
      <c r="Y840" s="6"/>
      <c r="Z840" s="6"/>
      <c r="AA840" s="6"/>
      <c r="AB840" s="6"/>
      <c r="AC840" s="6"/>
      <c r="AD840" s="6"/>
      <c r="AE840" s="6"/>
      <c r="AF840" s="6"/>
      <c r="AG840" s="6"/>
      <c r="AH840" s="6"/>
      <c r="AI840" s="6"/>
      <c r="AJ840" s="6"/>
    </row>
    <row r="841" spans="1:36" s="2" customFormat="1">
      <c r="A841" s="6"/>
      <c r="B841" s="87"/>
      <c r="C841" s="87"/>
      <c r="D841" s="87"/>
      <c r="E841" s="87"/>
      <c r="F841" s="87"/>
      <c r="G841" s="87"/>
      <c r="H841" s="87"/>
      <c r="I841" s="87"/>
      <c r="J841" s="87"/>
      <c r="K841" s="87"/>
      <c r="L841" s="87"/>
      <c r="M841" s="87"/>
      <c r="N841" s="87"/>
      <c r="O841" s="87"/>
      <c r="P841" s="87"/>
      <c r="Q841" s="87"/>
      <c r="R841" s="6"/>
      <c r="S841" s="6"/>
      <c r="T841" s="6"/>
      <c r="U841" s="6"/>
      <c r="V841" s="6"/>
      <c r="W841" s="6"/>
      <c r="X841" s="6"/>
      <c r="Y841" s="6"/>
      <c r="Z841" s="6"/>
      <c r="AA841" s="6"/>
      <c r="AB841" s="6"/>
      <c r="AC841" s="6"/>
      <c r="AD841" s="6"/>
      <c r="AE841" s="6"/>
      <c r="AF841" s="6"/>
      <c r="AG841" s="6"/>
      <c r="AH841" s="6"/>
      <c r="AI841" s="6"/>
      <c r="AJ841" s="6"/>
    </row>
    <row r="842" spans="1:36" s="2" customFormat="1">
      <c r="A842" s="6"/>
      <c r="B842" s="87"/>
      <c r="C842" s="87"/>
      <c r="D842" s="87"/>
      <c r="E842" s="87"/>
      <c r="F842" s="87"/>
      <c r="G842" s="87"/>
      <c r="H842" s="87"/>
      <c r="I842" s="87"/>
      <c r="J842" s="87"/>
      <c r="K842" s="87"/>
      <c r="L842" s="87"/>
      <c r="M842" s="87"/>
      <c r="N842" s="87"/>
      <c r="O842" s="87"/>
      <c r="P842" s="87"/>
      <c r="Q842" s="87"/>
      <c r="R842" s="6"/>
      <c r="S842" s="6"/>
      <c r="T842" s="6"/>
      <c r="U842" s="6"/>
      <c r="V842" s="6"/>
      <c r="W842" s="6"/>
      <c r="X842" s="6"/>
      <c r="Y842" s="6"/>
      <c r="Z842" s="6"/>
      <c r="AA842" s="6"/>
      <c r="AB842" s="6"/>
      <c r="AC842" s="6"/>
      <c r="AD842" s="6"/>
      <c r="AE842" s="6"/>
      <c r="AF842" s="6"/>
      <c r="AG842" s="6"/>
      <c r="AH842" s="6"/>
      <c r="AI842" s="6"/>
      <c r="AJ842" s="6"/>
    </row>
    <row r="843" spans="1:36" s="2" customFormat="1">
      <c r="A843" s="6"/>
      <c r="B843" s="87"/>
      <c r="C843" s="87"/>
      <c r="D843" s="87"/>
      <c r="E843" s="87"/>
      <c r="F843" s="87"/>
      <c r="G843" s="87"/>
      <c r="H843" s="87"/>
      <c r="I843" s="87"/>
      <c r="J843" s="87"/>
      <c r="K843" s="87"/>
      <c r="L843" s="87"/>
      <c r="M843" s="87"/>
      <c r="N843" s="87"/>
      <c r="O843" s="87"/>
      <c r="P843" s="87"/>
      <c r="Q843" s="87"/>
      <c r="R843" s="6"/>
      <c r="S843" s="6"/>
      <c r="T843" s="6"/>
      <c r="U843" s="6"/>
      <c r="V843" s="6"/>
      <c r="W843" s="6"/>
      <c r="X843" s="6"/>
      <c r="Y843" s="6"/>
      <c r="Z843" s="6"/>
      <c r="AA843" s="6"/>
      <c r="AB843" s="6"/>
      <c r="AC843" s="6"/>
      <c r="AD843" s="6"/>
      <c r="AE843" s="6"/>
      <c r="AF843" s="6"/>
      <c r="AG843" s="6"/>
      <c r="AH843" s="6"/>
      <c r="AI843" s="6"/>
      <c r="AJ843" s="6"/>
    </row>
    <row r="844" spans="1:36" s="2" customFormat="1">
      <c r="A844" s="6"/>
      <c r="B844" s="87"/>
      <c r="C844" s="87"/>
      <c r="D844" s="87"/>
      <c r="E844" s="87"/>
      <c r="F844" s="87"/>
      <c r="G844" s="87"/>
      <c r="H844" s="87"/>
      <c r="I844" s="87"/>
      <c r="J844" s="87"/>
      <c r="K844" s="87"/>
      <c r="L844" s="87"/>
      <c r="M844" s="87"/>
      <c r="N844" s="87"/>
      <c r="O844" s="87"/>
      <c r="P844" s="87"/>
      <c r="Q844" s="87"/>
      <c r="R844" s="6"/>
      <c r="S844" s="6"/>
      <c r="T844" s="6"/>
      <c r="U844" s="6"/>
      <c r="V844" s="6"/>
      <c r="W844" s="6"/>
      <c r="X844" s="6"/>
      <c r="Y844" s="6"/>
      <c r="Z844" s="6"/>
      <c r="AA844" s="6"/>
      <c r="AB844" s="6"/>
      <c r="AC844" s="6"/>
      <c r="AD844" s="6"/>
      <c r="AE844" s="6"/>
      <c r="AF844" s="6"/>
      <c r="AG844" s="6"/>
      <c r="AH844" s="6"/>
      <c r="AI844" s="6"/>
      <c r="AJ844" s="6"/>
    </row>
    <row r="845" spans="1:36" s="2" customFormat="1">
      <c r="A845" s="6"/>
      <c r="B845" s="87"/>
      <c r="C845" s="87"/>
      <c r="D845" s="87"/>
      <c r="E845" s="87"/>
      <c r="F845" s="87"/>
      <c r="G845" s="87"/>
      <c r="H845" s="87"/>
      <c r="I845" s="87"/>
      <c r="J845" s="87"/>
      <c r="K845" s="87"/>
      <c r="L845" s="87"/>
      <c r="M845" s="87"/>
      <c r="N845" s="87"/>
      <c r="O845" s="87"/>
      <c r="P845" s="87"/>
      <c r="Q845" s="87"/>
      <c r="R845" s="6"/>
      <c r="S845" s="6"/>
      <c r="T845" s="6"/>
      <c r="U845" s="6"/>
      <c r="V845" s="6"/>
      <c r="W845" s="6"/>
      <c r="X845" s="6"/>
      <c r="Y845" s="6"/>
      <c r="Z845" s="6"/>
      <c r="AA845" s="6"/>
      <c r="AB845" s="6"/>
      <c r="AC845" s="6"/>
      <c r="AD845" s="6"/>
      <c r="AE845" s="6"/>
      <c r="AF845" s="6"/>
      <c r="AG845" s="6"/>
      <c r="AH845" s="6"/>
      <c r="AI845" s="6"/>
      <c r="AJ845" s="6"/>
    </row>
    <row r="846" spans="1:36" s="2" customFormat="1">
      <c r="A846" s="6"/>
      <c r="B846" s="87"/>
      <c r="C846" s="87"/>
      <c r="D846" s="87"/>
      <c r="E846" s="87"/>
      <c r="F846" s="87"/>
      <c r="G846" s="87"/>
      <c r="H846" s="87"/>
      <c r="I846" s="87"/>
      <c r="J846" s="87"/>
      <c r="K846" s="87"/>
      <c r="L846" s="87"/>
      <c r="M846" s="87"/>
      <c r="N846" s="87"/>
      <c r="O846" s="87"/>
      <c r="P846" s="87"/>
      <c r="Q846" s="87"/>
      <c r="R846" s="6"/>
      <c r="S846" s="6"/>
      <c r="T846" s="6"/>
      <c r="U846" s="6"/>
      <c r="V846" s="6"/>
      <c r="W846" s="6"/>
      <c r="X846" s="6"/>
      <c r="Y846" s="6"/>
      <c r="Z846" s="6"/>
      <c r="AA846" s="6"/>
      <c r="AB846" s="6"/>
      <c r="AC846" s="6"/>
      <c r="AD846" s="6"/>
      <c r="AE846" s="6"/>
      <c r="AF846" s="6"/>
      <c r="AG846" s="6"/>
      <c r="AH846" s="6"/>
      <c r="AI846" s="6"/>
      <c r="AJ846" s="6"/>
    </row>
    <row r="847" spans="1:36" s="2" customFormat="1">
      <c r="A847" s="6"/>
      <c r="B847" s="87"/>
      <c r="C847" s="87"/>
      <c r="D847" s="87"/>
      <c r="E847" s="87"/>
      <c r="F847" s="87"/>
      <c r="G847" s="87"/>
      <c r="H847" s="87"/>
      <c r="I847" s="87"/>
      <c r="J847" s="87"/>
      <c r="K847" s="87"/>
      <c r="L847" s="87"/>
      <c r="M847" s="87"/>
      <c r="N847" s="87"/>
      <c r="O847" s="87"/>
      <c r="P847" s="87"/>
      <c r="Q847" s="87"/>
      <c r="R847" s="6"/>
      <c r="S847" s="6"/>
      <c r="T847" s="6"/>
      <c r="U847" s="6"/>
      <c r="V847" s="6"/>
      <c r="W847" s="6"/>
      <c r="X847" s="6"/>
      <c r="Y847" s="6"/>
      <c r="Z847" s="6"/>
      <c r="AA847" s="6"/>
      <c r="AB847" s="6"/>
      <c r="AC847" s="6"/>
      <c r="AD847" s="6"/>
      <c r="AE847" s="6"/>
      <c r="AF847" s="6"/>
      <c r="AG847" s="6"/>
      <c r="AH847" s="6"/>
      <c r="AI847" s="6"/>
      <c r="AJ847" s="6"/>
    </row>
    <row r="848" spans="1:36" s="2" customFormat="1">
      <c r="A848" s="6"/>
      <c r="B848" s="87"/>
      <c r="C848" s="87"/>
      <c r="D848" s="87"/>
      <c r="E848" s="87"/>
      <c r="F848" s="87"/>
      <c r="G848" s="87"/>
      <c r="H848" s="87"/>
      <c r="I848" s="87"/>
      <c r="J848" s="87"/>
      <c r="K848" s="87"/>
      <c r="L848" s="87"/>
      <c r="M848" s="87"/>
      <c r="N848" s="87"/>
      <c r="O848" s="87"/>
      <c r="P848" s="87"/>
      <c r="Q848" s="87"/>
      <c r="R848" s="6"/>
      <c r="S848" s="6"/>
      <c r="T848" s="6"/>
      <c r="U848" s="6"/>
      <c r="V848" s="6"/>
      <c r="W848" s="6"/>
      <c r="X848" s="6"/>
      <c r="Y848" s="6"/>
      <c r="Z848" s="6"/>
      <c r="AA848" s="6"/>
      <c r="AB848" s="6"/>
      <c r="AC848" s="6"/>
      <c r="AD848" s="6"/>
      <c r="AE848" s="6"/>
      <c r="AF848" s="6"/>
      <c r="AG848" s="6"/>
      <c r="AH848" s="6"/>
      <c r="AI848" s="6"/>
      <c r="AJ848" s="6"/>
    </row>
    <row r="849" spans="1:36" s="2" customFormat="1">
      <c r="A849" s="6"/>
      <c r="B849" s="87"/>
      <c r="C849" s="87"/>
      <c r="D849" s="87"/>
      <c r="E849" s="87"/>
      <c r="F849" s="87"/>
      <c r="G849" s="87"/>
      <c r="H849" s="87"/>
      <c r="I849" s="87"/>
      <c r="J849" s="87"/>
      <c r="K849" s="87"/>
      <c r="L849" s="87"/>
      <c r="M849" s="87"/>
      <c r="N849" s="87"/>
      <c r="O849" s="87"/>
      <c r="P849" s="87"/>
      <c r="Q849" s="87"/>
      <c r="R849" s="6"/>
      <c r="S849" s="6"/>
      <c r="T849" s="6"/>
      <c r="U849" s="6"/>
      <c r="V849" s="6"/>
      <c r="W849" s="6"/>
      <c r="X849" s="6"/>
      <c r="Y849" s="6"/>
      <c r="Z849" s="6"/>
      <c r="AA849" s="6"/>
      <c r="AB849" s="6"/>
      <c r="AC849" s="6"/>
      <c r="AD849" s="6"/>
      <c r="AE849" s="6"/>
      <c r="AF849" s="6"/>
      <c r="AG849" s="6"/>
      <c r="AH849" s="6"/>
      <c r="AI849" s="6"/>
      <c r="AJ849" s="6"/>
    </row>
    <row r="850" spans="1:36" s="2" customFormat="1">
      <c r="A850" s="6"/>
      <c r="B850" s="87"/>
      <c r="C850" s="87"/>
      <c r="D850" s="87"/>
      <c r="E850" s="87"/>
      <c r="F850" s="87"/>
      <c r="G850" s="87"/>
      <c r="H850" s="87"/>
      <c r="I850" s="87"/>
      <c r="J850" s="87"/>
      <c r="K850" s="87"/>
      <c r="L850" s="87"/>
      <c r="M850" s="87"/>
      <c r="N850" s="87"/>
      <c r="O850" s="87"/>
      <c r="P850" s="87"/>
      <c r="Q850" s="87"/>
      <c r="R850" s="6"/>
      <c r="S850" s="6"/>
      <c r="T850" s="6"/>
      <c r="U850" s="6"/>
      <c r="V850" s="6"/>
      <c r="W850" s="6"/>
      <c r="X850" s="6"/>
      <c r="Y850" s="6"/>
      <c r="Z850" s="6"/>
      <c r="AA850" s="6"/>
      <c r="AB850" s="6"/>
      <c r="AC850" s="6"/>
      <c r="AD850" s="6"/>
      <c r="AE850" s="6"/>
      <c r="AF850" s="6"/>
      <c r="AG850" s="6"/>
      <c r="AH850" s="6"/>
      <c r="AI850" s="6"/>
      <c r="AJ850" s="6"/>
    </row>
    <row r="851" spans="1:36" s="2" customFormat="1">
      <c r="A851" s="6"/>
      <c r="B851" s="87"/>
      <c r="C851" s="87"/>
      <c r="D851" s="87"/>
      <c r="E851" s="87"/>
      <c r="F851" s="87"/>
      <c r="G851" s="87"/>
      <c r="H851" s="87"/>
      <c r="I851" s="87"/>
      <c r="J851" s="87"/>
      <c r="K851" s="87"/>
      <c r="L851" s="87"/>
      <c r="M851" s="87"/>
      <c r="N851" s="87"/>
      <c r="O851" s="87"/>
      <c r="P851" s="87"/>
      <c r="Q851" s="87"/>
      <c r="R851" s="6"/>
      <c r="S851" s="6"/>
      <c r="T851" s="6"/>
      <c r="U851" s="6"/>
      <c r="V851" s="6"/>
      <c r="W851" s="6"/>
      <c r="X851" s="6"/>
      <c r="Y851" s="6"/>
      <c r="Z851" s="6"/>
      <c r="AA851" s="6"/>
      <c r="AB851" s="6"/>
      <c r="AC851" s="6"/>
      <c r="AD851" s="6"/>
      <c r="AE851" s="6"/>
      <c r="AF851" s="6"/>
      <c r="AG851" s="6"/>
      <c r="AH851" s="6"/>
      <c r="AI851" s="6"/>
      <c r="AJ851" s="6"/>
    </row>
    <row r="852" spans="1:36" s="2" customFormat="1">
      <c r="A852" s="6"/>
      <c r="B852" s="87"/>
      <c r="C852" s="87"/>
      <c r="D852" s="87"/>
      <c r="E852" s="87"/>
      <c r="F852" s="87"/>
      <c r="G852" s="87"/>
      <c r="H852" s="87"/>
      <c r="I852" s="87"/>
      <c r="J852" s="87"/>
      <c r="K852" s="87"/>
      <c r="L852" s="87"/>
      <c r="M852" s="87"/>
      <c r="N852" s="87"/>
      <c r="O852" s="87"/>
      <c r="P852" s="87"/>
      <c r="Q852" s="87"/>
      <c r="R852" s="6"/>
      <c r="S852" s="6"/>
      <c r="T852" s="6"/>
      <c r="U852" s="6"/>
      <c r="V852" s="6"/>
      <c r="W852" s="6"/>
      <c r="X852" s="6"/>
      <c r="Y852" s="6"/>
      <c r="Z852" s="6"/>
      <c r="AA852" s="6"/>
      <c r="AB852" s="6"/>
      <c r="AC852" s="6"/>
      <c r="AD852" s="6"/>
      <c r="AE852" s="6"/>
      <c r="AF852" s="6"/>
      <c r="AG852" s="6"/>
      <c r="AH852" s="6"/>
      <c r="AI852" s="6"/>
      <c r="AJ852" s="6"/>
    </row>
    <row r="853" spans="1:36" s="2" customFormat="1">
      <c r="A853" s="6"/>
      <c r="B853" s="87"/>
      <c r="C853" s="87"/>
      <c r="D853" s="87"/>
      <c r="E853" s="87"/>
      <c r="F853" s="87"/>
      <c r="G853" s="87"/>
      <c r="H853" s="87"/>
      <c r="I853" s="87"/>
      <c r="J853" s="87"/>
      <c r="K853" s="87"/>
      <c r="L853" s="87"/>
      <c r="M853" s="87"/>
      <c r="N853" s="87"/>
      <c r="O853" s="87"/>
      <c r="P853" s="87"/>
      <c r="Q853" s="87"/>
      <c r="R853" s="6"/>
      <c r="S853" s="6"/>
      <c r="T853" s="6"/>
      <c r="U853" s="6"/>
      <c r="V853" s="6"/>
      <c r="W853" s="6"/>
      <c r="X853" s="6"/>
      <c r="Y853" s="6"/>
      <c r="Z853" s="6"/>
      <c r="AA853" s="6"/>
      <c r="AB853" s="6"/>
      <c r="AC853" s="6"/>
      <c r="AD853" s="6"/>
      <c r="AE853" s="6"/>
      <c r="AF853" s="6"/>
      <c r="AG853" s="6"/>
      <c r="AH853" s="6"/>
      <c r="AI853" s="6"/>
      <c r="AJ853" s="6"/>
    </row>
    <row r="854" spans="1:36" s="2" customFormat="1">
      <c r="A854" s="6"/>
      <c r="B854" s="87"/>
      <c r="C854" s="87"/>
      <c r="D854" s="87"/>
      <c r="E854" s="87"/>
      <c r="F854" s="87"/>
      <c r="G854" s="87"/>
      <c r="H854" s="87"/>
      <c r="I854" s="87"/>
      <c r="J854" s="87"/>
      <c r="K854" s="87"/>
      <c r="L854" s="87"/>
      <c r="M854" s="87"/>
      <c r="N854" s="87"/>
      <c r="O854" s="87"/>
      <c r="P854" s="87"/>
      <c r="Q854" s="87"/>
      <c r="R854" s="6"/>
      <c r="S854" s="6"/>
      <c r="T854" s="6"/>
      <c r="U854" s="6"/>
      <c r="V854" s="6"/>
      <c r="W854" s="6"/>
      <c r="X854" s="6"/>
      <c r="Y854" s="6"/>
      <c r="Z854" s="6"/>
      <c r="AA854" s="6"/>
      <c r="AB854" s="6"/>
      <c r="AC854" s="6"/>
      <c r="AD854" s="6"/>
      <c r="AE854" s="6"/>
      <c r="AF854" s="6"/>
      <c r="AG854" s="6"/>
      <c r="AH854" s="6"/>
      <c r="AI854" s="6"/>
      <c r="AJ854" s="6"/>
    </row>
    <row r="855" spans="1:36" s="2" customFormat="1">
      <c r="A855" s="6"/>
      <c r="B855" s="87"/>
      <c r="C855" s="87"/>
      <c r="D855" s="87"/>
      <c r="E855" s="87"/>
      <c r="F855" s="87"/>
      <c r="G855" s="87"/>
      <c r="H855" s="87"/>
      <c r="I855" s="87"/>
      <c r="J855" s="87"/>
      <c r="K855" s="87"/>
      <c r="L855" s="87"/>
      <c r="M855" s="87"/>
      <c r="N855" s="87"/>
      <c r="O855" s="87"/>
      <c r="P855" s="87"/>
      <c r="Q855" s="87"/>
      <c r="R855" s="6"/>
      <c r="S855" s="6"/>
      <c r="T855" s="6"/>
      <c r="U855" s="6"/>
      <c r="V855" s="6"/>
      <c r="W855" s="6"/>
      <c r="X855" s="6"/>
      <c r="Y855" s="6"/>
      <c r="Z855" s="6"/>
      <c r="AA855" s="6"/>
      <c r="AB855" s="6"/>
      <c r="AC855" s="6"/>
      <c r="AD855" s="6"/>
      <c r="AE855" s="6"/>
      <c r="AF855" s="6"/>
      <c r="AG855" s="6"/>
      <c r="AH855" s="6"/>
      <c r="AI855" s="6"/>
      <c r="AJ855" s="6"/>
    </row>
    <row r="856" spans="1:36" s="2" customFormat="1">
      <c r="A856" s="6"/>
      <c r="B856" s="87"/>
      <c r="C856" s="87"/>
      <c r="D856" s="87"/>
      <c r="E856" s="87"/>
      <c r="F856" s="87"/>
      <c r="G856" s="87"/>
      <c r="H856" s="87"/>
      <c r="I856" s="87"/>
      <c r="J856" s="87"/>
      <c r="K856" s="87"/>
      <c r="L856" s="87"/>
      <c r="M856" s="87"/>
      <c r="N856" s="87"/>
      <c r="O856" s="87"/>
      <c r="P856" s="87"/>
      <c r="Q856" s="87"/>
      <c r="R856" s="6"/>
      <c r="S856" s="6"/>
      <c r="T856" s="6"/>
      <c r="U856" s="6"/>
      <c r="V856" s="6"/>
      <c r="W856" s="6"/>
      <c r="X856" s="6"/>
      <c r="Y856" s="6"/>
      <c r="Z856" s="6"/>
      <c r="AA856" s="6"/>
      <c r="AB856" s="6"/>
      <c r="AC856" s="6"/>
      <c r="AD856" s="6"/>
      <c r="AE856" s="6"/>
      <c r="AF856" s="6"/>
      <c r="AG856" s="6"/>
      <c r="AH856" s="6"/>
      <c r="AI856" s="6"/>
      <c r="AJ856" s="6"/>
    </row>
    <row r="857" spans="1:36" s="2" customFormat="1">
      <c r="A857" s="6"/>
      <c r="B857" s="87"/>
      <c r="C857" s="87"/>
      <c r="D857" s="87"/>
      <c r="E857" s="87"/>
      <c r="F857" s="87"/>
      <c r="G857" s="87"/>
      <c r="H857" s="87"/>
      <c r="I857" s="87"/>
      <c r="J857" s="87"/>
      <c r="K857" s="87"/>
      <c r="L857" s="87"/>
      <c r="M857" s="87"/>
      <c r="N857" s="87"/>
      <c r="O857" s="87"/>
      <c r="P857" s="87"/>
      <c r="Q857" s="87"/>
      <c r="R857" s="6"/>
      <c r="S857" s="6"/>
      <c r="T857" s="6"/>
      <c r="U857" s="6"/>
      <c r="V857" s="6"/>
      <c r="W857" s="6"/>
      <c r="X857" s="6"/>
      <c r="Y857" s="6"/>
      <c r="Z857" s="6"/>
      <c r="AA857" s="6"/>
      <c r="AB857" s="6"/>
      <c r="AC857" s="6"/>
      <c r="AD857" s="6"/>
      <c r="AE857" s="6"/>
      <c r="AF857" s="6"/>
      <c r="AG857" s="6"/>
      <c r="AH857" s="6"/>
      <c r="AI857" s="6"/>
      <c r="AJ857" s="6"/>
    </row>
    <row r="858" spans="1:36" s="2" customFormat="1">
      <c r="A858" s="6"/>
      <c r="B858" s="87"/>
      <c r="C858" s="87"/>
      <c r="D858" s="87"/>
      <c r="E858" s="87"/>
      <c r="F858" s="87"/>
      <c r="G858" s="87"/>
      <c r="H858" s="87"/>
      <c r="I858" s="87"/>
      <c r="J858" s="87"/>
      <c r="K858" s="87"/>
      <c r="L858" s="87"/>
      <c r="M858" s="87"/>
      <c r="N858" s="87"/>
      <c r="O858" s="87"/>
      <c r="P858" s="87"/>
      <c r="Q858" s="87"/>
      <c r="R858" s="6"/>
      <c r="S858" s="6"/>
      <c r="T858" s="6"/>
      <c r="U858" s="6"/>
      <c r="V858" s="6"/>
      <c r="W858" s="6"/>
      <c r="X858" s="6"/>
      <c r="Y858" s="6"/>
      <c r="Z858" s="6"/>
      <c r="AA858" s="6"/>
      <c r="AB858" s="6"/>
      <c r="AC858" s="6"/>
      <c r="AD858" s="6"/>
      <c r="AE858" s="6"/>
      <c r="AF858" s="6"/>
      <c r="AG858" s="6"/>
      <c r="AH858" s="6"/>
      <c r="AI858" s="6"/>
      <c r="AJ858" s="6"/>
    </row>
    <row r="859" spans="1:36" s="2" customFormat="1">
      <c r="A859" s="6"/>
      <c r="B859" s="87"/>
      <c r="C859" s="87"/>
      <c r="D859" s="87"/>
      <c r="E859" s="87"/>
      <c r="F859" s="87"/>
      <c r="G859" s="87"/>
      <c r="H859" s="87"/>
      <c r="I859" s="87"/>
      <c r="J859" s="87"/>
      <c r="K859" s="87"/>
      <c r="L859" s="87"/>
      <c r="M859" s="87"/>
      <c r="N859" s="87"/>
      <c r="O859" s="87"/>
      <c r="P859" s="87"/>
      <c r="Q859" s="87"/>
      <c r="R859" s="6"/>
      <c r="S859" s="6"/>
      <c r="T859" s="6"/>
      <c r="U859" s="6"/>
      <c r="V859" s="6"/>
      <c r="W859" s="6"/>
      <c r="X859" s="6"/>
      <c r="Y859" s="6"/>
      <c r="Z859" s="6"/>
      <c r="AA859" s="6"/>
      <c r="AB859" s="6"/>
      <c r="AC859" s="6"/>
      <c r="AD859" s="6"/>
      <c r="AE859" s="6"/>
      <c r="AF859" s="6"/>
      <c r="AG859" s="6"/>
      <c r="AH859" s="6"/>
      <c r="AI859" s="6"/>
      <c r="AJ859" s="6"/>
    </row>
    <row r="860" spans="1:36" s="2" customFormat="1">
      <c r="A860" s="6"/>
      <c r="B860" s="87"/>
      <c r="C860" s="87"/>
      <c r="D860" s="87"/>
      <c r="E860" s="87"/>
      <c r="F860" s="87"/>
      <c r="G860" s="87"/>
      <c r="H860" s="87"/>
      <c r="I860" s="87"/>
      <c r="J860" s="87"/>
      <c r="K860" s="87"/>
      <c r="L860" s="87"/>
      <c r="M860" s="87"/>
      <c r="N860" s="87"/>
      <c r="O860" s="87"/>
      <c r="P860" s="87"/>
      <c r="Q860" s="87"/>
      <c r="R860" s="6"/>
      <c r="S860" s="6"/>
      <c r="T860" s="6"/>
      <c r="U860" s="6"/>
      <c r="V860" s="6"/>
      <c r="W860" s="6"/>
      <c r="X860" s="6"/>
      <c r="Y860" s="6"/>
      <c r="Z860" s="6"/>
      <c r="AA860" s="6"/>
      <c r="AB860" s="6"/>
      <c r="AC860" s="6"/>
      <c r="AD860" s="6"/>
      <c r="AE860" s="6"/>
      <c r="AF860" s="6"/>
      <c r="AG860" s="6"/>
      <c r="AH860" s="6"/>
      <c r="AI860" s="6"/>
      <c r="AJ860" s="6"/>
    </row>
    <row r="861" spans="1:36" s="2" customFormat="1">
      <c r="A861" s="6"/>
      <c r="B861" s="87"/>
      <c r="C861" s="87"/>
      <c r="D861" s="87"/>
      <c r="E861" s="87"/>
      <c r="F861" s="87"/>
      <c r="G861" s="87"/>
      <c r="H861" s="87"/>
      <c r="I861" s="87"/>
      <c r="J861" s="87"/>
      <c r="K861" s="87"/>
      <c r="L861" s="87"/>
      <c r="M861" s="87"/>
      <c r="N861" s="87"/>
      <c r="O861" s="87"/>
      <c r="P861" s="87"/>
      <c r="Q861" s="87"/>
      <c r="R861" s="6"/>
      <c r="S861" s="6"/>
      <c r="T861" s="6"/>
      <c r="U861" s="6"/>
      <c r="V861" s="6"/>
      <c r="W861" s="6"/>
      <c r="X861" s="6"/>
      <c r="Y861" s="6"/>
      <c r="Z861" s="6"/>
      <c r="AA861" s="6"/>
      <c r="AB861" s="6"/>
      <c r="AC861" s="6"/>
      <c r="AD861" s="6"/>
      <c r="AE861" s="6"/>
      <c r="AF861" s="6"/>
      <c r="AG861" s="6"/>
      <c r="AH861" s="6"/>
      <c r="AI861" s="6"/>
      <c r="AJ861" s="6"/>
    </row>
    <row r="862" spans="1:36" s="2" customFormat="1">
      <c r="A862" s="6"/>
      <c r="B862" s="87"/>
      <c r="C862" s="87"/>
      <c r="D862" s="87"/>
      <c r="E862" s="87"/>
      <c r="F862" s="87"/>
      <c r="G862" s="87"/>
      <c r="H862" s="87"/>
      <c r="I862" s="87"/>
      <c r="J862" s="87"/>
      <c r="K862" s="87"/>
      <c r="L862" s="87"/>
      <c r="M862" s="87"/>
      <c r="N862" s="87"/>
      <c r="O862" s="87"/>
      <c r="P862" s="87"/>
      <c r="Q862" s="87"/>
      <c r="R862" s="6"/>
      <c r="S862" s="6"/>
      <c r="T862" s="6"/>
      <c r="U862" s="6"/>
      <c r="V862" s="6"/>
      <c r="W862" s="6"/>
      <c r="X862" s="6"/>
      <c r="Y862" s="6"/>
      <c r="Z862" s="6"/>
      <c r="AA862" s="6"/>
      <c r="AB862" s="6"/>
      <c r="AC862" s="6"/>
      <c r="AD862" s="6"/>
      <c r="AE862" s="6"/>
      <c r="AF862" s="6"/>
      <c r="AG862" s="6"/>
      <c r="AH862" s="6"/>
      <c r="AI862" s="6"/>
      <c r="AJ862" s="6"/>
    </row>
    <row r="863" spans="1:36" s="2" customFormat="1">
      <c r="A863" s="6"/>
      <c r="B863" s="87"/>
      <c r="C863" s="87"/>
      <c r="D863" s="87"/>
      <c r="E863" s="87"/>
      <c r="F863" s="87"/>
      <c r="G863" s="87"/>
      <c r="H863" s="87"/>
      <c r="I863" s="87"/>
      <c r="J863" s="87"/>
      <c r="K863" s="87"/>
      <c r="L863" s="87"/>
      <c r="M863" s="87"/>
      <c r="N863" s="87"/>
      <c r="O863" s="87"/>
      <c r="P863" s="87"/>
      <c r="Q863" s="87"/>
      <c r="R863" s="6"/>
      <c r="S863" s="6"/>
      <c r="T863" s="6"/>
      <c r="U863" s="6"/>
      <c r="V863" s="6"/>
      <c r="W863" s="6"/>
      <c r="X863" s="6"/>
      <c r="Y863" s="6"/>
      <c r="Z863" s="6"/>
      <c r="AA863" s="6"/>
      <c r="AB863" s="6"/>
      <c r="AC863" s="6"/>
      <c r="AD863" s="6"/>
      <c r="AE863" s="6"/>
      <c r="AF863" s="6"/>
      <c r="AG863" s="6"/>
      <c r="AH863" s="6"/>
      <c r="AI863" s="6"/>
      <c r="AJ863" s="6"/>
    </row>
    <row r="864" spans="1:36" s="2" customFormat="1">
      <c r="A864" s="6"/>
      <c r="B864" s="87"/>
      <c r="C864" s="87"/>
      <c r="D864" s="87"/>
      <c r="E864" s="87"/>
      <c r="F864" s="87"/>
      <c r="G864" s="87"/>
      <c r="H864" s="87"/>
      <c r="I864" s="87"/>
      <c r="J864" s="87"/>
      <c r="K864" s="87"/>
      <c r="L864" s="87"/>
      <c r="M864" s="87"/>
      <c r="N864" s="87"/>
      <c r="O864" s="87"/>
      <c r="P864" s="87"/>
      <c r="Q864" s="87"/>
      <c r="R864" s="6"/>
      <c r="S864" s="6"/>
      <c r="T864" s="6"/>
      <c r="U864" s="6"/>
      <c r="V864" s="6"/>
      <c r="W864" s="6"/>
      <c r="X864" s="6"/>
      <c r="Y864" s="6"/>
      <c r="Z864" s="6"/>
      <c r="AA864" s="6"/>
      <c r="AB864" s="6"/>
      <c r="AC864" s="6"/>
      <c r="AD864" s="6"/>
      <c r="AE864" s="6"/>
      <c r="AF864" s="6"/>
      <c r="AG864" s="6"/>
      <c r="AH864" s="6"/>
      <c r="AI864" s="6"/>
      <c r="AJ864" s="6"/>
    </row>
    <row r="865" spans="1:36" s="2" customFormat="1">
      <c r="A865" s="6"/>
      <c r="B865" s="87"/>
      <c r="C865" s="87"/>
      <c r="D865" s="87"/>
      <c r="E865" s="87"/>
      <c r="F865" s="87"/>
      <c r="G865" s="87"/>
      <c r="H865" s="87"/>
      <c r="I865" s="87"/>
      <c r="J865" s="87"/>
      <c r="K865" s="87"/>
      <c r="L865" s="87"/>
      <c r="M865" s="87"/>
      <c r="N865" s="87"/>
      <c r="O865" s="87"/>
      <c r="P865" s="87"/>
      <c r="Q865" s="87"/>
      <c r="R865" s="6"/>
      <c r="S865" s="6"/>
      <c r="T865" s="6"/>
      <c r="U865" s="6"/>
      <c r="V865" s="6"/>
      <c r="W865" s="6"/>
      <c r="X865" s="6"/>
      <c r="Y865" s="6"/>
      <c r="Z865" s="6"/>
      <c r="AA865" s="6"/>
      <c r="AB865" s="6"/>
      <c r="AC865" s="6"/>
      <c r="AD865" s="6"/>
      <c r="AE865" s="6"/>
      <c r="AF865" s="6"/>
      <c r="AG865" s="6"/>
      <c r="AH865" s="6"/>
      <c r="AI865" s="6"/>
      <c r="AJ865" s="6"/>
    </row>
    <row r="866" spans="1:36" s="2" customFormat="1">
      <c r="A866" s="6"/>
      <c r="B866" s="87"/>
      <c r="C866" s="87"/>
      <c r="D866" s="87"/>
      <c r="E866" s="87"/>
      <c r="F866" s="87"/>
      <c r="G866" s="87"/>
      <c r="H866" s="87"/>
      <c r="I866" s="87"/>
      <c r="J866" s="87"/>
      <c r="K866" s="87"/>
      <c r="L866" s="87"/>
      <c r="M866" s="87"/>
      <c r="N866" s="87"/>
      <c r="O866" s="87"/>
      <c r="P866" s="87"/>
      <c r="Q866" s="87"/>
      <c r="R866" s="6"/>
      <c r="S866" s="6"/>
      <c r="T866" s="6"/>
      <c r="U866" s="6"/>
      <c r="V866" s="6"/>
      <c r="W866" s="6"/>
      <c r="X866" s="6"/>
      <c r="Y866" s="6"/>
      <c r="Z866" s="6"/>
      <c r="AA866" s="6"/>
      <c r="AB866" s="6"/>
      <c r="AC866" s="6"/>
      <c r="AD866" s="6"/>
      <c r="AE866" s="6"/>
      <c r="AF866" s="6"/>
      <c r="AG866" s="6"/>
      <c r="AH866" s="6"/>
      <c r="AI866" s="6"/>
      <c r="AJ866" s="6"/>
    </row>
    <row r="867" spans="1:36" s="2" customFormat="1">
      <c r="A867" s="6"/>
      <c r="B867" s="87"/>
      <c r="C867" s="87"/>
      <c r="D867" s="87"/>
      <c r="E867" s="87"/>
      <c r="F867" s="87"/>
      <c r="G867" s="87"/>
      <c r="H867" s="87"/>
      <c r="I867" s="87"/>
      <c r="J867" s="87"/>
      <c r="K867" s="87"/>
      <c r="L867" s="87"/>
      <c r="M867" s="87"/>
      <c r="N867" s="87"/>
      <c r="O867" s="87"/>
      <c r="P867" s="87"/>
      <c r="Q867" s="87"/>
      <c r="R867" s="6"/>
      <c r="S867" s="6"/>
      <c r="T867" s="6"/>
      <c r="U867" s="6"/>
      <c r="V867" s="6"/>
      <c r="W867" s="6"/>
      <c r="X867" s="6"/>
      <c r="Y867" s="6"/>
      <c r="Z867" s="6"/>
      <c r="AA867" s="6"/>
      <c r="AB867" s="6"/>
      <c r="AC867" s="6"/>
      <c r="AD867" s="6"/>
      <c r="AE867" s="6"/>
      <c r="AF867" s="6"/>
      <c r="AG867" s="6"/>
      <c r="AH867" s="6"/>
      <c r="AI867" s="6"/>
      <c r="AJ867" s="6"/>
    </row>
    <row r="868" spans="1:36" s="2" customFormat="1">
      <c r="A868" s="6"/>
      <c r="B868" s="87"/>
      <c r="C868" s="87"/>
      <c r="D868" s="87"/>
      <c r="E868" s="87"/>
      <c r="F868" s="87"/>
      <c r="G868" s="87"/>
      <c r="H868" s="87"/>
      <c r="I868" s="87"/>
      <c r="J868" s="87"/>
      <c r="K868" s="87"/>
      <c r="L868" s="87"/>
      <c r="M868" s="87"/>
      <c r="N868" s="87"/>
      <c r="O868" s="87"/>
      <c r="P868" s="87"/>
      <c r="Q868" s="87"/>
      <c r="R868" s="6"/>
      <c r="S868" s="6"/>
      <c r="T868" s="6"/>
      <c r="U868" s="6"/>
      <c r="V868" s="6"/>
      <c r="W868" s="6"/>
      <c r="X868" s="6"/>
      <c r="Y868" s="6"/>
      <c r="Z868" s="6"/>
      <c r="AA868" s="6"/>
      <c r="AB868" s="6"/>
      <c r="AC868" s="6"/>
      <c r="AD868" s="6"/>
      <c r="AE868" s="6"/>
      <c r="AF868" s="6"/>
      <c r="AG868" s="6"/>
      <c r="AH868" s="6"/>
      <c r="AI868" s="6"/>
      <c r="AJ868" s="6"/>
    </row>
    <row r="869" spans="1:36" s="2" customFormat="1">
      <c r="A869" s="6"/>
      <c r="B869" s="87"/>
      <c r="C869" s="87"/>
      <c r="D869" s="87"/>
      <c r="E869" s="87"/>
      <c r="F869" s="87"/>
      <c r="G869" s="87"/>
      <c r="H869" s="87"/>
      <c r="I869" s="87"/>
      <c r="J869" s="87"/>
      <c r="K869" s="87"/>
      <c r="L869" s="87"/>
      <c r="M869" s="87"/>
      <c r="N869" s="87"/>
      <c r="O869" s="87"/>
      <c r="P869" s="87"/>
      <c r="Q869" s="87"/>
      <c r="R869" s="6"/>
      <c r="S869" s="6"/>
      <c r="T869" s="6"/>
      <c r="U869" s="6"/>
      <c r="V869" s="6"/>
      <c r="W869" s="6"/>
      <c r="X869" s="6"/>
      <c r="Y869" s="6"/>
      <c r="Z869" s="6"/>
      <c r="AA869" s="6"/>
      <c r="AB869" s="6"/>
      <c r="AC869" s="6"/>
      <c r="AD869" s="6"/>
      <c r="AE869" s="6"/>
      <c r="AF869" s="6"/>
      <c r="AG869" s="6"/>
      <c r="AH869" s="6"/>
      <c r="AI869" s="6"/>
      <c r="AJ869" s="6"/>
    </row>
    <row r="870" spans="1:36" s="2" customFormat="1">
      <c r="A870" s="6"/>
      <c r="B870" s="87"/>
      <c r="C870" s="87"/>
      <c r="D870" s="87"/>
      <c r="E870" s="87"/>
      <c r="F870" s="87"/>
      <c r="G870" s="87"/>
      <c r="H870" s="87"/>
      <c r="I870" s="87"/>
      <c r="J870" s="87"/>
      <c r="K870" s="87"/>
      <c r="L870" s="87"/>
      <c r="M870" s="87"/>
      <c r="N870" s="87"/>
      <c r="O870" s="87"/>
      <c r="P870" s="87"/>
      <c r="Q870" s="87"/>
      <c r="R870" s="6"/>
      <c r="S870" s="6"/>
      <c r="T870" s="6"/>
      <c r="U870" s="6"/>
      <c r="V870" s="6"/>
      <c r="W870" s="6"/>
      <c r="X870" s="6"/>
      <c r="Y870" s="6"/>
      <c r="Z870" s="6"/>
      <c r="AA870" s="6"/>
      <c r="AB870" s="6"/>
      <c r="AC870" s="6"/>
      <c r="AD870" s="6"/>
      <c r="AE870" s="6"/>
      <c r="AF870" s="6"/>
      <c r="AG870" s="6"/>
      <c r="AH870" s="6"/>
      <c r="AI870" s="6"/>
      <c r="AJ870" s="6"/>
    </row>
    <row r="871" spans="1:36" s="2" customFormat="1">
      <c r="A871" s="6"/>
      <c r="B871" s="87"/>
      <c r="C871" s="87"/>
      <c r="D871" s="87"/>
      <c r="E871" s="87"/>
      <c r="F871" s="87"/>
      <c r="G871" s="87"/>
      <c r="H871" s="87"/>
      <c r="I871" s="87"/>
      <c r="J871" s="87"/>
      <c r="K871" s="87"/>
      <c r="L871" s="87"/>
      <c r="M871" s="87"/>
      <c r="N871" s="87"/>
      <c r="O871" s="87"/>
      <c r="P871" s="87"/>
      <c r="Q871" s="87"/>
      <c r="R871" s="6"/>
      <c r="S871" s="6"/>
      <c r="T871" s="6"/>
      <c r="U871" s="6"/>
      <c r="V871" s="6"/>
      <c r="W871" s="6"/>
      <c r="X871" s="6"/>
      <c r="Y871" s="6"/>
      <c r="Z871" s="6"/>
      <c r="AA871" s="6"/>
      <c r="AB871" s="6"/>
      <c r="AC871" s="6"/>
      <c r="AD871" s="6"/>
      <c r="AE871" s="6"/>
      <c r="AF871" s="6"/>
      <c r="AG871" s="6"/>
      <c r="AH871" s="6"/>
      <c r="AI871" s="6"/>
      <c r="AJ871" s="6"/>
    </row>
    <row r="872" spans="1:36" s="2" customFormat="1">
      <c r="A872" s="6"/>
      <c r="B872" s="87"/>
      <c r="C872" s="87"/>
      <c r="D872" s="87"/>
      <c r="E872" s="87"/>
      <c r="F872" s="87"/>
      <c r="G872" s="87"/>
      <c r="H872" s="87"/>
      <c r="I872" s="87"/>
      <c r="J872" s="87"/>
      <c r="K872" s="87"/>
      <c r="L872" s="87"/>
      <c r="M872" s="87"/>
      <c r="N872" s="87"/>
      <c r="O872" s="87"/>
      <c r="P872" s="87"/>
      <c r="Q872" s="87"/>
      <c r="R872" s="6"/>
      <c r="S872" s="6"/>
      <c r="T872" s="6"/>
      <c r="U872" s="6"/>
      <c r="V872" s="6"/>
      <c r="W872" s="6"/>
      <c r="X872" s="6"/>
      <c r="Y872" s="6"/>
      <c r="Z872" s="6"/>
      <c r="AA872" s="6"/>
      <c r="AB872" s="6"/>
      <c r="AC872" s="6"/>
      <c r="AD872" s="6"/>
      <c r="AE872" s="6"/>
      <c r="AF872" s="6"/>
      <c r="AG872" s="6"/>
      <c r="AH872" s="6"/>
      <c r="AI872" s="6"/>
      <c r="AJ872" s="6"/>
    </row>
    <row r="873" spans="1:36" s="2" customFormat="1">
      <c r="A873" s="6"/>
      <c r="B873" s="87"/>
      <c r="C873" s="87"/>
      <c r="D873" s="87"/>
      <c r="E873" s="87"/>
      <c r="F873" s="87"/>
      <c r="G873" s="87"/>
      <c r="H873" s="87"/>
      <c r="I873" s="87"/>
      <c r="J873" s="87"/>
      <c r="K873" s="87"/>
      <c r="L873" s="87"/>
      <c r="M873" s="87"/>
      <c r="N873" s="87"/>
      <c r="O873" s="87"/>
      <c r="P873" s="87"/>
      <c r="Q873" s="87"/>
      <c r="R873" s="6"/>
      <c r="S873" s="6"/>
      <c r="T873" s="6"/>
      <c r="U873" s="6"/>
      <c r="V873" s="6"/>
      <c r="W873" s="6"/>
      <c r="X873" s="6"/>
      <c r="Y873" s="6"/>
      <c r="Z873" s="6"/>
      <c r="AA873" s="6"/>
      <c r="AB873" s="6"/>
      <c r="AC873" s="6"/>
      <c r="AD873" s="6"/>
      <c r="AE873" s="6"/>
      <c r="AF873" s="6"/>
      <c r="AG873" s="6"/>
      <c r="AH873" s="6"/>
      <c r="AI873" s="6"/>
      <c r="AJ873" s="6"/>
    </row>
    <row r="874" spans="1:36" s="2" customFormat="1">
      <c r="A874" s="6"/>
      <c r="B874" s="87"/>
      <c r="C874" s="87"/>
      <c r="D874" s="87"/>
      <c r="E874" s="87"/>
      <c r="F874" s="87"/>
      <c r="G874" s="87"/>
      <c r="H874" s="87"/>
      <c r="I874" s="87"/>
      <c r="J874" s="87"/>
      <c r="K874" s="87"/>
      <c r="L874" s="87"/>
      <c r="M874" s="87"/>
      <c r="N874" s="87"/>
      <c r="O874" s="87"/>
      <c r="P874" s="87"/>
      <c r="Q874" s="87"/>
      <c r="R874" s="6"/>
      <c r="S874" s="6"/>
      <c r="T874" s="6"/>
      <c r="U874" s="6"/>
      <c r="V874" s="6"/>
      <c r="W874" s="6"/>
      <c r="X874" s="6"/>
      <c r="Y874" s="6"/>
      <c r="Z874" s="6"/>
      <c r="AA874" s="6"/>
      <c r="AB874" s="6"/>
      <c r="AC874" s="6"/>
      <c r="AD874" s="6"/>
      <c r="AE874" s="6"/>
      <c r="AF874" s="6"/>
      <c r="AG874" s="6"/>
      <c r="AH874" s="6"/>
      <c r="AI874" s="6"/>
      <c r="AJ874" s="6"/>
    </row>
    <row r="875" spans="1:36" s="2" customFormat="1">
      <c r="A875" s="6"/>
      <c r="B875" s="87"/>
      <c r="C875" s="87"/>
      <c r="D875" s="87"/>
      <c r="E875" s="87"/>
      <c r="F875" s="87"/>
      <c r="G875" s="87"/>
      <c r="H875" s="87"/>
      <c r="I875" s="87"/>
      <c r="J875" s="87"/>
      <c r="K875" s="87"/>
      <c r="L875" s="87"/>
      <c r="M875" s="87"/>
      <c r="N875" s="87"/>
      <c r="O875" s="87"/>
      <c r="P875" s="87"/>
      <c r="Q875" s="87"/>
      <c r="R875" s="6"/>
      <c r="S875" s="6"/>
      <c r="T875" s="6"/>
      <c r="U875" s="6"/>
      <c r="V875" s="6"/>
      <c r="W875" s="6"/>
      <c r="X875" s="6"/>
      <c r="Y875" s="6"/>
      <c r="Z875" s="6"/>
      <c r="AA875" s="6"/>
      <c r="AB875" s="6"/>
      <c r="AC875" s="6"/>
      <c r="AD875" s="6"/>
      <c r="AE875" s="6"/>
      <c r="AF875" s="6"/>
      <c r="AG875" s="6"/>
      <c r="AH875" s="6"/>
      <c r="AI875" s="6"/>
      <c r="AJ875" s="6"/>
    </row>
    <row r="876" spans="1:36" s="2" customFormat="1">
      <c r="A876" s="6"/>
      <c r="B876" s="87"/>
      <c r="C876" s="87"/>
      <c r="D876" s="87"/>
      <c r="E876" s="87"/>
      <c r="F876" s="87"/>
      <c r="G876" s="87"/>
      <c r="H876" s="87"/>
      <c r="I876" s="87"/>
      <c r="J876" s="87"/>
      <c r="K876" s="87"/>
      <c r="L876" s="87"/>
      <c r="M876" s="87"/>
      <c r="N876" s="87"/>
      <c r="O876" s="87"/>
      <c r="P876" s="87"/>
      <c r="Q876" s="87"/>
      <c r="R876" s="6"/>
      <c r="S876" s="6"/>
      <c r="T876" s="6"/>
      <c r="U876" s="6"/>
      <c r="V876" s="6"/>
      <c r="W876" s="6"/>
      <c r="X876" s="6"/>
      <c r="Y876" s="6"/>
      <c r="Z876" s="6"/>
      <c r="AA876" s="6"/>
      <c r="AB876" s="6"/>
      <c r="AC876" s="6"/>
      <c r="AD876" s="6"/>
      <c r="AE876" s="6"/>
      <c r="AF876" s="6"/>
      <c r="AG876" s="6"/>
      <c r="AH876" s="6"/>
      <c r="AI876" s="6"/>
      <c r="AJ876" s="6"/>
    </row>
    <row r="877" spans="1:36" s="2" customFormat="1">
      <c r="A877" s="6"/>
      <c r="B877" s="87"/>
      <c r="C877" s="87"/>
      <c r="D877" s="87"/>
      <c r="E877" s="87"/>
      <c r="F877" s="87"/>
      <c r="G877" s="87"/>
      <c r="H877" s="87"/>
      <c r="I877" s="87"/>
      <c r="J877" s="87"/>
      <c r="K877" s="87"/>
      <c r="L877" s="87"/>
      <c r="M877" s="87"/>
      <c r="N877" s="87"/>
      <c r="O877" s="87"/>
      <c r="P877" s="87"/>
      <c r="Q877" s="87"/>
      <c r="R877" s="6"/>
      <c r="S877" s="6"/>
      <c r="T877" s="6"/>
      <c r="U877" s="6"/>
      <c r="V877" s="6"/>
      <c r="W877" s="6"/>
      <c r="X877" s="6"/>
      <c r="Y877" s="6"/>
      <c r="Z877" s="6"/>
      <c r="AA877" s="6"/>
      <c r="AB877" s="6"/>
      <c r="AC877" s="6"/>
      <c r="AD877" s="6"/>
      <c r="AE877" s="6"/>
      <c r="AF877" s="6"/>
      <c r="AG877" s="6"/>
      <c r="AH877" s="6"/>
      <c r="AI877" s="6"/>
      <c r="AJ877" s="6"/>
    </row>
    <row r="878" spans="1:36" s="2" customFormat="1">
      <c r="A878" s="6"/>
      <c r="B878" s="87"/>
      <c r="C878" s="87"/>
      <c r="D878" s="87"/>
      <c r="E878" s="87"/>
      <c r="F878" s="87"/>
      <c r="G878" s="87"/>
      <c r="H878" s="87"/>
      <c r="I878" s="87"/>
      <c r="J878" s="87"/>
      <c r="K878" s="87"/>
      <c r="L878" s="87"/>
      <c r="M878" s="87"/>
      <c r="N878" s="87"/>
      <c r="O878" s="87"/>
      <c r="P878" s="87"/>
      <c r="Q878" s="87"/>
      <c r="R878" s="6"/>
      <c r="S878" s="6"/>
      <c r="T878" s="6"/>
      <c r="U878" s="6"/>
      <c r="V878" s="6"/>
      <c r="W878" s="6"/>
      <c r="X878" s="6"/>
      <c r="Y878" s="6"/>
      <c r="Z878" s="6"/>
      <c r="AA878" s="6"/>
      <c r="AB878" s="6"/>
      <c r="AC878" s="6"/>
      <c r="AD878" s="6"/>
      <c r="AE878" s="6"/>
      <c r="AF878" s="6"/>
      <c r="AG878" s="6"/>
      <c r="AH878" s="6"/>
      <c r="AI878" s="6"/>
      <c r="AJ878" s="6"/>
    </row>
    <row r="879" spans="1:36" s="2" customFormat="1">
      <c r="A879" s="6"/>
      <c r="B879" s="87"/>
      <c r="C879" s="87"/>
      <c r="D879" s="87"/>
      <c r="E879" s="87"/>
      <c r="F879" s="87"/>
      <c r="G879" s="87"/>
      <c r="H879" s="87"/>
      <c r="I879" s="87"/>
      <c r="J879" s="87"/>
      <c r="K879" s="87"/>
      <c r="L879" s="87"/>
      <c r="M879" s="87"/>
      <c r="N879" s="87"/>
      <c r="O879" s="87"/>
      <c r="P879" s="87"/>
      <c r="Q879" s="87"/>
      <c r="R879" s="6"/>
      <c r="S879" s="6"/>
      <c r="T879" s="6"/>
      <c r="U879" s="6"/>
      <c r="V879" s="6"/>
      <c r="W879" s="6"/>
      <c r="X879" s="6"/>
      <c r="Y879" s="6"/>
      <c r="Z879" s="6"/>
      <c r="AA879" s="6"/>
      <c r="AB879" s="6"/>
      <c r="AC879" s="6"/>
      <c r="AD879" s="6"/>
      <c r="AE879" s="6"/>
      <c r="AF879" s="6"/>
      <c r="AG879" s="6"/>
      <c r="AH879" s="6"/>
      <c r="AI879" s="6"/>
      <c r="AJ879" s="6"/>
    </row>
    <row r="880" spans="1:36" s="2" customFormat="1">
      <c r="A880" s="6"/>
      <c r="B880" s="87"/>
      <c r="C880" s="87"/>
      <c r="D880" s="87"/>
      <c r="E880" s="87"/>
      <c r="F880" s="87"/>
      <c r="G880" s="87"/>
      <c r="H880" s="87"/>
      <c r="I880" s="87"/>
      <c r="J880" s="87"/>
      <c r="K880" s="87"/>
      <c r="L880" s="87"/>
      <c r="M880" s="87"/>
      <c r="N880" s="87"/>
      <c r="O880" s="87"/>
      <c r="P880" s="87"/>
      <c r="Q880" s="87"/>
      <c r="R880" s="6"/>
      <c r="S880" s="6"/>
      <c r="T880" s="6"/>
      <c r="U880" s="6"/>
      <c r="V880" s="6"/>
      <c r="W880" s="6"/>
      <c r="X880" s="6"/>
      <c r="Y880" s="6"/>
      <c r="Z880" s="6"/>
      <c r="AA880" s="6"/>
      <c r="AB880" s="6"/>
      <c r="AC880" s="6"/>
      <c r="AD880" s="6"/>
      <c r="AE880" s="6"/>
      <c r="AF880" s="6"/>
      <c r="AG880" s="6"/>
      <c r="AH880" s="6"/>
      <c r="AI880" s="6"/>
      <c r="AJ880" s="6"/>
    </row>
    <row r="881" spans="1:36" s="2" customFormat="1">
      <c r="A881" s="6"/>
      <c r="B881" s="87"/>
      <c r="C881" s="87"/>
      <c r="D881" s="87"/>
      <c r="E881" s="87"/>
      <c r="F881" s="87"/>
      <c r="G881" s="87"/>
      <c r="H881" s="87"/>
      <c r="I881" s="87"/>
      <c r="J881" s="87"/>
      <c r="K881" s="87"/>
      <c r="L881" s="87"/>
      <c r="M881" s="87"/>
      <c r="N881" s="87"/>
      <c r="O881" s="87"/>
      <c r="P881" s="87"/>
      <c r="Q881" s="87"/>
      <c r="R881" s="6"/>
      <c r="S881" s="6"/>
      <c r="T881" s="6"/>
      <c r="U881" s="6"/>
      <c r="V881" s="6"/>
      <c r="W881" s="6"/>
      <c r="X881" s="6"/>
      <c r="Y881" s="6"/>
      <c r="Z881" s="6"/>
      <c r="AA881" s="6"/>
      <c r="AB881" s="6"/>
      <c r="AC881" s="6"/>
      <c r="AD881" s="6"/>
      <c r="AE881" s="6"/>
      <c r="AF881" s="6"/>
      <c r="AG881" s="6"/>
      <c r="AH881" s="6"/>
      <c r="AI881" s="6"/>
      <c r="AJ881" s="6"/>
    </row>
    <row r="882" spans="1:36" s="2" customFormat="1">
      <c r="A882" s="6"/>
      <c r="B882" s="87"/>
      <c r="C882" s="87"/>
      <c r="D882" s="87"/>
      <c r="E882" s="87"/>
      <c r="F882" s="87"/>
      <c r="G882" s="87"/>
      <c r="H882" s="87"/>
      <c r="I882" s="87"/>
      <c r="J882" s="87"/>
      <c r="K882" s="87"/>
      <c r="L882" s="87"/>
      <c r="M882" s="87"/>
      <c r="N882" s="87"/>
      <c r="O882" s="87"/>
      <c r="P882" s="87"/>
      <c r="Q882" s="87"/>
      <c r="R882" s="6"/>
      <c r="S882" s="6"/>
      <c r="T882" s="6"/>
      <c r="U882" s="6"/>
      <c r="V882" s="6"/>
      <c r="W882" s="6"/>
      <c r="X882" s="6"/>
      <c r="Y882" s="6"/>
      <c r="Z882" s="6"/>
      <c r="AA882" s="6"/>
      <c r="AB882" s="6"/>
      <c r="AC882" s="6"/>
      <c r="AD882" s="6"/>
      <c r="AE882" s="6"/>
      <c r="AF882" s="6"/>
      <c r="AG882" s="6"/>
      <c r="AH882" s="6"/>
      <c r="AI882" s="6"/>
      <c r="AJ882" s="6"/>
    </row>
    <row r="883" spans="1:36" s="2" customFormat="1">
      <c r="A883" s="6"/>
      <c r="B883" s="87"/>
      <c r="C883" s="87"/>
      <c r="D883" s="87"/>
      <c r="E883" s="87"/>
      <c r="F883" s="87"/>
      <c r="G883" s="87"/>
      <c r="H883" s="87"/>
      <c r="I883" s="87"/>
      <c r="J883" s="87"/>
      <c r="K883" s="87"/>
      <c r="L883" s="87"/>
      <c r="M883" s="87"/>
      <c r="N883" s="87"/>
      <c r="O883" s="87"/>
      <c r="P883" s="87"/>
      <c r="Q883" s="87"/>
      <c r="R883" s="6"/>
      <c r="S883" s="6"/>
      <c r="T883" s="6"/>
      <c r="U883" s="6"/>
      <c r="V883" s="6"/>
      <c r="W883" s="6"/>
      <c r="X883" s="6"/>
      <c r="Y883" s="6"/>
      <c r="Z883" s="6"/>
      <c r="AA883" s="6"/>
      <c r="AB883" s="6"/>
      <c r="AC883" s="6"/>
      <c r="AD883" s="6"/>
      <c r="AE883" s="6"/>
      <c r="AF883" s="6"/>
      <c r="AG883" s="6"/>
      <c r="AH883" s="6"/>
      <c r="AI883" s="6"/>
      <c r="AJ883" s="6"/>
    </row>
    <row r="884" spans="1:36" s="2" customFormat="1">
      <c r="A884" s="6"/>
      <c r="B884" s="87"/>
      <c r="C884" s="87"/>
      <c r="D884" s="87"/>
      <c r="E884" s="87"/>
      <c r="F884" s="87"/>
      <c r="G884" s="87"/>
      <c r="H884" s="87"/>
      <c r="I884" s="87"/>
      <c r="J884" s="87"/>
      <c r="K884" s="87"/>
      <c r="L884" s="87"/>
      <c r="M884" s="87"/>
      <c r="N884" s="87"/>
      <c r="O884" s="87"/>
      <c r="P884" s="87"/>
      <c r="Q884" s="87"/>
      <c r="R884" s="6"/>
      <c r="S884" s="6"/>
      <c r="T884" s="6"/>
      <c r="U884" s="6"/>
      <c r="V884" s="6"/>
      <c r="W884" s="6"/>
      <c r="X884" s="6"/>
      <c r="Y884" s="6"/>
      <c r="Z884" s="6"/>
      <c r="AA884" s="6"/>
      <c r="AB884" s="6"/>
      <c r="AC884" s="6"/>
      <c r="AD884" s="6"/>
      <c r="AE884" s="6"/>
      <c r="AF884" s="6"/>
      <c r="AG884" s="6"/>
      <c r="AH884" s="6"/>
      <c r="AI884" s="6"/>
      <c r="AJ884" s="6"/>
    </row>
    <row r="885" spans="1:36" s="2" customFormat="1">
      <c r="A885" s="6"/>
      <c r="B885" s="87"/>
      <c r="C885" s="87"/>
      <c r="D885" s="87"/>
      <c r="E885" s="87"/>
      <c r="F885" s="87"/>
      <c r="G885" s="87"/>
      <c r="H885" s="87"/>
      <c r="I885" s="87"/>
      <c r="J885" s="87"/>
      <c r="K885" s="87"/>
      <c r="L885" s="87"/>
      <c r="M885" s="87"/>
      <c r="N885" s="87"/>
      <c r="O885" s="87"/>
      <c r="P885" s="87"/>
      <c r="Q885" s="87"/>
      <c r="R885" s="6"/>
      <c r="S885" s="6"/>
      <c r="T885" s="6"/>
      <c r="U885" s="6"/>
      <c r="V885" s="6"/>
      <c r="W885" s="6"/>
      <c r="X885" s="6"/>
      <c r="Y885" s="6"/>
      <c r="Z885" s="6"/>
      <c r="AA885" s="6"/>
      <c r="AB885" s="6"/>
      <c r="AC885" s="6"/>
      <c r="AD885" s="6"/>
      <c r="AE885" s="6"/>
      <c r="AF885" s="6"/>
      <c r="AG885" s="6"/>
      <c r="AH885" s="6"/>
      <c r="AI885" s="6"/>
      <c r="AJ885" s="6"/>
    </row>
    <row r="886" spans="1:36" s="2" customFormat="1">
      <c r="A886" s="6"/>
      <c r="B886" s="87"/>
      <c r="C886" s="87"/>
      <c r="D886" s="87"/>
      <c r="E886" s="87"/>
      <c r="F886" s="87"/>
      <c r="G886" s="87"/>
      <c r="H886" s="87"/>
      <c r="I886" s="87"/>
      <c r="J886" s="87"/>
      <c r="K886" s="87"/>
      <c r="L886" s="87"/>
      <c r="M886" s="87"/>
      <c r="N886" s="87"/>
      <c r="O886" s="87"/>
      <c r="P886" s="87"/>
      <c r="Q886" s="87"/>
      <c r="R886" s="6"/>
      <c r="S886" s="6"/>
      <c r="T886" s="6"/>
      <c r="U886" s="6"/>
      <c r="V886" s="6"/>
      <c r="W886" s="6"/>
      <c r="X886" s="6"/>
      <c r="Y886" s="6"/>
      <c r="Z886" s="6"/>
      <c r="AA886" s="6"/>
      <c r="AB886" s="6"/>
      <c r="AC886" s="6"/>
      <c r="AD886" s="6"/>
      <c r="AE886" s="6"/>
      <c r="AF886" s="6"/>
      <c r="AG886" s="6"/>
      <c r="AH886" s="6"/>
      <c r="AI886" s="6"/>
      <c r="AJ886" s="6"/>
    </row>
    <row r="887" spans="1:36" s="2" customFormat="1">
      <c r="A887" s="6"/>
      <c r="B887" s="87"/>
      <c r="C887" s="87"/>
      <c r="D887" s="87"/>
      <c r="E887" s="87"/>
      <c r="F887" s="87"/>
      <c r="G887" s="87"/>
      <c r="H887" s="87"/>
      <c r="I887" s="87"/>
      <c r="J887" s="87"/>
      <c r="K887" s="87"/>
      <c r="L887" s="87"/>
      <c r="M887" s="87"/>
      <c r="N887" s="87"/>
      <c r="O887" s="87"/>
      <c r="P887" s="87"/>
      <c r="Q887" s="87"/>
      <c r="R887" s="6"/>
      <c r="S887" s="6"/>
      <c r="T887" s="6"/>
      <c r="U887" s="6"/>
      <c r="V887" s="6"/>
      <c r="W887" s="6"/>
      <c r="X887" s="6"/>
      <c r="Y887" s="6"/>
      <c r="Z887" s="6"/>
      <c r="AA887" s="6"/>
      <c r="AB887" s="6"/>
      <c r="AC887" s="6"/>
      <c r="AD887" s="6"/>
      <c r="AE887" s="6"/>
      <c r="AF887" s="6"/>
      <c r="AG887" s="6"/>
      <c r="AH887" s="6"/>
      <c r="AI887" s="6"/>
      <c r="AJ887" s="6"/>
    </row>
    <row r="888" spans="1:36" s="2" customFormat="1">
      <c r="A888" s="6"/>
      <c r="B888" s="87"/>
      <c r="C888" s="87"/>
      <c r="D888" s="87"/>
      <c r="E888" s="87"/>
      <c r="F888" s="87"/>
      <c r="G888" s="87"/>
      <c r="H888" s="87"/>
      <c r="I888" s="87"/>
      <c r="J888" s="87"/>
      <c r="K888" s="87"/>
      <c r="L888" s="87"/>
      <c r="M888" s="87"/>
      <c r="N888" s="87"/>
      <c r="O888" s="87"/>
      <c r="P888" s="87"/>
      <c r="Q888" s="87"/>
      <c r="R888" s="6"/>
      <c r="S888" s="6"/>
      <c r="T888" s="6"/>
      <c r="U888" s="6"/>
      <c r="V888" s="6"/>
      <c r="W888" s="6"/>
      <c r="X888" s="6"/>
      <c r="Y888" s="6"/>
      <c r="Z888" s="6"/>
      <c r="AA888" s="6"/>
      <c r="AB888" s="6"/>
      <c r="AC888" s="6"/>
      <c r="AD888" s="6"/>
      <c r="AE888" s="6"/>
      <c r="AF888" s="6"/>
      <c r="AG888" s="6"/>
      <c r="AH888" s="6"/>
      <c r="AI888" s="6"/>
      <c r="AJ888" s="6"/>
    </row>
    <row r="889" spans="1:36" s="2" customFormat="1">
      <c r="A889" s="6"/>
      <c r="B889" s="87"/>
      <c r="C889" s="87"/>
      <c r="D889" s="87"/>
      <c r="E889" s="87"/>
      <c r="F889" s="87"/>
      <c r="G889" s="87"/>
      <c r="H889" s="87"/>
      <c r="I889" s="87"/>
      <c r="J889" s="87"/>
      <c r="K889" s="87"/>
      <c r="L889" s="87"/>
      <c r="M889" s="87"/>
      <c r="N889" s="87"/>
      <c r="O889" s="87"/>
      <c r="P889" s="87"/>
      <c r="Q889" s="87"/>
      <c r="R889" s="6"/>
      <c r="S889" s="6"/>
      <c r="T889" s="6"/>
      <c r="U889" s="6"/>
      <c r="V889" s="6"/>
      <c r="W889" s="6"/>
      <c r="X889" s="6"/>
      <c r="Y889" s="6"/>
      <c r="Z889" s="6"/>
      <c r="AA889" s="6"/>
      <c r="AB889" s="6"/>
      <c r="AC889" s="6"/>
      <c r="AD889" s="6"/>
      <c r="AE889" s="6"/>
      <c r="AF889" s="6"/>
      <c r="AG889" s="6"/>
      <c r="AH889" s="6"/>
      <c r="AI889" s="6"/>
      <c r="AJ889" s="6"/>
    </row>
    <row r="890" spans="1:36" s="2" customFormat="1">
      <c r="A890" s="6"/>
      <c r="B890" s="87"/>
      <c r="C890" s="87"/>
      <c r="D890" s="87"/>
      <c r="E890" s="87"/>
      <c r="F890" s="87"/>
      <c r="G890" s="87"/>
      <c r="H890" s="87"/>
      <c r="I890" s="87"/>
      <c r="J890" s="87"/>
      <c r="K890" s="87"/>
      <c r="L890" s="87"/>
      <c r="M890" s="87"/>
      <c r="N890" s="87"/>
      <c r="O890" s="87"/>
      <c r="P890" s="87"/>
      <c r="Q890" s="87"/>
      <c r="R890" s="6"/>
      <c r="S890" s="6"/>
      <c r="T890" s="6"/>
      <c r="U890" s="6"/>
      <c r="V890" s="6"/>
      <c r="W890" s="6"/>
      <c r="X890" s="6"/>
      <c r="Y890" s="6"/>
      <c r="Z890" s="6"/>
      <c r="AA890" s="6"/>
      <c r="AB890" s="6"/>
      <c r="AC890" s="6"/>
      <c r="AD890" s="6"/>
      <c r="AE890" s="6"/>
      <c r="AF890" s="6"/>
      <c r="AG890" s="6"/>
      <c r="AH890" s="6"/>
      <c r="AI890" s="6"/>
      <c r="AJ890" s="6"/>
    </row>
    <row r="891" spans="1:36" s="2" customFormat="1">
      <c r="A891" s="6"/>
      <c r="B891" s="87"/>
      <c r="C891" s="87"/>
      <c r="D891" s="87"/>
      <c r="E891" s="87"/>
      <c r="F891" s="87"/>
      <c r="G891" s="87"/>
      <c r="H891" s="87"/>
      <c r="I891" s="87"/>
      <c r="J891" s="87"/>
      <c r="K891" s="87"/>
      <c r="L891" s="87"/>
      <c r="M891" s="87"/>
      <c r="N891" s="87"/>
      <c r="O891" s="87"/>
      <c r="P891" s="87"/>
      <c r="Q891" s="87"/>
      <c r="R891" s="6"/>
      <c r="S891" s="6"/>
      <c r="T891" s="6"/>
      <c r="U891" s="6"/>
      <c r="V891" s="6"/>
      <c r="W891" s="6"/>
      <c r="X891" s="6"/>
      <c r="Y891" s="6"/>
      <c r="Z891" s="6"/>
      <c r="AA891" s="6"/>
      <c r="AB891" s="6"/>
      <c r="AC891" s="6"/>
      <c r="AD891" s="6"/>
      <c r="AE891" s="6"/>
      <c r="AF891" s="6"/>
      <c r="AG891" s="6"/>
      <c r="AH891" s="6"/>
      <c r="AI891" s="6"/>
      <c r="AJ891" s="6"/>
    </row>
    <row r="892" spans="1:36" s="2" customFormat="1">
      <c r="A892" s="6"/>
      <c r="B892" s="87"/>
      <c r="C892" s="87"/>
      <c r="D892" s="87"/>
      <c r="E892" s="87"/>
      <c r="F892" s="87"/>
      <c r="G892" s="87"/>
      <c r="H892" s="87"/>
      <c r="I892" s="87"/>
      <c r="J892" s="87"/>
      <c r="K892" s="87"/>
      <c r="L892" s="87"/>
      <c r="M892" s="87"/>
      <c r="N892" s="87"/>
      <c r="O892" s="87"/>
      <c r="P892" s="87"/>
      <c r="Q892" s="87"/>
      <c r="R892" s="6"/>
      <c r="S892" s="6"/>
      <c r="T892" s="6"/>
      <c r="U892" s="6"/>
      <c r="V892" s="6"/>
      <c r="W892" s="6"/>
      <c r="X892" s="6"/>
      <c r="Y892" s="6"/>
      <c r="Z892" s="6"/>
      <c r="AA892" s="6"/>
      <c r="AB892" s="6"/>
      <c r="AC892" s="6"/>
      <c r="AD892" s="6"/>
      <c r="AE892" s="6"/>
      <c r="AF892" s="6"/>
      <c r="AG892" s="6"/>
      <c r="AH892" s="6"/>
      <c r="AI892" s="6"/>
      <c r="AJ892" s="6"/>
    </row>
    <row r="893" spans="1:36" s="2" customFormat="1">
      <c r="A893" s="6"/>
      <c r="B893" s="87"/>
      <c r="C893" s="87"/>
      <c r="D893" s="87"/>
      <c r="E893" s="87"/>
      <c r="F893" s="87"/>
      <c r="G893" s="87"/>
      <c r="H893" s="87"/>
      <c r="I893" s="87"/>
      <c r="J893" s="87"/>
      <c r="K893" s="87"/>
      <c r="L893" s="87"/>
      <c r="M893" s="87"/>
      <c r="N893" s="87"/>
      <c r="O893" s="87"/>
      <c r="P893" s="87"/>
      <c r="Q893" s="87"/>
      <c r="R893" s="6"/>
      <c r="S893" s="6"/>
      <c r="T893" s="6"/>
      <c r="U893" s="6"/>
      <c r="V893" s="6"/>
      <c r="W893" s="6"/>
      <c r="X893" s="6"/>
      <c r="Y893" s="6"/>
      <c r="Z893" s="6"/>
      <c r="AA893" s="6"/>
      <c r="AB893" s="6"/>
      <c r="AC893" s="6"/>
      <c r="AD893" s="6"/>
      <c r="AE893" s="6"/>
      <c r="AF893" s="6"/>
      <c r="AG893" s="6"/>
      <c r="AH893" s="6"/>
      <c r="AI893" s="6"/>
      <c r="AJ893" s="6"/>
    </row>
    <row r="894" spans="1:36" s="2" customFormat="1">
      <c r="A894" s="6"/>
      <c r="B894" s="87"/>
      <c r="C894" s="87"/>
      <c r="D894" s="87"/>
      <c r="E894" s="87"/>
      <c r="F894" s="87"/>
      <c r="G894" s="87"/>
      <c r="H894" s="87"/>
      <c r="I894" s="87"/>
      <c r="J894" s="87"/>
      <c r="K894" s="87"/>
      <c r="L894" s="87"/>
      <c r="M894" s="87"/>
      <c r="N894" s="87"/>
      <c r="O894" s="87"/>
      <c r="P894" s="87"/>
      <c r="Q894" s="87"/>
      <c r="R894" s="6"/>
      <c r="S894" s="6"/>
      <c r="T894" s="6"/>
      <c r="U894" s="6"/>
      <c r="V894" s="6"/>
      <c r="W894" s="6"/>
      <c r="X894" s="6"/>
      <c r="Y894" s="6"/>
      <c r="Z894" s="6"/>
      <c r="AA894" s="6"/>
      <c r="AB894" s="6"/>
      <c r="AC894" s="6"/>
      <c r="AD894" s="6"/>
      <c r="AE894" s="6"/>
      <c r="AF894" s="6"/>
      <c r="AG894" s="6"/>
      <c r="AH894" s="6"/>
      <c r="AI894" s="6"/>
      <c r="AJ894" s="6"/>
    </row>
    <row r="895" spans="1:36" s="2" customFormat="1">
      <c r="A895" s="6"/>
      <c r="B895" s="87"/>
      <c r="C895" s="87"/>
      <c r="D895" s="87"/>
      <c r="E895" s="87"/>
      <c r="F895" s="87"/>
      <c r="G895" s="87"/>
      <c r="H895" s="87"/>
      <c r="I895" s="87"/>
      <c r="J895" s="87"/>
      <c r="K895" s="87"/>
      <c r="L895" s="87"/>
      <c r="M895" s="87"/>
      <c r="N895" s="87"/>
      <c r="O895" s="87"/>
      <c r="P895" s="87"/>
      <c r="Q895" s="87"/>
      <c r="R895" s="6"/>
      <c r="S895" s="6"/>
      <c r="T895" s="6"/>
      <c r="U895" s="6"/>
      <c r="V895" s="6"/>
      <c r="W895" s="6"/>
      <c r="X895" s="6"/>
      <c r="Y895" s="6"/>
      <c r="Z895" s="6"/>
      <c r="AA895" s="6"/>
      <c r="AB895" s="6"/>
      <c r="AC895" s="6"/>
      <c r="AD895" s="6"/>
      <c r="AE895" s="6"/>
      <c r="AF895" s="6"/>
      <c r="AG895" s="6"/>
      <c r="AH895" s="6"/>
      <c r="AI895" s="6"/>
      <c r="AJ895" s="6"/>
    </row>
    <row r="896" spans="1:36" s="2" customFormat="1">
      <c r="A896" s="6"/>
      <c r="B896" s="87"/>
      <c r="C896" s="87"/>
      <c r="D896" s="87"/>
      <c r="E896" s="87"/>
      <c r="F896" s="87"/>
      <c r="G896" s="87"/>
      <c r="H896" s="87"/>
      <c r="I896" s="87"/>
      <c r="J896" s="87"/>
      <c r="K896" s="87"/>
      <c r="L896" s="87"/>
      <c r="M896" s="87"/>
      <c r="N896" s="87"/>
      <c r="O896" s="87"/>
      <c r="P896" s="87"/>
      <c r="Q896" s="87"/>
      <c r="R896" s="6"/>
      <c r="S896" s="6"/>
      <c r="T896" s="6"/>
      <c r="U896" s="6"/>
      <c r="V896" s="6"/>
      <c r="W896" s="6"/>
      <c r="X896" s="6"/>
      <c r="Y896" s="6"/>
      <c r="Z896" s="6"/>
      <c r="AA896" s="6"/>
      <c r="AB896" s="6"/>
      <c r="AC896" s="6"/>
      <c r="AD896" s="6"/>
      <c r="AE896" s="6"/>
      <c r="AF896" s="6"/>
      <c r="AG896" s="6"/>
      <c r="AH896" s="6"/>
      <c r="AI896" s="6"/>
      <c r="AJ896" s="6"/>
    </row>
    <row r="897" spans="1:36" s="2" customFormat="1">
      <c r="A897" s="6"/>
      <c r="B897" s="87"/>
      <c r="C897" s="87"/>
      <c r="D897" s="87"/>
      <c r="E897" s="87"/>
      <c r="F897" s="87"/>
      <c r="G897" s="87"/>
      <c r="H897" s="87"/>
      <c r="I897" s="87"/>
      <c r="J897" s="87"/>
      <c r="K897" s="87"/>
      <c r="L897" s="87"/>
      <c r="M897" s="87"/>
      <c r="N897" s="87"/>
      <c r="O897" s="87"/>
      <c r="P897" s="87"/>
      <c r="Q897" s="87"/>
      <c r="R897" s="6"/>
      <c r="S897" s="6"/>
      <c r="T897" s="6"/>
      <c r="U897" s="6"/>
      <c r="V897" s="6"/>
      <c r="W897" s="6"/>
      <c r="X897" s="6"/>
      <c r="Y897" s="6"/>
      <c r="Z897" s="6"/>
      <c r="AA897" s="6"/>
      <c r="AB897" s="6"/>
      <c r="AC897" s="6"/>
      <c r="AD897" s="6"/>
      <c r="AE897" s="6"/>
      <c r="AF897" s="6"/>
      <c r="AG897" s="6"/>
      <c r="AH897" s="6"/>
      <c r="AI897" s="6"/>
      <c r="AJ897" s="6"/>
    </row>
    <row r="898" spans="1:36" s="2" customFormat="1">
      <c r="A898" s="6"/>
      <c r="B898" s="87"/>
      <c r="C898" s="87"/>
      <c r="D898" s="87"/>
      <c r="E898" s="87"/>
      <c r="F898" s="87"/>
      <c r="G898" s="87"/>
      <c r="H898" s="87"/>
      <c r="I898" s="87"/>
      <c r="J898" s="87"/>
      <c r="K898" s="87"/>
      <c r="L898" s="87"/>
      <c r="M898" s="87"/>
      <c r="N898" s="87"/>
      <c r="O898" s="87"/>
      <c r="P898" s="87"/>
      <c r="Q898" s="87"/>
      <c r="R898" s="6"/>
      <c r="S898" s="6"/>
      <c r="T898" s="6"/>
      <c r="U898" s="6"/>
      <c r="V898" s="6"/>
      <c r="W898" s="6"/>
      <c r="X898" s="6"/>
      <c r="Y898" s="6"/>
      <c r="Z898" s="6"/>
      <c r="AA898" s="6"/>
      <c r="AB898" s="6"/>
      <c r="AC898" s="6"/>
      <c r="AD898" s="6"/>
      <c r="AE898" s="6"/>
      <c r="AF898" s="6"/>
      <c r="AG898" s="6"/>
      <c r="AH898" s="6"/>
      <c r="AI898" s="6"/>
      <c r="AJ898" s="6"/>
    </row>
    <row r="899" spans="1:36" s="2" customFormat="1">
      <c r="A899" s="6"/>
      <c r="B899" s="87"/>
      <c r="C899" s="87"/>
      <c r="D899" s="87"/>
      <c r="E899" s="87"/>
      <c r="F899" s="87"/>
      <c r="G899" s="87"/>
      <c r="H899" s="87"/>
      <c r="I899" s="87"/>
      <c r="J899" s="87"/>
      <c r="K899" s="87"/>
      <c r="L899" s="87"/>
      <c r="M899" s="87"/>
      <c r="N899" s="87"/>
      <c r="O899" s="87"/>
      <c r="P899" s="87"/>
      <c r="Q899" s="87"/>
      <c r="R899" s="6"/>
      <c r="S899" s="6"/>
      <c r="T899" s="6"/>
      <c r="U899" s="6"/>
      <c r="V899" s="6"/>
      <c r="W899" s="6"/>
      <c r="X899" s="6"/>
      <c r="Y899" s="6"/>
      <c r="Z899" s="6"/>
      <c r="AA899" s="6"/>
      <c r="AB899" s="6"/>
      <c r="AC899" s="6"/>
      <c r="AD899" s="6"/>
      <c r="AE899" s="6"/>
      <c r="AF899" s="6"/>
      <c r="AG899" s="6"/>
      <c r="AH899" s="6"/>
      <c r="AI899" s="6"/>
      <c r="AJ899" s="6"/>
    </row>
    <row r="900" spans="1:36" s="2" customFormat="1">
      <c r="A900" s="6"/>
      <c r="B900" s="87"/>
      <c r="C900" s="87"/>
      <c r="D900" s="87"/>
      <c r="E900" s="87"/>
      <c r="F900" s="87"/>
      <c r="G900" s="87"/>
      <c r="H900" s="87"/>
      <c r="I900" s="87"/>
      <c r="J900" s="87"/>
      <c r="K900" s="87"/>
      <c r="L900" s="87"/>
      <c r="M900" s="87"/>
      <c r="N900" s="87"/>
      <c r="O900" s="87"/>
      <c r="P900" s="87"/>
      <c r="Q900" s="87"/>
      <c r="R900" s="6"/>
      <c r="S900" s="6"/>
      <c r="T900" s="6"/>
      <c r="U900" s="6"/>
      <c r="V900" s="6"/>
      <c r="W900" s="6"/>
      <c r="X900" s="6"/>
      <c r="Y900" s="6"/>
      <c r="Z900" s="6"/>
      <c r="AA900" s="6"/>
      <c r="AB900" s="6"/>
      <c r="AC900" s="6"/>
      <c r="AD900" s="6"/>
      <c r="AE900" s="6"/>
      <c r="AF900" s="6"/>
      <c r="AG900" s="6"/>
      <c r="AH900" s="6"/>
      <c r="AI900" s="6"/>
      <c r="AJ900" s="6"/>
    </row>
    <row r="901" spans="1:36" s="2" customFormat="1">
      <c r="A901" s="6"/>
      <c r="B901" s="87"/>
      <c r="C901" s="87"/>
      <c r="D901" s="87"/>
      <c r="E901" s="87"/>
      <c r="F901" s="87"/>
      <c r="G901" s="87"/>
      <c r="H901" s="87"/>
      <c r="I901" s="87"/>
      <c r="J901" s="87"/>
      <c r="K901" s="87"/>
      <c r="L901" s="87"/>
      <c r="M901" s="87"/>
      <c r="N901" s="87"/>
      <c r="O901" s="87"/>
      <c r="P901" s="87"/>
      <c r="Q901" s="87"/>
      <c r="R901" s="6"/>
      <c r="S901" s="6"/>
      <c r="T901" s="6"/>
      <c r="U901" s="6"/>
      <c r="V901" s="6"/>
      <c r="W901" s="6"/>
      <c r="X901" s="6"/>
      <c r="Y901" s="6"/>
      <c r="Z901" s="6"/>
      <c r="AA901" s="6"/>
      <c r="AB901" s="6"/>
      <c r="AC901" s="6"/>
      <c r="AD901" s="6"/>
      <c r="AE901" s="6"/>
      <c r="AF901" s="6"/>
      <c r="AG901" s="6"/>
      <c r="AH901" s="6"/>
      <c r="AI901" s="6"/>
      <c r="AJ901" s="6"/>
    </row>
    <row r="902" spans="1:36" s="2" customFormat="1">
      <c r="A902" s="6"/>
      <c r="B902" s="87"/>
      <c r="C902" s="87"/>
      <c r="D902" s="87"/>
      <c r="E902" s="87"/>
      <c r="F902" s="87"/>
      <c r="G902" s="87"/>
      <c r="H902" s="87"/>
      <c r="I902" s="87"/>
      <c r="J902" s="87"/>
      <c r="K902" s="87"/>
      <c r="L902" s="87"/>
      <c r="M902" s="87"/>
      <c r="N902" s="87"/>
      <c r="O902" s="87"/>
      <c r="P902" s="87"/>
      <c r="Q902" s="87"/>
      <c r="R902" s="6"/>
      <c r="S902" s="6"/>
      <c r="T902" s="6"/>
      <c r="U902" s="6"/>
      <c r="V902" s="6"/>
      <c r="W902" s="6"/>
      <c r="X902" s="6"/>
      <c r="Y902" s="6"/>
      <c r="Z902" s="6"/>
      <c r="AA902" s="6"/>
      <c r="AB902" s="6"/>
      <c r="AC902" s="6"/>
      <c r="AD902" s="6"/>
      <c r="AE902" s="6"/>
      <c r="AF902" s="6"/>
      <c r="AG902" s="6"/>
      <c r="AH902" s="6"/>
      <c r="AI902" s="6"/>
      <c r="AJ902" s="6"/>
    </row>
    <row r="903" spans="1:36" s="2" customFormat="1">
      <c r="A903" s="6"/>
      <c r="B903" s="87"/>
      <c r="C903" s="87"/>
      <c r="D903" s="87"/>
      <c r="E903" s="87"/>
      <c r="F903" s="87"/>
      <c r="G903" s="87"/>
      <c r="H903" s="87"/>
      <c r="I903" s="87"/>
      <c r="J903" s="87"/>
      <c r="K903" s="87"/>
      <c r="L903" s="87"/>
      <c r="M903" s="87"/>
      <c r="N903" s="87"/>
      <c r="O903" s="87"/>
      <c r="P903" s="87"/>
      <c r="Q903" s="87"/>
      <c r="R903" s="6"/>
      <c r="S903" s="6"/>
      <c r="T903" s="6"/>
      <c r="U903" s="6"/>
      <c r="V903" s="6"/>
      <c r="W903" s="6"/>
      <c r="X903" s="6"/>
      <c r="Y903" s="6"/>
      <c r="Z903" s="6"/>
      <c r="AA903" s="6"/>
      <c r="AB903" s="6"/>
      <c r="AC903" s="6"/>
      <c r="AD903" s="6"/>
      <c r="AE903" s="6"/>
      <c r="AF903" s="6"/>
      <c r="AG903" s="6"/>
      <c r="AH903" s="6"/>
      <c r="AI903" s="6"/>
      <c r="AJ903" s="6"/>
    </row>
    <row r="904" spans="1:36" s="2" customFormat="1">
      <c r="A904" s="6"/>
      <c r="B904" s="87"/>
      <c r="C904" s="87"/>
      <c r="D904" s="87"/>
      <c r="E904" s="87"/>
      <c r="F904" s="87"/>
      <c r="G904" s="87"/>
      <c r="H904" s="87"/>
      <c r="I904" s="87"/>
      <c r="J904" s="87"/>
      <c r="K904" s="87"/>
      <c r="L904" s="87"/>
      <c r="M904" s="87"/>
      <c r="N904" s="87"/>
      <c r="O904" s="87"/>
      <c r="P904" s="87"/>
      <c r="Q904" s="87"/>
      <c r="R904" s="6"/>
      <c r="S904" s="6"/>
      <c r="T904" s="6"/>
      <c r="U904" s="6"/>
      <c r="V904" s="6"/>
      <c r="W904" s="6"/>
      <c r="X904" s="6"/>
      <c r="Y904" s="6"/>
      <c r="Z904" s="6"/>
      <c r="AA904" s="6"/>
      <c r="AB904" s="6"/>
      <c r="AC904" s="6"/>
      <c r="AD904" s="6"/>
      <c r="AE904" s="6"/>
      <c r="AF904" s="6"/>
      <c r="AG904" s="6"/>
      <c r="AH904" s="6"/>
      <c r="AI904" s="6"/>
      <c r="AJ904" s="6"/>
    </row>
    <row r="905" spans="1:36" s="2" customFormat="1">
      <c r="A905" s="6"/>
      <c r="B905" s="87"/>
      <c r="C905" s="87"/>
      <c r="D905" s="87"/>
      <c r="E905" s="87"/>
      <c r="F905" s="87"/>
      <c r="G905" s="87"/>
      <c r="H905" s="87"/>
      <c r="I905" s="87"/>
      <c r="J905" s="87"/>
      <c r="K905" s="87"/>
      <c r="L905" s="87"/>
      <c r="M905" s="87"/>
      <c r="N905" s="87"/>
      <c r="O905" s="87"/>
      <c r="P905" s="87"/>
      <c r="Q905" s="87"/>
      <c r="R905" s="6"/>
      <c r="S905" s="6"/>
      <c r="T905" s="6"/>
      <c r="U905" s="6"/>
      <c r="V905" s="6"/>
      <c r="W905" s="6"/>
      <c r="X905" s="6"/>
      <c r="Y905" s="6"/>
      <c r="Z905" s="6"/>
      <c r="AA905" s="6"/>
      <c r="AB905" s="6"/>
      <c r="AC905" s="6"/>
      <c r="AD905" s="6"/>
      <c r="AE905" s="6"/>
      <c r="AF905" s="6"/>
      <c r="AG905" s="6"/>
      <c r="AH905" s="6"/>
      <c r="AI905" s="6"/>
      <c r="AJ905" s="6"/>
    </row>
    <row r="906" spans="1:36" s="2" customFormat="1">
      <c r="A906" s="6"/>
      <c r="B906" s="87"/>
      <c r="C906" s="87"/>
      <c r="D906" s="87"/>
      <c r="E906" s="87"/>
      <c r="F906" s="87"/>
      <c r="G906" s="87"/>
      <c r="H906" s="87"/>
      <c r="I906" s="87"/>
      <c r="J906" s="87"/>
      <c r="K906" s="87"/>
      <c r="L906" s="87"/>
      <c r="M906" s="87"/>
      <c r="N906" s="87"/>
      <c r="O906" s="87"/>
      <c r="P906" s="87"/>
      <c r="Q906" s="87"/>
      <c r="R906" s="6"/>
      <c r="S906" s="6"/>
      <c r="T906" s="6"/>
      <c r="U906" s="6"/>
      <c r="V906" s="6"/>
      <c r="W906" s="6"/>
      <c r="X906" s="6"/>
      <c r="Y906" s="6"/>
      <c r="Z906" s="6"/>
      <c r="AA906" s="6"/>
      <c r="AB906" s="6"/>
      <c r="AC906" s="6"/>
      <c r="AD906" s="6"/>
      <c r="AE906" s="6"/>
      <c r="AF906" s="6"/>
      <c r="AG906" s="6"/>
      <c r="AH906" s="6"/>
      <c r="AI906" s="6"/>
      <c r="AJ906" s="6"/>
    </row>
    <row r="907" spans="1:36" s="2" customFormat="1">
      <c r="A907" s="6"/>
      <c r="B907" s="87"/>
      <c r="C907" s="87"/>
      <c r="D907" s="87"/>
      <c r="E907" s="87"/>
      <c r="F907" s="87"/>
      <c r="G907" s="87"/>
      <c r="H907" s="87"/>
      <c r="I907" s="87"/>
      <c r="J907" s="87"/>
      <c r="K907" s="87"/>
      <c r="L907" s="87"/>
      <c r="M907" s="87"/>
      <c r="N907" s="87"/>
      <c r="O907" s="87"/>
      <c r="P907" s="87"/>
      <c r="Q907" s="87"/>
      <c r="R907" s="6"/>
      <c r="S907" s="6"/>
      <c r="T907" s="6"/>
      <c r="U907" s="6"/>
      <c r="V907" s="6"/>
      <c r="W907" s="6"/>
      <c r="X907" s="6"/>
      <c r="Y907" s="6"/>
      <c r="Z907" s="6"/>
      <c r="AA907" s="6"/>
      <c r="AB907" s="6"/>
      <c r="AC907" s="6"/>
      <c r="AD907" s="6"/>
      <c r="AE907" s="6"/>
      <c r="AF907" s="6"/>
      <c r="AG907" s="6"/>
      <c r="AH907" s="6"/>
      <c r="AI907" s="6"/>
      <c r="AJ907" s="6"/>
    </row>
    <row r="908" spans="1:36" s="2" customFormat="1">
      <c r="A908" s="6"/>
      <c r="B908" s="87"/>
      <c r="C908" s="87"/>
      <c r="D908" s="87"/>
      <c r="E908" s="87"/>
      <c r="F908" s="87"/>
      <c r="G908" s="87"/>
      <c r="H908" s="87"/>
      <c r="I908" s="87"/>
      <c r="J908" s="87"/>
      <c r="K908" s="87"/>
      <c r="L908" s="87"/>
      <c r="M908" s="87"/>
      <c r="N908" s="87"/>
      <c r="O908" s="87"/>
      <c r="P908" s="87"/>
      <c r="Q908" s="87"/>
      <c r="R908" s="6"/>
      <c r="S908" s="6"/>
      <c r="T908" s="6"/>
      <c r="U908" s="6"/>
      <c r="V908" s="6"/>
      <c r="W908" s="6"/>
      <c r="X908" s="6"/>
      <c r="Y908" s="6"/>
      <c r="Z908" s="6"/>
      <c r="AA908" s="6"/>
      <c r="AB908" s="6"/>
      <c r="AC908" s="6"/>
      <c r="AD908" s="6"/>
      <c r="AE908" s="6"/>
      <c r="AF908" s="6"/>
      <c r="AG908" s="6"/>
      <c r="AH908" s="6"/>
      <c r="AI908" s="6"/>
      <c r="AJ908" s="6"/>
    </row>
    <row r="909" spans="1:36" s="2" customFormat="1">
      <c r="A909" s="6"/>
      <c r="B909" s="87"/>
      <c r="C909" s="87"/>
      <c r="D909" s="87"/>
      <c r="E909" s="87"/>
      <c r="F909" s="87"/>
      <c r="G909" s="87"/>
      <c r="H909" s="87"/>
      <c r="I909" s="87"/>
      <c r="J909" s="87"/>
      <c r="K909" s="87"/>
      <c r="L909" s="87"/>
      <c r="M909" s="87"/>
      <c r="N909" s="87"/>
      <c r="O909" s="87"/>
      <c r="P909" s="87"/>
      <c r="Q909" s="87"/>
      <c r="R909" s="6"/>
      <c r="S909" s="6"/>
      <c r="T909" s="6"/>
      <c r="U909" s="6"/>
      <c r="V909" s="6"/>
      <c r="W909" s="6"/>
      <c r="X909" s="6"/>
      <c r="Y909" s="6"/>
      <c r="Z909" s="6"/>
      <c r="AA909" s="6"/>
      <c r="AB909" s="6"/>
      <c r="AC909" s="6"/>
      <c r="AD909" s="6"/>
      <c r="AE909" s="6"/>
      <c r="AF909" s="6"/>
      <c r="AG909" s="6"/>
      <c r="AH909" s="6"/>
      <c r="AI909" s="6"/>
      <c r="AJ909" s="6"/>
    </row>
    <row r="910" spans="1:36" s="2" customFormat="1">
      <c r="A910" s="6"/>
      <c r="B910" s="87"/>
      <c r="C910" s="87"/>
      <c r="D910" s="87"/>
      <c r="E910" s="87"/>
      <c r="F910" s="87"/>
      <c r="G910" s="87"/>
      <c r="H910" s="87"/>
      <c r="I910" s="87"/>
      <c r="J910" s="87"/>
      <c r="K910" s="87"/>
      <c r="L910" s="87"/>
      <c r="M910" s="87"/>
      <c r="N910" s="87"/>
      <c r="O910" s="87"/>
      <c r="P910" s="87"/>
      <c r="Q910" s="87"/>
      <c r="R910" s="6"/>
      <c r="S910" s="6"/>
      <c r="T910" s="6"/>
      <c r="U910" s="6"/>
      <c r="V910" s="6"/>
      <c r="W910" s="6"/>
      <c r="X910" s="6"/>
      <c r="Y910" s="6"/>
      <c r="Z910" s="6"/>
      <c r="AA910" s="6"/>
      <c r="AB910" s="6"/>
      <c r="AC910" s="6"/>
      <c r="AD910" s="6"/>
      <c r="AE910" s="6"/>
      <c r="AF910" s="6"/>
      <c r="AG910" s="6"/>
      <c r="AH910" s="6"/>
      <c r="AI910" s="6"/>
      <c r="AJ910" s="6"/>
    </row>
    <row r="911" spans="1:36" s="2" customFormat="1">
      <c r="A911" s="6"/>
      <c r="B911" s="87"/>
      <c r="C911" s="87"/>
      <c r="D911" s="87"/>
      <c r="E911" s="87"/>
      <c r="F911" s="87"/>
      <c r="G911" s="87"/>
      <c r="H911" s="87"/>
      <c r="I911" s="87"/>
      <c r="J911" s="87"/>
      <c r="K911" s="87"/>
      <c r="L911" s="87"/>
      <c r="M911" s="87"/>
      <c r="N911" s="87"/>
      <c r="O911" s="87"/>
      <c r="P911" s="87"/>
      <c r="Q911" s="87"/>
      <c r="R911" s="6"/>
      <c r="S911" s="6"/>
      <c r="T911" s="6"/>
      <c r="U911" s="6"/>
      <c r="V911" s="6"/>
      <c r="W911" s="6"/>
      <c r="X911" s="6"/>
      <c r="Y911" s="6"/>
      <c r="Z911" s="6"/>
      <c r="AA911" s="6"/>
      <c r="AB911" s="6"/>
      <c r="AC911" s="6"/>
      <c r="AD911" s="6"/>
      <c r="AE911" s="6"/>
      <c r="AF911" s="6"/>
      <c r="AG911" s="6"/>
      <c r="AH911" s="6"/>
      <c r="AI911" s="6"/>
      <c r="AJ911" s="6"/>
    </row>
    <row r="912" spans="1:36" s="2" customFormat="1">
      <c r="A912" s="6"/>
      <c r="B912" s="87"/>
      <c r="C912" s="87"/>
      <c r="D912" s="87"/>
      <c r="E912" s="87"/>
      <c r="F912" s="87"/>
      <c r="G912" s="87"/>
      <c r="H912" s="87"/>
      <c r="I912" s="87"/>
      <c r="J912" s="87"/>
      <c r="K912" s="87"/>
      <c r="L912" s="87"/>
      <c r="M912" s="87"/>
      <c r="N912" s="87"/>
      <c r="O912" s="87"/>
      <c r="P912" s="87"/>
      <c r="Q912" s="87"/>
      <c r="R912" s="6"/>
      <c r="S912" s="6"/>
      <c r="T912" s="6"/>
      <c r="U912" s="6"/>
      <c r="V912" s="6"/>
      <c r="W912" s="6"/>
      <c r="X912" s="6"/>
      <c r="Y912" s="6"/>
      <c r="Z912" s="6"/>
      <c r="AA912" s="6"/>
      <c r="AB912" s="6"/>
      <c r="AC912" s="6"/>
      <c r="AD912" s="6"/>
      <c r="AE912" s="6"/>
      <c r="AF912" s="6"/>
      <c r="AG912" s="6"/>
      <c r="AH912" s="6"/>
      <c r="AI912" s="6"/>
      <c r="AJ912" s="6"/>
    </row>
    <row r="913" spans="1:36" s="2" customFormat="1">
      <c r="A913" s="6"/>
      <c r="B913" s="87"/>
      <c r="C913" s="87"/>
      <c r="D913" s="87"/>
      <c r="E913" s="87"/>
      <c r="F913" s="87"/>
      <c r="G913" s="87"/>
      <c r="H913" s="87"/>
      <c r="I913" s="87"/>
      <c r="J913" s="87"/>
      <c r="K913" s="87"/>
      <c r="L913" s="87"/>
      <c r="M913" s="87"/>
      <c r="N913" s="87"/>
      <c r="O913" s="87"/>
      <c r="P913" s="87"/>
      <c r="Q913" s="87"/>
      <c r="R913" s="6"/>
      <c r="S913" s="6"/>
      <c r="T913" s="6"/>
      <c r="U913" s="6"/>
      <c r="V913" s="6"/>
      <c r="W913" s="6"/>
      <c r="X913" s="6"/>
      <c r="Y913" s="6"/>
      <c r="Z913" s="6"/>
      <c r="AA913" s="6"/>
      <c r="AB913" s="6"/>
      <c r="AC913" s="6"/>
      <c r="AD913" s="6"/>
      <c r="AE913" s="6"/>
      <c r="AF913" s="6"/>
      <c r="AG913" s="6"/>
      <c r="AH913" s="6"/>
      <c r="AI913" s="6"/>
      <c r="AJ913" s="6"/>
    </row>
    <row r="914" spans="1:36" s="2" customFormat="1">
      <c r="A914" s="6"/>
      <c r="B914" s="87"/>
      <c r="C914" s="87"/>
      <c r="D914" s="87"/>
      <c r="E914" s="87"/>
      <c r="F914" s="87"/>
      <c r="G914" s="87"/>
      <c r="H914" s="87"/>
      <c r="I914" s="87"/>
      <c r="J914" s="87"/>
      <c r="K914" s="87"/>
      <c r="L914" s="87"/>
      <c r="M914" s="87"/>
      <c r="N914" s="87"/>
      <c r="O914" s="87"/>
      <c r="P914" s="87"/>
      <c r="Q914" s="87"/>
      <c r="R914" s="6"/>
      <c r="S914" s="6"/>
      <c r="T914" s="6"/>
      <c r="U914" s="6"/>
      <c r="V914" s="6"/>
      <c r="W914" s="6"/>
      <c r="X914" s="6"/>
      <c r="Y914" s="6"/>
      <c r="Z914" s="6"/>
      <c r="AA914" s="6"/>
      <c r="AB914" s="6"/>
      <c r="AC914" s="6"/>
      <c r="AD914" s="6"/>
      <c r="AE914" s="6"/>
      <c r="AF914" s="6"/>
      <c r="AG914" s="6"/>
      <c r="AH914" s="6"/>
      <c r="AI914" s="6"/>
      <c r="AJ914" s="6"/>
    </row>
    <row r="915" spans="1:36" s="2" customFormat="1">
      <c r="A915" s="6"/>
      <c r="B915" s="87"/>
      <c r="C915" s="87"/>
      <c r="D915" s="87"/>
      <c r="E915" s="87"/>
      <c r="F915" s="87"/>
      <c r="G915" s="87"/>
      <c r="H915" s="87"/>
      <c r="I915" s="87"/>
      <c r="J915" s="87"/>
      <c r="K915" s="87"/>
      <c r="L915" s="87"/>
      <c r="M915" s="87"/>
      <c r="N915" s="87"/>
      <c r="O915" s="87"/>
      <c r="P915" s="87"/>
      <c r="Q915" s="87"/>
      <c r="R915" s="6"/>
      <c r="S915" s="6"/>
      <c r="T915" s="6"/>
      <c r="U915" s="6"/>
      <c r="V915" s="6"/>
      <c r="W915" s="6"/>
      <c r="X915" s="6"/>
      <c r="Y915" s="6"/>
      <c r="Z915" s="6"/>
      <c r="AA915" s="6"/>
      <c r="AB915" s="6"/>
      <c r="AC915" s="6"/>
      <c r="AD915" s="6"/>
      <c r="AE915" s="6"/>
      <c r="AF915" s="6"/>
      <c r="AG915" s="6"/>
      <c r="AH915" s="6"/>
      <c r="AI915" s="6"/>
      <c r="AJ915" s="6"/>
    </row>
    <row r="916" spans="1:36" s="2" customFormat="1">
      <c r="A916" s="6"/>
      <c r="B916" s="87"/>
      <c r="C916" s="87"/>
      <c r="D916" s="87"/>
      <c r="E916" s="87"/>
      <c r="F916" s="87"/>
      <c r="G916" s="87"/>
      <c r="H916" s="87"/>
      <c r="I916" s="87"/>
      <c r="J916" s="87"/>
      <c r="K916" s="87"/>
      <c r="L916" s="87"/>
      <c r="M916" s="87"/>
      <c r="N916" s="87"/>
      <c r="O916" s="87"/>
      <c r="P916" s="87"/>
      <c r="Q916" s="87"/>
      <c r="R916" s="6"/>
      <c r="S916" s="6"/>
      <c r="T916" s="6"/>
      <c r="U916" s="6"/>
      <c r="V916" s="6"/>
      <c r="W916" s="6"/>
      <c r="X916" s="6"/>
      <c r="Y916" s="6"/>
      <c r="Z916" s="6"/>
      <c r="AA916" s="6"/>
      <c r="AB916" s="6"/>
      <c r="AC916" s="6"/>
      <c r="AD916" s="6"/>
      <c r="AE916" s="6"/>
      <c r="AF916" s="6"/>
      <c r="AG916" s="6"/>
      <c r="AH916" s="6"/>
      <c r="AI916" s="6"/>
      <c r="AJ916" s="6"/>
    </row>
    <row r="917" spans="1:36" s="2" customFormat="1">
      <c r="A917" s="6"/>
      <c r="B917" s="87"/>
      <c r="C917" s="87"/>
      <c r="D917" s="87"/>
      <c r="E917" s="87"/>
      <c r="F917" s="87"/>
      <c r="G917" s="87"/>
      <c r="H917" s="87"/>
      <c r="I917" s="87"/>
      <c r="J917" s="87"/>
      <c r="K917" s="87"/>
      <c r="L917" s="87"/>
      <c r="M917" s="87"/>
      <c r="N917" s="87"/>
      <c r="O917" s="87"/>
      <c r="P917" s="87"/>
      <c r="Q917" s="87"/>
      <c r="R917" s="6"/>
      <c r="S917" s="6"/>
      <c r="T917" s="6"/>
      <c r="U917" s="6"/>
      <c r="V917" s="6"/>
      <c r="W917" s="6"/>
      <c r="X917" s="6"/>
      <c r="Y917" s="6"/>
      <c r="Z917" s="6"/>
      <c r="AA917" s="6"/>
      <c r="AB917" s="6"/>
      <c r="AC917" s="6"/>
      <c r="AD917" s="6"/>
      <c r="AE917" s="6"/>
      <c r="AF917" s="6"/>
      <c r="AG917" s="6"/>
      <c r="AH917" s="6"/>
      <c r="AI917" s="6"/>
      <c r="AJ917" s="6"/>
    </row>
    <row r="918" spans="1:36" s="2" customFormat="1">
      <c r="A918" s="6"/>
      <c r="B918" s="87"/>
      <c r="C918" s="87"/>
      <c r="D918" s="87"/>
      <c r="E918" s="87"/>
      <c r="F918" s="87"/>
      <c r="G918" s="87"/>
      <c r="H918" s="87"/>
      <c r="I918" s="87"/>
      <c r="J918" s="87"/>
      <c r="K918" s="87"/>
      <c r="L918" s="87"/>
      <c r="M918" s="87"/>
      <c r="N918" s="87"/>
      <c r="O918" s="87"/>
      <c r="P918" s="87"/>
      <c r="Q918" s="87"/>
      <c r="R918" s="6"/>
      <c r="S918" s="6"/>
      <c r="T918" s="6"/>
      <c r="U918" s="6"/>
      <c r="V918" s="6"/>
      <c r="W918" s="6"/>
      <c r="X918" s="6"/>
      <c r="Y918" s="6"/>
      <c r="Z918" s="6"/>
      <c r="AA918" s="6"/>
      <c r="AB918" s="6"/>
      <c r="AC918" s="6"/>
      <c r="AD918" s="6"/>
      <c r="AE918" s="6"/>
      <c r="AF918" s="6"/>
      <c r="AG918" s="6"/>
      <c r="AH918" s="6"/>
      <c r="AI918" s="6"/>
      <c r="AJ918" s="6"/>
    </row>
    <row r="919" spans="1:36" s="2" customFormat="1">
      <c r="A919" s="6"/>
      <c r="B919" s="87"/>
      <c r="C919" s="87"/>
      <c r="D919" s="87"/>
      <c r="E919" s="87"/>
      <c r="F919" s="87"/>
      <c r="G919" s="87"/>
      <c r="H919" s="87"/>
      <c r="I919" s="87"/>
      <c r="J919" s="87"/>
      <c r="K919" s="87"/>
      <c r="L919" s="87"/>
      <c r="M919" s="87"/>
      <c r="N919" s="87"/>
      <c r="O919" s="87"/>
      <c r="P919" s="87"/>
      <c r="Q919" s="87"/>
      <c r="R919" s="6"/>
      <c r="S919" s="6"/>
      <c r="T919" s="6"/>
      <c r="U919" s="6"/>
      <c r="V919" s="6"/>
      <c r="W919" s="6"/>
      <c r="X919" s="6"/>
      <c r="Y919" s="6"/>
      <c r="Z919" s="6"/>
      <c r="AA919" s="6"/>
      <c r="AB919" s="6"/>
      <c r="AC919" s="6"/>
      <c r="AD919" s="6"/>
      <c r="AE919" s="6"/>
      <c r="AF919" s="6"/>
      <c r="AG919" s="6"/>
      <c r="AH919" s="6"/>
      <c r="AI919" s="6"/>
      <c r="AJ919" s="6"/>
    </row>
    <row r="920" spans="1:36" s="2" customFormat="1">
      <c r="A920" s="6"/>
      <c r="B920" s="87"/>
      <c r="C920" s="87"/>
      <c r="D920" s="87"/>
      <c r="E920" s="87"/>
      <c r="F920" s="87"/>
      <c r="G920" s="87"/>
      <c r="H920" s="87"/>
      <c r="I920" s="87"/>
      <c r="J920" s="87"/>
      <c r="K920" s="87"/>
      <c r="L920" s="87"/>
      <c r="M920" s="87"/>
      <c r="N920" s="87"/>
      <c r="O920" s="87"/>
      <c r="P920" s="87"/>
      <c r="Q920" s="87"/>
      <c r="R920" s="6"/>
      <c r="S920" s="6"/>
      <c r="T920" s="6"/>
      <c r="U920" s="6"/>
      <c r="V920" s="6"/>
      <c r="W920" s="6"/>
      <c r="X920" s="6"/>
      <c r="Y920" s="6"/>
      <c r="Z920" s="6"/>
      <c r="AA920" s="6"/>
      <c r="AB920" s="6"/>
      <c r="AC920" s="6"/>
      <c r="AD920" s="6"/>
      <c r="AE920" s="6"/>
      <c r="AF920" s="6"/>
      <c r="AG920" s="6"/>
      <c r="AH920" s="6"/>
      <c r="AI920" s="6"/>
      <c r="AJ920" s="6"/>
    </row>
    <row r="921" spans="1:36" s="2" customFormat="1">
      <c r="A921" s="6"/>
      <c r="B921" s="87"/>
      <c r="C921" s="87"/>
      <c r="D921" s="87"/>
      <c r="E921" s="87"/>
      <c r="F921" s="87"/>
      <c r="G921" s="87"/>
      <c r="H921" s="87"/>
      <c r="I921" s="87"/>
      <c r="J921" s="87"/>
      <c r="K921" s="87"/>
      <c r="L921" s="87"/>
      <c r="M921" s="87"/>
      <c r="N921" s="87"/>
      <c r="O921" s="87"/>
      <c r="P921" s="87"/>
      <c r="Q921" s="87"/>
      <c r="R921" s="6"/>
      <c r="S921" s="6"/>
      <c r="T921" s="6"/>
      <c r="U921" s="6"/>
      <c r="V921" s="6"/>
      <c r="W921" s="6"/>
      <c r="X921" s="6"/>
      <c r="Y921" s="6"/>
      <c r="Z921" s="6"/>
      <c r="AA921" s="6"/>
      <c r="AB921" s="6"/>
      <c r="AC921" s="6"/>
      <c r="AD921" s="6"/>
      <c r="AE921" s="6"/>
      <c r="AF921" s="6"/>
      <c r="AG921" s="6"/>
      <c r="AH921" s="6"/>
      <c r="AI921" s="6"/>
      <c r="AJ921" s="6"/>
    </row>
    <row r="922" spans="1:36" s="2" customFormat="1">
      <c r="A922" s="6"/>
      <c r="B922" s="87"/>
      <c r="C922" s="87"/>
      <c r="D922" s="87"/>
      <c r="E922" s="87"/>
      <c r="F922" s="87"/>
      <c r="G922" s="87"/>
      <c r="H922" s="87"/>
      <c r="I922" s="87"/>
      <c r="J922" s="87"/>
      <c r="K922" s="87"/>
      <c r="L922" s="87"/>
      <c r="M922" s="87"/>
      <c r="N922" s="87"/>
      <c r="O922" s="87"/>
      <c r="P922" s="87"/>
      <c r="Q922" s="87"/>
      <c r="R922" s="6"/>
      <c r="S922" s="6"/>
      <c r="T922" s="6"/>
      <c r="U922" s="6"/>
      <c r="V922" s="6"/>
      <c r="W922" s="6"/>
      <c r="X922" s="6"/>
      <c r="Y922" s="6"/>
      <c r="Z922" s="6"/>
      <c r="AA922" s="6"/>
      <c r="AB922" s="6"/>
      <c r="AC922" s="6"/>
      <c r="AD922" s="6"/>
      <c r="AE922" s="6"/>
      <c r="AF922" s="6"/>
      <c r="AG922" s="6"/>
      <c r="AH922" s="6"/>
      <c r="AI922" s="6"/>
      <c r="AJ922" s="6"/>
    </row>
    <row r="923" spans="1:36" s="2" customFormat="1">
      <c r="A923" s="6"/>
      <c r="B923" s="87"/>
      <c r="C923" s="87"/>
      <c r="D923" s="87"/>
      <c r="E923" s="87"/>
      <c r="F923" s="87"/>
      <c r="G923" s="87"/>
      <c r="H923" s="87"/>
      <c r="I923" s="87"/>
      <c r="J923" s="87"/>
      <c r="K923" s="87"/>
      <c r="L923" s="87"/>
      <c r="M923" s="87"/>
      <c r="N923" s="87"/>
      <c r="O923" s="87"/>
      <c r="P923" s="87"/>
      <c r="Q923" s="87"/>
      <c r="R923" s="6"/>
      <c r="S923" s="6"/>
      <c r="T923" s="6"/>
      <c r="U923" s="6"/>
      <c r="V923" s="6"/>
      <c r="W923" s="6"/>
      <c r="X923" s="6"/>
      <c r="Y923" s="6"/>
      <c r="Z923" s="6"/>
      <c r="AA923" s="6"/>
      <c r="AB923" s="6"/>
      <c r="AC923" s="6"/>
      <c r="AD923" s="6"/>
      <c r="AE923" s="6"/>
      <c r="AF923" s="6"/>
      <c r="AG923" s="6"/>
      <c r="AH923" s="6"/>
      <c r="AI923" s="6"/>
      <c r="AJ923" s="6"/>
    </row>
    <row r="924" spans="1:36" s="2" customFormat="1">
      <c r="A924" s="6"/>
      <c r="B924" s="87"/>
      <c r="C924" s="87"/>
      <c r="D924" s="87"/>
      <c r="E924" s="87"/>
      <c r="F924" s="87"/>
      <c r="G924" s="87"/>
      <c r="H924" s="87"/>
      <c r="I924" s="87"/>
      <c r="J924" s="87"/>
      <c r="K924" s="87"/>
      <c r="L924" s="87"/>
      <c r="M924" s="87"/>
      <c r="N924" s="87"/>
      <c r="O924" s="87"/>
      <c r="P924" s="87"/>
      <c r="Q924" s="87"/>
      <c r="R924" s="6"/>
      <c r="S924" s="6"/>
      <c r="T924" s="6"/>
      <c r="U924" s="6"/>
      <c r="V924" s="6"/>
      <c r="W924" s="6"/>
      <c r="X924" s="6"/>
      <c r="Y924" s="6"/>
      <c r="Z924" s="6"/>
      <c r="AA924" s="6"/>
      <c r="AB924" s="6"/>
      <c r="AC924" s="6"/>
      <c r="AD924" s="6"/>
      <c r="AE924" s="6"/>
      <c r="AF924" s="6"/>
      <c r="AG924" s="6"/>
      <c r="AH924" s="6"/>
      <c r="AI924" s="6"/>
      <c r="AJ924" s="6"/>
    </row>
    <row r="925" spans="1:36">
      <c r="B925" s="87"/>
      <c r="C925" s="87"/>
      <c r="D925" s="87"/>
      <c r="E925" s="87"/>
      <c r="F925" s="87"/>
      <c r="G925" s="87"/>
      <c r="H925" s="87"/>
      <c r="I925" s="87"/>
      <c r="J925" s="87"/>
      <c r="K925" s="87"/>
      <c r="L925" s="87"/>
      <c r="M925" s="87"/>
      <c r="N925" s="87"/>
      <c r="O925" s="87"/>
      <c r="P925" s="87"/>
      <c r="Q925" s="87"/>
    </row>
    <row r="926" spans="1:36">
      <c r="B926" s="87"/>
      <c r="C926" s="87"/>
      <c r="D926" s="87"/>
      <c r="E926" s="87"/>
      <c r="F926" s="87"/>
      <c r="G926" s="87"/>
      <c r="H926" s="87"/>
      <c r="I926" s="87"/>
      <c r="J926" s="87"/>
      <c r="K926" s="87"/>
      <c r="L926" s="87"/>
      <c r="M926" s="87"/>
      <c r="N926" s="87"/>
      <c r="O926" s="87"/>
      <c r="P926" s="87"/>
      <c r="Q926" s="87"/>
    </row>
    <row r="927" spans="1:36">
      <c r="B927" s="87"/>
      <c r="C927" s="87"/>
      <c r="D927" s="87"/>
      <c r="E927" s="87"/>
      <c r="F927" s="87"/>
      <c r="G927" s="87"/>
      <c r="H927" s="87"/>
      <c r="I927" s="87"/>
      <c r="J927" s="87"/>
      <c r="K927" s="87"/>
      <c r="L927" s="87"/>
      <c r="M927" s="87"/>
      <c r="N927" s="87"/>
      <c r="O927" s="87"/>
      <c r="P927" s="87"/>
      <c r="Q927" s="87"/>
    </row>
    <row r="928" spans="1:36">
      <c r="B928" s="87"/>
      <c r="C928" s="87"/>
      <c r="D928" s="87"/>
      <c r="E928" s="87"/>
      <c r="F928" s="87"/>
      <c r="G928" s="87"/>
      <c r="H928" s="87"/>
      <c r="I928" s="87"/>
      <c r="J928" s="87"/>
      <c r="K928" s="87"/>
      <c r="L928" s="87"/>
      <c r="M928" s="87"/>
      <c r="N928" s="87"/>
      <c r="O928" s="87"/>
      <c r="P928" s="87"/>
      <c r="Q928" s="87"/>
    </row>
    <row r="929" spans="2:17">
      <c r="B929" s="87"/>
      <c r="C929" s="87"/>
      <c r="D929" s="87"/>
      <c r="E929" s="87"/>
      <c r="F929" s="87"/>
      <c r="G929" s="87"/>
      <c r="H929" s="87"/>
      <c r="I929" s="87"/>
      <c r="J929" s="87"/>
      <c r="K929" s="87"/>
      <c r="L929" s="87"/>
      <c r="M929" s="87"/>
      <c r="N929" s="87"/>
      <c r="O929" s="87"/>
      <c r="P929" s="87"/>
      <c r="Q929" s="87"/>
    </row>
    <row r="930" spans="2:17">
      <c r="B930" s="87"/>
      <c r="C930" s="87"/>
      <c r="D930" s="87"/>
      <c r="E930" s="87"/>
      <c r="F930" s="87"/>
      <c r="G930" s="87"/>
      <c r="H930" s="87"/>
      <c r="I930" s="87"/>
      <c r="J930" s="87"/>
      <c r="K930" s="87"/>
      <c r="L930" s="87"/>
      <c r="M930" s="87"/>
      <c r="N930" s="87"/>
      <c r="O930" s="87"/>
      <c r="P930" s="87"/>
      <c r="Q930" s="87"/>
    </row>
    <row r="931" spans="2:17">
      <c r="B931" s="87"/>
      <c r="C931" s="87"/>
      <c r="D931" s="87"/>
      <c r="E931" s="87"/>
      <c r="F931" s="87"/>
      <c r="G931" s="87"/>
      <c r="H931" s="87"/>
      <c r="I931" s="87"/>
      <c r="J931" s="87"/>
      <c r="K931" s="87"/>
      <c r="L931" s="87"/>
      <c r="M931" s="87"/>
      <c r="N931" s="87"/>
      <c r="O931" s="87"/>
      <c r="P931" s="87"/>
      <c r="Q931" s="87"/>
    </row>
    <row r="932" spans="2:17">
      <c r="B932" s="87"/>
      <c r="C932" s="87"/>
      <c r="D932" s="87"/>
      <c r="E932" s="87"/>
      <c r="F932" s="87"/>
      <c r="G932" s="87"/>
      <c r="H932" s="87"/>
      <c r="I932" s="87"/>
      <c r="J932" s="87"/>
      <c r="K932" s="87"/>
      <c r="L932" s="87"/>
      <c r="M932" s="87"/>
      <c r="N932" s="87"/>
      <c r="O932" s="87"/>
      <c r="P932" s="87"/>
      <c r="Q932" s="87"/>
    </row>
    <row r="933" spans="2:17">
      <c r="B933" s="87"/>
      <c r="C933" s="87"/>
      <c r="D933" s="87"/>
      <c r="E933" s="87"/>
      <c r="F933" s="87"/>
      <c r="G933" s="87"/>
      <c r="H933" s="87"/>
      <c r="I933" s="87"/>
      <c r="J933" s="87"/>
      <c r="K933" s="87"/>
      <c r="L933" s="87"/>
      <c r="M933" s="87"/>
      <c r="N933" s="87"/>
      <c r="O933" s="87"/>
      <c r="P933" s="87"/>
      <c r="Q933" s="87"/>
    </row>
    <row r="934" spans="2:17">
      <c r="B934" s="87"/>
      <c r="C934" s="87"/>
      <c r="D934" s="87"/>
      <c r="E934" s="87"/>
      <c r="F934" s="87"/>
      <c r="G934" s="87"/>
      <c r="H934" s="87"/>
      <c r="I934" s="87"/>
      <c r="J934" s="87"/>
      <c r="K934" s="87"/>
      <c r="L934" s="87"/>
      <c r="M934" s="87"/>
      <c r="N934" s="87"/>
      <c r="O934" s="87"/>
      <c r="P934" s="87"/>
      <c r="Q934" s="87"/>
    </row>
    <row r="935" spans="2:17">
      <c r="B935" s="87"/>
      <c r="C935" s="87"/>
      <c r="D935" s="87"/>
      <c r="E935" s="87"/>
      <c r="F935" s="87"/>
      <c r="G935" s="87"/>
      <c r="H935" s="87"/>
      <c r="I935" s="87"/>
      <c r="J935" s="87"/>
      <c r="K935" s="87"/>
      <c r="L935" s="87"/>
      <c r="M935" s="87"/>
      <c r="N935" s="87"/>
      <c r="O935" s="87"/>
      <c r="P935" s="87"/>
      <c r="Q935" s="87"/>
    </row>
    <row r="936" spans="2:17">
      <c r="B936" s="87"/>
      <c r="C936" s="87"/>
      <c r="D936" s="87"/>
      <c r="E936" s="87"/>
      <c r="F936" s="87"/>
      <c r="G936" s="87"/>
      <c r="H936" s="87"/>
      <c r="I936" s="87"/>
      <c r="J936" s="87"/>
      <c r="K936" s="87"/>
      <c r="L936" s="87"/>
      <c r="M936" s="87"/>
      <c r="N936" s="87"/>
      <c r="O936" s="87"/>
      <c r="P936" s="87"/>
      <c r="Q936" s="87"/>
    </row>
    <row r="937" spans="2:17">
      <c r="B937" s="87"/>
      <c r="C937" s="87"/>
      <c r="D937" s="87"/>
      <c r="E937" s="87"/>
      <c r="F937" s="87"/>
      <c r="G937" s="87"/>
      <c r="H937" s="87"/>
      <c r="I937" s="87"/>
      <c r="J937" s="87"/>
      <c r="K937" s="87"/>
      <c r="L937" s="87"/>
      <c r="M937" s="87"/>
      <c r="N937" s="87"/>
      <c r="O937" s="87"/>
      <c r="P937" s="87"/>
      <c r="Q937" s="87"/>
    </row>
    <row r="938" spans="2:17">
      <c r="B938" s="87"/>
      <c r="C938" s="87"/>
      <c r="D938" s="87"/>
      <c r="E938" s="87"/>
      <c r="F938" s="87"/>
      <c r="G938" s="87"/>
      <c r="H938" s="87"/>
      <c r="I938" s="87"/>
      <c r="J938" s="87"/>
      <c r="K938" s="87"/>
      <c r="L938" s="87"/>
      <c r="M938" s="87"/>
      <c r="N938" s="87"/>
      <c r="O938" s="87"/>
      <c r="P938" s="87"/>
      <c r="Q938" s="87"/>
    </row>
    <row r="939" spans="2:17">
      <c r="B939" s="87"/>
      <c r="C939" s="87"/>
      <c r="D939" s="87"/>
      <c r="E939" s="87"/>
      <c r="F939" s="87"/>
      <c r="G939" s="87"/>
      <c r="H939" s="87"/>
      <c r="I939" s="87"/>
      <c r="J939" s="87"/>
      <c r="K939" s="87"/>
      <c r="L939" s="87"/>
      <c r="M939" s="87"/>
      <c r="N939" s="87"/>
      <c r="O939" s="87"/>
      <c r="P939" s="87"/>
      <c r="Q939" s="87"/>
    </row>
    <row r="940" spans="2:17">
      <c r="B940" s="87"/>
      <c r="C940" s="87"/>
      <c r="D940" s="87"/>
      <c r="E940" s="87"/>
      <c r="F940" s="87"/>
      <c r="G940" s="87"/>
      <c r="H940" s="87"/>
      <c r="I940" s="87"/>
      <c r="J940" s="87"/>
      <c r="K940" s="87"/>
      <c r="L940" s="87"/>
      <c r="M940" s="87"/>
      <c r="N940" s="87"/>
      <c r="O940" s="87"/>
      <c r="P940" s="87"/>
      <c r="Q940" s="87"/>
    </row>
    <row r="941" spans="2:17">
      <c r="B941" s="87"/>
      <c r="C941" s="87"/>
      <c r="D941" s="87"/>
      <c r="E941" s="87"/>
      <c r="F941" s="87"/>
      <c r="G941" s="87"/>
      <c r="H941" s="87"/>
      <c r="I941" s="87"/>
      <c r="J941" s="87"/>
      <c r="K941" s="87"/>
      <c r="L941" s="87"/>
      <c r="M941" s="87"/>
      <c r="N941" s="87"/>
      <c r="O941" s="87"/>
      <c r="P941" s="87"/>
      <c r="Q941" s="87"/>
    </row>
    <row r="942" spans="2:17">
      <c r="B942" s="87"/>
      <c r="C942" s="87"/>
      <c r="D942" s="87"/>
      <c r="E942" s="87"/>
      <c r="F942" s="87"/>
      <c r="G942" s="87"/>
      <c r="H942" s="87"/>
      <c r="I942" s="87"/>
      <c r="J942" s="87"/>
      <c r="K942" s="87"/>
      <c r="L942" s="87"/>
      <c r="M942" s="87"/>
      <c r="N942" s="87"/>
      <c r="O942" s="87"/>
      <c r="P942" s="87"/>
      <c r="Q942" s="87"/>
    </row>
    <row r="943" spans="2:17">
      <c r="B943" s="87"/>
      <c r="C943" s="87"/>
      <c r="D943" s="87"/>
      <c r="E943" s="87"/>
      <c r="F943" s="87"/>
      <c r="G943" s="87"/>
      <c r="H943" s="87"/>
      <c r="I943" s="87"/>
      <c r="J943" s="87"/>
      <c r="K943" s="87"/>
      <c r="L943" s="87"/>
      <c r="M943" s="87"/>
      <c r="N943" s="87"/>
      <c r="O943" s="87"/>
      <c r="P943" s="87"/>
      <c r="Q943" s="87"/>
    </row>
    <row r="944" spans="2:17">
      <c r="B944" s="87"/>
      <c r="C944" s="87"/>
      <c r="D944" s="87"/>
      <c r="E944" s="87"/>
      <c r="F944" s="87"/>
      <c r="G944" s="87"/>
      <c r="H944" s="87"/>
      <c r="I944" s="87"/>
      <c r="J944" s="87"/>
      <c r="K944" s="87"/>
      <c r="L944" s="87"/>
      <c r="M944" s="87"/>
      <c r="N944" s="87"/>
      <c r="O944" s="87"/>
      <c r="P944" s="87"/>
      <c r="Q944" s="87"/>
    </row>
    <row r="945" spans="2:17">
      <c r="B945" s="87"/>
      <c r="C945" s="87"/>
      <c r="D945" s="87"/>
      <c r="E945" s="87"/>
      <c r="F945" s="87"/>
      <c r="G945" s="87"/>
      <c r="H945" s="87"/>
      <c r="I945" s="87"/>
      <c r="J945" s="87"/>
      <c r="K945" s="87"/>
      <c r="L945" s="87"/>
      <c r="M945" s="87"/>
      <c r="N945" s="87"/>
      <c r="O945" s="87"/>
      <c r="P945" s="87"/>
      <c r="Q945" s="87"/>
    </row>
    <row r="946" spans="2:17">
      <c r="B946" s="87"/>
      <c r="C946" s="87"/>
      <c r="D946" s="87"/>
      <c r="E946" s="87"/>
      <c r="F946" s="87"/>
      <c r="G946" s="87"/>
      <c r="H946" s="87"/>
      <c r="I946" s="87"/>
      <c r="J946" s="87"/>
      <c r="K946" s="87"/>
      <c r="L946" s="87"/>
      <c r="M946" s="87"/>
      <c r="N946" s="87"/>
      <c r="O946" s="87"/>
      <c r="P946" s="87"/>
      <c r="Q946" s="87"/>
    </row>
    <row r="947" spans="2:17">
      <c r="B947" s="87"/>
      <c r="C947" s="87"/>
      <c r="D947" s="87"/>
      <c r="E947" s="87"/>
      <c r="F947" s="87"/>
      <c r="G947" s="87"/>
      <c r="H947" s="87"/>
      <c r="I947" s="87"/>
      <c r="J947" s="87"/>
      <c r="K947" s="87"/>
      <c r="L947" s="87"/>
      <c r="M947" s="87"/>
      <c r="N947" s="87"/>
      <c r="O947" s="87"/>
      <c r="P947" s="87"/>
      <c r="Q947" s="87"/>
    </row>
    <row r="948" spans="2:17">
      <c r="B948" s="87"/>
      <c r="C948" s="87"/>
      <c r="D948" s="87"/>
      <c r="E948" s="87"/>
      <c r="F948" s="87"/>
      <c r="G948" s="87"/>
      <c r="H948" s="87"/>
      <c r="I948" s="87"/>
      <c r="J948" s="87"/>
      <c r="K948" s="87"/>
      <c r="L948" s="87"/>
      <c r="M948" s="87"/>
      <c r="N948" s="87"/>
      <c r="O948" s="87"/>
      <c r="P948" s="87"/>
      <c r="Q948" s="87"/>
    </row>
    <row r="949" spans="2:17">
      <c r="B949" s="87"/>
      <c r="C949" s="87"/>
      <c r="D949" s="87"/>
      <c r="E949" s="87"/>
      <c r="F949" s="87"/>
      <c r="G949" s="87"/>
      <c r="H949" s="87"/>
      <c r="I949" s="87"/>
      <c r="J949" s="87"/>
      <c r="K949" s="87"/>
      <c r="L949" s="87"/>
      <c r="M949" s="87"/>
      <c r="N949" s="87"/>
      <c r="O949" s="87"/>
      <c r="P949" s="87"/>
      <c r="Q949" s="87"/>
    </row>
    <row r="950" spans="2:17">
      <c r="B950" s="87"/>
      <c r="C950" s="87"/>
      <c r="D950" s="87"/>
      <c r="E950" s="87"/>
      <c r="F950" s="87"/>
      <c r="G950" s="87"/>
      <c r="H950" s="87"/>
      <c r="I950" s="87"/>
      <c r="J950" s="87"/>
      <c r="K950" s="87"/>
      <c r="L950" s="87"/>
      <c r="M950" s="87"/>
      <c r="N950" s="87"/>
      <c r="O950" s="87"/>
      <c r="P950" s="87"/>
      <c r="Q950" s="87"/>
    </row>
    <row r="951" spans="2:17">
      <c r="B951" s="87"/>
      <c r="C951" s="87"/>
      <c r="D951" s="87"/>
      <c r="E951" s="87"/>
      <c r="F951" s="87"/>
      <c r="G951" s="87"/>
      <c r="H951" s="87"/>
      <c r="I951" s="87"/>
      <c r="J951" s="87"/>
      <c r="K951" s="87"/>
      <c r="L951" s="87"/>
      <c r="M951" s="87"/>
      <c r="N951" s="87"/>
      <c r="O951" s="87"/>
      <c r="P951" s="87"/>
      <c r="Q951" s="87"/>
    </row>
    <row r="952" spans="2:17">
      <c r="B952" s="87"/>
      <c r="C952" s="87"/>
      <c r="D952" s="87"/>
      <c r="E952" s="87"/>
      <c r="F952" s="87"/>
      <c r="G952" s="87"/>
      <c r="H952" s="87"/>
      <c r="I952" s="87"/>
      <c r="J952" s="87"/>
      <c r="K952" s="87"/>
      <c r="L952" s="87"/>
      <c r="M952" s="87"/>
      <c r="N952" s="87"/>
      <c r="O952" s="87"/>
      <c r="P952" s="87"/>
      <c r="Q952" s="87"/>
    </row>
    <row r="953" spans="2:17">
      <c r="B953" s="87"/>
      <c r="C953" s="87"/>
      <c r="D953" s="87"/>
      <c r="E953" s="87"/>
      <c r="F953" s="87"/>
      <c r="G953" s="87"/>
      <c r="H953" s="87"/>
      <c r="I953" s="87"/>
      <c r="J953" s="87"/>
      <c r="K953" s="87"/>
      <c r="L953" s="87"/>
      <c r="M953" s="87"/>
      <c r="N953" s="87"/>
      <c r="O953" s="87"/>
      <c r="P953" s="87"/>
      <c r="Q953" s="87"/>
    </row>
    <row r="954" spans="2:17">
      <c r="B954" s="87"/>
      <c r="C954" s="87"/>
      <c r="D954" s="87"/>
      <c r="E954" s="87"/>
      <c r="F954" s="87"/>
      <c r="G954" s="87"/>
      <c r="H954" s="87"/>
      <c r="I954" s="87"/>
      <c r="J954" s="87"/>
      <c r="K954" s="87"/>
      <c r="L954" s="87"/>
      <c r="M954" s="87"/>
      <c r="N954" s="87"/>
      <c r="O954" s="87"/>
      <c r="P954" s="87"/>
      <c r="Q954" s="87"/>
    </row>
    <row r="955" spans="2:17">
      <c r="B955" s="87"/>
      <c r="C955" s="87"/>
      <c r="D955" s="87"/>
      <c r="E955" s="87"/>
      <c r="F955" s="87"/>
      <c r="G955" s="87"/>
      <c r="H955" s="87"/>
      <c r="I955" s="87"/>
      <c r="J955" s="87"/>
      <c r="K955" s="87"/>
      <c r="L955" s="87"/>
      <c r="M955" s="87"/>
      <c r="N955" s="87"/>
      <c r="O955" s="87"/>
      <c r="P955" s="87"/>
      <c r="Q955" s="87"/>
    </row>
    <row r="956" spans="2:17">
      <c r="B956" s="87"/>
      <c r="C956" s="87"/>
      <c r="D956" s="87"/>
      <c r="E956" s="87"/>
      <c r="F956" s="87"/>
      <c r="G956" s="87"/>
      <c r="H956" s="87"/>
      <c r="I956" s="87"/>
      <c r="J956" s="87"/>
      <c r="K956" s="87"/>
      <c r="L956" s="87"/>
      <c r="M956" s="87"/>
      <c r="N956" s="87"/>
      <c r="O956" s="87"/>
      <c r="P956" s="87"/>
      <c r="Q956" s="87"/>
    </row>
    <row r="957" spans="2:17">
      <c r="B957" s="87"/>
      <c r="C957" s="87"/>
      <c r="D957" s="87"/>
      <c r="E957" s="87"/>
      <c r="F957" s="87"/>
      <c r="G957" s="87"/>
      <c r="H957" s="87"/>
      <c r="I957" s="87"/>
      <c r="J957" s="87"/>
      <c r="K957" s="87"/>
      <c r="L957" s="87"/>
      <c r="M957" s="87"/>
      <c r="N957" s="87"/>
      <c r="O957" s="87"/>
      <c r="P957" s="87"/>
      <c r="Q957" s="87"/>
    </row>
    <row r="958" spans="2:17">
      <c r="B958" s="87"/>
      <c r="C958" s="87"/>
      <c r="D958" s="87"/>
      <c r="E958" s="87"/>
      <c r="F958" s="87"/>
      <c r="G958" s="87"/>
      <c r="H958" s="87"/>
      <c r="I958" s="87"/>
      <c r="J958" s="87"/>
      <c r="K958" s="87"/>
      <c r="L958" s="87"/>
      <c r="M958" s="87"/>
      <c r="N958" s="87"/>
      <c r="O958" s="87"/>
      <c r="P958" s="87"/>
      <c r="Q958" s="87"/>
    </row>
    <row r="959" spans="2:17">
      <c r="B959" s="87"/>
      <c r="C959" s="87"/>
      <c r="D959" s="87"/>
      <c r="E959" s="87"/>
      <c r="F959" s="87"/>
      <c r="G959" s="87"/>
      <c r="H959" s="87"/>
      <c r="I959" s="87"/>
      <c r="J959" s="87"/>
      <c r="K959" s="87"/>
      <c r="L959" s="87"/>
      <c r="M959" s="87"/>
      <c r="N959" s="87"/>
      <c r="O959" s="87"/>
      <c r="P959" s="87"/>
      <c r="Q959" s="87"/>
    </row>
    <row r="960" spans="2:17">
      <c r="B960" s="87"/>
      <c r="C960" s="87"/>
      <c r="D960" s="87"/>
      <c r="E960" s="87"/>
      <c r="F960" s="87"/>
      <c r="G960" s="87"/>
      <c r="H960" s="87"/>
      <c r="I960" s="87"/>
      <c r="J960" s="87"/>
      <c r="K960" s="87"/>
      <c r="L960" s="87"/>
      <c r="M960" s="87"/>
      <c r="N960" s="87"/>
      <c r="O960" s="87"/>
      <c r="P960" s="87"/>
      <c r="Q960" s="87"/>
    </row>
    <row r="961" spans="2:17">
      <c r="B961" s="87"/>
      <c r="C961" s="87"/>
      <c r="D961" s="87"/>
      <c r="E961" s="87"/>
      <c r="F961" s="87"/>
      <c r="G961" s="87"/>
      <c r="H961" s="87"/>
      <c r="I961" s="87"/>
      <c r="J961" s="87"/>
      <c r="K961" s="87"/>
      <c r="L961" s="87"/>
      <c r="M961" s="87"/>
      <c r="N961" s="87"/>
      <c r="O961" s="87"/>
      <c r="P961" s="87"/>
      <c r="Q961" s="87"/>
    </row>
    <row r="962" spans="2:17">
      <c r="B962" s="87"/>
      <c r="C962" s="87"/>
      <c r="D962" s="87"/>
      <c r="E962" s="87"/>
      <c r="F962" s="87"/>
      <c r="G962" s="87"/>
      <c r="H962" s="87"/>
      <c r="I962" s="87"/>
      <c r="J962" s="87"/>
      <c r="K962" s="87"/>
      <c r="L962" s="87"/>
      <c r="M962" s="87"/>
      <c r="N962" s="87"/>
      <c r="O962" s="87"/>
      <c r="P962" s="87"/>
      <c r="Q962" s="87"/>
    </row>
    <row r="963" spans="2:17">
      <c r="B963" s="87"/>
      <c r="C963" s="87"/>
      <c r="D963" s="87"/>
      <c r="E963" s="87"/>
      <c r="F963" s="87"/>
      <c r="G963" s="87"/>
      <c r="H963" s="87"/>
      <c r="I963" s="87"/>
      <c r="J963" s="87"/>
      <c r="K963" s="87"/>
      <c r="L963" s="87"/>
      <c r="M963" s="87"/>
      <c r="N963" s="87"/>
      <c r="O963" s="87"/>
      <c r="P963" s="87"/>
      <c r="Q963" s="87"/>
    </row>
    <row r="964" spans="2:17">
      <c r="B964" s="87"/>
      <c r="C964" s="87"/>
      <c r="D964" s="87"/>
      <c r="E964" s="87"/>
      <c r="F964" s="87"/>
      <c r="G964" s="87"/>
      <c r="H964" s="87"/>
      <c r="I964" s="87"/>
      <c r="J964" s="87"/>
      <c r="K964" s="87"/>
      <c r="L964" s="87"/>
      <c r="M964" s="87"/>
      <c r="N964" s="87"/>
      <c r="O964" s="87"/>
      <c r="P964" s="87"/>
      <c r="Q964" s="87"/>
    </row>
    <row r="965" spans="2:17">
      <c r="B965" s="87"/>
      <c r="C965" s="87"/>
      <c r="D965" s="87"/>
      <c r="E965" s="87"/>
      <c r="F965" s="87"/>
      <c r="G965" s="87"/>
      <c r="H965" s="87"/>
      <c r="I965" s="87"/>
      <c r="J965" s="87"/>
      <c r="K965" s="87"/>
      <c r="L965" s="87"/>
      <c r="M965" s="87"/>
      <c r="N965" s="87"/>
      <c r="O965" s="87"/>
      <c r="P965" s="87"/>
      <c r="Q965" s="87"/>
    </row>
    <row r="966" spans="2:17">
      <c r="B966" s="87"/>
      <c r="C966" s="87"/>
      <c r="D966" s="87"/>
      <c r="E966" s="87"/>
      <c r="F966" s="87"/>
      <c r="G966" s="87"/>
      <c r="H966" s="87"/>
      <c r="I966" s="87"/>
      <c r="J966" s="87"/>
      <c r="K966" s="87"/>
      <c r="L966" s="87"/>
      <c r="M966" s="87"/>
      <c r="N966" s="87"/>
      <c r="O966" s="87"/>
      <c r="P966" s="87"/>
      <c r="Q966" s="87"/>
    </row>
    <row r="967" spans="2:17">
      <c r="B967" s="87"/>
      <c r="C967" s="87"/>
      <c r="D967" s="87"/>
      <c r="E967" s="87"/>
      <c r="F967" s="87"/>
      <c r="G967" s="87"/>
      <c r="H967" s="87"/>
      <c r="I967" s="87"/>
      <c r="J967" s="87"/>
      <c r="K967" s="87"/>
      <c r="L967" s="87"/>
      <c r="M967" s="87"/>
      <c r="N967" s="87"/>
      <c r="O967" s="87"/>
      <c r="P967" s="87"/>
      <c r="Q967" s="87"/>
    </row>
    <row r="968" spans="2:17">
      <c r="B968" s="87"/>
      <c r="C968" s="87"/>
      <c r="D968" s="87"/>
      <c r="E968" s="87"/>
      <c r="F968" s="87"/>
      <c r="G968" s="87"/>
      <c r="H968" s="87"/>
      <c r="I968" s="87"/>
      <c r="J968" s="87"/>
      <c r="K968" s="87"/>
      <c r="L968" s="87"/>
      <c r="M968" s="87"/>
      <c r="N968" s="87"/>
      <c r="O968" s="87"/>
      <c r="P968" s="87"/>
      <c r="Q968" s="87"/>
    </row>
    <row r="969" spans="2:17">
      <c r="B969" s="87"/>
      <c r="C969" s="87"/>
      <c r="D969" s="87"/>
      <c r="E969" s="87"/>
      <c r="F969" s="87"/>
      <c r="G969" s="87"/>
      <c r="H969" s="87"/>
      <c r="I969" s="87"/>
      <c r="J969" s="87"/>
      <c r="K969" s="87"/>
      <c r="L969" s="87"/>
      <c r="M969" s="87"/>
      <c r="N969" s="87"/>
      <c r="O969" s="87"/>
      <c r="P969" s="87"/>
      <c r="Q969" s="87"/>
    </row>
    <row r="970" spans="2:17">
      <c r="B970" s="87"/>
      <c r="C970" s="87"/>
      <c r="D970" s="87"/>
      <c r="E970" s="87"/>
      <c r="F970" s="87"/>
      <c r="G970" s="87"/>
      <c r="H970" s="87"/>
      <c r="I970" s="87"/>
      <c r="J970" s="87"/>
      <c r="K970" s="87"/>
      <c r="L970" s="87"/>
      <c r="M970" s="87"/>
      <c r="N970" s="87"/>
      <c r="O970" s="87"/>
      <c r="P970" s="87"/>
      <c r="Q970" s="87"/>
    </row>
    <row r="971" spans="2:17">
      <c r="B971" s="87"/>
      <c r="C971" s="87"/>
      <c r="D971" s="87"/>
      <c r="E971" s="87"/>
      <c r="F971" s="87"/>
      <c r="G971" s="87"/>
      <c r="H971" s="87"/>
      <c r="I971" s="87"/>
      <c r="J971" s="87"/>
      <c r="K971" s="87"/>
      <c r="L971" s="87"/>
      <c r="M971" s="87"/>
      <c r="N971" s="87"/>
      <c r="O971" s="87"/>
      <c r="P971" s="87"/>
      <c r="Q971" s="87"/>
    </row>
    <row r="972" spans="2:17">
      <c r="B972" s="87"/>
      <c r="C972" s="87"/>
      <c r="D972" s="87"/>
      <c r="E972" s="87"/>
      <c r="F972" s="87"/>
      <c r="G972" s="87"/>
      <c r="H972" s="87"/>
      <c r="I972" s="87"/>
      <c r="J972" s="87"/>
      <c r="K972" s="87"/>
      <c r="L972" s="87"/>
      <c r="M972" s="87"/>
      <c r="N972" s="87"/>
      <c r="O972" s="87"/>
      <c r="P972" s="87"/>
      <c r="Q972" s="87"/>
    </row>
    <row r="973" spans="2:17">
      <c r="B973" s="87"/>
      <c r="C973" s="87"/>
      <c r="D973" s="87"/>
      <c r="E973" s="87"/>
      <c r="F973" s="87"/>
      <c r="G973" s="87"/>
      <c r="H973" s="87"/>
      <c r="I973" s="87"/>
      <c r="J973" s="87"/>
      <c r="K973" s="87"/>
      <c r="L973" s="87"/>
      <c r="M973" s="87"/>
      <c r="N973" s="87"/>
      <c r="O973" s="87"/>
      <c r="P973" s="87"/>
      <c r="Q973" s="87"/>
    </row>
    <row r="974" spans="2:17">
      <c r="B974" s="87"/>
      <c r="C974" s="87"/>
      <c r="D974" s="87"/>
      <c r="E974" s="87"/>
      <c r="F974" s="87"/>
      <c r="G974" s="87"/>
      <c r="H974" s="87"/>
      <c r="I974" s="87"/>
      <c r="J974" s="87"/>
      <c r="K974" s="87"/>
      <c r="L974" s="87"/>
      <c r="M974" s="87"/>
      <c r="N974" s="87"/>
      <c r="O974" s="87"/>
      <c r="P974" s="87"/>
      <c r="Q974" s="87"/>
    </row>
    <row r="975" spans="2:17">
      <c r="B975" s="87"/>
      <c r="C975" s="87"/>
      <c r="D975" s="87"/>
      <c r="E975" s="87"/>
      <c r="F975" s="87"/>
      <c r="G975" s="87"/>
      <c r="H975" s="87"/>
      <c r="I975" s="87"/>
      <c r="J975" s="87"/>
      <c r="K975" s="87"/>
      <c r="L975" s="87"/>
      <c r="M975" s="87"/>
      <c r="N975" s="87"/>
      <c r="O975" s="87"/>
      <c r="P975" s="87"/>
      <c r="Q975" s="87"/>
    </row>
    <row r="976" spans="2:17">
      <c r="B976" s="87"/>
      <c r="C976" s="87"/>
      <c r="D976" s="87"/>
      <c r="E976" s="87"/>
      <c r="F976" s="87"/>
      <c r="G976" s="87"/>
      <c r="H976" s="87"/>
      <c r="I976" s="87"/>
      <c r="J976" s="87"/>
      <c r="K976" s="87"/>
      <c r="L976" s="87"/>
      <c r="M976" s="87"/>
      <c r="N976" s="87"/>
      <c r="O976" s="87"/>
      <c r="P976" s="87"/>
      <c r="Q976" s="87"/>
    </row>
    <row r="977" spans="2:17">
      <c r="B977" s="87"/>
      <c r="C977" s="87"/>
      <c r="D977" s="87"/>
      <c r="E977" s="87"/>
      <c r="F977" s="87"/>
      <c r="G977" s="87"/>
      <c r="H977" s="87"/>
      <c r="I977" s="87"/>
      <c r="J977" s="87"/>
      <c r="K977" s="87"/>
      <c r="L977" s="87"/>
      <c r="M977" s="87"/>
      <c r="N977" s="87"/>
      <c r="O977" s="87"/>
      <c r="P977" s="87"/>
      <c r="Q977" s="87"/>
    </row>
    <row r="978" spans="2:17">
      <c r="B978" s="87"/>
      <c r="C978" s="87"/>
      <c r="D978" s="87"/>
      <c r="E978" s="87"/>
      <c r="F978" s="87"/>
      <c r="G978" s="87"/>
      <c r="H978" s="87"/>
      <c r="I978" s="87"/>
      <c r="J978" s="87"/>
      <c r="K978" s="87"/>
      <c r="L978" s="87"/>
      <c r="M978" s="87"/>
      <c r="N978" s="87"/>
      <c r="O978" s="87"/>
      <c r="P978" s="87"/>
      <c r="Q978" s="87"/>
    </row>
    <row r="979" spans="2:17">
      <c r="B979" s="87"/>
      <c r="C979" s="87"/>
      <c r="D979" s="87"/>
      <c r="E979" s="87"/>
      <c r="F979" s="87"/>
      <c r="G979" s="87"/>
      <c r="H979" s="87"/>
      <c r="I979" s="87"/>
      <c r="J979" s="87"/>
      <c r="K979" s="87"/>
      <c r="L979" s="87"/>
      <c r="M979" s="87"/>
      <c r="N979" s="87"/>
      <c r="O979" s="87"/>
      <c r="P979" s="87"/>
      <c r="Q979" s="87"/>
    </row>
    <row r="980" spans="2:17">
      <c r="B980" s="87"/>
      <c r="C980" s="87"/>
      <c r="D980" s="87"/>
      <c r="E980" s="87"/>
      <c r="F980" s="87"/>
      <c r="G980" s="87"/>
      <c r="H980" s="87"/>
      <c r="I980" s="87"/>
      <c r="J980" s="87"/>
      <c r="K980" s="87"/>
      <c r="L980" s="87"/>
      <c r="M980" s="87"/>
      <c r="N980" s="87"/>
      <c r="O980" s="87"/>
      <c r="P980" s="87"/>
      <c r="Q980" s="87"/>
    </row>
    <row r="981" spans="2:17">
      <c r="B981" s="87"/>
      <c r="C981" s="87"/>
      <c r="D981" s="87"/>
      <c r="E981" s="87"/>
      <c r="F981" s="87"/>
      <c r="G981" s="87"/>
      <c r="H981" s="87"/>
      <c r="I981" s="87"/>
      <c r="J981" s="87"/>
      <c r="K981" s="87"/>
      <c r="L981" s="87"/>
      <c r="M981" s="87"/>
      <c r="N981" s="87"/>
      <c r="O981" s="87"/>
      <c r="P981" s="87"/>
      <c r="Q981" s="87"/>
    </row>
    <row r="982" spans="2:17">
      <c r="B982" s="87"/>
      <c r="C982" s="87"/>
      <c r="D982" s="87"/>
      <c r="E982" s="87"/>
      <c r="F982" s="87"/>
      <c r="G982" s="87"/>
      <c r="H982" s="87"/>
      <c r="I982" s="87"/>
      <c r="J982" s="87"/>
      <c r="K982" s="87"/>
      <c r="L982" s="87"/>
      <c r="M982" s="87"/>
      <c r="N982" s="87"/>
      <c r="O982" s="87"/>
      <c r="P982" s="87"/>
      <c r="Q982" s="87"/>
    </row>
    <row r="983" spans="2:17">
      <c r="B983" s="87"/>
      <c r="C983" s="87"/>
      <c r="D983" s="87"/>
      <c r="E983" s="87"/>
      <c r="F983" s="87"/>
      <c r="G983" s="87"/>
      <c r="H983" s="87"/>
      <c r="I983" s="87"/>
      <c r="J983" s="87"/>
      <c r="K983" s="87"/>
      <c r="L983" s="87"/>
      <c r="M983" s="87"/>
      <c r="N983" s="87"/>
      <c r="O983" s="87"/>
      <c r="P983" s="87"/>
      <c r="Q983" s="87"/>
    </row>
    <row r="984" spans="2:17">
      <c r="B984" s="87"/>
      <c r="C984" s="87"/>
      <c r="D984" s="87"/>
      <c r="E984" s="87"/>
      <c r="F984" s="87"/>
      <c r="G984" s="87"/>
      <c r="H984" s="87"/>
      <c r="I984" s="87"/>
      <c r="J984" s="87"/>
      <c r="K984" s="87"/>
      <c r="L984" s="87"/>
      <c r="M984" s="87"/>
      <c r="N984" s="87"/>
      <c r="O984" s="87"/>
      <c r="P984" s="87"/>
      <c r="Q984" s="87"/>
    </row>
    <row r="985" spans="2:17">
      <c r="B985" s="87"/>
      <c r="C985" s="87"/>
      <c r="D985" s="87"/>
      <c r="E985" s="87"/>
      <c r="F985" s="87"/>
      <c r="G985" s="87"/>
      <c r="H985" s="87"/>
      <c r="I985" s="87"/>
      <c r="J985" s="87"/>
      <c r="K985" s="87"/>
      <c r="L985" s="87"/>
      <c r="M985" s="87"/>
      <c r="N985" s="87"/>
      <c r="O985" s="87"/>
      <c r="P985" s="87"/>
      <c r="Q985" s="87"/>
    </row>
    <row r="986" spans="2:17">
      <c r="B986" s="87"/>
      <c r="C986" s="87"/>
      <c r="D986" s="87"/>
      <c r="E986" s="87"/>
      <c r="F986" s="87"/>
      <c r="G986" s="87"/>
      <c r="H986" s="87"/>
      <c r="I986" s="87"/>
      <c r="J986" s="87"/>
      <c r="K986" s="87"/>
      <c r="L986" s="87"/>
      <c r="M986" s="87"/>
      <c r="N986" s="87"/>
      <c r="O986" s="87"/>
      <c r="P986" s="87"/>
      <c r="Q986" s="87"/>
    </row>
    <row r="987" spans="2:17">
      <c r="B987" s="87"/>
      <c r="C987" s="87"/>
      <c r="D987" s="87"/>
      <c r="E987" s="87"/>
      <c r="F987" s="87"/>
      <c r="G987" s="87"/>
      <c r="H987" s="87"/>
      <c r="I987" s="87"/>
      <c r="J987" s="87"/>
      <c r="K987" s="87"/>
      <c r="L987" s="87"/>
      <c r="M987" s="87"/>
      <c r="N987" s="87"/>
      <c r="O987" s="87"/>
      <c r="P987" s="87"/>
      <c r="Q987" s="87"/>
    </row>
    <row r="988" spans="2:17">
      <c r="B988" s="87"/>
      <c r="C988" s="87"/>
      <c r="D988" s="87"/>
      <c r="E988" s="87"/>
      <c r="F988" s="87"/>
      <c r="G988" s="87"/>
      <c r="H988" s="87"/>
      <c r="I988" s="87"/>
      <c r="J988" s="87"/>
      <c r="K988" s="87"/>
      <c r="L988" s="87"/>
      <c r="M988" s="87"/>
      <c r="N988" s="87"/>
      <c r="O988" s="87"/>
      <c r="P988" s="87"/>
      <c r="Q988" s="87"/>
    </row>
    <row r="989" spans="2:17">
      <c r="B989" s="87"/>
      <c r="C989" s="87"/>
      <c r="D989" s="87"/>
      <c r="E989" s="87"/>
      <c r="F989" s="87"/>
      <c r="G989" s="87"/>
      <c r="H989" s="87"/>
      <c r="I989" s="87"/>
      <c r="J989" s="87"/>
      <c r="K989" s="87"/>
      <c r="L989" s="87"/>
      <c r="M989" s="87"/>
      <c r="N989" s="87"/>
      <c r="O989" s="87"/>
      <c r="P989" s="87"/>
      <c r="Q989" s="87"/>
    </row>
    <row r="990" spans="2:17">
      <c r="B990" s="87"/>
      <c r="C990" s="87"/>
      <c r="D990" s="87"/>
      <c r="E990" s="87"/>
      <c r="F990" s="87"/>
      <c r="G990" s="87"/>
      <c r="H990" s="87"/>
      <c r="I990" s="87"/>
      <c r="J990" s="87"/>
      <c r="K990" s="87"/>
      <c r="L990" s="87"/>
      <c r="M990" s="87"/>
      <c r="N990" s="87"/>
      <c r="O990" s="87"/>
      <c r="P990" s="87"/>
      <c r="Q990" s="87"/>
    </row>
    <row r="991" spans="2:17">
      <c r="B991" s="87"/>
      <c r="C991" s="87"/>
      <c r="D991" s="87"/>
      <c r="E991" s="87"/>
      <c r="F991" s="87"/>
      <c r="G991" s="87"/>
      <c r="H991" s="87"/>
      <c r="I991" s="87"/>
      <c r="J991" s="87"/>
      <c r="K991" s="87"/>
      <c r="L991" s="87"/>
      <c r="M991" s="87"/>
      <c r="N991" s="87"/>
      <c r="O991" s="87"/>
      <c r="P991" s="87"/>
      <c r="Q991" s="87"/>
    </row>
    <row r="992" spans="2:17">
      <c r="B992" s="87"/>
      <c r="C992" s="87"/>
      <c r="D992" s="87"/>
      <c r="E992" s="87"/>
      <c r="F992" s="87"/>
      <c r="G992" s="87"/>
      <c r="H992" s="87"/>
      <c r="I992" s="87"/>
      <c r="J992" s="87"/>
      <c r="K992" s="87"/>
      <c r="L992" s="87"/>
      <c r="M992" s="87"/>
      <c r="N992" s="87"/>
      <c r="O992" s="87"/>
      <c r="P992" s="87"/>
      <c r="Q992" s="87"/>
    </row>
    <row r="993" spans="2:17">
      <c r="B993" s="87"/>
      <c r="C993" s="87"/>
      <c r="D993" s="87"/>
      <c r="E993" s="87"/>
      <c r="F993" s="87"/>
      <c r="G993" s="87"/>
      <c r="H993" s="87"/>
      <c r="I993" s="87"/>
      <c r="J993" s="87"/>
      <c r="K993" s="87"/>
      <c r="L993" s="87"/>
      <c r="M993" s="87"/>
      <c r="N993" s="87"/>
      <c r="O993" s="87"/>
      <c r="P993" s="87"/>
      <c r="Q993" s="87"/>
    </row>
    <row r="994" spans="2:17">
      <c r="B994" s="87"/>
      <c r="C994" s="87"/>
      <c r="D994" s="87"/>
      <c r="E994" s="87"/>
      <c r="F994" s="87"/>
      <c r="G994" s="87"/>
      <c r="H994" s="87"/>
      <c r="I994" s="87"/>
      <c r="J994" s="87"/>
      <c r="K994" s="87"/>
      <c r="L994" s="87"/>
      <c r="M994" s="87"/>
      <c r="N994" s="87"/>
      <c r="O994" s="87"/>
      <c r="P994" s="87"/>
      <c r="Q994" s="87"/>
    </row>
    <row r="995" spans="2:17">
      <c r="B995" s="87"/>
      <c r="C995" s="87"/>
      <c r="D995" s="87"/>
      <c r="E995" s="87"/>
      <c r="F995" s="87"/>
      <c r="G995" s="87"/>
      <c r="H995" s="87"/>
      <c r="I995" s="87"/>
      <c r="J995" s="87"/>
      <c r="K995" s="87"/>
      <c r="L995" s="87"/>
      <c r="M995" s="87"/>
      <c r="N995" s="87"/>
      <c r="O995" s="87"/>
      <c r="P995" s="87"/>
      <c r="Q995" s="87"/>
    </row>
    <row r="996" spans="2:17">
      <c r="B996" s="87"/>
      <c r="C996" s="87"/>
      <c r="D996" s="87"/>
      <c r="E996" s="87"/>
      <c r="F996" s="87"/>
      <c r="G996" s="87"/>
      <c r="H996" s="87"/>
      <c r="I996" s="87"/>
      <c r="J996" s="87"/>
      <c r="K996" s="87"/>
      <c r="L996" s="87"/>
      <c r="M996" s="87"/>
      <c r="N996" s="87"/>
      <c r="O996" s="87"/>
      <c r="P996" s="87"/>
      <c r="Q996" s="87"/>
    </row>
    <row r="997" spans="2:17">
      <c r="B997" s="87"/>
      <c r="C997" s="87"/>
      <c r="D997" s="87"/>
      <c r="E997" s="87"/>
      <c r="F997" s="87"/>
      <c r="G997" s="87"/>
      <c r="H997" s="87"/>
      <c r="I997" s="87"/>
      <c r="J997" s="87"/>
      <c r="K997" s="87"/>
      <c r="L997" s="87"/>
      <c r="M997" s="87"/>
      <c r="N997" s="87"/>
      <c r="O997" s="87"/>
      <c r="P997" s="87"/>
      <c r="Q997" s="87"/>
    </row>
    <row r="998" spans="2:17">
      <c r="B998" s="87"/>
      <c r="C998" s="87"/>
      <c r="D998" s="87"/>
      <c r="E998" s="87"/>
      <c r="F998" s="87"/>
      <c r="G998" s="87"/>
      <c r="H998" s="87"/>
      <c r="I998" s="87"/>
      <c r="J998" s="87"/>
      <c r="K998" s="87"/>
      <c r="L998" s="87"/>
      <c r="M998" s="87"/>
      <c r="N998" s="87"/>
      <c r="O998" s="87"/>
      <c r="P998" s="87"/>
      <c r="Q998" s="87"/>
    </row>
    <row r="999" spans="2:17">
      <c r="B999" s="87"/>
      <c r="C999" s="87"/>
      <c r="D999" s="87"/>
      <c r="E999" s="87"/>
      <c r="F999" s="87"/>
      <c r="G999" s="87"/>
      <c r="H999" s="87"/>
      <c r="I999" s="87"/>
      <c r="J999" s="87"/>
      <c r="K999" s="87"/>
      <c r="L999" s="87"/>
      <c r="M999" s="87"/>
      <c r="N999" s="87"/>
      <c r="O999" s="87"/>
      <c r="P999" s="87"/>
      <c r="Q999" s="87"/>
    </row>
    <row r="1000" spans="2:17">
      <c r="B1000" s="87"/>
      <c r="C1000" s="87"/>
      <c r="D1000" s="87"/>
      <c r="E1000" s="87"/>
      <c r="F1000" s="87"/>
      <c r="G1000" s="87"/>
      <c r="H1000" s="87"/>
      <c r="I1000" s="87"/>
      <c r="J1000" s="87"/>
      <c r="K1000" s="87"/>
      <c r="L1000" s="87"/>
      <c r="M1000" s="87"/>
      <c r="N1000" s="87"/>
      <c r="O1000" s="87"/>
      <c r="P1000" s="87"/>
      <c r="Q1000" s="87"/>
    </row>
    <row r="1001" spans="2:17">
      <c r="B1001"/>
      <c r="C1001"/>
      <c r="D1001"/>
      <c r="E1001"/>
      <c r="F1001"/>
      <c r="G1001"/>
      <c r="H1001"/>
      <c r="I1001"/>
      <c r="J1001"/>
      <c r="K1001"/>
      <c r="L1001"/>
      <c r="M1001"/>
      <c r="N1001"/>
      <c r="O1001"/>
      <c r="P1001"/>
      <c r="Q1001"/>
    </row>
    <row r="1002" spans="2:17">
      <c r="B1002"/>
      <c r="C1002"/>
      <c r="D1002"/>
      <c r="E1002"/>
      <c r="F1002"/>
      <c r="G1002"/>
      <c r="H1002"/>
      <c r="I1002"/>
      <c r="J1002"/>
      <c r="K1002"/>
      <c r="L1002"/>
      <c r="M1002"/>
      <c r="N1002"/>
      <c r="O1002"/>
      <c r="P1002"/>
      <c r="Q1002"/>
    </row>
    <row r="1003" spans="2:17">
      <c r="B1003"/>
      <c r="C1003"/>
      <c r="D1003"/>
      <c r="E1003"/>
      <c r="F1003"/>
      <c r="G1003"/>
      <c r="H1003"/>
      <c r="I1003"/>
      <c r="J1003"/>
      <c r="K1003"/>
      <c r="L1003"/>
      <c r="M1003"/>
      <c r="N1003"/>
      <c r="O1003"/>
      <c r="P1003"/>
      <c r="Q1003"/>
    </row>
    <row r="1004" spans="2:17">
      <c r="B1004"/>
      <c r="C1004"/>
      <c r="D1004"/>
      <c r="E1004"/>
      <c r="F1004"/>
      <c r="G1004"/>
      <c r="H1004"/>
      <c r="I1004"/>
      <c r="J1004"/>
      <c r="K1004"/>
      <c r="L1004"/>
      <c r="M1004"/>
      <c r="N1004"/>
      <c r="O1004"/>
      <c r="P1004"/>
      <c r="Q1004"/>
    </row>
    <row r="1005" spans="2:17">
      <c r="B1005"/>
      <c r="C1005"/>
      <c r="D1005"/>
      <c r="E1005"/>
      <c r="F1005"/>
      <c r="G1005"/>
      <c r="H1005"/>
      <c r="I1005"/>
      <c r="J1005"/>
      <c r="K1005"/>
      <c r="L1005"/>
      <c r="M1005"/>
      <c r="N1005"/>
      <c r="O1005"/>
      <c r="P1005"/>
      <c r="Q1005"/>
    </row>
    <row r="1006" spans="2:17">
      <c r="B1006"/>
      <c r="C1006"/>
      <c r="D1006"/>
      <c r="E1006"/>
      <c r="F1006"/>
      <c r="G1006"/>
      <c r="H1006"/>
      <c r="I1006"/>
      <c r="J1006"/>
      <c r="K1006"/>
      <c r="L1006"/>
      <c r="M1006"/>
      <c r="N1006"/>
      <c r="O1006"/>
      <c r="P1006"/>
      <c r="Q1006"/>
    </row>
    <row r="1007" spans="2:17">
      <c r="B1007"/>
      <c r="C1007"/>
      <c r="D1007"/>
      <c r="E1007"/>
      <c r="F1007"/>
      <c r="G1007"/>
      <c r="H1007"/>
      <c r="I1007"/>
      <c r="J1007"/>
      <c r="K1007"/>
      <c r="L1007"/>
      <c r="M1007"/>
      <c r="N1007"/>
      <c r="O1007"/>
      <c r="P1007"/>
      <c r="Q1007"/>
    </row>
    <row r="1008" spans="2:17">
      <c r="B1008"/>
      <c r="C1008"/>
      <c r="D1008"/>
      <c r="E1008"/>
      <c r="F1008"/>
      <c r="G1008"/>
      <c r="H1008"/>
      <c r="I1008"/>
      <c r="J1008"/>
      <c r="K1008"/>
      <c r="L1008"/>
      <c r="M1008"/>
      <c r="N1008"/>
      <c r="O1008"/>
      <c r="P1008"/>
      <c r="Q1008"/>
    </row>
    <row r="1009" spans="2:17">
      <c r="B1009"/>
      <c r="C1009"/>
      <c r="D1009"/>
      <c r="E1009"/>
      <c r="F1009"/>
      <c r="G1009"/>
      <c r="H1009"/>
      <c r="I1009"/>
      <c r="J1009"/>
      <c r="K1009"/>
      <c r="L1009"/>
      <c r="M1009"/>
      <c r="N1009"/>
      <c r="O1009"/>
      <c r="P1009"/>
      <c r="Q1009"/>
    </row>
    <row r="1010" spans="2:17">
      <c r="B1010"/>
      <c r="C1010"/>
      <c r="D1010"/>
      <c r="E1010"/>
      <c r="F1010"/>
      <c r="G1010"/>
      <c r="H1010"/>
      <c r="I1010"/>
      <c r="J1010"/>
      <c r="K1010"/>
      <c r="L1010"/>
      <c r="M1010"/>
      <c r="N1010"/>
      <c r="O1010"/>
      <c r="P1010"/>
      <c r="Q1010"/>
    </row>
    <row r="1011" spans="2:17">
      <c r="B1011"/>
      <c r="C1011"/>
      <c r="D1011"/>
      <c r="E1011"/>
      <c r="F1011"/>
      <c r="G1011"/>
      <c r="H1011"/>
      <c r="I1011"/>
      <c r="J1011"/>
      <c r="K1011"/>
      <c r="L1011"/>
      <c r="M1011"/>
      <c r="N1011"/>
      <c r="O1011"/>
      <c r="P1011"/>
      <c r="Q1011"/>
    </row>
    <row r="1012" spans="2:17">
      <c r="B1012"/>
      <c r="C1012"/>
      <c r="D1012"/>
      <c r="E1012"/>
      <c r="F1012"/>
      <c r="G1012"/>
      <c r="H1012"/>
      <c r="I1012"/>
      <c r="J1012"/>
      <c r="K1012"/>
      <c r="L1012"/>
      <c r="M1012"/>
      <c r="N1012"/>
      <c r="O1012"/>
      <c r="P1012"/>
      <c r="Q1012"/>
    </row>
    <row r="1013" spans="2:17">
      <c r="B1013"/>
      <c r="C1013"/>
      <c r="D1013"/>
      <c r="E1013"/>
      <c r="F1013"/>
      <c r="G1013"/>
      <c r="H1013"/>
      <c r="I1013"/>
      <c r="J1013"/>
      <c r="K1013"/>
      <c r="L1013"/>
      <c r="M1013"/>
      <c r="N1013"/>
      <c r="O1013"/>
      <c r="P1013"/>
      <c r="Q1013"/>
    </row>
    <row r="1014" spans="2:17">
      <c r="B1014"/>
      <c r="C1014"/>
      <c r="D1014"/>
      <c r="E1014"/>
      <c r="F1014"/>
      <c r="G1014"/>
      <c r="H1014"/>
      <c r="I1014"/>
      <c r="J1014"/>
      <c r="K1014"/>
      <c r="L1014"/>
      <c r="M1014"/>
      <c r="N1014"/>
      <c r="O1014"/>
      <c r="P1014"/>
      <c r="Q1014"/>
    </row>
    <row r="1015" spans="2:17">
      <c r="B1015"/>
      <c r="C1015"/>
      <c r="D1015"/>
      <c r="E1015"/>
      <c r="F1015"/>
      <c r="G1015"/>
      <c r="H1015"/>
      <c r="I1015"/>
      <c r="J1015"/>
      <c r="K1015"/>
      <c r="L1015"/>
      <c r="M1015"/>
      <c r="N1015"/>
      <c r="O1015"/>
      <c r="P1015"/>
      <c r="Q1015"/>
    </row>
    <row r="1016" spans="2:17">
      <c r="B1016"/>
      <c r="C1016"/>
      <c r="D1016"/>
      <c r="E1016"/>
      <c r="F1016"/>
      <c r="G1016"/>
      <c r="H1016"/>
      <c r="I1016"/>
      <c r="J1016"/>
      <c r="K1016"/>
      <c r="L1016"/>
      <c r="M1016"/>
      <c r="N1016"/>
      <c r="O1016"/>
      <c r="P1016"/>
      <c r="Q1016"/>
    </row>
    <row r="1017" spans="2:17">
      <c r="B1017"/>
      <c r="C1017"/>
      <c r="D1017"/>
      <c r="E1017"/>
      <c r="F1017"/>
      <c r="G1017"/>
      <c r="H1017"/>
      <c r="I1017"/>
      <c r="J1017"/>
      <c r="K1017"/>
      <c r="L1017"/>
      <c r="M1017"/>
      <c r="N1017"/>
      <c r="O1017"/>
      <c r="P1017"/>
      <c r="Q1017"/>
    </row>
    <row r="1018" spans="2:17">
      <c r="B1018"/>
      <c r="C1018"/>
      <c r="D1018"/>
      <c r="E1018"/>
      <c r="F1018"/>
      <c r="G1018"/>
      <c r="H1018"/>
      <c r="I1018"/>
      <c r="J1018"/>
      <c r="K1018"/>
      <c r="L1018"/>
      <c r="M1018"/>
      <c r="N1018"/>
      <c r="O1018"/>
      <c r="P1018"/>
      <c r="Q1018"/>
    </row>
    <row r="1019" spans="2:17">
      <c r="B1019"/>
      <c r="C1019"/>
      <c r="D1019"/>
      <c r="E1019"/>
      <c r="F1019"/>
      <c r="G1019"/>
      <c r="H1019"/>
      <c r="I1019"/>
      <c r="J1019"/>
      <c r="K1019"/>
      <c r="L1019"/>
      <c r="M1019"/>
      <c r="N1019"/>
      <c r="O1019"/>
      <c r="P1019"/>
      <c r="Q1019"/>
    </row>
    <row r="1020" spans="2:17">
      <c r="B1020"/>
      <c r="C1020"/>
      <c r="D1020"/>
      <c r="E1020"/>
      <c r="F1020"/>
      <c r="G1020"/>
      <c r="H1020"/>
      <c r="I1020"/>
      <c r="J1020"/>
      <c r="K1020"/>
      <c r="L1020"/>
      <c r="M1020"/>
      <c r="N1020"/>
      <c r="O1020"/>
      <c r="P1020"/>
      <c r="Q1020"/>
    </row>
    <row r="1021" spans="2:17">
      <c r="B1021"/>
      <c r="C1021"/>
      <c r="D1021"/>
      <c r="E1021"/>
      <c r="F1021"/>
      <c r="G1021"/>
      <c r="H1021"/>
      <c r="I1021"/>
      <c r="J1021"/>
      <c r="K1021"/>
      <c r="L1021"/>
      <c r="M1021"/>
      <c r="N1021"/>
      <c r="O1021"/>
      <c r="P1021"/>
      <c r="Q1021"/>
    </row>
    <row r="1022" spans="2:17">
      <c r="B1022"/>
      <c r="C1022"/>
      <c r="D1022"/>
      <c r="E1022"/>
      <c r="F1022"/>
      <c r="G1022"/>
      <c r="H1022"/>
      <c r="I1022"/>
      <c r="J1022"/>
      <c r="K1022"/>
      <c r="L1022"/>
      <c r="M1022"/>
      <c r="N1022"/>
      <c r="O1022"/>
      <c r="P1022"/>
      <c r="Q1022"/>
    </row>
    <row r="1023" spans="2:17">
      <c r="B1023"/>
      <c r="C1023"/>
      <c r="D1023"/>
      <c r="E1023"/>
      <c r="F1023"/>
      <c r="G1023"/>
      <c r="H1023"/>
      <c r="I1023"/>
      <c r="J1023"/>
      <c r="K1023"/>
      <c r="L1023"/>
      <c r="M1023"/>
      <c r="N1023"/>
      <c r="O1023"/>
      <c r="P1023"/>
      <c r="Q1023"/>
    </row>
    <row r="1024" spans="2:17">
      <c r="B1024"/>
      <c r="C1024"/>
      <c r="D1024"/>
      <c r="E1024"/>
      <c r="F1024"/>
      <c r="G1024"/>
      <c r="H1024"/>
      <c r="I1024"/>
      <c r="J1024"/>
      <c r="K1024"/>
      <c r="L1024"/>
      <c r="M1024"/>
      <c r="N1024"/>
      <c r="O1024"/>
      <c r="P1024"/>
      <c r="Q1024"/>
    </row>
    <row r="1025" spans="2:17">
      <c r="B1025"/>
      <c r="C1025"/>
      <c r="D1025"/>
      <c r="E1025"/>
      <c r="F1025"/>
      <c r="G1025"/>
      <c r="H1025"/>
      <c r="I1025"/>
      <c r="J1025"/>
      <c r="K1025"/>
      <c r="L1025"/>
      <c r="M1025"/>
      <c r="N1025"/>
      <c r="O1025"/>
      <c r="P1025"/>
      <c r="Q1025"/>
    </row>
    <row r="1026" spans="2:17">
      <c r="B1026"/>
      <c r="C1026"/>
      <c r="D1026"/>
      <c r="E1026"/>
      <c r="F1026"/>
      <c r="G1026"/>
      <c r="H1026"/>
      <c r="I1026"/>
      <c r="J1026"/>
      <c r="K1026"/>
      <c r="L1026"/>
      <c r="M1026"/>
      <c r="N1026"/>
      <c r="O1026"/>
      <c r="P1026"/>
      <c r="Q1026"/>
    </row>
    <row r="1027" spans="2:17">
      <c r="B1027"/>
      <c r="C1027"/>
      <c r="D1027"/>
      <c r="E1027"/>
      <c r="F1027"/>
      <c r="G1027"/>
      <c r="H1027"/>
      <c r="I1027"/>
      <c r="J1027"/>
      <c r="K1027"/>
      <c r="L1027"/>
      <c r="M1027"/>
      <c r="N1027"/>
      <c r="O1027"/>
      <c r="P1027"/>
      <c r="Q1027"/>
    </row>
    <row r="1028" spans="2:17">
      <c r="B1028"/>
      <c r="C1028"/>
      <c r="D1028"/>
      <c r="E1028"/>
      <c r="F1028"/>
      <c r="G1028"/>
      <c r="H1028"/>
      <c r="I1028"/>
      <c r="J1028"/>
      <c r="K1028"/>
      <c r="L1028"/>
      <c r="M1028"/>
      <c r="N1028"/>
      <c r="O1028"/>
      <c r="P1028"/>
      <c r="Q1028"/>
    </row>
    <row r="1029" spans="2:17">
      <c r="B1029"/>
      <c r="C1029"/>
      <c r="D1029"/>
      <c r="E1029"/>
      <c r="F1029"/>
      <c r="G1029"/>
      <c r="H1029"/>
      <c r="I1029"/>
      <c r="J1029"/>
      <c r="K1029"/>
      <c r="L1029"/>
      <c r="M1029"/>
      <c r="N1029"/>
      <c r="O1029"/>
      <c r="P1029"/>
      <c r="Q1029"/>
    </row>
    <row r="1030" spans="2:17">
      <c r="B1030"/>
      <c r="C1030"/>
      <c r="D1030"/>
      <c r="E1030"/>
      <c r="F1030"/>
      <c r="G1030"/>
      <c r="H1030"/>
      <c r="I1030"/>
      <c r="J1030"/>
      <c r="K1030"/>
      <c r="L1030"/>
      <c r="M1030"/>
      <c r="N1030"/>
      <c r="O1030"/>
      <c r="P1030"/>
      <c r="Q1030"/>
    </row>
    <row r="1031" spans="2:17">
      <c r="B1031"/>
      <c r="C1031"/>
      <c r="D1031"/>
      <c r="E1031"/>
      <c r="F1031"/>
      <c r="G1031"/>
      <c r="H1031"/>
      <c r="I1031"/>
      <c r="J1031"/>
      <c r="K1031"/>
      <c r="L1031"/>
      <c r="M1031"/>
      <c r="N1031"/>
      <c r="O1031"/>
      <c r="P1031"/>
      <c r="Q1031"/>
    </row>
    <row r="1032" spans="2:17">
      <c r="B1032"/>
      <c r="C1032"/>
      <c r="D1032"/>
      <c r="E1032"/>
      <c r="F1032"/>
      <c r="G1032"/>
      <c r="H1032"/>
      <c r="I1032"/>
      <c r="J1032"/>
      <c r="K1032"/>
      <c r="L1032"/>
      <c r="M1032"/>
      <c r="N1032"/>
      <c r="O1032"/>
      <c r="P1032"/>
      <c r="Q1032"/>
    </row>
    <row r="1033" spans="2:17">
      <c r="B1033"/>
      <c r="C1033"/>
      <c r="D1033"/>
      <c r="E1033"/>
      <c r="F1033"/>
      <c r="G1033"/>
      <c r="H1033"/>
      <c r="I1033"/>
      <c r="J1033"/>
      <c r="K1033"/>
      <c r="L1033"/>
      <c r="M1033"/>
      <c r="N1033"/>
      <c r="O1033"/>
      <c r="P1033"/>
      <c r="Q1033"/>
    </row>
    <row r="1034" spans="2:17">
      <c r="B1034"/>
      <c r="C1034"/>
      <c r="D1034"/>
      <c r="E1034"/>
      <c r="F1034"/>
      <c r="G1034"/>
      <c r="H1034"/>
      <c r="I1034"/>
      <c r="J1034"/>
      <c r="K1034"/>
      <c r="L1034"/>
      <c r="M1034"/>
      <c r="N1034"/>
      <c r="O1034"/>
      <c r="P1034"/>
      <c r="Q1034"/>
    </row>
    <row r="1035" spans="2:17">
      <c r="B1035"/>
      <c r="C1035"/>
      <c r="D1035"/>
      <c r="E1035"/>
      <c r="F1035"/>
      <c r="G1035"/>
      <c r="H1035"/>
      <c r="I1035"/>
      <c r="J1035"/>
      <c r="K1035"/>
      <c r="L1035"/>
      <c r="M1035"/>
      <c r="N1035"/>
      <c r="O1035"/>
      <c r="P1035"/>
      <c r="Q1035"/>
    </row>
    <row r="1036" spans="2:17">
      <c r="B1036"/>
      <c r="C1036"/>
      <c r="D1036"/>
      <c r="E1036"/>
      <c r="F1036"/>
      <c r="G1036"/>
      <c r="H1036"/>
      <c r="I1036"/>
      <c r="J1036"/>
      <c r="K1036"/>
      <c r="L1036"/>
      <c r="M1036"/>
      <c r="N1036"/>
      <c r="O1036"/>
      <c r="P1036"/>
      <c r="Q1036"/>
    </row>
    <row r="1037" spans="2:17">
      <c r="B1037"/>
      <c r="C1037"/>
      <c r="D1037"/>
      <c r="E1037"/>
      <c r="F1037"/>
      <c r="G1037"/>
      <c r="H1037"/>
      <c r="I1037"/>
      <c r="J1037"/>
      <c r="K1037"/>
      <c r="L1037"/>
      <c r="M1037"/>
      <c r="N1037"/>
      <c r="O1037"/>
      <c r="P1037"/>
      <c r="Q1037"/>
    </row>
    <row r="1038" spans="2:17">
      <c r="B1038"/>
      <c r="C1038"/>
      <c r="D1038"/>
      <c r="E1038"/>
      <c r="F1038"/>
      <c r="G1038"/>
      <c r="H1038"/>
      <c r="I1038"/>
      <c r="J1038"/>
      <c r="K1038"/>
      <c r="L1038"/>
      <c r="M1038"/>
      <c r="N1038"/>
      <c r="O1038"/>
      <c r="P1038"/>
      <c r="Q1038"/>
    </row>
    <row r="1039" spans="2:17">
      <c r="B1039"/>
      <c r="C1039"/>
      <c r="D1039"/>
      <c r="E1039"/>
      <c r="F1039"/>
      <c r="G1039"/>
      <c r="H1039"/>
      <c r="I1039"/>
      <c r="J1039"/>
      <c r="K1039"/>
      <c r="L1039"/>
      <c r="M1039"/>
      <c r="N1039"/>
      <c r="O1039"/>
      <c r="P1039"/>
      <c r="Q1039"/>
    </row>
    <row r="1040" spans="2:17">
      <c r="B1040"/>
      <c r="C1040"/>
      <c r="D1040"/>
      <c r="E1040"/>
      <c r="F1040"/>
      <c r="G1040"/>
      <c r="H1040"/>
      <c r="I1040"/>
      <c r="J1040"/>
      <c r="K1040"/>
      <c r="L1040"/>
      <c r="M1040"/>
      <c r="N1040"/>
      <c r="O1040"/>
      <c r="P1040"/>
      <c r="Q1040"/>
    </row>
    <row r="1041" spans="2:17">
      <c r="B1041"/>
      <c r="C1041"/>
      <c r="D1041"/>
      <c r="E1041"/>
      <c r="F1041"/>
      <c r="G1041"/>
      <c r="H1041"/>
      <c r="I1041"/>
      <c r="J1041"/>
      <c r="K1041"/>
      <c r="L1041"/>
      <c r="M1041"/>
      <c r="N1041"/>
      <c r="O1041"/>
      <c r="P1041"/>
      <c r="Q1041"/>
    </row>
    <row r="1042" spans="2:17">
      <c r="B1042"/>
      <c r="C1042"/>
      <c r="D1042"/>
      <c r="E1042"/>
      <c r="F1042"/>
      <c r="G1042"/>
      <c r="H1042"/>
      <c r="I1042"/>
      <c r="J1042"/>
      <c r="K1042"/>
      <c r="L1042"/>
      <c r="M1042"/>
      <c r="N1042"/>
      <c r="O1042"/>
      <c r="P1042"/>
      <c r="Q1042"/>
    </row>
    <row r="1043" spans="2:17">
      <c r="B1043"/>
      <c r="C1043"/>
      <c r="D1043"/>
      <c r="E1043"/>
      <c r="F1043"/>
      <c r="G1043"/>
      <c r="H1043"/>
      <c r="I1043"/>
      <c r="J1043"/>
      <c r="K1043"/>
      <c r="L1043"/>
      <c r="M1043"/>
      <c r="N1043"/>
      <c r="O1043"/>
      <c r="P1043"/>
      <c r="Q1043"/>
    </row>
    <row r="1044" spans="2:17">
      <c r="B1044"/>
      <c r="C1044"/>
      <c r="D1044"/>
      <c r="E1044"/>
      <c r="F1044"/>
      <c r="G1044"/>
      <c r="H1044"/>
      <c r="I1044"/>
      <c r="J1044"/>
      <c r="K1044"/>
      <c r="L1044"/>
      <c r="M1044"/>
      <c r="N1044"/>
      <c r="O1044"/>
      <c r="P1044"/>
      <c r="Q1044"/>
    </row>
    <row r="1045" spans="2:17">
      <c r="B1045"/>
      <c r="C1045"/>
      <c r="D1045"/>
      <c r="E1045"/>
      <c r="F1045"/>
      <c r="G1045"/>
      <c r="H1045"/>
      <c r="I1045"/>
      <c r="J1045"/>
      <c r="K1045"/>
      <c r="L1045"/>
      <c r="M1045"/>
      <c r="N1045"/>
      <c r="O1045"/>
      <c r="P1045"/>
      <c r="Q1045"/>
    </row>
    <row r="1046" spans="2:17">
      <c r="B1046"/>
      <c r="C1046"/>
      <c r="D1046"/>
      <c r="E1046"/>
      <c r="F1046"/>
      <c r="G1046"/>
      <c r="H1046"/>
      <c r="I1046"/>
      <c r="J1046"/>
      <c r="K1046"/>
      <c r="L1046"/>
      <c r="M1046"/>
      <c r="N1046"/>
      <c r="O1046"/>
      <c r="P1046"/>
      <c r="Q1046"/>
    </row>
    <row r="1047" spans="2:17">
      <c r="B1047"/>
      <c r="C1047"/>
      <c r="D1047"/>
      <c r="E1047"/>
      <c r="F1047"/>
      <c r="G1047"/>
      <c r="H1047"/>
      <c r="I1047"/>
      <c r="J1047"/>
      <c r="K1047"/>
      <c r="L1047"/>
      <c r="M1047"/>
      <c r="N1047"/>
      <c r="O1047"/>
      <c r="P1047"/>
      <c r="Q1047"/>
    </row>
    <row r="1048" spans="2:17">
      <c r="B1048"/>
      <c r="C1048"/>
      <c r="D1048"/>
      <c r="E1048"/>
      <c r="F1048"/>
      <c r="G1048"/>
      <c r="H1048"/>
      <c r="I1048"/>
      <c r="J1048"/>
      <c r="K1048"/>
      <c r="L1048"/>
      <c r="M1048"/>
      <c r="N1048"/>
      <c r="O1048"/>
      <c r="P1048"/>
      <c r="Q1048"/>
    </row>
    <row r="1049" spans="2:17">
      <c r="B1049"/>
      <c r="C1049"/>
      <c r="D1049"/>
      <c r="E1049"/>
      <c r="F1049"/>
      <c r="G1049"/>
      <c r="H1049"/>
      <c r="I1049"/>
      <c r="J1049"/>
      <c r="K1049"/>
      <c r="L1049"/>
      <c r="M1049"/>
      <c r="N1049"/>
      <c r="O1049"/>
      <c r="P1049"/>
      <c r="Q1049"/>
    </row>
    <row r="1050" spans="2:17">
      <c r="B1050"/>
      <c r="C1050"/>
      <c r="D1050"/>
      <c r="E1050"/>
      <c r="F1050"/>
      <c r="G1050"/>
      <c r="H1050"/>
      <c r="I1050"/>
      <c r="J1050"/>
      <c r="K1050"/>
      <c r="L1050"/>
      <c r="M1050"/>
      <c r="N1050"/>
      <c r="O1050"/>
      <c r="P1050"/>
      <c r="Q1050"/>
    </row>
    <row r="1051" spans="2:17">
      <c r="B1051"/>
      <c r="C1051"/>
      <c r="D1051"/>
      <c r="E1051"/>
      <c r="F1051"/>
      <c r="G1051"/>
      <c r="H1051"/>
      <c r="I1051"/>
      <c r="J1051"/>
      <c r="K1051"/>
      <c r="L1051"/>
      <c r="M1051"/>
      <c r="N1051"/>
      <c r="O1051"/>
      <c r="P1051"/>
      <c r="Q1051"/>
    </row>
    <row r="1052" spans="2:17">
      <c r="B1052"/>
      <c r="C1052"/>
      <c r="D1052"/>
      <c r="E1052"/>
      <c r="F1052"/>
      <c r="G1052"/>
      <c r="H1052"/>
      <c r="I1052"/>
      <c r="J1052"/>
      <c r="K1052"/>
      <c r="L1052"/>
      <c r="M1052"/>
      <c r="N1052"/>
      <c r="O1052"/>
      <c r="P1052"/>
      <c r="Q1052"/>
    </row>
    <row r="1053" spans="2:17">
      <c r="B1053"/>
      <c r="C1053"/>
      <c r="D1053"/>
      <c r="E1053"/>
      <c r="F1053"/>
      <c r="G1053"/>
      <c r="H1053"/>
      <c r="I1053"/>
      <c r="J1053"/>
      <c r="K1053"/>
      <c r="L1053"/>
      <c r="M1053"/>
      <c r="N1053"/>
      <c r="O1053"/>
      <c r="P1053"/>
      <c r="Q1053"/>
    </row>
    <row r="1054" spans="2:17">
      <c r="B1054"/>
      <c r="C1054"/>
      <c r="D1054"/>
      <c r="E1054"/>
      <c r="F1054"/>
      <c r="G1054"/>
      <c r="H1054"/>
      <c r="I1054"/>
      <c r="J1054"/>
      <c r="K1054"/>
      <c r="L1054"/>
      <c r="M1054"/>
      <c r="N1054"/>
      <c r="O1054"/>
      <c r="P1054"/>
      <c r="Q1054"/>
    </row>
    <row r="1055" spans="2:17">
      <c r="B1055"/>
      <c r="C1055"/>
      <c r="D1055"/>
      <c r="E1055"/>
      <c r="F1055"/>
      <c r="G1055"/>
      <c r="H1055"/>
      <c r="I1055"/>
      <c r="J1055"/>
      <c r="K1055"/>
      <c r="L1055"/>
      <c r="M1055"/>
      <c r="N1055"/>
      <c r="O1055"/>
      <c r="P1055"/>
      <c r="Q1055"/>
    </row>
    <row r="1056" spans="2:17">
      <c r="B1056"/>
      <c r="C1056"/>
      <c r="D1056"/>
      <c r="E1056"/>
      <c r="F1056"/>
      <c r="G1056"/>
      <c r="H1056"/>
      <c r="I1056"/>
      <c r="J1056"/>
      <c r="K1056"/>
      <c r="L1056"/>
      <c r="M1056"/>
      <c r="N1056"/>
      <c r="O1056"/>
      <c r="P1056"/>
      <c r="Q1056"/>
    </row>
    <row r="1057" spans="2:17">
      <c r="B1057"/>
      <c r="C1057"/>
      <c r="D1057"/>
      <c r="E1057"/>
      <c r="F1057"/>
      <c r="G1057"/>
      <c r="H1057"/>
      <c r="I1057"/>
      <c r="J1057"/>
      <c r="K1057"/>
      <c r="L1057"/>
      <c r="M1057"/>
      <c r="N1057"/>
      <c r="O1057"/>
      <c r="P1057"/>
      <c r="Q1057"/>
    </row>
    <row r="1058" spans="2:17">
      <c r="B1058"/>
      <c r="C1058"/>
      <c r="D1058"/>
      <c r="E1058"/>
      <c r="F1058"/>
      <c r="G1058"/>
      <c r="H1058"/>
      <c r="I1058"/>
      <c r="J1058"/>
      <c r="K1058"/>
      <c r="L1058"/>
      <c r="M1058"/>
      <c r="N1058"/>
      <c r="O1058"/>
      <c r="P1058"/>
      <c r="Q1058"/>
    </row>
    <row r="1059" spans="2:17">
      <c r="B1059"/>
      <c r="C1059"/>
      <c r="D1059"/>
      <c r="E1059"/>
      <c r="F1059"/>
      <c r="G1059"/>
      <c r="H1059"/>
      <c r="I1059"/>
      <c r="J1059"/>
      <c r="K1059"/>
      <c r="L1059"/>
      <c r="M1059"/>
      <c r="N1059"/>
      <c r="O1059"/>
      <c r="P1059"/>
      <c r="Q1059"/>
    </row>
    <row r="1060" spans="2:17">
      <c r="B1060"/>
      <c r="C1060"/>
      <c r="D1060"/>
      <c r="E1060"/>
      <c r="F1060"/>
      <c r="G1060"/>
      <c r="H1060"/>
      <c r="I1060"/>
      <c r="J1060"/>
      <c r="K1060"/>
      <c r="L1060"/>
      <c r="M1060"/>
      <c r="N1060"/>
      <c r="O1060"/>
      <c r="P1060"/>
      <c r="Q1060"/>
    </row>
    <row r="1061" spans="2:17">
      <c r="B1061"/>
      <c r="C1061"/>
      <c r="D1061"/>
      <c r="E1061"/>
      <c r="F1061"/>
      <c r="G1061"/>
      <c r="H1061"/>
      <c r="I1061"/>
      <c r="J1061"/>
      <c r="K1061"/>
      <c r="L1061"/>
      <c r="M1061"/>
      <c r="N1061"/>
      <c r="O1061"/>
      <c r="P1061"/>
      <c r="Q1061"/>
    </row>
    <row r="1062" spans="2:17">
      <c r="B1062"/>
      <c r="C1062"/>
      <c r="D1062"/>
      <c r="E1062"/>
      <c r="F1062"/>
      <c r="G1062"/>
      <c r="H1062"/>
      <c r="I1062"/>
      <c r="J1062"/>
      <c r="K1062"/>
      <c r="L1062"/>
      <c r="M1062"/>
      <c r="N1062"/>
      <c r="O1062"/>
      <c r="P1062"/>
      <c r="Q1062"/>
    </row>
    <row r="1063" spans="2:17">
      <c r="B1063"/>
      <c r="C1063"/>
      <c r="D1063"/>
      <c r="E1063"/>
      <c r="F1063"/>
      <c r="G1063"/>
      <c r="H1063"/>
      <c r="I1063"/>
      <c r="J1063"/>
      <c r="K1063"/>
      <c r="L1063"/>
      <c r="M1063"/>
      <c r="N1063"/>
      <c r="O1063"/>
      <c r="P1063"/>
      <c r="Q1063"/>
    </row>
    <row r="1064" spans="2:17">
      <c r="B1064"/>
      <c r="C1064"/>
      <c r="D1064"/>
      <c r="E1064"/>
      <c r="F1064"/>
      <c r="G1064"/>
      <c r="H1064"/>
      <c r="I1064"/>
      <c r="J1064"/>
      <c r="K1064"/>
      <c r="L1064"/>
      <c r="M1064"/>
      <c r="N1064"/>
      <c r="O1064"/>
      <c r="P1064"/>
      <c r="Q1064"/>
    </row>
    <row r="1065" spans="2:17">
      <c r="B1065"/>
      <c r="C1065"/>
      <c r="D1065"/>
      <c r="E1065"/>
      <c r="F1065"/>
      <c r="G1065"/>
      <c r="H1065"/>
      <c r="I1065"/>
      <c r="J1065"/>
      <c r="K1065"/>
      <c r="L1065"/>
      <c r="M1065"/>
      <c r="N1065"/>
      <c r="O1065"/>
      <c r="P1065"/>
      <c r="Q1065"/>
    </row>
    <row r="1066" spans="2:17">
      <c r="B1066"/>
      <c r="C1066"/>
      <c r="D1066"/>
      <c r="E1066"/>
      <c r="F1066"/>
      <c r="G1066"/>
      <c r="H1066"/>
      <c r="I1066"/>
      <c r="J1066"/>
      <c r="K1066"/>
      <c r="L1066"/>
      <c r="M1066"/>
      <c r="N1066"/>
      <c r="O1066"/>
      <c r="P1066"/>
      <c r="Q1066"/>
    </row>
    <row r="1067" spans="2:17">
      <c r="B1067"/>
      <c r="C1067"/>
      <c r="D1067"/>
      <c r="E1067"/>
      <c r="F1067"/>
      <c r="G1067"/>
      <c r="H1067"/>
      <c r="I1067"/>
      <c r="J1067"/>
      <c r="K1067"/>
      <c r="L1067"/>
      <c r="M1067"/>
      <c r="N1067"/>
      <c r="O1067"/>
      <c r="P1067"/>
      <c r="Q1067"/>
    </row>
    <row r="1068" spans="2:17">
      <c r="B1068"/>
      <c r="C1068"/>
      <c r="D1068"/>
      <c r="E1068"/>
      <c r="F1068"/>
      <c r="G1068"/>
      <c r="H1068"/>
      <c r="I1068"/>
      <c r="J1068"/>
      <c r="K1068"/>
      <c r="L1068"/>
      <c r="M1068"/>
      <c r="N1068"/>
      <c r="O1068"/>
      <c r="P1068"/>
      <c r="Q1068"/>
    </row>
    <row r="1069" spans="2:17">
      <c r="B1069"/>
      <c r="C1069"/>
      <c r="D1069"/>
      <c r="E1069"/>
      <c r="F1069"/>
      <c r="G1069"/>
      <c r="H1069"/>
      <c r="I1069"/>
      <c r="J1069"/>
      <c r="K1069"/>
      <c r="L1069"/>
      <c r="M1069"/>
      <c r="N1069"/>
      <c r="O1069"/>
      <c r="P1069"/>
      <c r="Q1069"/>
    </row>
    <row r="1070" spans="2:17">
      <c r="B1070"/>
      <c r="C1070"/>
      <c r="D1070"/>
      <c r="E1070"/>
      <c r="F1070"/>
      <c r="G1070"/>
      <c r="H1070"/>
      <c r="I1070"/>
      <c r="J1070"/>
      <c r="K1070"/>
      <c r="L1070"/>
      <c r="M1070"/>
      <c r="N1070"/>
      <c r="O1070"/>
      <c r="P1070"/>
      <c r="Q1070"/>
    </row>
    <row r="1071" spans="2:17">
      <c r="B1071"/>
      <c r="C1071"/>
      <c r="D1071"/>
      <c r="E1071"/>
      <c r="F1071"/>
      <c r="G1071"/>
      <c r="H1071"/>
      <c r="I1071"/>
      <c r="J1071"/>
      <c r="K1071"/>
      <c r="L1071"/>
      <c r="M1071"/>
      <c r="N1071"/>
      <c r="O1071"/>
      <c r="P1071"/>
      <c r="Q1071"/>
    </row>
    <row r="1072" spans="2:17">
      <c r="B1072"/>
      <c r="C1072"/>
      <c r="D1072"/>
      <c r="E1072"/>
      <c r="F1072"/>
      <c r="G1072"/>
      <c r="H1072"/>
      <c r="I1072"/>
      <c r="J1072"/>
      <c r="K1072"/>
      <c r="L1072"/>
      <c r="M1072"/>
      <c r="N1072"/>
      <c r="O1072"/>
      <c r="P1072"/>
      <c r="Q1072"/>
    </row>
    <row r="1073" spans="2:17">
      <c r="B1073"/>
      <c r="C1073"/>
      <c r="D1073"/>
      <c r="E1073"/>
      <c r="F1073"/>
      <c r="G1073"/>
      <c r="H1073"/>
      <c r="I1073"/>
      <c r="J1073"/>
      <c r="K1073"/>
      <c r="L1073"/>
      <c r="M1073"/>
      <c r="N1073"/>
      <c r="O1073"/>
      <c r="P1073"/>
      <c r="Q1073"/>
    </row>
    <row r="1074" spans="2:17">
      <c r="B1074"/>
      <c r="C1074"/>
      <c r="D1074"/>
      <c r="E1074"/>
      <c r="F1074"/>
      <c r="G1074"/>
      <c r="H1074"/>
      <c r="I1074"/>
      <c r="J1074"/>
      <c r="K1074"/>
      <c r="L1074"/>
      <c r="M1074"/>
      <c r="N1074"/>
      <c r="O1074"/>
      <c r="P1074"/>
      <c r="Q1074"/>
    </row>
    <row r="1075" spans="2:17">
      <c r="B1075"/>
      <c r="C1075"/>
      <c r="D1075"/>
      <c r="E1075"/>
      <c r="F1075"/>
      <c r="G1075"/>
      <c r="H1075"/>
      <c r="I1075"/>
      <c r="J1075"/>
      <c r="K1075"/>
      <c r="L1075"/>
      <c r="M1075"/>
      <c r="N1075"/>
      <c r="O1075"/>
      <c r="P1075"/>
      <c r="Q1075"/>
    </row>
    <row r="1076" spans="2:17">
      <c r="B1076"/>
      <c r="C1076"/>
      <c r="D1076"/>
      <c r="E1076"/>
      <c r="F1076"/>
      <c r="G1076"/>
      <c r="H1076"/>
      <c r="I1076"/>
      <c r="J1076"/>
      <c r="K1076"/>
      <c r="L1076"/>
      <c r="M1076"/>
      <c r="N1076"/>
      <c r="O1076"/>
      <c r="P1076"/>
      <c r="Q1076"/>
    </row>
    <row r="1077" spans="2:17">
      <c r="B1077"/>
      <c r="C1077"/>
      <c r="D1077"/>
      <c r="E1077"/>
      <c r="F1077"/>
      <c r="G1077"/>
      <c r="H1077"/>
      <c r="I1077"/>
      <c r="J1077"/>
      <c r="K1077"/>
      <c r="L1077"/>
      <c r="M1077"/>
      <c r="N1077"/>
      <c r="O1077"/>
      <c r="P1077"/>
      <c r="Q1077"/>
    </row>
    <row r="1078" spans="2:17">
      <c r="B1078"/>
      <c r="C1078"/>
      <c r="D1078"/>
      <c r="E1078"/>
      <c r="F1078"/>
      <c r="G1078"/>
      <c r="H1078"/>
      <c r="I1078"/>
      <c r="J1078"/>
      <c r="K1078"/>
      <c r="L1078"/>
      <c r="M1078"/>
      <c r="N1078"/>
      <c r="O1078"/>
      <c r="P1078"/>
      <c r="Q1078"/>
    </row>
    <row r="1079" spans="2:17">
      <c r="B1079"/>
      <c r="C1079"/>
      <c r="D1079"/>
      <c r="E1079"/>
      <c r="F1079"/>
      <c r="G1079"/>
      <c r="H1079"/>
      <c r="I1079"/>
      <c r="J1079"/>
      <c r="K1079"/>
      <c r="L1079"/>
      <c r="M1079"/>
      <c r="N1079"/>
      <c r="O1079"/>
      <c r="P1079"/>
      <c r="Q1079"/>
    </row>
    <row r="1080" spans="2:17">
      <c r="B1080"/>
      <c r="C1080"/>
      <c r="D1080"/>
      <c r="E1080"/>
      <c r="F1080"/>
      <c r="G1080"/>
      <c r="H1080"/>
      <c r="I1080"/>
      <c r="J1080"/>
      <c r="K1080"/>
      <c r="L1080"/>
      <c r="M1080"/>
      <c r="N1080"/>
      <c r="O1080"/>
      <c r="P1080"/>
      <c r="Q1080"/>
    </row>
    <row r="1081" spans="2:17">
      <c r="B1081"/>
      <c r="C1081"/>
      <c r="D1081"/>
      <c r="E1081"/>
      <c r="F1081"/>
      <c r="G1081"/>
      <c r="H1081"/>
      <c r="I1081"/>
      <c r="J1081"/>
      <c r="K1081"/>
      <c r="L1081"/>
      <c r="M1081"/>
      <c r="N1081"/>
      <c r="O1081"/>
      <c r="P1081"/>
      <c r="Q1081"/>
    </row>
    <row r="1082" spans="2:17">
      <c r="B1082"/>
      <c r="C1082"/>
      <c r="D1082"/>
      <c r="E1082"/>
      <c r="F1082"/>
      <c r="G1082"/>
      <c r="H1082"/>
      <c r="I1082"/>
      <c r="J1082"/>
      <c r="K1082"/>
      <c r="L1082"/>
      <c r="M1082"/>
      <c r="N1082"/>
      <c r="O1082"/>
      <c r="P1082"/>
      <c r="Q1082"/>
    </row>
    <row r="1083" spans="2:17">
      <c r="B1083"/>
      <c r="C1083"/>
      <c r="D1083"/>
      <c r="E1083"/>
      <c r="F1083"/>
      <c r="G1083"/>
      <c r="H1083"/>
      <c r="I1083"/>
      <c r="J1083"/>
      <c r="K1083"/>
      <c r="L1083"/>
      <c r="M1083"/>
      <c r="N1083"/>
      <c r="O1083"/>
      <c r="P1083"/>
      <c r="Q1083"/>
    </row>
    <row r="1084" spans="2:17">
      <c r="B1084"/>
      <c r="C1084"/>
      <c r="D1084"/>
      <c r="E1084"/>
      <c r="F1084"/>
      <c r="G1084"/>
      <c r="H1084"/>
      <c r="I1084"/>
      <c r="J1084"/>
      <c r="K1084"/>
      <c r="L1084"/>
      <c r="M1084"/>
      <c r="N1084"/>
      <c r="O1084"/>
      <c r="P1084"/>
      <c r="Q1084"/>
    </row>
    <row r="1085" spans="2:17">
      <c r="B1085"/>
      <c r="C1085"/>
      <c r="D1085"/>
      <c r="E1085"/>
      <c r="F1085"/>
      <c r="G1085"/>
      <c r="H1085"/>
      <c r="I1085"/>
      <c r="J1085"/>
      <c r="K1085"/>
      <c r="L1085"/>
      <c r="M1085"/>
      <c r="N1085"/>
      <c r="O1085"/>
      <c r="P1085"/>
      <c r="Q1085"/>
    </row>
    <row r="1086" spans="2:17">
      <c r="B1086"/>
      <c r="C1086"/>
      <c r="D1086"/>
      <c r="E1086"/>
      <c r="F1086"/>
      <c r="G1086"/>
      <c r="H1086"/>
      <c r="I1086"/>
      <c r="J1086"/>
      <c r="K1086"/>
      <c r="L1086"/>
      <c r="M1086"/>
      <c r="N1086"/>
      <c r="O1086"/>
      <c r="P1086"/>
      <c r="Q1086"/>
    </row>
    <row r="1087" spans="2:17">
      <c r="B1087"/>
      <c r="C1087"/>
      <c r="D1087"/>
      <c r="E1087"/>
      <c r="F1087"/>
      <c r="G1087"/>
      <c r="H1087"/>
      <c r="I1087"/>
      <c r="J1087"/>
      <c r="K1087"/>
      <c r="L1087"/>
      <c r="M1087"/>
      <c r="N1087"/>
      <c r="O1087"/>
      <c r="P1087"/>
      <c r="Q1087"/>
    </row>
    <row r="1088" spans="2:17">
      <c r="B1088"/>
      <c r="C1088"/>
      <c r="D1088"/>
      <c r="E1088"/>
      <c r="F1088"/>
      <c r="G1088"/>
      <c r="H1088"/>
      <c r="I1088"/>
      <c r="J1088"/>
      <c r="K1088"/>
      <c r="L1088"/>
      <c r="M1088"/>
      <c r="N1088"/>
      <c r="O1088"/>
      <c r="P1088"/>
      <c r="Q1088"/>
    </row>
    <row r="1089" spans="2:17">
      <c r="B1089"/>
      <c r="C1089"/>
      <c r="D1089"/>
      <c r="E1089"/>
      <c r="F1089"/>
      <c r="G1089"/>
      <c r="H1089"/>
      <c r="I1089"/>
      <c r="J1089"/>
      <c r="K1089"/>
      <c r="L1089"/>
      <c r="M1089"/>
      <c r="N1089"/>
      <c r="O1089"/>
      <c r="P1089"/>
      <c r="Q1089"/>
    </row>
    <row r="1090" spans="2:17">
      <c r="B1090"/>
      <c r="C1090"/>
      <c r="D1090"/>
      <c r="E1090"/>
      <c r="F1090"/>
      <c r="G1090"/>
      <c r="H1090"/>
      <c r="I1090"/>
      <c r="J1090"/>
      <c r="K1090"/>
      <c r="L1090"/>
      <c r="M1090"/>
      <c r="N1090"/>
      <c r="O1090"/>
      <c r="P1090"/>
      <c r="Q1090"/>
    </row>
    <row r="1091" spans="2:17">
      <c r="B1091"/>
      <c r="C1091"/>
      <c r="D1091"/>
      <c r="E1091"/>
      <c r="F1091"/>
      <c r="G1091"/>
      <c r="H1091"/>
      <c r="I1091"/>
      <c r="J1091"/>
      <c r="K1091"/>
      <c r="L1091"/>
      <c r="M1091"/>
      <c r="N1091"/>
      <c r="O1091"/>
      <c r="P1091"/>
      <c r="Q1091"/>
    </row>
    <row r="1092" spans="2:17">
      <c r="B1092"/>
      <c r="C1092"/>
      <c r="D1092"/>
      <c r="E1092"/>
      <c r="F1092"/>
      <c r="G1092"/>
      <c r="H1092"/>
      <c r="I1092"/>
      <c r="J1092"/>
      <c r="K1092"/>
      <c r="L1092"/>
      <c r="M1092"/>
      <c r="N1092"/>
      <c r="O1092"/>
      <c r="P1092"/>
      <c r="Q1092"/>
    </row>
    <row r="1093" spans="2:17">
      <c r="B1093"/>
      <c r="C1093"/>
      <c r="D1093"/>
      <c r="E1093"/>
      <c r="F1093"/>
      <c r="G1093"/>
      <c r="H1093"/>
      <c r="I1093"/>
      <c r="J1093"/>
      <c r="K1093"/>
      <c r="L1093"/>
      <c r="M1093"/>
      <c r="N1093"/>
      <c r="O1093"/>
      <c r="P1093"/>
      <c r="Q1093"/>
    </row>
    <row r="1094" spans="2:17">
      <c r="B1094"/>
      <c r="C1094"/>
      <c r="D1094"/>
      <c r="E1094"/>
      <c r="F1094"/>
      <c r="G1094"/>
      <c r="H1094"/>
      <c r="I1094"/>
      <c r="J1094"/>
      <c r="K1094"/>
      <c r="L1094"/>
      <c r="M1094"/>
      <c r="N1094"/>
      <c r="O1094"/>
      <c r="P1094"/>
      <c r="Q1094"/>
    </row>
    <row r="1095" spans="2:17">
      <c r="B1095"/>
      <c r="C1095"/>
      <c r="D1095"/>
      <c r="E1095"/>
      <c r="F1095"/>
      <c r="G1095"/>
      <c r="H1095"/>
      <c r="I1095"/>
      <c r="J1095"/>
      <c r="K1095"/>
      <c r="L1095"/>
      <c r="M1095"/>
      <c r="N1095"/>
      <c r="O1095"/>
      <c r="P1095"/>
      <c r="Q1095"/>
    </row>
    <row r="1096" spans="2:17">
      <c r="B1096"/>
      <c r="C1096"/>
      <c r="D1096"/>
      <c r="E1096"/>
      <c r="F1096"/>
      <c r="G1096"/>
      <c r="H1096"/>
      <c r="I1096"/>
      <c r="J1096"/>
      <c r="K1096"/>
      <c r="L1096"/>
      <c r="M1096"/>
      <c r="N1096"/>
      <c r="O1096"/>
      <c r="P1096"/>
      <c r="Q1096"/>
    </row>
    <row r="1097" spans="2:17">
      <c r="B1097"/>
      <c r="C1097"/>
      <c r="D1097"/>
      <c r="E1097"/>
      <c r="F1097"/>
      <c r="G1097"/>
      <c r="H1097"/>
      <c r="I1097"/>
      <c r="J1097"/>
      <c r="K1097"/>
      <c r="L1097"/>
      <c r="M1097"/>
      <c r="N1097"/>
      <c r="O1097"/>
      <c r="P1097"/>
      <c r="Q1097"/>
    </row>
    <row r="1098" spans="2:17">
      <c r="B1098"/>
      <c r="C1098"/>
      <c r="D1098"/>
      <c r="E1098"/>
      <c r="F1098"/>
      <c r="G1098"/>
      <c r="H1098"/>
      <c r="I1098"/>
      <c r="J1098"/>
      <c r="K1098"/>
      <c r="L1098"/>
      <c r="M1098"/>
      <c r="N1098"/>
      <c r="O1098"/>
      <c r="P1098"/>
      <c r="Q1098"/>
    </row>
    <row r="1099" spans="2:17">
      <c r="B1099"/>
      <c r="C1099"/>
      <c r="D1099"/>
      <c r="E1099"/>
      <c r="F1099"/>
      <c r="G1099"/>
      <c r="H1099"/>
      <c r="I1099"/>
      <c r="J1099"/>
      <c r="K1099"/>
      <c r="L1099"/>
      <c r="M1099"/>
      <c r="N1099"/>
      <c r="O1099"/>
      <c r="P1099"/>
      <c r="Q1099"/>
    </row>
    <row r="1100" spans="2:17">
      <c r="B1100"/>
      <c r="C1100"/>
      <c r="D1100"/>
      <c r="E1100"/>
      <c r="F1100"/>
      <c r="G1100"/>
      <c r="H1100"/>
      <c r="I1100"/>
      <c r="J1100"/>
      <c r="K1100"/>
      <c r="L1100"/>
      <c r="M1100"/>
      <c r="N1100"/>
      <c r="O1100"/>
      <c r="P1100"/>
      <c r="Q1100"/>
    </row>
    <row r="1101" spans="2:17">
      <c r="B1101"/>
      <c r="C1101"/>
      <c r="D1101"/>
      <c r="E1101"/>
      <c r="F1101"/>
      <c r="G1101"/>
      <c r="H1101"/>
      <c r="I1101"/>
      <c r="J1101"/>
      <c r="K1101"/>
      <c r="L1101"/>
      <c r="M1101"/>
      <c r="N1101"/>
      <c r="O1101"/>
      <c r="P1101"/>
      <c r="Q1101"/>
    </row>
    <row r="1102" spans="2:17">
      <c r="B1102"/>
      <c r="C1102"/>
      <c r="D1102"/>
      <c r="E1102"/>
      <c r="F1102"/>
      <c r="G1102"/>
      <c r="H1102"/>
      <c r="I1102"/>
      <c r="J1102"/>
      <c r="K1102"/>
      <c r="L1102"/>
      <c r="M1102"/>
      <c r="N1102"/>
      <c r="O1102"/>
      <c r="P1102"/>
      <c r="Q1102"/>
    </row>
    <row r="1103" spans="2:17">
      <c r="B1103"/>
      <c r="C1103"/>
      <c r="D1103"/>
      <c r="E1103"/>
      <c r="F1103"/>
      <c r="G1103"/>
      <c r="H1103"/>
      <c r="I1103"/>
      <c r="J1103"/>
      <c r="K1103"/>
      <c r="L1103"/>
      <c r="M1103"/>
      <c r="N1103"/>
      <c r="O1103"/>
      <c r="P1103"/>
      <c r="Q1103"/>
    </row>
    <row r="1104" spans="2:17">
      <c r="B1104"/>
      <c r="C1104"/>
      <c r="D1104"/>
      <c r="E1104"/>
      <c r="F1104"/>
      <c r="G1104"/>
      <c r="H1104"/>
      <c r="I1104"/>
      <c r="J1104"/>
      <c r="K1104"/>
      <c r="L1104"/>
      <c r="M1104"/>
      <c r="N1104"/>
      <c r="O1104"/>
      <c r="P1104"/>
      <c r="Q1104"/>
    </row>
    <row r="1105" spans="2:17">
      <c r="B1105"/>
      <c r="C1105"/>
      <c r="D1105"/>
      <c r="E1105"/>
      <c r="F1105"/>
      <c r="G1105"/>
      <c r="H1105"/>
      <c r="I1105"/>
      <c r="J1105"/>
      <c r="K1105"/>
      <c r="L1105"/>
      <c r="M1105"/>
      <c r="N1105"/>
      <c r="O1105"/>
      <c r="P1105"/>
      <c r="Q1105"/>
    </row>
    <row r="1106" spans="2:17">
      <c r="B1106"/>
      <c r="C1106"/>
      <c r="D1106"/>
      <c r="E1106"/>
      <c r="F1106"/>
      <c r="G1106"/>
      <c r="H1106"/>
      <c r="I1106"/>
      <c r="J1106"/>
      <c r="K1106"/>
      <c r="L1106"/>
      <c r="M1106"/>
      <c r="N1106"/>
      <c r="O1106"/>
      <c r="P1106"/>
      <c r="Q1106"/>
    </row>
    <row r="1107" spans="2:17">
      <c r="B1107"/>
      <c r="C1107"/>
      <c r="D1107"/>
      <c r="E1107"/>
      <c r="F1107"/>
      <c r="G1107"/>
      <c r="H1107"/>
      <c r="I1107"/>
      <c r="J1107"/>
      <c r="K1107"/>
      <c r="L1107"/>
      <c r="M1107"/>
      <c r="N1107"/>
      <c r="O1107"/>
      <c r="P1107"/>
      <c r="Q1107"/>
    </row>
    <row r="1108" spans="2:17">
      <c r="B1108"/>
      <c r="C1108"/>
      <c r="D1108"/>
      <c r="E1108"/>
      <c r="F1108"/>
      <c r="G1108"/>
      <c r="H1108"/>
      <c r="I1108"/>
      <c r="J1108"/>
      <c r="K1108"/>
      <c r="L1108"/>
      <c r="M1108"/>
      <c r="N1108"/>
      <c r="O1108"/>
      <c r="P1108"/>
      <c r="Q1108"/>
    </row>
    <row r="1109" spans="2:17">
      <c r="B1109"/>
      <c r="C1109"/>
      <c r="D1109"/>
      <c r="E1109"/>
      <c r="F1109"/>
      <c r="G1109"/>
      <c r="H1109"/>
      <c r="I1109"/>
      <c r="J1109"/>
      <c r="K1109"/>
      <c r="L1109"/>
      <c r="M1109"/>
      <c r="N1109"/>
      <c r="O1109"/>
      <c r="P1109"/>
      <c r="Q1109"/>
    </row>
    <row r="1110" spans="2:17">
      <c r="B1110"/>
      <c r="C1110"/>
      <c r="D1110"/>
      <c r="E1110"/>
      <c r="F1110"/>
      <c r="G1110"/>
      <c r="H1110"/>
      <c r="I1110"/>
      <c r="J1110"/>
      <c r="K1110"/>
      <c r="L1110"/>
      <c r="M1110"/>
      <c r="N1110"/>
      <c r="O1110"/>
      <c r="P1110"/>
      <c r="Q1110"/>
    </row>
    <row r="1111" spans="2:17">
      <c r="B1111"/>
      <c r="C1111"/>
      <c r="D1111"/>
      <c r="E1111"/>
      <c r="F1111"/>
      <c r="G1111"/>
      <c r="H1111"/>
      <c r="I1111"/>
      <c r="J1111"/>
      <c r="K1111"/>
      <c r="L1111"/>
      <c r="M1111"/>
      <c r="N1111"/>
      <c r="O1111"/>
      <c r="P1111"/>
      <c r="Q1111"/>
    </row>
    <row r="1112" spans="2:17">
      <c r="B1112"/>
      <c r="C1112"/>
      <c r="D1112"/>
      <c r="E1112"/>
      <c r="F1112"/>
      <c r="G1112"/>
      <c r="H1112"/>
      <c r="I1112"/>
      <c r="J1112"/>
      <c r="K1112"/>
      <c r="L1112"/>
      <c r="M1112"/>
      <c r="N1112"/>
      <c r="O1112"/>
      <c r="P1112"/>
      <c r="Q1112"/>
    </row>
    <row r="1113" spans="2:17">
      <c r="B1113"/>
      <c r="C1113"/>
      <c r="D1113"/>
      <c r="E1113"/>
      <c r="F1113"/>
      <c r="G1113"/>
      <c r="H1113"/>
      <c r="I1113"/>
      <c r="J1113"/>
      <c r="K1113"/>
      <c r="L1113"/>
      <c r="M1113"/>
      <c r="N1113"/>
      <c r="O1113"/>
      <c r="P1113"/>
      <c r="Q1113"/>
    </row>
    <row r="1114" spans="2:17">
      <c r="B1114"/>
      <c r="C1114"/>
      <c r="D1114"/>
      <c r="E1114"/>
      <c r="F1114"/>
      <c r="G1114"/>
      <c r="H1114"/>
      <c r="I1114"/>
      <c r="J1114"/>
      <c r="K1114"/>
      <c r="L1114"/>
      <c r="M1114"/>
      <c r="N1114"/>
      <c r="O1114"/>
      <c r="P1114"/>
      <c r="Q1114"/>
    </row>
    <row r="1115" spans="2:17">
      <c r="B1115"/>
      <c r="C1115"/>
      <c r="D1115"/>
      <c r="E1115"/>
      <c r="F1115"/>
      <c r="G1115"/>
      <c r="H1115"/>
      <c r="I1115"/>
      <c r="J1115"/>
      <c r="K1115"/>
      <c r="L1115"/>
      <c r="M1115"/>
      <c r="N1115"/>
      <c r="O1115"/>
      <c r="P1115"/>
      <c r="Q1115"/>
    </row>
    <row r="1116" spans="2:17">
      <c r="B1116"/>
      <c r="C1116"/>
      <c r="D1116"/>
      <c r="E1116"/>
      <c r="F1116"/>
      <c r="G1116"/>
      <c r="H1116"/>
      <c r="I1116"/>
      <c r="J1116"/>
      <c r="K1116"/>
      <c r="L1116"/>
      <c r="M1116"/>
      <c r="N1116"/>
      <c r="O1116"/>
      <c r="P1116"/>
      <c r="Q1116"/>
    </row>
    <row r="1117" spans="2:17">
      <c r="B1117"/>
      <c r="C1117"/>
      <c r="D1117"/>
      <c r="E1117"/>
      <c r="F1117"/>
      <c r="G1117"/>
      <c r="H1117"/>
      <c r="I1117"/>
      <c r="J1117"/>
      <c r="K1117"/>
      <c r="L1117"/>
      <c r="M1117"/>
      <c r="N1117"/>
      <c r="O1117"/>
      <c r="P1117"/>
      <c r="Q1117"/>
    </row>
    <row r="1118" spans="2:17">
      <c r="B1118"/>
      <c r="C1118"/>
      <c r="D1118"/>
      <c r="E1118"/>
      <c r="F1118"/>
      <c r="G1118"/>
      <c r="H1118"/>
      <c r="I1118"/>
      <c r="J1118"/>
      <c r="K1118"/>
      <c r="L1118"/>
      <c r="M1118"/>
      <c r="N1118"/>
      <c r="O1118"/>
      <c r="P1118"/>
      <c r="Q1118"/>
    </row>
    <row r="1119" spans="2:17">
      <c r="B1119"/>
      <c r="C1119"/>
      <c r="D1119"/>
      <c r="E1119"/>
      <c r="F1119"/>
      <c r="G1119"/>
      <c r="H1119"/>
      <c r="I1119"/>
      <c r="J1119"/>
      <c r="K1119"/>
      <c r="L1119"/>
      <c r="M1119"/>
      <c r="N1119"/>
      <c r="O1119"/>
      <c r="P1119"/>
      <c r="Q1119"/>
    </row>
    <row r="1120" spans="2:17">
      <c r="B1120"/>
      <c r="C1120"/>
      <c r="D1120"/>
      <c r="E1120"/>
      <c r="F1120"/>
      <c r="G1120"/>
      <c r="H1120"/>
      <c r="I1120"/>
      <c r="J1120"/>
      <c r="K1120"/>
      <c r="L1120"/>
      <c r="M1120"/>
      <c r="N1120"/>
      <c r="O1120"/>
      <c r="P1120"/>
      <c r="Q1120"/>
    </row>
    <row r="1121" spans="2:17">
      <c r="B1121"/>
      <c r="C1121"/>
      <c r="D1121"/>
      <c r="E1121"/>
      <c r="F1121"/>
      <c r="G1121"/>
      <c r="H1121"/>
      <c r="I1121"/>
      <c r="J1121"/>
      <c r="K1121"/>
      <c r="L1121"/>
      <c r="M1121"/>
      <c r="N1121"/>
      <c r="O1121"/>
      <c r="P1121"/>
      <c r="Q1121"/>
    </row>
    <row r="1122" spans="2:17">
      <c r="B1122"/>
      <c r="C1122"/>
      <c r="D1122"/>
      <c r="E1122"/>
      <c r="F1122"/>
      <c r="G1122"/>
      <c r="H1122"/>
      <c r="I1122"/>
      <c r="J1122"/>
      <c r="K1122"/>
      <c r="L1122"/>
      <c r="M1122"/>
      <c r="N1122"/>
      <c r="O1122"/>
      <c r="P1122"/>
      <c r="Q1122"/>
    </row>
    <row r="1123" spans="2:17">
      <c r="B1123"/>
      <c r="C1123"/>
      <c r="D1123"/>
      <c r="E1123"/>
      <c r="F1123"/>
      <c r="G1123"/>
      <c r="H1123"/>
      <c r="I1123"/>
      <c r="J1123"/>
      <c r="K1123"/>
      <c r="L1123"/>
      <c r="M1123"/>
      <c r="N1123"/>
      <c r="O1123"/>
      <c r="P1123"/>
      <c r="Q1123"/>
    </row>
    <row r="1124" spans="2:17">
      <c r="B1124"/>
      <c r="C1124"/>
      <c r="D1124"/>
      <c r="E1124"/>
      <c r="F1124"/>
      <c r="G1124"/>
      <c r="H1124"/>
      <c r="I1124"/>
      <c r="J1124"/>
      <c r="K1124"/>
      <c r="L1124"/>
      <c r="M1124"/>
      <c r="N1124"/>
      <c r="O1124"/>
      <c r="P1124"/>
      <c r="Q1124"/>
    </row>
    <row r="1125" spans="2:17">
      <c r="B1125"/>
      <c r="C1125"/>
      <c r="D1125"/>
      <c r="E1125"/>
      <c r="F1125"/>
      <c r="G1125"/>
      <c r="H1125"/>
      <c r="I1125"/>
      <c r="J1125"/>
      <c r="K1125"/>
      <c r="L1125"/>
      <c r="M1125"/>
      <c r="N1125"/>
      <c r="O1125"/>
      <c r="P1125"/>
      <c r="Q1125"/>
    </row>
    <row r="1126" spans="2:17">
      <c r="B1126"/>
      <c r="C1126"/>
      <c r="D1126"/>
      <c r="E1126"/>
      <c r="F1126"/>
      <c r="G1126"/>
      <c r="H1126"/>
      <c r="I1126"/>
      <c r="J1126"/>
      <c r="K1126"/>
      <c r="L1126"/>
      <c r="M1126"/>
      <c r="N1126"/>
      <c r="O1126"/>
      <c r="P1126"/>
      <c r="Q1126"/>
    </row>
    <row r="1127" spans="2:17">
      <c r="B1127"/>
      <c r="C1127"/>
      <c r="D1127"/>
      <c r="E1127"/>
      <c r="F1127"/>
      <c r="G1127"/>
      <c r="H1127"/>
      <c r="I1127"/>
      <c r="J1127"/>
      <c r="K1127"/>
      <c r="L1127"/>
      <c r="M1127"/>
      <c r="N1127"/>
      <c r="O1127"/>
      <c r="P1127"/>
      <c r="Q1127"/>
    </row>
    <row r="1128" spans="2:17">
      <c r="B1128"/>
      <c r="C1128"/>
      <c r="D1128"/>
      <c r="E1128"/>
      <c r="F1128"/>
      <c r="G1128"/>
      <c r="H1128"/>
      <c r="I1128"/>
      <c r="J1128"/>
      <c r="K1128"/>
      <c r="L1128"/>
      <c r="M1128"/>
      <c r="N1128"/>
      <c r="O1128"/>
      <c r="P1128"/>
      <c r="Q1128"/>
    </row>
    <row r="1129" spans="2:17">
      <c r="B1129"/>
      <c r="C1129"/>
      <c r="D1129"/>
      <c r="E1129"/>
      <c r="F1129"/>
      <c r="G1129"/>
      <c r="H1129"/>
      <c r="I1129"/>
      <c r="J1129"/>
      <c r="K1129"/>
      <c r="L1129"/>
      <c r="M1129"/>
      <c r="N1129"/>
      <c r="O1129"/>
      <c r="P1129"/>
      <c r="Q1129"/>
    </row>
    <row r="1130" spans="2:17">
      <c r="B1130"/>
      <c r="C1130"/>
      <c r="D1130"/>
      <c r="E1130"/>
      <c r="F1130"/>
      <c r="G1130"/>
      <c r="H1130"/>
      <c r="I1130"/>
      <c r="J1130"/>
      <c r="K1130"/>
      <c r="L1130"/>
      <c r="M1130"/>
      <c r="N1130"/>
      <c r="O1130"/>
      <c r="P1130"/>
      <c r="Q1130"/>
    </row>
    <row r="1131" spans="2:17">
      <c r="B1131"/>
      <c r="C1131"/>
      <c r="D1131"/>
      <c r="E1131"/>
      <c r="F1131"/>
      <c r="G1131"/>
      <c r="H1131"/>
      <c r="I1131"/>
      <c r="J1131"/>
      <c r="K1131"/>
      <c r="L1131"/>
      <c r="M1131"/>
      <c r="N1131"/>
      <c r="O1131"/>
      <c r="P1131"/>
      <c r="Q1131"/>
    </row>
    <row r="1132" spans="2:17">
      <c r="B1132"/>
      <c r="C1132"/>
      <c r="D1132"/>
      <c r="E1132"/>
      <c r="F1132"/>
      <c r="G1132"/>
      <c r="H1132"/>
      <c r="I1132"/>
      <c r="J1132"/>
      <c r="K1132"/>
      <c r="L1132"/>
      <c r="M1132"/>
      <c r="N1132"/>
      <c r="O1132"/>
      <c r="P1132"/>
      <c r="Q1132"/>
    </row>
    <row r="1133" spans="2:17">
      <c r="B1133"/>
      <c r="C1133"/>
      <c r="D1133"/>
      <c r="E1133"/>
      <c r="F1133"/>
      <c r="G1133"/>
      <c r="H1133"/>
      <c r="I1133"/>
      <c r="J1133"/>
      <c r="K1133"/>
      <c r="L1133"/>
      <c r="M1133"/>
      <c r="N1133"/>
      <c r="O1133"/>
      <c r="P1133"/>
      <c r="Q1133"/>
    </row>
    <row r="1134" spans="2:17">
      <c r="B1134"/>
      <c r="C1134"/>
      <c r="D1134"/>
      <c r="E1134"/>
      <c r="F1134"/>
      <c r="G1134"/>
      <c r="H1134"/>
      <c r="I1134"/>
      <c r="J1134"/>
      <c r="K1134"/>
      <c r="L1134"/>
      <c r="M1134"/>
      <c r="N1134"/>
      <c r="O1134"/>
      <c r="P1134"/>
      <c r="Q1134"/>
    </row>
    <row r="1135" spans="2:17">
      <c r="B1135"/>
      <c r="C1135"/>
      <c r="D1135"/>
      <c r="E1135"/>
      <c r="F1135"/>
      <c r="G1135"/>
      <c r="H1135"/>
      <c r="I1135"/>
      <c r="J1135"/>
      <c r="K1135"/>
      <c r="L1135"/>
      <c r="M1135"/>
      <c r="N1135"/>
      <c r="O1135"/>
      <c r="P1135"/>
      <c r="Q1135"/>
    </row>
    <row r="1136" spans="2:17">
      <c r="B1136"/>
      <c r="C1136"/>
      <c r="D1136"/>
      <c r="E1136"/>
      <c r="F1136"/>
      <c r="G1136"/>
      <c r="H1136"/>
      <c r="I1136"/>
      <c r="J1136"/>
      <c r="K1136"/>
      <c r="L1136"/>
      <c r="M1136"/>
      <c r="N1136"/>
      <c r="O1136"/>
      <c r="P1136"/>
      <c r="Q1136"/>
    </row>
    <row r="1137" spans="2:17">
      <c r="B1137"/>
      <c r="C1137"/>
      <c r="D1137"/>
      <c r="E1137"/>
      <c r="F1137"/>
      <c r="G1137"/>
      <c r="H1137"/>
      <c r="I1137"/>
      <c r="J1137"/>
      <c r="K1137"/>
      <c r="L1137"/>
      <c r="M1137"/>
      <c r="N1137"/>
      <c r="O1137"/>
      <c r="P1137"/>
      <c r="Q1137"/>
    </row>
    <row r="1138" spans="2:17">
      <c r="B1138"/>
      <c r="C1138"/>
      <c r="D1138"/>
      <c r="E1138"/>
      <c r="F1138"/>
      <c r="G1138"/>
      <c r="H1138"/>
      <c r="I1138"/>
      <c r="J1138"/>
      <c r="K1138"/>
      <c r="L1138"/>
      <c r="M1138"/>
      <c r="N1138"/>
      <c r="O1138"/>
      <c r="P1138"/>
      <c r="Q1138"/>
    </row>
    <row r="1139" spans="2:17">
      <c r="B1139"/>
      <c r="C1139"/>
      <c r="D1139"/>
      <c r="E1139"/>
      <c r="F1139"/>
      <c r="G1139"/>
      <c r="H1139"/>
      <c r="I1139"/>
      <c r="J1139"/>
      <c r="K1139"/>
      <c r="L1139"/>
      <c r="M1139"/>
      <c r="N1139"/>
      <c r="O1139"/>
      <c r="P1139"/>
      <c r="Q1139"/>
    </row>
    <row r="1140" spans="2:17">
      <c r="B1140"/>
      <c r="C1140"/>
      <c r="D1140"/>
      <c r="E1140"/>
      <c r="F1140"/>
      <c r="G1140"/>
      <c r="H1140"/>
      <c r="I1140"/>
      <c r="J1140"/>
      <c r="K1140"/>
      <c r="L1140"/>
      <c r="M1140"/>
      <c r="N1140"/>
      <c r="O1140"/>
      <c r="P1140"/>
      <c r="Q1140"/>
    </row>
    <row r="1141" spans="2:17">
      <c r="B1141"/>
      <c r="C1141"/>
      <c r="D1141"/>
      <c r="E1141"/>
      <c r="F1141"/>
      <c r="G1141"/>
      <c r="H1141"/>
      <c r="I1141"/>
      <c r="J1141"/>
      <c r="K1141"/>
      <c r="L1141"/>
      <c r="M1141"/>
      <c r="N1141"/>
      <c r="O1141"/>
      <c r="P1141"/>
      <c r="Q1141"/>
    </row>
    <row r="1142" spans="2:17">
      <c r="B1142"/>
      <c r="C1142"/>
      <c r="D1142"/>
      <c r="E1142"/>
      <c r="F1142"/>
      <c r="G1142"/>
      <c r="H1142"/>
      <c r="I1142"/>
      <c r="J1142"/>
      <c r="K1142"/>
      <c r="L1142"/>
      <c r="M1142"/>
      <c r="N1142"/>
      <c r="O1142"/>
      <c r="P1142"/>
      <c r="Q1142"/>
    </row>
    <row r="1143" spans="2:17">
      <c r="B1143"/>
      <c r="C1143"/>
      <c r="D1143"/>
      <c r="E1143"/>
      <c r="F1143"/>
      <c r="G1143"/>
      <c r="H1143"/>
      <c r="I1143"/>
      <c r="J1143"/>
      <c r="K1143"/>
      <c r="L1143"/>
      <c r="M1143"/>
      <c r="N1143"/>
      <c r="O1143"/>
      <c r="P1143"/>
      <c r="Q1143"/>
    </row>
    <row r="1144" spans="2:17">
      <c r="B1144"/>
      <c r="C1144"/>
      <c r="D1144"/>
      <c r="E1144"/>
      <c r="F1144"/>
      <c r="G1144"/>
      <c r="H1144"/>
      <c r="I1144"/>
      <c r="J1144"/>
      <c r="K1144"/>
      <c r="L1144"/>
      <c r="M1144"/>
      <c r="N1144"/>
      <c r="O1144"/>
      <c r="P1144"/>
      <c r="Q1144"/>
    </row>
    <row r="1145" spans="2:17">
      <c r="B1145"/>
      <c r="C1145"/>
      <c r="D1145"/>
      <c r="E1145"/>
      <c r="F1145"/>
      <c r="G1145"/>
      <c r="H1145"/>
      <c r="I1145"/>
      <c r="J1145"/>
      <c r="K1145"/>
      <c r="L1145"/>
      <c r="M1145"/>
      <c r="N1145"/>
      <c r="O1145"/>
      <c r="P1145"/>
      <c r="Q1145"/>
    </row>
    <row r="1146" spans="2:17">
      <c r="B1146"/>
      <c r="C1146"/>
      <c r="D1146"/>
      <c r="E1146"/>
      <c r="F1146"/>
      <c r="G1146"/>
      <c r="H1146"/>
      <c r="I1146"/>
      <c r="J1146"/>
      <c r="K1146"/>
      <c r="L1146"/>
      <c r="M1146"/>
      <c r="N1146"/>
      <c r="O1146"/>
      <c r="P1146"/>
      <c r="Q1146"/>
    </row>
    <row r="1147" spans="2:17">
      <c r="B1147"/>
      <c r="C1147"/>
      <c r="D1147"/>
      <c r="E1147"/>
      <c r="F1147"/>
      <c r="G1147"/>
      <c r="H1147"/>
      <c r="I1147"/>
      <c r="J1147"/>
      <c r="K1147"/>
      <c r="L1147"/>
      <c r="M1147"/>
      <c r="N1147"/>
      <c r="O1147"/>
      <c r="P1147"/>
      <c r="Q1147"/>
    </row>
    <row r="1148" spans="2:17">
      <c r="B1148"/>
      <c r="C1148"/>
      <c r="D1148"/>
      <c r="E1148"/>
      <c r="F1148"/>
      <c r="G1148"/>
      <c r="H1148"/>
      <c r="I1148"/>
      <c r="J1148"/>
      <c r="K1148"/>
      <c r="L1148"/>
      <c r="M1148"/>
      <c r="N1148"/>
      <c r="O1148"/>
      <c r="P1148"/>
      <c r="Q1148"/>
    </row>
    <row r="1149" spans="2:17">
      <c r="B1149"/>
      <c r="C1149"/>
      <c r="D1149"/>
      <c r="E1149"/>
      <c r="F1149"/>
      <c r="G1149"/>
      <c r="H1149"/>
      <c r="I1149"/>
      <c r="J1149"/>
      <c r="K1149"/>
      <c r="L1149"/>
      <c r="M1149"/>
      <c r="N1149"/>
      <c r="O1149"/>
      <c r="P1149"/>
      <c r="Q1149"/>
    </row>
    <row r="1150" spans="2:17">
      <c r="B1150"/>
      <c r="C1150"/>
      <c r="D1150"/>
      <c r="E1150"/>
      <c r="F1150"/>
      <c r="G1150"/>
      <c r="H1150"/>
      <c r="I1150"/>
      <c r="J1150"/>
      <c r="K1150"/>
      <c r="L1150"/>
      <c r="M1150"/>
      <c r="N1150"/>
      <c r="O1150"/>
      <c r="P1150"/>
      <c r="Q1150"/>
    </row>
    <row r="1151" spans="2:17">
      <c r="B1151"/>
      <c r="C1151"/>
      <c r="D1151"/>
      <c r="E1151"/>
      <c r="F1151"/>
      <c r="G1151"/>
      <c r="H1151"/>
      <c r="I1151"/>
      <c r="J1151"/>
      <c r="K1151"/>
      <c r="L1151"/>
      <c r="M1151"/>
      <c r="N1151"/>
      <c r="O1151"/>
      <c r="P1151"/>
      <c r="Q1151"/>
    </row>
    <row r="1152" spans="2:17">
      <c r="B1152"/>
      <c r="C1152"/>
      <c r="D1152"/>
      <c r="E1152"/>
      <c r="F1152"/>
      <c r="G1152"/>
      <c r="H1152"/>
      <c r="I1152"/>
      <c r="J1152"/>
      <c r="K1152"/>
      <c r="L1152"/>
      <c r="M1152"/>
      <c r="N1152"/>
      <c r="O1152"/>
      <c r="P1152"/>
      <c r="Q1152"/>
    </row>
    <row r="1153" spans="2:17">
      <c r="B1153"/>
      <c r="C1153"/>
      <c r="D1153"/>
      <c r="E1153"/>
      <c r="F1153"/>
      <c r="G1153"/>
      <c r="H1153"/>
      <c r="I1153"/>
      <c r="J1153"/>
      <c r="K1153"/>
      <c r="L1153"/>
      <c r="M1153"/>
      <c r="N1153"/>
      <c r="O1153"/>
      <c r="P1153"/>
      <c r="Q1153"/>
    </row>
    <row r="1154" spans="2:17">
      <c r="B1154"/>
      <c r="C1154"/>
      <c r="D1154"/>
      <c r="E1154"/>
      <c r="F1154"/>
      <c r="G1154"/>
      <c r="H1154"/>
      <c r="I1154"/>
      <c r="J1154"/>
      <c r="K1154"/>
      <c r="L1154"/>
      <c r="M1154"/>
      <c r="N1154"/>
      <c r="O1154"/>
      <c r="P1154"/>
      <c r="Q1154"/>
    </row>
    <row r="1155" spans="2:17">
      <c r="B1155"/>
      <c r="C1155"/>
      <c r="D1155"/>
      <c r="E1155"/>
      <c r="F1155"/>
      <c r="G1155"/>
      <c r="H1155"/>
      <c r="I1155"/>
      <c r="J1155"/>
      <c r="K1155"/>
      <c r="L1155"/>
      <c r="M1155"/>
      <c r="N1155"/>
      <c r="O1155"/>
      <c r="P1155"/>
      <c r="Q1155"/>
    </row>
    <row r="1156" spans="2:17">
      <c r="B1156"/>
      <c r="C1156"/>
      <c r="D1156"/>
      <c r="E1156"/>
      <c r="F1156"/>
      <c r="G1156"/>
      <c r="H1156"/>
      <c r="I1156"/>
      <c r="J1156"/>
      <c r="K1156"/>
      <c r="L1156"/>
      <c r="M1156"/>
      <c r="N1156"/>
      <c r="O1156"/>
      <c r="P1156"/>
      <c r="Q1156"/>
    </row>
    <row r="1157" spans="2:17">
      <c r="B1157"/>
      <c r="C1157"/>
      <c r="D1157"/>
      <c r="E1157"/>
      <c r="F1157"/>
      <c r="G1157"/>
      <c r="H1157"/>
      <c r="I1157"/>
      <c r="J1157"/>
      <c r="K1157"/>
      <c r="L1157"/>
      <c r="M1157"/>
      <c r="N1157"/>
      <c r="O1157"/>
      <c r="P1157"/>
      <c r="Q1157"/>
    </row>
    <row r="1158" spans="2:17">
      <c r="B1158"/>
      <c r="C1158"/>
      <c r="D1158"/>
      <c r="E1158"/>
      <c r="F1158"/>
      <c r="G1158"/>
      <c r="H1158"/>
      <c r="I1158"/>
      <c r="J1158"/>
      <c r="K1158"/>
      <c r="L1158"/>
      <c r="M1158"/>
      <c r="N1158"/>
      <c r="O1158"/>
      <c r="P1158"/>
      <c r="Q1158"/>
    </row>
    <row r="1159" spans="2:17">
      <c r="B1159"/>
      <c r="C1159"/>
      <c r="D1159"/>
      <c r="E1159"/>
      <c r="F1159"/>
      <c r="G1159"/>
      <c r="H1159"/>
      <c r="I1159"/>
      <c r="J1159"/>
      <c r="K1159"/>
      <c r="L1159"/>
      <c r="M1159"/>
      <c r="N1159"/>
      <c r="O1159"/>
      <c r="P1159"/>
      <c r="Q1159"/>
    </row>
    <row r="1160" spans="2:17">
      <c r="B1160"/>
      <c r="C1160"/>
      <c r="D1160"/>
      <c r="E1160"/>
      <c r="F1160"/>
      <c r="G1160"/>
      <c r="H1160"/>
      <c r="I1160"/>
      <c r="J1160"/>
      <c r="K1160"/>
      <c r="L1160"/>
      <c r="M1160"/>
      <c r="N1160"/>
      <c r="O1160"/>
      <c r="P1160"/>
      <c r="Q1160"/>
    </row>
    <row r="1161" spans="2:17">
      <c r="B1161"/>
      <c r="C1161"/>
      <c r="D1161"/>
      <c r="E1161"/>
      <c r="F1161"/>
      <c r="G1161"/>
      <c r="H1161"/>
      <c r="I1161"/>
      <c r="J1161"/>
      <c r="K1161"/>
      <c r="L1161"/>
      <c r="M1161"/>
      <c r="N1161"/>
      <c r="O1161"/>
      <c r="P1161"/>
      <c r="Q1161"/>
    </row>
    <row r="1162" spans="2:17">
      <c r="B1162"/>
      <c r="C1162"/>
      <c r="D1162"/>
      <c r="E1162"/>
      <c r="F1162"/>
      <c r="G1162"/>
      <c r="H1162"/>
      <c r="I1162"/>
      <c r="J1162"/>
      <c r="K1162"/>
      <c r="L1162"/>
      <c r="M1162"/>
      <c r="N1162"/>
      <c r="O1162"/>
      <c r="P1162"/>
      <c r="Q1162"/>
    </row>
    <row r="1163" spans="2:17">
      <c r="B1163"/>
      <c r="C1163"/>
      <c r="D1163"/>
      <c r="E1163"/>
      <c r="F1163"/>
      <c r="G1163"/>
      <c r="H1163"/>
      <c r="I1163"/>
      <c r="J1163"/>
      <c r="K1163"/>
      <c r="L1163"/>
      <c r="M1163"/>
      <c r="N1163"/>
      <c r="O1163"/>
      <c r="P1163"/>
      <c r="Q1163"/>
    </row>
    <row r="1164" spans="2:17">
      <c r="B1164"/>
      <c r="C1164"/>
      <c r="D1164"/>
      <c r="E1164"/>
      <c r="F1164"/>
      <c r="G1164"/>
      <c r="H1164"/>
      <c r="I1164"/>
      <c r="J1164"/>
      <c r="K1164"/>
      <c r="L1164"/>
      <c r="M1164"/>
      <c r="N1164"/>
      <c r="O1164"/>
      <c r="P1164"/>
      <c r="Q1164"/>
    </row>
    <row r="1165" spans="2:17">
      <c r="B1165"/>
      <c r="C1165"/>
      <c r="D1165"/>
      <c r="E1165"/>
      <c r="F1165"/>
      <c r="G1165"/>
      <c r="H1165"/>
      <c r="I1165"/>
      <c r="J1165"/>
      <c r="K1165"/>
      <c r="L1165"/>
      <c r="M1165"/>
      <c r="N1165"/>
      <c r="O1165"/>
      <c r="P1165"/>
      <c r="Q1165"/>
    </row>
    <row r="1166" spans="2:17">
      <c r="B1166"/>
      <c r="C1166"/>
      <c r="D1166"/>
      <c r="E1166"/>
      <c r="F1166"/>
      <c r="G1166"/>
      <c r="H1166"/>
      <c r="I1166"/>
      <c r="J1166"/>
      <c r="K1166"/>
      <c r="L1166"/>
      <c r="M1166"/>
      <c r="N1166"/>
      <c r="O1166"/>
      <c r="P1166"/>
      <c r="Q1166"/>
    </row>
    <row r="1167" spans="2:17">
      <c r="B1167"/>
      <c r="C1167"/>
      <c r="D1167"/>
      <c r="E1167"/>
      <c r="F1167"/>
      <c r="G1167"/>
      <c r="H1167"/>
      <c r="I1167"/>
      <c r="J1167"/>
      <c r="K1167"/>
      <c r="L1167"/>
      <c r="M1167"/>
      <c r="N1167"/>
      <c r="O1167"/>
      <c r="P1167"/>
      <c r="Q1167"/>
    </row>
    <row r="1168" spans="2:17">
      <c r="B1168"/>
      <c r="C1168"/>
      <c r="D1168"/>
      <c r="E1168"/>
      <c r="F1168"/>
      <c r="G1168"/>
      <c r="H1168"/>
      <c r="I1168"/>
      <c r="J1168"/>
      <c r="K1168"/>
      <c r="L1168"/>
      <c r="M1168"/>
      <c r="N1168"/>
      <c r="O1168"/>
      <c r="P1168"/>
      <c r="Q1168"/>
    </row>
    <row r="1169" spans="2:17">
      <c r="B1169"/>
      <c r="C1169"/>
      <c r="D1169"/>
      <c r="E1169"/>
      <c r="F1169"/>
      <c r="G1169"/>
      <c r="H1169"/>
      <c r="I1169"/>
      <c r="J1169"/>
      <c r="K1169"/>
      <c r="L1169"/>
      <c r="M1169"/>
      <c r="N1169"/>
      <c r="O1169"/>
      <c r="P1169"/>
      <c r="Q1169"/>
    </row>
    <row r="1170" spans="2:17">
      <c r="B1170"/>
      <c r="C1170"/>
      <c r="D1170"/>
      <c r="E1170"/>
      <c r="F1170"/>
      <c r="G1170"/>
      <c r="H1170"/>
      <c r="I1170"/>
      <c r="J1170"/>
      <c r="K1170"/>
      <c r="L1170"/>
      <c r="M1170"/>
      <c r="N1170"/>
      <c r="O1170"/>
      <c r="P1170"/>
      <c r="Q1170"/>
    </row>
    <row r="1171" spans="2:17">
      <c r="B1171"/>
      <c r="C1171"/>
      <c r="D1171"/>
      <c r="E1171"/>
      <c r="F1171"/>
      <c r="G1171"/>
      <c r="H1171"/>
      <c r="I1171"/>
      <c r="J1171"/>
      <c r="K1171"/>
      <c r="L1171"/>
      <c r="M1171"/>
      <c r="N1171"/>
      <c r="O1171"/>
      <c r="P1171"/>
      <c r="Q1171"/>
    </row>
    <row r="1172" spans="2:17">
      <c r="B1172"/>
      <c r="C1172"/>
      <c r="D1172"/>
      <c r="E1172"/>
      <c r="F1172"/>
      <c r="G1172"/>
      <c r="H1172"/>
      <c r="I1172"/>
      <c r="J1172"/>
      <c r="K1172"/>
      <c r="L1172"/>
      <c r="M1172"/>
      <c r="N1172"/>
      <c r="O1172"/>
      <c r="P1172"/>
      <c r="Q1172"/>
    </row>
    <row r="1173" spans="2:17">
      <c r="B1173"/>
      <c r="C1173"/>
      <c r="D1173"/>
      <c r="E1173"/>
      <c r="F1173"/>
      <c r="G1173"/>
      <c r="H1173"/>
      <c r="I1173"/>
      <c r="J1173"/>
      <c r="K1173"/>
      <c r="L1173"/>
      <c r="M1173"/>
      <c r="N1173"/>
      <c r="O1173"/>
      <c r="P1173"/>
      <c r="Q1173"/>
    </row>
    <row r="1174" spans="2:17">
      <c r="B1174"/>
      <c r="C1174"/>
      <c r="D1174"/>
      <c r="E1174"/>
      <c r="F1174"/>
      <c r="G1174"/>
      <c r="H1174"/>
      <c r="I1174"/>
      <c r="J1174"/>
      <c r="K1174"/>
      <c r="L1174"/>
      <c r="M1174"/>
      <c r="N1174"/>
      <c r="O1174"/>
      <c r="P1174"/>
      <c r="Q1174"/>
    </row>
    <row r="1175" spans="2:17">
      <c r="B1175"/>
      <c r="C1175"/>
      <c r="D1175"/>
      <c r="E1175"/>
      <c r="F1175"/>
      <c r="G1175"/>
      <c r="H1175"/>
      <c r="I1175"/>
      <c r="J1175"/>
      <c r="K1175"/>
      <c r="L1175"/>
      <c r="M1175"/>
      <c r="N1175"/>
      <c r="O1175"/>
      <c r="P1175"/>
      <c r="Q1175"/>
    </row>
    <row r="1176" spans="2:17">
      <c r="B1176"/>
      <c r="C1176"/>
      <c r="D1176"/>
      <c r="E1176"/>
      <c r="F1176"/>
      <c r="G1176"/>
      <c r="H1176"/>
      <c r="I1176"/>
      <c r="J1176"/>
      <c r="K1176"/>
      <c r="L1176"/>
      <c r="M1176"/>
      <c r="N1176"/>
      <c r="O1176"/>
      <c r="P1176"/>
      <c r="Q1176"/>
    </row>
    <row r="1177" spans="2:17">
      <c r="B1177"/>
      <c r="C1177"/>
      <c r="D1177"/>
      <c r="E1177"/>
      <c r="F1177"/>
      <c r="G1177"/>
      <c r="H1177"/>
      <c r="I1177"/>
      <c r="J1177"/>
      <c r="K1177"/>
      <c r="L1177"/>
      <c r="M1177"/>
      <c r="N1177"/>
      <c r="O1177"/>
      <c r="P1177"/>
      <c r="Q1177"/>
    </row>
    <row r="1178" spans="2:17">
      <c r="B1178"/>
      <c r="C1178"/>
      <c r="D1178"/>
      <c r="E1178"/>
      <c r="F1178"/>
      <c r="G1178"/>
      <c r="H1178"/>
      <c r="I1178"/>
      <c r="J1178"/>
      <c r="K1178"/>
      <c r="L1178"/>
      <c r="M1178"/>
      <c r="N1178"/>
      <c r="O1178"/>
      <c r="P1178"/>
      <c r="Q1178"/>
    </row>
    <row r="1179" spans="2:17">
      <c r="B1179"/>
      <c r="C1179"/>
      <c r="D1179"/>
      <c r="E1179"/>
      <c r="F1179"/>
      <c r="G1179"/>
      <c r="H1179"/>
      <c r="I1179"/>
      <c r="J1179"/>
      <c r="K1179"/>
      <c r="L1179"/>
      <c r="M1179"/>
      <c r="N1179"/>
      <c r="O1179"/>
      <c r="P1179"/>
      <c r="Q1179"/>
    </row>
    <row r="1180" spans="2:17">
      <c r="B1180"/>
      <c r="C1180"/>
      <c r="D1180"/>
      <c r="E1180"/>
      <c r="F1180"/>
      <c r="G1180"/>
      <c r="H1180"/>
      <c r="I1180"/>
      <c r="J1180"/>
      <c r="K1180"/>
      <c r="L1180"/>
      <c r="M1180"/>
      <c r="N1180"/>
      <c r="O1180"/>
      <c r="P1180"/>
      <c r="Q1180"/>
    </row>
    <row r="1181" spans="2:17">
      <c r="B1181"/>
      <c r="C1181"/>
      <c r="D1181"/>
      <c r="E1181"/>
      <c r="F1181"/>
      <c r="G1181"/>
      <c r="H1181"/>
      <c r="I1181"/>
      <c r="J1181"/>
      <c r="K1181"/>
      <c r="L1181"/>
      <c r="M1181"/>
      <c r="N1181"/>
      <c r="O1181"/>
      <c r="P1181"/>
      <c r="Q1181"/>
    </row>
    <row r="1182" spans="2:17">
      <c r="B1182"/>
      <c r="C1182"/>
      <c r="D1182"/>
      <c r="E1182"/>
      <c r="F1182"/>
      <c r="G1182"/>
      <c r="H1182"/>
      <c r="I1182"/>
      <c r="J1182"/>
      <c r="K1182"/>
      <c r="L1182"/>
      <c r="M1182"/>
      <c r="N1182"/>
      <c r="O1182"/>
      <c r="P1182"/>
      <c r="Q1182"/>
    </row>
    <row r="1183" spans="2:17">
      <c r="B1183"/>
      <c r="C1183"/>
      <c r="D1183"/>
      <c r="E1183"/>
      <c r="F1183"/>
      <c r="G1183"/>
      <c r="H1183"/>
      <c r="I1183"/>
      <c r="J1183"/>
      <c r="K1183"/>
      <c r="L1183"/>
      <c r="M1183"/>
      <c r="N1183"/>
      <c r="O1183"/>
      <c r="P1183"/>
      <c r="Q1183"/>
    </row>
    <row r="1184" spans="2:17">
      <c r="B1184"/>
      <c r="C1184"/>
      <c r="D1184"/>
      <c r="E1184"/>
      <c r="F1184"/>
      <c r="G1184"/>
      <c r="H1184"/>
      <c r="I1184"/>
      <c r="J1184"/>
      <c r="K1184"/>
      <c r="L1184"/>
      <c r="M1184"/>
      <c r="N1184"/>
      <c r="O1184"/>
      <c r="P1184"/>
      <c r="Q1184"/>
    </row>
    <row r="1185" spans="2:17">
      <c r="B1185"/>
      <c r="C1185"/>
      <c r="D1185"/>
      <c r="E1185"/>
      <c r="F1185"/>
      <c r="G1185"/>
      <c r="H1185"/>
      <c r="I1185"/>
      <c r="J1185"/>
      <c r="K1185"/>
      <c r="L1185"/>
      <c r="M1185"/>
      <c r="N1185"/>
      <c r="O1185"/>
      <c r="P1185"/>
      <c r="Q1185"/>
    </row>
    <row r="1186" spans="2:17">
      <c r="B1186"/>
      <c r="C1186"/>
      <c r="D1186"/>
      <c r="E1186"/>
      <c r="F1186"/>
      <c r="G1186"/>
      <c r="H1186"/>
      <c r="I1186"/>
      <c r="J1186"/>
      <c r="K1186"/>
      <c r="L1186"/>
      <c r="M1186"/>
      <c r="N1186"/>
      <c r="O1186"/>
      <c r="P1186"/>
      <c r="Q1186"/>
    </row>
    <row r="1187" spans="2:17">
      <c r="B1187"/>
      <c r="C1187"/>
      <c r="D1187"/>
      <c r="E1187"/>
      <c r="F1187"/>
      <c r="G1187"/>
      <c r="H1187"/>
      <c r="I1187"/>
      <c r="J1187"/>
      <c r="K1187"/>
      <c r="L1187"/>
      <c r="M1187"/>
      <c r="N1187"/>
      <c r="O1187"/>
      <c r="P1187"/>
      <c r="Q1187"/>
    </row>
    <row r="1188" spans="2:17">
      <c r="B1188"/>
      <c r="C1188"/>
      <c r="D1188"/>
      <c r="E1188"/>
      <c r="F1188"/>
      <c r="G1188"/>
      <c r="H1188"/>
      <c r="I1188"/>
      <c r="J1188"/>
      <c r="K1188"/>
      <c r="L1188"/>
      <c r="M1188"/>
      <c r="N1188"/>
      <c r="O1188"/>
      <c r="P1188"/>
      <c r="Q1188"/>
    </row>
    <row r="1189" spans="2:17">
      <c r="B1189"/>
      <c r="C1189"/>
      <c r="D1189"/>
      <c r="E1189"/>
      <c r="F1189"/>
      <c r="G1189"/>
      <c r="H1189"/>
      <c r="I1189"/>
      <c r="J1189"/>
      <c r="K1189"/>
      <c r="L1189"/>
      <c r="M1189"/>
      <c r="N1189"/>
      <c r="O1189"/>
      <c r="P1189"/>
      <c r="Q1189"/>
    </row>
    <row r="1190" spans="2:17">
      <c r="B1190"/>
      <c r="C1190"/>
      <c r="D1190"/>
      <c r="E1190"/>
      <c r="F1190"/>
      <c r="G1190"/>
      <c r="H1190"/>
      <c r="I1190"/>
      <c r="J1190"/>
      <c r="K1190"/>
      <c r="L1190"/>
      <c r="M1190"/>
      <c r="N1190"/>
      <c r="O1190"/>
      <c r="P1190"/>
      <c r="Q1190"/>
    </row>
    <row r="1191" spans="2:17">
      <c r="B1191"/>
      <c r="C1191"/>
      <c r="D1191"/>
      <c r="E1191"/>
      <c r="F1191"/>
      <c r="G1191"/>
      <c r="H1191"/>
      <c r="I1191"/>
      <c r="J1191"/>
      <c r="K1191"/>
      <c r="L1191"/>
      <c r="M1191"/>
      <c r="N1191"/>
      <c r="O1191"/>
      <c r="P1191"/>
      <c r="Q1191"/>
    </row>
    <row r="1192" spans="2:17">
      <c r="B1192"/>
      <c r="C1192"/>
      <c r="D1192"/>
      <c r="E1192"/>
      <c r="F1192"/>
      <c r="G1192"/>
      <c r="H1192"/>
      <c r="I1192"/>
      <c r="J1192"/>
      <c r="K1192"/>
      <c r="L1192"/>
      <c r="M1192"/>
      <c r="N1192"/>
      <c r="O1192"/>
      <c r="P1192"/>
      <c r="Q1192"/>
    </row>
    <row r="1193" spans="2:17">
      <c r="B1193"/>
      <c r="C1193"/>
      <c r="D1193"/>
      <c r="E1193"/>
      <c r="F1193"/>
      <c r="G1193"/>
      <c r="H1193"/>
      <c r="I1193"/>
      <c r="J1193"/>
      <c r="K1193"/>
      <c r="L1193"/>
      <c r="M1193"/>
      <c r="N1193"/>
      <c r="O1193"/>
      <c r="P1193"/>
      <c r="Q1193"/>
    </row>
    <row r="1194" spans="2:17">
      <c r="B1194"/>
      <c r="C1194"/>
      <c r="D1194"/>
      <c r="E1194"/>
      <c r="F1194"/>
      <c r="G1194"/>
      <c r="H1194"/>
      <c r="I1194"/>
      <c r="J1194"/>
      <c r="K1194"/>
      <c r="L1194"/>
      <c r="M1194"/>
      <c r="N1194"/>
      <c r="O1194"/>
      <c r="P1194"/>
      <c r="Q1194"/>
    </row>
    <row r="1195" spans="2:17">
      <c r="B1195"/>
      <c r="C1195"/>
      <c r="D1195"/>
      <c r="E1195"/>
      <c r="F1195"/>
      <c r="G1195"/>
      <c r="H1195"/>
      <c r="I1195"/>
      <c r="J1195"/>
      <c r="K1195"/>
      <c r="L1195"/>
      <c r="M1195"/>
      <c r="N1195"/>
      <c r="O1195"/>
      <c r="P1195"/>
      <c r="Q1195"/>
    </row>
    <row r="1196" spans="2:17">
      <c r="B1196"/>
      <c r="C1196"/>
      <c r="D1196"/>
      <c r="E1196"/>
      <c r="F1196"/>
      <c r="G1196"/>
      <c r="H1196"/>
      <c r="I1196"/>
      <c r="J1196"/>
      <c r="K1196"/>
      <c r="L1196"/>
      <c r="M1196"/>
      <c r="N1196"/>
      <c r="O1196"/>
      <c r="P1196"/>
      <c r="Q1196"/>
    </row>
    <row r="1197" spans="2:17">
      <c r="B1197"/>
      <c r="C1197"/>
      <c r="D1197"/>
      <c r="E1197"/>
      <c r="F1197"/>
      <c r="G1197"/>
      <c r="H1197"/>
      <c r="I1197"/>
      <c r="J1197"/>
      <c r="K1197"/>
      <c r="L1197"/>
      <c r="M1197"/>
      <c r="N1197"/>
      <c r="O1197"/>
      <c r="P1197"/>
      <c r="Q1197"/>
    </row>
    <row r="1198" spans="2:17">
      <c r="B1198"/>
      <c r="C1198"/>
      <c r="D1198"/>
      <c r="E1198"/>
      <c r="F1198"/>
      <c r="G1198"/>
      <c r="H1198"/>
      <c r="I1198"/>
      <c r="J1198"/>
      <c r="K1198"/>
      <c r="L1198"/>
      <c r="M1198"/>
      <c r="N1198"/>
      <c r="O1198"/>
      <c r="P1198"/>
      <c r="Q1198"/>
    </row>
    <row r="1199" spans="2:17">
      <c r="B1199"/>
      <c r="C1199"/>
      <c r="D1199"/>
      <c r="E1199"/>
      <c r="F1199"/>
      <c r="G1199"/>
      <c r="H1199"/>
      <c r="I1199"/>
      <c r="J1199"/>
      <c r="K1199"/>
      <c r="L1199"/>
      <c r="M1199"/>
      <c r="N1199"/>
      <c r="O1199"/>
      <c r="P1199"/>
      <c r="Q1199"/>
    </row>
    <row r="1200" spans="2:17">
      <c r="B1200"/>
      <c r="C1200"/>
      <c r="D1200"/>
      <c r="E1200"/>
      <c r="F1200"/>
      <c r="G1200"/>
      <c r="H1200"/>
      <c r="I1200"/>
      <c r="J1200"/>
      <c r="K1200"/>
      <c r="L1200"/>
      <c r="M1200"/>
      <c r="N1200"/>
      <c r="O1200"/>
      <c r="P1200"/>
      <c r="Q1200"/>
    </row>
    <row r="1201" spans="2:17">
      <c r="B1201"/>
      <c r="C1201"/>
      <c r="D1201"/>
      <c r="E1201"/>
      <c r="F1201"/>
      <c r="G1201"/>
      <c r="H1201"/>
      <c r="I1201"/>
      <c r="J1201"/>
      <c r="K1201"/>
      <c r="L1201"/>
      <c r="M1201"/>
      <c r="N1201"/>
      <c r="O1201"/>
      <c r="P1201"/>
      <c r="Q1201"/>
    </row>
    <row r="1202" spans="2:17">
      <c r="B1202"/>
      <c r="C1202"/>
      <c r="D1202"/>
      <c r="E1202"/>
      <c r="F1202"/>
      <c r="G1202"/>
      <c r="H1202"/>
      <c r="I1202"/>
      <c r="J1202"/>
      <c r="K1202"/>
      <c r="L1202"/>
      <c r="M1202"/>
      <c r="N1202"/>
      <c r="O1202"/>
      <c r="P1202"/>
      <c r="Q1202"/>
    </row>
    <row r="1203" spans="2:17">
      <c r="B1203"/>
      <c r="C1203"/>
      <c r="D1203"/>
      <c r="E1203"/>
      <c r="F1203"/>
      <c r="G1203"/>
      <c r="H1203"/>
      <c r="I1203"/>
      <c r="J1203"/>
      <c r="K1203"/>
      <c r="L1203"/>
      <c r="M1203"/>
      <c r="N1203"/>
      <c r="O1203"/>
      <c r="P1203"/>
      <c r="Q1203"/>
    </row>
    <row r="1204" spans="2:17">
      <c r="B1204"/>
      <c r="C1204"/>
      <c r="D1204"/>
      <c r="E1204"/>
      <c r="F1204"/>
      <c r="G1204"/>
      <c r="H1204"/>
      <c r="I1204"/>
      <c r="J1204"/>
      <c r="K1204"/>
      <c r="L1204"/>
      <c r="M1204"/>
      <c r="N1204"/>
      <c r="O1204"/>
      <c r="P1204"/>
      <c r="Q1204"/>
    </row>
    <row r="1205" spans="2:17">
      <c r="B1205"/>
      <c r="C1205"/>
      <c r="D1205"/>
      <c r="E1205"/>
      <c r="F1205"/>
      <c r="G1205"/>
      <c r="H1205"/>
      <c r="I1205"/>
      <c r="J1205"/>
      <c r="K1205"/>
      <c r="L1205"/>
      <c r="M1205"/>
      <c r="N1205"/>
      <c r="O1205"/>
      <c r="P1205"/>
      <c r="Q1205"/>
    </row>
    <row r="1206" spans="2:17">
      <c r="B1206"/>
      <c r="C1206"/>
      <c r="D1206"/>
      <c r="E1206"/>
      <c r="F1206"/>
      <c r="G1206"/>
      <c r="H1206"/>
      <c r="I1206"/>
      <c r="J1206"/>
      <c r="K1206"/>
      <c r="L1206"/>
      <c r="M1206"/>
      <c r="N1206"/>
      <c r="O1206"/>
      <c r="P1206"/>
      <c r="Q1206"/>
    </row>
    <row r="1207" spans="2:17">
      <c r="B1207"/>
      <c r="C1207"/>
      <c r="D1207"/>
      <c r="E1207"/>
      <c r="F1207"/>
      <c r="G1207"/>
      <c r="H1207"/>
      <c r="I1207"/>
      <c r="J1207"/>
      <c r="K1207"/>
      <c r="L1207"/>
      <c r="M1207"/>
      <c r="N1207"/>
      <c r="O1207"/>
      <c r="P1207"/>
      <c r="Q1207"/>
    </row>
    <row r="1208" spans="2:17">
      <c r="B1208"/>
      <c r="C1208"/>
      <c r="D1208"/>
      <c r="E1208"/>
      <c r="F1208"/>
      <c r="G1208"/>
      <c r="H1208"/>
      <c r="I1208"/>
      <c r="J1208"/>
      <c r="K1208"/>
      <c r="L1208"/>
      <c r="M1208"/>
      <c r="N1208"/>
      <c r="O1208"/>
      <c r="P1208"/>
      <c r="Q1208"/>
    </row>
    <row r="1209" spans="2:17">
      <c r="B1209"/>
      <c r="C1209"/>
      <c r="D1209"/>
      <c r="E1209"/>
      <c r="F1209"/>
      <c r="G1209"/>
      <c r="H1209"/>
      <c r="I1209"/>
      <c r="J1209"/>
      <c r="K1209"/>
      <c r="L1209"/>
      <c r="M1209"/>
      <c r="N1209"/>
      <c r="O1209"/>
      <c r="P1209"/>
      <c r="Q1209"/>
    </row>
    <row r="1210" spans="2:17">
      <c r="B1210"/>
      <c r="C1210"/>
      <c r="D1210"/>
      <c r="E1210"/>
      <c r="F1210"/>
      <c r="G1210"/>
      <c r="H1210"/>
      <c r="I1210"/>
      <c r="J1210"/>
      <c r="K1210"/>
      <c r="L1210"/>
      <c r="M1210"/>
      <c r="N1210"/>
      <c r="O1210"/>
      <c r="P1210"/>
      <c r="Q1210"/>
    </row>
    <row r="1211" spans="2:17">
      <c r="B1211"/>
      <c r="C1211"/>
      <c r="D1211"/>
      <c r="E1211"/>
      <c r="F1211"/>
      <c r="G1211"/>
      <c r="H1211"/>
      <c r="I1211"/>
      <c r="J1211"/>
      <c r="K1211"/>
      <c r="L1211"/>
      <c r="M1211"/>
      <c r="N1211"/>
      <c r="O1211"/>
      <c r="P1211"/>
      <c r="Q1211"/>
    </row>
    <row r="1212" spans="2:17">
      <c r="B1212"/>
      <c r="C1212"/>
      <c r="D1212"/>
      <c r="E1212"/>
      <c r="F1212"/>
      <c r="G1212"/>
      <c r="H1212"/>
      <c r="I1212"/>
      <c r="J1212"/>
      <c r="K1212"/>
      <c r="L1212"/>
      <c r="M1212"/>
      <c r="N1212"/>
      <c r="O1212"/>
      <c r="P1212"/>
      <c r="Q1212"/>
    </row>
    <row r="1213" spans="2:17">
      <c r="B1213"/>
      <c r="C1213"/>
      <c r="D1213"/>
      <c r="E1213"/>
      <c r="F1213"/>
      <c r="G1213"/>
      <c r="H1213"/>
      <c r="I1213"/>
      <c r="J1213"/>
      <c r="K1213"/>
      <c r="L1213"/>
      <c r="M1213"/>
      <c r="N1213"/>
      <c r="O1213"/>
      <c r="P1213"/>
      <c r="Q1213"/>
    </row>
    <row r="1214" spans="2:17">
      <c r="B1214"/>
      <c r="C1214"/>
      <c r="D1214"/>
      <c r="E1214"/>
      <c r="F1214"/>
      <c r="G1214"/>
      <c r="H1214"/>
      <c r="I1214"/>
      <c r="J1214"/>
      <c r="K1214"/>
      <c r="L1214"/>
      <c r="M1214"/>
      <c r="N1214"/>
      <c r="O1214"/>
      <c r="P1214"/>
      <c r="Q1214"/>
    </row>
    <row r="1215" spans="2:17">
      <c r="B1215"/>
      <c r="C1215"/>
      <c r="D1215"/>
      <c r="E1215"/>
      <c r="F1215"/>
      <c r="G1215"/>
      <c r="H1215"/>
      <c r="I1215"/>
      <c r="J1215"/>
      <c r="K1215"/>
      <c r="L1215"/>
      <c r="M1215"/>
      <c r="N1215"/>
      <c r="O1215"/>
      <c r="P1215"/>
      <c r="Q1215"/>
    </row>
    <row r="1216" spans="2:17">
      <c r="B1216"/>
      <c r="C1216"/>
      <c r="D1216"/>
      <c r="E1216"/>
      <c r="F1216"/>
      <c r="G1216"/>
      <c r="H1216"/>
      <c r="I1216"/>
      <c r="J1216"/>
      <c r="K1216"/>
      <c r="L1216"/>
      <c r="M1216"/>
      <c r="N1216"/>
      <c r="O1216"/>
      <c r="P1216"/>
      <c r="Q1216"/>
    </row>
    <row r="1217" spans="2:17">
      <c r="B1217"/>
      <c r="C1217"/>
      <c r="D1217"/>
      <c r="E1217"/>
      <c r="F1217"/>
      <c r="G1217"/>
      <c r="H1217"/>
      <c r="I1217"/>
      <c r="J1217"/>
      <c r="K1217"/>
      <c r="L1217"/>
      <c r="M1217"/>
      <c r="N1217"/>
      <c r="O1217"/>
      <c r="P1217"/>
      <c r="Q1217"/>
    </row>
    <row r="1218" spans="2:17">
      <c r="B1218"/>
      <c r="C1218"/>
      <c r="D1218"/>
      <c r="E1218"/>
      <c r="F1218"/>
      <c r="G1218"/>
      <c r="H1218"/>
      <c r="I1218"/>
      <c r="J1218"/>
      <c r="K1218"/>
      <c r="L1218"/>
      <c r="M1218"/>
      <c r="N1218"/>
      <c r="O1218"/>
      <c r="P1218"/>
      <c r="Q1218"/>
    </row>
    <row r="1219" spans="2:17">
      <c r="B1219"/>
      <c r="C1219"/>
      <c r="D1219"/>
      <c r="E1219"/>
      <c r="F1219"/>
      <c r="G1219"/>
      <c r="H1219"/>
      <c r="I1219"/>
      <c r="J1219"/>
      <c r="K1219"/>
      <c r="L1219"/>
      <c r="M1219"/>
      <c r="N1219"/>
      <c r="O1219"/>
      <c r="P1219"/>
      <c r="Q1219"/>
    </row>
    <row r="1220" spans="2:17">
      <c r="B1220"/>
      <c r="C1220"/>
      <c r="D1220"/>
      <c r="E1220"/>
      <c r="F1220"/>
      <c r="G1220"/>
      <c r="H1220"/>
      <c r="I1220"/>
      <c r="J1220"/>
      <c r="K1220"/>
      <c r="L1220"/>
      <c r="M1220"/>
      <c r="N1220"/>
      <c r="O1220"/>
      <c r="P1220"/>
      <c r="Q1220"/>
    </row>
    <row r="1221" spans="2:17">
      <c r="B1221"/>
      <c r="C1221"/>
      <c r="D1221"/>
      <c r="E1221"/>
      <c r="F1221"/>
      <c r="G1221"/>
      <c r="H1221"/>
      <c r="I1221"/>
      <c r="J1221"/>
      <c r="K1221"/>
      <c r="L1221"/>
      <c r="M1221"/>
      <c r="N1221"/>
      <c r="O1221"/>
      <c r="P1221"/>
      <c r="Q1221"/>
    </row>
    <row r="1222" spans="2:17">
      <c r="B1222"/>
      <c r="C1222"/>
      <c r="D1222"/>
      <c r="E1222"/>
      <c r="F1222"/>
      <c r="G1222"/>
      <c r="H1222"/>
      <c r="I1222"/>
      <c r="J1222"/>
      <c r="K1222"/>
      <c r="L1222"/>
      <c r="M1222"/>
      <c r="N1222"/>
      <c r="O1222"/>
      <c r="P1222"/>
      <c r="Q1222"/>
    </row>
    <row r="1223" spans="2:17">
      <c r="B1223"/>
      <c r="C1223"/>
      <c r="D1223"/>
      <c r="E1223"/>
      <c r="F1223"/>
      <c r="G1223"/>
      <c r="H1223"/>
      <c r="I1223"/>
      <c r="J1223"/>
      <c r="K1223"/>
      <c r="L1223"/>
      <c r="M1223"/>
      <c r="N1223"/>
      <c r="O1223"/>
      <c r="P1223"/>
      <c r="Q1223"/>
    </row>
    <row r="1224" spans="2:17">
      <c r="B1224"/>
      <c r="C1224"/>
      <c r="D1224"/>
      <c r="E1224"/>
      <c r="F1224"/>
      <c r="G1224"/>
      <c r="H1224"/>
      <c r="I1224"/>
      <c r="J1224"/>
      <c r="K1224"/>
      <c r="L1224"/>
      <c r="M1224"/>
      <c r="N1224"/>
      <c r="O1224"/>
      <c r="P1224"/>
      <c r="Q1224"/>
    </row>
    <row r="1225" spans="2:17">
      <c r="B1225"/>
      <c r="C1225"/>
      <c r="D1225"/>
      <c r="E1225"/>
      <c r="F1225"/>
      <c r="G1225"/>
      <c r="H1225"/>
      <c r="I1225"/>
      <c r="J1225"/>
      <c r="K1225"/>
      <c r="L1225"/>
      <c r="M1225"/>
      <c r="N1225"/>
      <c r="O1225"/>
      <c r="P1225"/>
      <c r="Q1225"/>
    </row>
    <row r="1226" spans="2:17">
      <c r="B1226"/>
      <c r="C1226"/>
      <c r="D1226"/>
      <c r="E1226"/>
      <c r="F1226"/>
      <c r="G1226"/>
      <c r="H1226"/>
      <c r="I1226"/>
      <c r="J1226"/>
      <c r="K1226"/>
      <c r="L1226"/>
      <c r="M1226"/>
      <c r="N1226"/>
      <c r="O1226"/>
      <c r="P1226"/>
      <c r="Q1226"/>
    </row>
    <row r="1227" spans="2:17">
      <c r="B1227"/>
      <c r="C1227"/>
      <c r="D1227"/>
      <c r="E1227"/>
      <c r="F1227"/>
      <c r="G1227"/>
      <c r="H1227"/>
      <c r="I1227"/>
      <c r="J1227"/>
      <c r="K1227"/>
      <c r="L1227"/>
      <c r="M1227"/>
      <c r="N1227"/>
      <c r="O1227"/>
      <c r="P1227"/>
      <c r="Q1227"/>
    </row>
    <row r="1228" spans="2:17">
      <c r="B1228"/>
      <c r="C1228"/>
      <c r="D1228"/>
      <c r="E1228"/>
      <c r="F1228"/>
      <c r="G1228"/>
      <c r="H1228"/>
      <c r="I1228"/>
      <c r="J1228"/>
      <c r="K1228"/>
      <c r="L1228"/>
      <c r="M1228"/>
      <c r="N1228"/>
      <c r="O1228"/>
      <c r="P1228"/>
      <c r="Q1228"/>
    </row>
    <row r="1229" spans="2:17">
      <c r="B1229"/>
      <c r="C1229"/>
      <c r="D1229"/>
      <c r="E1229"/>
      <c r="F1229"/>
      <c r="G1229"/>
      <c r="H1229"/>
      <c r="I1229"/>
      <c r="J1229"/>
      <c r="K1229"/>
      <c r="L1229"/>
      <c r="M1229"/>
      <c r="N1229"/>
      <c r="O1229"/>
      <c r="P1229"/>
      <c r="Q1229"/>
    </row>
    <row r="1230" spans="2:17">
      <c r="B1230"/>
      <c r="C1230"/>
      <c r="D1230"/>
      <c r="E1230"/>
      <c r="F1230"/>
      <c r="G1230"/>
      <c r="H1230"/>
      <c r="I1230"/>
      <c r="J1230"/>
      <c r="K1230"/>
      <c r="L1230"/>
      <c r="M1230"/>
      <c r="N1230"/>
      <c r="O1230"/>
      <c r="P1230"/>
      <c r="Q1230"/>
    </row>
    <row r="1231" spans="2:17">
      <c r="B1231"/>
      <c r="C1231"/>
      <c r="D1231"/>
      <c r="E1231"/>
      <c r="F1231"/>
      <c r="G1231"/>
      <c r="H1231"/>
      <c r="I1231"/>
      <c r="J1231"/>
      <c r="K1231"/>
      <c r="L1231"/>
      <c r="M1231"/>
      <c r="N1231"/>
      <c r="O1231"/>
      <c r="P1231"/>
      <c r="Q1231"/>
    </row>
    <row r="1232" spans="2:17">
      <c r="B1232"/>
      <c r="C1232"/>
      <c r="D1232"/>
      <c r="E1232"/>
      <c r="F1232"/>
      <c r="G1232"/>
      <c r="H1232"/>
      <c r="I1232"/>
      <c r="J1232"/>
      <c r="K1232"/>
      <c r="L1232"/>
      <c r="M1232"/>
      <c r="N1232"/>
      <c r="O1232"/>
      <c r="P1232"/>
      <c r="Q1232"/>
    </row>
    <row r="1233" spans="2:17">
      <c r="B1233"/>
      <c r="C1233"/>
      <c r="D1233"/>
      <c r="E1233"/>
      <c r="F1233"/>
      <c r="G1233"/>
      <c r="H1233"/>
      <c r="I1233"/>
      <c r="J1233"/>
      <c r="K1233"/>
      <c r="L1233"/>
      <c r="M1233"/>
      <c r="N1233"/>
      <c r="O1233"/>
      <c r="P1233"/>
      <c r="Q1233"/>
    </row>
    <row r="1234" spans="2:17">
      <c r="B1234"/>
      <c r="C1234"/>
      <c r="D1234"/>
      <c r="E1234"/>
      <c r="F1234"/>
      <c r="G1234"/>
      <c r="H1234"/>
      <c r="I1234"/>
      <c r="J1234"/>
      <c r="K1234"/>
      <c r="L1234"/>
      <c r="M1234"/>
      <c r="N1234"/>
      <c r="O1234"/>
      <c r="P1234"/>
      <c r="Q1234"/>
    </row>
    <row r="1235" spans="2:17">
      <c r="B1235"/>
      <c r="C1235"/>
      <c r="D1235"/>
      <c r="E1235"/>
      <c r="F1235"/>
      <c r="G1235"/>
      <c r="H1235"/>
      <c r="I1235"/>
      <c r="J1235"/>
      <c r="K1235"/>
      <c r="L1235"/>
      <c r="M1235"/>
      <c r="N1235"/>
      <c r="O1235"/>
      <c r="P1235"/>
      <c r="Q1235"/>
    </row>
    <row r="1236" spans="2:17">
      <c r="B1236"/>
      <c r="C1236"/>
      <c r="D1236"/>
      <c r="E1236"/>
      <c r="F1236"/>
      <c r="G1236"/>
      <c r="H1236"/>
      <c r="I1236"/>
      <c r="J1236"/>
      <c r="K1236"/>
      <c r="L1236"/>
      <c r="M1236"/>
      <c r="N1236"/>
      <c r="O1236"/>
      <c r="P1236"/>
      <c r="Q1236"/>
    </row>
    <row r="1237" spans="2:17">
      <c r="B1237"/>
      <c r="C1237"/>
      <c r="D1237"/>
      <c r="E1237"/>
      <c r="F1237"/>
      <c r="G1237"/>
      <c r="H1237"/>
      <c r="I1237"/>
      <c r="J1237"/>
      <c r="K1237"/>
      <c r="L1237"/>
      <c r="M1237"/>
      <c r="N1237"/>
      <c r="O1237"/>
      <c r="P1237"/>
      <c r="Q1237"/>
    </row>
    <row r="1238" spans="2:17">
      <c r="B1238"/>
      <c r="C1238"/>
      <c r="D1238"/>
      <c r="E1238"/>
      <c r="F1238"/>
      <c r="G1238"/>
      <c r="H1238"/>
      <c r="I1238"/>
      <c r="J1238"/>
      <c r="K1238"/>
      <c r="L1238"/>
      <c r="M1238"/>
      <c r="N1238"/>
      <c r="O1238"/>
      <c r="P1238"/>
      <c r="Q1238"/>
    </row>
    <row r="1239" spans="2:17">
      <c r="B1239"/>
      <c r="C1239"/>
      <c r="D1239"/>
      <c r="E1239"/>
      <c r="F1239"/>
      <c r="G1239"/>
      <c r="H1239"/>
      <c r="I1239"/>
      <c r="J1239"/>
      <c r="K1239"/>
      <c r="L1239"/>
      <c r="M1239"/>
      <c r="N1239"/>
      <c r="O1239"/>
      <c r="P1239"/>
      <c r="Q1239"/>
    </row>
    <row r="1240" spans="2:17">
      <c r="B1240"/>
      <c r="C1240"/>
      <c r="D1240"/>
      <c r="E1240"/>
      <c r="F1240"/>
      <c r="G1240"/>
      <c r="H1240"/>
      <c r="I1240"/>
      <c r="J1240"/>
      <c r="K1240"/>
      <c r="L1240"/>
      <c r="M1240"/>
      <c r="N1240"/>
      <c r="O1240"/>
      <c r="P1240"/>
      <c r="Q1240"/>
    </row>
    <row r="1241" spans="2:17">
      <c r="B1241"/>
      <c r="C1241"/>
      <c r="D1241"/>
      <c r="E1241"/>
      <c r="F1241"/>
      <c r="G1241"/>
      <c r="H1241"/>
      <c r="I1241"/>
      <c r="J1241"/>
      <c r="K1241"/>
      <c r="L1241"/>
      <c r="M1241"/>
      <c r="N1241"/>
      <c r="O1241"/>
      <c r="P1241"/>
      <c r="Q1241"/>
    </row>
    <row r="1242" spans="2:17">
      <c r="B1242"/>
      <c r="C1242"/>
      <c r="D1242"/>
      <c r="E1242"/>
      <c r="F1242"/>
      <c r="G1242"/>
      <c r="H1242"/>
      <c r="I1242"/>
      <c r="J1242"/>
      <c r="K1242"/>
      <c r="L1242"/>
      <c r="M1242"/>
      <c r="N1242"/>
      <c r="O1242"/>
      <c r="P1242"/>
      <c r="Q1242"/>
    </row>
    <row r="1243" spans="2:17">
      <c r="B1243"/>
      <c r="C1243"/>
      <c r="D1243"/>
      <c r="E1243"/>
      <c r="F1243"/>
      <c r="G1243"/>
      <c r="H1243"/>
      <c r="I1243"/>
      <c r="J1243"/>
      <c r="K1243"/>
      <c r="L1243"/>
      <c r="M1243"/>
      <c r="N1243"/>
      <c r="O1243"/>
      <c r="P1243"/>
      <c r="Q1243"/>
    </row>
    <row r="1244" spans="2:17">
      <c r="B1244"/>
      <c r="C1244"/>
      <c r="D1244"/>
      <c r="E1244"/>
      <c r="F1244"/>
      <c r="G1244"/>
      <c r="H1244"/>
      <c r="I1244"/>
      <c r="J1244"/>
      <c r="K1244"/>
      <c r="L1244"/>
      <c r="M1244"/>
      <c r="N1244"/>
      <c r="O1244"/>
      <c r="P1244"/>
      <c r="Q1244"/>
    </row>
    <row r="1245" spans="2:17">
      <c r="B1245"/>
      <c r="C1245"/>
      <c r="D1245"/>
      <c r="E1245"/>
      <c r="F1245"/>
      <c r="G1245"/>
      <c r="H1245"/>
      <c r="I1245"/>
      <c r="J1245"/>
      <c r="K1245"/>
      <c r="L1245"/>
      <c r="M1245"/>
      <c r="N1245"/>
      <c r="O1245"/>
      <c r="P1245"/>
      <c r="Q1245"/>
    </row>
    <row r="1246" spans="2:17">
      <c r="B1246"/>
      <c r="C1246"/>
      <c r="D1246"/>
      <c r="E1246"/>
      <c r="F1246"/>
      <c r="G1246"/>
      <c r="H1246"/>
      <c r="I1246"/>
      <c r="J1246"/>
      <c r="K1246"/>
      <c r="L1246"/>
      <c r="M1246"/>
      <c r="N1246"/>
      <c r="O1246"/>
      <c r="P1246"/>
      <c r="Q1246"/>
    </row>
    <row r="1247" spans="2:17">
      <c r="B1247"/>
      <c r="C1247"/>
      <c r="D1247"/>
      <c r="E1247"/>
      <c r="F1247"/>
      <c r="G1247"/>
      <c r="H1247"/>
      <c r="I1247"/>
      <c r="J1247"/>
      <c r="K1247"/>
      <c r="L1247"/>
      <c r="M1247"/>
      <c r="N1247"/>
      <c r="O1247"/>
      <c r="P1247"/>
      <c r="Q1247"/>
    </row>
    <row r="1248" spans="2:17">
      <c r="B1248"/>
      <c r="C1248"/>
      <c r="D1248"/>
      <c r="E1248"/>
      <c r="F1248"/>
      <c r="G1248"/>
      <c r="H1248"/>
      <c r="I1248"/>
      <c r="J1248"/>
      <c r="K1248"/>
      <c r="L1248"/>
      <c r="M1248"/>
      <c r="N1248"/>
      <c r="O1248"/>
      <c r="P1248"/>
      <c r="Q1248"/>
    </row>
    <row r="1249" spans="2:17">
      <c r="B1249"/>
      <c r="C1249"/>
      <c r="D1249"/>
      <c r="E1249"/>
      <c r="F1249"/>
      <c r="G1249"/>
      <c r="H1249"/>
      <c r="I1249"/>
      <c r="J1249"/>
      <c r="K1249"/>
      <c r="L1249"/>
      <c r="M1249"/>
      <c r="N1249"/>
      <c r="O1249"/>
      <c r="P1249"/>
      <c r="Q1249"/>
    </row>
    <row r="1250" spans="2:17">
      <c r="B1250"/>
      <c r="C1250"/>
      <c r="D1250"/>
      <c r="E1250"/>
      <c r="F1250"/>
      <c r="G1250"/>
      <c r="H1250"/>
      <c r="I1250"/>
      <c r="J1250"/>
      <c r="K1250"/>
      <c r="L1250"/>
      <c r="M1250"/>
      <c r="N1250"/>
      <c r="O1250"/>
      <c r="P1250"/>
      <c r="Q1250"/>
    </row>
    <row r="1251" spans="2:17">
      <c r="B1251"/>
      <c r="C1251"/>
      <c r="D1251"/>
      <c r="E1251"/>
      <c r="F1251"/>
      <c r="G1251"/>
      <c r="H1251"/>
      <c r="I1251"/>
      <c r="J1251"/>
      <c r="K1251"/>
      <c r="L1251"/>
      <c r="M1251"/>
      <c r="N1251"/>
      <c r="O1251"/>
      <c r="P1251"/>
      <c r="Q1251"/>
    </row>
    <row r="1252" spans="2:17">
      <c r="B1252"/>
      <c r="C1252"/>
      <c r="D1252"/>
      <c r="E1252"/>
      <c r="F1252"/>
      <c r="G1252"/>
      <c r="H1252"/>
      <c r="I1252"/>
      <c r="J1252"/>
      <c r="K1252"/>
      <c r="L1252"/>
      <c r="M1252"/>
      <c r="N1252"/>
      <c r="O1252"/>
      <c r="P1252"/>
      <c r="Q1252"/>
    </row>
    <row r="1253" spans="2:17">
      <c r="B1253"/>
      <c r="C1253"/>
      <c r="D1253"/>
      <c r="E1253"/>
      <c r="F1253"/>
      <c r="G1253"/>
      <c r="H1253"/>
      <c r="I1253"/>
      <c r="J1253"/>
      <c r="K1253"/>
      <c r="L1253"/>
      <c r="M1253"/>
      <c r="N1253"/>
      <c r="O1253"/>
      <c r="P1253"/>
      <c r="Q1253"/>
    </row>
    <row r="1254" spans="2:17">
      <c r="B1254"/>
      <c r="C1254"/>
      <c r="D1254"/>
      <c r="E1254"/>
      <c r="F1254"/>
      <c r="G1254"/>
      <c r="H1254"/>
      <c r="I1254"/>
      <c r="J1254"/>
      <c r="K1254"/>
      <c r="L1254"/>
      <c r="M1254"/>
      <c r="N1254"/>
      <c r="O1254"/>
      <c r="P1254"/>
      <c r="Q1254"/>
    </row>
    <row r="1255" spans="2:17">
      <c r="B1255"/>
      <c r="C1255"/>
      <c r="D1255"/>
      <c r="E1255"/>
      <c r="F1255"/>
      <c r="G1255"/>
      <c r="H1255"/>
      <c r="I1255"/>
      <c r="J1255"/>
      <c r="K1255"/>
      <c r="L1255"/>
      <c r="M1255"/>
      <c r="N1255"/>
      <c r="O1255"/>
      <c r="P1255"/>
      <c r="Q1255"/>
    </row>
    <row r="1256" spans="2:17">
      <c r="B1256"/>
      <c r="C1256"/>
      <c r="D1256"/>
      <c r="E1256"/>
      <c r="F1256"/>
      <c r="G1256"/>
      <c r="H1256"/>
      <c r="I1256"/>
      <c r="J1256"/>
      <c r="K1256"/>
      <c r="L1256"/>
      <c r="M1256"/>
      <c r="N1256"/>
      <c r="O1256"/>
      <c r="P1256"/>
      <c r="Q1256"/>
    </row>
    <row r="1257" spans="2:17">
      <c r="B1257"/>
      <c r="C1257"/>
      <c r="D1257"/>
      <c r="E1257"/>
      <c r="F1257"/>
      <c r="G1257"/>
      <c r="H1257"/>
      <c r="I1257"/>
      <c r="J1257"/>
      <c r="K1257"/>
      <c r="L1257"/>
      <c r="M1257"/>
      <c r="N1257"/>
      <c r="O1257"/>
      <c r="P1257"/>
      <c r="Q1257"/>
    </row>
    <row r="1258" spans="2:17">
      <c r="B1258"/>
      <c r="C1258"/>
      <c r="D1258"/>
      <c r="E1258"/>
      <c r="F1258"/>
      <c r="G1258"/>
      <c r="H1258"/>
      <c r="I1258"/>
      <c r="J1258"/>
      <c r="K1258"/>
      <c r="L1258"/>
      <c r="M1258"/>
      <c r="N1258"/>
      <c r="O1258"/>
      <c r="P1258"/>
      <c r="Q1258"/>
    </row>
    <row r="1259" spans="2:17">
      <c r="B1259"/>
      <c r="C1259"/>
      <c r="D1259"/>
      <c r="E1259"/>
      <c r="F1259"/>
      <c r="G1259"/>
      <c r="H1259"/>
      <c r="I1259"/>
      <c r="J1259"/>
      <c r="K1259"/>
      <c r="L1259"/>
      <c r="M1259"/>
      <c r="N1259"/>
      <c r="O1259"/>
      <c r="P1259"/>
      <c r="Q1259"/>
    </row>
    <row r="1260" spans="2:17">
      <c r="B1260"/>
      <c r="C1260"/>
      <c r="D1260"/>
      <c r="E1260"/>
      <c r="F1260"/>
      <c r="G1260"/>
      <c r="H1260"/>
      <c r="I1260"/>
      <c r="J1260"/>
      <c r="K1260"/>
      <c r="L1260"/>
      <c r="M1260"/>
      <c r="N1260"/>
      <c r="O1260"/>
      <c r="P1260"/>
      <c r="Q1260"/>
    </row>
    <row r="1261" spans="2:17">
      <c r="B1261"/>
      <c r="C1261"/>
      <c r="D1261"/>
      <c r="E1261"/>
      <c r="F1261"/>
      <c r="G1261"/>
      <c r="H1261"/>
      <c r="I1261"/>
      <c r="J1261"/>
      <c r="K1261"/>
      <c r="L1261"/>
      <c r="M1261"/>
      <c r="N1261"/>
      <c r="O1261"/>
      <c r="P1261"/>
      <c r="Q1261"/>
    </row>
    <row r="1262" spans="2:17">
      <c r="B1262"/>
      <c r="C1262"/>
      <c r="D1262"/>
      <c r="E1262"/>
      <c r="F1262"/>
      <c r="G1262"/>
      <c r="H1262"/>
      <c r="I1262"/>
      <c r="J1262"/>
      <c r="K1262"/>
      <c r="L1262"/>
      <c r="M1262"/>
      <c r="N1262"/>
      <c r="O1262"/>
      <c r="P1262"/>
      <c r="Q1262"/>
    </row>
    <row r="1263" spans="2:17">
      <c r="B1263"/>
      <c r="C1263"/>
      <c r="D1263"/>
      <c r="E1263"/>
      <c r="F1263"/>
      <c r="G1263"/>
      <c r="H1263"/>
      <c r="I1263"/>
      <c r="J1263"/>
      <c r="K1263"/>
      <c r="L1263"/>
      <c r="M1263"/>
      <c r="N1263"/>
      <c r="O1263"/>
      <c r="P1263"/>
      <c r="Q1263"/>
    </row>
    <row r="1264" spans="2:17">
      <c r="B1264"/>
      <c r="C1264"/>
      <c r="D1264"/>
      <c r="E1264"/>
      <c r="F1264"/>
      <c r="G1264"/>
      <c r="H1264"/>
      <c r="I1264"/>
      <c r="J1264"/>
      <c r="K1264"/>
      <c r="L1264"/>
      <c r="M1264"/>
      <c r="N1264"/>
      <c r="O1264"/>
      <c r="P1264"/>
      <c r="Q1264"/>
    </row>
    <row r="1265" spans="2:17">
      <c r="B1265"/>
      <c r="C1265"/>
      <c r="D1265"/>
      <c r="E1265"/>
      <c r="F1265"/>
      <c r="G1265"/>
      <c r="H1265"/>
      <c r="I1265"/>
      <c r="J1265"/>
      <c r="K1265"/>
      <c r="L1265"/>
      <c r="M1265"/>
      <c r="N1265"/>
      <c r="O1265"/>
      <c r="P1265"/>
      <c r="Q1265"/>
    </row>
    <row r="1266" spans="2:17">
      <c r="B1266"/>
      <c r="C1266"/>
      <c r="D1266"/>
      <c r="E1266"/>
      <c r="F1266"/>
      <c r="G1266"/>
      <c r="H1266"/>
      <c r="I1266"/>
      <c r="J1266"/>
      <c r="K1266"/>
      <c r="L1266"/>
      <c r="M1266"/>
      <c r="N1266"/>
      <c r="O1266"/>
      <c r="P1266"/>
      <c r="Q1266"/>
    </row>
    <row r="1267" spans="2:17">
      <c r="B1267"/>
      <c r="C1267"/>
      <c r="D1267"/>
      <c r="E1267"/>
      <c r="F1267"/>
      <c r="G1267"/>
      <c r="H1267"/>
      <c r="I1267"/>
      <c r="J1267"/>
      <c r="K1267"/>
      <c r="L1267"/>
      <c r="M1267"/>
      <c r="N1267"/>
      <c r="O1267"/>
      <c r="P1267"/>
      <c r="Q1267"/>
    </row>
    <row r="1268" spans="2:17">
      <c r="B1268"/>
      <c r="C1268"/>
      <c r="D1268"/>
      <c r="E1268"/>
      <c r="F1268"/>
      <c r="G1268"/>
      <c r="H1268"/>
      <c r="I1268"/>
      <c r="J1268"/>
      <c r="K1268"/>
      <c r="L1268"/>
      <c r="M1268"/>
      <c r="N1268"/>
      <c r="O1268"/>
      <c r="P1268"/>
      <c r="Q1268"/>
    </row>
    <row r="1269" spans="2:17">
      <c r="B1269"/>
      <c r="C1269"/>
      <c r="D1269"/>
      <c r="E1269"/>
      <c r="F1269"/>
      <c r="G1269"/>
      <c r="H1269"/>
      <c r="I1269"/>
      <c r="J1269"/>
      <c r="K1269"/>
      <c r="L1269"/>
      <c r="M1269"/>
      <c r="N1269"/>
      <c r="O1269"/>
      <c r="P1269"/>
      <c r="Q1269"/>
    </row>
    <row r="1270" spans="2:17">
      <c r="B1270"/>
      <c r="C1270"/>
      <c r="D1270"/>
      <c r="E1270"/>
      <c r="F1270"/>
      <c r="G1270"/>
      <c r="H1270"/>
      <c r="I1270"/>
      <c r="J1270"/>
      <c r="K1270"/>
      <c r="L1270"/>
      <c r="M1270"/>
      <c r="N1270"/>
      <c r="O1270"/>
      <c r="P1270"/>
      <c r="Q1270"/>
    </row>
    <row r="1271" spans="2:17">
      <c r="B1271"/>
      <c r="C1271"/>
      <c r="D1271"/>
      <c r="E1271"/>
      <c r="F1271"/>
      <c r="G1271"/>
      <c r="H1271"/>
      <c r="I1271"/>
      <c r="J1271"/>
      <c r="K1271"/>
      <c r="L1271"/>
      <c r="M1271"/>
      <c r="N1271"/>
      <c r="O1271"/>
      <c r="P1271"/>
      <c r="Q1271"/>
    </row>
    <row r="1272" spans="2:17">
      <c r="B1272"/>
      <c r="C1272"/>
      <c r="D1272"/>
      <c r="E1272"/>
      <c r="F1272"/>
      <c r="G1272"/>
      <c r="H1272"/>
      <c r="I1272"/>
      <c r="J1272"/>
      <c r="K1272"/>
      <c r="L1272"/>
      <c r="M1272"/>
      <c r="N1272"/>
      <c r="O1272"/>
      <c r="P1272"/>
      <c r="Q1272"/>
    </row>
    <row r="1273" spans="2:17">
      <c r="B1273"/>
      <c r="C1273"/>
      <c r="D1273"/>
      <c r="E1273"/>
      <c r="F1273"/>
      <c r="G1273"/>
      <c r="H1273"/>
      <c r="I1273"/>
      <c r="J1273"/>
      <c r="K1273"/>
      <c r="L1273"/>
      <c r="M1273"/>
      <c r="N1273"/>
      <c r="O1273"/>
      <c r="P1273"/>
      <c r="Q1273"/>
    </row>
    <row r="1274" spans="2:17">
      <c r="B1274"/>
      <c r="C1274"/>
      <c r="D1274"/>
      <c r="E1274"/>
      <c r="F1274"/>
      <c r="G1274"/>
      <c r="H1274"/>
      <c r="I1274"/>
      <c r="J1274"/>
      <c r="K1274"/>
      <c r="L1274"/>
      <c r="M1274"/>
      <c r="N1274"/>
      <c r="O1274"/>
      <c r="P1274"/>
      <c r="Q1274"/>
    </row>
    <row r="1275" spans="2:17">
      <c r="B1275"/>
      <c r="C1275"/>
      <c r="D1275"/>
      <c r="E1275"/>
      <c r="F1275"/>
      <c r="G1275"/>
      <c r="H1275"/>
      <c r="I1275"/>
      <c r="J1275"/>
      <c r="K1275"/>
      <c r="L1275"/>
      <c r="M1275"/>
      <c r="N1275"/>
      <c r="O1275"/>
      <c r="P1275"/>
      <c r="Q1275"/>
    </row>
    <row r="1276" spans="2:17">
      <c r="B1276"/>
      <c r="C1276"/>
      <c r="D1276"/>
      <c r="E1276"/>
      <c r="F1276"/>
      <c r="G1276"/>
      <c r="H1276"/>
      <c r="I1276"/>
      <c r="J1276"/>
      <c r="K1276"/>
      <c r="L1276"/>
      <c r="M1276"/>
      <c r="N1276"/>
      <c r="O1276"/>
      <c r="P1276"/>
      <c r="Q1276"/>
    </row>
    <row r="1277" spans="2:17">
      <c r="B1277"/>
      <c r="C1277"/>
      <c r="D1277"/>
      <c r="E1277"/>
      <c r="F1277"/>
      <c r="G1277"/>
      <c r="H1277"/>
      <c r="I1277"/>
      <c r="J1277"/>
      <c r="K1277"/>
      <c r="L1277"/>
      <c r="M1277"/>
      <c r="N1277"/>
      <c r="O1277"/>
      <c r="P1277"/>
      <c r="Q1277"/>
    </row>
    <row r="1278" spans="2:17">
      <c r="B1278"/>
      <c r="C1278"/>
      <c r="D1278"/>
      <c r="E1278"/>
      <c r="F1278"/>
      <c r="G1278"/>
      <c r="H1278"/>
      <c r="I1278"/>
      <c r="J1278"/>
      <c r="K1278"/>
      <c r="L1278"/>
      <c r="M1278"/>
      <c r="N1278"/>
      <c r="O1278"/>
      <c r="P1278"/>
      <c r="Q1278"/>
    </row>
    <row r="1279" spans="2:17">
      <c r="B1279"/>
      <c r="C1279"/>
      <c r="D1279"/>
      <c r="E1279"/>
      <c r="F1279"/>
      <c r="G1279"/>
      <c r="H1279"/>
      <c r="I1279"/>
      <c r="J1279"/>
      <c r="K1279"/>
      <c r="L1279"/>
      <c r="M1279"/>
      <c r="N1279"/>
      <c r="O1279"/>
      <c r="P1279"/>
      <c r="Q1279"/>
    </row>
    <row r="1280" spans="2:17">
      <c r="B1280"/>
      <c r="C1280"/>
      <c r="D1280"/>
      <c r="E1280"/>
      <c r="F1280"/>
      <c r="G1280"/>
      <c r="H1280"/>
      <c r="I1280"/>
      <c r="J1280"/>
      <c r="K1280"/>
      <c r="L1280"/>
      <c r="M1280"/>
      <c r="N1280"/>
      <c r="O1280"/>
      <c r="P1280"/>
      <c r="Q1280"/>
    </row>
    <row r="1281" spans="2:17">
      <c r="B1281"/>
      <c r="C1281"/>
      <c r="D1281"/>
      <c r="E1281"/>
      <c r="F1281"/>
      <c r="G1281"/>
      <c r="H1281"/>
      <c r="I1281"/>
      <c r="J1281"/>
      <c r="K1281"/>
      <c r="L1281"/>
      <c r="M1281"/>
      <c r="N1281"/>
      <c r="O1281"/>
      <c r="P1281"/>
      <c r="Q1281"/>
    </row>
    <row r="1282" spans="2:17">
      <c r="B1282"/>
      <c r="C1282"/>
      <c r="D1282"/>
      <c r="E1282"/>
      <c r="F1282"/>
      <c r="G1282"/>
      <c r="H1282"/>
      <c r="I1282"/>
      <c r="J1282"/>
      <c r="K1282"/>
      <c r="L1282"/>
      <c r="M1282"/>
      <c r="N1282"/>
      <c r="O1282"/>
      <c r="P1282"/>
      <c r="Q1282"/>
    </row>
    <row r="1283" spans="2:17">
      <c r="B1283"/>
      <c r="C1283"/>
      <c r="D1283"/>
      <c r="E1283"/>
      <c r="F1283"/>
      <c r="G1283"/>
      <c r="H1283"/>
      <c r="I1283"/>
      <c r="J1283"/>
      <c r="K1283"/>
      <c r="L1283"/>
      <c r="M1283"/>
      <c r="N1283"/>
      <c r="O1283"/>
      <c r="P1283"/>
      <c r="Q1283"/>
    </row>
    <row r="1284" spans="2:17">
      <c r="B1284"/>
      <c r="C1284"/>
      <c r="D1284"/>
      <c r="E1284"/>
      <c r="F1284"/>
      <c r="G1284"/>
      <c r="H1284"/>
      <c r="I1284"/>
      <c r="J1284"/>
      <c r="K1284"/>
      <c r="L1284"/>
      <c r="M1284"/>
      <c r="N1284"/>
      <c r="O1284"/>
      <c r="P1284"/>
      <c r="Q1284"/>
    </row>
    <row r="1285" spans="2:17">
      <c r="B1285"/>
      <c r="C1285"/>
      <c r="D1285"/>
      <c r="E1285"/>
      <c r="F1285"/>
      <c r="G1285"/>
      <c r="H1285"/>
      <c r="I1285"/>
      <c r="J1285"/>
      <c r="K1285"/>
      <c r="L1285"/>
      <c r="M1285"/>
      <c r="N1285"/>
      <c r="O1285"/>
      <c r="P1285"/>
      <c r="Q1285"/>
    </row>
    <row r="1286" spans="2:17">
      <c r="B1286"/>
      <c r="C1286"/>
      <c r="D1286"/>
      <c r="E1286"/>
      <c r="F1286"/>
      <c r="G1286"/>
      <c r="H1286"/>
      <c r="I1286"/>
      <c r="J1286"/>
      <c r="K1286"/>
      <c r="L1286"/>
      <c r="M1286"/>
      <c r="N1286"/>
      <c r="O1286"/>
      <c r="P1286"/>
      <c r="Q1286"/>
    </row>
    <row r="1287" spans="2:17">
      <c r="B1287"/>
      <c r="C1287"/>
      <c r="D1287"/>
      <c r="E1287"/>
      <c r="F1287"/>
      <c r="G1287"/>
      <c r="H1287"/>
      <c r="I1287"/>
      <c r="J1287"/>
      <c r="K1287"/>
      <c r="L1287"/>
      <c r="M1287"/>
      <c r="N1287"/>
      <c r="O1287"/>
      <c r="P1287"/>
      <c r="Q1287"/>
    </row>
    <row r="1288" spans="2:17">
      <c r="B1288"/>
      <c r="C1288"/>
      <c r="D1288"/>
      <c r="E1288"/>
      <c r="F1288"/>
      <c r="G1288"/>
      <c r="H1288"/>
      <c r="I1288"/>
      <c r="J1288"/>
      <c r="K1288"/>
      <c r="L1288"/>
      <c r="M1288"/>
      <c r="N1288"/>
      <c r="O1288"/>
      <c r="P1288"/>
      <c r="Q1288"/>
    </row>
    <row r="1289" spans="2:17">
      <c r="B1289"/>
      <c r="C1289"/>
      <c r="D1289"/>
      <c r="E1289"/>
      <c r="F1289"/>
      <c r="G1289"/>
      <c r="H1289"/>
      <c r="I1289"/>
      <c r="J1289"/>
      <c r="K1289"/>
      <c r="L1289"/>
      <c r="M1289"/>
      <c r="N1289"/>
      <c r="O1289"/>
      <c r="P1289"/>
      <c r="Q1289"/>
    </row>
    <row r="1290" spans="2:17">
      <c r="B1290"/>
      <c r="C1290"/>
      <c r="D1290"/>
      <c r="E1290"/>
      <c r="F1290"/>
      <c r="G1290"/>
      <c r="H1290"/>
      <c r="I1290"/>
      <c r="J1290"/>
      <c r="K1290"/>
      <c r="L1290"/>
      <c r="M1290"/>
      <c r="N1290"/>
      <c r="O1290"/>
      <c r="P1290"/>
      <c r="Q1290"/>
    </row>
    <row r="1291" spans="2:17">
      <c r="B1291"/>
      <c r="C1291"/>
      <c r="D1291"/>
      <c r="E1291"/>
      <c r="F1291"/>
      <c r="G1291"/>
      <c r="H1291"/>
      <c r="I1291"/>
      <c r="J1291"/>
      <c r="K1291"/>
      <c r="L1291"/>
      <c r="M1291"/>
      <c r="N1291"/>
      <c r="O1291"/>
      <c r="P1291"/>
      <c r="Q1291"/>
    </row>
    <row r="1292" spans="2:17">
      <c r="B1292"/>
      <c r="C1292"/>
      <c r="D1292"/>
      <c r="E1292"/>
      <c r="F1292"/>
      <c r="G1292"/>
      <c r="H1292"/>
      <c r="I1292"/>
      <c r="J1292"/>
      <c r="K1292"/>
      <c r="L1292"/>
      <c r="M1292"/>
      <c r="N1292"/>
      <c r="O1292"/>
      <c r="P1292"/>
      <c r="Q1292"/>
    </row>
    <row r="1293" spans="2:17">
      <c r="B1293"/>
      <c r="C1293"/>
      <c r="D1293"/>
      <c r="E1293"/>
      <c r="F1293"/>
      <c r="G1293"/>
      <c r="H1293"/>
      <c r="I1293"/>
      <c r="J1293"/>
      <c r="K1293"/>
      <c r="L1293"/>
      <c r="M1293"/>
      <c r="N1293"/>
      <c r="O1293"/>
      <c r="P1293"/>
      <c r="Q1293"/>
    </row>
    <row r="1294" spans="2:17">
      <c r="B1294"/>
      <c r="C1294"/>
      <c r="D1294"/>
      <c r="E1294"/>
      <c r="F1294"/>
      <c r="G1294"/>
      <c r="H1294"/>
      <c r="I1294"/>
      <c r="J1294"/>
      <c r="K1294"/>
      <c r="L1294"/>
      <c r="M1294"/>
      <c r="N1294"/>
      <c r="O1294"/>
      <c r="P1294"/>
      <c r="Q1294"/>
    </row>
    <row r="1295" spans="2:17">
      <c r="B1295"/>
      <c r="C1295"/>
      <c r="D1295"/>
      <c r="E1295"/>
      <c r="F1295"/>
      <c r="G1295"/>
      <c r="H1295"/>
      <c r="I1295"/>
      <c r="J1295"/>
      <c r="K1295"/>
      <c r="L1295"/>
      <c r="M1295"/>
      <c r="N1295"/>
      <c r="O1295"/>
      <c r="P1295"/>
      <c r="Q1295"/>
    </row>
    <row r="1296" spans="2:17">
      <c r="B1296"/>
      <c r="C1296"/>
      <c r="D1296"/>
      <c r="E1296"/>
      <c r="F1296"/>
      <c r="G1296"/>
      <c r="H1296"/>
      <c r="I1296"/>
      <c r="J1296"/>
      <c r="K1296"/>
      <c r="L1296"/>
      <c r="M1296"/>
      <c r="N1296"/>
      <c r="O1296"/>
      <c r="P1296"/>
      <c r="Q1296"/>
    </row>
    <row r="1297" spans="2:17">
      <c r="B1297"/>
      <c r="C1297"/>
      <c r="D1297"/>
      <c r="E1297"/>
      <c r="F1297"/>
      <c r="G1297"/>
      <c r="H1297"/>
      <c r="I1297"/>
      <c r="J1297"/>
      <c r="K1297"/>
      <c r="L1297"/>
      <c r="M1297"/>
      <c r="N1297"/>
      <c r="O1297"/>
      <c r="P1297"/>
      <c r="Q1297"/>
    </row>
    <row r="1298" spans="2:17">
      <c r="B1298"/>
      <c r="C1298"/>
      <c r="D1298"/>
      <c r="E1298"/>
      <c r="F1298"/>
      <c r="G1298"/>
      <c r="H1298"/>
      <c r="I1298"/>
      <c r="J1298"/>
      <c r="K1298"/>
      <c r="L1298"/>
      <c r="M1298"/>
      <c r="N1298"/>
      <c r="O1298"/>
      <c r="P1298"/>
      <c r="Q1298"/>
    </row>
    <row r="1299" spans="2:17">
      <c r="B1299"/>
      <c r="C1299"/>
      <c r="D1299"/>
      <c r="E1299"/>
      <c r="F1299"/>
      <c r="G1299"/>
      <c r="H1299"/>
      <c r="I1299"/>
      <c r="J1299"/>
      <c r="K1299"/>
      <c r="L1299"/>
      <c r="M1299"/>
      <c r="N1299"/>
      <c r="O1299"/>
      <c r="P1299"/>
      <c r="Q1299"/>
    </row>
    <row r="1300" spans="2:17">
      <c r="B1300"/>
      <c r="C1300"/>
      <c r="D1300"/>
      <c r="E1300"/>
      <c r="F1300"/>
      <c r="G1300"/>
      <c r="H1300"/>
      <c r="I1300"/>
      <c r="J1300"/>
      <c r="K1300"/>
      <c r="L1300"/>
      <c r="M1300"/>
      <c r="N1300"/>
      <c r="O1300"/>
      <c r="P1300"/>
      <c r="Q1300"/>
    </row>
    <row r="1301" spans="2:17">
      <c r="B1301"/>
      <c r="C1301"/>
      <c r="D1301"/>
      <c r="E1301"/>
      <c r="F1301"/>
      <c r="G1301"/>
      <c r="H1301"/>
      <c r="I1301"/>
      <c r="J1301"/>
      <c r="K1301"/>
      <c r="L1301"/>
      <c r="M1301"/>
      <c r="N1301"/>
      <c r="O1301"/>
      <c r="P1301"/>
      <c r="Q1301"/>
    </row>
    <row r="1302" spans="2:17">
      <c r="B1302"/>
      <c r="C1302"/>
      <c r="D1302"/>
      <c r="E1302"/>
      <c r="F1302"/>
      <c r="G1302"/>
      <c r="H1302"/>
      <c r="I1302"/>
      <c r="J1302"/>
      <c r="K1302"/>
      <c r="L1302"/>
      <c r="M1302"/>
      <c r="N1302"/>
      <c r="O1302"/>
      <c r="P1302"/>
      <c r="Q1302"/>
    </row>
    <row r="1303" spans="2:17">
      <c r="B1303"/>
      <c r="C1303"/>
      <c r="D1303"/>
      <c r="E1303"/>
      <c r="F1303"/>
      <c r="G1303"/>
      <c r="H1303"/>
      <c r="I1303"/>
      <c r="J1303"/>
      <c r="K1303"/>
      <c r="L1303"/>
      <c r="M1303"/>
      <c r="N1303"/>
      <c r="O1303"/>
      <c r="P1303"/>
      <c r="Q1303"/>
    </row>
    <row r="1304" spans="2:17">
      <c r="B1304"/>
      <c r="C1304"/>
      <c r="D1304"/>
      <c r="E1304"/>
      <c r="F1304"/>
      <c r="G1304"/>
      <c r="H1304"/>
      <c r="I1304"/>
      <c r="J1304"/>
      <c r="K1304"/>
      <c r="L1304"/>
      <c r="M1304"/>
      <c r="N1304"/>
      <c r="O1304"/>
      <c r="P1304"/>
      <c r="Q1304"/>
    </row>
    <row r="1305" spans="2:17">
      <c r="B1305"/>
      <c r="C1305"/>
      <c r="D1305"/>
      <c r="E1305"/>
      <c r="F1305"/>
      <c r="G1305"/>
      <c r="H1305"/>
      <c r="I1305"/>
      <c r="J1305"/>
      <c r="K1305"/>
      <c r="L1305"/>
      <c r="M1305"/>
      <c r="N1305"/>
      <c r="O1305"/>
      <c r="P1305"/>
      <c r="Q1305"/>
    </row>
    <row r="1306" spans="2:17">
      <c r="B1306"/>
      <c r="C1306"/>
      <c r="D1306"/>
      <c r="E1306"/>
      <c r="F1306"/>
      <c r="G1306"/>
      <c r="H1306"/>
      <c r="I1306"/>
      <c r="J1306"/>
      <c r="K1306"/>
      <c r="L1306"/>
      <c r="M1306"/>
      <c r="N1306"/>
      <c r="O1306"/>
      <c r="P1306"/>
      <c r="Q1306"/>
    </row>
    <row r="1307" spans="2:17">
      <c r="B1307"/>
      <c r="C1307"/>
      <c r="D1307"/>
      <c r="E1307"/>
      <c r="F1307"/>
      <c r="G1307"/>
      <c r="H1307"/>
      <c r="I1307"/>
      <c r="J1307"/>
      <c r="K1307"/>
      <c r="L1307"/>
      <c r="M1307"/>
      <c r="N1307"/>
      <c r="O1307"/>
      <c r="P1307"/>
      <c r="Q1307"/>
    </row>
    <row r="1308" spans="2:17">
      <c r="B1308"/>
      <c r="C1308"/>
      <c r="D1308"/>
      <c r="E1308"/>
      <c r="F1308"/>
      <c r="G1308"/>
      <c r="H1308"/>
      <c r="I1308"/>
      <c r="J1308"/>
      <c r="K1308"/>
      <c r="L1308"/>
      <c r="M1308"/>
      <c r="N1308"/>
      <c r="O1308"/>
      <c r="P1308"/>
      <c r="Q1308"/>
    </row>
    <row r="1309" spans="2:17">
      <c r="B1309"/>
      <c r="C1309"/>
      <c r="D1309"/>
      <c r="E1309"/>
      <c r="F1309"/>
      <c r="G1309"/>
      <c r="H1309"/>
      <c r="I1309"/>
      <c r="J1309"/>
      <c r="K1309"/>
      <c r="L1309"/>
      <c r="M1309"/>
      <c r="N1309"/>
      <c r="O1309"/>
      <c r="P1309"/>
      <c r="Q1309"/>
    </row>
    <row r="1310" spans="2:17">
      <c r="B1310"/>
      <c r="C1310"/>
      <c r="D1310"/>
      <c r="E1310"/>
      <c r="F1310"/>
      <c r="G1310"/>
      <c r="H1310"/>
      <c r="I1310"/>
      <c r="J1310"/>
      <c r="K1310"/>
      <c r="L1310"/>
      <c r="M1310"/>
      <c r="N1310"/>
      <c r="O1310"/>
      <c r="P1310"/>
      <c r="Q1310"/>
    </row>
    <row r="1311" spans="2:17">
      <c r="B1311"/>
      <c r="C1311"/>
      <c r="D1311"/>
      <c r="E1311"/>
      <c r="F1311"/>
      <c r="G1311"/>
      <c r="H1311"/>
      <c r="I1311"/>
      <c r="J1311"/>
      <c r="K1311"/>
      <c r="L1311"/>
      <c r="M1311"/>
      <c r="N1311"/>
      <c r="O1311"/>
      <c r="P1311"/>
      <c r="Q1311"/>
    </row>
    <row r="1312" spans="2:17">
      <c r="B1312"/>
      <c r="C1312"/>
      <c r="D1312"/>
      <c r="E1312"/>
      <c r="F1312"/>
      <c r="G1312"/>
      <c r="H1312"/>
      <c r="I1312"/>
      <c r="J1312"/>
      <c r="K1312"/>
      <c r="L1312"/>
      <c r="M1312"/>
      <c r="N1312"/>
      <c r="O1312"/>
      <c r="P1312"/>
      <c r="Q1312"/>
    </row>
    <row r="1313" spans="2:17">
      <c r="B1313"/>
      <c r="C1313"/>
      <c r="D1313"/>
      <c r="E1313"/>
      <c r="F1313"/>
      <c r="G1313"/>
      <c r="H1313"/>
      <c r="I1313"/>
      <c r="J1313"/>
      <c r="K1313"/>
      <c r="L1313"/>
      <c r="M1313"/>
      <c r="N1313"/>
      <c r="O1313"/>
      <c r="P1313"/>
      <c r="Q1313"/>
    </row>
    <row r="1314" spans="2:17">
      <c r="B1314"/>
      <c r="C1314"/>
      <c r="D1314"/>
      <c r="E1314"/>
      <c r="F1314"/>
      <c r="G1314"/>
      <c r="H1314"/>
      <c r="I1314"/>
      <c r="J1314"/>
      <c r="K1314"/>
      <c r="L1314"/>
      <c r="M1314"/>
      <c r="N1314"/>
      <c r="O1314"/>
      <c r="P1314"/>
      <c r="Q1314"/>
    </row>
    <row r="1315" spans="2:17">
      <c r="B1315"/>
      <c r="C1315"/>
      <c r="D1315"/>
      <c r="E1315"/>
      <c r="F1315"/>
      <c r="G1315"/>
      <c r="H1315"/>
      <c r="I1315"/>
      <c r="J1315"/>
      <c r="K1315"/>
      <c r="L1315"/>
      <c r="M1315"/>
      <c r="N1315"/>
      <c r="O1315"/>
      <c r="P1315"/>
      <c r="Q1315"/>
    </row>
    <row r="1316" spans="2:17">
      <c r="B1316"/>
      <c r="C1316"/>
      <c r="D1316"/>
      <c r="E1316"/>
      <c r="F1316"/>
      <c r="G1316"/>
      <c r="H1316"/>
      <c r="I1316"/>
      <c r="J1316"/>
      <c r="K1316"/>
      <c r="L1316"/>
      <c r="M1316"/>
      <c r="N1316"/>
      <c r="O1316"/>
      <c r="P1316"/>
      <c r="Q1316"/>
    </row>
    <row r="1317" spans="2:17">
      <c r="B1317"/>
      <c r="C1317"/>
      <c r="D1317"/>
      <c r="E1317"/>
      <c r="F1317"/>
      <c r="G1317"/>
      <c r="H1317"/>
      <c r="I1317"/>
      <c r="J1317"/>
      <c r="K1317"/>
      <c r="L1317"/>
      <c r="M1317"/>
      <c r="N1317"/>
      <c r="O1317"/>
      <c r="P1317"/>
      <c r="Q1317"/>
    </row>
    <row r="1318" spans="2:17">
      <c r="B1318"/>
      <c r="C1318"/>
      <c r="D1318"/>
      <c r="E1318"/>
      <c r="F1318"/>
      <c r="G1318"/>
      <c r="H1318"/>
      <c r="I1318"/>
      <c r="J1318"/>
      <c r="K1318"/>
      <c r="L1318"/>
      <c r="M1318"/>
      <c r="N1318"/>
      <c r="O1318"/>
      <c r="P1318"/>
      <c r="Q1318"/>
    </row>
    <row r="1319" spans="2:17">
      <c r="B1319"/>
      <c r="C1319"/>
      <c r="D1319"/>
      <c r="E1319"/>
      <c r="F1319"/>
      <c r="G1319"/>
      <c r="H1319"/>
      <c r="I1319"/>
      <c r="J1319"/>
      <c r="K1319"/>
      <c r="L1319"/>
      <c r="M1319"/>
      <c r="N1319"/>
      <c r="O1319"/>
      <c r="P1319"/>
      <c r="Q1319"/>
    </row>
    <row r="1320" spans="2:17">
      <c r="B1320"/>
      <c r="C1320"/>
      <c r="D1320"/>
      <c r="E1320"/>
      <c r="F1320"/>
      <c r="G1320"/>
      <c r="H1320"/>
      <c r="I1320"/>
      <c r="J1320"/>
      <c r="K1320"/>
      <c r="L1320"/>
      <c r="M1320"/>
      <c r="N1320"/>
      <c r="O1320"/>
      <c r="P1320"/>
      <c r="Q1320"/>
    </row>
    <row r="1321" spans="2:17">
      <c r="B1321"/>
      <c r="C1321"/>
      <c r="D1321"/>
      <c r="E1321"/>
      <c r="F1321"/>
      <c r="G1321"/>
      <c r="H1321"/>
      <c r="I1321"/>
      <c r="J1321"/>
      <c r="K1321"/>
      <c r="L1321"/>
      <c r="M1321"/>
      <c r="N1321"/>
      <c r="O1321"/>
      <c r="P1321"/>
      <c r="Q1321"/>
    </row>
    <row r="1322" spans="2:17">
      <c r="B1322"/>
      <c r="C1322"/>
      <c r="D1322"/>
      <c r="E1322"/>
      <c r="F1322"/>
      <c r="G1322"/>
      <c r="H1322"/>
      <c r="I1322"/>
      <c r="J1322"/>
      <c r="K1322"/>
      <c r="L1322"/>
      <c r="M1322"/>
      <c r="N1322"/>
      <c r="O1322"/>
      <c r="P1322"/>
      <c r="Q1322"/>
    </row>
    <row r="1323" spans="2:17">
      <c r="B1323"/>
      <c r="C1323"/>
      <c r="D1323"/>
      <c r="E1323"/>
      <c r="F1323"/>
      <c r="G1323"/>
      <c r="H1323"/>
      <c r="I1323"/>
      <c r="J1323"/>
      <c r="K1323"/>
      <c r="L1323"/>
      <c r="M1323"/>
      <c r="N1323"/>
      <c r="O1323"/>
      <c r="P1323"/>
      <c r="Q1323"/>
    </row>
    <row r="1324" spans="2:17">
      <c r="B1324"/>
      <c r="C1324"/>
      <c r="D1324"/>
      <c r="E1324"/>
      <c r="F1324"/>
      <c r="G1324"/>
      <c r="H1324"/>
      <c r="I1324"/>
      <c r="J1324"/>
      <c r="K1324"/>
      <c r="L1324"/>
      <c r="M1324"/>
      <c r="N1324"/>
      <c r="O1324"/>
      <c r="P1324"/>
      <c r="Q1324"/>
    </row>
    <row r="1325" spans="2:17">
      <c r="B1325"/>
      <c r="C1325"/>
      <c r="D1325"/>
      <c r="E1325"/>
      <c r="F1325"/>
      <c r="G1325"/>
      <c r="H1325"/>
      <c r="I1325"/>
      <c r="J1325"/>
      <c r="K1325"/>
      <c r="L1325"/>
      <c r="M1325"/>
      <c r="N1325"/>
      <c r="O1325"/>
      <c r="P1325"/>
      <c r="Q1325"/>
    </row>
    <row r="1326" spans="2:17">
      <c r="B1326"/>
      <c r="C1326"/>
      <c r="D1326"/>
      <c r="E1326"/>
      <c r="F1326"/>
      <c r="G1326"/>
      <c r="H1326"/>
      <c r="I1326"/>
      <c r="J1326"/>
      <c r="K1326"/>
      <c r="L1326"/>
      <c r="M1326"/>
      <c r="N1326"/>
      <c r="O1326"/>
      <c r="P1326"/>
      <c r="Q1326"/>
    </row>
    <row r="1327" spans="2:17">
      <c r="B1327"/>
      <c r="C1327"/>
      <c r="D1327"/>
      <c r="E1327"/>
      <c r="F1327"/>
      <c r="G1327"/>
      <c r="H1327"/>
      <c r="I1327"/>
      <c r="J1327"/>
      <c r="K1327"/>
      <c r="L1327"/>
      <c r="M1327"/>
      <c r="N1327"/>
      <c r="O1327"/>
      <c r="P1327"/>
      <c r="Q1327"/>
    </row>
    <row r="1328" spans="2:17">
      <c r="B1328"/>
      <c r="C1328"/>
      <c r="D1328"/>
      <c r="E1328"/>
      <c r="F1328"/>
      <c r="G1328"/>
      <c r="H1328"/>
      <c r="I1328"/>
      <c r="J1328"/>
      <c r="K1328"/>
      <c r="L1328"/>
      <c r="M1328"/>
      <c r="N1328"/>
      <c r="O1328"/>
      <c r="P1328"/>
      <c r="Q1328"/>
    </row>
    <row r="1329" spans="2:17">
      <c r="B1329"/>
      <c r="C1329"/>
      <c r="D1329"/>
      <c r="E1329"/>
      <c r="F1329"/>
      <c r="G1329"/>
      <c r="H1329"/>
      <c r="I1329"/>
      <c r="J1329"/>
      <c r="K1329"/>
      <c r="L1329"/>
      <c r="M1329"/>
      <c r="N1329"/>
      <c r="O1329"/>
      <c r="P1329"/>
      <c r="Q1329"/>
    </row>
    <row r="1330" spans="2:17">
      <c r="B1330"/>
      <c r="C1330"/>
      <c r="D1330"/>
      <c r="E1330"/>
      <c r="F1330"/>
      <c r="G1330"/>
      <c r="H1330"/>
      <c r="I1330"/>
      <c r="J1330"/>
      <c r="K1330"/>
      <c r="L1330"/>
      <c r="M1330"/>
      <c r="N1330"/>
      <c r="O1330"/>
      <c r="P1330"/>
      <c r="Q1330"/>
    </row>
    <row r="1331" spans="2:17">
      <c r="B1331"/>
      <c r="C1331"/>
      <c r="D1331"/>
      <c r="E1331"/>
      <c r="F1331"/>
      <c r="G1331"/>
      <c r="H1331"/>
      <c r="I1331"/>
      <c r="J1331"/>
      <c r="K1331"/>
      <c r="L1331"/>
      <c r="M1331"/>
      <c r="N1331"/>
      <c r="O1331"/>
      <c r="P1331"/>
      <c r="Q1331"/>
    </row>
    <row r="1332" spans="2:17">
      <c r="B1332"/>
      <c r="C1332"/>
      <c r="D1332"/>
      <c r="E1332"/>
      <c r="F1332"/>
      <c r="G1332"/>
      <c r="H1332"/>
      <c r="I1332"/>
      <c r="J1332"/>
      <c r="K1332"/>
      <c r="L1332"/>
      <c r="M1332"/>
      <c r="N1332"/>
      <c r="O1332"/>
      <c r="P1332"/>
      <c r="Q1332"/>
    </row>
    <row r="1333" spans="2:17">
      <c r="B1333"/>
      <c r="C1333"/>
      <c r="D1333"/>
      <c r="E1333"/>
      <c r="F1333"/>
      <c r="G1333"/>
      <c r="H1333"/>
      <c r="I1333"/>
      <c r="J1333"/>
      <c r="K1333"/>
      <c r="L1333"/>
      <c r="M1333"/>
      <c r="N1333"/>
      <c r="O1333"/>
      <c r="P1333"/>
      <c r="Q1333"/>
    </row>
    <row r="1334" spans="2:17">
      <c r="B1334"/>
      <c r="C1334"/>
      <c r="D1334"/>
      <c r="E1334"/>
      <c r="F1334"/>
      <c r="G1334"/>
      <c r="H1334"/>
      <c r="I1334"/>
      <c r="J1334"/>
      <c r="K1334"/>
      <c r="L1334"/>
      <c r="M1334"/>
      <c r="N1334"/>
      <c r="O1334"/>
      <c r="P1334"/>
      <c r="Q1334"/>
    </row>
    <row r="1335" spans="2:17">
      <c r="B1335"/>
      <c r="C1335"/>
      <c r="D1335"/>
      <c r="E1335"/>
      <c r="F1335"/>
      <c r="G1335"/>
      <c r="H1335"/>
      <c r="I1335"/>
      <c r="J1335"/>
      <c r="K1335"/>
      <c r="L1335"/>
      <c r="M1335"/>
      <c r="N1335"/>
      <c r="O1335"/>
      <c r="P1335"/>
      <c r="Q1335"/>
    </row>
    <row r="1336" spans="2:17">
      <c r="B1336"/>
      <c r="C1336"/>
      <c r="D1336"/>
      <c r="E1336"/>
      <c r="F1336"/>
      <c r="G1336"/>
      <c r="H1336"/>
      <c r="I1336"/>
      <c r="J1336"/>
      <c r="K1336"/>
      <c r="L1336"/>
      <c r="M1336"/>
      <c r="N1336"/>
      <c r="O1336"/>
      <c r="P1336"/>
      <c r="Q1336"/>
    </row>
    <row r="1337" spans="2:17">
      <c r="B1337"/>
      <c r="C1337"/>
      <c r="D1337"/>
      <c r="E1337"/>
      <c r="F1337"/>
      <c r="G1337"/>
      <c r="H1337"/>
      <c r="I1337"/>
      <c r="J1337"/>
      <c r="K1337"/>
      <c r="L1337"/>
      <c r="M1337"/>
      <c r="N1337"/>
      <c r="O1337"/>
      <c r="P1337"/>
      <c r="Q1337"/>
    </row>
    <row r="1338" spans="2:17">
      <c r="B1338"/>
      <c r="C1338"/>
      <c r="D1338"/>
      <c r="E1338"/>
      <c r="F1338"/>
      <c r="G1338"/>
      <c r="H1338"/>
      <c r="I1338"/>
      <c r="J1338"/>
      <c r="K1338"/>
      <c r="L1338"/>
      <c r="M1338"/>
      <c r="N1338"/>
      <c r="O1338"/>
      <c r="P1338"/>
      <c r="Q1338"/>
    </row>
    <row r="1339" spans="2:17">
      <c r="B1339"/>
      <c r="C1339"/>
      <c r="D1339"/>
      <c r="E1339"/>
      <c r="F1339"/>
      <c r="G1339"/>
      <c r="H1339"/>
      <c r="I1339"/>
      <c r="J1339"/>
      <c r="K1339"/>
      <c r="L1339"/>
      <c r="M1339"/>
      <c r="N1339"/>
      <c r="O1339"/>
      <c r="P1339"/>
      <c r="Q1339"/>
    </row>
    <row r="1340" spans="2:17">
      <c r="B1340"/>
      <c r="C1340"/>
      <c r="D1340"/>
      <c r="E1340"/>
      <c r="F1340"/>
      <c r="G1340"/>
      <c r="H1340"/>
      <c r="I1340"/>
      <c r="J1340"/>
      <c r="K1340"/>
      <c r="L1340"/>
      <c r="M1340"/>
      <c r="N1340"/>
      <c r="O1340"/>
      <c r="P1340"/>
      <c r="Q1340"/>
    </row>
    <row r="1341" spans="2:17">
      <c r="B1341"/>
      <c r="C1341"/>
      <c r="D1341"/>
      <c r="E1341"/>
      <c r="F1341"/>
      <c r="G1341"/>
      <c r="H1341"/>
      <c r="I1341"/>
      <c r="J1341"/>
      <c r="K1341"/>
      <c r="L1341"/>
      <c r="M1341"/>
      <c r="N1341"/>
      <c r="O1341"/>
      <c r="P1341"/>
      <c r="Q1341"/>
    </row>
    <row r="1342" spans="2:17">
      <c r="B1342"/>
      <c r="C1342"/>
      <c r="D1342"/>
      <c r="E1342"/>
      <c r="F1342"/>
      <c r="G1342"/>
      <c r="H1342"/>
      <c r="I1342"/>
      <c r="J1342"/>
      <c r="K1342"/>
      <c r="L1342"/>
      <c r="M1342"/>
      <c r="N1342"/>
      <c r="O1342"/>
      <c r="P1342"/>
      <c r="Q1342"/>
    </row>
    <row r="1343" spans="2:17">
      <c r="B1343"/>
      <c r="C1343"/>
      <c r="D1343"/>
      <c r="E1343"/>
      <c r="F1343"/>
      <c r="G1343"/>
      <c r="H1343"/>
      <c r="I1343"/>
      <c r="J1343"/>
      <c r="K1343"/>
      <c r="L1343"/>
      <c r="M1343"/>
      <c r="N1343"/>
      <c r="O1343"/>
      <c r="P1343"/>
      <c r="Q1343"/>
    </row>
    <row r="1344" spans="2:17">
      <c r="B1344"/>
      <c r="C1344"/>
      <c r="D1344"/>
      <c r="E1344"/>
      <c r="F1344"/>
      <c r="G1344"/>
      <c r="H1344"/>
      <c r="I1344"/>
      <c r="J1344"/>
      <c r="K1344"/>
      <c r="L1344"/>
      <c r="M1344"/>
      <c r="N1344"/>
      <c r="O1344"/>
      <c r="P1344"/>
      <c r="Q1344"/>
    </row>
    <row r="1345" spans="2:17">
      <c r="B1345"/>
      <c r="C1345"/>
      <c r="D1345"/>
      <c r="E1345"/>
      <c r="F1345"/>
      <c r="G1345"/>
      <c r="H1345"/>
      <c r="I1345"/>
      <c r="J1345"/>
      <c r="K1345"/>
      <c r="L1345"/>
      <c r="M1345"/>
      <c r="N1345"/>
      <c r="O1345"/>
      <c r="P1345"/>
      <c r="Q1345"/>
    </row>
    <row r="1346" spans="2:17">
      <c r="B1346"/>
      <c r="C1346"/>
      <c r="D1346"/>
      <c r="E1346"/>
      <c r="F1346"/>
      <c r="G1346"/>
      <c r="H1346"/>
      <c r="I1346"/>
      <c r="J1346"/>
      <c r="K1346"/>
      <c r="L1346"/>
      <c r="M1346"/>
      <c r="N1346"/>
      <c r="O1346"/>
      <c r="P1346"/>
      <c r="Q1346"/>
    </row>
    <row r="1347" spans="2:17">
      <c r="B1347"/>
      <c r="C1347"/>
      <c r="D1347"/>
      <c r="E1347"/>
      <c r="F1347"/>
      <c r="G1347"/>
      <c r="H1347"/>
      <c r="I1347"/>
      <c r="J1347"/>
      <c r="K1347"/>
      <c r="L1347"/>
      <c r="M1347"/>
      <c r="N1347"/>
      <c r="O1347"/>
      <c r="P1347"/>
      <c r="Q1347"/>
    </row>
    <row r="1348" spans="2:17">
      <c r="B1348"/>
      <c r="C1348"/>
      <c r="D1348"/>
      <c r="E1348"/>
      <c r="F1348"/>
      <c r="G1348"/>
      <c r="H1348"/>
      <c r="I1348"/>
      <c r="J1348"/>
      <c r="K1348"/>
      <c r="L1348"/>
      <c r="M1348"/>
      <c r="N1348"/>
      <c r="O1348"/>
      <c r="P1348"/>
      <c r="Q1348"/>
    </row>
    <row r="1349" spans="2:17">
      <c r="B1349"/>
      <c r="C1349"/>
      <c r="D1349"/>
      <c r="E1349"/>
      <c r="F1349"/>
      <c r="G1349"/>
      <c r="H1349"/>
      <c r="I1349"/>
      <c r="J1349"/>
      <c r="K1349"/>
      <c r="L1349"/>
      <c r="M1349"/>
      <c r="N1349"/>
      <c r="O1349"/>
      <c r="P1349"/>
      <c r="Q1349"/>
    </row>
    <row r="1350" spans="2:17">
      <c r="B1350"/>
      <c r="C1350"/>
      <c r="D1350"/>
      <c r="E1350"/>
      <c r="F1350"/>
      <c r="G1350"/>
      <c r="H1350"/>
      <c r="I1350"/>
      <c r="J1350"/>
      <c r="K1350"/>
      <c r="L1350"/>
      <c r="M1350"/>
      <c r="N1350"/>
      <c r="O1350"/>
      <c r="P1350"/>
      <c r="Q1350"/>
    </row>
    <row r="1351" spans="2:17">
      <c r="B1351"/>
      <c r="C1351"/>
      <c r="D1351"/>
      <c r="E1351"/>
      <c r="F1351"/>
      <c r="G1351"/>
      <c r="H1351"/>
      <c r="I1351"/>
      <c r="J1351"/>
      <c r="K1351"/>
      <c r="L1351"/>
      <c r="M1351"/>
      <c r="N1351"/>
      <c r="O1351"/>
      <c r="P1351"/>
      <c r="Q1351"/>
    </row>
    <row r="1352" spans="2:17">
      <c r="B1352"/>
      <c r="C1352"/>
      <c r="D1352"/>
      <c r="E1352"/>
      <c r="F1352"/>
      <c r="G1352"/>
      <c r="H1352"/>
      <c r="I1352"/>
      <c r="J1352"/>
      <c r="K1352"/>
      <c r="L1352"/>
      <c r="M1352"/>
      <c r="N1352"/>
      <c r="O1352"/>
      <c r="P1352"/>
      <c r="Q1352"/>
    </row>
    <row r="1353" spans="2:17">
      <c r="B1353"/>
      <c r="C1353"/>
      <c r="D1353"/>
      <c r="E1353"/>
      <c r="F1353"/>
      <c r="G1353"/>
      <c r="H1353"/>
      <c r="I1353"/>
      <c r="J1353"/>
      <c r="K1353"/>
      <c r="L1353"/>
      <c r="M1353"/>
      <c r="N1353"/>
      <c r="O1353"/>
      <c r="P1353"/>
      <c r="Q1353"/>
    </row>
    <row r="1354" spans="2:17">
      <c r="B1354"/>
      <c r="C1354"/>
      <c r="D1354"/>
      <c r="E1354"/>
      <c r="F1354"/>
      <c r="G1354"/>
      <c r="H1354"/>
      <c r="I1354"/>
      <c r="J1354"/>
      <c r="K1354"/>
      <c r="L1354"/>
      <c r="M1354"/>
      <c r="N1354"/>
      <c r="O1354"/>
      <c r="P1354"/>
      <c r="Q1354"/>
    </row>
    <row r="1355" spans="2:17">
      <c r="B1355"/>
      <c r="C1355"/>
      <c r="D1355"/>
      <c r="E1355"/>
      <c r="F1355"/>
      <c r="G1355"/>
      <c r="H1355"/>
      <c r="I1355"/>
      <c r="J1355"/>
      <c r="K1355"/>
      <c r="L1355"/>
      <c r="M1355"/>
      <c r="N1355"/>
      <c r="O1355"/>
      <c r="P1355"/>
      <c r="Q1355"/>
    </row>
    <row r="1356" spans="2:17">
      <c r="B1356"/>
      <c r="C1356"/>
      <c r="D1356"/>
      <c r="E1356"/>
      <c r="F1356"/>
      <c r="G1356"/>
      <c r="H1356"/>
      <c r="I1356"/>
      <c r="J1356"/>
      <c r="K1356"/>
      <c r="L1356"/>
      <c r="M1356"/>
      <c r="N1356"/>
      <c r="O1356"/>
      <c r="P1356"/>
      <c r="Q1356"/>
    </row>
    <row r="1357" spans="2:17">
      <c r="B1357"/>
      <c r="C1357"/>
      <c r="D1357"/>
      <c r="E1357"/>
      <c r="F1357"/>
      <c r="G1357"/>
      <c r="H1357"/>
      <c r="I1357"/>
      <c r="J1357"/>
      <c r="K1357"/>
      <c r="L1357"/>
      <c r="M1357"/>
      <c r="N1357"/>
      <c r="O1357"/>
      <c r="P1357"/>
      <c r="Q1357"/>
    </row>
    <row r="1358" spans="2:17">
      <c r="B1358"/>
      <c r="C1358"/>
      <c r="D1358"/>
      <c r="E1358"/>
      <c r="F1358"/>
      <c r="G1358"/>
      <c r="H1358"/>
      <c r="I1358"/>
      <c r="J1358"/>
      <c r="K1358"/>
      <c r="L1358"/>
      <c r="M1358"/>
      <c r="N1358"/>
      <c r="O1358"/>
      <c r="P1358"/>
      <c r="Q1358"/>
    </row>
    <row r="1359" spans="2:17">
      <c r="B1359"/>
      <c r="C1359"/>
      <c r="D1359"/>
      <c r="E1359"/>
      <c r="F1359"/>
      <c r="G1359"/>
      <c r="H1359"/>
      <c r="I1359"/>
      <c r="J1359"/>
      <c r="K1359"/>
      <c r="L1359"/>
      <c r="M1359"/>
      <c r="N1359"/>
      <c r="O1359"/>
      <c r="P1359"/>
      <c r="Q1359"/>
    </row>
    <row r="1360" spans="2:17">
      <c r="B1360"/>
      <c r="C1360"/>
      <c r="D1360"/>
      <c r="E1360"/>
      <c r="F1360"/>
      <c r="G1360"/>
      <c r="H1360"/>
      <c r="I1360"/>
      <c r="J1360"/>
      <c r="K1360"/>
      <c r="L1360"/>
      <c r="M1360"/>
      <c r="N1360"/>
      <c r="O1360"/>
      <c r="P1360"/>
      <c r="Q1360"/>
    </row>
    <row r="1361" spans="2:17">
      <c r="B1361"/>
      <c r="C1361"/>
      <c r="D1361"/>
      <c r="E1361"/>
      <c r="F1361"/>
      <c r="G1361"/>
      <c r="H1361"/>
      <c r="I1361"/>
      <c r="J1361"/>
      <c r="K1361"/>
      <c r="L1361"/>
      <c r="M1361"/>
      <c r="N1361"/>
      <c r="O1361"/>
      <c r="P1361"/>
      <c r="Q1361"/>
    </row>
    <row r="1362" spans="2:17">
      <c r="B1362"/>
      <c r="C1362"/>
      <c r="D1362"/>
      <c r="E1362"/>
      <c r="F1362"/>
      <c r="G1362"/>
      <c r="H1362"/>
      <c r="I1362"/>
      <c r="J1362"/>
      <c r="K1362"/>
      <c r="L1362"/>
      <c r="M1362"/>
      <c r="N1362"/>
      <c r="O1362"/>
      <c r="P1362"/>
      <c r="Q1362"/>
    </row>
    <row r="1363" spans="2:17">
      <c r="B1363"/>
      <c r="C1363"/>
      <c r="D1363"/>
      <c r="E1363"/>
      <c r="F1363"/>
      <c r="G1363"/>
      <c r="H1363"/>
      <c r="I1363"/>
      <c r="J1363"/>
      <c r="K1363"/>
      <c r="L1363"/>
      <c r="M1363"/>
      <c r="N1363"/>
      <c r="O1363"/>
      <c r="P1363"/>
      <c r="Q1363"/>
    </row>
    <row r="1364" spans="2:17">
      <c r="B1364"/>
      <c r="C1364"/>
      <c r="D1364"/>
      <c r="E1364"/>
      <c r="F1364"/>
      <c r="G1364"/>
      <c r="H1364"/>
      <c r="I1364"/>
      <c r="J1364"/>
      <c r="K1364"/>
      <c r="L1364"/>
      <c r="M1364"/>
      <c r="N1364"/>
      <c r="O1364"/>
      <c r="P1364"/>
      <c r="Q1364"/>
    </row>
    <row r="1365" spans="2:17">
      <c r="B1365"/>
      <c r="C1365"/>
      <c r="D1365"/>
      <c r="E1365"/>
      <c r="F1365"/>
      <c r="G1365"/>
      <c r="H1365"/>
      <c r="I1365"/>
      <c r="J1365"/>
      <c r="K1365"/>
      <c r="L1365"/>
      <c r="M1365"/>
      <c r="N1365"/>
      <c r="O1365"/>
      <c r="P1365"/>
      <c r="Q1365"/>
    </row>
    <row r="1366" spans="2:17">
      <c r="B1366"/>
      <c r="C1366"/>
      <c r="D1366"/>
      <c r="E1366"/>
      <c r="F1366"/>
      <c r="G1366"/>
      <c r="H1366"/>
      <c r="I1366"/>
      <c r="J1366"/>
      <c r="K1366"/>
      <c r="L1366"/>
      <c r="M1366"/>
      <c r="N1366"/>
      <c r="O1366"/>
      <c r="P1366"/>
      <c r="Q1366"/>
    </row>
    <row r="1367" spans="2:17">
      <c r="B1367"/>
      <c r="C1367"/>
      <c r="D1367"/>
      <c r="E1367"/>
      <c r="F1367"/>
      <c r="G1367"/>
      <c r="H1367"/>
      <c r="I1367"/>
      <c r="J1367"/>
      <c r="K1367"/>
      <c r="L1367"/>
      <c r="M1367"/>
      <c r="N1367"/>
      <c r="O1367"/>
      <c r="P1367"/>
      <c r="Q1367"/>
    </row>
    <row r="1368" spans="2:17">
      <c r="B1368"/>
      <c r="C1368"/>
      <c r="D1368"/>
      <c r="E1368"/>
      <c r="F1368"/>
      <c r="G1368"/>
      <c r="H1368"/>
      <c r="I1368"/>
      <c r="J1368"/>
      <c r="K1368"/>
      <c r="L1368"/>
      <c r="M1368"/>
      <c r="N1368"/>
      <c r="O1368"/>
      <c r="P1368"/>
      <c r="Q1368"/>
    </row>
    <row r="1369" spans="2:17">
      <c r="B1369"/>
      <c r="C1369"/>
      <c r="D1369"/>
      <c r="E1369"/>
      <c r="F1369"/>
      <c r="G1369"/>
      <c r="H1369"/>
      <c r="I1369"/>
      <c r="J1369"/>
      <c r="K1369"/>
      <c r="L1369"/>
      <c r="M1369"/>
      <c r="N1369"/>
      <c r="O1369"/>
      <c r="P1369"/>
      <c r="Q1369"/>
    </row>
    <row r="1370" spans="2:17">
      <c r="B1370"/>
      <c r="C1370"/>
      <c r="D1370"/>
      <c r="E1370"/>
      <c r="F1370"/>
      <c r="G1370"/>
      <c r="H1370"/>
      <c r="I1370"/>
      <c r="J1370"/>
      <c r="K1370"/>
      <c r="L1370"/>
      <c r="M1370"/>
      <c r="N1370"/>
      <c r="O1370"/>
      <c r="P1370"/>
      <c r="Q1370"/>
    </row>
    <row r="1371" spans="2:17">
      <c r="B1371"/>
      <c r="C1371"/>
      <c r="D1371"/>
      <c r="E1371"/>
      <c r="F1371"/>
      <c r="G1371"/>
      <c r="H1371"/>
      <c r="I1371"/>
      <c r="J1371"/>
      <c r="K1371"/>
      <c r="L1371"/>
      <c r="M1371"/>
      <c r="N1371"/>
      <c r="O1371"/>
      <c r="P1371"/>
      <c r="Q1371"/>
    </row>
    <row r="1372" spans="2:17">
      <c r="B1372"/>
      <c r="C1372"/>
      <c r="D1372"/>
      <c r="E1372"/>
      <c r="F1372"/>
      <c r="G1372"/>
      <c r="H1372"/>
      <c r="I1372"/>
      <c r="J1372"/>
      <c r="K1372"/>
      <c r="L1372"/>
      <c r="M1372"/>
      <c r="N1372"/>
      <c r="O1372"/>
      <c r="P1372"/>
      <c r="Q1372"/>
    </row>
    <row r="1373" spans="2:17">
      <c r="B1373"/>
      <c r="C1373"/>
      <c r="D1373"/>
      <c r="E1373"/>
      <c r="F1373"/>
      <c r="G1373"/>
      <c r="H1373"/>
      <c r="I1373"/>
      <c r="J1373"/>
      <c r="K1373"/>
      <c r="L1373"/>
      <c r="M1373"/>
      <c r="N1373"/>
      <c r="O1373"/>
      <c r="P1373"/>
      <c r="Q1373"/>
    </row>
    <row r="1374" spans="2:17">
      <c r="B1374"/>
      <c r="C1374"/>
      <c r="D1374"/>
      <c r="E1374"/>
      <c r="F1374"/>
      <c r="G1374"/>
      <c r="H1374"/>
      <c r="I1374"/>
      <c r="J1374"/>
      <c r="K1374"/>
      <c r="L1374"/>
      <c r="M1374"/>
      <c r="N1374"/>
      <c r="O1374"/>
      <c r="P1374"/>
      <c r="Q1374"/>
    </row>
    <row r="1375" spans="2:17">
      <c r="B1375"/>
      <c r="C1375"/>
      <c r="D1375"/>
      <c r="E1375"/>
      <c r="F1375"/>
      <c r="G1375"/>
      <c r="H1375"/>
      <c r="I1375"/>
      <c r="J1375"/>
      <c r="K1375"/>
      <c r="L1375"/>
      <c r="M1375"/>
      <c r="N1375"/>
      <c r="O1375"/>
      <c r="P1375"/>
      <c r="Q1375"/>
    </row>
    <row r="1376" spans="2:17">
      <c r="B1376"/>
      <c r="C1376"/>
      <c r="D1376"/>
      <c r="E1376"/>
      <c r="F1376"/>
      <c r="G1376"/>
      <c r="H1376"/>
      <c r="I1376"/>
      <c r="J1376"/>
      <c r="K1376"/>
      <c r="L1376"/>
      <c r="M1376"/>
      <c r="N1376"/>
      <c r="O1376"/>
      <c r="P1376"/>
      <c r="Q1376"/>
    </row>
    <row r="1377" spans="2:17">
      <c r="B1377"/>
      <c r="C1377"/>
      <c r="D1377"/>
      <c r="E1377"/>
      <c r="F1377"/>
      <c r="G1377"/>
      <c r="H1377"/>
      <c r="I1377"/>
      <c r="J1377"/>
      <c r="K1377"/>
      <c r="L1377"/>
      <c r="M1377"/>
      <c r="N1377"/>
      <c r="O1377"/>
      <c r="P1377"/>
      <c r="Q1377"/>
    </row>
    <row r="1378" spans="2:17">
      <c r="B1378"/>
      <c r="C1378"/>
      <c r="D1378"/>
      <c r="E1378"/>
      <c r="F1378"/>
      <c r="G1378"/>
      <c r="H1378"/>
      <c r="I1378"/>
      <c r="J1378"/>
      <c r="K1378"/>
      <c r="L1378"/>
      <c r="M1378"/>
      <c r="N1378"/>
      <c r="O1378"/>
      <c r="P1378"/>
      <c r="Q1378"/>
    </row>
    <row r="1379" spans="2:17">
      <c r="B1379"/>
      <c r="C1379"/>
      <c r="D1379"/>
      <c r="E1379"/>
      <c r="F1379"/>
      <c r="G1379"/>
      <c r="H1379"/>
      <c r="I1379"/>
      <c r="J1379"/>
      <c r="K1379"/>
      <c r="L1379"/>
      <c r="M1379"/>
      <c r="N1379"/>
      <c r="O1379"/>
      <c r="P1379"/>
      <c r="Q1379"/>
    </row>
    <row r="1380" spans="2:17">
      <c r="B1380"/>
      <c r="C1380"/>
      <c r="D1380"/>
      <c r="E1380"/>
      <c r="F1380"/>
      <c r="G1380"/>
      <c r="H1380"/>
      <c r="I1380"/>
      <c r="J1380"/>
      <c r="K1380"/>
      <c r="L1380"/>
      <c r="M1380"/>
      <c r="N1380"/>
      <c r="O1380"/>
      <c r="P1380"/>
      <c r="Q1380"/>
    </row>
    <row r="1381" spans="2:17">
      <c r="B1381"/>
      <c r="C1381"/>
      <c r="D1381"/>
      <c r="E1381"/>
      <c r="F1381"/>
      <c r="G1381"/>
      <c r="H1381"/>
      <c r="I1381"/>
      <c r="J1381"/>
      <c r="K1381"/>
      <c r="L1381"/>
      <c r="M1381"/>
      <c r="N1381"/>
      <c r="O1381"/>
      <c r="P1381"/>
      <c r="Q1381"/>
    </row>
    <row r="1382" spans="2:17">
      <c r="B1382"/>
      <c r="C1382"/>
      <c r="D1382"/>
      <c r="E1382"/>
      <c r="F1382"/>
      <c r="G1382"/>
      <c r="H1382"/>
      <c r="I1382"/>
      <c r="J1382"/>
      <c r="K1382"/>
      <c r="L1382"/>
      <c r="M1382"/>
      <c r="N1382"/>
      <c r="O1382"/>
      <c r="P1382"/>
      <c r="Q1382"/>
    </row>
    <row r="1383" spans="2:17">
      <c r="B1383"/>
      <c r="C1383"/>
      <c r="D1383"/>
      <c r="E1383"/>
      <c r="F1383"/>
      <c r="G1383"/>
      <c r="H1383"/>
      <c r="I1383"/>
      <c r="J1383"/>
      <c r="K1383"/>
      <c r="L1383"/>
      <c r="M1383"/>
      <c r="N1383"/>
      <c r="O1383"/>
      <c r="P1383"/>
      <c r="Q1383"/>
    </row>
    <row r="1384" spans="2:17">
      <c r="B1384"/>
      <c r="C1384"/>
      <c r="D1384"/>
      <c r="E1384"/>
      <c r="F1384"/>
      <c r="G1384"/>
      <c r="H1384"/>
      <c r="I1384"/>
      <c r="J1384"/>
      <c r="K1384"/>
      <c r="L1384"/>
      <c r="M1384"/>
      <c r="N1384"/>
      <c r="O1384"/>
      <c r="P1384"/>
      <c r="Q1384"/>
    </row>
    <row r="1385" spans="2:17">
      <c r="B1385"/>
      <c r="C1385"/>
      <c r="D1385"/>
      <c r="E1385"/>
      <c r="F1385"/>
      <c r="G1385"/>
      <c r="H1385"/>
      <c r="I1385"/>
      <c r="J1385"/>
      <c r="K1385"/>
      <c r="L1385"/>
      <c r="M1385"/>
      <c r="N1385"/>
      <c r="O1385"/>
      <c r="P1385"/>
      <c r="Q1385"/>
    </row>
    <row r="1386" spans="2:17">
      <c r="B1386"/>
      <c r="C1386"/>
      <c r="D1386"/>
      <c r="E1386"/>
      <c r="F1386"/>
      <c r="G1386"/>
      <c r="H1386"/>
      <c r="I1386"/>
      <c r="J1386"/>
      <c r="K1386"/>
      <c r="L1386"/>
      <c r="M1386"/>
      <c r="N1386"/>
      <c r="O1386"/>
      <c r="P1386"/>
      <c r="Q1386"/>
    </row>
    <row r="1387" spans="2:17">
      <c r="B1387"/>
      <c r="C1387"/>
      <c r="D1387"/>
      <c r="E1387"/>
      <c r="F1387"/>
      <c r="G1387"/>
      <c r="H1387"/>
      <c r="I1387"/>
      <c r="J1387"/>
      <c r="K1387"/>
      <c r="L1387"/>
      <c r="M1387"/>
      <c r="N1387"/>
      <c r="O1387"/>
      <c r="P1387"/>
      <c r="Q1387"/>
    </row>
    <row r="1388" spans="2:17">
      <c r="B1388"/>
      <c r="C1388"/>
      <c r="D1388"/>
      <c r="E1388"/>
      <c r="F1388"/>
      <c r="G1388"/>
      <c r="H1388"/>
      <c r="I1388"/>
      <c r="J1388"/>
      <c r="K1388"/>
      <c r="L1388"/>
      <c r="M1388"/>
      <c r="N1388"/>
      <c r="O1388"/>
      <c r="P1388"/>
      <c r="Q1388"/>
    </row>
    <row r="1389" spans="2:17">
      <c r="B1389"/>
      <c r="C1389"/>
      <c r="D1389"/>
      <c r="E1389"/>
      <c r="F1389"/>
      <c r="G1389"/>
      <c r="H1389"/>
      <c r="I1389"/>
      <c r="J1389"/>
      <c r="K1389"/>
      <c r="L1389"/>
      <c r="M1389"/>
      <c r="N1389"/>
      <c r="O1389"/>
      <c r="P1389"/>
      <c r="Q1389"/>
    </row>
    <row r="1390" spans="2:17">
      <c r="B1390"/>
      <c r="C1390"/>
      <c r="D1390"/>
      <c r="E1390"/>
      <c r="F1390"/>
      <c r="G1390"/>
      <c r="H1390"/>
      <c r="I1390"/>
      <c r="J1390"/>
      <c r="K1390"/>
      <c r="L1390"/>
      <c r="M1390"/>
      <c r="N1390"/>
      <c r="O1390"/>
      <c r="P1390"/>
      <c r="Q1390"/>
    </row>
    <row r="1391" spans="2:17">
      <c r="B1391"/>
      <c r="C1391"/>
      <c r="D1391"/>
      <c r="E1391"/>
      <c r="F1391"/>
      <c r="G1391"/>
      <c r="H1391"/>
      <c r="I1391"/>
      <c r="J1391"/>
      <c r="K1391"/>
      <c r="L1391"/>
      <c r="M1391"/>
      <c r="N1391"/>
      <c r="O1391"/>
      <c r="P1391"/>
      <c r="Q1391"/>
    </row>
    <row r="1392" spans="2:17">
      <c r="B1392"/>
      <c r="C1392"/>
      <c r="D1392"/>
      <c r="E1392"/>
      <c r="F1392"/>
      <c r="G1392"/>
      <c r="H1392"/>
      <c r="I1392"/>
      <c r="J1392"/>
      <c r="K1392"/>
      <c r="L1392"/>
      <c r="M1392"/>
      <c r="N1392"/>
      <c r="O1392"/>
      <c r="P1392"/>
      <c r="Q1392"/>
    </row>
    <row r="1393" spans="2:17">
      <c r="B1393"/>
      <c r="C1393"/>
      <c r="D1393"/>
      <c r="E1393"/>
      <c r="F1393"/>
      <c r="G1393"/>
      <c r="H1393"/>
      <c r="I1393"/>
      <c r="J1393"/>
      <c r="K1393"/>
      <c r="L1393"/>
      <c r="M1393"/>
      <c r="N1393"/>
      <c r="O1393"/>
      <c r="P1393"/>
      <c r="Q1393"/>
    </row>
    <row r="1394" spans="2:17">
      <c r="B1394"/>
      <c r="C1394"/>
      <c r="D1394"/>
      <c r="E1394"/>
      <c r="F1394"/>
      <c r="G1394"/>
      <c r="H1394"/>
      <c r="I1394"/>
      <c r="J1394"/>
      <c r="K1394"/>
      <c r="L1394"/>
      <c r="M1394"/>
      <c r="N1394"/>
      <c r="O1394"/>
      <c r="P1394"/>
      <c r="Q1394"/>
    </row>
    <row r="1395" spans="2:17">
      <c r="B1395"/>
      <c r="C1395"/>
      <c r="D1395"/>
      <c r="E1395"/>
      <c r="F1395"/>
      <c r="G1395"/>
      <c r="H1395"/>
      <c r="I1395"/>
      <c r="J1395"/>
      <c r="K1395"/>
      <c r="L1395"/>
      <c r="M1395"/>
      <c r="N1395"/>
      <c r="O1395"/>
      <c r="P1395"/>
      <c r="Q1395"/>
    </row>
    <row r="1396" spans="2:17">
      <c r="B1396"/>
      <c r="C1396"/>
      <c r="D1396"/>
      <c r="E1396"/>
      <c r="F1396"/>
      <c r="G1396"/>
      <c r="H1396"/>
      <c r="I1396"/>
      <c r="J1396"/>
      <c r="K1396"/>
      <c r="L1396"/>
      <c r="M1396"/>
      <c r="N1396"/>
      <c r="O1396"/>
      <c r="P1396"/>
      <c r="Q1396"/>
    </row>
    <row r="1397" spans="2:17">
      <c r="B1397"/>
      <c r="C1397"/>
      <c r="D1397"/>
      <c r="E1397"/>
      <c r="F1397"/>
      <c r="G1397"/>
      <c r="H1397"/>
      <c r="I1397"/>
      <c r="J1397"/>
      <c r="K1397"/>
      <c r="L1397"/>
      <c r="M1397"/>
      <c r="N1397"/>
      <c r="O1397"/>
      <c r="P1397"/>
      <c r="Q1397"/>
    </row>
    <row r="1398" spans="2:17">
      <c r="B1398"/>
      <c r="C1398"/>
      <c r="D1398"/>
      <c r="E1398"/>
      <c r="F1398"/>
      <c r="G1398"/>
      <c r="H1398"/>
      <c r="I1398"/>
      <c r="J1398"/>
      <c r="K1398"/>
      <c r="L1398"/>
      <c r="M1398"/>
      <c r="N1398"/>
      <c r="O1398"/>
      <c r="P1398"/>
      <c r="Q1398"/>
    </row>
    <row r="1399" spans="2:17">
      <c r="B1399"/>
      <c r="C1399"/>
      <c r="D1399"/>
      <c r="E1399"/>
      <c r="F1399"/>
      <c r="G1399"/>
      <c r="H1399"/>
      <c r="I1399"/>
      <c r="J1399"/>
      <c r="K1399"/>
      <c r="L1399"/>
      <c r="M1399"/>
      <c r="N1399"/>
      <c r="O1399"/>
      <c r="P1399"/>
      <c r="Q1399"/>
    </row>
    <row r="1400" spans="2:17">
      <c r="B1400"/>
      <c r="C1400"/>
      <c r="D1400"/>
      <c r="E1400"/>
      <c r="F1400"/>
      <c r="G1400"/>
      <c r="H1400"/>
      <c r="I1400"/>
      <c r="J1400"/>
      <c r="K1400"/>
      <c r="L1400"/>
      <c r="M1400"/>
      <c r="N1400"/>
      <c r="O1400"/>
      <c r="P1400"/>
      <c r="Q1400"/>
    </row>
    <row r="1401" spans="2:17">
      <c r="B1401"/>
      <c r="C1401"/>
      <c r="D1401"/>
      <c r="E1401"/>
      <c r="F1401"/>
      <c r="G1401"/>
      <c r="H1401"/>
      <c r="I1401"/>
      <c r="J1401"/>
      <c r="K1401"/>
      <c r="L1401"/>
      <c r="M1401"/>
      <c r="N1401"/>
      <c r="O1401"/>
      <c r="P1401"/>
      <c r="Q1401"/>
    </row>
    <row r="1402" spans="2:17">
      <c r="B1402"/>
      <c r="C1402"/>
      <c r="D1402"/>
      <c r="E1402"/>
      <c r="F1402"/>
      <c r="G1402"/>
      <c r="H1402"/>
      <c r="I1402"/>
      <c r="J1402"/>
      <c r="K1402"/>
      <c r="L1402"/>
      <c r="M1402"/>
      <c r="N1402"/>
      <c r="O1402"/>
      <c r="P1402"/>
      <c r="Q1402"/>
    </row>
    <row r="1403" spans="2:17">
      <c r="B1403"/>
      <c r="C1403"/>
      <c r="D1403"/>
      <c r="E1403"/>
      <c r="F1403"/>
      <c r="G1403"/>
      <c r="H1403"/>
      <c r="I1403"/>
      <c r="J1403"/>
      <c r="K1403"/>
      <c r="L1403"/>
      <c r="M1403"/>
      <c r="N1403"/>
      <c r="O1403"/>
      <c r="P1403"/>
      <c r="Q1403"/>
    </row>
    <row r="1404" spans="2:17">
      <c r="B1404"/>
      <c r="C1404"/>
      <c r="D1404"/>
      <c r="E1404"/>
      <c r="F1404"/>
      <c r="G1404"/>
      <c r="H1404"/>
      <c r="I1404"/>
      <c r="J1404"/>
      <c r="K1404"/>
      <c r="L1404"/>
      <c r="M1404"/>
      <c r="N1404"/>
      <c r="O1404"/>
      <c r="P1404"/>
      <c r="Q1404"/>
    </row>
    <row r="1405" spans="2:17">
      <c r="B1405"/>
      <c r="C1405"/>
      <c r="D1405"/>
      <c r="E1405"/>
      <c r="F1405"/>
      <c r="G1405"/>
      <c r="H1405"/>
      <c r="I1405"/>
      <c r="J1405"/>
      <c r="K1405"/>
      <c r="L1405"/>
      <c r="M1405"/>
      <c r="N1405"/>
      <c r="O1405"/>
      <c r="P1405"/>
      <c r="Q1405"/>
    </row>
    <row r="1406" spans="2:17">
      <c r="B1406"/>
      <c r="C1406"/>
      <c r="D1406"/>
      <c r="E1406"/>
      <c r="F1406"/>
      <c r="G1406"/>
      <c r="H1406"/>
      <c r="I1406"/>
      <c r="J1406"/>
      <c r="K1406"/>
      <c r="L1406"/>
      <c r="M1406"/>
      <c r="N1406"/>
      <c r="O1406"/>
      <c r="P1406"/>
      <c r="Q1406"/>
    </row>
    <row r="1407" spans="2:17">
      <c r="B1407"/>
      <c r="C1407"/>
      <c r="D1407"/>
      <c r="E1407"/>
      <c r="F1407"/>
      <c r="G1407"/>
      <c r="H1407"/>
      <c r="I1407"/>
      <c r="J1407"/>
      <c r="K1407"/>
      <c r="L1407"/>
      <c r="M1407"/>
      <c r="N1407"/>
      <c r="O1407"/>
      <c r="P1407"/>
      <c r="Q1407"/>
    </row>
    <row r="1408" spans="2:17">
      <c r="B1408"/>
      <c r="C1408"/>
      <c r="D1408"/>
      <c r="E1408"/>
      <c r="F1408"/>
      <c r="G1408"/>
      <c r="H1408"/>
      <c r="I1408"/>
      <c r="J1408"/>
      <c r="K1408"/>
      <c r="L1408"/>
      <c r="M1408"/>
      <c r="N1408"/>
      <c r="O1408"/>
      <c r="P1408"/>
      <c r="Q1408"/>
    </row>
    <row r="1409" spans="2:17">
      <c r="B1409"/>
      <c r="C1409"/>
      <c r="D1409"/>
      <c r="E1409"/>
      <c r="F1409"/>
      <c r="G1409"/>
      <c r="H1409"/>
      <c r="I1409"/>
      <c r="J1409"/>
      <c r="K1409"/>
      <c r="L1409"/>
      <c r="M1409"/>
      <c r="N1409"/>
      <c r="O1409"/>
      <c r="P1409"/>
      <c r="Q1409"/>
    </row>
    <row r="1410" spans="2:17">
      <c r="B1410"/>
      <c r="C1410"/>
      <c r="D1410"/>
      <c r="E1410"/>
      <c r="F1410"/>
      <c r="G1410"/>
      <c r="H1410"/>
      <c r="I1410"/>
      <c r="J1410"/>
      <c r="K1410"/>
      <c r="L1410"/>
      <c r="M1410"/>
      <c r="N1410"/>
      <c r="O1410"/>
      <c r="P1410"/>
      <c r="Q1410"/>
    </row>
    <row r="1411" spans="2:17">
      <c r="B1411"/>
      <c r="C1411"/>
      <c r="D1411"/>
      <c r="E1411"/>
      <c r="F1411"/>
      <c r="G1411"/>
      <c r="H1411"/>
      <c r="I1411"/>
      <c r="J1411"/>
      <c r="K1411"/>
      <c r="L1411"/>
      <c r="M1411"/>
      <c r="N1411"/>
      <c r="O1411"/>
      <c r="P1411"/>
      <c r="Q1411"/>
    </row>
    <row r="1412" spans="2:17">
      <c r="B1412"/>
      <c r="C1412"/>
      <c r="D1412"/>
      <c r="E1412"/>
      <c r="F1412"/>
      <c r="G1412"/>
      <c r="H1412"/>
      <c r="I1412"/>
      <c r="J1412"/>
      <c r="K1412"/>
      <c r="L1412"/>
      <c r="M1412"/>
      <c r="N1412"/>
      <c r="O1412"/>
      <c r="P1412"/>
      <c r="Q1412"/>
    </row>
    <row r="1413" spans="2:17">
      <c r="B1413"/>
      <c r="C1413"/>
      <c r="D1413"/>
      <c r="E1413"/>
      <c r="F1413"/>
      <c r="G1413"/>
      <c r="H1413"/>
      <c r="I1413"/>
      <c r="J1413"/>
      <c r="K1413"/>
      <c r="L1413"/>
      <c r="M1413"/>
      <c r="N1413"/>
      <c r="O1413"/>
      <c r="P1413"/>
      <c r="Q1413"/>
    </row>
    <row r="1414" spans="2:17">
      <c r="B1414"/>
      <c r="C1414"/>
      <c r="D1414"/>
      <c r="E1414"/>
      <c r="F1414"/>
      <c r="G1414"/>
      <c r="H1414"/>
      <c r="I1414"/>
      <c r="J1414"/>
      <c r="K1414"/>
      <c r="L1414"/>
      <c r="M1414"/>
      <c r="N1414"/>
      <c r="O1414"/>
      <c r="P1414"/>
      <c r="Q1414"/>
    </row>
    <row r="1415" spans="2:17">
      <c r="B1415"/>
      <c r="C1415"/>
      <c r="D1415"/>
      <c r="E1415"/>
      <c r="F1415"/>
      <c r="G1415"/>
      <c r="H1415"/>
      <c r="I1415"/>
      <c r="J1415"/>
      <c r="K1415"/>
      <c r="L1415"/>
      <c r="M1415"/>
      <c r="N1415"/>
      <c r="O1415"/>
      <c r="P1415"/>
      <c r="Q1415"/>
    </row>
    <row r="1416" spans="2:17">
      <c r="B1416"/>
      <c r="C1416"/>
      <c r="D1416"/>
      <c r="E1416"/>
      <c r="F1416"/>
      <c r="G1416"/>
      <c r="H1416"/>
      <c r="I1416"/>
      <c r="J1416"/>
      <c r="K1416"/>
      <c r="L1416"/>
      <c r="M1416"/>
      <c r="N1416"/>
      <c r="O1416"/>
      <c r="P1416"/>
      <c r="Q1416"/>
    </row>
    <row r="1417" spans="2:17">
      <c r="B1417"/>
      <c r="C1417"/>
      <c r="D1417"/>
      <c r="E1417"/>
      <c r="F1417"/>
      <c r="G1417"/>
      <c r="H1417"/>
      <c r="I1417"/>
      <c r="J1417"/>
      <c r="K1417"/>
      <c r="L1417"/>
      <c r="M1417"/>
      <c r="N1417"/>
      <c r="O1417"/>
      <c r="P1417"/>
      <c r="Q1417"/>
    </row>
    <row r="1418" spans="2:17">
      <c r="B1418"/>
      <c r="C1418"/>
      <c r="D1418"/>
      <c r="E1418"/>
      <c r="F1418"/>
      <c r="G1418"/>
      <c r="H1418"/>
      <c r="I1418"/>
      <c r="J1418"/>
      <c r="K1418"/>
      <c r="L1418"/>
      <c r="M1418"/>
      <c r="N1418"/>
      <c r="O1418"/>
      <c r="P1418"/>
      <c r="Q1418"/>
    </row>
    <row r="1419" spans="2:17">
      <c r="B1419"/>
      <c r="C1419"/>
      <c r="D1419"/>
      <c r="E1419"/>
      <c r="F1419"/>
      <c r="G1419"/>
      <c r="H1419"/>
      <c r="I1419"/>
      <c r="J1419"/>
      <c r="K1419"/>
      <c r="L1419"/>
      <c r="M1419"/>
      <c r="N1419"/>
      <c r="O1419"/>
      <c r="P1419"/>
      <c r="Q1419"/>
    </row>
    <row r="1420" spans="2:17">
      <c r="B1420"/>
      <c r="C1420"/>
      <c r="D1420"/>
      <c r="E1420"/>
      <c r="F1420"/>
      <c r="G1420"/>
      <c r="H1420"/>
      <c r="I1420"/>
      <c r="J1420"/>
      <c r="K1420"/>
      <c r="L1420"/>
      <c r="M1420"/>
      <c r="N1420"/>
      <c r="O1420"/>
      <c r="P1420"/>
      <c r="Q1420"/>
    </row>
    <row r="1421" spans="2:17">
      <c r="B1421"/>
      <c r="C1421"/>
      <c r="D1421"/>
      <c r="E1421"/>
      <c r="F1421"/>
      <c r="G1421"/>
      <c r="H1421"/>
      <c r="I1421"/>
      <c r="J1421"/>
      <c r="K1421"/>
      <c r="L1421"/>
      <c r="M1421"/>
      <c r="N1421"/>
      <c r="O1421"/>
      <c r="P1421"/>
      <c r="Q1421"/>
    </row>
    <row r="1422" spans="2:17">
      <c r="B1422"/>
      <c r="C1422"/>
      <c r="D1422"/>
      <c r="E1422"/>
      <c r="F1422"/>
      <c r="G1422"/>
      <c r="H1422"/>
      <c r="I1422"/>
      <c r="J1422"/>
      <c r="K1422"/>
      <c r="L1422"/>
      <c r="M1422"/>
      <c r="N1422"/>
      <c r="O1422"/>
      <c r="P1422"/>
      <c r="Q1422"/>
    </row>
    <row r="1423" spans="2:17">
      <c r="B1423"/>
      <c r="C1423"/>
      <c r="D1423"/>
      <c r="E1423"/>
      <c r="F1423"/>
      <c r="G1423"/>
      <c r="H1423"/>
      <c r="I1423"/>
      <c r="J1423"/>
      <c r="K1423"/>
      <c r="L1423"/>
      <c r="M1423"/>
      <c r="N1423"/>
      <c r="O1423"/>
      <c r="P1423"/>
      <c r="Q1423"/>
    </row>
    <row r="1424" spans="2:17">
      <c r="B1424"/>
      <c r="C1424"/>
      <c r="D1424"/>
      <c r="E1424"/>
      <c r="F1424"/>
      <c r="G1424"/>
      <c r="H1424"/>
      <c r="I1424"/>
      <c r="J1424"/>
      <c r="K1424"/>
      <c r="L1424"/>
      <c r="M1424"/>
      <c r="N1424"/>
      <c r="O1424"/>
      <c r="P1424"/>
      <c r="Q1424"/>
    </row>
    <row r="1425" spans="2:17">
      <c r="B1425"/>
      <c r="C1425"/>
      <c r="D1425"/>
      <c r="E1425"/>
      <c r="F1425"/>
      <c r="G1425"/>
      <c r="H1425"/>
      <c r="I1425"/>
      <c r="J1425"/>
      <c r="K1425"/>
      <c r="L1425"/>
      <c r="M1425"/>
      <c r="N1425"/>
      <c r="O1425"/>
      <c r="P1425"/>
      <c r="Q1425"/>
    </row>
    <row r="1426" spans="2:17">
      <c r="B1426"/>
      <c r="C1426"/>
      <c r="D1426"/>
      <c r="E1426"/>
      <c r="F1426"/>
      <c r="G1426"/>
      <c r="H1426"/>
      <c r="I1426"/>
      <c r="J1426"/>
      <c r="K1426"/>
      <c r="L1426"/>
      <c r="M1426"/>
      <c r="N1426"/>
      <c r="O1426"/>
      <c r="P1426"/>
      <c r="Q1426"/>
    </row>
    <row r="1427" spans="2:17">
      <c r="B1427"/>
      <c r="C1427"/>
      <c r="D1427"/>
      <c r="E1427"/>
      <c r="F1427"/>
      <c r="G1427"/>
      <c r="H1427"/>
      <c r="I1427"/>
      <c r="J1427"/>
      <c r="K1427"/>
      <c r="L1427"/>
      <c r="M1427"/>
      <c r="N1427"/>
      <c r="O1427"/>
      <c r="P1427"/>
      <c r="Q1427"/>
    </row>
    <row r="1428" spans="2:17">
      <c r="B1428"/>
      <c r="C1428"/>
      <c r="D1428"/>
      <c r="E1428"/>
      <c r="F1428"/>
      <c r="G1428"/>
      <c r="H1428"/>
      <c r="I1428"/>
      <c r="J1428"/>
      <c r="K1428"/>
      <c r="L1428"/>
      <c r="M1428"/>
      <c r="N1428"/>
      <c r="O1428"/>
      <c r="P1428"/>
      <c r="Q1428"/>
    </row>
    <row r="1429" spans="2:17">
      <c r="B1429"/>
      <c r="C1429"/>
      <c r="D1429"/>
      <c r="E1429"/>
      <c r="F1429"/>
      <c r="G1429"/>
      <c r="H1429"/>
      <c r="I1429"/>
      <c r="J1429"/>
      <c r="K1429"/>
      <c r="L1429"/>
      <c r="M1429"/>
      <c r="N1429"/>
      <c r="O1429"/>
      <c r="P1429"/>
      <c r="Q1429"/>
    </row>
    <row r="1430" spans="2:17">
      <c r="B1430"/>
      <c r="C1430"/>
      <c r="D1430"/>
      <c r="E1430"/>
      <c r="F1430"/>
      <c r="G1430"/>
      <c r="H1430"/>
      <c r="I1430"/>
      <c r="J1430"/>
      <c r="K1430"/>
      <c r="L1430"/>
      <c r="M1430"/>
      <c r="N1430"/>
      <c r="O1430"/>
      <c r="P1430"/>
      <c r="Q1430"/>
    </row>
    <row r="1431" spans="2:17">
      <c r="B1431"/>
      <c r="C1431"/>
      <c r="D1431"/>
      <c r="E1431"/>
      <c r="F1431"/>
      <c r="G1431"/>
      <c r="H1431"/>
      <c r="I1431"/>
      <c r="J1431"/>
      <c r="K1431"/>
      <c r="L1431"/>
      <c r="M1431"/>
      <c r="N1431"/>
      <c r="O1431"/>
      <c r="P1431"/>
      <c r="Q1431"/>
    </row>
    <row r="1432" spans="2:17">
      <c r="B1432"/>
      <c r="C1432"/>
      <c r="D1432"/>
      <c r="E1432"/>
      <c r="F1432"/>
      <c r="G1432"/>
      <c r="H1432"/>
      <c r="I1432"/>
      <c r="J1432"/>
      <c r="K1432"/>
      <c r="L1432"/>
      <c r="M1432"/>
      <c r="N1432"/>
      <c r="O1432"/>
      <c r="P1432"/>
      <c r="Q1432"/>
    </row>
    <row r="1433" spans="2:17">
      <c r="B1433"/>
      <c r="C1433"/>
      <c r="D1433"/>
      <c r="E1433"/>
      <c r="F1433"/>
      <c r="G1433"/>
      <c r="H1433"/>
      <c r="I1433"/>
      <c r="J1433"/>
      <c r="K1433"/>
      <c r="L1433"/>
      <c r="M1433"/>
      <c r="N1433"/>
      <c r="O1433"/>
      <c r="P1433"/>
      <c r="Q1433"/>
    </row>
    <row r="1434" spans="2:17">
      <c r="B1434"/>
      <c r="C1434"/>
      <c r="D1434"/>
      <c r="E1434"/>
      <c r="F1434"/>
      <c r="G1434"/>
      <c r="H1434"/>
      <c r="I1434"/>
      <c r="J1434"/>
      <c r="K1434"/>
      <c r="L1434"/>
      <c r="M1434"/>
      <c r="N1434"/>
      <c r="O1434"/>
      <c r="P1434"/>
      <c r="Q1434"/>
    </row>
    <row r="1435" spans="2:17">
      <c r="B1435"/>
      <c r="C1435"/>
      <c r="D1435"/>
      <c r="E1435"/>
      <c r="F1435"/>
      <c r="G1435"/>
      <c r="H1435"/>
      <c r="I1435"/>
      <c r="J1435"/>
      <c r="K1435"/>
      <c r="L1435"/>
      <c r="M1435"/>
      <c r="N1435"/>
      <c r="O1435"/>
      <c r="P1435"/>
      <c r="Q1435"/>
    </row>
    <row r="1436" spans="2:17">
      <c r="B1436"/>
      <c r="C1436"/>
      <c r="D1436"/>
      <c r="E1436"/>
      <c r="F1436"/>
      <c r="G1436"/>
      <c r="H1436"/>
      <c r="I1436"/>
      <c r="J1436"/>
      <c r="K1436"/>
      <c r="L1436"/>
      <c r="M1436"/>
      <c r="N1436"/>
      <c r="O1436"/>
      <c r="P1436"/>
      <c r="Q1436"/>
    </row>
    <row r="1437" spans="2:17">
      <c r="B1437"/>
      <c r="C1437"/>
      <c r="D1437"/>
      <c r="E1437"/>
      <c r="F1437"/>
      <c r="G1437"/>
      <c r="H1437"/>
      <c r="I1437"/>
      <c r="J1437"/>
      <c r="K1437"/>
      <c r="L1437"/>
      <c r="M1437"/>
      <c r="N1437"/>
      <c r="O1437"/>
      <c r="P1437"/>
      <c r="Q1437"/>
    </row>
    <row r="1438" spans="2:17">
      <c r="B1438"/>
      <c r="C1438"/>
      <c r="D1438"/>
      <c r="E1438"/>
      <c r="F1438"/>
      <c r="G1438"/>
      <c r="H1438"/>
      <c r="I1438"/>
      <c r="J1438"/>
      <c r="K1438"/>
      <c r="L1438"/>
      <c r="M1438"/>
      <c r="N1438"/>
      <c r="O1438"/>
      <c r="P1438"/>
      <c r="Q1438"/>
    </row>
    <row r="1439" spans="2:17">
      <c r="B1439"/>
      <c r="C1439"/>
      <c r="D1439"/>
      <c r="E1439"/>
      <c r="F1439"/>
      <c r="G1439"/>
      <c r="H1439"/>
      <c r="I1439"/>
      <c r="J1439"/>
      <c r="K1439"/>
      <c r="L1439"/>
      <c r="M1439"/>
      <c r="N1439"/>
      <c r="O1439"/>
      <c r="P1439"/>
      <c r="Q1439"/>
    </row>
    <row r="1440" spans="2:17">
      <c r="B1440"/>
      <c r="C1440"/>
      <c r="D1440"/>
      <c r="E1440"/>
      <c r="F1440"/>
      <c r="G1440"/>
      <c r="H1440"/>
      <c r="I1440"/>
      <c r="J1440"/>
      <c r="K1440"/>
      <c r="L1440"/>
      <c r="M1440"/>
      <c r="N1440"/>
      <c r="O1440"/>
      <c r="P1440"/>
      <c r="Q1440"/>
    </row>
    <row r="1441" spans="2:17">
      <c r="B1441"/>
      <c r="C1441"/>
      <c r="D1441"/>
      <c r="E1441"/>
      <c r="F1441"/>
      <c r="G1441"/>
      <c r="H1441"/>
      <c r="I1441"/>
      <c r="J1441"/>
      <c r="K1441"/>
      <c r="L1441"/>
      <c r="M1441"/>
      <c r="N1441"/>
      <c r="O1441"/>
      <c r="P1441"/>
      <c r="Q1441"/>
    </row>
    <row r="1442" spans="2:17">
      <c r="B1442"/>
      <c r="C1442"/>
      <c r="D1442"/>
      <c r="E1442"/>
      <c r="F1442"/>
      <c r="G1442"/>
      <c r="H1442"/>
      <c r="I1442"/>
      <c r="J1442"/>
      <c r="K1442"/>
      <c r="L1442"/>
      <c r="M1442"/>
      <c r="N1442"/>
      <c r="O1442"/>
      <c r="P1442"/>
      <c r="Q1442"/>
    </row>
    <row r="1443" spans="2:17">
      <c r="B1443"/>
      <c r="C1443"/>
      <c r="D1443"/>
      <c r="E1443"/>
      <c r="F1443"/>
      <c r="G1443"/>
      <c r="H1443"/>
      <c r="I1443"/>
      <c r="J1443"/>
      <c r="K1443"/>
      <c r="L1443"/>
      <c r="M1443"/>
      <c r="N1443"/>
      <c r="O1443"/>
      <c r="P1443"/>
      <c r="Q1443"/>
    </row>
    <row r="1444" spans="2:17">
      <c r="B1444"/>
      <c r="C1444"/>
      <c r="D1444"/>
      <c r="E1444"/>
      <c r="F1444"/>
      <c r="G1444"/>
      <c r="H1444"/>
      <c r="I1444"/>
      <c r="J1444"/>
      <c r="K1444"/>
      <c r="L1444"/>
      <c r="M1444"/>
      <c r="N1444"/>
      <c r="O1444"/>
      <c r="P1444"/>
      <c r="Q1444"/>
    </row>
    <row r="1445" spans="2:17">
      <c r="B1445"/>
      <c r="C1445"/>
      <c r="D1445"/>
      <c r="E1445"/>
      <c r="F1445"/>
      <c r="G1445"/>
      <c r="H1445"/>
      <c r="I1445"/>
      <c r="J1445"/>
      <c r="K1445"/>
      <c r="L1445"/>
      <c r="M1445"/>
      <c r="N1445"/>
      <c r="O1445"/>
      <c r="P1445"/>
      <c r="Q1445"/>
    </row>
    <row r="1446" spans="2:17">
      <c r="B1446"/>
      <c r="C1446"/>
      <c r="D1446"/>
      <c r="E1446"/>
      <c r="F1446"/>
      <c r="G1446"/>
      <c r="H1446"/>
      <c r="I1446"/>
      <c r="J1446"/>
      <c r="K1446"/>
      <c r="L1446"/>
      <c r="M1446"/>
      <c r="N1446"/>
      <c r="O1446"/>
      <c r="P1446"/>
      <c r="Q1446"/>
    </row>
    <row r="1447" spans="2:17">
      <c r="B1447"/>
      <c r="C1447"/>
      <c r="D1447"/>
      <c r="E1447"/>
      <c r="F1447"/>
      <c r="G1447"/>
      <c r="H1447"/>
      <c r="I1447"/>
      <c r="J1447"/>
      <c r="K1447"/>
      <c r="L1447"/>
      <c r="M1447"/>
      <c r="N1447"/>
      <c r="O1447"/>
      <c r="P1447"/>
      <c r="Q1447"/>
    </row>
    <row r="1448" spans="2:17">
      <c r="B1448"/>
      <c r="C1448"/>
      <c r="D1448"/>
      <c r="E1448"/>
      <c r="F1448"/>
      <c r="G1448"/>
      <c r="H1448"/>
      <c r="I1448"/>
      <c r="J1448"/>
      <c r="K1448"/>
      <c r="L1448"/>
      <c r="M1448"/>
      <c r="N1448"/>
      <c r="O1448"/>
      <c r="P1448"/>
      <c r="Q1448"/>
    </row>
    <row r="1449" spans="2:17">
      <c r="B1449"/>
      <c r="C1449"/>
      <c r="D1449"/>
      <c r="E1449"/>
      <c r="F1449"/>
      <c r="G1449"/>
      <c r="H1449"/>
      <c r="I1449"/>
      <c r="J1449"/>
      <c r="K1449"/>
      <c r="L1449"/>
      <c r="M1449"/>
      <c r="N1449"/>
      <c r="O1449"/>
      <c r="P1449"/>
      <c r="Q1449"/>
    </row>
    <row r="1450" spans="2:17">
      <c r="B1450"/>
      <c r="C1450"/>
      <c r="D1450"/>
      <c r="E1450"/>
      <c r="F1450"/>
      <c r="G1450"/>
      <c r="H1450"/>
      <c r="I1450"/>
      <c r="J1450"/>
      <c r="K1450"/>
      <c r="L1450"/>
      <c r="M1450"/>
      <c r="N1450"/>
      <c r="O1450"/>
      <c r="P1450"/>
      <c r="Q1450"/>
    </row>
    <row r="1451" spans="2:17">
      <c r="B1451"/>
      <c r="C1451"/>
      <c r="D1451"/>
      <c r="E1451"/>
      <c r="F1451"/>
      <c r="G1451"/>
      <c r="H1451"/>
      <c r="I1451"/>
      <c r="J1451"/>
      <c r="K1451"/>
      <c r="L1451"/>
      <c r="M1451"/>
      <c r="N1451"/>
      <c r="O1451"/>
      <c r="P1451"/>
      <c r="Q1451"/>
    </row>
    <row r="1452" spans="2:17">
      <c r="B1452"/>
      <c r="C1452"/>
      <c r="D1452"/>
      <c r="E1452"/>
      <c r="F1452"/>
      <c r="G1452"/>
      <c r="H1452"/>
      <c r="I1452"/>
      <c r="J1452"/>
      <c r="K1452"/>
      <c r="L1452"/>
      <c r="M1452"/>
      <c r="N1452"/>
      <c r="O1452"/>
      <c r="P1452"/>
      <c r="Q1452"/>
    </row>
    <row r="1453" spans="2:17">
      <c r="B1453"/>
      <c r="C1453"/>
      <c r="D1453"/>
      <c r="E1453"/>
      <c r="F1453"/>
      <c r="G1453"/>
      <c r="H1453"/>
      <c r="I1453"/>
      <c r="J1453"/>
      <c r="K1453"/>
      <c r="L1453"/>
      <c r="M1453"/>
      <c r="N1453"/>
      <c r="O1453"/>
      <c r="P1453"/>
      <c r="Q1453"/>
    </row>
    <row r="1454" spans="2:17">
      <c r="B1454"/>
      <c r="C1454"/>
      <c r="D1454"/>
      <c r="E1454"/>
      <c r="F1454"/>
      <c r="G1454"/>
      <c r="H1454"/>
      <c r="I1454"/>
      <c r="J1454"/>
      <c r="K1454"/>
      <c r="L1454"/>
      <c r="M1454"/>
      <c r="N1454"/>
      <c r="O1454"/>
      <c r="P1454"/>
      <c r="Q1454"/>
    </row>
    <row r="1455" spans="2:17">
      <c r="B1455"/>
      <c r="C1455"/>
      <c r="D1455"/>
      <c r="E1455"/>
      <c r="F1455"/>
      <c r="G1455"/>
      <c r="H1455"/>
      <c r="I1455"/>
      <c r="J1455"/>
      <c r="K1455"/>
      <c r="L1455"/>
      <c r="M1455"/>
      <c r="N1455"/>
      <c r="O1455"/>
      <c r="P1455"/>
      <c r="Q1455"/>
    </row>
    <row r="1456" spans="2:17">
      <c r="B1456"/>
      <c r="C1456"/>
      <c r="D1456"/>
      <c r="E1456"/>
      <c r="F1456"/>
      <c r="G1456"/>
      <c r="H1456"/>
      <c r="I1456"/>
      <c r="J1456"/>
      <c r="K1456"/>
      <c r="L1456"/>
      <c r="M1456"/>
      <c r="N1456"/>
      <c r="O1456"/>
      <c r="P1456"/>
      <c r="Q1456"/>
    </row>
    <row r="1457" spans="2:17">
      <c r="B1457"/>
      <c r="C1457"/>
      <c r="D1457"/>
      <c r="E1457"/>
      <c r="F1457"/>
      <c r="G1457"/>
      <c r="H1457"/>
      <c r="I1457"/>
      <c r="J1457"/>
      <c r="K1457"/>
      <c r="L1457"/>
      <c r="M1457"/>
      <c r="N1457"/>
      <c r="O1457"/>
      <c r="P1457"/>
      <c r="Q1457"/>
    </row>
    <row r="1458" spans="2:17">
      <c r="B1458"/>
      <c r="C1458"/>
      <c r="D1458"/>
      <c r="E1458"/>
      <c r="F1458"/>
      <c r="G1458"/>
      <c r="H1458"/>
      <c r="I1458"/>
      <c r="J1458"/>
      <c r="K1458"/>
      <c r="L1458"/>
      <c r="M1458"/>
      <c r="N1458"/>
      <c r="O1458"/>
      <c r="P1458"/>
      <c r="Q1458"/>
    </row>
    <row r="1459" spans="2:17">
      <c r="B1459"/>
      <c r="C1459"/>
      <c r="D1459"/>
      <c r="E1459"/>
      <c r="F1459"/>
      <c r="G1459"/>
      <c r="H1459"/>
      <c r="I1459"/>
      <c r="J1459"/>
      <c r="K1459"/>
      <c r="L1459"/>
      <c r="M1459"/>
      <c r="N1459"/>
      <c r="O1459"/>
      <c r="P1459"/>
      <c r="Q1459"/>
    </row>
    <row r="1460" spans="2:17">
      <c r="B1460"/>
      <c r="C1460"/>
      <c r="D1460"/>
      <c r="E1460"/>
      <c r="F1460"/>
      <c r="G1460"/>
      <c r="H1460"/>
      <c r="I1460"/>
      <c r="J1460"/>
      <c r="K1460"/>
      <c r="L1460"/>
      <c r="M1460"/>
      <c r="N1460"/>
      <c r="O1460"/>
      <c r="P1460"/>
      <c r="Q1460"/>
    </row>
    <row r="1461" spans="2:17">
      <c r="B1461"/>
      <c r="C1461"/>
      <c r="D1461"/>
      <c r="E1461"/>
      <c r="F1461"/>
      <c r="G1461"/>
      <c r="H1461"/>
      <c r="I1461"/>
      <c r="J1461"/>
      <c r="K1461"/>
      <c r="L1461"/>
      <c r="M1461"/>
      <c r="N1461"/>
      <c r="O1461"/>
      <c r="P1461"/>
      <c r="Q1461"/>
    </row>
    <row r="1462" spans="2:17">
      <c r="B1462"/>
      <c r="C1462"/>
      <c r="D1462"/>
      <c r="E1462"/>
      <c r="F1462"/>
      <c r="G1462"/>
      <c r="H1462"/>
      <c r="I1462"/>
      <c r="J1462"/>
      <c r="K1462"/>
      <c r="L1462"/>
      <c r="M1462"/>
      <c r="N1462"/>
      <c r="O1462"/>
      <c r="P1462"/>
      <c r="Q1462"/>
    </row>
    <row r="1463" spans="2:17">
      <c r="B1463"/>
      <c r="C1463"/>
      <c r="D1463"/>
      <c r="E1463"/>
      <c r="F1463"/>
      <c r="G1463"/>
      <c r="H1463"/>
      <c r="I1463"/>
      <c r="J1463"/>
      <c r="K1463"/>
      <c r="L1463"/>
      <c r="M1463"/>
      <c r="N1463"/>
      <c r="O1463"/>
      <c r="P1463"/>
      <c r="Q1463"/>
    </row>
    <row r="1464" spans="2:17">
      <c r="B1464"/>
      <c r="C1464"/>
      <c r="D1464"/>
      <c r="E1464"/>
      <c r="F1464"/>
      <c r="G1464"/>
      <c r="H1464"/>
      <c r="I1464"/>
      <c r="J1464"/>
      <c r="K1464"/>
      <c r="L1464"/>
      <c r="M1464"/>
      <c r="N1464"/>
      <c r="O1464"/>
      <c r="P1464"/>
      <c r="Q1464"/>
    </row>
    <row r="1465" spans="2:17">
      <c r="B1465"/>
      <c r="C1465"/>
      <c r="D1465"/>
      <c r="E1465"/>
      <c r="F1465"/>
      <c r="G1465"/>
      <c r="H1465"/>
      <c r="I1465"/>
      <c r="J1465"/>
      <c r="K1465"/>
      <c r="L1465"/>
      <c r="M1465"/>
      <c r="N1465"/>
      <c r="O1465"/>
      <c r="P1465"/>
      <c r="Q1465"/>
    </row>
    <row r="1466" spans="2:17">
      <c r="B1466"/>
      <c r="C1466"/>
      <c r="D1466"/>
      <c r="E1466"/>
      <c r="F1466"/>
      <c r="G1466"/>
      <c r="H1466"/>
      <c r="I1466"/>
      <c r="J1466"/>
      <c r="K1466"/>
      <c r="L1466"/>
      <c r="M1466"/>
      <c r="N1466"/>
      <c r="O1466"/>
      <c r="P1466"/>
      <c r="Q1466"/>
    </row>
    <row r="1467" spans="2:17">
      <c r="B1467"/>
      <c r="C1467"/>
      <c r="D1467"/>
      <c r="E1467"/>
      <c r="F1467"/>
      <c r="G1467"/>
      <c r="H1467"/>
      <c r="I1467"/>
      <c r="J1467"/>
      <c r="K1467"/>
      <c r="L1467"/>
      <c r="M1467"/>
      <c r="N1467"/>
      <c r="O1467"/>
      <c r="P1467"/>
      <c r="Q1467"/>
    </row>
    <row r="1468" spans="2:17">
      <c r="B1468"/>
      <c r="C1468"/>
      <c r="D1468"/>
      <c r="E1468"/>
      <c r="F1468"/>
      <c r="G1468"/>
      <c r="H1468"/>
      <c r="I1468"/>
      <c r="J1468"/>
      <c r="K1468"/>
      <c r="L1468"/>
      <c r="M1468"/>
      <c r="N1468"/>
      <c r="O1468"/>
      <c r="P1468"/>
      <c r="Q1468"/>
    </row>
    <row r="1469" spans="2:17">
      <c r="B1469"/>
      <c r="C1469"/>
      <c r="D1469"/>
      <c r="E1469"/>
      <c r="F1469"/>
      <c r="G1469"/>
      <c r="H1469"/>
      <c r="I1469"/>
      <c r="J1469"/>
      <c r="K1469"/>
      <c r="L1469"/>
      <c r="M1469"/>
      <c r="N1469"/>
      <c r="O1469"/>
      <c r="P1469"/>
      <c r="Q1469"/>
    </row>
    <row r="1470" spans="2:17">
      <c r="B1470"/>
      <c r="C1470"/>
      <c r="D1470"/>
      <c r="E1470"/>
      <c r="F1470"/>
      <c r="G1470"/>
      <c r="H1470"/>
      <c r="I1470"/>
      <c r="J1470"/>
      <c r="K1470"/>
      <c r="L1470"/>
      <c r="M1470"/>
      <c r="N1470"/>
      <c r="O1470"/>
      <c r="P1470"/>
      <c r="Q1470"/>
    </row>
    <row r="1471" spans="2:17">
      <c r="B1471"/>
      <c r="C1471"/>
      <c r="D1471"/>
      <c r="E1471"/>
      <c r="F1471"/>
      <c r="G1471"/>
      <c r="H1471"/>
      <c r="I1471"/>
      <c r="J1471"/>
      <c r="K1471"/>
      <c r="L1471"/>
      <c r="M1471"/>
      <c r="N1471"/>
      <c r="O1471"/>
      <c r="P1471"/>
      <c r="Q1471"/>
    </row>
    <row r="1472" spans="2:17">
      <c r="B1472"/>
      <c r="C1472"/>
      <c r="D1472"/>
      <c r="E1472"/>
      <c r="F1472"/>
      <c r="G1472"/>
      <c r="H1472"/>
      <c r="I1472"/>
      <c r="J1472"/>
      <c r="K1472"/>
      <c r="L1472"/>
      <c r="M1472"/>
      <c r="N1472"/>
      <c r="O1472"/>
      <c r="P1472"/>
      <c r="Q1472"/>
    </row>
    <row r="1473" spans="2:17">
      <c r="B1473"/>
      <c r="C1473"/>
      <c r="D1473"/>
      <c r="E1473"/>
      <c r="F1473"/>
      <c r="G1473"/>
      <c r="H1473"/>
      <c r="I1473"/>
      <c r="J1473"/>
      <c r="K1473"/>
      <c r="L1473"/>
      <c r="M1473"/>
      <c r="N1473"/>
      <c r="O1473"/>
      <c r="P1473"/>
      <c r="Q1473"/>
    </row>
    <row r="1474" spans="2:17">
      <c r="B1474"/>
      <c r="C1474"/>
      <c r="D1474"/>
      <c r="E1474"/>
      <c r="F1474"/>
      <c r="G1474"/>
      <c r="H1474"/>
      <c r="I1474"/>
      <c r="J1474"/>
      <c r="K1474"/>
      <c r="L1474"/>
      <c r="M1474"/>
      <c r="N1474"/>
      <c r="O1474"/>
      <c r="P1474"/>
      <c r="Q1474"/>
    </row>
    <row r="1475" spans="2:17">
      <c r="B1475"/>
      <c r="C1475"/>
      <c r="D1475"/>
      <c r="E1475"/>
      <c r="F1475"/>
      <c r="G1475"/>
      <c r="H1475"/>
      <c r="I1475"/>
      <c r="J1475"/>
      <c r="K1475"/>
      <c r="L1475"/>
      <c r="M1475"/>
      <c r="N1475"/>
      <c r="O1475"/>
      <c r="P1475"/>
      <c r="Q1475"/>
    </row>
    <row r="1476" spans="2:17">
      <c r="B1476"/>
      <c r="C1476"/>
      <c r="D1476"/>
      <c r="E1476"/>
      <c r="F1476"/>
      <c r="G1476"/>
      <c r="H1476"/>
      <c r="I1476"/>
      <c r="J1476"/>
      <c r="K1476"/>
      <c r="L1476"/>
      <c r="M1476"/>
      <c r="N1476"/>
      <c r="O1476"/>
      <c r="P1476"/>
      <c r="Q1476"/>
    </row>
    <row r="1477" spans="2:17">
      <c r="B1477"/>
      <c r="C1477"/>
      <c r="D1477"/>
      <c r="E1477"/>
      <c r="F1477"/>
      <c r="G1477"/>
      <c r="H1477"/>
      <c r="I1477"/>
      <c r="J1477"/>
      <c r="K1477"/>
      <c r="L1477"/>
      <c r="M1477"/>
      <c r="N1477"/>
      <c r="O1477"/>
      <c r="P1477"/>
      <c r="Q1477"/>
    </row>
    <row r="1478" spans="2:17">
      <c r="B1478"/>
      <c r="C1478"/>
      <c r="D1478"/>
      <c r="E1478"/>
      <c r="F1478"/>
      <c r="G1478"/>
      <c r="H1478"/>
      <c r="I1478"/>
      <c r="J1478"/>
      <c r="K1478"/>
      <c r="L1478"/>
      <c r="M1478"/>
      <c r="N1478"/>
      <c r="O1478"/>
      <c r="P1478"/>
      <c r="Q1478"/>
    </row>
    <row r="1479" spans="2:17">
      <c r="B1479"/>
      <c r="C1479"/>
      <c r="D1479"/>
      <c r="E1479"/>
      <c r="F1479"/>
      <c r="G1479"/>
      <c r="H1479"/>
      <c r="I1479"/>
      <c r="J1479"/>
      <c r="K1479"/>
      <c r="L1479"/>
      <c r="M1479"/>
      <c r="N1479"/>
      <c r="O1479"/>
      <c r="P1479"/>
      <c r="Q1479"/>
    </row>
    <row r="1480" spans="2:17">
      <c r="B1480"/>
      <c r="C1480"/>
      <c r="D1480"/>
      <c r="E1480"/>
      <c r="F1480"/>
      <c r="G1480"/>
      <c r="H1480"/>
      <c r="I1480"/>
      <c r="J1480"/>
      <c r="K1480"/>
      <c r="L1480"/>
      <c r="M1480"/>
      <c r="N1480"/>
      <c r="O1480"/>
      <c r="P1480"/>
      <c r="Q1480"/>
    </row>
    <row r="1481" spans="2:17">
      <c r="B1481"/>
      <c r="C1481"/>
      <c r="D1481"/>
      <c r="E1481"/>
      <c r="F1481"/>
      <c r="G1481"/>
      <c r="H1481"/>
      <c r="I1481"/>
      <c r="J1481"/>
      <c r="K1481"/>
      <c r="L1481"/>
      <c r="M1481"/>
      <c r="N1481"/>
      <c r="O1481"/>
      <c r="P1481"/>
      <c r="Q1481"/>
    </row>
    <row r="1482" spans="2:17">
      <c r="B1482"/>
      <c r="C1482"/>
      <c r="D1482"/>
      <c r="E1482"/>
      <c r="F1482"/>
      <c r="G1482"/>
      <c r="H1482"/>
      <c r="I1482"/>
      <c r="J1482"/>
      <c r="K1482"/>
      <c r="L1482"/>
      <c r="M1482"/>
      <c r="N1482"/>
      <c r="O1482"/>
      <c r="P1482"/>
      <c r="Q1482"/>
    </row>
    <row r="1483" spans="2:17">
      <c r="B1483"/>
      <c r="C1483"/>
      <c r="D1483"/>
      <c r="E1483"/>
      <c r="F1483"/>
      <c r="G1483"/>
      <c r="H1483"/>
      <c r="I1483"/>
      <c r="J1483"/>
      <c r="K1483"/>
      <c r="L1483"/>
      <c r="M1483"/>
      <c r="N1483"/>
      <c r="O1483"/>
      <c r="P1483"/>
      <c r="Q1483"/>
    </row>
    <row r="1484" spans="2:17">
      <c r="B1484"/>
      <c r="C1484"/>
      <c r="D1484"/>
      <c r="E1484"/>
      <c r="F1484"/>
      <c r="G1484"/>
      <c r="H1484"/>
      <c r="I1484"/>
      <c r="J1484"/>
      <c r="K1484"/>
      <c r="L1484"/>
      <c r="M1484"/>
      <c r="N1484"/>
      <c r="O1484"/>
      <c r="P1484"/>
      <c r="Q1484"/>
    </row>
    <row r="1485" spans="2:17">
      <c r="B1485"/>
      <c r="C1485"/>
      <c r="D1485"/>
      <c r="E1485"/>
      <c r="F1485"/>
      <c r="G1485"/>
      <c r="H1485"/>
      <c r="I1485"/>
      <c r="J1485"/>
      <c r="K1485"/>
      <c r="L1485"/>
      <c r="M1485"/>
      <c r="N1485"/>
      <c r="O1485"/>
      <c r="P1485"/>
      <c r="Q1485"/>
    </row>
    <row r="1486" spans="2:17">
      <c r="B1486"/>
      <c r="C1486"/>
      <c r="D1486"/>
      <c r="E1486"/>
      <c r="F1486"/>
      <c r="G1486"/>
      <c r="H1486"/>
      <c r="I1486"/>
      <c r="J1486"/>
      <c r="K1486"/>
      <c r="L1486"/>
      <c r="M1486"/>
      <c r="N1486"/>
      <c r="O1486"/>
      <c r="P1486"/>
      <c r="Q1486"/>
    </row>
    <row r="1487" spans="2:17">
      <c r="B1487"/>
      <c r="C1487"/>
      <c r="D1487"/>
      <c r="E1487"/>
      <c r="F1487"/>
      <c r="G1487"/>
      <c r="H1487"/>
      <c r="I1487"/>
      <c r="J1487"/>
      <c r="K1487"/>
      <c r="L1487"/>
      <c r="M1487"/>
      <c r="N1487"/>
      <c r="O1487"/>
      <c r="P1487"/>
      <c r="Q1487"/>
    </row>
    <row r="1488" spans="2:17">
      <c r="B1488"/>
      <c r="C1488"/>
      <c r="D1488"/>
      <c r="E1488"/>
      <c r="F1488"/>
      <c r="G1488"/>
      <c r="H1488"/>
      <c r="I1488"/>
      <c r="J1488"/>
      <c r="K1488"/>
      <c r="L1488"/>
      <c r="M1488"/>
      <c r="N1488"/>
      <c r="O1488"/>
      <c r="P1488"/>
      <c r="Q1488"/>
    </row>
    <row r="1489" spans="2:17">
      <c r="B1489"/>
      <c r="C1489"/>
      <c r="D1489"/>
      <c r="E1489"/>
      <c r="F1489"/>
      <c r="G1489"/>
      <c r="H1489"/>
      <c r="I1489"/>
      <c r="J1489"/>
      <c r="K1489"/>
      <c r="L1489"/>
      <c r="M1489"/>
      <c r="N1489"/>
      <c r="O1489"/>
      <c r="P1489"/>
      <c r="Q1489"/>
    </row>
    <row r="1490" spans="2:17">
      <c r="B1490"/>
      <c r="C1490"/>
      <c r="D1490"/>
      <c r="E1490"/>
      <c r="F1490"/>
      <c r="G1490"/>
      <c r="H1490"/>
      <c r="I1490"/>
      <c r="J1490"/>
      <c r="K1490"/>
      <c r="L1490"/>
      <c r="M1490"/>
      <c r="N1490"/>
      <c r="O1490"/>
      <c r="P1490"/>
      <c r="Q1490"/>
    </row>
    <row r="1491" spans="2:17">
      <c r="B1491"/>
      <c r="C1491"/>
      <c r="D1491"/>
      <c r="E1491"/>
      <c r="F1491"/>
      <c r="G1491"/>
      <c r="H1491"/>
      <c r="I1491"/>
      <c r="J1491"/>
      <c r="K1491"/>
      <c r="L1491"/>
      <c r="M1491"/>
      <c r="N1491"/>
      <c r="O1491"/>
      <c r="P1491"/>
      <c r="Q1491"/>
    </row>
    <row r="1492" spans="2:17">
      <c r="B1492"/>
      <c r="C1492"/>
      <c r="D1492"/>
      <c r="E1492"/>
      <c r="F1492"/>
      <c r="G1492"/>
      <c r="H1492"/>
      <c r="I1492"/>
      <c r="J1492"/>
      <c r="K1492"/>
      <c r="L1492"/>
      <c r="M1492"/>
      <c r="N1492"/>
      <c r="O1492"/>
      <c r="P1492"/>
      <c r="Q1492"/>
    </row>
    <row r="1493" spans="2:17">
      <c r="B1493"/>
      <c r="C1493"/>
      <c r="D1493"/>
      <c r="E1493"/>
      <c r="F1493"/>
      <c r="G1493"/>
      <c r="H1493"/>
      <c r="I1493"/>
      <c r="J1493"/>
      <c r="K1493"/>
      <c r="L1493"/>
      <c r="M1493"/>
      <c r="N1493"/>
      <c r="O1493"/>
      <c r="P1493"/>
      <c r="Q1493"/>
    </row>
    <row r="1494" spans="2:17">
      <c r="B1494"/>
      <c r="C1494"/>
      <c r="D1494"/>
      <c r="E1494"/>
      <c r="F1494"/>
      <c r="G1494"/>
      <c r="H1494"/>
      <c r="I1494"/>
      <c r="J1494"/>
      <c r="K1494"/>
      <c r="L1494"/>
      <c r="M1494"/>
      <c r="N1494"/>
      <c r="O1494"/>
      <c r="P1494"/>
      <c r="Q1494"/>
    </row>
    <row r="1495" spans="2:17">
      <c r="B1495"/>
      <c r="C1495"/>
      <c r="D1495"/>
      <c r="E1495"/>
      <c r="F1495"/>
      <c r="G1495"/>
      <c r="H1495"/>
      <c r="I1495"/>
      <c r="J1495"/>
      <c r="K1495"/>
      <c r="L1495"/>
      <c r="M1495"/>
      <c r="N1495"/>
      <c r="O1495"/>
      <c r="P1495"/>
      <c r="Q1495"/>
    </row>
    <row r="1496" spans="2:17">
      <c r="B1496"/>
      <c r="C1496"/>
      <c r="D1496"/>
      <c r="E1496"/>
      <c r="F1496"/>
      <c r="G1496"/>
      <c r="H1496"/>
      <c r="I1496"/>
      <c r="J1496"/>
      <c r="K1496"/>
      <c r="L1496"/>
      <c r="M1496"/>
      <c r="N1496"/>
      <c r="O1496"/>
      <c r="P1496"/>
      <c r="Q1496"/>
    </row>
    <row r="1497" spans="2:17">
      <c r="B1497"/>
      <c r="C1497"/>
      <c r="D1497"/>
      <c r="E1497"/>
      <c r="F1497"/>
      <c r="G1497"/>
      <c r="H1497"/>
      <c r="I1497"/>
      <c r="J1497"/>
      <c r="K1497"/>
      <c r="L1497"/>
      <c r="M1497"/>
      <c r="N1497"/>
      <c r="O1497"/>
      <c r="P1497"/>
      <c r="Q1497"/>
    </row>
    <row r="1498" spans="2:17">
      <c r="B1498"/>
      <c r="C1498"/>
      <c r="D1498"/>
      <c r="E1498"/>
      <c r="F1498"/>
      <c r="G1498"/>
      <c r="H1498"/>
      <c r="I1498"/>
      <c r="J1498"/>
      <c r="K1498"/>
      <c r="L1498"/>
      <c r="M1498"/>
      <c r="N1498"/>
      <c r="O1498"/>
      <c r="P1498"/>
      <c r="Q1498"/>
    </row>
    <row r="1499" spans="2:17">
      <c r="B1499"/>
      <c r="C1499"/>
      <c r="D1499"/>
      <c r="E1499"/>
      <c r="F1499"/>
      <c r="G1499"/>
      <c r="H1499"/>
      <c r="I1499"/>
      <c r="J1499"/>
      <c r="K1499"/>
      <c r="L1499"/>
      <c r="M1499"/>
      <c r="N1499"/>
      <c r="O1499"/>
      <c r="P1499"/>
      <c r="Q1499"/>
    </row>
    <row r="1500" spans="2:17">
      <c r="B1500"/>
      <c r="C1500"/>
      <c r="D1500"/>
      <c r="E1500"/>
      <c r="F1500"/>
      <c r="G1500"/>
      <c r="H1500"/>
      <c r="I1500"/>
      <c r="J1500"/>
      <c r="K1500"/>
      <c r="L1500"/>
      <c r="M1500"/>
      <c r="N1500"/>
      <c r="O1500"/>
      <c r="P1500"/>
      <c r="Q1500"/>
    </row>
    <row r="1501" spans="2:17">
      <c r="B1501"/>
      <c r="C1501"/>
      <c r="D1501"/>
      <c r="E1501"/>
      <c r="F1501"/>
      <c r="G1501"/>
      <c r="H1501"/>
      <c r="I1501"/>
      <c r="J1501"/>
      <c r="K1501"/>
      <c r="L1501"/>
      <c r="M1501"/>
      <c r="N1501"/>
      <c r="O1501"/>
      <c r="P1501"/>
      <c r="Q1501"/>
    </row>
    <row r="1502" spans="2:17">
      <c r="B1502"/>
      <c r="C1502"/>
      <c r="D1502"/>
      <c r="E1502"/>
      <c r="F1502"/>
      <c r="G1502"/>
      <c r="H1502"/>
      <c r="I1502"/>
      <c r="J1502"/>
      <c r="K1502"/>
      <c r="L1502"/>
      <c r="M1502"/>
      <c r="N1502"/>
      <c r="O1502"/>
      <c r="P1502"/>
      <c r="Q1502"/>
    </row>
    <row r="1503" spans="2:17">
      <c r="B1503"/>
      <c r="C1503"/>
      <c r="D1503"/>
      <c r="E1503"/>
      <c r="F1503"/>
      <c r="G1503"/>
      <c r="H1503"/>
      <c r="I1503"/>
      <c r="J1503"/>
      <c r="K1503"/>
      <c r="L1503"/>
      <c r="M1503"/>
      <c r="N1503"/>
      <c r="O1503"/>
      <c r="P1503"/>
      <c r="Q1503"/>
    </row>
    <row r="1504" spans="2:17">
      <c r="B1504"/>
      <c r="C1504"/>
      <c r="D1504"/>
      <c r="E1504"/>
      <c r="F1504"/>
      <c r="G1504"/>
      <c r="H1504"/>
      <c r="I1504"/>
      <c r="J1504"/>
      <c r="K1504"/>
      <c r="L1504"/>
      <c r="M1504"/>
      <c r="N1504"/>
      <c r="O1504"/>
      <c r="P1504"/>
      <c r="Q1504"/>
    </row>
    <row r="1505" spans="2:17">
      <c r="B1505"/>
      <c r="C1505"/>
      <c r="D1505"/>
      <c r="E1505"/>
      <c r="F1505"/>
      <c r="G1505"/>
      <c r="H1505"/>
      <c r="I1505"/>
      <c r="J1505"/>
      <c r="K1505"/>
      <c r="L1505"/>
      <c r="M1505"/>
      <c r="N1505"/>
      <c r="O1505"/>
      <c r="P1505"/>
      <c r="Q1505"/>
    </row>
    <row r="1506" spans="2:17">
      <c r="B1506"/>
      <c r="C1506"/>
      <c r="D1506"/>
      <c r="E1506"/>
      <c r="F1506"/>
      <c r="G1506"/>
      <c r="H1506"/>
      <c r="I1506"/>
      <c r="J1506"/>
      <c r="K1506"/>
      <c r="L1506"/>
      <c r="M1506"/>
      <c r="N1506"/>
      <c r="O1506"/>
      <c r="P1506"/>
      <c r="Q1506"/>
    </row>
    <row r="1507" spans="2:17">
      <c r="B1507"/>
      <c r="C1507"/>
      <c r="D1507"/>
      <c r="E1507"/>
      <c r="F1507"/>
      <c r="G1507"/>
      <c r="H1507"/>
      <c r="I1507"/>
      <c r="J1507"/>
      <c r="K1507"/>
      <c r="L1507"/>
      <c r="M1507"/>
      <c r="N1507"/>
      <c r="O1507"/>
      <c r="P1507"/>
      <c r="Q1507"/>
    </row>
    <row r="1508" spans="2:17">
      <c r="B1508"/>
      <c r="C1508"/>
      <c r="D1508"/>
      <c r="E1508"/>
      <c r="F1508"/>
      <c r="G1508"/>
      <c r="H1508"/>
      <c r="I1508"/>
      <c r="J1508"/>
      <c r="K1508"/>
      <c r="L1508"/>
      <c r="M1508"/>
      <c r="N1508"/>
      <c r="O1508"/>
      <c r="P1508"/>
      <c r="Q1508"/>
    </row>
    <row r="1509" spans="2:17">
      <c r="B1509"/>
      <c r="C1509"/>
      <c r="D1509"/>
      <c r="E1509"/>
      <c r="F1509"/>
      <c r="G1509"/>
      <c r="H1509"/>
      <c r="I1509"/>
      <c r="J1509"/>
      <c r="K1509"/>
      <c r="L1509"/>
      <c r="M1509"/>
      <c r="N1509"/>
      <c r="O1509"/>
      <c r="P1509"/>
      <c r="Q1509"/>
    </row>
    <row r="1510" spans="2:17">
      <c r="B1510"/>
      <c r="C1510"/>
      <c r="D1510"/>
      <c r="E1510"/>
      <c r="F1510"/>
      <c r="G1510"/>
      <c r="H1510"/>
      <c r="I1510"/>
      <c r="J1510"/>
      <c r="K1510"/>
      <c r="L1510"/>
      <c r="M1510"/>
      <c r="N1510"/>
      <c r="O1510"/>
      <c r="P1510"/>
      <c r="Q1510"/>
    </row>
    <row r="1511" spans="2:17">
      <c r="B1511"/>
      <c r="C1511"/>
      <c r="D1511"/>
      <c r="E1511"/>
      <c r="F1511"/>
      <c r="G1511"/>
      <c r="H1511"/>
      <c r="I1511"/>
      <c r="J1511"/>
      <c r="K1511"/>
      <c r="L1511"/>
      <c r="M1511"/>
      <c r="N1511"/>
      <c r="O1511"/>
      <c r="P1511"/>
      <c r="Q1511"/>
    </row>
    <row r="1512" spans="2:17">
      <c r="B1512"/>
      <c r="C1512"/>
      <c r="D1512"/>
      <c r="E1512"/>
      <c r="F1512"/>
      <c r="G1512"/>
      <c r="H1512"/>
      <c r="I1512"/>
      <c r="J1512"/>
      <c r="K1512"/>
      <c r="L1512"/>
      <c r="M1512"/>
      <c r="N1512"/>
      <c r="O1512"/>
      <c r="P1512"/>
      <c r="Q1512"/>
    </row>
    <row r="1513" spans="2:17">
      <c r="B1513"/>
      <c r="C1513"/>
      <c r="D1513"/>
      <c r="E1513"/>
      <c r="F1513"/>
      <c r="G1513"/>
      <c r="H1513"/>
      <c r="I1513"/>
      <c r="J1513"/>
      <c r="K1513"/>
      <c r="L1513"/>
      <c r="M1513"/>
      <c r="N1513"/>
      <c r="O1513"/>
      <c r="P1513"/>
      <c r="Q1513"/>
    </row>
    <row r="1514" spans="2:17">
      <c r="B1514"/>
      <c r="C1514"/>
      <c r="D1514"/>
      <c r="E1514"/>
      <c r="F1514"/>
      <c r="G1514"/>
      <c r="H1514"/>
      <c r="I1514"/>
      <c r="J1514"/>
      <c r="K1514"/>
      <c r="L1514"/>
      <c r="M1514"/>
      <c r="N1514"/>
      <c r="O1514"/>
      <c r="P1514"/>
      <c r="Q1514"/>
    </row>
    <row r="1515" spans="2:17">
      <c r="B1515"/>
      <c r="C1515"/>
      <c r="D1515"/>
      <c r="E1515"/>
      <c r="F1515"/>
      <c r="G1515"/>
      <c r="H1515"/>
      <c r="I1515"/>
      <c r="J1515"/>
      <c r="K1515"/>
      <c r="L1515"/>
      <c r="M1515"/>
      <c r="N1515"/>
      <c r="O1515"/>
      <c r="P1515"/>
      <c r="Q1515"/>
    </row>
    <row r="1516" spans="2:17">
      <c r="B1516"/>
      <c r="C1516"/>
      <c r="D1516"/>
      <c r="E1516"/>
      <c r="F1516"/>
      <c r="G1516"/>
      <c r="H1516"/>
      <c r="I1516"/>
      <c r="J1516"/>
      <c r="K1516"/>
      <c r="L1516"/>
      <c r="M1516"/>
      <c r="N1516"/>
      <c r="O1516"/>
      <c r="P1516"/>
      <c r="Q1516"/>
    </row>
    <row r="1517" spans="2:17">
      <c r="B1517"/>
      <c r="C1517"/>
      <c r="D1517"/>
      <c r="E1517"/>
      <c r="F1517"/>
      <c r="G1517"/>
      <c r="H1517"/>
      <c r="I1517"/>
      <c r="J1517"/>
      <c r="K1517"/>
      <c r="L1517"/>
      <c r="M1517"/>
      <c r="N1517"/>
      <c r="O1517"/>
      <c r="P1517"/>
      <c r="Q1517"/>
    </row>
    <row r="1518" spans="2:17">
      <c r="B1518"/>
      <c r="C1518"/>
      <c r="D1518"/>
      <c r="E1518"/>
      <c r="F1518"/>
      <c r="G1518"/>
      <c r="H1518"/>
      <c r="I1518"/>
      <c r="J1518"/>
      <c r="K1518"/>
      <c r="L1518"/>
      <c r="M1518"/>
      <c r="N1518"/>
      <c r="O1518"/>
      <c r="P1518"/>
      <c r="Q1518"/>
    </row>
    <row r="1519" spans="2:17">
      <c r="B1519"/>
      <c r="C1519"/>
      <c r="D1519"/>
      <c r="E1519"/>
      <c r="F1519"/>
      <c r="G1519"/>
      <c r="H1519"/>
      <c r="I1519"/>
      <c r="J1519"/>
      <c r="K1519"/>
      <c r="L1519"/>
      <c r="M1519"/>
      <c r="N1519"/>
      <c r="O1519"/>
      <c r="P1519"/>
      <c r="Q1519"/>
    </row>
    <row r="1520" spans="2:17">
      <c r="B1520"/>
      <c r="C1520"/>
      <c r="D1520"/>
      <c r="E1520"/>
      <c r="F1520"/>
      <c r="G1520"/>
      <c r="H1520"/>
      <c r="I1520"/>
      <c r="J1520"/>
      <c r="K1520"/>
      <c r="L1520"/>
      <c r="M1520"/>
      <c r="N1520"/>
      <c r="O1520"/>
      <c r="P1520"/>
      <c r="Q1520"/>
    </row>
    <row r="1521" spans="2:17">
      <c r="B1521"/>
      <c r="C1521"/>
      <c r="D1521"/>
      <c r="E1521"/>
      <c r="F1521"/>
      <c r="G1521"/>
      <c r="H1521"/>
      <c r="I1521"/>
      <c r="J1521"/>
      <c r="K1521"/>
      <c r="L1521"/>
      <c r="M1521"/>
      <c r="N1521"/>
      <c r="O1521"/>
      <c r="P1521"/>
      <c r="Q1521"/>
    </row>
    <row r="1522" spans="2:17">
      <c r="B1522"/>
      <c r="C1522"/>
      <c r="D1522"/>
      <c r="E1522"/>
      <c r="F1522"/>
      <c r="G1522"/>
      <c r="H1522"/>
      <c r="I1522"/>
      <c r="J1522"/>
      <c r="K1522"/>
      <c r="L1522"/>
      <c r="M1522"/>
      <c r="N1522"/>
      <c r="O1522"/>
      <c r="P1522"/>
      <c r="Q1522"/>
    </row>
    <row r="1523" spans="2:17">
      <c r="B1523"/>
      <c r="C1523"/>
      <c r="D1523"/>
      <c r="E1523"/>
      <c r="F1523"/>
      <c r="G1523"/>
      <c r="H1523"/>
      <c r="I1523"/>
      <c r="J1523"/>
      <c r="K1523"/>
      <c r="L1523"/>
      <c r="M1523"/>
      <c r="N1523"/>
      <c r="O1523"/>
      <c r="P1523"/>
      <c r="Q1523"/>
    </row>
    <row r="1524" spans="2:17">
      <c r="B1524"/>
      <c r="C1524"/>
      <c r="D1524"/>
      <c r="E1524"/>
      <c r="F1524"/>
      <c r="G1524"/>
      <c r="H1524"/>
      <c r="I1524"/>
      <c r="J1524"/>
      <c r="K1524"/>
      <c r="L1524"/>
      <c r="M1524"/>
      <c r="N1524"/>
      <c r="O1524"/>
      <c r="P1524"/>
      <c r="Q1524"/>
    </row>
    <row r="1525" spans="2:17">
      <c r="B1525"/>
      <c r="C1525"/>
      <c r="D1525"/>
      <c r="E1525"/>
      <c r="F1525"/>
      <c r="G1525"/>
      <c r="H1525"/>
      <c r="I1525"/>
      <c r="J1525"/>
      <c r="K1525"/>
      <c r="L1525"/>
      <c r="M1525"/>
      <c r="N1525"/>
      <c r="O1525"/>
      <c r="P1525"/>
      <c r="Q1525"/>
    </row>
    <row r="1526" spans="2:17">
      <c r="B1526"/>
      <c r="C1526"/>
      <c r="D1526"/>
      <c r="E1526"/>
      <c r="F1526"/>
      <c r="G1526"/>
      <c r="H1526"/>
      <c r="I1526"/>
      <c r="J1526"/>
      <c r="K1526"/>
      <c r="L1526"/>
      <c r="M1526"/>
      <c r="N1526"/>
      <c r="O1526"/>
      <c r="P1526"/>
      <c r="Q1526"/>
    </row>
    <row r="1527" spans="2:17">
      <c r="B1527"/>
      <c r="C1527"/>
      <c r="D1527"/>
      <c r="E1527"/>
      <c r="F1527"/>
      <c r="G1527"/>
      <c r="H1527"/>
      <c r="I1527"/>
      <c r="J1527"/>
      <c r="K1527"/>
      <c r="L1527"/>
      <c r="M1527"/>
      <c r="N1527"/>
      <c r="O1527"/>
      <c r="P1527"/>
      <c r="Q1527"/>
    </row>
    <row r="1528" spans="2:17">
      <c r="B1528"/>
      <c r="C1528"/>
      <c r="D1528"/>
      <c r="E1528"/>
      <c r="F1528"/>
      <c r="G1528"/>
      <c r="H1528"/>
      <c r="I1528"/>
      <c r="J1528"/>
      <c r="K1528"/>
      <c r="L1528"/>
      <c r="M1528"/>
      <c r="N1528"/>
      <c r="O1528"/>
      <c r="P1528"/>
      <c r="Q1528"/>
    </row>
    <row r="1529" spans="2:17">
      <c r="B1529"/>
      <c r="C1529"/>
      <c r="D1529"/>
      <c r="E1529"/>
      <c r="F1529"/>
      <c r="G1529"/>
      <c r="H1529"/>
      <c r="I1529"/>
      <c r="J1529"/>
      <c r="K1529"/>
      <c r="L1529"/>
      <c r="M1529"/>
      <c r="N1529"/>
      <c r="O1529"/>
      <c r="P1529"/>
      <c r="Q1529"/>
    </row>
    <row r="1530" spans="2:17">
      <c r="B1530"/>
      <c r="C1530"/>
      <c r="D1530"/>
      <c r="E1530"/>
      <c r="F1530"/>
      <c r="G1530"/>
      <c r="H1530"/>
      <c r="I1530"/>
      <c r="J1530"/>
      <c r="K1530"/>
      <c r="L1530"/>
      <c r="M1530"/>
      <c r="N1530"/>
      <c r="O1530"/>
      <c r="P1530"/>
      <c r="Q1530"/>
    </row>
    <row r="1531" spans="2:17">
      <c r="B1531"/>
      <c r="C1531"/>
      <c r="D1531"/>
      <c r="E1531"/>
      <c r="F1531"/>
      <c r="G1531"/>
      <c r="H1531"/>
      <c r="I1531"/>
      <c r="J1531"/>
      <c r="K1531"/>
      <c r="L1531"/>
      <c r="M1531"/>
      <c r="N1531"/>
      <c r="O1531"/>
      <c r="P1531"/>
      <c r="Q1531"/>
    </row>
    <row r="1532" spans="2:17">
      <c r="B1532"/>
      <c r="C1532"/>
      <c r="D1532"/>
      <c r="E1532"/>
      <c r="F1532"/>
      <c r="G1532"/>
      <c r="H1532"/>
      <c r="I1532"/>
      <c r="J1532"/>
      <c r="K1532"/>
      <c r="L1532"/>
      <c r="M1532"/>
      <c r="N1532"/>
      <c r="O1532"/>
      <c r="P1532"/>
      <c r="Q1532"/>
    </row>
    <row r="1533" spans="2:17">
      <c r="B1533"/>
      <c r="C1533"/>
      <c r="D1533"/>
      <c r="E1533"/>
      <c r="F1533"/>
      <c r="G1533"/>
      <c r="H1533"/>
      <c r="I1533"/>
      <c r="J1533"/>
      <c r="K1533"/>
      <c r="L1533"/>
      <c r="M1533"/>
      <c r="N1533"/>
      <c r="O1533"/>
      <c r="P1533"/>
      <c r="Q1533"/>
    </row>
    <row r="1534" spans="2:17">
      <c r="B1534"/>
      <c r="C1534"/>
      <c r="D1534"/>
      <c r="E1534"/>
      <c r="F1534"/>
      <c r="G1534"/>
      <c r="H1534"/>
      <c r="I1534"/>
      <c r="J1534"/>
      <c r="K1534"/>
      <c r="L1534"/>
      <c r="M1534"/>
      <c r="N1534"/>
      <c r="O1534"/>
      <c r="P1534"/>
      <c r="Q1534"/>
    </row>
    <row r="1535" spans="2:17">
      <c r="B1535"/>
      <c r="C1535"/>
      <c r="D1535"/>
      <c r="E1535"/>
      <c r="F1535"/>
      <c r="G1535"/>
      <c r="H1535"/>
      <c r="I1535"/>
      <c r="J1535"/>
      <c r="K1535"/>
      <c r="L1535"/>
      <c r="M1535"/>
      <c r="N1535"/>
      <c r="O1535"/>
      <c r="P1535"/>
      <c r="Q1535"/>
    </row>
    <row r="1536" spans="2:17">
      <c r="B1536"/>
      <c r="C1536"/>
      <c r="D1536"/>
      <c r="E1536"/>
      <c r="F1536"/>
      <c r="G1536"/>
      <c r="H1536"/>
      <c r="I1536"/>
      <c r="J1536"/>
      <c r="K1536"/>
      <c r="L1536"/>
      <c r="M1536"/>
      <c r="N1536"/>
      <c r="O1536"/>
      <c r="P1536"/>
      <c r="Q1536"/>
    </row>
    <row r="1537" spans="2:17">
      <c r="B1537"/>
      <c r="C1537"/>
      <c r="D1537"/>
      <c r="E1537"/>
      <c r="F1537"/>
      <c r="G1537"/>
      <c r="H1537"/>
      <c r="I1537"/>
      <c r="J1537"/>
      <c r="K1537"/>
      <c r="L1537"/>
      <c r="M1537"/>
      <c r="N1537"/>
      <c r="O1537"/>
      <c r="P1537"/>
      <c r="Q1537"/>
    </row>
    <row r="1538" spans="2:17">
      <c r="B1538"/>
      <c r="C1538"/>
      <c r="D1538"/>
      <c r="E1538"/>
      <c r="F1538"/>
      <c r="G1538"/>
      <c r="H1538"/>
      <c r="I1538"/>
      <c r="J1538"/>
      <c r="K1538"/>
      <c r="L1538"/>
      <c r="M1538"/>
      <c r="N1538"/>
      <c r="O1538"/>
      <c r="P1538"/>
      <c r="Q1538"/>
    </row>
    <row r="1539" spans="2:17">
      <c r="B1539"/>
      <c r="C1539"/>
      <c r="D1539"/>
      <c r="E1539"/>
      <c r="F1539"/>
      <c r="G1539"/>
      <c r="H1539"/>
      <c r="I1539"/>
      <c r="J1539"/>
      <c r="K1539"/>
      <c r="L1539"/>
      <c r="M1539"/>
      <c r="N1539"/>
      <c r="O1539"/>
      <c r="P1539"/>
      <c r="Q1539"/>
    </row>
    <row r="1540" spans="2:17">
      <c r="B1540"/>
      <c r="C1540"/>
      <c r="D1540"/>
      <c r="E1540"/>
      <c r="F1540"/>
      <c r="G1540"/>
      <c r="H1540"/>
      <c r="I1540"/>
      <c r="J1540"/>
      <c r="K1540"/>
      <c r="L1540"/>
      <c r="M1540"/>
      <c r="N1540"/>
      <c r="O1540"/>
      <c r="P1540"/>
      <c r="Q1540"/>
    </row>
    <row r="1541" spans="2:17">
      <c r="B1541"/>
      <c r="C1541"/>
      <c r="D1541"/>
      <c r="E1541"/>
      <c r="F1541"/>
      <c r="G1541"/>
      <c r="H1541"/>
      <c r="I1541"/>
      <c r="J1541"/>
      <c r="K1541"/>
      <c r="L1541"/>
      <c r="M1541"/>
      <c r="N1541"/>
      <c r="O1541"/>
      <c r="P1541"/>
      <c r="Q1541"/>
    </row>
    <row r="1542" spans="2:17">
      <c r="B1542"/>
      <c r="C1542"/>
      <c r="D1542"/>
      <c r="E1542"/>
      <c r="F1542"/>
      <c r="G1542"/>
      <c r="H1542"/>
      <c r="I1542"/>
      <c r="J1542"/>
      <c r="K1542"/>
      <c r="L1542"/>
      <c r="M1542"/>
      <c r="N1542"/>
      <c r="O1542"/>
      <c r="P1542"/>
      <c r="Q1542"/>
    </row>
    <row r="1543" spans="2:17">
      <c r="B1543"/>
      <c r="C1543"/>
      <c r="D1543"/>
      <c r="E1543"/>
      <c r="F1543"/>
      <c r="G1543"/>
      <c r="H1543"/>
      <c r="I1543"/>
      <c r="J1543"/>
      <c r="K1543"/>
      <c r="L1543"/>
      <c r="M1543"/>
      <c r="N1543"/>
      <c r="O1543"/>
      <c r="P1543"/>
      <c r="Q1543"/>
    </row>
    <row r="1544" spans="2:17">
      <c r="B1544"/>
      <c r="C1544"/>
      <c r="D1544"/>
      <c r="E1544"/>
      <c r="F1544"/>
      <c r="G1544"/>
      <c r="H1544"/>
      <c r="I1544"/>
      <c r="J1544"/>
      <c r="K1544"/>
      <c r="L1544"/>
      <c r="M1544"/>
      <c r="N1544"/>
      <c r="O1544"/>
      <c r="P1544"/>
      <c r="Q1544"/>
    </row>
    <row r="1545" spans="2:17">
      <c r="B1545"/>
      <c r="C1545"/>
      <c r="D1545"/>
      <c r="E1545"/>
      <c r="F1545"/>
      <c r="G1545"/>
      <c r="H1545"/>
      <c r="I1545"/>
      <c r="J1545"/>
      <c r="K1545"/>
      <c r="L1545"/>
      <c r="M1545"/>
      <c r="N1545"/>
      <c r="O1545"/>
      <c r="P1545"/>
      <c r="Q1545"/>
    </row>
    <row r="1546" spans="2:17">
      <c r="B1546"/>
      <c r="C1546"/>
      <c r="D1546"/>
      <c r="E1546"/>
      <c r="F1546"/>
      <c r="G1546"/>
      <c r="H1546"/>
      <c r="I1546"/>
      <c r="J1546"/>
      <c r="K1546"/>
      <c r="L1546"/>
      <c r="M1546"/>
      <c r="N1546"/>
      <c r="O1546"/>
      <c r="P1546"/>
      <c r="Q1546"/>
    </row>
    <row r="1547" spans="2:17">
      <c r="B1547"/>
      <c r="C1547"/>
      <c r="D1547"/>
      <c r="E1547"/>
      <c r="F1547"/>
      <c r="G1547"/>
      <c r="H1547"/>
      <c r="I1547"/>
      <c r="J1547"/>
      <c r="K1547"/>
      <c r="L1547"/>
      <c r="M1547"/>
      <c r="N1547"/>
      <c r="O1547"/>
      <c r="P1547"/>
      <c r="Q1547"/>
    </row>
    <row r="1548" spans="2:17">
      <c r="B1548"/>
      <c r="C1548"/>
      <c r="D1548"/>
      <c r="E1548"/>
      <c r="F1548"/>
      <c r="G1548"/>
      <c r="H1548"/>
      <c r="I1548"/>
      <c r="J1548"/>
      <c r="K1548"/>
      <c r="L1548"/>
      <c r="M1548"/>
      <c r="N1548"/>
      <c r="O1548"/>
      <c r="P1548"/>
      <c r="Q1548"/>
    </row>
    <row r="1549" spans="2:17">
      <c r="B1549"/>
      <c r="C1549"/>
      <c r="D1549"/>
      <c r="E1549"/>
      <c r="F1549"/>
      <c r="G1549"/>
      <c r="H1549"/>
      <c r="I1549"/>
      <c r="J1549"/>
      <c r="K1549"/>
      <c r="L1549"/>
      <c r="M1549"/>
      <c r="N1549"/>
      <c r="O1549"/>
      <c r="P1549"/>
      <c r="Q1549"/>
    </row>
    <row r="1550" spans="2:17">
      <c r="B1550"/>
      <c r="C1550"/>
      <c r="D1550"/>
      <c r="E1550"/>
      <c r="F1550"/>
      <c r="G1550"/>
      <c r="H1550"/>
      <c r="I1550"/>
      <c r="J1550"/>
      <c r="K1550"/>
      <c r="L1550"/>
      <c r="M1550"/>
      <c r="N1550"/>
      <c r="O1550"/>
      <c r="P1550"/>
      <c r="Q1550"/>
    </row>
    <row r="1551" spans="2:17">
      <c r="B1551"/>
      <c r="C1551"/>
      <c r="D1551"/>
      <c r="E1551"/>
      <c r="F1551"/>
      <c r="G1551"/>
      <c r="H1551"/>
      <c r="I1551"/>
      <c r="J1551"/>
      <c r="K1551"/>
      <c r="L1551"/>
      <c r="M1551"/>
      <c r="N1551"/>
      <c r="O1551"/>
      <c r="P1551"/>
      <c r="Q1551"/>
    </row>
    <row r="1552" spans="2:17">
      <c r="B1552"/>
      <c r="C1552"/>
      <c r="D1552"/>
      <c r="E1552"/>
      <c r="F1552"/>
      <c r="G1552"/>
      <c r="H1552"/>
      <c r="I1552"/>
      <c r="J1552"/>
      <c r="K1552"/>
      <c r="L1552"/>
      <c r="M1552"/>
      <c r="N1552"/>
      <c r="O1552"/>
      <c r="P1552"/>
      <c r="Q1552"/>
    </row>
    <row r="1553" spans="2:17">
      <c r="B1553"/>
      <c r="C1553"/>
      <c r="D1553"/>
      <c r="E1553"/>
      <c r="F1553"/>
      <c r="G1553"/>
      <c r="H1553"/>
      <c r="I1553"/>
      <c r="J1553"/>
      <c r="K1553"/>
      <c r="L1553"/>
      <c r="M1553"/>
      <c r="N1553"/>
      <c r="O1553"/>
      <c r="P1553"/>
      <c r="Q1553"/>
    </row>
    <row r="1554" spans="2:17">
      <c r="B1554"/>
      <c r="C1554"/>
      <c r="D1554"/>
      <c r="E1554"/>
      <c r="F1554"/>
      <c r="G1554"/>
      <c r="H1554"/>
      <c r="I1554"/>
      <c r="J1554"/>
      <c r="K1554"/>
      <c r="L1554"/>
      <c r="M1554"/>
      <c r="N1554"/>
      <c r="O1554"/>
      <c r="P1554"/>
      <c r="Q1554"/>
    </row>
    <row r="1555" spans="2:17">
      <c r="B1555"/>
      <c r="C1555"/>
      <c r="D1555"/>
      <c r="E1555"/>
      <c r="F1555"/>
      <c r="G1555"/>
      <c r="H1555"/>
      <c r="I1555"/>
      <c r="J1555"/>
      <c r="K1555"/>
      <c r="L1555"/>
      <c r="M1555"/>
      <c r="N1555"/>
      <c r="O1555"/>
      <c r="P1555"/>
      <c r="Q1555"/>
    </row>
    <row r="1556" spans="2:17">
      <c r="B1556"/>
      <c r="C1556"/>
      <c r="D1556"/>
      <c r="E1556"/>
      <c r="F1556"/>
      <c r="G1556"/>
      <c r="H1556"/>
      <c r="I1556"/>
      <c r="J1556"/>
      <c r="K1556"/>
      <c r="L1556"/>
      <c r="M1556"/>
      <c r="N1556"/>
      <c r="O1556"/>
      <c r="P1556"/>
      <c r="Q1556"/>
    </row>
    <row r="1557" spans="2:17">
      <c r="B1557"/>
      <c r="C1557"/>
      <c r="D1557"/>
      <c r="E1557"/>
      <c r="F1557"/>
      <c r="G1557"/>
      <c r="H1557"/>
      <c r="I1557"/>
      <c r="J1557"/>
      <c r="K1557"/>
      <c r="L1557"/>
      <c r="M1557"/>
      <c r="N1557"/>
      <c r="O1557"/>
      <c r="P1557"/>
      <c r="Q1557"/>
    </row>
    <row r="1558" spans="2:17">
      <c r="B1558"/>
      <c r="C1558"/>
      <c r="D1558"/>
      <c r="E1558"/>
      <c r="F1558"/>
      <c r="G1558"/>
      <c r="H1558"/>
      <c r="I1558"/>
      <c r="J1558"/>
      <c r="K1558"/>
      <c r="L1558"/>
      <c r="M1558"/>
      <c r="N1558"/>
      <c r="O1558"/>
      <c r="P1558"/>
      <c r="Q1558"/>
    </row>
    <row r="1559" spans="2:17">
      <c r="B1559"/>
      <c r="C1559"/>
      <c r="D1559"/>
      <c r="E1559"/>
      <c r="F1559"/>
      <c r="G1559"/>
      <c r="H1559"/>
      <c r="I1559"/>
      <c r="J1559"/>
      <c r="K1559"/>
      <c r="L1559"/>
      <c r="M1559"/>
      <c r="N1559"/>
      <c r="O1559"/>
      <c r="P1559"/>
      <c r="Q1559"/>
    </row>
    <row r="1560" spans="2:17">
      <c r="B1560"/>
      <c r="C1560"/>
      <c r="D1560"/>
      <c r="E1560"/>
      <c r="F1560"/>
      <c r="G1560"/>
      <c r="H1560"/>
      <c r="I1560"/>
      <c r="J1560"/>
      <c r="K1560"/>
      <c r="L1560"/>
      <c r="M1560"/>
      <c r="N1560"/>
      <c r="O1560"/>
      <c r="P1560"/>
      <c r="Q1560"/>
    </row>
    <row r="1561" spans="2:17">
      <c r="B1561"/>
      <c r="C1561"/>
      <c r="D1561"/>
      <c r="E1561"/>
      <c r="F1561"/>
      <c r="G1561"/>
      <c r="H1561"/>
      <c r="I1561"/>
      <c r="J1561"/>
      <c r="K1561"/>
      <c r="L1561"/>
      <c r="M1561"/>
      <c r="N1561"/>
      <c r="O1561"/>
      <c r="P1561"/>
      <c r="Q1561"/>
    </row>
    <row r="1562" spans="2:17">
      <c r="B1562"/>
      <c r="C1562"/>
      <c r="D1562"/>
      <c r="E1562"/>
      <c r="F1562"/>
      <c r="G1562"/>
      <c r="H1562"/>
      <c r="I1562"/>
      <c r="J1562"/>
      <c r="K1562"/>
      <c r="L1562"/>
      <c r="M1562"/>
      <c r="N1562"/>
      <c r="O1562"/>
      <c r="P1562"/>
      <c r="Q1562"/>
    </row>
    <row r="1563" spans="2:17">
      <c r="B1563"/>
      <c r="C1563"/>
      <c r="D1563"/>
      <c r="E1563"/>
      <c r="F1563"/>
      <c r="G1563"/>
      <c r="H1563"/>
      <c r="I1563"/>
      <c r="J1563"/>
      <c r="K1563"/>
      <c r="L1563"/>
      <c r="M1563"/>
      <c r="N1563"/>
      <c r="O1563"/>
      <c r="P1563"/>
      <c r="Q1563"/>
    </row>
    <row r="1564" spans="2:17">
      <c r="B1564"/>
      <c r="C1564"/>
      <c r="D1564"/>
      <c r="E1564"/>
      <c r="F1564"/>
      <c r="G1564"/>
      <c r="H1564"/>
      <c r="I1564"/>
      <c r="J1564"/>
      <c r="K1564"/>
      <c r="L1564"/>
      <c r="M1564"/>
      <c r="N1564"/>
      <c r="O1564"/>
      <c r="P1564"/>
      <c r="Q1564"/>
    </row>
    <row r="1565" spans="2:17">
      <c r="B1565"/>
      <c r="C1565"/>
      <c r="D1565"/>
      <c r="E1565"/>
      <c r="F1565"/>
      <c r="G1565"/>
      <c r="H1565"/>
      <c r="I1565"/>
      <c r="J1565"/>
      <c r="K1565"/>
      <c r="L1565"/>
      <c r="M1565"/>
      <c r="N1565"/>
      <c r="O1565"/>
      <c r="P1565"/>
      <c r="Q1565"/>
    </row>
    <row r="1566" spans="2:17">
      <c r="B1566"/>
      <c r="C1566"/>
      <c r="D1566"/>
      <c r="E1566"/>
      <c r="F1566"/>
      <c r="G1566"/>
      <c r="H1566"/>
      <c r="I1566"/>
      <c r="J1566"/>
      <c r="K1566"/>
      <c r="L1566"/>
      <c r="M1566"/>
      <c r="N1566"/>
      <c r="O1566"/>
      <c r="P1566"/>
      <c r="Q1566"/>
    </row>
    <row r="1567" spans="2:17">
      <c r="B1567"/>
      <c r="C1567"/>
      <c r="D1567"/>
      <c r="E1567"/>
      <c r="F1567"/>
      <c r="G1567"/>
      <c r="H1567"/>
      <c r="I1567"/>
      <c r="J1567"/>
      <c r="K1567"/>
      <c r="L1567"/>
      <c r="M1567"/>
      <c r="N1567"/>
      <c r="O1567"/>
      <c r="P1567"/>
      <c r="Q1567"/>
    </row>
    <row r="1568" spans="2:17">
      <c r="B1568"/>
      <c r="C1568"/>
      <c r="D1568"/>
      <c r="E1568"/>
      <c r="F1568"/>
      <c r="G1568"/>
      <c r="H1568"/>
      <c r="I1568"/>
      <c r="J1568"/>
      <c r="K1568"/>
      <c r="L1568"/>
      <c r="M1568"/>
      <c r="N1568"/>
      <c r="O1568"/>
      <c r="P1568"/>
      <c r="Q1568"/>
    </row>
    <row r="1569" spans="2:17">
      <c r="B1569"/>
      <c r="C1569"/>
      <c r="D1569"/>
      <c r="E1569"/>
      <c r="F1569"/>
      <c r="G1569"/>
      <c r="H1569"/>
      <c r="I1569"/>
      <c r="J1569"/>
      <c r="K1569"/>
      <c r="L1569"/>
      <c r="M1569"/>
      <c r="N1569"/>
      <c r="O1569"/>
      <c r="P1569"/>
      <c r="Q1569"/>
    </row>
    <row r="1570" spans="2:17">
      <c r="B1570"/>
      <c r="C1570"/>
      <c r="D1570"/>
      <c r="E1570"/>
      <c r="F1570"/>
      <c r="G1570"/>
      <c r="H1570"/>
      <c r="I1570"/>
      <c r="J1570"/>
      <c r="K1570"/>
      <c r="L1570"/>
      <c r="M1570"/>
      <c r="N1570"/>
      <c r="O1570"/>
      <c r="P1570"/>
      <c r="Q1570"/>
    </row>
    <row r="1571" spans="2:17">
      <c r="B1571"/>
      <c r="C1571"/>
      <c r="D1571"/>
      <c r="E1571"/>
      <c r="F1571"/>
      <c r="G1571"/>
      <c r="H1571"/>
      <c r="I1571"/>
      <c r="J1571"/>
      <c r="K1571"/>
      <c r="L1571"/>
      <c r="M1571"/>
      <c r="N1571"/>
      <c r="O1571"/>
      <c r="P1571"/>
      <c r="Q1571"/>
    </row>
    <row r="1572" spans="2:17">
      <c r="B1572"/>
      <c r="C1572"/>
      <c r="D1572"/>
      <c r="E1572"/>
      <c r="F1572"/>
      <c r="G1572"/>
      <c r="H1572"/>
      <c r="I1572"/>
      <c r="J1572"/>
      <c r="K1572"/>
      <c r="L1572"/>
      <c r="M1572"/>
      <c r="N1572"/>
      <c r="O1572"/>
      <c r="P1572"/>
      <c r="Q1572"/>
    </row>
    <row r="1573" spans="2:17">
      <c r="B1573"/>
      <c r="C1573"/>
      <c r="D1573"/>
      <c r="E1573"/>
      <c r="F1573"/>
      <c r="G1573"/>
      <c r="H1573"/>
      <c r="I1573"/>
      <c r="J1573"/>
      <c r="K1573"/>
      <c r="L1573"/>
      <c r="M1573"/>
      <c r="N1573"/>
      <c r="O1573"/>
      <c r="P1573"/>
      <c r="Q1573"/>
    </row>
    <row r="1574" spans="2:17">
      <c r="B1574"/>
      <c r="C1574"/>
      <c r="D1574"/>
      <c r="E1574"/>
      <c r="F1574"/>
      <c r="G1574"/>
      <c r="H1574"/>
      <c r="I1574"/>
      <c r="J1574"/>
      <c r="K1574"/>
      <c r="L1574"/>
      <c r="M1574"/>
      <c r="N1574"/>
      <c r="O1574"/>
      <c r="P1574"/>
      <c r="Q1574"/>
    </row>
    <row r="1575" spans="2:17">
      <c r="B1575"/>
      <c r="C1575"/>
      <c r="D1575"/>
      <c r="E1575"/>
      <c r="F1575"/>
      <c r="G1575"/>
      <c r="H1575"/>
      <c r="I1575"/>
      <c r="J1575"/>
      <c r="K1575"/>
      <c r="L1575"/>
      <c r="M1575"/>
      <c r="N1575"/>
      <c r="O1575"/>
      <c r="P1575"/>
      <c r="Q1575"/>
    </row>
    <row r="1576" spans="2:17">
      <c r="B1576"/>
      <c r="C1576"/>
      <c r="D1576"/>
      <c r="E1576"/>
      <c r="F1576"/>
      <c r="G1576"/>
      <c r="H1576"/>
      <c r="I1576"/>
      <c r="J1576"/>
      <c r="K1576"/>
      <c r="L1576"/>
      <c r="M1576"/>
      <c r="N1576"/>
      <c r="O1576"/>
      <c r="P1576"/>
      <c r="Q1576"/>
    </row>
    <row r="1577" spans="2:17">
      <c r="B1577"/>
      <c r="C1577"/>
      <c r="D1577"/>
      <c r="E1577"/>
      <c r="F1577"/>
      <c r="G1577"/>
      <c r="H1577"/>
      <c r="I1577"/>
      <c r="J1577"/>
      <c r="K1577"/>
      <c r="L1577"/>
      <c r="M1577"/>
      <c r="N1577"/>
      <c r="O1577"/>
      <c r="P1577"/>
      <c r="Q1577"/>
    </row>
    <row r="1578" spans="2:17">
      <c r="B1578"/>
      <c r="C1578"/>
      <c r="D1578"/>
      <c r="E1578"/>
      <c r="F1578"/>
      <c r="G1578"/>
      <c r="H1578"/>
      <c r="I1578"/>
      <c r="J1578"/>
      <c r="K1578"/>
      <c r="L1578"/>
      <c r="M1578"/>
      <c r="N1578"/>
      <c r="O1578"/>
      <c r="P1578"/>
      <c r="Q1578"/>
    </row>
    <row r="1579" spans="2:17">
      <c r="B1579"/>
      <c r="C1579"/>
      <c r="D1579"/>
      <c r="E1579"/>
      <c r="F1579"/>
      <c r="G1579"/>
      <c r="H1579"/>
      <c r="I1579"/>
      <c r="J1579"/>
      <c r="K1579"/>
      <c r="L1579"/>
      <c r="M1579"/>
      <c r="N1579"/>
      <c r="O1579"/>
      <c r="P1579"/>
      <c r="Q1579"/>
    </row>
    <row r="1580" spans="2:17">
      <c r="B1580"/>
      <c r="C1580"/>
      <c r="D1580"/>
      <c r="E1580"/>
      <c r="F1580"/>
      <c r="G1580"/>
      <c r="H1580"/>
      <c r="I1580"/>
      <c r="J1580"/>
      <c r="K1580"/>
      <c r="L1580"/>
      <c r="M1580"/>
      <c r="N1580"/>
      <c r="O1580"/>
      <c r="P1580"/>
      <c r="Q1580"/>
    </row>
    <row r="1581" spans="2:17">
      <c r="B1581"/>
      <c r="C1581"/>
      <c r="D1581"/>
      <c r="E1581"/>
      <c r="F1581"/>
      <c r="G1581"/>
      <c r="H1581"/>
      <c r="I1581"/>
      <c r="J1581"/>
      <c r="K1581"/>
      <c r="L1581"/>
      <c r="M1581"/>
      <c r="N1581"/>
      <c r="O1581"/>
      <c r="P1581"/>
      <c r="Q1581"/>
    </row>
    <row r="1582" spans="2:17">
      <c r="B1582"/>
      <c r="C1582"/>
      <c r="D1582"/>
      <c r="E1582"/>
      <c r="F1582"/>
      <c r="G1582"/>
      <c r="H1582"/>
      <c r="I1582"/>
      <c r="J1582"/>
      <c r="K1582"/>
      <c r="L1582"/>
      <c r="M1582"/>
      <c r="N1582"/>
      <c r="O1582"/>
      <c r="P1582"/>
      <c r="Q1582"/>
    </row>
    <row r="1583" spans="2:17">
      <c r="B1583"/>
      <c r="C1583"/>
      <c r="D1583"/>
      <c r="E1583"/>
      <c r="F1583"/>
      <c r="G1583"/>
      <c r="H1583"/>
      <c r="I1583"/>
      <c r="J1583"/>
      <c r="K1583"/>
      <c r="L1583"/>
      <c r="M1583"/>
      <c r="N1583"/>
      <c r="O1583"/>
      <c r="P1583"/>
      <c r="Q1583"/>
    </row>
    <row r="1584" spans="2:17">
      <c r="B1584"/>
      <c r="C1584"/>
      <c r="D1584"/>
      <c r="E1584"/>
      <c r="F1584"/>
      <c r="G1584"/>
      <c r="H1584"/>
      <c r="I1584"/>
      <c r="J1584"/>
      <c r="K1584"/>
      <c r="L1584"/>
      <c r="M1584"/>
      <c r="N1584"/>
      <c r="O1584"/>
      <c r="P1584"/>
      <c r="Q1584"/>
    </row>
    <row r="1585" spans="2:17">
      <c r="B1585"/>
      <c r="C1585"/>
      <c r="D1585"/>
      <c r="E1585"/>
      <c r="F1585"/>
      <c r="G1585"/>
      <c r="H1585"/>
      <c r="I1585"/>
      <c r="J1585"/>
      <c r="K1585"/>
      <c r="L1585"/>
      <c r="M1585"/>
      <c r="N1585"/>
      <c r="O1585"/>
      <c r="P1585"/>
      <c r="Q1585"/>
    </row>
    <row r="1586" spans="2:17">
      <c r="B1586"/>
      <c r="C1586"/>
      <c r="D1586"/>
      <c r="E1586"/>
      <c r="F1586"/>
      <c r="G1586"/>
      <c r="H1586"/>
      <c r="I1586"/>
      <c r="J1586"/>
      <c r="K1586"/>
      <c r="L1586"/>
      <c r="M1586"/>
      <c r="N1586"/>
      <c r="O1586"/>
      <c r="P1586"/>
      <c r="Q1586"/>
    </row>
    <row r="1587" spans="2:17">
      <c r="B1587"/>
      <c r="C1587"/>
      <c r="D1587"/>
      <c r="E1587"/>
      <c r="F1587"/>
      <c r="G1587"/>
      <c r="H1587"/>
      <c r="I1587"/>
      <c r="J1587"/>
      <c r="K1587"/>
      <c r="L1587"/>
      <c r="M1587"/>
      <c r="N1587"/>
      <c r="O1587"/>
      <c r="P1587"/>
      <c r="Q1587"/>
    </row>
    <row r="1588" spans="2:17">
      <c r="B1588"/>
      <c r="C1588"/>
      <c r="D1588"/>
      <c r="E1588"/>
      <c r="F1588"/>
      <c r="G1588"/>
      <c r="H1588"/>
      <c r="I1588"/>
      <c r="J1588"/>
      <c r="K1588"/>
      <c r="L1588"/>
      <c r="M1588"/>
      <c r="N1588"/>
      <c r="O1588"/>
      <c r="P1588"/>
      <c r="Q1588"/>
    </row>
    <row r="1589" spans="2:17">
      <c r="B1589"/>
      <c r="C1589"/>
      <c r="D1589"/>
      <c r="E1589"/>
      <c r="F1589"/>
      <c r="G1589"/>
      <c r="H1589"/>
      <c r="I1589"/>
      <c r="J1589"/>
      <c r="K1589"/>
      <c r="L1589"/>
      <c r="M1589"/>
      <c r="N1589"/>
      <c r="O1589"/>
      <c r="P1589"/>
      <c r="Q1589"/>
    </row>
    <row r="1590" spans="2:17">
      <c r="B1590"/>
      <c r="C1590"/>
      <c r="D1590"/>
      <c r="E1590"/>
      <c r="F1590"/>
      <c r="G1590"/>
      <c r="H1590"/>
      <c r="I1590"/>
      <c r="J1590"/>
      <c r="K1590"/>
      <c r="L1590"/>
      <c r="M1590"/>
      <c r="N1590"/>
      <c r="O1590"/>
      <c r="P1590"/>
      <c r="Q1590"/>
    </row>
    <row r="1591" spans="2:17">
      <c r="B1591"/>
      <c r="C1591"/>
      <c r="D1591"/>
      <c r="E1591"/>
      <c r="F1591"/>
      <c r="G1591"/>
      <c r="H1591"/>
      <c r="I1591"/>
      <c r="J1591"/>
      <c r="K1591"/>
      <c r="L1591"/>
      <c r="M1591"/>
      <c r="N1591"/>
      <c r="O1591"/>
      <c r="P1591"/>
      <c r="Q1591"/>
    </row>
    <row r="1592" spans="2:17">
      <c r="B1592"/>
      <c r="C1592"/>
      <c r="D1592"/>
      <c r="E1592"/>
      <c r="F1592"/>
      <c r="G1592"/>
      <c r="H1592"/>
      <c r="I1592"/>
      <c r="J1592"/>
      <c r="K1592"/>
      <c r="L1592"/>
      <c r="M1592"/>
      <c r="N1592"/>
      <c r="O1592"/>
      <c r="P1592"/>
      <c r="Q1592"/>
    </row>
    <row r="1593" spans="2:17">
      <c r="B1593"/>
      <c r="C1593"/>
      <c r="D1593"/>
      <c r="E1593"/>
      <c r="F1593"/>
      <c r="G1593"/>
      <c r="H1593"/>
      <c r="I1593"/>
      <c r="J1593"/>
      <c r="K1593"/>
      <c r="L1593"/>
      <c r="M1593"/>
      <c r="N1593"/>
      <c r="O1593"/>
      <c r="P1593"/>
      <c r="Q1593"/>
    </row>
    <row r="1594" spans="2:17">
      <c r="B1594"/>
      <c r="C1594"/>
      <c r="D1594"/>
      <c r="E1594"/>
      <c r="F1594"/>
      <c r="G1594"/>
      <c r="H1594"/>
      <c r="I1594"/>
      <c r="J1594"/>
      <c r="K1594"/>
      <c r="L1594"/>
      <c r="M1594"/>
      <c r="N1594"/>
      <c r="O1594"/>
      <c r="P1594"/>
      <c r="Q1594"/>
    </row>
    <row r="1595" spans="2:17">
      <c r="B1595"/>
      <c r="C1595"/>
      <c r="D1595"/>
      <c r="E1595"/>
      <c r="F1595"/>
      <c r="G1595"/>
      <c r="H1595"/>
      <c r="I1595"/>
      <c r="J1595"/>
      <c r="K1595"/>
      <c r="L1595"/>
      <c r="M1595"/>
      <c r="N1595"/>
      <c r="O1595"/>
      <c r="P1595"/>
      <c r="Q1595"/>
    </row>
    <row r="1596" spans="2:17">
      <c r="B1596"/>
      <c r="C1596"/>
      <c r="D1596"/>
      <c r="E1596"/>
      <c r="F1596"/>
      <c r="G1596"/>
      <c r="H1596"/>
      <c r="I1596"/>
      <c r="J1596"/>
      <c r="K1596"/>
      <c r="L1596"/>
      <c r="M1596"/>
      <c r="N1596"/>
      <c r="O1596"/>
      <c r="P1596"/>
      <c r="Q1596"/>
    </row>
    <row r="1597" spans="2:17">
      <c r="B1597"/>
      <c r="C1597"/>
      <c r="D1597"/>
      <c r="E1597"/>
      <c r="F1597"/>
      <c r="G1597"/>
      <c r="H1597"/>
      <c r="I1597"/>
      <c r="J1597"/>
      <c r="K1597"/>
      <c r="L1597"/>
      <c r="M1597"/>
      <c r="N1597"/>
      <c r="O1597"/>
      <c r="P1597"/>
      <c r="Q1597"/>
    </row>
    <row r="1598" spans="2:17">
      <c r="B1598"/>
      <c r="C1598"/>
      <c r="D1598"/>
      <c r="E1598"/>
      <c r="F1598"/>
      <c r="G1598"/>
      <c r="H1598"/>
      <c r="I1598"/>
      <c r="J1598"/>
      <c r="K1598"/>
      <c r="L1598"/>
      <c r="M1598"/>
      <c r="N1598"/>
      <c r="O1598"/>
      <c r="P1598"/>
      <c r="Q1598"/>
    </row>
    <row r="1599" spans="2:17">
      <c r="B1599"/>
      <c r="C1599"/>
      <c r="D1599"/>
      <c r="E1599"/>
      <c r="F1599"/>
      <c r="G1599"/>
      <c r="H1599"/>
      <c r="I1599"/>
      <c r="J1599"/>
      <c r="K1599"/>
      <c r="L1599"/>
      <c r="M1599"/>
      <c r="N1599"/>
      <c r="O1599"/>
      <c r="P1599"/>
      <c r="Q1599"/>
    </row>
    <row r="1600" spans="2:17">
      <c r="B1600"/>
      <c r="C1600"/>
      <c r="D1600"/>
      <c r="E1600"/>
      <c r="F1600"/>
      <c r="G1600"/>
      <c r="H1600"/>
      <c r="I1600"/>
      <c r="J1600"/>
      <c r="K1600"/>
      <c r="L1600"/>
      <c r="M1600"/>
      <c r="N1600"/>
      <c r="O1600"/>
      <c r="P1600"/>
      <c r="Q1600"/>
    </row>
    <row r="1601" spans="2:17">
      <c r="B1601"/>
      <c r="C1601"/>
      <c r="D1601"/>
      <c r="E1601"/>
      <c r="F1601"/>
      <c r="G1601"/>
      <c r="H1601"/>
      <c r="I1601"/>
      <c r="J1601"/>
      <c r="K1601"/>
      <c r="L1601"/>
      <c r="M1601"/>
      <c r="N1601"/>
      <c r="O1601"/>
      <c r="P1601"/>
      <c r="Q1601"/>
    </row>
    <row r="1602" spans="2:17">
      <c r="B1602"/>
      <c r="C1602"/>
      <c r="D1602"/>
      <c r="E1602"/>
      <c r="F1602"/>
      <c r="G1602"/>
      <c r="H1602"/>
      <c r="I1602"/>
      <c r="J1602"/>
      <c r="K1602"/>
      <c r="L1602"/>
      <c r="M1602"/>
      <c r="N1602"/>
      <c r="O1602"/>
      <c r="P1602"/>
      <c r="Q1602"/>
    </row>
    <row r="1603" spans="2:17">
      <c r="B1603"/>
      <c r="C1603"/>
      <c r="D1603"/>
      <c r="E1603"/>
      <c r="F1603"/>
      <c r="G1603"/>
      <c r="H1603"/>
      <c r="I1603"/>
      <c r="J1603"/>
      <c r="K1603"/>
      <c r="L1603"/>
      <c r="M1603"/>
      <c r="N1603"/>
      <c r="O1603"/>
      <c r="P1603"/>
      <c r="Q1603"/>
    </row>
    <row r="1604" spans="2:17">
      <c r="B1604"/>
      <c r="C1604"/>
      <c r="D1604"/>
      <c r="E1604"/>
      <c r="F1604"/>
      <c r="G1604"/>
      <c r="H1604"/>
      <c r="I1604"/>
      <c r="J1604"/>
      <c r="K1604"/>
      <c r="L1604"/>
      <c r="M1604"/>
      <c r="N1604"/>
      <c r="O1604"/>
      <c r="P1604"/>
      <c r="Q1604"/>
    </row>
    <row r="1605" spans="2:17">
      <c r="B1605"/>
      <c r="C1605"/>
      <c r="D1605"/>
      <c r="E1605"/>
      <c r="F1605"/>
      <c r="G1605"/>
      <c r="H1605"/>
      <c r="I1605"/>
      <c r="J1605"/>
      <c r="K1605"/>
      <c r="L1605"/>
      <c r="M1605"/>
      <c r="N1605"/>
      <c r="O1605"/>
      <c r="P1605"/>
      <c r="Q1605"/>
    </row>
    <row r="1606" spans="2:17">
      <c r="B1606"/>
      <c r="C1606"/>
      <c r="D1606"/>
      <c r="E1606"/>
      <c r="F1606"/>
      <c r="G1606"/>
      <c r="H1606"/>
      <c r="I1606"/>
      <c r="J1606"/>
      <c r="K1606"/>
      <c r="L1606"/>
      <c r="M1606"/>
      <c r="N1606"/>
      <c r="O1606"/>
      <c r="P1606"/>
      <c r="Q1606"/>
    </row>
    <row r="1607" spans="2:17">
      <c r="B1607"/>
      <c r="C1607"/>
      <c r="D1607"/>
      <c r="E1607"/>
      <c r="F1607"/>
      <c r="G1607"/>
      <c r="H1607"/>
      <c r="I1607"/>
      <c r="J1607"/>
      <c r="K1607"/>
      <c r="L1607"/>
      <c r="M1607"/>
      <c r="N1607"/>
      <c r="O1607"/>
      <c r="P1607"/>
      <c r="Q1607"/>
    </row>
    <row r="1608" spans="2:17">
      <c r="B1608"/>
      <c r="C1608"/>
      <c r="D1608"/>
      <c r="E1608"/>
      <c r="F1608"/>
      <c r="G1608"/>
      <c r="H1608"/>
      <c r="I1608"/>
      <c r="J1608"/>
      <c r="K1608"/>
      <c r="L1608"/>
      <c r="M1608"/>
      <c r="N1608"/>
      <c r="O1608"/>
      <c r="P1608"/>
      <c r="Q1608"/>
    </row>
    <row r="1609" spans="2:17">
      <c r="B1609"/>
      <c r="C1609"/>
      <c r="D1609"/>
      <c r="E1609"/>
      <c r="F1609"/>
      <c r="G1609"/>
      <c r="H1609"/>
      <c r="I1609"/>
      <c r="J1609"/>
      <c r="K1609"/>
      <c r="L1609"/>
      <c r="M1609"/>
      <c r="N1609"/>
      <c r="O1609"/>
      <c r="P1609"/>
      <c r="Q1609"/>
    </row>
    <row r="1610" spans="2:17">
      <c r="B1610"/>
      <c r="C1610"/>
      <c r="D1610"/>
      <c r="E1610"/>
      <c r="F1610"/>
      <c r="G1610"/>
      <c r="H1610"/>
      <c r="I1610"/>
      <c r="J1610"/>
      <c r="K1610"/>
      <c r="L1610"/>
      <c r="M1610"/>
      <c r="N1610"/>
      <c r="O1610"/>
      <c r="P1610"/>
      <c r="Q1610"/>
    </row>
    <row r="1611" spans="2:17">
      <c r="B1611"/>
      <c r="C1611"/>
      <c r="D1611"/>
      <c r="E1611"/>
      <c r="F1611"/>
      <c r="G1611"/>
      <c r="H1611"/>
      <c r="I1611"/>
      <c r="J1611"/>
      <c r="K1611"/>
      <c r="L1611"/>
      <c r="M1611"/>
      <c r="N1611"/>
      <c r="O1611"/>
      <c r="P1611"/>
      <c r="Q1611"/>
    </row>
    <row r="1612" spans="2:17">
      <c r="B1612"/>
      <c r="C1612"/>
      <c r="D1612"/>
      <c r="E1612"/>
      <c r="F1612"/>
      <c r="G1612"/>
      <c r="H1612"/>
      <c r="I1612"/>
      <c r="J1612"/>
      <c r="K1612"/>
      <c r="L1612"/>
      <c r="M1612"/>
      <c r="N1612"/>
      <c r="O1612"/>
      <c r="P1612"/>
      <c r="Q1612"/>
    </row>
    <row r="1613" spans="2:17">
      <c r="B1613"/>
      <c r="C1613"/>
      <c r="D1613"/>
      <c r="E1613"/>
      <c r="F1613"/>
      <c r="G1613"/>
      <c r="H1613"/>
      <c r="I1613"/>
      <c r="J1613"/>
      <c r="K1613"/>
      <c r="L1613"/>
      <c r="M1613"/>
      <c r="N1613"/>
      <c r="O1613"/>
      <c r="P1613"/>
      <c r="Q1613"/>
    </row>
    <row r="1614" spans="2:17">
      <c r="B1614"/>
      <c r="C1614"/>
      <c r="D1614"/>
      <c r="E1614"/>
      <c r="F1614"/>
      <c r="G1614"/>
      <c r="H1614"/>
      <c r="I1614"/>
      <c r="J1614"/>
      <c r="K1614"/>
      <c r="L1614"/>
      <c r="M1614"/>
      <c r="N1614"/>
      <c r="O1614"/>
      <c r="P1614"/>
      <c r="Q1614"/>
    </row>
    <row r="1615" spans="2:17">
      <c r="B1615"/>
      <c r="C1615"/>
      <c r="D1615"/>
      <c r="E1615"/>
      <c r="F1615"/>
      <c r="G1615"/>
      <c r="H1615"/>
      <c r="I1615"/>
      <c r="J1615"/>
      <c r="K1615"/>
      <c r="L1615"/>
      <c r="M1615"/>
      <c r="N1615"/>
      <c r="O1615"/>
      <c r="P1615"/>
      <c r="Q1615"/>
    </row>
    <row r="1616" spans="2:17">
      <c r="B1616"/>
      <c r="C1616"/>
      <c r="D1616"/>
      <c r="E1616"/>
      <c r="F1616"/>
      <c r="G1616"/>
      <c r="H1616"/>
      <c r="I1616"/>
      <c r="J1616"/>
      <c r="K1616"/>
      <c r="L1616"/>
      <c r="M1616"/>
      <c r="N1616"/>
      <c r="O1616"/>
      <c r="P1616"/>
      <c r="Q1616"/>
    </row>
    <row r="1617" spans="2:17">
      <c r="B1617"/>
      <c r="C1617"/>
      <c r="D1617"/>
      <c r="E1617"/>
      <c r="F1617"/>
      <c r="G1617"/>
      <c r="H1617"/>
      <c r="I1617"/>
      <c r="J1617"/>
      <c r="K1617"/>
      <c r="L1617"/>
      <c r="M1617"/>
      <c r="N1617"/>
      <c r="O1617"/>
      <c r="P1617"/>
      <c r="Q1617"/>
    </row>
    <row r="1618" spans="2:17">
      <c r="B1618"/>
      <c r="C1618"/>
      <c r="D1618"/>
      <c r="E1618"/>
      <c r="F1618"/>
      <c r="G1618"/>
      <c r="H1618"/>
      <c r="I1618"/>
      <c r="J1618"/>
      <c r="K1618"/>
      <c r="L1618"/>
      <c r="M1618"/>
      <c r="N1618"/>
      <c r="O1618"/>
      <c r="P1618"/>
      <c r="Q1618"/>
    </row>
    <row r="1619" spans="2:17">
      <c r="B1619"/>
      <c r="C1619"/>
      <c r="D1619"/>
      <c r="E1619"/>
      <c r="F1619"/>
      <c r="G1619"/>
      <c r="H1619"/>
      <c r="I1619"/>
      <c r="J1619"/>
      <c r="K1619"/>
      <c r="L1619"/>
      <c r="M1619"/>
      <c r="N1619"/>
      <c r="O1619"/>
      <c r="P1619"/>
      <c r="Q1619"/>
    </row>
    <row r="1620" spans="2:17">
      <c r="B1620"/>
      <c r="C1620"/>
      <c r="D1620"/>
      <c r="E1620"/>
      <c r="F1620"/>
      <c r="G1620"/>
      <c r="H1620"/>
      <c r="I1620"/>
      <c r="J1620"/>
      <c r="K1620"/>
      <c r="L1620"/>
      <c r="M1620"/>
      <c r="N1620"/>
      <c r="O1620"/>
      <c r="P1620"/>
      <c r="Q1620"/>
    </row>
    <row r="1621" spans="2:17">
      <c r="B1621"/>
      <c r="C1621"/>
      <c r="D1621"/>
      <c r="E1621"/>
      <c r="F1621"/>
      <c r="G1621"/>
      <c r="H1621"/>
      <c r="I1621"/>
      <c r="J1621"/>
      <c r="K1621"/>
      <c r="L1621"/>
      <c r="M1621"/>
      <c r="N1621"/>
      <c r="O1621"/>
      <c r="P1621"/>
      <c r="Q1621"/>
    </row>
    <row r="1622" spans="2:17">
      <c r="B1622"/>
      <c r="C1622"/>
      <c r="D1622"/>
      <c r="E1622"/>
      <c r="F1622"/>
      <c r="G1622"/>
      <c r="H1622"/>
      <c r="I1622"/>
      <c r="J1622"/>
      <c r="K1622"/>
      <c r="L1622"/>
      <c r="M1622"/>
      <c r="N1622"/>
      <c r="O1622"/>
      <c r="P1622"/>
      <c r="Q1622"/>
    </row>
    <row r="1623" spans="2:17">
      <c r="B1623"/>
      <c r="C1623"/>
      <c r="D1623"/>
      <c r="E1623"/>
      <c r="F1623"/>
      <c r="G1623"/>
      <c r="H1623"/>
      <c r="I1623"/>
      <c r="J1623"/>
      <c r="K1623"/>
      <c r="L1623"/>
      <c r="M1623"/>
      <c r="N1623"/>
      <c r="O1623"/>
      <c r="P1623"/>
      <c r="Q1623"/>
    </row>
    <row r="1624" spans="2:17">
      <c r="B1624"/>
      <c r="C1624"/>
      <c r="D1624"/>
      <c r="E1624"/>
      <c r="F1624"/>
      <c r="G1624"/>
      <c r="H1624"/>
      <c r="I1624"/>
      <c r="J1624"/>
      <c r="K1624"/>
      <c r="L1624"/>
      <c r="M1624"/>
      <c r="N1624"/>
      <c r="O1624"/>
      <c r="P1624"/>
      <c r="Q1624"/>
    </row>
    <row r="1625" spans="2:17">
      <c r="B1625"/>
      <c r="C1625"/>
      <c r="D1625"/>
      <c r="E1625"/>
      <c r="F1625"/>
      <c r="G1625"/>
      <c r="H1625"/>
      <c r="I1625"/>
      <c r="J1625"/>
      <c r="K1625"/>
      <c r="L1625"/>
      <c r="M1625"/>
      <c r="N1625"/>
      <c r="O1625"/>
      <c r="P1625"/>
      <c r="Q1625"/>
    </row>
    <row r="1626" spans="2:17">
      <c r="B1626"/>
      <c r="C1626"/>
      <c r="D1626"/>
      <c r="E1626"/>
      <c r="F1626"/>
      <c r="G1626"/>
      <c r="H1626"/>
      <c r="I1626"/>
      <c r="J1626"/>
      <c r="K1626"/>
      <c r="L1626"/>
      <c r="M1626"/>
      <c r="N1626"/>
      <c r="O1626"/>
      <c r="P1626"/>
      <c r="Q1626"/>
    </row>
    <row r="1627" spans="2:17">
      <c r="B1627"/>
      <c r="C1627"/>
      <c r="D1627"/>
      <c r="E1627"/>
      <c r="F1627"/>
      <c r="G1627"/>
      <c r="H1627"/>
      <c r="I1627"/>
      <c r="J1627"/>
      <c r="K1627"/>
      <c r="L1627"/>
      <c r="M1627"/>
      <c r="N1627"/>
      <c r="O1627"/>
      <c r="P1627"/>
      <c r="Q1627"/>
    </row>
    <row r="1628" spans="2:17">
      <c r="B1628"/>
      <c r="C1628"/>
      <c r="D1628"/>
      <c r="E1628"/>
      <c r="F1628"/>
      <c r="G1628"/>
      <c r="H1628"/>
      <c r="I1628"/>
      <c r="J1628"/>
      <c r="K1628"/>
      <c r="L1628"/>
      <c r="M1628"/>
      <c r="N1628"/>
      <c r="O1628"/>
      <c r="P1628"/>
      <c r="Q1628"/>
    </row>
    <row r="1629" spans="2:17">
      <c r="B1629"/>
      <c r="C1629"/>
      <c r="D1629"/>
      <c r="E1629"/>
      <c r="F1629"/>
      <c r="G1629"/>
      <c r="H1629"/>
      <c r="I1629"/>
      <c r="J1629"/>
      <c r="K1629"/>
      <c r="L1629"/>
      <c r="M1629"/>
      <c r="N1629"/>
      <c r="O1629"/>
      <c r="P1629"/>
      <c r="Q1629"/>
    </row>
    <row r="1630" spans="2:17">
      <c r="B1630"/>
      <c r="C1630"/>
      <c r="D1630"/>
      <c r="E1630"/>
      <c r="F1630"/>
      <c r="G1630"/>
      <c r="H1630"/>
      <c r="I1630"/>
      <c r="J1630"/>
      <c r="K1630"/>
      <c r="L1630"/>
      <c r="M1630"/>
      <c r="N1630"/>
      <c r="O1630"/>
      <c r="P1630"/>
      <c r="Q1630"/>
    </row>
    <row r="1631" spans="2:17">
      <c r="B1631"/>
      <c r="C1631"/>
      <c r="D1631"/>
      <c r="E1631"/>
      <c r="F1631"/>
      <c r="G1631"/>
      <c r="H1631"/>
      <c r="I1631"/>
      <c r="J1631"/>
      <c r="K1631"/>
      <c r="L1631"/>
      <c r="M1631"/>
      <c r="N1631"/>
      <c r="O1631"/>
      <c r="P1631"/>
      <c r="Q1631"/>
    </row>
    <row r="1632" spans="2:17">
      <c r="B1632"/>
      <c r="C1632"/>
      <c r="D1632"/>
      <c r="E1632"/>
      <c r="F1632"/>
      <c r="G1632"/>
      <c r="H1632"/>
      <c r="I1632"/>
      <c r="J1632"/>
      <c r="K1632"/>
      <c r="L1632"/>
      <c r="M1632"/>
      <c r="N1632"/>
      <c r="O1632"/>
      <c r="P1632"/>
      <c r="Q1632"/>
    </row>
    <row r="1633" spans="2:17">
      <c r="B1633"/>
      <c r="C1633"/>
      <c r="D1633"/>
      <c r="E1633"/>
      <c r="F1633"/>
      <c r="G1633"/>
      <c r="H1633"/>
      <c r="I1633"/>
      <c r="J1633"/>
      <c r="K1633"/>
      <c r="L1633"/>
      <c r="M1633"/>
      <c r="N1633"/>
      <c r="O1633"/>
      <c r="P1633"/>
      <c r="Q1633"/>
    </row>
    <row r="1634" spans="2:17">
      <c r="B1634"/>
      <c r="C1634"/>
      <c r="D1634"/>
      <c r="E1634"/>
      <c r="F1634"/>
      <c r="G1634"/>
      <c r="H1634"/>
      <c r="I1634"/>
      <c r="J1634"/>
      <c r="K1634"/>
      <c r="L1634"/>
      <c r="M1634"/>
      <c r="N1634"/>
      <c r="O1634"/>
      <c r="P1634"/>
      <c r="Q1634"/>
    </row>
    <row r="1635" spans="2:17">
      <c r="B1635"/>
      <c r="C1635"/>
      <c r="D1635"/>
      <c r="E1635"/>
      <c r="F1635"/>
      <c r="G1635"/>
      <c r="H1635"/>
      <c r="I1635"/>
      <c r="J1635"/>
      <c r="K1635"/>
      <c r="L1635"/>
      <c r="M1635"/>
      <c r="N1635"/>
      <c r="O1635"/>
      <c r="P1635"/>
      <c r="Q1635"/>
    </row>
    <row r="1636" spans="2:17">
      <c r="B1636"/>
      <c r="C1636"/>
      <c r="D1636"/>
      <c r="E1636"/>
      <c r="F1636"/>
      <c r="G1636"/>
      <c r="H1636"/>
      <c r="I1636"/>
      <c r="J1636"/>
      <c r="K1636"/>
      <c r="L1636"/>
      <c r="M1636"/>
      <c r="N1636"/>
      <c r="O1636"/>
      <c r="P1636"/>
      <c r="Q1636"/>
    </row>
    <row r="1637" spans="2:17">
      <c r="B1637"/>
      <c r="C1637"/>
      <c r="D1637"/>
      <c r="E1637"/>
      <c r="F1637"/>
      <c r="G1637"/>
      <c r="H1637"/>
      <c r="I1637"/>
      <c r="J1637"/>
      <c r="K1637"/>
      <c r="L1637"/>
      <c r="M1637"/>
      <c r="N1637"/>
      <c r="O1637"/>
      <c r="P1637"/>
      <c r="Q1637"/>
    </row>
    <row r="1638" spans="2:17">
      <c r="B1638"/>
      <c r="C1638"/>
      <c r="D1638"/>
      <c r="E1638"/>
      <c r="F1638"/>
      <c r="G1638"/>
      <c r="H1638"/>
      <c r="I1638"/>
      <c r="J1638"/>
      <c r="K1638"/>
      <c r="L1638"/>
      <c r="M1638"/>
      <c r="N1638"/>
      <c r="O1638"/>
      <c r="P1638"/>
      <c r="Q1638"/>
    </row>
    <row r="1639" spans="2:17">
      <c r="B1639"/>
      <c r="C1639"/>
      <c r="D1639"/>
      <c r="E1639"/>
      <c r="F1639"/>
      <c r="G1639"/>
      <c r="H1639"/>
      <c r="I1639"/>
      <c r="J1639"/>
      <c r="K1639"/>
      <c r="L1639"/>
      <c r="M1639"/>
      <c r="N1639"/>
      <c r="O1639"/>
      <c r="P1639"/>
      <c r="Q1639"/>
    </row>
    <row r="1640" spans="2:17">
      <c r="B1640"/>
      <c r="C1640"/>
      <c r="D1640"/>
      <c r="E1640"/>
      <c r="F1640"/>
      <c r="G1640"/>
      <c r="H1640"/>
      <c r="I1640"/>
      <c r="J1640"/>
      <c r="K1640"/>
      <c r="L1640"/>
      <c r="M1640"/>
      <c r="N1640"/>
      <c r="O1640"/>
      <c r="P1640"/>
      <c r="Q1640"/>
    </row>
    <row r="1641" spans="2:17">
      <c r="B1641"/>
      <c r="C1641"/>
      <c r="D1641"/>
      <c r="E1641"/>
      <c r="F1641"/>
      <c r="G1641"/>
      <c r="H1641"/>
      <c r="I1641"/>
      <c r="J1641"/>
      <c r="K1641"/>
      <c r="L1641"/>
      <c r="M1641"/>
      <c r="N1641"/>
      <c r="O1641"/>
      <c r="P1641"/>
      <c r="Q1641"/>
    </row>
    <row r="1642" spans="2:17">
      <c r="B1642"/>
      <c r="C1642"/>
      <c r="D1642"/>
      <c r="E1642"/>
      <c r="F1642"/>
      <c r="G1642"/>
      <c r="H1642"/>
      <c r="I1642"/>
      <c r="J1642"/>
      <c r="K1642"/>
      <c r="L1642"/>
      <c r="M1642"/>
      <c r="N1642"/>
      <c r="O1642"/>
      <c r="P1642"/>
      <c r="Q1642"/>
    </row>
    <row r="1643" spans="2:17">
      <c r="B1643"/>
      <c r="C1643"/>
      <c r="D1643"/>
      <c r="E1643"/>
      <c r="F1643"/>
      <c r="G1643"/>
      <c r="H1643"/>
      <c r="I1643"/>
      <c r="J1643"/>
      <c r="K1643"/>
      <c r="L1643"/>
      <c r="M1643"/>
      <c r="N1643"/>
      <c r="O1643"/>
      <c r="P1643"/>
      <c r="Q1643"/>
    </row>
    <row r="1644" spans="2:17">
      <c r="B1644"/>
      <c r="C1644"/>
      <c r="D1644"/>
      <c r="E1644"/>
      <c r="F1644"/>
      <c r="G1644"/>
      <c r="H1644"/>
      <c r="I1644"/>
      <c r="J1644"/>
      <c r="K1644"/>
      <c r="L1644"/>
      <c r="M1644"/>
      <c r="N1644"/>
      <c r="O1644"/>
      <c r="P1644"/>
      <c r="Q1644"/>
    </row>
    <row r="1645" spans="2:17">
      <c r="B1645"/>
      <c r="C1645"/>
      <c r="D1645"/>
      <c r="E1645"/>
      <c r="F1645"/>
      <c r="G1645"/>
      <c r="H1645"/>
      <c r="I1645"/>
      <c r="J1645"/>
      <c r="K1645"/>
      <c r="L1645"/>
      <c r="M1645"/>
      <c r="N1645"/>
      <c r="O1645"/>
      <c r="P1645"/>
      <c r="Q1645"/>
    </row>
    <row r="1646" spans="2:17">
      <c r="B1646"/>
      <c r="C1646"/>
      <c r="D1646"/>
      <c r="E1646"/>
      <c r="F1646"/>
      <c r="G1646"/>
      <c r="H1646"/>
      <c r="I1646"/>
      <c r="J1646"/>
      <c r="K1646"/>
      <c r="L1646"/>
      <c r="M1646"/>
      <c r="N1646"/>
      <c r="O1646"/>
      <c r="P1646"/>
      <c r="Q1646"/>
    </row>
    <row r="1647" spans="2:17">
      <c r="B1647"/>
      <c r="C1647"/>
      <c r="D1647"/>
      <c r="E1647"/>
      <c r="F1647"/>
      <c r="G1647"/>
      <c r="H1647"/>
      <c r="I1647"/>
      <c r="J1647"/>
      <c r="K1647"/>
      <c r="L1647"/>
      <c r="M1647"/>
      <c r="N1647"/>
      <c r="O1647"/>
      <c r="P1647"/>
      <c r="Q1647"/>
    </row>
    <row r="1648" spans="2:17">
      <c r="B1648"/>
      <c r="C1648"/>
      <c r="D1648"/>
      <c r="E1648"/>
      <c r="F1648"/>
      <c r="G1648"/>
      <c r="H1648"/>
      <c r="I1648"/>
      <c r="J1648"/>
      <c r="K1648"/>
      <c r="L1648"/>
      <c r="M1648"/>
      <c r="N1648"/>
      <c r="O1648"/>
      <c r="P1648"/>
      <c r="Q1648"/>
    </row>
    <row r="1649" spans="2:17">
      <c r="B1649"/>
      <c r="C1649"/>
      <c r="D1649"/>
      <c r="E1649"/>
      <c r="F1649"/>
      <c r="G1649"/>
      <c r="H1649"/>
      <c r="I1649"/>
      <c r="J1649"/>
      <c r="K1649"/>
      <c r="L1649"/>
      <c r="M1649"/>
      <c r="N1649"/>
      <c r="O1649"/>
      <c r="P1649"/>
      <c r="Q1649"/>
    </row>
    <row r="1650" spans="2:17">
      <c r="B1650"/>
      <c r="C1650"/>
      <c r="D1650"/>
      <c r="E1650"/>
      <c r="F1650"/>
      <c r="G1650"/>
      <c r="H1650"/>
      <c r="I1650"/>
      <c r="J1650"/>
      <c r="K1650"/>
      <c r="L1650"/>
      <c r="M1650"/>
      <c r="N1650"/>
      <c r="O1650"/>
      <c r="P1650"/>
      <c r="Q1650"/>
    </row>
    <row r="1651" spans="2:17">
      <c r="B1651"/>
      <c r="C1651"/>
      <c r="D1651"/>
      <c r="E1651"/>
      <c r="F1651"/>
      <c r="G1651"/>
      <c r="H1651"/>
      <c r="I1651"/>
      <c r="J1651"/>
      <c r="K1651"/>
      <c r="L1651"/>
      <c r="M1651"/>
      <c r="N1651"/>
      <c r="O1651"/>
      <c r="P1651"/>
      <c r="Q1651"/>
    </row>
    <row r="1652" spans="2:17">
      <c r="B1652"/>
      <c r="C1652"/>
      <c r="D1652"/>
      <c r="E1652"/>
      <c r="F1652"/>
      <c r="G1652"/>
      <c r="H1652"/>
      <c r="I1652"/>
      <c r="J1652"/>
      <c r="K1652"/>
      <c r="L1652"/>
      <c r="M1652"/>
      <c r="N1652"/>
      <c r="O1652"/>
      <c r="P1652"/>
      <c r="Q1652"/>
    </row>
    <row r="1653" spans="2:17">
      <c r="B1653"/>
      <c r="C1653"/>
      <c r="D1653"/>
      <c r="E1653"/>
      <c r="F1653"/>
      <c r="G1653"/>
      <c r="H1653"/>
      <c r="I1653"/>
      <c r="J1653"/>
      <c r="K1653"/>
      <c r="L1653"/>
      <c r="M1653"/>
      <c r="N1653"/>
      <c r="O1653"/>
      <c r="P1653"/>
      <c r="Q1653"/>
    </row>
    <row r="1654" spans="2:17">
      <c r="B1654"/>
      <c r="C1654"/>
      <c r="D1654"/>
      <c r="E1654"/>
      <c r="F1654"/>
      <c r="G1654"/>
      <c r="H1654"/>
      <c r="I1654"/>
      <c r="J1654"/>
      <c r="K1654"/>
      <c r="L1654"/>
      <c r="M1654"/>
      <c r="N1654"/>
      <c r="O1654"/>
      <c r="P1654"/>
      <c r="Q1654"/>
    </row>
    <row r="1655" spans="2:17">
      <c r="B1655"/>
      <c r="C1655"/>
      <c r="D1655"/>
      <c r="E1655"/>
      <c r="F1655"/>
      <c r="G1655"/>
      <c r="H1655"/>
      <c r="I1655"/>
      <c r="J1655"/>
      <c r="K1655"/>
      <c r="L1655"/>
      <c r="M1655"/>
      <c r="N1655"/>
      <c r="O1655"/>
      <c r="P1655"/>
      <c r="Q1655"/>
    </row>
    <row r="1656" spans="2:17">
      <c r="B1656"/>
      <c r="C1656"/>
      <c r="D1656"/>
      <c r="E1656"/>
      <c r="F1656"/>
      <c r="G1656"/>
      <c r="H1656"/>
      <c r="I1656"/>
      <c r="J1656"/>
      <c r="K1656"/>
      <c r="L1656"/>
      <c r="M1656"/>
      <c r="N1656"/>
      <c r="O1656"/>
      <c r="P1656"/>
      <c r="Q1656"/>
    </row>
    <row r="1657" spans="2:17">
      <c r="B1657"/>
      <c r="C1657"/>
      <c r="D1657"/>
      <c r="E1657"/>
      <c r="F1657"/>
      <c r="G1657"/>
      <c r="H1657"/>
      <c r="I1657"/>
      <c r="J1657"/>
      <c r="K1657"/>
      <c r="L1657"/>
      <c r="M1657"/>
      <c r="N1657"/>
      <c r="O1657"/>
      <c r="P1657"/>
      <c r="Q1657"/>
    </row>
    <row r="1658" spans="2:17">
      <c r="B1658"/>
      <c r="C1658"/>
      <c r="D1658"/>
      <c r="E1658"/>
      <c r="F1658"/>
      <c r="G1658"/>
      <c r="H1658"/>
      <c r="I1658"/>
      <c r="J1658"/>
      <c r="K1658"/>
      <c r="L1658"/>
      <c r="M1658"/>
      <c r="N1658"/>
      <c r="O1658"/>
      <c r="P1658"/>
      <c r="Q1658"/>
    </row>
    <row r="1659" spans="2:17">
      <c r="B1659"/>
      <c r="C1659"/>
      <c r="D1659"/>
      <c r="E1659"/>
      <c r="F1659"/>
      <c r="G1659"/>
      <c r="H1659"/>
      <c r="I1659"/>
      <c r="J1659"/>
      <c r="K1659"/>
      <c r="L1659"/>
      <c r="M1659"/>
      <c r="N1659"/>
      <c r="O1659"/>
      <c r="P1659"/>
      <c r="Q1659"/>
    </row>
    <row r="1660" spans="2:17">
      <c r="B1660"/>
      <c r="C1660"/>
      <c r="D1660"/>
      <c r="E1660"/>
      <c r="F1660"/>
      <c r="G1660"/>
      <c r="H1660"/>
      <c r="I1660"/>
      <c r="J1660"/>
      <c r="K1660"/>
      <c r="L1660"/>
      <c r="M1660"/>
      <c r="N1660"/>
      <c r="O1660"/>
      <c r="P1660"/>
      <c r="Q1660"/>
    </row>
    <row r="1661" spans="2:17">
      <c r="B1661"/>
      <c r="C1661"/>
      <c r="D1661"/>
      <c r="E1661"/>
      <c r="F1661"/>
      <c r="G1661"/>
      <c r="H1661"/>
      <c r="I1661"/>
      <c r="J1661"/>
      <c r="K1661"/>
      <c r="L1661"/>
      <c r="M1661"/>
      <c r="N1661"/>
      <c r="O1661"/>
      <c r="P1661"/>
      <c r="Q1661"/>
    </row>
    <row r="1662" spans="2:17">
      <c r="B1662"/>
      <c r="C1662"/>
      <c r="D1662"/>
      <c r="E1662"/>
      <c r="F1662"/>
      <c r="G1662"/>
      <c r="H1662"/>
      <c r="I1662"/>
      <c r="J1662"/>
      <c r="K1662"/>
      <c r="L1662"/>
      <c r="M1662"/>
      <c r="N1662"/>
      <c r="O1662"/>
      <c r="P1662"/>
      <c r="Q1662"/>
    </row>
    <row r="1663" spans="2:17">
      <c r="B1663"/>
      <c r="C1663"/>
      <c r="D1663"/>
      <c r="E1663"/>
      <c r="F1663"/>
      <c r="G1663"/>
      <c r="H1663"/>
      <c r="I1663"/>
      <c r="J1663"/>
      <c r="K1663"/>
      <c r="L1663"/>
      <c r="M1663"/>
      <c r="N1663"/>
      <c r="O1663"/>
      <c r="P1663"/>
      <c r="Q1663"/>
    </row>
    <row r="1664" spans="2:17">
      <c r="B1664"/>
      <c r="C1664"/>
      <c r="D1664"/>
      <c r="E1664"/>
      <c r="F1664"/>
      <c r="G1664"/>
      <c r="H1664"/>
      <c r="I1664"/>
      <c r="J1664"/>
      <c r="K1664"/>
      <c r="L1664"/>
      <c r="M1664"/>
      <c r="N1664"/>
      <c r="O1664"/>
      <c r="P1664"/>
      <c r="Q1664"/>
    </row>
    <row r="1665" spans="2:17">
      <c r="B1665"/>
      <c r="C1665"/>
      <c r="D1665"/>
      <c r="E1665"/>
      <c r="F1665"/>
      <c r="G1665"/>
      <c r="H1665"/>
      <c r="I1665"/>
      <c r="J1665"/>
      <c r="K1665"/>
      <c r="L1665"/>
      <c r="M1665"/>
      <c r="N1665"/>
      <c r="O1665"/>
      <c r="P1665"/>
      <c r="Q1665"/>
    </row>
    <row r="1666" spans="2:17">
      <c r="B1666"/>
      <c r="C1666"/>
      <c r="D1666"/>
      <c r="E1666"/>
      <c r="F1666"/>
      <c r="G1666"/>
      <c r="H1666"/>
      <c r="I1666"/>
      <c r="J1666"/>
      <c r="K1666"/>
      <c r="L1666"/>
      <c r="M1666"/>
      <c r="N1666"/>
      <c r="O1666"/>
      <c r="P1666"/>
      <c r="Q1666"/>
    </row>
    <row r="1667" spans="2:17">
      <c r="B1667"/>
      <c r="C1667"/>
      <c r="D1667"/>
      <c r="E1667"/>
      <c r="F1667"/>
      <c r="G1667"/>
      <c r="H1667"/>
      <c r="I1667"/>
      <c r="J1667"/>
      <c r="K1667"/>
      <c r="L1667"/>
      <c r="M1667"/>
      <c r="N1667"/>
      <c r="O1667"/>
      <c r="P1667"/>
      <c r="Q1667"/>
    </row>
    <row r="1668" spans="2:17">
      <c r="B1668"/>
      <c r="C1668"/>
      <c r="D1668"/>
      <c r="E1668"/>
      <c r="F1668"/>
      <c r="G1668"/>
      <c r="H1668"/>
      <c r="I1668"/>
      <c r="J1668"/>
      <c r="K1668"/>
      <c r="L1668"/>
      <c r="M1668"/>
      <c r="N1668"/>
      <c r="O1668"/>
      <c r="P1668"/>
      <c r="Q1668"/>
    </row>
    <row r="1669" spans="2:17">
      <c r="B1669"/>
      <c r="C1669"/>
      <c r="D1669"/>
      <c r="E1669"/>
      <c r="F1669"/>
      <c r="G1669"/>
      <c r="H1669"/>
      <c r="I1669"/>
      <c r="J1669"/>
      <c r="K1669"/>
      <c r="L1669"/>
      <c r="M1669"/>
      <c r="N1669"/>
      <c r="O1669"/>
      <c r="P1669"/>
      <c r="Q1669"/>
    </row>
    <row r="1670" spans="2:17">
      <c r="B1670"/>
      <c r="C1670"/>
      <c r="D1670"/>
      <c r="E1670"/>
      <c r="F1670"/>
      <c r="G1670"/>
      <c r="H1670"/>
      <c r="I1670"/>
      <c r="J1670"/>
      <c r="K1670"/>
      <c r="L1670"/>
      <c r="M1670"/>
      <c r="N1670"/>
      <c r="O1670"/>
      <c r="P1670"/>
      <c r="Q1670"/>
    </row>
    <row r="1671" spans="2:17">
      <c r="B1671"/>
      <c r="C1671"/>
      <c r="D1671"/>
      <c r="E1671"/>
      <c r="F1671"/>
      <c r="G1671"/>
      <c r="H1671"/>
      <c r="I1671"/>
      <c r="J1671"/>
      <c r="K1671"/>
      <c r="L1671"/>
      <c r="M1671"/>
      <c r="N1671"/>
      <c r="O1671"/>
      <c r="P1671"/>
      <c r="Q1671"/>
    </row>
    <row r="1672" spans="2:17">
      <c r="B1672"/>
      <c r="C1672"/>
      <c r="D1672"/>
      <c r="E1672"/>
      <c r="F1672"/>
      <c r="G1672"/>
      <c r="H1672"/>
      <c r="I1672"/>
      <c r="J1672"/>
      <c r="K1672"/>
      <c r="L1672"/>
      <c r="M1672"/>
      <c r="N1672"/>
      <c r="O1672"/>
      <c r="P1672"/>
      <c r="Q1672"/>
    </row>
    <row r="1673" spans="2:17">
      <c r="B1673"/>
      <c r="C1673"/>
      <c r="D1673"/>
      <c r="E1673"/>
      <c r="F1673"/>
      <c r="G1673"/>
      <c r="H1673"/>
      <c r="I1673"/>
      <c r="J1673"/>
      <c r="K1673"/>
      <c r="L1673"/>
      <c r="M1673"/>
      <c r="N1673"/>
      <c r="O1673"/>
      <c r="P1673"/>
      <c r="Q1673"/>
    </row>
    <row r="1674" spans="2:17">
      <c r="B1674"/>
      <c r="C1674"/>
      <c r="D1674"/>
      <c r="E1674"/>
      <c r="F1674"/>
      <c r="G1674"/>
      <c r="H1674"/>
      <c r="I1674"/>
      <c r="J1674"/>
      <c r="K1674"/>
      <c r="L1674"/>
      <c r="M1674"/>
      <c r="N1674"/>
      <c r="O1674"/>
      <c r="P1674"/>
      <c r="Q1674"/>
    </row>
    <row r="1675" spans="2:17">
      <c r="B1675"/>
      <c r="C1675"/>
      <c r="D1675"/>
      <c r="E1675"/>
      <c r="F1675"/>
      <c r="G1675"/>
      <c r="H1675"/>
      <c r="I1675"/>
      <c r="J1675"/>
      <c r="K1675"/>
      <c r="L1675"/>
      <c r="M1675"/>
      <c r="N1675"/>
      <c r="O1675"/>
      <c r="P1675"/>
      <c r="Q1675"/>
    </row>
    <row r="1676" spans="2:17">
      <c r="B1676"/>
      <c r="C1676"/>
      <c r="D1676"/>
      <c r="E1676"/>
      <c r="F1676"/>
      <c r="G1676"/>
      <c r="H1676"/>
      <c r="I1676"/>
      <c r="J1676"/>
      <c r="K1676"/>
      <c r="L1676"/>
      <c r="M1676"/>
      <c r="N1676"/>
      <c r="O1676"/>
      <c r="P1676"/>
      <c r="Q1676"/>
    </row>
    <row r="1677" spans="2:17">
      <c r="B1677"/>
      <c r="C1677"/>
      <c r="D1677"/>
      <c r="E1677"/>
      <c r="F1677"/>
      <c r="G1677"/>
      <c r="H1677"/>
      <c r="I1677"/>
      <c r="J1677"/>
      <c r="K1677"/>
      <c r="L1677"/>
      <c r="M1677"/>
      <c r="N1677"/>
      <c r="O1677"/>
      <c r="P1677"/>
      <c r="Q1677"/>
    </row>
    <row r="1678" spans="2:17">
      <c r="B1678"/>
      <c r="C1678"/>
      <c r="D1678"/>
      <c r="E1678"/>
      <c r="F1678"/>
      <c r="G1678"/>
      <c r="H1678"/>
      <c r="I1678"/>
      <c r="J1678"/>
      <c r="K1678"/>
      <c r="L1678"/>
      <c r="M1678"/>
      <c r="N1678"/>
      <c r="O1678"/>
      <c r="P1678"/>
      <c r="Q1678"/>
    </row>
    <row r="1679" spans="2:17">
      <c r="B1679"/>
      <c r="C1679"/>
      <c r="D1679"/>
      <c r="E1679"/>
      <c r="F1679"/>
      <c r="G1679"/>
      <c r="H1679"/>
      <c r="I1679"/>
      <c r="J1679"/>
      <c r="K1679"/>
      <c r="L1679"/>
      <c r="M1679"/>
      <c r="N1679"/>
      <c r="O1679"/>
      <c r="P1679"/>
      <c r="Q1679"/>
    </row>
    <row r="1680" spans="2:17">
      <c r="B1680"/>
      <c r="C1680"/>
      <c r="D1680"/>
      <c r="E1680"/>
      <c r="F1680"/>
      <c r="G1680"/>
      <c r="H1680"/>
      <c r="I1680"/>
      <c r="J1680"/>
      <c r="K1680"/>
      <c r="L1680"/>
      <c r="M1680"/>
      <c r="N1680"/>
      <c r="O1680"/>
      <c r="P1680"/>
      <c r="Q1680"/>
    </row>
    <row r="1681" spans="2:17">
      <c r="B1681"/>
      <c r="C1681"/>
      <c r="D1681"/>
      <c r="E1681"/>
      <c r="F1681"/>
      <c r="G1681"/>
      <c r="H1681"/>
      <c r="I1681"/>
      <c r="J1681"/>
      <c r="K1681"/>
      <c r="L1681"/>
      <c r="M1681"/>
      <c r="N1681"/>
      <c r="O1681"/>
      <c r="P1681"/>
      <c r="Q1681"/>
    </row>
    <row r="1682" spans="2:17">
      <c r="B1682"/>
      <c r="C1682"/>
      <c r="D1682"/>
      <c r="E1682"/>
      <c r="F1682"/>
      <c r="G1682"/>
      <c r="H1682"/>
      <c r="I1682"/>
      <c r="J1682"/>
      <c r="K1682"/>
      <c r="L1682"/>
      <c r="M1682"/>
      <c r="N1682"/>
      <c r="O1682"/>
      <c r="P1682"/>
      <c r="Q1682"/>
    </row>
    <row r="1683" spans="2:17">
      <c r="B1683"/>
      <c r="C1683"/>
      <c r="D1683"/>
      <c r="E1683"/>
      <c r="F1683"/>
      <c r="G1683"/>
      <c r="H1683"/>
      <c r="I1683"/>
      <c r="J1683"/>
      <c r="K1683"/>
      <c r="L1683"/>
      <c r="M1683"/>
      <c r="N1683"/>
      <c r="O1683"/>
      <c r="P1683"/>
      <c r="Q1683"/>
    </row>
    <row r="1684" spans="2:17">
      <c r="B1684"/>
      <c r="C1684"/>
      <c r="D1684"/>
      <c r="E1684"/>
      <c r="F1684"/>
      <c r="G1684"/>
      <c r="H1684"/>
      <c r="I1684"/>
      <c r="J1684"/>
      <c r="K1684"/>
      <c r="L1684"/>
      <c r="M1684"/>
      <c r="N1684"/>
      <c r="O1684"/>
      <c r="P1684"/>
      <c r="Q1684"/>
    </row>
    <row r="1685" spans="2:17">
      <c r="B1685"/>
      <c r="C1685"/>
      <c r="D1685"/>
      <c r="E1685"/>
      <c r="F1685"/>
      <c r="G1685"/>
      <c r="H1685"/>
      <c r="I1685"/>
      <c r="J1685"/>
      <c r="K1685"/>
      <c r="L1685"/>
      <c r="M1685"/>
      <c r="N1685"/>
      <c r="O1685"/>
      <c r="P1685"/>
      <c r="Q1685"/>
    </row>
    <row r="1686" spans="2:17">
      <c r="B1686"/>
      <c r="C1686"/>
      <c r="D1686"/>
      <c r="E1686"/>
      <c r="F1686"/>
      <c r="G1686"/>
      <c r="H1686"/>
      <c r="I1686"/>
      <c r="J1686"/>
      <c r="K1686"/>
      <c r="L1686"/>
      <c r="M1686"/>
      <c r="N1686"/>
      <c r="O1686"/>
      <c r="P1686"/>
      <c r="Q1686"/>
    </row>
    <row r="1687" spans="2:17">
      <c r="B1687"/>
      <c r="C1687"/>
      <c r="D1687"/>
      <c r="E1687"/>
      <c r="F1687"/>
      <c r="G1687"/>
      <c r="H1687"/>
      <c r="I1687"/>
      <c r="J1687"/>
      <c r="K1687"/>
      <c r="L1687"/>
      <c r="M1687"/>
      <c r="N1687"/>
      <c r="O1687"/>
      <c r="P1687"/>
      <c r="Q1687"/>
    </row>
    <row r="1688" spans="2:17">
      <c r="B1688"/>
      <c r="C1688"/>
      <c r="D1688"/>
      <c r="E1688"/>
      <c r="F1688"/>
      <c r="G1688"/>
      <c r="H1688"/>
      <c r="I1688"/>
      <c r="J1688"/>
      <c r="K1688"/>
      <c r="L1688"/>
      <c r="M1688"/>
      <c r="N1688"/>
      <c r="O1688"/>
      <c r="P1688"/>
      <c r="Q1688"/>
    </row>
    <row r="1689" spans="2:17">
      <c r="B1689"/>
      <c r="C1689"/>
      <c r="D1689"/>
      <c r="E1689"/>
      <c r="F1689"/>
      <c r="G1689"/>
      <c r="H1689"/>
      <c r="I1689"/>
      <c r="J1689"/>
      <c r="K1689"/>
      <c r="L1689"/>
      <c r="M1689"/>
      <c r="N1689"/>
      <c r="O1689"/>
      <c r="P1689"/>
      <c r="Q1689"/>
    </row>
    <row r="1690" spans="2:17">
      <c r="B1690"/>
      <c r="C1690"/>
      <c r="D1690"/>
      <c r="E1690"/>
      <c r="F1690"/>
      <c r="G1690"/>
      <c r="H1690"/>
      <c r="I1690"/>
      <c r="J1690"/>
      <c r="K1690"/>
      <c r="L1690"/>
      <c r="M1690"/>
      <c r="N1690"/>
      <c r="O1690"/>
      <c r="P1690"/>
      <c r="Q1690"/>
    </row>
    <row r="1691" spans="2:17">
      <c r="B1691"/>
      <c r="C1691"/>
      <c r="D1691"/>
      <c r="E1691"/>
      <c r="F1691"/>
      <c r="G1691"/>
      <c r="H1691"/>
      <c r="I1691"/>
      <c r="J1691"/>
      <c r="K1691"/>
      <c r="L1691"/>
      <c r="M1691"/>
      <c r="N1691"/>
      <c r="O1691"/>
      <c r="P1691"/>
      <c r="Q1691"/>
    </row>
    <row r="1692" spans="2:17">
      <c r="B1692"/>
      <c r="C1692"/>
      <c r="D1692"/>
      <c r="E1692"/>
      <c r="F1692"/>
      <c r="G1692"/>
      <c r="H1692"/>
      <c r="I1692"/>
      <c r="J1692"/>
      <c r="K1692"/>
      <c r="L1692"/>
      <c r="M1692"/>
      <c r="N1692"/>
      <c r="O1692"/>
      <c r="P1692"/>
      <c r="Q1692"/>
    </row>
    <row r="1693" spans="2:17">
      <c r="B1693"/>
      <c r="C1693"/>
      <c r="D1693"/>
      <c r="E1693"/>
      <c r="F1693"/>
      <c r="G1693"/>
      <c r="H1693"/>
      <c r="I1693"/>
      <c r="J1693"/>
      <c r="K1693"/>
      <c r="L1693"/>
      <c r="M1693"/>
      <c r="N1693"/>
      <c r="O1693"/>
      <c r="P1693"/>
      <c r="Q1693"/>
    </row>
    <row r="1694" spans="2:17">
      <c r="B1694"/>
      <c r="C1694"/>
      <c r="D1694"/>
      <c r="E1694"/>
      <c r="F1694"/>
      <c r="G1694"/>
      <c r="H1694"/>
      <c r="I1694"/>
      <c r="J1694"/>
      <c r="K1694"/>
      <c r="L1694"/>
      <c r="M1694"/>
      <c r="N1694"/>
      <c r="O1694"/>
      <c r="P1694"/>
      <c r="Q1694"/>
    </row>
    <row r="1695" spans="2:17">
      <c r="B1695"/>
      <c r="C1695"/>
      <c r="D1695"/>
      <c r="E1695"/>
      <c r="F1695"/>
      <c r="G1695"/>
      <c r="H1695"/>
      <c r="I1695"/>
      <c r="J1695"/>
      <c r="K1695"/>
      <c r="L1695"/>
      <c r="M1695"/>
      <c r="N1695"/>
      <c r="O1695"/>
      <c r="P1695"/>
      <c r="Q1695"/>
    </row>
    <row r="1696" spans="2:17">
      <c r="B1696"/>
      <c r="C1696"/>
      <c r="D1696"/>
      <c r="E1696"/>
      <c r="F1696"/>
      <c r="G1696"/>
      <c r="H1696"/>
      <c r="I1696"/>
      <c r="J1696"/>
      <c r="K1696"/>
      <c r="L1696"/>
      <c r="M1696"/>
      <c r="N1696"/>
      <c r="O1696"/>
      <c r="P1696"/>
      <c r="Q1696"/>
    </row>
    <row r="1697" spans="2:17">
      <c r="B1697"/>
      <c r="C1697"/>
      <c r="D1697"/>
      <c r="E1697"/>
      <c r="F1697"/>
      <c r="G1697"/>
      <c r="H1697"/>
      <c r="I1697"/>
      <c r="J1697"/>
      <c r="K1697"/>
      <c r="L1697"/>
      <c r="M1697"/>
      <c r="N1697"/>
      <c r="O1697"/>
      <c r="P1697"/>
      <c r="Q1697"/>
    </row>
    <row r="1698" spans="2:17">
      <c r="B1698"/>
      <c r="C1698"/>
      <c r="D1698"/>
      <c r="E1698"/>
      <c r="F1698"/>
      <c r="G1698"/>
      <c r="H1698"/>
      <c r="I1698"/>
      <c r="J1698"/>
      <c r="K1698"/>
      <c r="L1698"/>
      <c r="M1698"/>
      <c r="N1698"/>
      <c r="O1698"/>
      <c r="P1698"/>
      <c r="Q1698"/>
    </row>
    <row r="1699" spans="2:17">
      <c r="B1699"/>
      <c r="C1699"/>
      <c r="D1699"/>
      <c r="E1699"/>
      <c r="F1699"/>
      <c r="G1699"/>
      <c r="H1699"/>
      <c r="I1699"/>
      <c r="J1699"/>
      <c r="K1699"/>
      <c r="L1699"/>
      <c r="M1699"/>
      <c r="N1699"/>
      <c r="O1699"/>
      <c r="P1699"/>
      <c r="Q1699"/>
    </row>
    <row r="1700" spans="2:17">
      <c r="B1700"/>
      <c r="C1700"/>
      <c r="D1700"/>
      <c r="E1700"/>
      <c r="F1700"/>
      <c r="G1700"/>
      <c r="H1700"/>
      <c r="I1700"/>
      <c r="J1700"/>
      <c r="K1700"/>
      <c r="L1700"/>
      <c r="M1700"/>
      <c r="N1700"/>
      <c r="O1700"/>
      <c r="P1700"/>
      <c r="Q1700"/>
    </row>
    <row r="1701" spans="2:17">
      <c r="B1701"/>
      <c r="C1701"/>
      <c r="D1701"/>
      <c r="E1701"/>
      <c r="F1701"/>
      <c r="G1701"/>
      <c r="H1701"/>
      <c r="I1701"/>
      <c r="J1701"/>
      <c r="K1701"/>
      <c r="L1701"/>
      <c r="M1701"/>
      <c r="N1701"/>
      <c r="O1701"/>
      <c r="P1701"/>
      <c r="Q1701"/>
    </row>
    <row r="1702" spans="2:17">
      <c r="B1702"/>
      <c r="C1702"/>
      <c r="D1702"/>
      <c r="E1702"/>
      <c r="F1702"/>
      <c r="G1702"/>
      <c r="H1702"/>
      <c r="I1702"/>
      <c r="J1702"/>
      <c r="K1702"/>
      <c r="L1702"/>
      <c r="M1702"/>
      <c r="N1702"/>
      <c r="O1702"/>
      <c r="P1702"/>
      <c r="Q1702"/>
    </row>
    <row r="1703" spans="2:17">
      <c r="B1703"/>
      <c r="C1703"/>
      <c r="D1703"/>
      <c r="E1703"/>
      <c r="F1703"/>
      <c r="G1703"/>
      <c r="H1703"/>
      <c r="I1703"/>
      <c r="J1703"/>
      <c r="K1703"/>
      <c r="L1703"/>
      <c r="M1703"/>
      <c r="N1703"/>
      <c r="O1703"/>
      <c r="P1703"/>
      <c r="Q1703"/>
    </row>
    <row r="1704" spans="2:17">
      <c r="B1704"/>
      <c r="C1704"/>
      <c r="D1704"/>
      <c r="E1704"/>
      <c r="F1704"/>
      <c r="G1704"/>
      <c r="H1704"/>
      <c r="I1704"/>
      <c r="J1704"/>
      <c r="K1704"/>
      <c r="L1704"/>
      <c r="M1704"/>
      <c r="N1704"/>
      <c r="O1704"/>
      <c r="P1704"/>
      <c r="Q1704"/>
    </row>
    <row r="1705" spans="2:17">
      <c r="B1705"/>
      <c r="C1705"/>
      <c r="D1705"/>
      <c r="E1705"/>
      <c r="F1705"/>
      <c r="G1705"/>
      <c r="H1705"/>
      <c r="I1705"/>
      <c r="J1705"/>
      <c r="K1705"/>
      <c r="L1705"/>
      <c r="M1705"/>
      <c r="N1705"/>
      <c r="O1705"/>
      <c r="P1705"/>
      <c r="Q1705"/>
    </row>
    <row r="1706" spans="2:17">
      <c r="B1706"/>
      <c r="C1706"/>
      <c r="D1706"/>
      <c r="E1706"/>
      <c r="F1706"/>
      <c r="G1706"/>
      <c r="H1706"/>
      <c r="I1706"/>
      <c r="J1706"/>
      <c r="K1706"/>
      <c r="L1706"/>
      <c r="M1706"/>
      <c r="N1706"/>
      <c r="O1706"/>
      <c r="P1706"/>
      <c r="Q1706"/>
    </row>
    <row r="1707" spans="2:17">
      <c r="B1707"/>
      <c r="C1707"/>
      <c r="D1707"/>
      <c r="E1707"/>
      <c r="F1707"/>
      <c r="G1707"/>
      <c r="H1707"/>
      <c r="I1707"/>
      <c r="J1707"/>
      <c r="K1707"/>
      <c r="L1707"/>
      <c r="M1707"/>
      <c r="N1707"/>
      <c r="O1707"/>
      <c r="P1707"/>
      <c r="Q1707"/>
    </row>
    <row r="1708" spans="2:17">
      <c r="B1708"/>
      <c r="C1708"/>
      <c r="D1708"/>
      <c r="E1708"/>
      <c r="F1708"/>
      <c r="G1708"/>
      <c r="H1708"/>
      <c r="I1708"/>
      <c r="J1708"/>
      <c r="K1708"/>
      <c r="L1708"/>
      <c r="M1708"/>
      <c r="N1708"/>
      <c r="O1708"/>
      <c r="P1708"/>
      <c r="Q1708"/>
    </row>
    <row r="1709" spans="2:17">
      <c r="B1709"/>
      <c r="C1709"/>
      <c r="D1709"/>
      <c r="E1709"/>
      <c r="F1709"/>
      <c r="G1709"/>
      <c r="H1709"/>
      <c r="I1709"/>
      <c r="J1709"/>
      <c r="K1709"/>
      <c r="L1709"/>
      <c r="M1709"/>
      <c r="N1709"/>
      <c r="O1709"/>
      <c r="P1709"/>
      <c r="Q1709"/>
    </row>
    <row r="1710" spans="2:17">
      <c r="B1710"/>
      <c r="C1710"/>
      <c r="D1710"/>
      <c r="E1710"/>
      <c r="F1710"/>
      <c r="G1710"/>
      <c r="H1710"/>
      <c r="I1710"/>
      <c r="J1710"/>
      <c r="K1710"/>
      <c r="L1710"/>
      <c r="M1710"/>
      <c r="N1710"/>
      <c r="O1710"/>
      <c r="P1710"/>
      <c r="Q1710"/>
    </row>
    <row r="1711" spans="2:17">
      <c r="B1711"/>
      <c r="C1711"/>
      <c r="D1711"/>
      <c r="E1711"/>
      <c r="F1711"/>
      <c r="G1711"/>
      <c r="H1711"/>
      <c r="I1711"/>
      <c r="J1711"/>
      <c r="K1711"/>
      <c r="L1711"/>
      <c r="M1711"/>
      <c r="N1711"/>
      <c r="O1711"/>
      <c r="P1711"/>
      <c r="Q1711"/>
    </row>
    <row r="1712" spans="2:17">
      <c r="B1712"/>
      <c r="C1712"/>
      <c r="D1712"/>
      <c r="E1712"/>
      <c r="F1712"/>
      <c r="G1712"/>
      <c r="H1712"/>
      <c r="I1712"/>
      <c r="J1712"/>
      <c r="K1712"/>
      <c r="L1712"/>
      <c r="M1712"/>
      <c r="N1712"/>
      <c r="O1712"/>
      <c r="P1712"/>
      <c r="Q1712"/>
    </row>
    <row r="1713" spans="2:17">
      <c r="B1713"/>
      <c r="C1713"/>
      <c r="D1713"/>
      <c r="E1713"/>
      <c r="F1713"/>
      <c r="G1713"/>
      <c r="H1713"/>
      <c r="I1713"/>
      <c r="J1713"/>
      <c r="K1713"/>
      <c r="L1713"/>
      <c r="M1713"/>
      <c r="N1713"/>
      <c r="O1713"/>
      <c r="P1713"/>
      <c r="Q1713"/>
    </row>
    <row r="1714" spans="2:17">
      <c r="B1714"/>
      <c r="C1714"/>
      <c r="D1714"/>
      <c r="E1714"/>
      <c r="F1714"/>
      <c r="G1714"/>
      <c r="H1714"/>
      <c r="I1714"/>
      <c r="J1714"/>
      <c r="K1714"/>
      <c r="L1714"/>
      <c r="M1714"/>
      <c r="N1714"/>
      <c r="O1714"/>
      <c r="P1714"/>
      <c r="Q1714"/>
    </row>
    <row r="1715" spans="2:17">
      <c r="B1715"/>
      <c r="C1715"/>
      <c r="D1715"/>
      <c r="E1715"/>
      <c r="F1715"/>
      <c r="G1715"/>
      <c r="H1715"/>
      <c r="I1715"/>
      <c r="J1715"/>
      <c r="K1715"/>
      <c r="L1715"/>
      <c r="M1715"/>
      <c r="N1715"/>
      <c r="O1715"/>
      <c r="P1715"/>
      <c r="Q1715"/>
    </row>
    <row r="1716" spans="2:17">
      <c r="B1716"/>
      <c r="C1716"/>
      <c r="D1716"/>
      <c r="E1716"/>
      <c r="F1716"/>
      <c r="G1716"/>
      <c r="H1716"/>
      <c r="I1716"/>
      <c r="J1716"/>
      <c r="K1716"/>
      <c r="L1716"/>
      <c r="M1716"/>
      <c r="N1716"/>
      <c r="O1716"/>
      <c r="P1716"/>
      <c r="Q1716"/>
    </row>
    <row r="1717" spans="2:17">
      <c r="B1717"/>
      <c r="C1717"/>
      <c r="D1717"/>
      <c r="E1717"/>
      <c r="F1717"/>
      <c r="G1717"/>
      <c r="H1717"/>
      <c r="I1717"/>
      <c r="J1717"/>
      <c r="K1717"/>
      <c r="L1717"/>
      <c r="M1717"/>
      <c r="N1717"/>
      <c r="O1717"/>
      <c r="P1717"/>
      <c r="Q1717"/>
    </row>
    <row r="1718" spans="2:17">
      <c r="B1718"/>
      <c r="C1718"/>
      <c r="D1718"/>
      <c r="E1718"/>
      <c r="F1718"/>
      <c r="G1718"/>
      <c r="H1718"/>
      <c r="I1718"/>
      <c r="J1718"/>
      <c r="K1718"/>
      <c r="L1718"/>
      <c r="M1718"/>
      <c r="N1718"/>
      <c r="O1718"/>
      <c r="P1718"/>
      <c r="Q1718"/>
    </row>
    <row r="1719" spans="2:17">
      <c r="B1719"/>
      <c r="C1719"/>
      <c r="D1719"/>
      <c r="E1719"/>
      <c r="F1719"/>
      <c r="G1719"/>
      <c r="H1719"/>
      <c r="I1719"/>
      <c r="J1719"/>
      <c r="K1719"/>
      <c r="L1719"/>
      <c r="M1719"/>
      <c r="N1719"/>
      <c r="O1719"/>
      <c r="P1719"/>
      <c r="Q1719"/>
    </row>
    <row r="1720" spans="2:17">
      <c r="B1720"/>
      <c r="C1720"/>
      <c r="D1720"/>
      <c r="E1720"/>
      <c r="F1720"/>
      <c r="G1720"/>
      <c r="H1720"/>
      <c r="I1720"/>
      <c r="J1720"/>
      <c r="K1720"/>
      <c r="L1720"/>
      <c r="M1720"/>
      <c r="N1720"/>
      <c r="O1720"/>
      <c r="P1720"/>
      <c r="Q1720"/>
    </row>
    <row r="1721" spans="2:17">
      <c r="B1721"/>
      <c r="C1721"/>
      <c r="D1721"/>
      <c r="E1721"/>
      <c r="F1721"/>
      <c r="G1721"/>
      <c r="H1721"/>
      <c r="I1721"/>
      <c r="J1721"/>
      <c r="K1721"/>
      <c r="L1721"/>
      <c r="M1721"/>
      <c r="N1721"/>
      <c r="O1721"/>
      <c r="P1721"/>
      <c r="Q1721"/>
    </row>
    <row r="1722" spans="2:17">
      <c r="B1722"/>
      <c r="C1722"/>
      <c r="D1722"/>
      <c r="E1722"/>
      <c r="F1722"/>
      <c r="G1722"/>
      <c r="H1722"/>
      <c r="I1722"/>
      <c r="J1722"/>
      <c r="K1722"/>
      <c r="L1722"/>
      <c r="M1722"/>
      <c r="N1722"/>
      <c r="O1722"/>
      <c r="P1722"/>
      <c r="Q1722"/>
    </row>
    <row r="1723" spans="2:17">
      <c r="B1723"/>
      <c r="C1723"/>
      <c r="D1723"/>
      <c r="E1723"/>
      <c r="F1723"/>
      <c r="G1723"/>
      <c r="H1723"/>
      <c r="I1723"/>
      <c r="J1723"/>
      <c r="K1723"/>
      <c r="L1723"/>
      <c r="M1723"/>
      <c r="N1723"/>
      <c r="O1723"/>
      <c r="P1723"/>
      <c r="Q1723"/>
    </row>
    <row r="1724" spans="2:17">
      <c r="B1724"/>
      <c r="C1724"/>
      <c r="D1724"/>
      <c r="E1724"/>
      <c r="F1724"/>
      <c r="G1724"/>
      <c r="H1724"/>
      <c r="I1724"/>
      <c r="J1724"/>
      <c r="K1724"/>
      <c r="L1724"/>
      <c r="M1724"/>
      <c r="N1724"/>
      <c r="O1724"/>
      <c r="P1724"/>
      <c r="Q1724"/>
    </row>
    <row r="1725" spans="2:17">
      <c r="B1725"/>
      <c r="C1725"/>
      <c r="D1725"/>
      <c r="E1725"/>
      <c r="F1725"/>
      <c r="G1725"/>
      <c r="H1725"/>
      <c r="I1725"/>
      <c r="J1725"/>
      <c r="K1725"/>
      <c r="L1725"/>
      <c r="M1725"/>
      <c r="N1725"/>
      <c r="O1725"/>
      <c r="P1725"/>
      <c r="Q1725"/>
    </row>
    <row r="1726" spans="2:17">
      <c r="B1726"/>
      <c r="C1726"/>
      <c r="D1726"/>
      <c r="E1726"/>
      <c r="F1726"/>
      <c r="G1726"/>
      <c r="H1726"/>
      <c r="I1726"/>
      <c r="J1726"/>
      <c r="K1726"/>
      <c r="L1726"/>
      <c r="M1726"/>
      <c r="N1726"/>
      <c r="O1726"/>
      <c r="P1726"/>
      <c r="Q1726"/>
    </row>
    <row r="1727" spans="2:17">
      <c r="B1727"/>
      <c r="C1727"/>
      <c r="D1727"/>
      <c r="E1727"/>
      <c r="F1727"/>
      <c r="G1727"/>
      <c r="H1727"/>
      <c r="I1727"/>
      <c r="J1727"/>
      <c r="K1727"/>
      <c r="L1727"/>
      <c r="M1727"/>
      <c r="N1727"/>
      <c r="O1727"/>
      <c r="P1727"/>
      <c r="Q1727"/>
    </row>
    <row r="1728" spans="2:17">
      <c r="B1728"/>
      <c r="C1728"/>
      <c r="D1728"/>
      <c r="E1728"/>
      <c r="F1728"/>
      <c r="G1728"/>
      <c r="H1728"/>
      <c r="I1728"/>
      <c r="J1728"/>
      <c r="K1728"/>
      <c r="L1728"/>
      <c r="M1728"/>
      <c r="N1728"/>
      <c r="O1728"/>
      <c r="P1728"/>
      <c r="Q1728"/>
    </row>
    <row r="1729" spans="2:17">
      <c r="B1729"/>
      <c r="C1729"/>
      <c r="D1729"/>
      <c r="E1729"/>
      <c r="F1729"/>
      <c r="G1729"/>
      <c r="H1729"/>
      <c r="I1729"/>
      <c r="J1729"/>
      <c r="K1729"/>
      <c r="L1729"/>
      <c r="M1729"/>
      <c r="N1729"/>
      <c r="O1729"/>
      <c r="P1729"/>
      <c r="Q1729"/>
    </row>
    <row r="1730" spans="2:17">
      <c r="B1730"/>
      <c r="C1730"/>
      <c r="D1730"/>
      <c r="E1730"/>
      <c r="F1730"/>
      <c r="G1730"/>
      <c r="H1730"/>
      <c r="I1730"/>
      <c r="J1730"/>
      <c r="K1730"/>
      <c r="L1730"/>
      <c r="M1730"/>
      <c r="N1730"/>
      <c r="O1730"/>
      <c r="P1730"/>
      <c r="Q1730"/>
    </row>
    <row r="1731" spans="2:17">
      <c r="B1731"/>
      <c r="C1731"/>
      <c r="D1731"/>
      <c r="E1731"/>
      <c r="F1731"/>
      <c r="G1731"/>
      <c r="H1731"/>
      <c r="I1731"/>
      <c r="J1731"/>
      <c r="K1731"/>
      <c r="L1731"/>
      <c r="M1731"/>
      <c r="N1731"/>
      <c r="O1731"/>
      <c r="P1731"/>
      <c r="Q1731"/>
    </row>
    <row r="1732" spans="2:17">
      <c r="B1732"/>
      <c r="C1732"/>
      <c r="D1732"/>
      <c r="E1732"/>
      <c r="F1732"/>
      <c r="G1732"/>
      <c r="H1732"/>
      <c r="I1732"/>
      <c r="J1732"/>
      <c r="K1732"/>
      <c r="L1732"/>
      <c r="M1732"/>
      <c r="N1732"/>
      <c r="O1732"/>
      <c r="P1732"/>
      <c r="Q1732"/>
    </row>
    <row r="1733" spans="2:17">
      <c r="B1733"/>
      <c r="C1733"/>
      <c r="D1733"/>
      <c r="E1733"/>
      <c r="F1733"/>
      <c r="G1733"/>
      <c r="H1733"/>
      <c r="I1733"/>
      <c r="J1733"/>
      <c r="K1733"/>
      <c r="L1733"/>
      <c r="M1733"/>
      <c r="N1733"/>
      <c r="O1733"/>
      <c r="P1733"/>
      <c r="Q1733"/>
    </row>
    <row r="1734" spans="2:17">
      <c r="B1734"/>
      <c r="C1734"/>
      <c r="D1734"/>
      <c r="E1734"/>
      <c r="F1734"/>
      <c r="G1734"/>
      <c r="H1734"/>
      <c r="I1734"/>
      <c r="J1734"/>
      <c r="K1734"/>
      <c r="L1734"/>
      <c r="M1734"/>
      <c r="N1734"/>
      <c r="O1734"/>
      <c r="P1734"/>
      <c r="Q1734"/>
    </row>
    <row r="1735" spans="2:17">
      <c r="B1735"/>
      <c r="C1735"/>
      <c r="D1735"/>
      <c r="E1735"/>
      <c r="F1735"/>
      <c r="G1735"/>
      <c r="H1735"/>
      <c r="I1735"/>
      <c r="J1735"/>
      <c r="K1735"/>
      <c r="L1735"/>
      <c r="M1735"/>
      <c r="N1735"/>
      <c r="O1735"/>
      <c r="P1735"/>
      <c r="Q1735"/>
    </row>
    <row r="1736" spans="2:17">
      <c r="B1736"/>
      <c r="C1736"/>
      <c r="D1736"/>
      <c r="E1736"/>
      <c r="F1736"/>
      <c r="G1736"/>
      <c r="H1736"/>
      <c r="I1736"/>
      <c r="J1736"/>
      <c r="K1736"/>
      <c r="L1736"/>
      <c r="M1736"/>
      <c r="N1736"/>
      <c r="O1736"/>
      <c r="P1736"/>
      <c r="Q1736"/>
    </row>
    <row r="1737" spans="2:17">
      <c r="B1737"/>
      <c r="C1737"/>
      <c r="D1737"/>
      <c r="E1737"/>
      <c r="F1737"/>
      <c r="G1737"/>
      <c r="H1737"/>
      <c r="I1737"/>
      <c r="J1737"/>
      <c r="K1737"/>
      <c r="L1737"/>
      <c r="M1737"/>
      <c r="N1737"/>
      <c r="O1737"/>
      <c r="P1737"/>
      <c r="Q1737"/>
    </row>
    <row r="1738" spans="2:17">
      <c r="B1738"/>
      <c r="C1738"/>
      <c r="D1738"/>
      <c r="E1738"/>
      <c r="F1738"/>
      <c r="G1738"/>
      <c r="H1738"/>
      <c r="I1738"/>
      <c r="J1738"/>
      <c r="K1738"/>
      <c r="L1738"/>
      <c r="M1738"/>
      <c r="N1738"/>
      <c r="O1738"/>
      <c r="P1738"/>
      <c r="Q1738"/>
    </row>
    <row r="1739" spans="2:17">
      <c r="B1739"/>
      <c r="C1739"/>
      <c r="D1739"/>
      <c r="E1739"/>
      <c r="F1739"/>
      <c r="G1739"/>
      <c r="H1739"/>
      <c r="I1739"/>
      <c r="J1739"/>
      <c r="K1739"/>
      <c r="L1739"/>
      <c r="M1739"/>
      <c r="N1739"/>
      <c r="O1739"/>
      <c r="P1739"/>
      <c r="Q1739"/>
    </row>
    <row r="1740" spans="2:17">
      <c r="B1740"/>
      <c r="C1740"/>
      <c r="D1740"/>
      <c r="E1740"/>
      <c r="F1740"/>
      <c r="G1740"/>
      <c r="H1740"/>
      <c r="I1740"/>
      <c r="J1740"/>
      <c r="K1740"/>
      <c r="L1740"/>
      <c r="M1740"/>
      <c r="N1740"/>
      <c r="O1740"/>
      <c r="P1740"/>
      <c r="Q1740"/>
    </row>
    <row r="1741" spans="2:17">
      <c r="B1741"/>
      <c r="C1741"/>
      <c r="D1741"/>
      <c r="E1741"/>
      <c r="F1741"/>
      <c r="G1741"/>
      <c r="H1741"/>
      <c r="I1741"/>
      <c r="J1741"/>
      <c r="K1741"/>
      <c r="L1741"/>
      <c r="M1741"/>
      <c r="N1741"/>
      <c r="O1741"/>
      <c r="P1741"/>
      <c r="Q1741"/>
    </row>
    <row r="1742" spans="2:17">
      <c r="B1742"/>
      <c r="C1742"/>
      <c r="D1742"/>
      <c r="E1742"/>
      <c r="F1742"/>
      <c r="G1742"/>
      <c r="H1742"/>
      <c r="I1742"/>
      <c r="J1742"/>
      <c r="K1742"/>
      <c r="L1742"/>
      <c r="M1742"/>
      <c r="N1742"/>
      <c r="O1742"/>
      <c r="P1742"/>
      <c r="Q1742"/>
    </row>
    <row r="1743" spans="2:17">
      <c r="B1743"/>
      <c r="C1743"/>
      <c r="D1743"/>
      <c r="E1743"/>
      <c r="F1743"/>
      <c r="G1743"/>
      <c r="H1743"/>
      <c r="I1743"/>
      <c r="J1743"/>
      <c r="K1743"/>
      <c r="L1743"/>
      <c r="M1743"/>
      <c r="N1743"/>
      <c r="O1743"/>
      <c r="P1743"/>
      <c r="Q1743"/>
    </row>
    <row r="1744" spans="2:17">
      <c r="B1744"/>
      <c r="C1744"/>
      <c r="D1744"/>
      <c r="E1744"/>
      <c r="F1744"/>
      <c r="G1744"/>
      <c r="H1744"/>
      <c r="I1744"/>
      <c r="J1744"/>
      <c r="K1744"/>
      <c r="L1744"/>
      <c r="M1744"/>
      <c r="N1744"/>
      <c r="O1744"/>
      <c r="P1744"/>
      <c r="Q1744"/>
    </row>
    <row r="1745" spans="2:17">
      <c r="B1745"/>
      <c r="C1745"/>
      <c r="D1745"/>
      <c r="E1745"/>
      <c r="F1745"/>
      <c r="G1745"/>
      <c r="H1745"/>
      <c r="I1745"/>
      <c r="J1745"/>
      <c r="K1745"/>
      <c r="L1745"/>
      <c r="M1745"/>
      <c r="N1745"/>
      <c r="O1745"/>
      <c r="P1745"/>
      <c r="Q1745"/>
    </row>
    <row r="1746" spans="2:17">
      <c r="B1746"/>
      <c r="C1746"/>
      <c r="D1746"/>
      <c r="E1746"/>
      <c r="F1746"/>
      <c r="G1746"/>
      <c r="H1746"/>
      <c r="I1746"/>
      <c r="J1746"/>
      <c r="K1746"/>
      <c r="L1746"/>
      <c r="M1746"/>
      <c r="N1746"/>
      <c r="O1746"/>
      <c r="P1746"/>
      <c r="Q1746"/>
    </row>
    <row r="1747" spans="2:17">
      <c r="B1747"/>
      <c r="C1747"/>
      <c r="D1747"/>
      <c r="E1747"/>
      <c r="F1747"/>
      <c r="G1747"/>
      <c r="H1747"/>
      <c r="I1747"/>
      <c r="J1747"/>
      <c r="K1747"/>
      <c r="L1747"/>
      <c r="M1747"/>
      <c r="N1747"/>
      <c r="O1747"/>
      <c r="P1747"/>
      <c r="Q1747"/>
    </row>
    <row r="1748" spans="2:17">
      <c r="B1748"/>
      <c r="C1748"/>
      <c r="D1748"/>
      <c r="E1748"/>
      <c r="F1748"/>
      <c r="G1748"/>
      <c r="H1748"/>
      <c r="I1748"/>
      <c r="J1748"/>
      <c r="K1748"/>
      <c r="L1748"/>
      <c r="M1748"/>
      <c r="N1748"/>
      <c r="O1748"/>
      <c r="P1748"/>
      <c r="Q1748"/>
    </row>
    <row r="1749" spans="2:17">
      <c r="B1749"/>
      <c r="C1749"/>
      <c r="D1749"/>
      <c r="E1749"/>
      <c r="F1749"/>
      <c r="G1749"/>
      <c r="H1749"/>
      <c r="I1749"/>
      <c r="J1749"/>
      <c r="K1749"/>
      <c r="L1749"/>
      <c r="M1749"/>
      <c r="N1749"/>
      <c r="O1749"/>
      <c r="P1749"/>
      <c r="Q1749"/>
    </row>
    <row r="1750" spans="2:17">
      <c r="B1750"/>
      <c r="C1750"/>
      <c r="D1750"/>
      <c r="E1750"/>
      <c r="F1750"/>
      <c r="G1750"/>
      <c r="H1750"/>
      <c r="I1750"/>
      <c r="J1750"/>
      <c r="K1750"/>
      <c r="L1750"/>
      <c r="M1750"/>
      <c r="N1750"/>
      <c r="O1750"/>
      <c r="P1750"/>
      <c r="Q1750"/>
    </row>
    <row r="1751" spans="2:17">
      <c r="B1751"/>
      <c r="C1751"/>
      <c r="D1751"/>
      <c r="E1751"/>
      <c r="F1751"/>
      <c r="G1751"/>
      <c r="H1751"/>
      <c r="I1751"/>
      <c r="J1751"/>
      <c r="K1751"/>
      <c r="L1751"/>
      <c r="M1751"/>
      <c r="N1751"/>
      <c r="O1751"/>
      <c r="P1751"/>
      <c r="Q1751"/>
    </row>
    <row r="1752" spans="2:17">
      <c r="B1752"/>
      <c r="C1752"/>
      <c r="D1752"/>
      <c r="E1752"/>
      <c r="F1752"/>
      <c r="G1752"/>
      <c r="H1752"/>
      <c r="I1752"/>
      <c r="J1752"/>
      <c r="K1752"/>
      <c r="L1752"/>
      <c r="M1752"/>
      <c r="N1752"/>
      <c r="O1752"/>
      <c r="P1752"/>
      <c r="Q1752"/>
    </row>
    <row r="1753" spans="2:17">
      <c r="B1753"/>
      <c r="C1753"/>
      <c r="D1753"/>
      <c r="E1753"/>
      <c r="F1753"/>
      <c r="G1753"/>
      <c r="H1753"/>
      <c r="I1753"/>
      <c r="J1753"/>
      <c r="K1753"/>
      <c r="L1753"/>
      <c r="M1753"/>
      <c r="N1753"/>
      <c r="O1753"/>
      <c r="P1753"/>
      <c r="Q1753"/>
    </row>
    <row r="1754" spans="2:17">
      <c r="B1754"/>
      <c r="C1754"/>
      <c r="D1754"/>
      <c r="E1754"/>
      <c r="F1754"/>
      <c r="G1754"/>
      <c r="H1754"/>
      <c r="I1754"/>
      <c r="J1754"/>
      <c r="K1754"/>
      <c r="L1754"/>
      <c r="M1754"/>
      <c r="N1754"/>
      <c r="O1754"/>
      <c r="P1754"/>
      <c r="Q1754"/>
    </row>
    <row r="1755" spans="2:17">
      <c r="B1755"/>
      <c r="C1755"/>
      <c r="D1755"/>
      <c r="E1755"/>
      <c r="F1755"/>
      <c r="G1755"/>
      <c r="H1755"/>
      <c r="I1755"/>
      <c r="J1755"/>
      <c r="K1755"/>
      <c r="L1755"/>
      <c r="M1755"/>
      <c r="N1755"/>
      <c r="O1755"/>
      <c r="P1755"/>
      <c r="Q1755"/>
    </row>
    <row r="1756" spans="2:17">
      <c r="B1756"/>
      <c r="C1756"/>
      <c r="D1756"/>
      <c r="E1756"/>
      <c r="F1756"/>
      <c r="G1756"/>
      <c r="H1756"/>
      <c r="I1756"/>
      <c r="J1756"/>
      <c r="K1756"/>
      <c r="L1756"/>
      <c r="M1756"/>
      <c r="N1756"/>
      <c r="O1756"/>
      <c r="P1756"/>
      <c r="Q1756"/>
    </row>
    <row r="1757" spans="2:17">
      <c r="B1757"/>
      <c r="C1757"/>
      <c r="D1757"/>
      <c r="E1757"/>
      <c r="F1757"/>
      <c r="G1757"/>
      <c r="H1757"/>
      <c r="I1757"/>
      <c r="J1757"/>
      <c r="K1757"/>
      <c r="L1757"/>
      <c r="M1757"/>
      <c r="N1757"/>
      <c r="O1757"/>
      <c r="P1757"/>
      <c r="Q1757"/>
    </row>
    <row r="1758" spans="2:17">
      <c r="B1758"/>
      <c r="C1758"/>
      <c r="D1758"/>
      <c r="E1758"/>
      <c r="F1758"/>
      <c r="G1758"/>
      <c r="H1758"/>
      <c r="I1758"/>
      <c r="J1758"/>
      <c r="K1758"/>
      <c r="L1758"/>
      <c r="M1758"/>
      <c r="N1758"/>
      <c r="O1758"/>
      <c r="P1758"/>
      <c r="Q1758"/>
    </row>
    <row r="1759" spans="2:17">
      <c r="B1759"/>
      <c r="C1759"/>
      <c r="D1759"/>
      <c r="E1759"/>
      <c r="F1759"/>
      <c r="G1759"/>
      <c r="H1759"/>
      <c r="I1759"/>
      <c r="J1759"/>
      <c r="K1759"/>
      <c r="L1759"/>
      <c r="M1759"/>
      <c r="N1759"/>
      <c r="O1759"/>
      <c r="P1759"/>
      <c r="Q1759"/>
    </row>
    <row r="1760" spans="2:17">
      <c r="B1760"/>
      <c r="C1760"/>
      <c r="D1760"/>
      <c r="E1760"/>
      <c r="F1760"/>
      <c r="G1760"/>
      <c r="H1760"/>
      <c r="I1760"/>
      <c r="J1760"/>
      <c r="K1760"/>
      <c r="L1760"/>
      <c r="M1760"/>
      <c r="N1760"/>
      <c r="O1760"/>
      <c r="P1760"/>
      <c r="Q1760"/>
    </row>
    <row r="1761" spans="2:17">
      <c r="B1761"/>
      <c r="C1761"/>
      <c r="D1761"/>
      <c r="E1761"/>
      <c r="F1761"/>
      <c r="G1761"/>
      <c r="H1761"/>
      <c r="I1761"/>
      <c r="J1761"/>
      <c r="K1761"/>
      <c r="L1761"/>
      <c r="M1761"/>
      <c r="N1761"/>
      <c r="O1761"/>
      <c r="P1761"/>
      <c r="Q1761"/>
    </row>
    <row r="1762" spans="2:17">
      <c r="B1762"/>
      <c r="C1762"/>
      <c r="D1762"/>
      <c r="E1762"/>
      <c r="F1762"/>
      <c r="G1762"/>
      <c r="H1762"/>
      <c r="I1762"/>
      <c r="J1762"/>
      <c r="K1762"/>
      <c r="L1762"/>
      <c r="M1762"/>
      <c r="N1762"/>
      <c r="O1762"/>
      <c r="P1762"/>
      <c r="Q1762"/>
    </row>
    <row r="1763" spans="2:17">
      <c r="B1763"/>
      <c r="C1763"/>
      <c r="D1763"/>
      <c r="E1763"/>
      <c r="F1763"/>
      <c r="G1763"/>
      <c r="H1763"/>
      <c r="I1763"/>
      <c r="J1763"/>
      <c r="K1763"/>
      <c r="L1763"/>
      <c r="M1763"/>
      <c r="N1763"/>
      <c r="O1763"/>
      <c r="P1763"/>
      <c r="Q1763"/>
    </row>
    <row r="1764" spans="2:17">
      <c r="B1764"/>
      <c r="C1764"/>
      <c r="D1764"/>
      <c r="E1764"/>
      <c r="F1764"/>
      <c r="G1764"/>
      <c r="H1764"/>
      <c r="I1764"/>
      <c r="J1764"/>
      <c r="K1764"/>
      <c r="L1764"/>
      <c r="M1764"/>
      <c r="N1764"/>
      <c r="O1764"/>
      <c r="P1764"/>
      <c r="Q1764"/>
    </row>
    <row r="1765" spans="2:17">
      <c r="B1765"/>
      <c r="C1765"/>
      <c r="D1765"/>
      <c r="E1765"/>
      <c r="F1765"/>
      <c r="G1765"/>
      <c r="H1765"/>
      <c r="I1765"/>
      <c r="J1765"/>
      <c r="K1765"/>
      <c r="L1765"/>
      <c r="M1765"/>
      <c r="N1765"/>
      <c r="O1765"/>
      <c r="P1765"/>
      <c r="Q1765"/>
    </row>
    <row r="1766" spans="2:17">
      <c r="B1766"/>
      <c r="C1766"/>
      <c r="D1766"/>
      <c r="E1766"/>
      <c r="F1766"/>
      <c r="G1766"/>
      <c r="H1766"/>
      <c r="I1766"/>
      <c r="J1766"/>
      <c r="K1766"/>
      <c r="L1766"/>
      <c r="M1766"/>
      <c r="N1766"/>
      <c r="O1766"/>
      <c r="P1766"/>
      <c r="Q1766"/>
    </row>
    <row r="1767" spans="2:17">
      <c r="B1767"/>
      <c r="C1767"/>
      <c r="D1767"/>
      <c r="E1767"/>
      <c r="F1767"/>
      <c r="G1767"/>
      <c r="H1767"/>
      <c r="I1767"/>
      <c r="J1767"/>
      <c r="K1767"/>
      <c r="L1767"/>
      <c r="M1767"/>
      <c r="N1767"/>
      <c r="O1767"/>
      <c r="P1767"/>
      <c r="Q1767"/>
    </row>
    <row r="1768" spans="2:17">
      <c r="B1768"/>
      <c r="C1768"/>
      <c r="D1768"/>
      <c r="E1768"/>
      <c r="F1768"/>
      <c r="G1768"/>
      <c r="H1768"/>
      <c r="I1768"/>
      <c r="J1768"/>
      <c r="K1768"/>
      <c r="L1768"/>
      <c r="M1768"/>
      <c r="N1768"/>
      <c r="O1768"/>
      <c r="P1768"/>
      <c r="Q1768"/>
    </row>
    <row r="1769" spans="2:17">
      <c r="B1769"/>
      <c r="C1769"/>
      <c r="D1769"/>
      <c r="E1769"/>
      <c r="F1769"/>
      <c r="G1769"/>
      <c r="H1769"/>
      <c r="I1769"/>
      <c r="J1769"/>
      <c r="K1769"/>
      <c r="L1769"/>
      <c r="M1769"/>
      <c r="N1769"/>
      <c r="O1769"/>
      <c r="P1769"/>
      <c r="Q1769"/>
    </row>
    <row r="1770" spans="2:17">
      <c r="B1770"/>
      <c r="C1770"/>
      <c r="D1770"/>
      <c r="E1770"/>
      <c r="F1770"/>
      <c r="G1770"/>
      <c r="H1770"/>
      <c r="I1770"/>
      <c r="J1770"/>
      <c r="K1770"/>
      <c r="L1770"/>
      <c r="M1770"/>
      <c r="N1770"/>
      <c r="O1770"/>
      <c r="P1770"/>
      <c r="Q1770"/>
    </row>
    <row r="1771" spans="2:17">
      <c r="B1771"/>
      <c r="C1771"/>
      <c r="D1771"/>
      <c r="E1771"/>
      <c r="F1771"/>
      <c r="G1771"/>
      <c r="H1771"/>
      <c r="I1771"/>
      <c r="J1771"/>
      <c r="K1771"/>
      <c r="L1771"/>
      <c r="M1771"/>
      <c r="N1771"/>
      <c r="O1771"/>
      <c r="P1771"/>
      <c r="Q1771"/>
    </row>
    <row r="1772" spans="2:17">
      <c r="B1772"/>
      <c r="C1772"/>
      <c r="D1772"/>
      <c r="E1772"/>
      <c r="F1772"/>
      <c r="G1772"/>
      <c r="H1772"/>
      <c r="I1772"/>
      <c r="J1772"/>
      <c r="K1772"/>
      <c r="L1772"/>
      <c r="M1772"/>
      <c r="N1772"/>
      <c r="O1772"/>
      <c r="P1772"/>
      <c r="Q1772"/>
    </row>
    <row r="1773" spans="2:17">
      <c r="B1773"/>
      <c r="C1773"/>
      <c r="D1773"/>
      <c r="E1773"/>
      <c r="F1773"/>
      <c r="G1773"/>
      <c r="H1773"/>
      <c r="I1773"/>
      <c r="J1773"/>
      <c r="K1773"/>
      <c r="L1773"/>
      <c r="M1773"/>
      <c r="N1773"/>
      <c r="O1773"/>
      <c r="P1773"/>
      <c r="Q1773"/>
    </row>
    <row r="1774" spans="2:17">
      <c r="B1774"/>
      <c r="C1774"/>
      <c r="D1774"/>
      <c r="E1774"/>
      <c r="F1774"/>
      <c r="G1774"/>
      <c r="H1774"/>
      <c r="I1774"/>
      <c r="J1774"/>
      <c r="K1774"/>
      <c r="L1774"/>
      <c r="M1774"/>
      <c r="N1774"/>
      <c r="O1774"/>
      <c r="P1774"/>
      <c r="Q1774"/>
    </row>
    <row r="1775" spans="2:17">
      <c r="B1775"/>
      <c r="C1775"/>
      <c r="D1775"/>
      <c r="E1775"/>
      <c r="F1775"/>
      <c r="G1775"/>
      <c r="H1775"/>
      <c r="I1775"/>
      <c r="J1775"/>
      <c r="K1775"/>
      <c r="L1775"/>
      <c r="M1775"/>
      <c r="N1775"/>
      <c r="O1775"/>
      <c r="P1775"/>
      <c r="Q1775"/>
    </row>
    <row r="1776" spans="2:17">
      <c r="B1776"/>
      <c r="C1776"/>
      <c r="D1776"/>
      <c r="E1776"/>
      <c r="F1776"/>
      <c r="G1776"/>
      <c r="H1776"/>
      <c r="I1776"/>
      <c r="J1776"/>
      <c r="K1776"/>
      <c r="L1776"/>
      <c r="M1776"/>
      <c r="N1776"/>
      <c r="O1776"/>
      <c r="P1776"/>
      <c r="Q1776"/>
    </row>
    <row r="1777" spans="2:17">
      <c r="B1777"/>
      <c r="C1777"/>
      <c r="D1777"/>
      <c r="E1777"/>
      <c r="F1777"/>
      <c r="G1777"/>
      <c r="H1777"/>
      <c r="I1777"/>
      <c r="J1777"/>
      <c r="K1777"/>
      <c r="L1777"/>
      <c r="M1777"/>
      <c r="N1777"/>
      <c r="O1777"/>
      <c r="P1777"/>
      <c r="Q1777"/>
    </row>
    <row r="1778" spans="2:17">
      <c r="B1778"/>
      <c r="C1778"/>
      <c r="D1778"/>
      <c r="E1778"/>
      <c r="F1778"/>
      <c r="G1778"/>
      <c r="H1778"/>
      <c r="I1778"/>
      <c r="J1778"/>
      <c r="K1778"/>
      <c r="L1778"/>
      <c r="M1778"/>
      <c r="N1778"/>
      <c r="O1778"/>
      <c r="P1778"/>
      <c r="Q1778"/>
    </row>
    <row r="1779" spans="2:17">
      <c r="B1779"/>
      <c r="C1779"/>
      <c r="D1779"/>
      <c r="E1779"/>
      <c r="F1779"/>
      <c r="G1779"/>
      <c r="H1779"/>
      <c r="I1779"/>
      <c r="J1779"/>
      <c r="K1779"/>
      <c r="L1779"/>
      <c r="M1779"/>
      <c r="N1779"/>
      <c r="O1779"/>
      <c r="P1779"/>
      <c r="Q1779"/>
    </row>
    <row r="1780" spans="2:17">
      <c r="B1780"/>
      <c r="C1780"/>
      <c r="D1780"/>
      <c r="E1780"/>
      <c r="F1780"/>
      <c r="G1780"/>
      <c r="H1780"/>
      <c r="I1780"/>
      <c r="J1780"/>
      <c r="K1780"/>
      <c r="L1780"/>
      <c r="M1780"/>
      <c r="N1780"/>
      <c r="O1780"/>
      <c r="P1780"/>
      <c r="Q1780"/>
    </row>
    <row r="1781" spans="2:17">
      <c r="B1781"/>
      <c r="C1781"/>
      <c r="D1781"/>
      <c r="E1781"/>
      <c r="F1781"/>
      <c r="G1781"/>
      <c r="H1781"/>
      <c r="I1781"/>
      <c r="J1781"/>
      <c r="K1781"/>
      <c r="L1781"/>
      <c r="M1781"/>
      <c r="N1781"/>
      <c r="O1781"/>
      <c r="P1781"/>
      <c r="Q1781"/>
    </row>
    <row r="1782" spans="2:17">
      <c r="B1782"/>
      <c r="C1782"/>
      <c r="D1782"/>
      <c r="E1782"/>
      <c r="F1782"/>
      <c r="G1782"/>
      <c r="H1782"/>
      <c r="I1782"/>
      <c r="J1782"/>
      <c r="K1782"/>
      <c r="L1782"/>
      <c r="M1782"/>
      <c r="N1782"/>
      <c r="O1782"/>
      <c r="P1782"/>
      <c r="Q1782"/>
    </row>
    <row r="1783" spans="2:17">
      <c r="B1783"/>
      <c r="C1783"/>
      <c r="D1783"/>
      <c r="E1783"/>
      <c r="F1783"/>
      <c r="G1783"/>
      <c r="H1783"/>
      <c r="I1783"/>
      <c r="J1783"/>
      <c r="K1783"/>
      <c r="L1783"/>
      <c r="M1783"/>
      <c r="N1783"/>
      <c r="O1783"/>
      <c r="P1783"/>
      <c r="Q1783"/>
    </row>
    <row r="1784" spans="2:17">
      <c r="B1784"/>
      <c r="C1784"/>
      <c r="D1784"/>
      <c r="E1784"/>
      <c r="F1784"/>
      <c r="G1784"/>
      <c r="H1784"/>
      <c r="I1784"/>
      <c r="J1784"/>
      <c r="K1784"/>
      <c r="L1784"/>
      <c r="M1784"/>
      <c r="N1784"/>
      <c r="O1784"/>
      <c r="P1784"/>
      <c r="Q1784"/>
    </row>
    <row r="1785" spans="2:17">
      <c r="B1785"/>
      <c r="C1785"/>
      <c r="D1785"/>
      <c r="E1785"/>
      <c r="F1785"/>
      <c r="G1785"/>
      <c r="H1785"/>
      <c r="I1785"/>
      <c r="J1785"/>
      <c r="K1785"/>
      <c r="L1785"/>
      <c r="M1785"/>
      <c r="N1785"/>
      <c r="O1785"/>
      <c r="P1785"/>
      <c r="Q1785"/>
    </row>
    <row r="1786" spans="2:17">
      <c r="B1786"/>
      <c r="C1786"/>
      <c r="D1786"/>
      <c r="E1786"/>
      <c r="F1786"/>
      <c r="G1786"/>
      <c r="H1786"/>
      <c r="I1786"/>
      <c r="J1786"/>
      <c r="K1786"/>
      <c r="L1786"/>
      <c r="M1786"/>
      <c r="N1786"/>
      <c r="O1786"/>
      <c r="P1786"/>
      <c r="Q1786"/>
    </row>
    <row r="1787" spans="2:17">
      <c r="B1787"/>
      <c r="C1787"/>
      <c r="D1787"/>
      <c r="E1787"/>
      <c r="F1787"/>
      <c r="G1787"/>
      <c r="H1787"/>
      <c r="I1787"/>
      <c r="J1787"/>
      <c r="K1787"/>
      <c r="L1787"/>
      <c r="M1787"/>
      <c r="N1787"/>
      <c r="O1787"/>
      <c r="P1787"/>
      <c r="Q1787"/>
    </row>
    <row r="1788" spans="2:17">
      <c r="B1788"/>
      <c r="C1788"/>
      <c r="D1788"/>
      <c r="E1788"/>
      <c r="F1788"/>
      <c r="G1788"/>
      <c r="H1788"/>
      <c r="I1788"/>
      <c r="J1788"/>
      <c r="K1788"/>
      <c r="L1788"/>
      <c r="M1788"/>
      <c r="N1788"/>
      <c r="O1788"/>
      <c r="P1788"/>
      <c r="Q1788"/>
    </row>
    <row r="1789" spans="2:17">
      <c r="B1789"/>
      <c r="C1789"/>
      <c r="D1789"/>
      <c r="E1789"/>
      <c r="F1789"/>
      <c r="G1789"/>
      <c r="H1789"/>
      <c r="I1789"/>
      <c r="J1789"/>
      <c r="K1789"/>
      <c r="L1789"/>
      <c r="M1789"/>
      <c r="N1789"/>
      <c r="O1789"/>
      <c r="P1789"/>
      <c r="Q1789"/>
    </row>
    <row r="1790" spans="2:17">
      <c r="B1790"/>
      <c r="C1790"/>
      <c r="D1790"/>
      <c r="E1790"/>
      <c r="F1790"/>
      <c r="G1790"/>
      <c r="H1790"/>
      <c r="I1790"/>
      <c r="J1790"/>
      <c r="K1790"/>
      <c r="L1790"/>
      <c r="M1790"/>
      <c r="N1790"/>
      <c r="O1790"/>
      <c r="P1790"/>
      <c r="Q1790"/>
    </row>
    <row r="1791" spans="2:17">
      <c r="B1791"/>
      <c r="C1791"/>
      <c r="D1791"/>
      <c r="E1791"/>
      <c r="F1791"/>
      <c r="G1791"/>
      <c r="H1791"/>
      <c r="I1791"/>
      <c r="J1791"/>
      <c r="K1791"/>
      <c r="L1791"/>
      <c r="M1791"/>
      <c r="N1791"/>
      <c r="O1791"/>
      <c r="P1791"/>
      <c r="Q1791"/>
    </row>
    <row r="1792" spans="2:17">
      <c r="B1792"/>
      <c r="C1792"/>
      <c r="D1792"/>
      <c r="E1792"/>
      <c r="F1792"/>
      <c r="G1792"/>
      <c r="H1792"/>
      <c r="I1792"/>
      <c r="J1792"/>
      <c r="K1792"/>
      <c r="L1792"/>
      <c r="M1792"/>
      <c r="N1792"/>
      <c r="O1792"/>
      <c r="P1792"/>
      <c r="Q1792"/>
    </row>
    <row r="1793" spans="2:17">
      <c r="B1793"/>
      <c r="C1793"/>
      <c r="D1793"/>
      <c r="E1793"/>
      <c r="F1793"/>
      <c r="G1793"/>
      <c r="H1793"/>
      <c r="I1793"/>
      <c r="J1793"/>
      <c r="K1793"/>
      <c r="L1793"/>
      <c r="M1793"/>
      <c r="N1793"/>
      <c r="O1793"/>
      <c r="P1793"/>
      <c r="Q1793"/>
    </row>
    <row r="1794" spans="2:17">
      <c r="B1794"/>
      <c r="C1794"/>
      <c r="D1794"/>
      <c r="E1794"/>
      <c r="F1794"/>
      <c r="G1794"/>
      <c r="H1794"/>
      <c r="I1794"/>
      <c r="J1794"/>
      <c r="K1794"/>
      <c r="L1794"/>
      <c r="M1794"/>
      <c r="N1794"/>
      <c r="O1794"/>
      <c r="P1794"/>
      <c r="Q1794"/>
    </row>
    <row r="1795" spans="2:17">
      <c r="B1795"/>
      <c r="C1795"/>
      <c r="D1795"/>
      <c r="E1795"/>
      <c r="F1795"/>
      <c r="G1795"/>
      <c r="H1795"/>
      <c r="I1795"/>
      <c r="J1795"/>
      <c r="K1795"/>
      <c r="L1795"/>
      <c r="M1795"/>
      <c r="N1795"/>
      <c r="O1795"/>
      <c r="P1795"/>
      <c r="Q1795"/>
    </row>
    <row r="1796" spans="2:17">
      <c r="B1796"/>
      <c r="C1796"/>
      <c r="D1796"/>
      <c r="E1796"/>
      <c r="F1796"/>
      <c r="G1796"/>
      <c r="H1796"/>
      <c r="I1796"/>
      <c r="J1796"/>
      <c r="K1796"/>
      <c r="L1796"/>
      <c r="M1796"/>
      <c r="N1796"/>
      <c r="O1796"/>
      <c r="P1796"/>
      <c r="Q1796"/>
    </row>
    <row r="1797" spans="2:17">
      <c r="B1797"/>
      <c r="C1797"/>
      <c r="D1797"/>
      <c r="E1797"/>
      <c r="F1797"/>
      <c r="G1797"/>
      <c r="H1797"/>
      <c r="I1797"/>
      <c r="J1797"/>
      <c r="K1797"/>
      <c r="L1797"/>
      <c r="M1797"/>
      <c r="N1797"/>
      <c r="O1797"/>
      <c r="P1797"/>
      <c r="Q1797"/>
    </row>
    <row r="1798" spans="2:17">
      <c r="B1798"/>
      <c r="C1798"/>
      <c r="D1798"/>
      <c r="E1798"/>
      <c r="F1798"/>
      <c r="G1798"/>
      <c r="H1798"/>
      <c r="I1798"/>
      <c r="J1798"/>
      <c r="K1798"/>
      <c r="L1798"/>
      <c r="M1798"/>
      <c r="N1798"/>
      <c r="O1798"/>
      <c r="P1798"/>
      <c r="Q1798"/>
    </row>
    <row r="1799" spans="2:17">
      <c r="B1799"/>
      <c r="C1799"/>
      <c r="D1799"/>
      <c r="E1799"/>
      <c r="F1799"/>
      <c r="G1799"/>
      <c r="H1799"/>
      <c r="I1799"/>
      <c r="J1799"/>
      <c r="K1799"/>
      <c r="L1799"/>
      <c r="M1799"/>
      <c r="N1799"/>
      <c r="O1799"/>
      <c r="P1799"/>
      <c r="Q1799"/>
    </row>
    <row r="1800" spans="2:17">
      <c r="B1800"/>
      <c r="C1800"/>
      <c r="D1800"/>
      <c r="E1800"/>
      <c r="F1800"/>
      <c r="G1800"/>
      <c r="H1800"/>
      <c r="I1800"/>
      <c r="J1800"/>
      <c r="K1800"/>
      <c r="L1800"/>
      <c r="M1800"/>
      <c r="N1800"/>
      <c r="O1800"/>
      <c r="P1800"/>
      <c r="Q1800"/>
    </row>
    <row r="1801" spans="2:17">
      <c r="B1801"/>
      <c r="C1801"/>
      <c r="D1801"/>
      <c r="E1801"/>
      <c r="F1801"/>
      <c r="G1801"/>
      <c r="H1801"/>
      <c r="I1801"/>
      <c r="J1801"/>
      <c r="K1801"/>
      <c r="L1801"/>
      <c r="M1801"/>
      <c r="N1801"/>
      <c r="O1801"/>
      <c r="P1801"/>
      <c r="Q1801"/>
    </row>
    <row r="1802" spans="2:17">
      <c r="B1802"/>
      <c r="C1802"/>
      <c r="D1802"/>
      <c r="E1802"/>
      <c r="F1802"/>
      <c r="G1802"/>
      <c r="H1802"/>
      <c r="I1802"/>
      <c r="J1802"/>
      <c r="K1802"/>
      <c r="L1802"/>
      <c r="M1802"/>
      <c r="N1802"/>
      <c r="O1802"/>
      <c r="P1802"/>
      <c r="Q1802"/>
    </row>
    <row r="1803" spans="2:17">
      <c r="B1803"/>
      <c r="C1803"/>
      <c r="D1803"/>
      <c r="E1803"/>
      <c r="F1803"/>
      <c r="G1803"/>
      <c r="H1803"/>
      <c r="I1803"/>
      <c r="J1803"/>
      <c r="K1803"/>
      <c r="L1803"/>
      <c r="M1803"/>
      <c r="N1803"/>
      <c r="O1803"/>
      <c r="P1803"/>
      <c r="Q1803"/>
    </row>
    <row r="1804" spans="2:17">
      <c r="B1804"/>
      <c r="C1804"/>
      <c r="D1804"/>
      <c r="E1804"/>
      <c r="F1804"/>
      <c r="G1804"/>
      <c r="H1804"/>
      <c r="I1804"/>
      <c r="J1804"/>
      <c r="K1804"/>
      <c r="L1804"/>
      <c r="M1804"/>
      <c r="N1804"/>
      <c r="O1804"/>
      <c r="P1804"/>
      <c r="Q1804"/>
    </row>
    <row r="1805" spans="2:17">
      <c r="B1805"/>
      <c r="C1805"/>
      <c r="D1805"/>
      <c r="E1805"/>
      <c r="F1805"/>
      <c r="G1805"/>
      <c r="H1805"/>
      <c r="I1805"/>
      <c r="J1805"/>
      <c r="K1805"/>
      <c r="L1805"/>
      <c r="M1805"/>
      <c r="N1805"/>
      <c r="O1805"/>
      <c r="P1805"/>
      <c r="Q1805"/>
    </row>
    <row r="1806" spans="2:17">
      <c r="B1806"/>
      <c r="C1806"/>
      <c r="D1806"/>
      <c r="E1806"/>
      <c r="F1806"/>
      <c r="G1806"/>
      <c r="H1806"/>
      <c r="I1806"/>
      <c r="J1806"/>
      <c r="K1806"/>
      <c r="L1806"/>
      <c r="M1806"/>
      <c r="N1806"/>
      <c r="O1806"/>
      <c r="P1806"/>
      <c r="Q1806"/>
    </row>
    <row r="1807" spans="2:17">
      <c r="B1807"/>
      <c r="C1807"/>
      <c r="D1807"/>
      <c r="E1807"/>
      <c r="F1807"/>
      <c r="G1807"/>
      <c r="H1807"/>
      <c r="I1807"/>
      <c r="J1807"/>
      <c r="K1807"/>
      <c r="L1807"/>
      <c r="M1807"/>
      <c r="N1807"/>
      <c r="O1807"/>
      <c r="P1807"/>
      <c r="Q1807"/>
    </row>
    <row r="1808" spans="2:17">
      <c r="B1808"/>
      <c r="C1808"/>
      <c r="D1808"/>
      <c r="E1808"/>
      <c r="F1808"/>
      <c r="G1808"/>
      <c r="H1808"/>
      <c r="I1808"/>
      <c r="J1808"/>
      <c r="K1808"/>
      <c r="L1808"/>
      <c r="M1808"/>
      <c r="N1808"/>
      <c r="O1808"/>
      <c r="P1808"/>
      <c r="Q1808"/>
    </row>
    <row r="1809" spans="2:17">
      <c r="B1809"/>
      <c r="C1809"/>
      <c r="D1809"/>
      <c r="E1809"/>
      <c r="F1809"/>
      <c r="G1809"/>
      <c r="H1809"/>
      <c r="I1809"/>
      <c r="J1809"/>
      <c r="K1809"/>
      <c r="L1809"/>
      <c r="M1809"/>
      <c r="N1809"/>
      <c r="O1809"/>
      <c r="P1809"/>
      <c r="Q1809"/>
    </row>
    <row r="1810" spans="2:17">
      <c r="B1810"/>
      <c r="C1810"/>
      <c r="D1810"/>
      <c r="E1810"/>
      <c r="F1810"/>
      <c r="G1810"/>
      <c r="H1810"/>
      <c r="I1810"/>
      <c r="J1810"/>
      <c r="K1810"/>
      <c r="L1810"/>
      <c r="M1810"/>
      <c r="N1810"/>
      <c r="O1810"/>
      <c r="P1810"/>
      <c r="Q1810"/>
    </row>
    <row r="1811" spans="2:17">
      <c r="B1811"/>
      <c r="C1811"/>
      <c r="D1811"/>
      <c r="E1811"/>
      <c r="F1811"/>
      <c r="G1811"/>
      <c r="H1811"/>
      <c r="I1811"/>
      <c r="J1811"/>
      <c r="K1811"/>
      <c r="L1811"/>
      <c r="M1811"/>
      <c r="N1811"/>
      <c r="O1811"/>
      <c r="P1811"/>
      <c r="Q1811"/>
    </row>
    <row r="1812" spans="2:17">
      <c r="B1812"/>
      <c r="C1812"/>
      <c r="D1812"/>
      <c r="E1812"/>
      <c r="F1812"/>
      <c r="G1812"/>
      <c r="H1812"/>
      <c r="I1812"/>
      <c r="J1812"/>
      <c r="K1812"/>
      <c r="L1812"/>
      <c r="M1812"/>
      <c r="N1812"/>
      <c r="O1812"/>
      <c r="P1812"/>
      <c r="Q1812"/>
    </row>
    <row r="1813" spans="2:17">
      <c r="B1813"/>
      <c r="C1813"/>
      <c r="D1813"/>
      <c r="E1813"/>
      <c r="F1813"/>
      <c r="G1813"/>
      <c r="H1813"/>
      <c r="I1813"/>
      <c r="J1813"/>
      <c r="K1813"/>
      <c r="L1813"/>
      <c r="M1813"/>
      <c r="N1813"/>
      <c r="O1813"/>
      <c r="P1813"/>
      <c r="Q1813"/>
    </row>
    <row r="1814" spans="2:17">
      <c r="B1814"/>
      <c r="C1814"/>
      <c r="D1814"/>
      <c r="E1814"/>
      <c r="F1814"/>
      <c r="G1814"/>
      <c r="H1814"/>
      <c r="I1814"/>
      <c r="J1814"/>
      <c r="K1814"/>
      <c r="L1814"/>
      <c r="M1814"/>
      <c r="N1814"/>
      <c r="O1814"/>
      <c r="P1814"/>
      <c r="Q1814"/>
    </row>
    <row r="1815" spans="2:17">
      <c r="B1815"/>
      <c r="C1815"/>
      <c r="D1815"/>
      <c r="E1815"/>
      <c r="F1815"/>
      <c r="G1815"/>
      <c r="H1815"/>
      <c r="I1815"/>
      <c r="J1815"/>
      <c r="K1815"/>
      <c r="L1815"/>
      <c r="M1815"/>
      <c r="N1815"/>
      <c r="O1815"/>
      <c r="P1815"/>
      <c r="Q1815"/>
    </row>
    <row r="1816" spans="2:17">
      <c r="B1816"/>
      <c r="C1816"/>
      <c r="D1816"/>
      <c r="E1816"/>
      <c r="F1816"/>
      <c r="G1816"/>
      <c r="H1816"/>
      <c r="I1816"/>
      <c r="J1816"/>
      <c r="K1816"/>
      <c r="L1816"/>
      <c r="M1816"/>
      <c r="N1816"/>
      <c r="O1816"/>
      <c r="P1816"/>
      <c r="Q1816"/>
    </row>
    <row r="1817" spans="2:17">
      <c r="B1817"/>
      <c r="C1817"/>
      <c r="D1817"/>
      <c r="E1817"/>
      <c r="F1817"/>
      <c r="G1817"/>
      <c r="H1817"/>
      <c r="I1817"/>
      <c r="J1817"/>
      <c r="K1817"/>
      <c r="L1817"/>
      <c r="M1817"/>
      <c r="N1817"/>
      <c r="O1817"/>
      <c r="P1817"/>
      <c r="Q1817"/>
    </row>
    <row r="1818" spans="2:17">
      <c r="B1818"/>
      <c r="C1818"/>
      <c r="D1818"/>
      <c r="E1818"/>
      <c r="F1818"/>
      <c r="G1818"/>
      <c r="H1818"/>
      <c r="I1818"/>
      <c r="J1818"/>
      <c r="K1818"/>
      <c r="L1818"/>
      <c r="M1818"/>
      <c r="N1818"/>
      <c r="O1818"/>
      <c r="P1818"/>
      <c r="Q1818"/>
    </row>
    <row r="1819" spans="2:17">
      <c r="B1819"/>
      <c r="C1819"/>
      <c r="D1819"/>
      <c r="E1819"/>
      <c r="F1819"/>
      <c r="G1819"/>
      <c r="H1819"/>
      <c r="I1819"/>
      <c r="J1819"/>
      <c r="K1819"/>
      <c r="L1819"/>
      <c r="M1819"/>
      <c r="N1819"/>
      <c r="O1819"/>
      <c r="P1819"/>
      <c r="Q1819"/>
    </row>
    <row r="1820" spans="2:17">
      <c r="B1820"/>
      <c r="C1820"/>
      <c r="D1820"/>
      <c r="E1820"/>
      <c r="F1820"/>
      <c r="G1820"/>
      <c r="H1820"/>
      <c r="I1820"/>
      <c r="J1820"/>
      <c r="K1820"/>
      <c r="L1820"/>
      <c r="M1820"/>
      <c r="N1820"/>
      <c r="O1820"/>
      <c r="P1820"/>
      <c r="Q1820"/>
    </row>
    <row r="1821" spans="2:17">
      <c r="B1821"/>
      <c r="C1821"/>
      <c r="D1821"/>
      <c r="E1821"/>
      <c r="F1821"/>
      <c r="G1821"/>
      <c r="H1821"/>
      <c r="I1821"/>
      <c r="J1821"/>
      <c r="K1821"/>
      <c r="L1821"/>
      <c r="M1821"/>
      <c r="N1821"/>
      <c r="O1821"/>
      <c r="P1821"/>
      <c r="Q1821"/>
    </row>
    <row r="1822" spans="2:17">
      <c r="B1822"/>
      <c r="C1822"/>
      <c r="D1822"/>
      <c r="E1822"/>
      <c r="F1822"/>
      <c r="G1822"/>
      <c r="H1822"/>
      <c r="I1822"/>
      <c r="J1822"/>
      <c r="K1822"/>
      <c r="L1822"/>
      <c r="M1822"/>
      <c r="N1822"/>
      <c r="O1822"/>
      <c r="P1822"/>
      <c r="Q1822"/>
    </row>
    <row r="1823" spans="2:17">
      <c r="B1823"/>
      <c r="C1823"/>
      <c r="D1823"/>
      <c r="E1823"/>
      <c r="F1823"/>
      <c r="G1823"/>
      <c r="H1823"/>
      <c r="I1823"/>
      <c r="J1823"/>
      <c r="K1823"/>
      <c r="L1823"/>
      <c r="M1823"/>
      <c r="N1823"/>
      <c r="O1823"/>
      <c r="P1823"/>
      <c r="Q1823"/>
    </row>
    <row r="1824" spans="2:17">
      <c r="B1824"/>
      <c r="C1824"/>
      <c r="D1824"/>
      <c r="E1824"/>
      <c r="F1824"/>
      <c r="G1824"/>
      <c r="H1824"/>
      <c r="I1824"/>
      <c r="J1824"/>
      <c r="K1824"/>
      <c r="L1824"/>
      <c r="M1824"/>
      <c r="N1824"/>
      <c r="O1824"/>
      <c r="P1824"/>
      <c r="Q1824"/>
    </row>
    <row r="1825" spans="2:17">
      <c r="B1825"/>
      <c r="C1825"/>
      <c r="D1825"/>
      <c r="E1825"/>
      <c r="F1825"/>
      <c r="G1825"/>
      <c r="H1825"/>
      <c r="I1825"/>
      <c r="J1825"/>
      <c r="K1825"/>
      <c r="L1825"/>
      <c r="M1825"/>
      <c r="N1825"/>
      <c r="O1825"/>
      <c r="P1825"/>
      <c r="Q1825"/>
    </row>
    <row r="1826" spans="2:17">
      <c r="B1826"/>
      <c r="C1826"/>
      <c r="D1826"/>
      <c r="E1826"/>
      <c r="F1826"/>
      <c r="G1826"/>
      <c r="H1826"/>
      <c r="I1826"/>
      <c r="J1826"/>
      <c r="K1826"/>
      <c r="L1826"/>
      <c r="M1826"/>
      <c r="N1826"/>
      <c r="O1826"/>
      <c r="P1826"/>
      <c r="Q1826"/>
    </row>
    <row r="1827" spans="2:17">
      <c r="B1827"/>
      <c r="C1827"/>
      <c r="D1827"/>
      <c r="E1827"/>
      <c r="F1827"/>
      <c r="G1827"/>
      <c r="H1827"/>
      <c r="I1827"/>
      <c r="J1827"/>
      <c r="K1827"/>
      <c r="L1827"/>
      <c r="M1827"/>
      <c r="N1827"/>
      <c r="O1827"/>
      <c r="P1827"/>
      <c r="Q1827"/>
    </row>
    <row r="1828" spans="2:17">
      <c r="B1828"/>
      <c r="C1828"/>
      <c r="D1828"/>
      <c r="E1828"/>
      <c r="F1828"/>
      <c r="G1828"/>
      <c r="H1828"/>
      <c r="I1828"/>
      <c r="J1828"/>
      <c r="K1828"/>
      <c r="L1828"/>
      <c r="M1828"/>
      <c r="N1828"/>
      <c r="O1828"/>
      <c r="P1828"/>
      <c r="Q1828"/>
    </row>
    <row r="1829" spans="2:17">
      <c r="B1829"/>
      <c r="C1829"/>
      <c r="D1829"/>
      <c r="E1829"/>
      <c r="F1829"/>
      <c r="G1829"/>
      <c r="H1829"/>
      <c r="I1829"/>
      <c r="J1829"/>
      <c r="K1829"/>
      <c r="L1829"/>
      <c r="M1829"/>
      <c r="N1829"/>
      <c r="O1829"/>
      <c r="P1829"/>
      <c r="Q1829"/>
    </row>
    <row r="1830" spans="2:17">
      <c r="B1830"/>
      <c r="C1830"/>
      <c r="D1830"/>
      <c r="E1830"/>
      <c r="F1830"/>
      <c r="G1830"/>
      <c r="H1830"/>
      <c r="I1830"/>
      <c r="J1830"/>
      <c r="K1830"/>
      <c r="L1830"/>
      <c r="M1830"/>
      <c r="N1830"/>
      <c r="O1830"/>
      <c r="P1830"/>
      <c r="Q1830"/>
    </row>
    <row r="1831" spans="2:17">
      <c r="B1831"/>
      <c r="C1831"/>
      <c r="D1831"/>
      <c r="E1831"/>
      <c r="F1831"/>
      <c r="G1831"/>
      <c r="H1831"/>
      <c r="I1831"/>
      <c r="J1831"/>
      <c r="K1831"/>
      <c r="L1831"/>
      <c r="M1831"/>
      <c r="N1831"/>
      <c r="O1831"/>
      <c r="P1831"/>
      <c r="Q1831"/>
    </row>
    <row r="1832" spans="2:17">
      <c r="B1832"/>
      <c r="C1832"/>
      <c r="D1832"/>
      <c r="E1832"/>
      <c r="F1832"/>
      <c r="G1832"/>
      <c r="H1832"/>
      <c r="I1832"/>
      <c r="J1832"/>
      <c r="K1832"/>
      <c r="L1832"/>
      <c r="M1832"/>
      <c r="N1832"/>
      <c r="O1832"/>
      <c r="P1832"/>
      <c r="Q1832"/>
    </row>
    <row r="1833" spans="2:17">
      <c r="B1833"/>
      <c r="C1833"/>
      <c r="D1833"/>
      <c r="E1833"/>
      <c r="F1833"/>
      <c r="G1833"/>
      <c r="H1833"/>
      <c r="I1833"/>
      <c r="J1833"/>
      <c r="K1833"/>
      <c r="L1833"/>
      <c r="M1833"/>
      <c r="N1833"/>
      <c r="O1833"/>
      <c r="P1833"/>
      <c r="Q1833"/>
    </row>
    <row r="1834" spans="2:17">
      <c r="B1834"/>
      <c r="C1834"/>
      <c r="D1834"/>
      <c r="E1834"/>
      <c r="F1834"/>
      <c r="G1834"/>
      <c r="H1834"/>
      <c r="I1834"/>
      <c r="J1834"/>
      <c r="K1834"/>
      <c r="L1834"/>
      <c r="M1834"/>
      <c r="N1834"/>
      <c r="O1834"/>
      <c r="P1834"/>
      <c r="Q1834"/>
    </row>
    <row r="1835" spans="2:17">
      <c r="B1835"/>
      <c r="C1835"/>
      <c r="D1835"/>
      <c r="E1835"/>
      <c r="F1835"/>
      <c r="G1835"/>
      <c r="H1835"/>
      <c r="I1835"/>
      <c r="J1835"/>
      <c r="K1835"/>
      <c r="L1835"/>
      <c r="M1835"/>
      <c r="N1835"/>
      <c r="O1835"/>
      <c r="P1835"/>
      <c r="Q1835"/>
    </row>
    <row r="1836" spans="2:17">
      <c r="B1836"/>
      <c r="C1836"/>
      <c r="D1836"/>
      <c r="E1836"/>
      <c r="F1836"/>
      <c r="G1836"/>
      <c r="H1836"/>
      <c r="I1836"/>
      <c r="J1836"/>
      <c r="K1836"/>
      <c r="L1836"/>
      <c r="M1836"/>
      <c r="N1836"/>
      <c r="O1836"/>
      <c r="P1836"/>
      <c r="Q1836"/>
    </row>
    <row r="1837" spans="2:17">
      <c r="B1837"/>
      <c r="C1837"/>
      <c r="D1837"/>
      <c r="E1837"/>
      <c r="F1837"/>
      <c r="G1837"/>
      <c r="H1837"/>
      <c r="I1837"/>
      <c r="J1837"/>
      <c r="K1837"/>
      <c r="L1837"/>
      <c r="M1837"/>
      <c r="N1837"/>
      <c r="O1837"/>
      <c r="P1837"/>
      <c r="Q1837"/>
    </row>
    <row r="1838" spans="2:17">
      <c r="B1838"/>
      <c r="C1838"/>
      <c r="D1838"/>
      <c r="E1838"/>
      <c r="F1838"/>
      <c r="G1838"/>
      <c r="H1838"/>
      <c r="I1838"/>
      <c r="J1838"/>
      <c r="K1838"/>
      <c r="L1838"/>
      <c r="M1838"/>
      <c r="N1838"/>
      <c r="O1838"/>
      <c r="P1838"/>
      <c r="Q1838"/>
    </row>
    <row r="1839" spans="2:17">
      <c r="B1839"/>
      <c r="C1839"/>
      <c r="D1839"/>
      <c r="E1839"/>
      <c r="F1839"/>
      <c r="G1839"/>
      <c r="H1839"/>
      <c r="I1839"/>
      <c r="J1839"/>
      <c r="K1839"/>
      <c r="L1839"/>
      <c r="M1839"/>
      <c r="N1839"/>
      <c r="O1839"/>
      <c r="P1839"/>
      <c r="Q1839"/>
    </row>
    <row r="1840" spans="2:17">
      <c r="B1840"/>
      <c r="C1840"/>
      <c r="D1840"/>
      <c r="E1840"/>
      <c r="F1840"/>
      <c r="G1840"/>
      <c r="H1840"/>
      <c r="I1840"/>
      <c r="J1840"/>
      <c r="K1840"/>
      <c r="L1840"/>
      <c r="M1840"/>
      <c r="N1840"/>
      <c r="O1840"/>
      <c r="P1840"/>
      <c r="Q1840"/>
    </row>
    <row r="1841" spans="2:17">
      <c r="B1841"/>
      <c r="C1841"/>
      <c r="D1841"/>
      <c r="E1841"/>
      <c r="F1841"/>
      <c r="G1841"/>
      <c r="H1841"/>
      <c r="I1841"/>
      <c r="J1841"/>
      <c r="K1841"/>
      <c r="L1841"/>
      <c r="M1841"/>
      <c r="N1841"/>
      <c r="O1841"/>
      <c r="P1841"/>
      <c r="Q1841"/>
    </row>
    <row r="1842" spans="2:17">
      <c r="B1842"/>
      <c r="C1842"/>
      <c r="D1842"/>
      <c r="E1842"/>
      <c r="F1842"/>
      <c r="G1842"/>
      <c r="H1842"/>
      <c r="I1842"/>
      <c r="J1842"/>
      <c r="K1842"/>
      <c r="L1842"/>
      <c r="M1842"/>
      <c r="N1842"/>
      <c r="O1842"/>
      <c r="P1842"/>
      <c r="Q1842"/>
    </row>
    <row r="1843" spans="2:17">
      <c r="B1843"/>
      <c r="C1843"/>
      <c r="D1843"/>
      <c r="E1843"/>
      <c r="F1843"/>
      <c r="G1843"/>
      <c r="H1843"/>
      <c r="I1843"/>
      <c r="J1843"/>
      <c r="K1843"/>
      <c r="L1843"/>
      <c r="M1843"/>
      <c r="N1843"/>
      <c r="O1843"/>
      <c r="P1843"/>
      <c r="Q1843"/>
    </row>
    <row r="1844" spans="2:17">
      <c r="B1844"/>
      <c r="C1844"/>
      <c r="D1844"/>
      <c r="E1844"/>
      <c r="F1844"/>
      <c r="G1844"/>
      <c r="H1844"/>
      <c r="I1844"/>
      <c r="J1844"/>
      <c r="K1844"/>
      <c r="L1844"/>
      <c r="M1844"/>
      <c r="N1844"/>
      <c r="O1844"/>
      <c r="P1844"/>
      <c r="Q1844"/>
    </row>
    <row r="1845" spans="2:17">
      <c r="B1845"/>
      <c r="C1845"/>
      <c r="D1845"/>
      <c r="E1845"/>
      <c r="F1845"/>
      <c r="G1845"/>
      <c r="H1845"/>
      <c r="I1845"/>
      <c r="J1845"/>
      <c r="K1845"/>
      <c r="L1845"/>
      <c r="M1845"/>
      <c r="N1845"/>
      <c r="O1845"/>
      <c r="P1845"/>
      <c r="Q1845"/>
    </row>
    <row r="1846" spans="2:17">
      <c r="B1846"/>
      <c r="C1846"/>
      <c r="D1846"/>
      <c r="E1846"/>
      <c r="F1846"/>
      <c r="G1846"/>
      <c r="H1846"/>
      <c r="I1846"/>
      <c r="J1846"/>
      <c r="K1846"/>
      <c r="L1846"/>
      <c r="M1846"/>
      <c r="N1846"/>
      <c r="O1846"/>
      <c r="P1846"/>
      <c r="Q1846"/>
    </row>
    <row r="1847" spans="2:17">
      <c r="B1847"/>
      <c r="C1847"/>
      <c r="D1847"/>
      <c r="E1847"/>
      <c r="F1847"/>
      <c r="G1847"/>
      <c r="H1847"/>
      <c r="I1847"/>
      <c r="J1847"/>
      <c r="K1847"/>
      <c r="L1847"/>
      <c r="M1847"/>
      <c r="N1847"/>
      <c r="O1847"/>
      <c r="P1847"/>
      <c r="Q1847"/>
    </row>
    <row r="1848" spans="2:17">
      <c r="B1848"/>
      <c r="C1848"/>
      <c r="D1848"/>
      <c r="E1848"/>
      <c r="F1848"/>
      <c r="G1848"/>
      <c r="H1848"/>
      <c r="I1848"/>
      <c r="J1848"/>
      <c r="K1848"/>
      <c r="L1848"/>
      <c r="M1848"/>
      <c r="N1848"/>
      <c r="O1848"/>
      <c r="P1848"/>
      <c r="Q1848"/>
    </row>
    <row r="1849" spans="2:17">
      <c r="B1849"/>
      <c r="C1849"/>
      <c r="D1849"/>
      <c r="E1849"/>
      <c r="F1849"/>
      <c r="G1849"/>
      <c r="H1849"/>
      <c r="I1849"/>
      <c r="J1849"/>
      <c r="K1849"/>
      <c r="L1849"/>
      <c r="M1849"/>
      <c r="N1849"/>
      <c r="O1849"/>
      <c r="P1849"/>
      <c r="Q1849"/>
    </row>
    <row r="1850" spans="2:17">
      <c r="B1850"/>
      <c r="C1850"/>
      <c r="D1850"/>
      <c r="E1850"/>
      <c r="F1850"/>
      <c r="G1850"/>
      <c r="H1850"/>
      <c r="I1850"/>
      <c r="J1850"/>
      <c r="K1850"/>
      <c r="L1850"/>
      <c r="M1850"/>
      <c r="N1850"/>
      <c r="O1850"/>
      <c r="P1850"/>
      <c r="Q1850"/>
    </row>
    <row r="1851" spans="2:17">
      <c r="B1851"/>
      <c r="C1851"/>
      <c r="D1851"/>
      <c r="E1851"/>
      <c r="F1851"/>
      <c r="G1851"/>
      <c r="H1851"/>
      <c r="I1851"/>
      <c r="J1851"/>
      <c r="K1851"/>
      <c r="L1851"/>
      <c r="M1851"/>
      <c r="N1851"/>
      <c r="O1851"/>
      <c r="P1851"/>
      <c r="Q1851"/>
    </row>
    <row r="1852" spans="2:17">
      <c r="B1852"/>
      <c r="C1852"/>
      <c r="D1852"/>
      <c r="E1852"/>
      <c r="F1852"/>
      <c r="G1852"/>
      <c r="H1852"/>
      <c r="I1852"/>
      <c r="J1852"/>
      <c r="K1852"/>
      <c r="L1852"/>
      <c r="M1852"/>
      <c r="N1852"/>
      <c r="O1852"/>
      <c r="P1852"/>
      <c r="Q1852"/>
    </row>
    <row r="1853" spans="2:17">
      <c r="B1853"/>
      <c r="C1853"/>
      <c r="D1853"/>
      <c r="E1853"/>
      <c r="F1853"/>
      <c r="G1853"/>
      <c r="H1853"/>
      <c r="I1853"/>
      <c r="J1853"/>
      <c r="K1853"/>
      <c r="L1853"/>
      <c r="M1853"/>
      <c r="N1853"/>
      <c r="O1853"/>
      <c r="P1853"/>
      <c r="Q1853"/>
    </row>
    <row r="1854" spans="2:17">
      <c r="B1854"/>
      <c r="C1854"/>
      <c r="D1854"/>
      <c r="E1854"/>
      <c r="F1854"/>
      <c r="G1854"/>
      <c r="H1854"/>
      <c r="I1854"/>
      <c r="J1854"/>
      <c r="K1854"/>
      <c r="L1854"/>
      <c r="M1854"/>
      <c r="N1854"/>
      <c r="O1854"/>
      <c r="P1854"/>
      <c r="Q1854"/>
    </row>
    <row r="1855" spans="2:17">
      <c r="B1855"/>
      <c r="C1855"/>
      <c r="D1855"/>
      <c r="E1855"/>
      <c r="F1855"/>
      <c r="G1855"/>
      <c r="H1855"/>
      <c r="I1855"/>
      <c r="J1855"/>
      <c r="K1855"/>
      <c r="L1855"/>
      <c r="M1855"/>
      <c r="N1855"/>
      <c r="O1855"/>
      <c r="P1855"/>
      <c r="Q1855"/>
    </row>
    <row r="1856" spans="2:17">
      <c r="B1856"/>
      <c r="C1856"/>
      <c r="D1856"/>
      <c r="E1856"/>
      <c r="F1856"/>
      <c r="G1856"/>
      <c r="H1856"/>
      <c r="I1856"/>
      <c r="J1856"/>
      <c r="K1856"/>
      <c r="L1856"/>
      <c r="M1856"/>
      <c r="N1856"/>
      <c r="O1856"/>
      <c r="P1856"/>
      <c r="Q1856"/>
    </row>
    <row r="1857" spans="2:17">
      <c r="B1857"/>
      <c r="C1857"/>
      <c r="D1857"/>
      <c r="E1857"/>
      <c r="F1857"/>
      <c r="G1857"/>
      <c r="H1857"/>
      <c r="I1857"/>
      <c r="J1857"/>
      <c r="K1857"/>
      <c r="L1857"/>
      <c r="M1857"/>
      <c r="N1857"/>
      <c r="O1857"/>
      <c r="P1857"/>
      <c r="Q1857"/>
    </row>
    <row r="1858" spans="2:17">
      <c r="B1858"/>
      <c r="C1858"/>
      <c r="D1858"/>
      <c r="E1858"/>
      <c r="F1858"/>
      <c r="G1858"/>
      <c r="H1858"/>
      <c r="I1858"/>
      <c r="J1858"/>
      <c r="K1858"/>
      <c r="L1858"/>
      <c r="M1858"/>
      <c r="N1858"/>
      <c r="O1858"/>
      <c r="P1858"/>
      <c r="Q1858"/>
    </row>
    <row r="1859" spans="2:17">
      <c r="B1859"/>
      <c r="C1859"/>
      <c r="D1859"/>
      <c r="E1859"/>
      <c r="F1859"/>
      <c r="G1859"/>
      <c r="H1859"/>
      <c r="I1859"/>
      <c r="J1859"/>
      <c r="K1859"/>
      <c r="L1859"/>
      <c r="M1859"/>
      <c r="N1859"/>
      <c r="O1859"/>
      <c r="P1859"/>
      <c r="Q1859"/>
    </row>
    <row r="1860" spans="2:17">
      <c r="B1860"/>
      <c r="C1860"/>
      <c r="D1860"/>
      <c r="E1860"/>
      <c r="F1860"/>
      <c r="G1860"/>
      <c r="H1860"/>
      <c r="I1860"/>
      <c r="J1860"/>
      <c r="K1860"/>
      <c r="L1860"/>
      <c r="M1860"/>
      <c r="N1860"/>
      <c r="O1860"/>
      <c r="P1860"/>
      <c r="Q1860"/>
    </row>
    <row r="1861" spans="2:17">
      <c r="B1861"/>
      <c r="C1861"/>
      <c r="D1861"/>
      <c r="E1861"/>
      <c r="F1861"/>
      <c r="G1861"/>
      <c r="H1861"/>
      <c r="I1861"/>
      <c r="J1861"/>
      <c r="K1861"/>
      <c r="L1861"/>
      <c r="M1861"/>
      <c r="N1861"/>
      <c r="O1861"/>
      <c r="P1861"/>
      <c r="Q1861"/>
    </row>
    <row r="1862" spans="2:17">
      <c r="B1862"/>
      <c r="C1862"/>
      <c r="D1862"/>
      <c r="E1862"/>
      <c r="F1862"/>
      <c r="G1862"/>
      <c r="H1862"/>
      <c r="I1862"/>
      <c r="J1862"/>
      <c r="K1862"/>
      <c r="L1862"/>
      <c r="M1862"/>
      <c r="N1862"/>
      <c r="O1862"/>
      <c r="P1862"/>
      <c r="Q1862"/>
    </row>
    <row r="1863" spans="2:17">
      <c r="B1863"/>
      <c r="C1863"/>
      <c r="D1863"/>
      <c r="E1863"/>
      <c r="F1863"/>
      <c r="G1863"/>
      <c r="H1863"/>
      <c r="I1863"/>
      <c r="J1863"/>
      <c r="K1863"/>
      <c r="L1863"/>
      <c r="M1863"/>
      <c r="N1863"/>
      <c r="O1863"/>
      <c r="P1863"/>
      <c r="Q1863"/>
    </row>
    <row r="1864" spans="2:17">
      <c r="B1864"/>
      <c r="C1864"/>
      <c r="D1864"/>
      <c r="E1864"/>
      <c r="F1864"/>
      <c r="G1864"/>
      <c r="H1864"/>
      <c r="I1864"/>
      <c r="J1864"/>
      <c r="K1864"/>
      <c r="L1864"/>
      <c r="M1864"/>
      <c r="N1864"/>
      <c r="O1864"/>
      <c r="P1864"/>
      <c r="Q1864"/>
    </row>
    <row r="1865" spans="2:17">
      <c r="B1865"/>
      <c r="C1865"/>
      <c r="D1865"/>
      <c r="E1865"/>
      <c r="F1865"/>
      <c r="G1865"/>
      <c r="H1865"/>
      <c r="I1865"/>
      <c r="J1865"/>
      <c r="K1865"/>
      <c r="L1865"/>
      <c r="M1865"/>
      <c r="N1865"/>
      <c r="O1865"/>
      <c r="P1865"/>
      <c r="Q1865"/>
    </row>
    <row r="1866" spans="2:17">
      <c r="B1866"/>
      <c r="C1866"/>
      <c r="D1866"/>
      <c r="E1866"/>
      <c r="F1866"/>
      <c r="G1866"/>
      <c r="H1866"/>
      <c r="I1866"/>
      <c r="J1866"/>
      <c r="K1866"/>
      <c r="L1866"/>
      <c r="M1866"/>
      <c r="N1866"/>
      <c r="O1866"/>
      <c r="P1866"/>
      <c r="Q1866"/>
    </row>
    <row r="1867" spans="2:17">
      <c r="B1867"/>
      <c r="C1867"/>
      <c r="D1867"/>
      <c r="E1867"/>
      <c r="F1867"/>
      <c r="G1867"/>
      <c r="H1867"/>
      <c r="I1867"/>
      <c r="J1867"/>
      <c r="K1867"/>
      <c r="L1867"/>
      <c r="M1867"/>
      <c r="N1867"/>
      <c r="O1867"/>
      <c r="P1867"/>
      <c r="Q1867"/>
    </row>
    <row r="1868" spans="2:17">
      <c r="B1868"/>
      <c r="C1868"/>
      <c r="D1868"/>
      <c r="E1868"/>
      <c r="F1868"/>
      <c r="G1868"/>
      <c r="H1868"/>
      <c r="I1868"/>
      <c r="J1868"/>
      <c r="K1868"/>
      <c r="L1868"/>
      <c r="M1868"/>
      <c r="N1868"/>
      <c r="O1868"/>
      <c r="P1868"/>
      <c r="Q1868"/>
    </row>
    <row r="1869" spans="2:17">
      <c r="B1869"/>
      <c r="C1869"/>
      <c r="D1869"/>
      <c r="E1869"/>
      <c r="F1869"/>
      <c r="G1869"/>
      <c r="H1869"/>
      <c r="I1869"/>
      <c r="J1869"/>
      <c r="K1869"/>
      <c r="L1869"/>
      <c r="M1869"/>
      <c r="N1869"/>
      <c r="O1869"/>
      <c r="P1869"/>
      <c r="Q1869"/>
    </row>
    <row r="1870" spans="2:17">
      <c r="B1870"/>
      <c r="C1870"/>
      <c r="D1870"/>
      <c r="E1870"/>
      <c r="F1870"/>
      <c r="G1870"/>
      <c r="H1870"/>
      <c r="I1870"/>
      <c r="J1870"/>
      <c r="K1870"/>
      <c r="L1870"/>
      <c r="M1870"/>
      <c r="N1870"/>
      <c r="O1870"/>
      <c r="P1870"/>
      <c r="Q1870"/>
    </row>
    <row r="1871" spans="2:17">
      <c r="B1871"/>
      <c r="C1871"/>
      <c r="D1871"/>
      <c r="E1871"/>
      <c r="F1871"/>
      <c r="G1871"/>
      <c r="H1871"/>
      <c r="I1871"/>
      <c r="J1871"/>
      <c r="K1871"/>
      <c r="L1871"/>
      <c r="M1871"/>
      <c r="N1871"/>
      <c r="O1871"/>
      <c r="P1871"/>
      <c r="Q1871"/>
    </row>
    <row r="1872" spans="2:17">
      <c r="B1872"/>
      <c r="C1872"/>
      <c r="D1872"/>
      <c r="E1872"/>
      <c r="F1872"/>
      <c r="G1872"/>
      <c r="H1872"/>
      <c r="I1872"/>
      <c r="J1872"/>
      <c r="K1872"/>
      <c r="L1872"/>
      <c r="M1872"/>
      <c r="N1872"/>
      <c r="O1872"/>
      <c r="P1872"/>
      <c r="Q1872"/>
    </row>
    <row r="1873" spans="2:17">
      <c r="B1873"/>
      <c r="C1873"/>
      <c r="D1873"/>
      <c r="E1873"/>
      <c r="F1873"/>
      <c r="G1873"/>
      <c r="H1873"/>
      <c r="I1873"/>
      <c r="J1873"/>
      <c r="K1873"/>
      <c r="L1873"/>
      <c r="M1873"/>
      <c r="N1873"/>
      <c r="O1873"/>
      <c r="P1873"/>
      <c r="Q1873"/>
    </row>
    <row r="1874" spans="2:17">
      <c r="B1874"/>
      <c r="C1874"/>
      <c r="D1874"/>
      <c r="E1874"/>
      <c r="F1874"/>
      <c r="G1874"/>
      <c r="H1874"/>
      <c r="I1874"/>
      <c r="J1874"/>
      <c r="K1874"/>
      <c r="L1874"/>
      <c r="M1874"/>
      <c r="N1874"/>
      <c r="O1874"/>
      <c r="P1874"/>
      <c r="Q1874"/>
    </row>
    <row r="1875" spans="2:17">
      <c r="B1875"/>
      <c r="C1875"/>
      <c r="D1875"/>
      <c r="E1875"/>
      <c r="F1875"/>
      <c r="G1875"/>
      <c r="H1875"/>
      <c r="I1875"/>
      <c r="J1875"/>
      <c r="K1875"/>
      <c r="L1875"/>
      <c r="M1875"/>
      <c r="N1875"/>
      <c r="O1875"/>
      <c r="P1875"/>
      <c r="Q1875"/>
    </row>
    <row r="1876" spans="2:17">
      <c r="B1876"/>
      <c r="C1876"/>
      <c r="D1876"/>
      <c r="E1876"/>
      <c r="F1876"/>
      <c r="G1876"/>
      <c r="H1876"/>
      <c r="I1876"/>
      <c r="J1876"/>
      <c r="K1876"/>
      <c r="L1876"/>
      <c r="M1876"/>
      <c r="N1876"/>
      <c r="O1876"/>
      <c r="P1876"/>
      <c r="Q1876"/>
    </row>
    <row r="1877" spans="2:17">
      <c r="B1877"/>
      <c r="C1877"/>
      <c r="D1877"/>
      <c r="E1877"/>
      <c r="F1877"/>
      <c r="G1877"/>
      <c r="H1877"/>
      <c r="I1877"/>
      <c r="J1877"/>
      <c r="K1877"/>
      <c r="L1877"/>
      <c r="M1877"/>
      <c r="N1877"/>
      <c r="O1877"/>
      <c r="P1877"/>
      <c r="Q1877"/>
    </row>
    <row r="1878" spans="2:17">
      <c r="B1878"/>
      <c r="C1878"/>
      <c r="D1878"/>
      <c r="E1878"/>
      <c r="F1878"/>
      <c r="G1878"/>
      <c r="H1878"/>
      <c r="I1878"/>
      <c r="J1878"/>
      <c r="K1878"/>
      <c r="L1878"/>
      <c r="M1878"/>
      <c r="N1878"/>
      <c r="O1878"/>
      <c r="P1878"/>
      <c r="Q1878"/>
    </row>
    <row r="1879" spans="2:17">
      <c r="B1879"/>
      <c r="C1879"/>
      <c r="D1879"/>
      <c r="E1879"/>
      <c r="F1879"/>
      <c r="G1879"/>
      <c r="H1879"/>
      <c r="I1879"/>
      <c r="J1879"/>
      <c r="K1879"/>
      <c r="L1879"/>
      <c r="M1879"/>
      <c r="N1879"/>
      <c r="O1879"/>
      <c r="P1879"/>
      <c r="Q1879"/>
    </row>
    <row r="1880" spans="2:17">
      <c r="B1880"/>
      <c r="C1880"/>
      <c r="D1880"/>
      <c r="E1880"/>
      <c r="F1880"/>
      <c r="G1880"/>
      <c r="H1880"/>
      <c r="I1880"/>
      <c r="J1880"/>
      <c r="K1880"/>
      <c r="L1880"/>
      <c r="M1880"/>
      <c r="N1880"/>
      <c r="O1880"/>
      <c r="P1880"/>
      <c r="Q1880"/>
    </row>
    <row r="1881" spans="2:17">
      <c r="B1881"/>
      <c r="C1881"/>
      <c r="D1881"/>
      <c r="E1881"/>
      <c r="F1881"/>
      <c r="G1881"/>
      <c r="H1881"/>
      <c r="I1881"/>
      <c r="J1881"/>
      <c r="K1881"/>
      <c r="L1881"/>
      <c r="M1881"/>
      <c r="N1881"/>
      <c r="O1881"/>
      <c r="P1881"/>
      <c r="Q1881"/>
    </row>
    <row r="1882" spans="2:17">
      <c r="B1882"/>
      <c r="C1882"/>
      <c r="D1882"/>
      <c r="E1882"/>
      <c r="F1882"/>
      <c r="G1882"/>
      <c r="H1882"/>
      <c r="I1882"/>
      <c r="J1882"/>
      <c r="K1882"/>
      <c r="L1882"/>
      <c r="M1882"/>
      <c r="N1882"/>
      <c r="O1882"/>
      <c r="P1882"/>
      <c r="Q1882"/>
    </row>
    <row r="1883" spans="2:17">
      <c r="B1883"/>
      <c r="C1883"/>
      <c r="D1883"/>
      <c r="E1883"/>
      <c r="F1883"/>
      <c r="G1883"/>
      <c r="H1883"/>
      <c r="I1883"/>
      <c r="J1883"/>
      <c r="K1883"/>
      <c r="L1883"/>
      <c r="M1883"/>
      <c r="N1883"/>
      <c r="O1883"/>
      <c r="P1883"/>
      <c r="Q1883"/>
    </row>
    <row r="1884" spans="2:17">
      <c r="B1884"/>
      <c r="C1884"/>
      <c r="D1884"/>
      <c r="E1884"/>
      <c r="F1884"/>
      <c r="G1884"/>
      <c r="H1884"/>
      <c r="I1884"/>
      <c r="J1884"/>
      <c r="K1884"/>
      <c r="L1884"/>
      <c r="M1884"/>
      <c r="N1884"/>
      <c r="O1884"/>
      <c r="P1884"/>
      <c r="Q1884"/>
    </row>
    <row r="1885" spans="2:17">
      <c r="B1885"/>
      <c r="C1885"/>
      <c r="D1885"/>
      <c r="E1885"/>
      <c r="F1885"/>
      <c r="G1885"/>
      <c r="H1885"/>
      <c r="I1885"/>
      <c r="J1885"/>
      <c r="K1885"/>
      <c r="L1885"/>
      <c r="M1885"/>
      <c r="N1885"/>
      <c r="O1885"/>
      <c r="P1885"/>
      <c r="Q1885"/>
    </row>
    <row r="1886" spans="2:17">
      <c r="B1886"/>
      <c r="C1886"/>
      <c r="D1886"/>
      <c r="E1886"/>
      <c r="F1886"/>
      <c r="G1886"/>
      <c r="H1886"/>
      <c r="I1886"/>
      <c r="J1886"/>
      <c r="K1886"/>
      <c r="L1886"/>
      <c r="M1886"/>
      <c r="N1886"/>
      <c r="O1886"/>
      <c r="P1886"/>
      <c r="Q1886"/>
    </row>
    <row r="1887" spans="2:17">
      <c r="B1887"/>
      <c r="C1887"/>
      <c r="D1887"/>
      <c r="E1887"/>
      <c r="F1887"/>
      <c r="G1887"/>
      <c r="H1887"/>
      <c r="I1887"/>
      <c r="J1887"/>
      <c r="K1887"/>
      <c r="L1887"/>
      <c r="M1887"/>
      <c r="N1887"/>
      <c r="O1887"/>
      <c r="P1887"/>
      <c r="Q1887"/>
    </row>
    <row r="1888" spans="2:17">
      <c r="B1888"/>
      <c r="C1888"/>
      <c r="D1888"/>
      <c r="E1888"/>
      <c r="F1888"/>
      <c r="G1888"/>
      <c r="H1888"/>
      <c r="I1888"/>
      <c r="J1888"/>
      <c r="K1888"/>
      <c r="L1888"/>
      <c r="M1888"/>
      <c r="N1888"/>
      <c r="O1888"/>
      <c r="P1888"/>
      <c r="Q1888"/>
    </row>
    <row r="1889" spans="2:17">
      <c r="B1889"/>
      <c r="C1889"/>
      <c r="D1889"/>
      <c r="E1889"/>
      <c r="F1889"/>
      <c r="G1889"/>
      <c r="H1889"/>
      <c r="I1889"/>
      <c r="J1889"/>
      <c r="K1889"/>
      <c r="L1889"/>
      <c r="M1889"/>
      <c r="N1889"/>
      <c r="O1889"/>
      <c r="P1889"/>
      <c r="Q1889"/>
    </row>
    <row r="1890" spans="2:17">
      <c r="B1890"/>
      <c r="C1890"/>
      <c r="D1890"/>
      <c r="E1890"/>
      <c r="F1890"/>
      <c r="G1890"/>
      <c r="H1890"/>
      <c r="I1890"/>
      <c r="J1890"/>
      <c r="K1890"/>
      <c r="L1890"/>
      <c r="M1890"/>
      <c r="N1890"/>
      <c r="O1890"/>
      <c r="P1890"/>
      <c r="Q1890"/>
    </row>
    <row r="1891" spans="2:17">
      <c r="B1891"/>
      <c r="C1891"/>
      <c r="D1891"/>
      <c r="E1891"/>
      <c r="F1891"/>
      <c r="G1891"/>
      <c r="H1891"/>
      <c r="I1891"/>
      <c r="J1891"/>
      <c r="K1891"/>
      <c r="L1891"/>
      <c r="M1891"/>
      <c r="N1891"/>
      <c r="O1891"/>
      <c r="P1891"/>
      <c r="Q1891"/>
    </row>
    <row r="1892" spans="2:17">
      <c r="B1892"/>
      <c r="C1892"/>
      <c r="D1892"/>
      <c r="E1892"/>
      <c r="F1892"/>
      <c r="G1892"/>
      <c r="H1892"/>
      <c r="I1892"/>
      <c r="J1892"/>
      <c r="K1892"/>
      <c r="L1892"/>
      <c r="M1892"/>
      <c r="N1892"/>
      <c r="O1892"/>
      <c r="P1892"/>
      <c r="Q1892"/>
    </row>
    <row r="1893" spans="2:17">
      <c r="B1893"/>
      <c r="C1893"/>
      <c r="D1893"/>
      <c r="E1893"/>
      <c r="F1893"/>
      <c r="G1893"/>
      <c r="H1893"/>
      <c r="I1893"/>
      <c r="J1893"/>
      <c r="K1893"/>
      <c r="L1893"/>
      <c r="M1893"/>
      <c r="N1893"/>
      <c r="O1893"/>
      <c r="P1893"/>
      <c r="Q1893"/>
    </row>
    <row r="1894" spans="2:17">
      <c r="B1894"/>
      <c r="C1894"/>
      <c r="D1894"/>
      <c r="E1894"/>
      <c r="F1894"/>
      <c r="G1894"/>
      <c r="H1894"/>
      <c r="I1894"/>
      <c r="J1894"/>
      <c r="K1894"/>
      <c r="L1894"/>
      <c r="M1894"/>
      <c r="N1894"/>
      <c r="O1894"/>
      <c r="P1894"/>
      <c r="Q1894"/>
    </row>
    <row r="1895" spans="2:17">
      <c r="B1895"/>
      <c r="C1895"/>
      <c r="D1895"/>
      <c r="E1895"/>
      <c r="F1895"/>
      <c r="G1895"/>
      <c r="H1895"/>
      <c r="I1895"/>
      <c r="J1895"/>
      <c r="K1895"/>
      <c r="L1895"/>
      <c r="M1895"/>
      <c r="N1895"/>
      <c r="O1895"/>
      <c r="P1895"/>
      <c r="Q1895"/>
    </row>
    <row r="1896" spans="2:17">
      <c r="B1896"/>
      <c r="C1896"/>
      <c r="D1896"/>
      <c r="E1896"/>
      <c r="F1896"/>
      <c r="G1896"/>
      <c r="H1896"/>
      <c r="I1896"/>
      <c r="J1896"/>
      <c r="K1896"/>
      <c r="L1896"/>
      <c r="M1896"/>
      <c r="N1896"/>
      <c r="O1896"/>
      <c r="P1896"/>
      <c r="Q1896"/>
    </row>
    <row r="1897" spans="2:17">
      <c r="B1897"/>
      <c r="C1897"/>
      <c r="D1897"/>
      <c r="E1897"/>
      <c r="F1897"/>
      <c r="G1897"/>
      <c r="H1897"/>
      <c r="I1897"/>
      <c r="J1897"/>
      <c r="K1897"/>
      <c r="L1897"/>
      <c r="M1897"/>
      <c r="N1897"/>
      <c r="O1897"/>
      <c r="P1897"/>
      <c r="Q1897"/>
    </row>
    <row r="1898" spans="2:17">
      <c r="B1898"/>
      <c r="C1898"/>
      <c r="D1898"/>
      <c r="E1898"/>
      <c r="F1898"/>
      <c r="G1898"/>
      <c r="H1898"/>
      <c r="I1898"/>
      <c r="J1898"/>
      <c r="K1898"/>
      <c r="L1898"/>
      <c r="M1898"/>
      <c r="N1898"/>
      <c r="O1898"/>
      <c r="P1898"/>
      <c r="Q1898"/>
    </row>
    <row r="1899" spans="2:17">
      <c r="B1899"/>
      <c r="C1899"/>
      <c r="D1899"/>
      <c r="E1899"/>
      <c r="F1899"/>
      <c r="G1899"/>
      <c r="H1899"/>
      <c r="I1899"/>
      <c r="J1899"/>
      <c r="K1899"/>
      <c r="L1899"/>
      <c r="M1899"/>
      <c r="N1899"/>
      <c r="O1899"/>
      <c r="P1899"/>
      <c r="Q1899"/>
    </row>
    <row r="1900" spans="2:17">
      <c r="B1900"/>
      <c r="C1900"/>
      <c r="D1900"/>
      <c r="E1900"/>
      <c r="F1900"/>
      <c r="G1900"/>
      <c r="H1900"/>
      <c r="I1900"/>
      <c r="J1900"/>
      <c r="K1900"/>
      <c r="L1900"/>
      <c r="M1900"/>
      <c r="N1900"/>
      <c r="O1900"/>
      <c r="P1900"/>
      <c r="Q1900"/>
    </row>
    <row r="1901" spans="2:17">
      <c r="B1901"/>
      <c r="C1901"/>
      <c r="D1901"/>
      <c r="E1901"/>
      <c r="F1901"/>
      <c r="G1901"/>
      <c r="H1901"/>
      <c r="I1901"/>
      <c r="J1901"/>
      <c r="K1901"/>
      <c r="L1901"/>
      <c r="M1901"/>
      <c r="N1901"/>
      <c r="O1901"/>
      <c r="P1901"/>
      <c r="Q1901"/>
    </row>
    <row r="1902" spans="2:17">
      <c r="B1902"/>
      <c r="C1902"/>
      <c r="D1902"/>
      <c r="E1902"/>
      <c r="F1902"/>
      <c r="G1902"/>
      <c r="H1902"/>
      <c r="I1902"/>
      <c r="J1902"/>
      <c r="K1902"/>
      <c r="L1902"/>
      <c r="M1902"/>
      <c r="N1902"/>
      <c r="O1902"/>
      <c r="P1902"/>
      <c r="Q1902"/>
    </row>
    <row r="1903" spans="2:17">
      <c r="B1903"/>
      <c r="C1903"/>
      <c r="D1903"/>
      <c r="E1903"/>
      <c r="F1903"/>
      <c r="G1903"/>
      <c r="H1903"/>
      <c r="I1903"/>
      <c r="J1903"/>
      <c r="K1903"/>
      <c r="L1903"/>
      <c r="M1903"/>
      <c r="N1903"/>
      <c r="O1903"/>
      <c r="P1903"/>
      <c r="Q1903"/>
    </row>
    <row r="1904" spans="2:17">
      <c r="B1904"/>
      <c r="C1904"/>
      <c r="D1904"/>
      <c r="E1904"/>
      <c r="F1904"/>
      <c r="G1904"/>
      <c r="H1904"/>
      <c r="I1904"/>
      <c r="J1904"/>
      <c r="K1904"/>
      <c r="L1904"/>
      <c r="M1904"/>
      <c r="N1904"/>
      <c r="O1904"/>
      <c r="P1904"/>
      <c r="Q1904"/>
    </row>
    <row r="1905" spans="2:17">
      <c r="B1905"/>
      <c r="C1905"/>
      <c r="D1905"/>
      <c r="E1905"/>
      <c r="F1905"/>
      <c r="G1905"/>
      <c r="H1905"/>
      <c r="I1905"/>
      <c r="J1905"/>
      <c r="K1905"/>
      <c r="L1905"/>
      <c r="M1905"/>
      <c r="N1905"/>
      <c r="O1905"/>
      <c r="P1905"/>
      <c r="Q1905"/>
    </row>
    <row r="1906" spans="2:17">
      <c r="B1906"/>
      <c r="C1906"/>
      <c r="D1906"/>
      <c r="E1906"/>
      <c r="F1906"/>
      <c r="G1906"/>
      <c r="H1906"/>
      <c r="I1906"/>
      <c r="J1906"/>
      <c r="K1906"/>
      <c r="L1906"/>
      <c r="M1906"/>
      <c r="N1906"/>
      <c r="O1906"/>
      <c r="P1906"/>
      <c r="Q1906"/>
    </row>
    <row r="1907" spans="2:17">
      <c r="B1907"/>
      <c r="C1907"/>
      <c r="D1907"/>
      <c r="E1907"/>
      <c r="F1907"/>
      <c r="G1907"/>
      <c r="H1907"/>
      <c r="I1907"/>
      <c r="J1907"/>
      <c r="K1907"/>
      <c r="L1907"/>
      <c r="M1907"/>
      <c r="N1907"/>
      <c r="O1907"/>
      <c r="P1907"/>
      <c r="Q1907"/>
    </row>
    <row r="1908" spans="2:17">
      <c r="B1908"/>
      <c r="C1908"/>
      <c r="D1908"/>
      <c r="E1908"/>
      <c r="F1908"/>
      <c r="G1908"/>
      <c r="H1908"/>
      <c r="I1908"/>
      <c r="J1908"/>
      <c r="K1908"/>
      <c r="L1908"/>
      <c r="M1908"/>
      <c r="N1908"/>
      <c r="O1908"/>
      <c r="P1908"/>
      <c r="Q1908"/>
    </row>
    <row r="1909" spans="2:17">
      <c r="B1909"/>
      <c r="C1909"/>
      <c r="D1909"/>
      <c r="E1909"/>
      <c r="F1909"/>
      <c r="G1909"/>
      <c r="H1909"/>
      <c r="I1909"/>
      <c r="J1909"/>
      <c r="K1909"/>
      <c r="L1909"/>
      <c r="M1909"/>
      <c r="N1909"/>
      <c r="O1909"/>
      <c r="P1909"/>
      <c r="Q1909"/>
    </row>
    <row r="1910" spans="2:17">
      <c r="B1910"/>
      <c r="C1910"/>
      <c r="D1910"/>
      <c r="E1910"/>
      <c r="F1910"/>
      <c r="G1910"/>
      <c r="H1910"/>
      <c r="I1910"/>
      <c r="J1910"/>
      <c r="K1910"/>
      <c r="L1910"/>
      <c r="M1910"/>
      <c r="N1910"/>
      <c r="O1910"/>
      <c r="P1910"/>
      <c r="Q1910"/>
    </row>
    <row r="1911" spans="2:17">
      <c r="B1911"/>
      <c r="C1911"/>
      <c r="D1911"/>
      <c r="E1911"/>
      <c r="F1911"/>
      <c r="G1911"/>
      <c r="H1911"/>
      <c r="I1911"/>
      <c r="J1911"/>
      <c r="K1911"/>
      <c r="L1911"/>
      <c r="M1911"/>
      <c r="N1911"/>
      <c r="O1911"/>
      <c r="P1911"/>
      <c r="Q1911"/>
    </row>
    <row r="1912" spans="2:17">
      <c r="B1912"/>
      <c r="C1912"/>
      <c r="D1912"/>
      <c r="E1912"/>
      <c r="F1912"/>
      <c r="G1912"/>
      <c r="H1912"/>
      <c r="I1912"/>
      <c r="J1912"/>
      <c r="K1912"/>
      <c r="L1912"/>
      <c r="M1912"/>
      <c r="N1912"/>
      <c r="O1912"/>
      <c r="P1912"/>
      <c r="Q1912"/>
    </row>
    <row r="1913" spans="2:17">
      <c r="B1913"/>
      <c r="C1913"/>
      <c r="D1913"/>
      <c r="E1913"/>
      <c r="F1913"/>
      <c r="G1913"/>
      <c r="H1913"/>
      <c r="I1913"/>
      <c r="J1913"/>
      <c r="K1913"/>
      <c r="L1913"/>
      <c r="M1913"/>
      <c r="N1913"/>
      <c r="O1913"/>
      <c r="P1913"/>
      <c r="Q1913"/>
    </row>
    <row r="1914" spans="2:17">
      <c r="B1914"/>
      <c r="C1914"/>
      <c r="D1914"/>
      <c r="E1914"/>
      <c r="F1914"/>
      <c r="G1914"/>
      <c r="H1914"/>
      <c r="I1914"/>
      <c r="J1914"/>
      <c r="K1914"/>
      <c r="L1914"/>
      <c r="M1914"/>
      <c r="N1914"/>
      <c r="O1914"/>
      <c r="P1914"/>
      <c r="Q1914"/>
    </row>
    <row r="1915" spans="2:17">
      <c r="B1915"/>
      <c r="C1915"/>
      <c r="D1915"/>
      <c r="E1915"/>
      <c r="F1915"/>
      <c r="G1915"/>
      <c r="H1915"/>
      <c r="I1915"/>
      <c r="J1915"/>
      <c r="K1915"/>
      <c r="L1915"/>
      <c r="M1915"/>
      <c r="N1915"/>
      <c r="O1915"/>
      <c r="P1915"/>
      <c r="Q1915"/>
    </row>
    <row r="1916" spans="2:17">
      <c r="B1916"/>
      <c r="C1916"/>
      <c r="D1916"/>
      <c r="E1916"/>
      <c r="F1916"/>
      <c r="G1916"/>
      <c r="H1916"/>
      <c r="I1916"/>
      <c r="J1916"/>
      <c r="K1916"/>
      <c r="L1916"/>
      <c r="M1916"/>
      <c r="N1916"/>
      <c r="O1916"/>
      <c r="P1916"/>
      <c r="Q1916"/>
    </row>
    <row r="1917" spans="2:17">
      <c r="B1917"/>
      <c r="C1917"/>
      <c r="D1917"/>
      <c r="E1917"/>
      <c r="F1917"/>
      <c r="G1917"/>
      <c r="H1917"/>
      <c r="I1917"/>
      <c r="J1917"/>
      <c r="K1917"/>
      <c r="L1917"/>
      <c r="M1917"/>
      <c r="N1917"/>
      <c r="O1917"/>
      <c r="P1917"/>
      <c r="Q1917"/>
    </row>
    <row r="1918" spans="2:17">
      <c r="B1918"/>
      <c r="C1918"/>
      <c r="D1918"/>
      <c r="E1918"/>
      <c r="F1918"/>
      <c r="G1918"/>
      <c r="H1918"/>
      <c r="I1918"/>
      <c r="J1918"/>
      <c r="K1918"/>
      <c r="L1918"/>
      <c r="M1918"/>
      <c r="N1918"/>
      <c r="O1918"/>
      <c r="P1918"/>
      <c r="Q1918"/>
    </row>
    <row r="1919" spans="2:17">
      <c r="B1919"/>
      <c r="C1919"/>
      <c r="D1919"/>
      <c r="E1919"/>
      <c r="F1919"/>
      <c r="G1919"/>
      <c r="H1919"/>
      <c r="I1919"/>
      <c r="J1919"/>
      <c r="K1919"/>
      <c r="L1919"/>
      <c r="M1919"/>
      <c r="N1919"/>
      <c r="O1919"/>
      <c r="P1919"/>
      <c r="Q1919"/>
    </row>
    <row r="1920" spans="2:17">
      <c r="B1920"/>
      <c r="C1920"/>
      <c r="D1920"/>
      <c r="E1920"/>
      <c r="F1920"/>
      <c r="G1920"/>
      <c r="H1920"/>
      <c r="I1920"/>
      <c r="J1920"/>
      <c r="K1920"/>
      <c r="L1920"/>
      <c r="M1920"/>
      <c r="N1920"/>
      <c r="O1920"/>
      <c r="P1920"/>
      <c r="Q1920"/>
    </row>
    <row r="1921" spans="2:17">
      <c r="B1921"/>
      <c r="C1921"/>
      <c r="D1921"/>
      <c r="E1921"/>
      <c r="F1921"/>
      <c r="G1921"/>
      <c r="H1921"/>
      <c r="I1921"/>
      <c r="J1921"/>
      <c r="K1921"/>
      <c r="L1921"/>
      <c r="M1921"/>
      <c r="N1921"/>
      <c r="O1921"/>
      <c r="P1921"/>
      <c r="Q1921"/>
    </row>
    <row r="1922" spans="2:17">
      <c r="B1922"/>
      <c r="C1922"/>
      <c r="D1922"/>
      <c r="E1922"/>
      <c r="F1922"/>
      <c r="G1922"/>
      <c r="H1922"/>
      <c r="I1922"/>
      <c r="J1922"/>
      <c r="K1922"/>
      <c r="L1922"/>
      <c r="M1922"/>
      <c r="N1922"/>
      <c r="O1922"/>
      <c r="P1922"/>
      <c r="Q1922"/>
    </row>
    <row r="1923" spans="2:17">
      <c r="B1923"/>
      <c r="C1923"/>
      <c r="D1923"/>
      <c r="E1923"/>
      <c r="F1923"/>
      <c r="G1923"/>
      <c r="H1923"/>
      <c r="I1923"/>
      <c r="J1923"/>
      <c r="K1923"/>
      <c r="L1923"/>
      <c r="M1923"/>
      <c r="N1923"/>
      <c r="O1923"/>
      <c r="P1923"/>
      <c r="Q1923"/>
    </row>
    <row r="1924" spans="2:17">
      <c r="B1924"/>
      <c r="C1924"/>
      <c r="D1924"/>
      <c r="E1924"/>
      <c r="F1924"/>
      <c r="G1924"/>
      <c r="H1924"/>
      <c r="I1924"/>
      <c r="J1924"/>
      <c r="K1924"/>
      <c r="L1924"/>
      <c r="M1924"/>
      <c r="N1924"/>
      <c r="O1924"/>
      <c r="P1924"/>
      <c r="Q1924"/>
    </row>
    <row r="1925" spans="2:17">
      <c r="B1925"/>
      <c r="C1925"/>
      <c r="D1925"/>
      <c r="E1925"/>
      <c r="F1925"/>
      <c r="G1925"/>
      <c r="H1925"/>
      <c r="I1925"/>
      <c r="J1925"/>
      <c r="K1925"/>
      <c r="L1925"/>
      <c r="M1925"/>
      <c r="N1925"/>
      <c r="O1925"/>
      <c r="P1925"/>
      <c r="Q1925"/>
    </row>
    <row r="1926" spans="2:17">
      <c r="B1926"/>
      <c r="C1926"/>
      <c r="D1926"/>
      <c r="E1926"/>
      <c r="F1926"/>
      <c r="G1926"/>
      <c r="H1926"/>
      <c r="I1926"/>
      <c r="J1926"/>
      <c r="K1926"/>
      <c r="L1926"/>
      <c r="M1926"/>
      <c r="N1926"/>
      <c r="O1926"/>
      <c r="P1926"/>
      <c r="Q1926"/>
    </row>
    <row r="1927" spans="2:17">
      <c r="B1927"/>
      <c r="C1927"/>
      <c r="D1927"/>
      <c r="E1927"/>
      <c r="F1927"/>
      <c r="G1927"/>
      <c r="H1927"/>
      <c r="I1927"/>
      <c r="J1927"/>
      <c r="K1927"/>
      <c r="L1927"/>
      <c r="M1927"/>
      <c r="N1927"/>
      <c r="O1927"/>
      <c r="P1927"/>
      <c r="Q1927"/>
    </row>
    <row r="1928" spans="2:17">
      <c r="B1928"/>
      <c r="C1928"/>
      <c r="D1928"/>
      <c r="E1928"/>
      <c r="F1928"/>
      <c r="G1928"/>
      <c r="H1928"/>
      <c r="I1928"/>
      <c r="J1928"/>
      <c r="K1928"/>
      <c r="L1928"/>
      <c r="M1928"/>
      <c r="N1928"/>
      <c r="O1928"/>
      <c r="P1928"/>
      <c r="Q1928"/>
    </row>
    <row r="1929" spans="2:17">
      <c r="B1929"/>
      <c r="C1929"/>
      <c r="D1929"/>
      <c r="E1929"/>
      <c r="F1929"/>
      <c r="G1929"/>
      <c r="H1929"/>
      <c r="I1929"/>
      <c r="J1929"/>
      <c r="K1929"/>
      <c r="L1929"/>
      <c r="M1929"/>
      <c r="N1929"/>
      <c r="O1929"/>
      <c r="P1929"/>
      <c r="Q1929"/>
    </row>
    <row r="1930" spans="2:17">
      <c r="B1930"/>
      <c r="C1930"/>
      <c r="D1930"/>
      <c r="E1930"/>
      <c r="F1930"/>
      <c r="G1930"/>
      <c r="H1930"/>
      <c r="I1930"/>
      <c r="J1930"/>
      <c r="K1930"/>
      <c r="L1930"/>
      <c r="M1930"/>
      <c r="N1930"/>
      <c r="O1930"/>
      <c r="P1930"/>
      <c r="Q1930"/>
    </row>
    <row r="1931" spans="2:17">
      <c r="B1931"/>
      <c r="C1931"/>
      <c r="D1931"/>
      <c r="E1931"/>
      <c r="F1931"/>
      <c r="G1931"/>
      <c r="H1931"/>
      <c r="I1931"/>
      <c r="J1931"/>
      <c r="K1931"/>
      <c r="L1931"/>
      <c r="M1931"/>
      <c r="N1931"/>
      <c r="O1931"/>
      <c r="P1931"/>
      <c r="Q1931"/>
    </row>
    <row r="1932" spans="2:17">
      <c r="B1932"/>
      <c r="C1932"/>
      <c r="D1932"/>
      <c r="E1932"/>
      <c r="F1932"/>
      <c r="G1932"/>
      <c r="H1932"/>
      <c r="I1932"/>
      <c r="J1932"/>
      <c r="K1932"/>
      <c r="L1932"/>
      <c r="M1932"/>
      <c r="N1932"/>
      <c r="O1932"/>
      <c r="P1932"/>
      <c r="Q1932"/>
    </row>
    <row r="1933" spans="2:17">
      <c r="B1933"/>
      <c r="C1933"/>
      <c r="D1933"/>
      <c r="E1933"/>
      <c r="F1933"/>
      <c r="G1933"/>
      <c r="H1933"/>
      <c r="I1933"/>
      <c r="J1933"/>
      <c r="K1933"/>
      <c r="L1933"/>
      <c r="M1933"/>
      <c r="N1933"/>
      <c r="O1933"/>
      <c r="P1933"/>
      <c r="Q1933"/>
    </row>
    <row r="1934" spans="2:17">
      <c r="B1934"/>
      <c r="C1934"/>
      <c r="D1934"/>
      <c r="E1934"/>
      <c r="F1934"/>
      <c r="G1934"/>
      <c r="H1934"/>
      <c r="I1934"/>
      <c r="J1934"/>
      <c r="K1934"/>
      <c r="L1934"/>
      <c r="M1934"/>
      <c r="N1934"/>
      <c r="O1934"/>
      <c r="P1934"/>
      <c r="Q1934"/>
    </row>
    <row r="1935" spans="2:17">
      <c r="B1935"/>
      <c r="C1935"/>
      <c r="D1935"/>
      <c r="E1935"/>
      <c r="F1935"/>
      <c r="G1935"/>
      <c r="H1935"/>
      <c r="I1935"/>
      <c r="J1935"/>
      <c r="K1935"/>
      <c r="L1935"/>
      <c r="M1935"/>
      <c r="N1935"/>
      <c r="O1935"/>
      <c r="P1935"/>
      <c r="Q1935"/>
    </row>
    <row r="1936" spans="2:17">
      <c r="B1936"/>
      <c r="C1936"/>
      <c r="D1936"/>
      <c r="E1936"/>
      <c r="F1936"/>
      <c r="G1936"/>
      <c r="H1936"/>
      <c r="I1936"/>
      <c r="J1936"/>
      <c r="K1936"/>
      <c r="L1936"/>
      <c r="M1936"/>
      <c r="N1936"/>
      <c r="O1936"/>
      <c r="P1936"/>
      <c r="Q1936"/>
    </row>
    <row r="1937" spans="2:17">
      <c r="B1937"/>
      <c r="C1937"/>
      <c r="D1937"/>
      <c r="E1937"/>
      <c r="F1937"/>
      <c r="G1937"/>
      <c r="H1937"/>
      <c r="I1937"/>
      <c r="J1937"/>
      <c r="K1937"/>
      <c r="L1937"/>
      <c r="M1937"/>
      <c r="N1937"/>
      <c r="O1937"/>
      <c r="P1937"/>
      <c r="Q1937"/>
    </row>
    <row r="1938" spans="2:17">
      <c r="B1938"/>
      <c r="C1938"/>
      <c r="D1938"/>
      <c r="E1938"/>
      <c r="F1938"/>
      <c r="G1938"/>
      <c r="H1938"/>
      <c r="I1938"/>
      <c r="J1938"/>
      <c r="K1938"/>
      <c r="L1938"/>
      <c r="M1938"/>
      <c r="N1938"/>
      <c r="O1938"/>
      <c r="P1938"/>
      <c r="Q1938"/>
    </row>
    <row r="1939" spans="2:17">
      <c r="B1939"/>
      <c r="C1939"/>
      <c r="D1939"/>
      <c r="E1939"/>
      <c r="F1939"/>
      <c r="G1939"/>
      <c r="H1939"/>
      <c r="I1939"/>
      <c r="J1939"/>
      <c r="K1939"/>
      <c r="L1939"/>
      <c r="M1939"/>
      <c r="N1939"/>
      <c r="O1939"/>
      <c r="P1939"/>
      <c r="Q1939"/>
    </row>
    <row r="1940" spans="2:17">
      <c r="B1940"/>
      <c r="C1940"/>
      <c r="D1940"/>
      <c r="E1940"/>
      <c r="F1940"/>
      <c r="G1940"/>
      <c r="H1940"/>
      <c r="I1940"/>
      <c r="J1940"/>
      <c r="K1940"/>
      <c r="L1940"/>
      <c r="M1940"/>
      <c r="N1940"/>
      <c r="O1940"/>
      <c r="P1940"/>
      <c r="Q1940"/>
    </row>
    <row r="1941" spans="2:17">
      <c r="B1941"/>
      <c r="C1941"/>
      <c r="D1941"/>
      <c r="E1941"/>
      <c r="F1941"/>
      <c r="G1941"/>
      <c r="H1941"/>
      <c r="I1941"/>
      <c r="J1941"/>
      <c r="K1941"/>
      <c r="L1941"/>
      <c r="M1941"/>
      <c r="N1941"/>
      <c r="O1941"/>
      <c r="P1941"/>
      <c r="Q1941"/>
    </row>
    <row r="1942" spans="2:17">
      <c r="B1942"/>
      <c r="C1942"/>
      <c r="D1942"/>
      <c r="E1942"/>
      <c r="F1942"/>
      <c r="G1942"/>
      <c r="H1942"/>
      <c r="I1942"/>
      <c r="J1942"/>
      <c r="K1942"/>
      <c r="L1942"/>
      <c r="M1942"/>
      <c r="N1942"/>
      <c r="O1942"/>
      <c r="P1942"/>
      <c r="Q1942"/>
    </row>
    <row r="1943" spans="2:17">
      <c r="B1943"/>
      <c r="C1943"/>
      <c r="D1943"/>
      <c r="E1943"/>
      <c r="F1943"/>
      <c r="G1943"/>
      <c r="H1943"/>
      <c r="I1943"/>
      <c r="J1943"/>
      <c r="K1943"/>
      <c r="L1943"/>
      <c r="M1943"/>
      <c r="N1943"/>
      <c r="O1943"/>
      <c r="P1943"/>
      <c r="Q1943"/>
    </row>
    <row r="1944" spans="2:17">
      <c r="B1944"/>
      <c r="C1944"/>
      <c r="D1944"/>
      <c r="E1944"/>
      <c r="F1944"/>
      <c r="G1944"/>
      <c r="H1944"/>
      <c r="I1944"/>
      <c r="J1944"/>
      <c r="K1944"/>
      <c r="L1944"/>
      <c r="M1944"/>
      <c r="N1944"/>
      <c r="O1944"/>
      <c r="P1944"/>
      <c r="Q1944"/>
    </row>
    <row r="1945" spans="2:17">
      <c r="B1945"/>
      <c r="C1945"/>
      <c r="D1945"/>
      <c r="E1945"/>
      <c r="F1945"/>
      <c r="G1945"/>
      <c r="H1945"/>
      <c r="I1945"/>
      <c r="J1945"/>
      <c r="K1945"/>
      <c r="L1945"/>
      <c r="M1945"/>
      <c r="N1945"/>
      <c r="O1945"/>
      <c r="P1945"/>
      <c r="Q1945"/>
    </row>
    <row r="1946" spans="2:17">
      <c r="B1946"/>
      <c r="C1946"/>
      <c r="D1946"/>
      <c r="E1946"/>
      <c r="F1946"/>
      <c r="G1946"/>
      <c r="H1946"/>
      <c r="I1946"/>
      <c r="J1946"/>
      <c r="K1946"/>
      <c r="L1946"/>
      <c r="M1946"/>
      <c r="N1946"/>
      <c r="O1946"/>
      <c r="P1946"/>
      <c r="Q1946"/>
    </row>
    <row r="1947" spans="2:17">
      <c r="B1947"/>
      <c r="C1947"/>
      <c r="D1947"/>
      <c r="E1947"/>
      <c r="F1947"/>
      <c r="G1947"/>
      <c r="H1947"/>
      <c r="I1947"/>
      <c r="J1947"/>
      <c r="K1947"/>
      <c r="L1947"/>
      <c r="M1947"/>
      <c r="N1947"/>
      <c r="O1947"/>
      <c r="P1947"/>
      <c r="Q1947"/>
    </row>
    <row r="1948" spans="2:17">
      <c r="B1948"/>
      <c r="C1948"/>
      <c r="D1948"/>
      <c r="E1948"/>
      <c r="F1948"/>
      <c r="G1948"/>
      <c r="H1948"/>
      <c r="I1948"/>
      <c r="J1948"/>
      <c r="K1948"/>
      <c r="L1948"/>
      <c r="M1948"/>
      <c r="N1948"/>
      <c r="O1948"/>
      <c r="P1948"/>
      <c r="Q1948"/>
    </row>
    <row r="1949" spans="2:17">
      <c r="B1949"/>
      <c r="C1949"/>
      <c r="D1949"/>
      <c r="E1949"/>
      <c r="F1949"/>
      <c r="G1949"/>
      <c r="H1949"/>
      <c r="I1949"/>
      <c r="J1949"/>
      <c r="K1949"/>
      <c r="L1949"/>
      <c r="M1949"/>
      <c r="N1949"/>
      <c r="O1949"/>
      <c r="P1949"/>
      <c r="Q1949"/>
    </row>
    <row r="1950" spans="2:17">
      <c r="B1950"/>
      <c r="C1950"/>
      <c r="D1950"/>
      <c r="E1950"/>
      <c r="F1950"/>
      <c r="G1950"/>
      <c r="H1950"/>
      <c r="I1950"/>
      <c r="J1950"/>
      <c r="K1950"/>
      <c r="L1950"/>
      <c r="M1950"/>
      <c r="N1950"/>
      <c r="O1950"/>
      <c r="P1950"/>
      <c r="Q1950"/>
    </row>
    <row r="1951" spans="2:17">
      <c r="B1951"/>
      <c r="C1951"/>
      <c r="D1951"/>
      <c r="E1951"/>
      <c r="F1951"/>
      <c r="G1951"/>
      <c r="H1951"/>
      <c r="I1951"/>
      <c r="J1951"/>
      <c r="K1951"/>
      <c r="L1951"/>
      <c r="M1951"/>
      <c r="N1951"/>
      <c r="O1951"/>
      <c r="P1951"/>
      <c r="Q1951"/>
    </row>
    <row r="1952" spans="2:17">
      <c r="B1952"/>
      <c r="C1952"/>
      <c r="D1952"/>
      <c r="E1952"/>
      <c r="F1952"/>
      <c r="G1952"/>
      <c r="H1952"/>
      <c r="I1952"/>
      <c r="J1952"/>
      <c r="K1952"/>
      <c r="L1952"/>
      <c r="M1952"/>
      <c r="N1952"/>
      <c r="O1952"/>
      <c r="P1952"/>
      <c r="Q1952"/>
    </row>
    <row r="1953" spans="2:17">
      <c r="B1953"/>
      <c r="C1953"/>
      <c r="D1953"/>
      <c r="E1953"/>
      <c r="F1953"/>
      <c r="G1953"/>
      <c r="H1953"/>
      <c r="I1953"/>
      <c r="J1953"/>
      <c r="K1953"/>
      <c r="L1953"/>
      <c r="M1953"/>
      <c r="N1953"/>
      <c r="O1953"/>
      <c r="P1953"/>
      <c r="Q1953"/>
    </row>
    <row r="1954" spans="2:17">
      <c r="B1954"/>
      <c r="C1954"/>
      <c r="D1954"/>
      <c r="E1954"/>
      <c r="F1954"/>
      <c r="G1954"/>
      <c r="H1954"/>
      <c r="I1954"/>
      <c r="J1954"/>
      <c r="K1954"/>
      <c r="L1954"/>
      <c r="M1954"/>
      <c r="N1954"/>
      <c r="O1954"/>
      <c r="P1954"/>
      <c r="Q1954"/>
    </row>
    <row r="1955" spans="2:17">
      <c r="B1955"/>
      <c r="C1955"/>
      <c r="D1955"/>
      <c r="E1955"/>
      <c r="F1955"/>
      <c r="G1955"/>
      <c r="H1955"/>
      <c r="I1955"/>
      <c r="J1955"/>
      <c r="K1955"/>
      <c r="L1955"/>
      <c r="M1955"/>
      <c r="N1955"/>
      <c r="O1955"/>
      <c r="P1955"/>
      <c r="Q1955"/>
    </row>
    <row r="1956" spans="2:17">
      <c r="B1956"/>
      <c r="C1956"/>
      <c r="D1956"/>
      <c r="E1956"/>
      <c r="F1956"/>
      <c r="G1956"/>
      <c r="H1956"/>
      <c r="I1956"/>
      <c r="J1956"/>
      <c r="K1956"/>
      <c r="L1956"/>
      <c r="M1956"/>
      <c r="N1956"/>
      <c r="O1956"/>
      <c r="P1956"/>
      <c r="Q1956"/>
    </row>
    <row r="1957" spans="2:17">
      <c r="B1957"/>
      <c r="C1957"/>
      <c r="D1957"/>
      <c r="E1957"/>
      <c r="F1957"/>
      <c r="G1957"/>
      <c r="H1957"/>
      <c r="I1957"/>
      <c r="J1957"/>
      <c r="K1957"/>
      <c r="L1957"/>
      <c r="M1957"/>
      <c r="N1957"/>
      <c r="O1957"/>
      <c r="P1957"/>
      <c r="Q1957"/>
    </row>
    <row r="1958" spans="2:17">
      <c r="B1958"/>
      <c r="C1958"/>
      <c r="D1958"/>
      <c r="E1958"/>
      <c r="F1958"/>
      <c r="G1958"/>
      <c r="H1958"/>
      <c r="I1958"/>
      <c r="J1958"/>
      <c r="K1958"/>
      <c r="L1958"/>
      <c r="M1958"/>
      <c r="N1958"/>
      <c r="O1958"/>
      <c r="P1958"/>
      <c r="Q1958"/>
    </row>
    <row r="1959" spans="2:17">
      <c r="B1959"/>
      <c r="C1959"/>
      <c r="D1959"/>
      <c r="E1959"/>
      <c r="F1959"/>
      <c r="G1959"/>
      <c r="H1959"/>
      <c r="I1959"/>
      <c r="J1959"/>
      <c r="K1959"/>
      <c r="L1959"/>
      <c r="M1959"/>
      <c r="N1959"/>
      <c r="O1959"/>
      <c r="P1959"/>
      <c r="Q1959"/>
    </row>
    <row r="1960" spans="2:17">
      <c r="B1960"/>
      <c r="C1960"/>
      <c r="D1960"/>
      <c r="E1960"/>
      <c r="F1960"/>
      <c r="G1960"/>
      <c r="H1960"/>
      <c r="I1960"/>
      <c r="J1960"/>
      <c r="K1960"/>
      <c r="L1960"/>
      <c r="M1960"/>
      <c r="N1960"/>
      <c r="O1960"/>
      <c r="P1960"/>
      <c r="Q1960"/>
    </row>
    <row r="1961" spans="2:17">
      <c r="B1961"/>
      <c r="C1961"/>
      <c r="D1961"/>
      <c r="E1961"/>
      <c r="F1961"/>
      <c r="G1961"/>
      <c r="H1961"/>
      <c r="I1961"/>
      <c r="J1961"/>
      <c r="K1961"/>
      <c r="L1961"/>
      <c r="M1961"/>
      <c r="N1961"/>
      <c r="O1961"/>
      <c r="P1961"/>
      <c r="Q1961"/>
    </row>
    <row r="1962" spans="2:17">
      <c r="B1962"/>
      <c r="C1962"/>
      <c r="D1962"/>
      <c r="E1962"/>
      <c r="F1962"/>
      <c r="G1962"/>
      <c r="H1962"/>
      <c r="I1962"/>
      <c r="J1962"/>
      <c r="K1962"/>
      <c r="L1962"/>
      <c r="M1962"/>
      <c r="N1962"/>
      <c r="O1962"/>
      <c r="P1962"/>
      <c r="Q1962"/>
    </row>
    <row r="1963" spans="2:17">
      <c r="B1963"/>
      <c r="C1963"/>
      <c r="D1963"/>
      <c r="E1963"/>
      <c r="F1963"/>
      <c r="G1963"/>
      <c r="H1963"/>
      <c r="I1963"/>
      <c r="J1963"/>
      <c r="K1963"/>
      <c r="L1963"/>
      <c r="M1963"/>
      <c r="N1963"/>
      <c r="O1963"/>
      <c r="P1963"/>
      <c r="Q1963"/>
    </row>
    <row r="1964" spans="2:17">
      <c r="B1964"/>
      <c r="C1964"/>
      <c r="D1964"/>
      <c r="E1964"/>
      <c r="F1964"/>
      <c r="G1964"/>
      <c r="H1964"/>
      <c r="I1964"/>
      <c r="J1964"/>
      <c r="K1964"/>
      <c r="L1964"/>
      <c r="M1964"/>
      <c r="N1964"/>
      <c r="O1964"/>
      <c r="P1964"/>
      <c r="Q1964"/>
    </row>
    <row r="1965" spans="2:17">
      <c r="B1965"/>
      <c r="C1965"/>
      <c r="D1965"/>
      <c r="E1965"/>
      <c r="F1965"/>
      <c r="G1965"/>
      <c r="H1965"/>
      <c r="I1965"/>
      <c r="J1965"/>
      <c r="K1965"/>
      <c r="L1965"/>
      <c r="M1965"/>
      <c r="N1965"/>
      <c r="O1965"/>
      <c r="P1965"/>
      <c r="Q1965"/>
    </row>
    <row r="1966" spans="2:17">
      <c r="B1966"/>
      <c r="C1966"/>
      <c r="D1966"/>
      <c r="E1966"/>
      <c r="F1966"/>
      <c r="G1966"/>
      <c r="H1966"/>
      <c r="I1966"/>
      <c r="J1966"/>
      <c r="K1966"/>
      <c r="L1966"/>
      <c r="M1966"/>
      <c r="N1966"/>
      <c r="O1966"/>
      <c r="P1966"/>
      <c r="Q1966"/>
    </row>
    <row r="1967" spans="2:17">
      <c r="B1967"/>
      <c r="C1967"/>
      <c r="D1967"/>
      <c r="E1967"/>
      <c r="F1967"/>
      <c r="G1967"/>
      <c r="H1967"/>
      <c r="I1967"/>
      <c r="J1967"/>
      <c r="K1967"/>
      <c r="L1967"/>
      <c r="M1967"/>
      <c r="N1967"/>
      <c r="O1967"/>
      <c r="P1967"/>
      <c r="Q1967"/>
    </row>
    <row r="1968" spans="2:17">
      <c r="B1968"/>
      <c r="C1968"/>
      <c r="D1968"/>
      <c r="E1968"/>
      <c r="F1968"/>
      <c r="G1968"/>
      <c r="H1968"/>
      <c r="I1968"/>
      <c r="J1968"/>
      <c r="K1968"/>
      <c r="L1968"/>
      <c r="M1968"/>
      <c r="N1968"/>
      <c r="O1968"/>
      <c r="P1968"/>
      <c r="Q1968"/>
    </row>
    <row r="1969" spans="2:17">
      <c r="B1969"/>
      <c r="C1969"/>
      <c r="D1969"/>
      <c r="E1969"/>
      <c r="F1969"/>
      <c r="G1969"/>
      <c r="H1969"/>
      <c r="I1969"/>
      <c r="J1969"/>
      <c r="K1969"/>
      <c r="L1969"/>
      <c r="M1969"/>
      <c r="N1969"/>
      <c r="O1969"/>
      <c r="P1969"/>
      <c r="Q1969"/>
    </row>
    <row r="1970" spans="2:17">
      <c r="B1970"/>
      <c r="C1970"/>
      <c r="D1970"/>
      <c r="E1970"/>
      <c r="F1970"/>
      <c r="G1970"/>
      <c r="H1970"/>
      <c r="I1970"/>
      <c r="J1970"/>
      <c r="K1970"/>
      <c r="L1970"/>
      <c r="M1970"/>
      <c r="N1970"/>
      <c r="O1970"/>
      <c r="P1970"/>
      <c r="Q1970"/>
    </row>
    <row r="1971" spans="2:17">
      <c r="B1971"/>
      <c r="C1971"/>
      <c r="D1971"/>
      <c r="E1971"/>
      <c r="F1971"/>
      <c r="G1971"/>
      <c r="H1971"/>
      <c r="I1971"/>
      <c r="J1971"/>
      <c r="K1971"/>
      <c r="L1971"/>
      <c r="M1971"/>
      <c r="N1971"/>
      <c r="O1971"/>
      <c r="P1971"/>
      <c r="Q1971"/>
    </row>
    <row r="1972" spans="2:17">
      <c r="B1972"/>
      <c r="C1972"/>
      <c r="D1972"/>
      <c r="E1972"/>
      <c r="F1972"/>
      <c r="G1972"/>
      <c r="H1972"/>
      <c r="I1972"/>
      <c r="J1972"/>
      <c r="K1972"/>
      <c r="L1972"/>
      <c r="M1972"/>
      <c r="N1972"/>
      <c r="O1972"/>
      <c r="P1972"/>
      <c r="Q1972"/>
    </row>
    <row r="1973" spans="2:17">
      <c r="B1973"/>
      <c r="C1973"/>
      <c r="D1973"/>
      <c r="E1973"/>
      <c r="F1973"/>
      <c r="G1973"/>
      <c r="H1973"/>
      <c r="I1973"/>
      <c r="J1973"/>
      <c r="K1973"/>
      <c r="L1973"/>
      <c r="M1973"/>
      <c r="N1973"/>
      <c r="O1973"/>
      <c r="P1973"/>
      <c r="Q1973"/>
    </row>
    <row r="1974" spans="2:17">
      <c r="B1974"/>
      <c r="C1974"/>
      <c r="D1974"/>
      <c r="E1974"/>
      <c r="F1974"/>
      <c r="G1974"/>
      <c r="H1974"/>
      <c r="I1974"/>
      <c r="J1974"/>
      <c r="K1974"/>
      <c r="L1974"/>
      <c r="M1974"/>
      <c r="N1974"/>
      <c r="O1974"/>
      <c r="P1974"/>
      <c r="Q1974"/>
    </row>
    <row r="1975" spans="2:17">
      <c r="B1975"/>
      <c r="C1975"/>
      <c r="D1975"/>
      <c r="E1975"/>
      <c r="F1975"/>
      <c r="G1975"/>
      <c r="H1975"/>
      <c r="I1975"/>
      <c r="J1975"/>
      <c r="K1975"/>
      <c r="L1975"/>
      <c r="M1975"/>
      <c r="N1975"/>
      <c r="O1975"/>
      <c r="P1975"/>
      <c r="Q1975"/>
    </row>
    <row r="1976" spans="2:17">
      <c r="B1976"/>
      <c r="C1976"/>
      <c r="D1976"/>
      <c r="E1976"/>
      <c r="F1976"/>
      <c r="G1976"/>
      <c r="H1976"/>
      <c r="I1976"/>
      <c r="J1976"/>
      <c r="K1976"/>
      <c r="L1976"/>
      <c r="M1976"/>
      <c r="N1976"/>
      <c r="O1976"/>
      <c r="P1976"/>
      <c r="Q1976"/>
    </row>
    <row r="1977" spans="2:17">
      <c r="B1977"/>
      <c r="C1977"/>
      <c r="D1977"/>
      <c r="E1977"/>
      <c r="F1977"/>
      <c r="G1977"/>
      <c r="H1977"/>
      <c r="I1977"/>
      <c r="J1977"/>
      <c r="K1977"/>
      <c r="L1977"/>
      <c r="M1977"/>
      <c r="N1977"/>
      <c r="O1977"/>
      <c r="P1977"/>
      <c r="Q1977"/>
    </row>
    <row r="1978" spans="2:17">
      <c r="B1978"/>
      <c r="C1978"/>
      <c r="D1978"/>
      <c r="E1978"/>
      <c r="F1978"/>
      <c r="G1978"/>
      <c r="H1978"/>
      <c r="I1978"/>
      <c r="J1978"/>
      <c r="K1978"/>
      <c r="L1978"/>
      <c r="M1978"/>
      <c r="N1978"/>
      <c r="O1978"/>
      <c r="P1978"/>
      <c r="Q1978"/>
    </row>
    <row r="1979" spans="2:17">
      <c r="B1979"/>
      <c r="C1979"/>
      <c r="D1979"/>
      <c r="E1979"/>
      <c r="F1979"/>
      <c r="G1979"/>
      <c r="H1979"/>
      <c r="I1979"/>
      <c r="J1979"/>
      <c r="K1979"/>
      <c r="L1979"/>
      <c r="M1979"/>
      <c r="N1979"/>
      <c r="O1979"/>
      <c r="P1979"/>
      <c r="Q1979"/>
    </row>
    <row r="1980" spans="2:17">
      <c r="B1980"/>
      <c r="C1980"/>
      <c r="D1980"/>
      <c r="E1980"/>
      <c r="F1980"/>
      <c r="G1980"/>
      <c r="H1980"/>
      <c r="I1980"/>
      <c r="J1980"/>
      <c r="K1980"/>
      <c r="L1980"/>
      <c r="M1980"/>
      <c r="N1980"/>
      <c r="O1980"/>
      <c r="P1980"/>
      <c r="Q1980"/>
    </row>
    <row r="1981" spans="2:17">
      <c r="B1981"/>
      <c r="C1981"/>
      <c r="D1981"/>
      <c r="E1981"/>
      <c r="F1981"/>
      <c r="G1981"/>
      <c r="H1981"/>
      <c r="I1981"/>
      <c r="J1981"/>
      <c r="K1981"/>
      <c r="L1981"/>
      <c r="M1981"/>
      <c r="N1981"/>
      <c r="O1981"/>
      <c r="P1981"/>
      <c r="Q1981"/>
    </row>
    <row r="1982" spans="2:17">
      <c r="B1982"/>
      <c r="C1982"/>
      <c r="D1982"/>
      <c r="E1982"/>
      <c r="F1982"/>
      <c r="G1982"/>
      <c r="H1982"/>
      <c r="I1982"/>
      <c r="J1982"/>
      <c r="K1982"/>
      <c r="L1982"/>
      <c r="M1982"/>
      <c r="N1982"/>
      <c r="O1982"/>
      <c r="P1982"/>
      <c r="Q1982"/>
    </row>
    <row r="1983" spans="2:17">
      <c r="B1983"/>
      <c r="C1983"/>
      <c r="D1983"/>
      <c r="E1983"/>
      <c r="F1983"/>
      <c r="G1983"/>
      <c r="H1983"/>
      <c r="I1983"/>
      <c r="J1983"/>
      <c r="K1983"/>
      <c r="L1983"/>
      <c r="M1983"/>
      <c r="N1983"/>
      <c r="O1983"/>
      <c r="P1983"/>
      <c r="Q1983"/>
    </row>
    <row r="1984" spans="2:17">
      <c r="B1984"/>
      <c r="C1984"/>
      <c r="D1984"/>
      <c r="E1984"/>
      <c r="F1984"/>
      <c r="G1984"/>
      <c r="H1984"/>
      <c r="I1984"/>
      <c r="J1984"/>
      <c r="K1984"/>
      <c r="L1984"/>
      <c r="M1984"/>
      <c r="N1984"/>
      <c r="O1984"/>
      <c r="P1984"/>
      <c r="Q1984"/>
    </row>
    <row r="1985" spans="2:17">
      <c r="B1985"/>
      <c r="C1985"/>
      <c r="D1985"/>
      <c r="E1985"/>
      <c r="F1985"/>
      <c r="G1985"/>
      <c r="H1985"/>
      <c r="I1985"/>
      <c r="J1985"/>
      <c r="K1985"/>
      <c r="L1985"/>
      <c r="M1985"/>
      <c r="N1985"/>
      <c r="O1985"/>
      <c r="P1985"/>
      <c r="Q1985"/>
    </row>
    <row r="1986" spans="2:17">
      <c r="B1986"/>
      <c r="C1986"/>
      <c r="D1986"/>
      <c r="E1986"/>
      <c r="F1986"/>
      <c r="G1986"/>
      <c r="H1986"/>
      <c r="I1986"/>
      <c r="J1986"/>
      <c r="K1986"/>
      <c r="L1986"/>
      <c r="M1986"/>
      <c r="N1986"/>
      <c r="O1986"/>
      <c r="P1986"/>
      <c r="Q1986"/>
    </row>
    <row r="1987" spans="2:17">
      <c r="B1987"/>
      <c r="C1987"/>
      <c r="D1987"/>
      <c r="E1987"/>
      <c r="F1987"/>
      <c r="G1987"/>
      <c r="H1987"/>
      <c r="I1987"/>
      <c r="J1987"/>
      <c r="K1987"/>
      <c r="L1987"/>
      <c r="M1987"/>
      <c r="N1987"/>
      <c r="O1987"/>
      <c r="P1987"/>
      <c r="Q1987"/>
    </row>
    <row r="1988" spans="2:17">
      <c r="B1988"/>
      <c r="C1988"/>
      <c r="D1988"/>
      <c r="E1988"/>
      <c r="F1988"/>
      <c r="G1988"/>
      <c r="H1988"/>
      <c r="I1988"/>
      <c r="J1988"/>
      <c r="K1988"/>
      <c r="L1988"/>
      <c r="M1988"/>
      <c r="N1988"/>
      <c r="O1988"/>
      <c r="P1988"/>
      <c r="Q1988"/>
    </row>
    <row r="1989" spans="2:17">
      <c r="B1989"/>
      <c r="C1989"/>
      <c r="D1989"/>
      <c r="E1989"/>
      <c r="F1989"/>
      <c r="G1989"/>
      <c r="H1989"/>
      <c r="I1989"/>
      <c r="J1989"/>
      <c r="K1989"/>
      <c r="L1989"/>
      <c r="M1989"/>
      <c r="N1989"/>
      <c r="O1989"/>
      <c r="P1989"/>
      <c r="Q1989"/>
    </row>
    <row r="1990" spans="2:17">
      <c r="B1990"/>
      <c r="C1990"/>
      <c r="D1990"/>
      <c r="E1990"/>
      <c r="F1990"/>
      <c r="G1990"/>
      <c r="H1990"/>
      <c r="I1990"/>
      <c r="J1990"/>
      <c r="K1990"/>
      <c r="L1990"/>
      <c r="M1990"/>
      <c r="N1990"/>
      <c r="O1990"/>
      <c r="P1990"/>
      <c r="Q1990"/>
    </row>
    <row r="1991" spans="2:17">
      <c r="B1991"/>
      <c r="C1991"/>
      <c r="D1991"/>
      <c r="E1991"/>
      <c r="F1991"/>
      <c r="G1991"/>
      <c r="H1991"/>
      <c r="I1991"/>
      <c r="J1991"/>
      <c r="K1991"/>
      <c r="L1991"/>
      <c r="M1991"/>
      <c r="N1991"/>
      <c r="O1991"/>
      <c r="P1991"/>
      <c r="Q1991"/>
    </row>
    <row r="1992" spans="2:17">
      <c r="B1992"/>
      <c r="C1992"/>
      <c r="D1992"/>
      <c r="E1992"/>
      <c r="F1992"/>
      <c r="G1992"/>
      <c r="H1992"/>
      <c r="I1992"/>
      <c r="J1992"/>
      <c r="K1992"/>
      <c r="L1992"/>
      <c r="M1992"/>
      <c r="N1992"/>
      <c r="O1992"/>
      <c r="P1992"/>
      <c r="Q1992"/>
    </row>
    <row r="1993" spans="2:17">
      <c r="B1993"/>
      <c r="C1993"/>
      <c r="D1993"/>
      <c r="E1993"/>
      <c r="F1993"/>
      <c r="G1993"/>
      <c r="H1993"/>
      <c r="I1993"/>
      <c r="J1993"/>
      <c r="K1993"/>
      <c r="L1993"/>
      <c r="M1993"/>
      <c r="N1993"/>
      <c r="O1993"/>
      <c r="P1993"/>
      <c r="Q1993"/>
    </row>
    <row r="1994" spans="2:17">
      <c r="B1994"/>
      <c r="C1994"/>
      <c r="D1994"/>
      <c r="E1994"/>
      <c r="F1994"/>
      <c r="G1994"/>
      <c r="H1994"/>
      <c r="I1994"/>
      <c r="J1994"/>
      <c r="K1994"/>
      <c r="L1994"/>
      <c r="M1994"/>
      <c r="N1994"/>
      <c r="O1994"/>
      <c r="P1994"/>
      <c r="Q1994"/>
    </row>
    <row r="1995" spans="2:17">
      <c r="B1995"/>
      <c r="C1995"/>
      <c r="D1995"/>
      <c r="E1995"/>
      <c r="F1995"/>
      <c r="G1995"/>
      <c r="H1995"/>
      <c r="I1995"/>
      <c r="J1995"/>
      <c r="K1995"/>
      <c r="L1995"/>
      <c r="M1995"/>
      <c r="N1995"/>
      <c r="O1995"/>
      <c r="P1995"/>
      <c r="Q1995"/>
    </row>
    <row r="1996" spans="2:17">
      <c r="B1996"/>
      <c r="C1996"/>
      <c r="D1996"/>
      <c r="E1996"/>
      <c r="F1996"/>
      <c r="G1996"/>
      <c r="H1996"/>
      <c r="I1996"/>
      <c r="J1996"/>
      <c r="K1996"/>
      <c r="L1996"/>
      <c r="M1996"/>
      <c r="N1996"/>
      <c r="O1996"/>
      <c r="P1996"/>
      <c r="Q1996"/>
    </row>
    <row r="1997" spans="2:17">
      <c r="B1997"/>
      <c r="C1997"/>
      <c r="D1997"/>
      <c r="E1997"/>
      <c r="F1997"/>
      <c r="G1997"/>
      <c r="H1997"/>
      <c r="I1997"/>
      <c r="J1997"/>
      <c r="K1997"/>
      <c r="L1997"/>
      <c r="M1997"/>
      <c r="N1997"/>
      <c r="O1997"/>
      <c r="P1997"/>
      <c r="Q1997"/>
    </row>
    <row r="1998" spans="2:17">
      <c r="B1998"/>
      <c r="C1998"/>
      <c r="D1998"/>
      <c r="E1998"/>
      <c r="F1998"/>
      <c r="G1998"/>
      <c r="H1998"/>
      <c r="I1998"/>
      <c r="J1998"/>
      <c r="K1998"/>
      <c r="L1998"/>
      <c r="M1998"/>
      <c r="N1998"/>
      <c r="O1998"/>
      <c r="P1998"/>
      <c r="Q1998"/>
    </row>
    <row r="1999" spans="2:17">
      <c r="B1999"/>
      <c r="C1999"/>
      <c r="D1999"/>
      <c r="E1999"/>
      <c r="F1999"/>
      <c r="G1999"/>
      <c r="H1999"/>
      <c r="I1999"/>
      <c r="J1999"/>
      <c r="K1999"/>
      <c r="L1999"/>
      <c r="M1999"/>
      <c r="N1999"/>
      <c r="O1999"/>
      <c r="P1999"/>
      <c r="Q1999"/>
    </row>
    <row r="2000" spans="2:17">
      <c r="B2000"/>
      <c r="C2000"/>
      <c r="D2000"/>
      <c r="E2000"/>
      <c r="F2000"/>
      <c r="G2000"/>
      <c r="H2000"/>
      <c r="I2000"/>
      <c r="J2000"/>
      <c r="K2000"/>
      <c r="L2000"/>
      <c r="M2000"/>
      <c r="N2000"/>
      <c r="O2000"/>
      <c r="P2000"/>
      <c r="Q2000"/>
    </row>
    <row r="2001" spans="2:17">
      <c r="B2001"/>
      <c r="C2001"/>
      <c r="D2001"/>
      <c r="E2001"/>
      <c r="F2001"/>
      <c r="G2001"/>
      <c r="H2001"/>
      <c r="I2001"/>
      <c r="J2001"/>
      <c r="K2001"/>
      <c r="L2001"/>
      <c r="M2001"/>
      <c r="N2001"/>
      <c r="O2001"/>
      <c r="P2001"/>
      <c r="Q2001"/>
    </row>
    <row r="2002" spans="2:17">
      <c r="B2002"/>
      <c r="C2002"/>
      <c r="D2002"/>
      <c r="E2002"/>
      <c r="F2002"/>
      <c r="G2002"/>
      <c r="H2002"/>
      <c r="I2002"/>
      <c r="J2002"/>
      <c r="K2002"/>
      <c r="L2002"/>
      <c r="M2002"/>
      <c r="N2002"/>
      <c r="O2002"/>
      <c r="P2002"/>
      <c r="Q2002"/>
    </row>
    <row r="2003" spans="2:17">
      <c r="B2003"/>
      <c r="C2003"/>
      <c r="D2003"/>
      <c r="E2003"/>
      <c r="F2003"/>
      <c r="G2003"/>
      <c r="H2003"/>
      <c r="I2003"/>
      <c r="J2003"/>
      <c r="K2003"/>
      <c r="L2003"/>
      <c r="M2003"/>
      <c r="N2003"/>
      <c r="O2003"/>
      <c r="P2003"/>
      <c r="Q2003"/>
    </row>
    <row r="2004" spans="2:17">
      <c r="B2004"/>
      <c r="C2004"/>
      <c r="D2004"/>
      <c r="E2004"/>
      <c r="F2004"/>
      <c r="G2004"/>
      <c r="H2004"/>
      <c r="I2004"/>
      <c r="J2004"/>
      <c r="K2004"/>
      <c r="L2004"/>
      <c r="M2004"/>
      <c r="N2004"/>
      <c r="O2004"/>
      <c r="P2004"/>
      <c r="Q2004"/>
    </row>
    <row r="2005" spans="2:17">
      <c r="B2005"/>
      <c r="C2005"/>
      <c r="D2005"/>
      <c r="E2005"/>
      <c r="F2005"/>
      <c r="G2005"/>
      <c r="H2005"/>
      <c r="I2005"/>
      <c r="J2005"/>
      <c r="K2005"/>
      <c r="L2005"/>
      <c r="M2005"/>
      <c r="N2005"/>
      <c r="O2005"/>
      <c r="P2005"/>
      <c r="Q2005"/>
    </row>
    <row r="2006" spans="2:17">
      <c r="B2006"/>
      <c r="C2006"/>
      <c r="D2006"/>
      <c r="E2006"/>
      <c r="F2006"/>
      <c r="G2006"/>
      <c r="H2006"/>
      <c r="I2006"/>
      <c r="J2006"/>
      <c r="K2006"/>
      <c r="L2006"/>
      <c r="M2006"/>
      <c r="N2006"/>
      <c r="O2006"/>
      <c r="P2006"/>
      <c r="Q2006"/>
    </row>
    <row r="2007" spans="2:17">
      <c r="B2007"/>
      <c r="C2007"/>
      <c r="D2007"/>
      <c r="E2007"/>
      <c r="F2007"/>
      <c r="G2007"/>
      <c r="H2007"/>
      <c r="I2007"/>
      <c r="J2007"/>
      <c r="K2007"/>
      <c r="L2007"/>
      <c r="M2007"/>
      <c r="N2007"/>
      <c r="O2007"/>
      <c r="P2007"/>
      <c r="Q2007"/>
    </row>
    <row r="2008" spans="2:17">
      <c r="B2008"/>
      <c r="C2008"/>
      <c r="D2008"/>
      <c r="E2008"/>
      <c r="F2008"/>
      <c r="G2008"/>
      <c r="H2008"/>
      <c r="I2008"/>
      <c r="J2008"/>
      <c r="K2008"/>
      <c r="L2008"/>
      <c r="M2008"/>
      <c r="N2008"/>
      <c r="O2008"/>
      <c r="P2008"/>
      <c r="Q2008"/>
    </row>
    <row r="2009" spans="2:17">
      <c r="B2009"/>
      <c r="C2009"/>
      <c r="D2009"/>
      <c r="E2009"/>
      <c r="F2009"/>
      <c r="G2009"/>
      <c r="H2009"/>
      <c r="I2009"/>
      <c r="J2009"/>
      <c r="K2009"/>
      <c r="L2009"/>
      <c r="M2009"/>
      <c r="N2009"/>
      <c r="O2009"/>
      <c r="P2009"/>
      <c r="Q2009"/>
    </row>
    <row r="2010" spans="2:17">
      <c r="B2010"/>
      <c r="C2010"/>
      <c r="D2010"/>
      <c r="E2010"/>
      <c r="F2010"/>
      <c r="G2010"/>
      <c r="H2010"/>
      <c r="I2010"/>
      <c r="J2010"/>
      <c r="K2010"/>
      <c r="L2010"/>
      <c r="M2010"/>
      <c r="N2010"/>
      <c r="O2010"/>
      <c r="P2010"/>
      <c r="Q2010"/>
    </row>
    <row r="2011" spans="2:17">
      <c r="B2011"/>
      <c r="C2011"/>
      <c r="D2011"/>
      <c r="E2011"/>
      <c r="F2011"/>
      <c r="G2011"/>
      <c r="H2011"/>
      <c r="I2011"/>
      <c r="J2011"/>
      <c r="K2011"/>
      <c r="L2011"/>
      <c r="M2011"/>
      <c r="N2011"/>
      <c r="O2011"/>
      <c r="P2011"/>
      <c r="Q2011"/>
    </row>
    <row r="2012" spans="2:17">
      <c r="B2012"/>
      <c r="C2012"/>
      <c r="D2012"/>
      <c r="E2012"/>
      <c r="F2012"/>
      <c r="G2012"/>
      <c r="H2012"/>
      <c r="I2012"/>
      <c r="J2012"/>
      <c r="K2012"/>
      <c r="L2012"/>
      <c r="M2012"/>
      <c r="N2012"/>
      <c r="O2012"/>
      <c r="P2012"/>
      <c r="Q2012"/>
    </row>
    <row r="2013" spans="2:17">
      <c r="B2013"/>
      <c r="C2013"/>
      <c r="D2013"/>
      <c r="E2013"/>
      <c r="F2013"/>
      <c r="G2013"/>
      <c r="H2013"/>
      <c r="I2013"/>
      <c r="J2013"/>
      <c r="K2013"/>
      <c r="L2013"/>
      <c r="M2013"/>
      <c r="N2013"/>
      <c r="O2013"/>
      <c r="P2013"/>
      <c r="Q2013"/>
    </row>
    <row r="2014" spans="2:17">
      <c r="B2014"/>
      <c r="C2014"/>
      <c r="D2014"/>
      <c r="E2014"/>
      <c r="F2014"/>
      <c r="G2014"/>
      <c r="H2014"/>
      <c r="I2014"/>
      <c r="J2014"/>
      <c r="K2014"/>
      <c r="L2014"/>
      <c r="M2014"/>
      <c r="N2014"/>
      <c r="O2014"/>
      <c r="P2014"/>
      <c r="Q2014"/>
    </row>
    <row r="2015" spans="2:17">
      <c r="B2015"/>
      <c r="C2015"/>
      <c r="D2015"/>
      <c r="E2015"/>
      <c r="F2015"/>
      <c r="G2015"/>
      <c r="H2015"/>
      <c r="I2015"/>
      <c r="J2015"/>
      <c r="K2015"/>
      <c r="L2015"/>
      <c r="M2015"/>
      <c r="N2015"/>
      <c r="O2015"/>
      <c r="P2015"/>
      <c r="Q2015"/>
    </row>
    <row r="2016" spans="2:17">
      <c r="B2016"/>
      <c r="C2016"/>
      <c r="D2016"/>
      <c r="E2016"/>
      <c r="F2016"/>
      <c r="G2016"/>
      <c r="H2016"/>
      <c r="I2016"/>
      <c r="J2016"/>
      <c r="K2016"/>
      <c r="L2016"/>
      <c r="M2016"/>
      <c r="N2016"/>
      <c r="O2016"/>
      <c r="P2016"/>
      <c r="Q2016"/>
    </row>
    <row r="2017" spans="2:17">
      <c r="B2017"/>
      <c r="C2017"/>
      <c r="D2017"/>
      <c r="E2017"/>
      <c r="F2017"/>
      <c r="G2017"/>
      <c r="H2017"/>
      <c r="I2017"/>
      <c r="J2017"/>
      <c r="K2017"/>
      <c r="L2017"/>
      <c r="M2017"/>
      <c r="N2017"/>
      <c r="O2017"/>
      <c r="P2017"/>
      <c r="Q2017"/>
    </row>
    <row r="2018" spans="2:17">
      <c r="B2018"/>
      <c r="C2018"/>
      <c r="D2018"/>
      <c r="E2018"/>
      <c r="F2018"/>
      <c r="G2018"/>
      <c r="H2018"/>
      <c r="I2018"/>
      <c r="J2018"/>
      <c r="K2018"/>
      <c r="L2018"/>
      <c r="M2018"/>
      <c r="N2018"/>
      <c r="O2018"/>
      <c r="P2018"/>
      <c r="Q2018"/>
    </row>
    <row r="2019" spans="2:17">
      <c r="B2019"/>
      <c r="C2019"/>
      <c r="D2019"/>
      <c r="E2019"/>
      <c r="F2019"/>
      <c r="G2019"/>
      <c r="H2019"/>
      <c r="I2019"/>
      <c r="J2019"/>
      <c r="K2019"/>
      <c r="L2019"/>
      <c r="M2019"/>
      <c r="N2019"/>
      <c r="O2019"/>
      <c r="P2019"/>
      <c r="Q2019"/>
    </row>
    <row r="2020" spans="2:17">
      <c r="B2020"/>
      <c r="C2020"/>
      <c r="D2020"/>
      <c r="E2020"/>
      <c r="F2020"/>
      <c r="G2020"/>
      <c r="H2020"/>
      <c r="I2020"/>
      <c r="J2020"/>
      <c r="K2020"/>
      <c r="L2020"/>
      <c r="M2020"/>
      <c r="N2020"/>
      <c r="O2020"/>
      <c r="P2020"/>
      <c r="Q2020"/>
    </row>
    <row r="2021" spans="2:17">
      <c r="B2021"/>
      <c r="C2021"/>
      <c r="D2021"/>
      <c r="E2021"/>
      <c r="F2021"/>
      <c r="G2021"/>
      <c r="H2021"/>
      <c r="I2021"/>
      <c r="J2021"/>
      <c r="K2021"/>
      <c r="L2021"/>
      <c r="M2021"/>
      <c r="N2021"/>
      <c r="O2021"/>
      <c r="P2021"/>
      <c r="Q2021"/>
    </row>
    <row r="2022" spans="2:17">
      <c r="B2022"/>
      <c r="C2022"/>
      <c r="D2022"/>
      <c r="E2022"/>
      <c r="F2022"/>
      <c r="G2022"/>
      <c r="H2022"/>
      <c r="I2022"/>
      <c r="J2022"/>
      <c r="K2022"/>
      <c r="L2022"/>
      <c r="M2022"/>
      <c r="N2022"/>
      <c r="O2022"/>
      <c r="P2022"/>
      <c r="Q2022"/>
    </row>
    <row r="2023" spans="2:17">
      <c r="B2023"/>
      <c r="C2023"/>
      <c r="D2023"/>
      <c r="E2023"/>
      <c r="F2023"/>
      <c r="G2023"/>
      <c r="H2023"/>
      <c r="I2023"/>
      <c r="J2023"/>
      <c r="K2023"/>
      <c r="L2023"/>
      <c r="M2023"/>
      <c r="N2023"/>
      <c r="O2023"/>
      <c r="P2023"/>
      <c r="Q2023"/>
    </row>
    <row r="2024" spans="2:17">
      <c r="B2024"/>
      <c r="C2024"/>
      <c r="D2024"/>
      <c r="E2024"/>
      <c r="F2024"/>
      <c r="G2024"/>
      <c r="H2024"/>
      <c r="I2024"/>
      <c r="J2024"/>
      <c r="K2024"/>
      <c r="L2024"/>
      <c r="M2024"/>
      <c r="N2024"/>
      <c r="O2024"/>
      <c r="P2024"/>
      <c r="Q2024"/>
    </row>
    <row r="2025" spans="2:17">
      <c r="B2025"/>
      <c r="C2025"/>
      <c r="D2025"/>
      <c r="E2025"/>
      <c r="F2025"/>
      <c r="G2025"/>
      <c r="H2025"/>
      <c r="I2025"/>
      <c r="J2025"/>
      <c r="K2025"/>
      <c r="L2025"/>
      <c r="M2025"/>
      <c r="N2025"/>
      <c r="O2025"/>
      <c r="P2025"/>
      <c r="Q2025"/>
    </row>
    <row r="2026" spans="2:17">
      <c r="B2026"/>
      <c r="C2026"/>
      <c r="D2026"/>
      <c r="E2026"/>
      <c r="F2026"/>
      <c r="G2026"/>
      <c r="H2026"/>
      <c r="I2026"/>
      <c r="J2026"/>
      <c r="K2026"/>
      <c r="L2026"/>
      <c r="M2026"/>
      <c r="N2026"/>
      <c r="O2026"/>
      <c r="P2026"/>
      <c r="Q2026"/>
    </row>
    <row r="2027" spans="2:17">
      <c r="B2027"/>
      <c r="C2027"/>
      <c r="D2027"/>
      <c r="E2027"/>
      <c r="F2027"/>
      <c r="G2027"/>
      <c r="H2027"/>
      <c r="I2027"/>
      <c r="J2027"/>
      <c r="K2027"/>
      <c r="L2027"/>
      <c r="M2027"/>
      <c r="N2027"/>
      <c r="O2027"/>
      <c r="P2027"/>
      <c r="Q2027"/>
    </row>
    <row r="2028" spans="2:17">
      <c r="B2028"/>
      <c r="C2028"/>
      <c r="D2028"/>
      <c r="E2028"/>
      <c r="F2028"/>
      <c r="G2028"/>
      <c r="H2028"/>
      <c r="I2028"/>
      <c r="J2028"/>
      <c r="K2028"/>
      <c r="L2028"/>
      <c r="M2028"/>
      <c r="N2028"/>
      <c r="O2028"/>
      <c r="P2028"/>
      <c r="Q2028"/>
    </row>
    <row r="2029" spans="2:17">
      <c r="B2029"/>
      <c r="C2029"/>
      <c r="D2029"/>
      <c r="E2029"/>
      <c r="F2029"/>
      <c r="G2029"/>
      <c r="H2029"/>
      <c r="I2029"/>
      <c r="J2029"/>
      <c r="K2029"/>
      <c r="L2029"/>
      <c r="M2029"/>
      <c r="N2029"/>
      <c r="O2029"/>
      <c r="P2029"/>
      <c r="Q2029"/>
    </row>
    <row r="2030" spans="2:17">
      <c r="B2030"/>
      <c r="C2030"/>
      <c r="D2030"/>
      <c r="E2030"/>
      <c r="F2030"/>
      <c r="G2030"/>
      <c r="H2030"/>
      <c r="I2030"/>
      <c r="J2030"/>
      <c r="K2030"/>
      <c r="L2030"/>
      <c r="M2030"/>
      <c r="N2030"/>
      <c r="O2030"/>
      <c r="P2030"/>
      <c r="Q2030"/>
    </row>
    <row r="2031" spans="2:17">
      <c r="B2031"/>
      <c r="C2031"/>
      <c r="D2031"/>
      <c r="E2031"/>
      <c r="F2031"/>
      <c r="G2031"/>
      <c r="H2031"/>
      <c r="I2031"/>
      <c r="J2031"/>
      <c r="K2031"/>
      <c r="L2031"/>
      <c r="M2031"/>
      <c r="N2031"/>
      <c r="O2031"/>
      <c r="P2031"/>
      <c r="Q2031"/>
    </row>
    <row r="2032" spans="2:17">
      <c r="B2032"/>
      <c r="C2032"/>
      <c r="D2032"/>
      <c r="E2032"/>
      <c r="F2032"/>
      <c r="G2032"/>
      <c r="H2032"/>
      <c r="I2032"/>
      <c r="J2032"/>
      <c r="K2032"/>
      <c r="L2032"/>
      <c r="M2032"/>
      <c r="N2032"/>
      <c r="O2032"/>
      <c r="P2032"/>
      <c r="Q2032"/>
    </row>
    <row r="2033" spans="2:17">
      <c r="B2033"/>
      <c r="C2033"/>
      <c r="D2033"/>
      <c r="E2033"/>
      <c r="F2033"/>
      <c r="G2033"/>
      <c r="H2033"/>
      <c r="I2033"/>
      <c r="J2033"/>
      <c r="K2033"/>
      <c r="L2033"/>
      <c r="M2033"/>
      <c r="N2033"/>
      <c r="O2033"/>
      <c r="P2033"/>
      <c r="Q2033"/>
    </row>
    <row r="2034" spans="2:17">
      <c r="B2034"/>
      <c r="C2034"/>
      <c r="D2034"/>
      <c r="E2034"/>
      <c r="F2034"/>
      <c r="G2034"/>
      <c r="H2034"/>
      <c r="I2034"/>
      <c r="J2034"/>
      <c r="K2034"/>
      <c r="L2034"/>
      <c r="M2034"/>
      <c r="N2034"/>
      <c r="O2034"/>
      <c r="P2034"/>
      <c r="Q2034"/>
    </row>
    <row r="2035" spans="2:17">
      <c r="B2035"/>
      <c r="C2035"/>
      <c r="D2035"/>
      <c r="E2035"/>
      <c r="F2035"/>
      <c r="G2035"/>
      <c r="H2035"/>
      <c r="I2035"/>
      <c r="J2035"/>
      <c r="K2035"/>
      <c r="L2035"/>
      <c r="M2035"/>
      <c r="N2035"/>
      <c r="O2035"/>
      <c r="P2035"/>
      <c r="Q2035"/>
    </row>
    <row r="2036" spans="2:17">
      <c r="B2036"/>
      <c r="C2036"/>
      <c r="D2036"/>
      <c r="E2036"/>
      <c r="F2036"/>
      <c r="G2036"/>
      <c r="H2036"/>
      <c r="I2036"/>
      <c r="J2036"/>
      <c r="K2036"/>
      <c r="L2036"/>
      <c r="M2036"/>
      <c r="N2036"/>
      <c r="O2036"/>
      <c r="P2036"/>
      <c r="Q2036"/>
    </row>
    <row r="2037" spans="2:17">
      <c r="B2037"/>
      <c r="C2037"/>
      <c r="D2037"/>
      <c r="E2037"/>
      <c r="F2037"/>
      <c r="G2037"/>
      <c r="H2037"/>
      <c r="I2037"/>
      <c r="J2037"/>
      <c r="K2037"/>
      <c r="L2037"/>
      <c r="M2037"/>
      <c r="N2037"/>
      <c r="O2037"/>
      <c r="P2037"/>
      <c r="Q2037"/>
    </row>
    <row r="2038" spans="2:17">
      <c r="B2038"/>
      <c r="C2038"/>
      <c r="D2038"/>
      <c r="E2038"/>
      <c r="F2038"/>
      <c r="G2038"/>
      <c r="H2038"/>
      <c r="I2038"/>
      <c r="J2038"/>
      <c r="K2038"/>
      <c r="L2038"/>
      <c r="M2038"/>
      <c r="N2038"/>
      <c r="O2038"/>
      <c r="P2038"/>
      <c r="Q2038"/>
    </row>
    <row r="2039" spans="2:17">
      <c r="B2039"/>
      <c r="C2039"/>
      <c r="D2039"/>
      <c r="E2039"/>
      <c r="F2039"/>
      <c r="G2039"/>
      <c r="H2039"/>
      <c r="I2039"/>
      <c r="J2039"/>
      <c r="K2039"/>
      <c r="L2039"/>
      <c r="M2039"/>
      <c r="N2039"/>
      <c r="O2039"/>
      <c r="P2039"/>
      <c r="Q2039"/>
    </row>
    <row r="2040" spans="2:17">
      <c r="B2040"/>
      <c r="C2040"/>
      <c r="D2040"/>
      <c r="E2040"/>
      <c r="F2040"/>
      <c r="G2040"/>
      <c r="H2040"/>
      <c r="I2040"/>
      <c r="J2040"/>
      <c r="K2040"/>
      <c r="L2040"/>
      <c r="M2040"/>
      <c r="N2040"/>
      <c r="O2040"/>
      <c r="P2040"/>
      <c r="Q2040"/>
    </row>
    <row r="2041" spans="2:17">
      <c r="B2041"/>
      <c r="C2041"/>
      <c r="D2041"/>
      <c r="E2041"/>
      <c r="F2041"/>
      <c r="G2041"/>
      <c r="H2041"/>
      <c r="I2041"/>
      <c r="J2041"/>
      <c r="K2041"/>
      <c r="L2041"/>
      <c r="M2041"/>
      <c r="N2041"/>
      <c r="O2041"/>
      <c r="P2041"/>
      <c r="Q2041"/>
    </row>
    <row r="2042" spans="2:17">
      <c r="B2042"/>
      <c r="C2042"/>
      <c r="D2042"/>
      <c r="E2042"/>
      <c r="F2042"/>
      <c r="G2042"/>
      <c r="H2042"/>
      <c r="I2042"/>
      <c r="J2042"/>
      <c r="K2042"/>
      <c r="L2042"/>
      <c r="M2042"/>
      <c r="N2042"/>
      <c r="O2042"/>
      <c r="P2042"/>
      <c r="Q2042"/>
    </row>
    <row r="2043" spans="2:17">
      <c r="B2043"/>
      <c r="C2043"/>
      <c r="D2043"/>
      <c r="E2043"/>
      <c r="F2043"/>
      <c r="G2043"/>
      <c r="H2043"/>
      <c r="I2043"/>
      <c r="J2043"/>
      <c r="K2043"/>
      <c r="L2043"/>
      <c r="M2043"/>
      <c r="N2043"/>
      <c r="O2043"/>
      <c r="P2043"/>
      <c r="Q2043"/>
    </row>
    <row r="2044" spans="2:17">
      <c r="B2044"/>
      <c r="C2044"/>
      <c r="D2044"/>
      <c r="E2044"/>
      <c r="F2044"/>
      <c r="G2044"/>
      <c r="H2044"/>
      <c r="I2044"/>
      <c r="J2044"/>
      <c r="K2044"/>
      <c r="L2044"/>
      <c r="M2044"/>
      <c r="N2044"/>
      <c r="O2044"/>
      <c r="P2044"/>
      <c r="Q2044"/>
    </row>
    <row r="2045" spans="2:17">
      <c r="B2045"/>
      <c r="C2045"/>
      <c r="D2045"/>
      <c r="E2045"/>
      <c r="F2045"/>
      <c r="G2045"/>
      <c r="H2045"/>
      <c r="I2045"/>
      <c r="J2045"/>
      <c r="K2045"/>
      <c r="L2045"/>
      <c r="M2045"/>
      <c r="N2045"/>
      <c r="O2045"/>
      <c r="P2045"/>
      <c r="Q2045"/>
    </row>
    <row r="2046" spans="2:17">
      <c r="B2046"/>
      <c r="C2046"/>
      <c r="D2046"/>
      <c r="E2046"/>
      <c r="F2046"/>
      <c r="G2046"/>
      <c r="H2046"/>
      <c r="I2046"/>
      <c r="J2046"/>
      <c r="K2046"/>
      <c r="L2046"/>
      <c r="M2046"/>
      <c r="N2046"/>
      <c r="O2046"/>
      <c r="P2046"/>
      <c r="Q2046"/>
    </row>
    <row r="2047" spans="2:17">
      <c r="B2047"/>
      <c r="C2047"/>
      <c r="D2047"/>
      <c r="E2047"/>
      <c r="F2047"/>
      <c r="G2047"/>
      <c r="H2047"/>
      <c r="I2047"/>
      <c r="J2047"/>
      <c r="K2047"/>
      <c r="L2047"/>
      <c r="M2047"/>
      <c r="N2047"/>
      <c r="O2047"/>
      <c r="P2047"/>
      <c r="Q2047"/>
    </row>
    <row r="2048" spans="2:17">
      <c r="B2048"/>
      <c r="C2048"/>
      <c r="D2048"/>
      <c r="E2048"/>
      <c r="F2048"/>
      <c r="G2048"/>
      <c r="H2048"/>
      <c r="I2048"/>
      <c r="J2048"/>
      <c r="K2048"/>
      <c r="L2048"/>
      <c r="M2048"/>
      <c r="N2048"/>
      <c r="O2048"/>
      <c r="P2048"/>
      <c r="Q2048"/>
    </row>
    <row r="2049" spans="2:17">
      <c r="B2049"/>
      <c r="C2049"/>
      <c r="D2049"/>
      <c r="E2049"/>
      <c r="F2049"/>
      <c r="G2049"/>
      <c r="H2049"/>
      <c r="I2049"/>
      <c r="J2049"/>
      <c r="K2049"/>
      <c r="L2049"/>
      <c r="M2049"/>
      <c r="N2049"/>
      <c r="O2049"/>
      <c r="P2049"/>
      <c r="Q2049"/>
    </row>
    <row r="2050" spans="2:17">
      <c r="B2050"/>
      <c r="C2050"/>
      <c r="D2050"/>
      <c r="E2050"/>
      <c r="F2050"/>
      <c r="G2050"/>
      <c r="H2050"/>
      <c r="I2050"/>
      <c r="J2050"/>
      <c r="K2050"/>
      <c r="L2050"/>
      <c r="M2050"/>
      <c r="N2050"/>
      <c r="O2050"/>
      <c r="P2050"/>
      <c r="Q2050"/>
    </row>
    <row r="2051" spans="2:17">
      <c r="B2051"/>
      <c r="C2051"/>
      <c r="D2051"/>
      <c r="E2051"/>
      <c r="F2051"/>
      <c r="G2051"/>
      <c r="H2051"/>
      <c r="I2051"/>
      <c r="J2051"/>
      <c r="K2051"/>
      <c r="L2051"/>
      <c r="M2051"/>
      <c r="N2051"/>
      <c r="O2051"/>
      <c r="P2051"/>
      <c r="Q2051"/>
    </row>
    <row r="2052" spans="2:17">
      <c r="B2052"/>
      <c r="C2052"/>
      <c r="D2052"/>
      <c r="E2052"/>
      <c r="F2052"/>
      <c r="G2052"/>
      <c r="H2052"/>
      <c r="I2052"/>
      <c r="J2052"/>
      <c r="K2052"/>
      <c r="L2052"/>
      <c r="M2052"/>
      <c r="N2052"/>
      <c r="O2052"/>
      <c r="P2052"/>
      <c r="Q2052"/>
    </row>
    <row r="2053" spans="2:17">
      <c r="B2053"/>
      <c r="C2053"/>
      <c r="D2053"/>
      <c r="E2053"/>
      <c r="F2053"/>
      <c r="G2053"/>
      <c r="H2053"/>
      <c r="I2053"/>
      <c r="J2053"/>
      <c r="K2053"/>
      <c r="L2053"/>
      <c r="M2053"/>
      <c r="N2053"/>
      <c r="O2053"/>
      <c r="P2053"/>
      <c r="Q2053"/>
    </row>
    <row r="2054" spans="2:17">
      <c r="B2054"/>
      <c r="C2054"/>
      <c r="D2054"/>
      <c r="E2054"/>
      <c r="F2054"/>
      <c r="G2054"/>
      <c r="H2054"/>
      <c r="I2054"/>
      <c r="J2054"/>
      <c r="K2054"/>
      <c r="L2054"/>
      <c r="M2054"/>
      <c r="N2054"/>
      <c r="O2054"/>
      <c r="P2054"/>
      <c r="Q2054"/>
    </row>
    <row r="2055" spans="2:17">
      <c r="B2055"/>
      <c r="C2055"/>
      <c r="D2055"/>
      <c r="E2055"/>
      <c r="F2055"/>
      <c r="G2055"/>
      <c r="H2055"/>
      <c r="I2055"/>
      <c r="J2055"/>
      <c r="K2055"/>
      <c r="L2055"/>
      <c r="M2055"/>
      <c r="N2055"/>
      <c r="O2055"/>
      <c r="P2055"/>
      <c r="Q2055"/>
    </row>
    <row r="2056" spans="2:17">
      <c r="B2056"/>
      <c r="C2056"/>
      <c r="D2056"/>
      <c r="E2056"/>
      <c r="F2056"/>
      <c r="G2056"/>
      <c r="H2056"/>
      <c r="I2056"/>
      <c r="J2056"/>
      <c r="K2056"/>
      <c r="L2056"/>
      <c r="M2056"/>
      <c r="N2056"/>
      <c r="O2056"/>
      <c r="P2056"/>
      <c r="Q2056"/>
    </row>
    <row r="2057" spans="2:17">
      <c r="B2057"/>
      <c r="C2057"/>
      <c r="D2057"/>
      <c r="E2057"/>
      <c r="F2057"/>
      <c r="G2057"/>
      <c r="H2057"/>
      <c r="I2057"/>
      <c r="J2057"/>
      <c r="K2057"/>
      <c r="L2057"/>
      <c r="M2057"/>
      <c r="N2057"/>
      <c r="O2057"/>
      <c r="P2057"/>
      <c r="Q2057"/>
    </row>
    <row r="2058" spans="2:17">
      <c r="B2058"/>
      <c r="C2058"/>
      <c r="D2058"/>
      <c r="E2058"/>
      <c r="F2058"/>
      <c r="G2058"/>
      <c r="H2058"/>
      <c r="I2058"/>
      <c r="J2058"/>
      <c r="K2058"/>
      <c r="L2058"/>
      <c r="M2058"/>
      <c r="N2058"/>
      <c r="O2058"/>
      <c r="P2058"/>
      <c r="Q2058"/>
    </row>
    <row r="2059" spans="2:17">
      <c r="B2059"/>
      <c r="C2059"/>
      <c r="D2059"/>
      <c r="E2059"/>
      <c r="F2059"/>
      <c r="G2059"/>
      <c r="H2059"/>
      <c r="I2059"/>
      <c r="J2059"/>
      <c r="K2059"/>
      <c r="L2059"/>
      <c r="M2059"/>
      <c r="N2059"/>
      <c r="O2059"/>
      <c r="P2059"/>
      <c r="Q2059"/>
    </row>
    <row r="2060" spans="2:17">
      <c r="B2060"/>
      <c r="C2060"/>
      <c r="D2060"/>
      <c r="E2060"/>
      <c r="F2060"/>
      <c r="G2060"/>
      <c r="H2060"/>
      <c r="I2060"/>
      <c r="J2060"/>
      <c r="K2060"/>
      <c r="L2060"/>
      <c r="M2060"/>
      <c r="N2060"/>
      <c r="O2060"/>
      <c r="P2060"/>
      <c r="Q2060"/>
    </row>
    <row r="2061" spans="2:17">
      <c r="B2061"/>
      <c r="C2061"/>
      <c r="D2061"/>
      <c r="E2061"/>
      <c r="F2061"/>
      <c r="G2061"/>
      <c r="H2061"/>
      <c r="I2061"/>
      <c r="J2061"/>
      <c r="K2061"/>
      <c r="L2061"/>
      <c r="M2061"/>
      <c r="N2061"/>
      <c r="O2061"/>
      <c r="P2061"/>
      <c r="Q2061"/>
    </row>
    <row r="2062" spans="2:17">
      <c r="B2062"/>
      <c r="C2062"/>
      <c r="D2062"/>
      <c r="E2062"/>
      <c r="F2062"/>
      <c r="G2062"/>
      <c r="H2062"/>
      <c r="I2062"/>
      <c r="J2062"/>
      <c r="K2062"/>
      <c r="L2062"/>
      <c r="M2062"/>
      <c r="N2062"/>
      <c r="O2062"/>
      <c r="P2062"/>
      <c r="Q2062"/>
    </row>
    <row r="2063" spans="2:17">
      <c r="B2063"/>
      <c r="C2063"/>
      <c r="D2063"/>
      <c r="E2063"/>
      <c r="F2063"/>
      <c r="G2063"/>
      <c r="H2063"/>
      <c r="I2063"/>
      <c r="J2063"/>
      <c r="K2063"/>
      <c r="L2063"/>
      <c r="M2063"/>
      <c r="N2063"/>
      <c r="O2063"/>
      <c r="P2063"/>
      <c r="Q2063"/>
    </row>
    <row r="2064" spans="2:17">
      <c r="B2064"/>
      <c r="C2064"/>
      <c r="D2064"/>
      <c r="E2064"/>
      <c r="F2064"/>
      <c r="G2064"/>
      <c r="H2064"/>
      <c r="I2064"/>
      <c r="J2064"/>
      <c r="K2064"/>
      <c r="L2064"/>
      <c r="M2064"/>
      <c r="N2064"/>
      <c r="O2064"/>
      <c r="P2064"/>
      <c r="Q2064"/>
    </row>
    <row r="2065" spans="2:17">
      <c r="B2065"/>
      <c r="C2065"/>
      <c r="D2065"/>
      <c r="E2065"/>
      <c r="F2065"/>
      <c r="G2065"/>
      <c r="H2065"/>
      <c r="I2065"/>
      <c r="J2065"/>
      <c r="K2065"/>
      <c r="L2065"/>
      <c r="M2065"/>
      <c r="N2065"/>
      <c r="O2065"/>
      <c r="P2065"/>
      <c r="Q2065"/>
    </row>
    <row r="2066" spans="2:17">
      <c r="B2066"/>
      <c r="C2066"/>
      <c r="D2066"/>
      <c r="E2066"/>
      <c r="F2066"/>
      <c r="G2066"/>
      <c r="H2066"/>
      <c r="I2066"/>
      <c r="J2066"/>
      <c r="K2066"/>
      <c r="L2066"/>
      <c r="M2066"/>
      <c r="N2066"/>
      <c r="O2066"/>
      <c r="P2066"/>
      <c r="Q2066"/>
    </row>
    <row r="2067" spans="2:17">
      <c r="B2067"/>
      <c r="C2067"/>
      <c r="D2067"/>
      <c r="E2067"/>
      <c r="F2067"/>
      <c r="G2067"/>
      <c r="H2067"/>
      <c r="I2067"/>
      <c r="J2067"/>
      <c r="K2067"/>
      <c r="L2067"/>
      <c r="M2067"/>
      <c r="N2067"/>
      <c r="O2067"/>
      <c r="P2067"/>
      <c r="Q2067"/>
    </row>
    <row r="2068" spans="2:17">
      <c r="B2068"/>
      <c r="C2068"/>
      <c r="D2068"/>
      <c r="E2068"/>
      <c r="F2068"/>
      <c r="G2068"/>
      <c r="H2068"/>
      <c r="I2068"/>
      <c r="J2068"/>
      <c r="K2068"/>
      <c r="L2068"/>
      <c r="M2068"/>
      <c r="N2068"/>
      <c r="O2068"/>
      <c r="P2068"/>
      <c r="Q2068"/>
    </row>
    <row r="2069" spans="2:17">
      <c r="B2069"/>
      <c r="C2069"/>
      <c r="D2069"/>
      <c r="E2069"/>
      <c r="F2069"/>
      <c r="G2069"/>
      <c r="H2069"/>
      <c r="I2069"/>
      <c r="J2069"/>
      <c r="K2069"/>
      <c r="L2069"/>
      <c r="M2069"/>
      <c r="N2069"/>
      <c r="O2069"/>
      <c r="P2069"/>
      <c r="Q2069"/>
    </row>
    <row r="2070" spans="2:17">
      <c r="B2070"/>
      <c r="C2070"/>
      <c r="D2070"/>
      <c r="E2070"/>
      <c r="F2070"/>
      <c r="G2070"/>
      <c r="H2070"/>
      <c r="I2070"/>
      <c r="J2070"/>
      <c r="K2070"/>
      <c r="L2070"/>
      <c r="M2070"/>
      <c r="N2070"/>
      <c r="O2070"/>
      <c r="P2070"/>
      <c r="Q2070"/>
    </row>
    <row r="2071" spans="2:17">
      <c r="B2071"/>
      <c r="C2071"/>
      <c r="D2071"/>
      <c r="E2071"/>
      <c r="F2071"/>
      <c r="G2071"/>
      <c r="H2071"/>
      <c r="I2071"/>
      <c r="J2071"/>
      <c r="K2071"/>
      <c r="L2071"/>
      <c r="M2071"/>
      <c r="N2071"/>
      <c r="O2071"/>
      <c r="P2071"/>
      <c r="Q2071"/>
    </row>
    <row r="2072" spans="2:17">
      <c r="B2072"/>
      <c r="C2072"/>
      <c r="D2072"/>
      <c r="E2072"/>
      <c r="F2072"/>
      <c r="G2072"/>
      <c r="H2072"/>
      <c r="I2072"/>
      <c r="J2072"/>
      <c r="K2072"/>
      <c r="L2072"/>
      <c r="M2072"/>
      <c r="N2072"/>
      <c r="O2072"/>
      <c r="P2072"/>
      <c r="Q2072"/>
    </row>
    <row r="2073" spans="2:17">
      <c r="B2073"/>
      <c r="C2073"/>
      <c r="D2073"/>
      <c r="E2073"/>
      <c r="F2073"/>
      <c r="G2073"/>
      <c r="H2073"/>
      <c r="I2073"/>
      <c r="J2073"/>
      <c r="K2073"/>
      <c r="L2073"/>
      <c r="M2073"/>
      <c r="N2073"/>
      <c r="O2073"/>
      <c r="P2073"/>
      <c r="Q2073"/>
    </row>
    <row r="2074" spans="2:17">
      <c r="B2074"/>
      <c r="C2074"/>
      <c r="D2074"/>
      <c r="E2074"/>
      <c r="F2074"/>
      <c r="G2074"/>
      <c r="H2074"/>
      <c r="I2074"/>
      <c r="J2074"/>
      <c r="K2074"/>
      <c r="L2074"/>
      <c r="M2074"/>
      <c r="N2074"/>
      <c r="O2074"/>
      <c r="P2074"/>
      <c r="Q2074"/>
    </row>
    <row r="2075" spans="2:17">
      <c r="B2075"/>
      <c r="C2075"/>
      <c r="D2075"/>
      <c r="E2075"/>
      <c r="F2075"/>
      <c r="G2075"/>
      <c r="H2075"/>
      <c r="I2075"/>
      <c r="J2075"/>
      <c r="K2075"/>
      <c r="L2075"/>
      <c r="M2075"/>
      <c r="N2075"/>
      <c r="O2075"/>
      <c r="P2075"/>
      <c r="Q2075"/>
    </row>
    <row r="2076" spans="2:17">
      <c r="B2076"/>
      <c r="C2076"/>
      <c r="D2076"/>
      <c r="E2076"/>
      <c r="F2076"/>
      <c r="G2076"/>
      <c r="H2076"/>
      <c r="I2076"/>
      <c r="J2076"/>
      <c r="K2076"/>
      <c r="L2076"/>
      <c r="M2076"/>
      <c r="N2076"/>
      <c r="O2076"/>
      <c r="P2076"/>
      <c r="Q2076"/>
    </row>
    <row r="2077" spans="2:17">
      <c r="B2077"/>
      <c r="C2077"/>
      <c r="D2077"/>
      <c r="E2077"/>
      <c r="F2077"/>
      <c r="G2077"/>
      <c r="H2077"/>
      <c r="I2077"/>
      <c r="J2077"/>
      <c r="K2077"/>
      <c r="L2077"/>
      <c r="M2077"/>
      <c r="N2077"/>
      <c r="O2077"/>
      <c r="P2077"/>
      <c r="Q2077"/>
    </row>
    <row r="2078" spans="2:17">
      <c r="B2078"/>
      <c r="C2078"/>
      <c r="D2078"/>
      <c r="E2078"/>
      <c r="F2078"/>
      <c r="G2078"/>
      <c r="H2078"/>
      <c r="I2078"/>
      <c r="J2078"/>
      <c r="K2078"/>
      <c r="L2078"/>
      <c r="M2078"/>
      <c r="N2078"/>
      <c r="O2078"/>
      <c r="P2078"/>
      <c r="Q2078"/>
    </row>
    <row r="2079" spans="2:17">
      <c r="B2079"/>
      <c r="C2079"/>
      <c r="D2079"/>
      <c r="E2079"/>
      <c r="F2079"/>
      <c r="G2079"/>
      <c r="H2079"/>
      <c r="I2079"/>
      <c r="J2079"/>
      <c r="K2079"/>
      <c r="L2079"/>
      <c r="M2079"/>
      <c r="N2079"/>
      <c r="O2079"/>
      <c r="P2079"/>
      <c r="Q2079"/>
    </row>
    <row r="2080" spans="2:17">
      <c r="B2080"/>
      <c r="C2080"/>
      <c r="D2080"/>
      <c r="E2080"/>
      <c r="F2080"/>
      <c r="G2080"/>
      <c r="H2080"/>
      <c r="I2080"/>
      <c r="J2080"/>
      <c r="K2080"/>
      <c r="L2080"/>
      <c r="M2080"/>
      <c r="N2080"/>
      <c r="O2080"/>
      <c r="P2080"/>
      <c r="Q2080"/>
    </row>
    <row r="2081" spans="2:17">
      <c r="B2081"/>
      <c r="C2081"/>
      <c r="D2081"/>
      <c r="E2081"/>
      <c r="F2081"/>
      <c r="G2081"/>
      <c r="H2081"/>
      <c r="I2081"/>
      <c r="J2081"/>
      <c r="K2081"/>
      <c r="L2081"/>
      <c r="M2081"/>
      <c r="N2081"/>
      <c r="O2081"/>
      <c r="P2081"/>
      <c r="Q2081"/>
    </row>
    <row r="2082" spans="2:17">
      <c r="B2082"/>
      <c r="C2082"/>
      <c r="D2082"/>
      <c r="E2082"/>
      <c r="F2082"/>
      <c r="G2082"/>
      <c r="H2082"/>
      <c r="I2082"/>
      <c r="J2082"/>
      <c r="K2082"/>
      <c r="L2082"/>
      <c r="M2082"/>
      <c r="N2082"/>
      <c r="O2082"/>
      <c r="P2082"/>
      <c r="Q2082"/>
    </row>
    <row r="2083" spans="2:17">
      <c r="B2083"/>
      <c r="C2083"/>
      <c r="D2083"/>
      <c r="E2083"/>
      <c r="F2083"/>
      <c r="G2083"/>
      <c r="H2083"/>
      <c r="I2083"/>
      <c r="J2083"/>
      <c r="K2083"/>
      <c r="L2083"/>
      <c r="M2083"/>
      <c r="N2083"/>
      <c r="O2083"/>
      <c r="P2083"/>
      <c r="Q2083"/>
    </row>
    <row r="2084" spans="2:17">
      <c r="B2084"/>
      <c r="C2084"/>
      <c r="D2084"/>
      <c r="E2084"/>
      <c r="F2084"/>
      <c r="G2084"/>
      <c r="H2084"/>
      <c r="I2084"/>
      <c r="J2084"/>
      <c r="K2084"/>
      <c r="L2084"/>
      <c r="M2084"/>
      <c r="N2084"/>
      <c r="O2084"/>
      <c r="P2084"/>
      <c r="Q2084"/>
    </row>
    <row r="2085" spans="2:17">
      <c r="B2085"/>
      <c r="C2085"/>
      <c r="D2085"/>
      <c r="E2085"/>
      <c r="F2085"/>
      <c r="G2085"/>
      <c r="H2085"/>
      <c r="I2085"/>
      <c r="J2085"/>
      <c r="K2085"/>
      <c r="L2085"/>
      <c r="M2085"/>
      <c r="N2085"/>
      <c r="O2085"/>
      <c r="P2085"/>
      <c r="Q2085"/>
    </row>
    <row r="2086" spans="2:17">
      <c r="B2086"/>
      <c r="C2086"/>
      <c r="D2086"/>
      <c r="E2086"/>
      <c r="F2086"/>
      <c r="G2086"/>
      <c r="H2086"/>
      <c r="I2086"/>
      <c r="J2086"/>
      <c r="K2086"/>
      <c r="L2086"/>
      <c r="M2086"/>
      <c r="N2086"/>
      <c r="O2086"/>
      <c r="P2086"/>
      <c r="Q2086"/>
    </row>
    <row r="2087" spans="2:17">
      <c r="B2087"/>
      <c r="C2087"/>
      <c r="D2087"/>
      <c r="E2087"/>
      <c r="F2087"/>
      <c r="G2087"/>
      <c r="H2087"/>
      <c r="I2087"/>
      <c r="J2087"/>
      <c r="K2087"/>
      <c r="L2087"/>
      <c r="M2087"/>
      <c r="N2087"/>
      <c r="O2087"/>
      <c r="P2087"/>
      <c r="Q2087"/>
    </row>
    <row r="2088" spans="2:17">
      <c r="B2088"/>
      <c r="C2088"/>
      <c r="D2088"/>
      <c r="E2088"/>
      <c r="F2088"/>
      <c r="G2088"/>
      <c r="H2088"/>
      <c r="I2088"/>
      <c r="J2088"/>
      <c r="K2088"/>
      <c r="L2088"/>
      <c r="M2088"/>
      <c r="N2088"/>
      <c r="O2088"/>
      <c r="P2088"/>
      <c r="Q2088"/>
    </row>
    <row r="2089" spans="2:17">
      <c r="B2089"/>
      <c r="C2089"/>
      <c r="D2089"/>
      <c r="E2089"/>
      <c r="F2089"/>
      <c r="G2089"/>
      <c r="H2089"/>
      <c r="I2089"/>
      <c r="J2089"/>
      <c r="K2089"/>
      <c r="L2089"/>
      <c r="M2089"/>
      <c r="N2089"/>
      <c r="O2089"/>
      <c r="P2089"/>
      <c r="Q2089"/>
    </row>
    <row r="2090" spans="2:17">
      <c r="B2090"/>
      <c r="C2090"/>
      <c r="D2090"/>
      <c r="E2090"/>
      <c r="F2090"/>
      <c r="G2090"/>
      <c r="H2090"/>
      <c r="I2090"/>
      <c r="J2090"/>
      <c r="K2090"/>
      <c r="L2090"/>
      <c r="M2090"/>
      <c r="N2090"/>
      <c r="O2090"/>
      <c r="P2090"/>
      <c r="Q2090"/>
    </row>
    <row r="2091" spans="2:17">
      <c r="B2091"/>
      <c r="C2091"/>
      <c r="D2091"/>
      <c r="E2091"/>
      <c r="F2091"/>
      <c r="G2091"/>
      <c r="H2091"/>
      <c r="I2091"/>
      <c r="J2091"/>
      <c r="K2091"/>
      <c r="L2091"/>
      <c r="M2091"/>
      <c r="N2091"/>
      <c r="O2091"/>
      <c r="P2091"/>
      <c r="Q2091"/>
    </row>
    <row r="2092" spans="2:17">
      <c r="B2092"/>
      <c r="C2092"/>
      <c r="D2092"/>
      <c r="E2092"/>
      <c r="F2092"/>
      <c r="G2092"/>
      <c r="H2092"/>
      <c r="I2092"/>
      <c r="J2092"/>
      <c r="K2092"/>
      <c r="L2092"/>
      <c r="M2092"/>
      <c r="N2092"/>
      <c r="O2092"/>
      <c r="P2092"/>
      <c r="Q2092"/>
    </row>
    <row r="2093" spans="2:17">
      <c r="B2093"/>
      <c r="C2093"/>
      <c r="D2093"/>
      <c r="E2093"/>
      <c r="F2093"/>
      <c r="G2093"/>
      <c r="H2093"/>
      <c r="I2093"/>
      <c r="J2093"/>
      <c r="K2093"/>
      <c r="L2093"/>
      <c r="M2093"/>
      <c r="N2093"/>
      <c r="O2093"/>
      <c r="P2093"/>
      <c r="Q2093"/>
    </row>
    <row r="2094" spans="2:17">
      <c r="B2094"/>
      <c r="C2094"/>
      <c r="D2094"/>
      <c r="E2094"/>
      <c r="F2094"/>
      <c r="G2094"/>
      <c r="H2094"/>
      <c r="I2094"/>
      <c r="J2094"/>
      <c r="K2094"/>
      <c r="L2094"/>
      <c r="M2094"/>
      <c r="N2094"/>
      <c r="O2094"/>
      <c r="P2094"/>
      <c r="Q2094"/>
    </row>
    <row r="2095" spans="2:17">
      <c r="B2095"/>
      <c r="C2095"/>
      <c r="D2095"/>
      <c r="E2095"/>
      <c r="F2095"/>
      <c r="G2095"/>
      <c r="H2095"/>
      <c r="I2095"/>
      <c r="J2095"/>
      <c r="K2095"/>
      <c r="L2095"/>
      <c r="M2095"/>
      <c r="N2095"/>
      <c r="O2095"/>
      <c r="P2095"/>
      <c r="Q2095"/>
    </row>
    <row r="2096" spans="2:17">
      <c r="B2096"/>
      <c r="C2096"/>
      <c r="D2096"/>
      <c r="E2096"/>
      <c r="F2096"/>
      <c r="G2096"/>
      <c r="H2096"/>
      <c r="I2096"/>
      <c r="J2096"/>
      <c r="K2096"/>
      <c r="L2096"/>
      <c r="M2096"/>
      <c r="N2096"/>
      <c r="O2096"/>
      <c r="P2096"/>
      <c r="Q2096"/>
    </row>
    <row r="2097" spans="2:17">
      <c r="B2097"/>
      <c r="C2097"/>
      <c r="D2097"/>
      <c r="E2097"/>
      <c r="F2097"/>
      <c r="G2097"/>
      <c r="H2097"/>
      <c r="I2097"/>
      <c r="J2097"/>
      <c r="K2097"/>
      <c r="L2097"/>
      <c r="M2097"/>
      <c r="N2097"/>
      <c r="O2097"/>
      <c r="P2097"/>
      <c r="Q2097"/>
    </row>
    <row r="2098" spans="2:17">
      <c r="B2098"/>
      <c r="C2098"/>
      <c r="D2098"/>
      <c r="E2098"/>
      <c r="F2098"/>
      <c r="G2098"/>
      <c r="H2098"/>
      <c r="I2098"/>
      <c r="J2098"/>
      <c r="K2098"/>
      <c r="L2098"/>
      <c r="M2098"/>
      <c r="N2098"/>
      <c r="O2098"/>
      <c r="P2098"/>
      <c r="Q2098"/>
    </row>
    <row r="2099" spans="2:17">
      <c r="B2099"/>
      <c r="C2099"/>
      <c r="D2099"/>
      <c r="E2099"/>
      <c r="F2099"/>
      <c r="G2099"/>
      <c r="H2099"/>
      <c r="I2099"/>
      <c r="J2099"/>
      <c r="K2099"/>
      <c r="L2099"/>
      <c r="M2099"/>
      <c r="N2099"/>
      <c r="O2099"/>
      <c r="P2099"/>
      <c r="Q2099"/>
    </row>
    <row r="2100" spans="2:17">
      <c r="B2100"/>
      <c r="C2100"/>
      <c r="D2100"/>
      <c r="E2100"/>
      <c r="F2100"/>
      <c r="G2100"/>
      <c r="H2100"/>
      <c r="I2100"/>
      <c r="J2100"/>
      <c r="K2100"/>
      <c r="L2100"/>
      <c r="M2100"/>
      <c r="N2100"/>
      <c r="O2100"/>
      <c r="P2100"/>
      <c r="Q2100"/>
    </row>
    <row r="2101" spans="2:17">
      <c r="B2101"/>
      <c r="C2101"/>
      <c r="D2101"/>
      <c r="E2101"/>
      <c r="F2101"/>
      <c r="G2101"/>
      <c r="H2101"/>
      <c r="I2101"/>
      <c r="J2101"/>
      <c r="K2101"/>
      <c r="L2101"/>
      <c r="M2101"/>
      <c r="N2101"/>
      <c r="O2101"/>
      <c r="P2101"/>
      <c r="Q2101"/>
    </row>
    <row r="2102" spans="2:17">
      <c r="B2102"/>
      <c r="C2102"/>
      <c r="D2102"/>
      <c r="E2102"/>
      <c r="F2102"/>
      <c r="G2102"/>
      <c r="H2102"/>
      <c r="I2102"/>
      <c r="J2102"/>
      <c r="K2102"/>
      <c r="L2102"/>
      <c r="M2102"/>
      <c r="N2102"/>
      <c r="O2102"/>
      <c r="P2102"/>
      <c r="Q2102"/>
    </row>
    <row r="2103" spans="2:17">
      <c r="B2103"/>
      <c r="C2103"/>
      <c r="D2103"/>
      <c r="E2103"/>
      <c r="F2103"/>
      <c r="G2103"/>
      <c r="H2103"/>
      <c r="I2103"/>
      <c r="J2103"/>
      <c r="K2103"/>
      <c r="L2103"/>
      <c r="M2103"/>
      <c r="N2103"/>
      <c r="O2103"/>
      <c r="P2103"/>
      <c r="Q2103"/>
    </row>
    <row r="2104" spans="2:17">
      <c r="B2104"/>
      <c r="C2104"/>
      <c r="D2104"/>
      <c r="E2104"/>
      <c r="F2104"/>
      <c r="G2104"/>
      <c r="H2104"/>
      <c r="I2104"/>
      <c r="J2104"/>
      <c r="K2104"/>
      <c r="L2104"/>
      <c r="M2104"/>
      <c r="N2104"/>
      <c r="O2104"/>
      <c r="P2104"/>
      <c r="Q2104"/>
    </row>
    <row r="2105" spans="2:17">
      <c r="B2105"/>
      <c r="C2105"/>
      <c r="D2105"/>
      <c r="E2105"/>
      <c r="F2105"/>
      <c r="G2105"/>
      <c r="H2105"/>
      <c r="I2105"/>
      <c r="J2105"/>
      <c r="K2105"/>
      <c r="L2105"/>
      <c r="M2105"/>
      <c r="N2105"/>
      <c r="O2105"/>
      <c r="P2105"/>
      <c r="Q2105"/>
    </row>
    <row r="2106" spans="2:17">
      <c r="B2106"/>
      <c r="C2106"/>
      <c r="D2106"/>
      <c r="E2106"/>
      <c r="F2106"/>
      <c r="G2106"/>
      <c r="H2106"/>
      <c r="I2106"/>
      <c r="J2106"/>
      <c r="K2106"/>
      <c r="L2106"/>
      <c r="M2106"/>
      <c r="N2106"/>
      <c r="O2106"/>
      <c r="P2106"/>
      <c r="Q2106"/>
    </row>
    <row r="2107" spans="2:17">
      <c r="B2107"/>
      <c r="C2107"/>
      <c r="D2107"/>
      <c r="E2107"/>
      <c r="F2107"/>
      <c r="G2107"/>
      <c r="H2107"/>
      <c r="I2107"/>
      <c r="J2107"/>
      <c r="K2107"/>
      <c r="L2107"/>
      <c r="M2107"/>
      <c r="N2107"/>
      <c r="O2107"/>
      <c r="P2107"/>
      <c r="Q2107"/>
    </row>
    <row r="2108" spans="2:17">
      <c r="B2108"/>
      <c r="C2108"/>
      <c r="D2108"/>
      <c r="E2108"/>
      <c r="F2108"/>
      <c r="G2108"/>
      <c r="H2108"/>
      <c r="I2108"/>
      <c r="J2108"/>
      <c r="K2108"/>
      <c r="L2108"/>
      <c r="M2108"/>
      <c r="N2108"/>
      <c r="O2108"/>
      <c r="P2108"/>
      <c r="Q2108"/>
    </row>
    <row r="2109" spans="2:17">
      <c r="B2109"/>
      <c r="C2109"/>
      <c r="D2109"/>
      <c r="E2109"/>
      <c r="F2109"/>
      <c r="G2109"/>
      <c r="H2109"/>
      <c r="I2109"/>
      <c r="J2109"/>
      <c r="K2109"/>
      <c r="L2109"/>
      <c r="M2109"/>
      <c r="N2109"/>
      <c r="O2109"/>
      <c r="P2109"/>
      <c r="Q2109"/>
    </row>
    <row r="2110" spans="2:17">
      <c r="B2110"/>
      <c r="C2110"/>
      <c r="D2110"/>
      <c r="E2110"/>
      <c r="F2110"/>
      <c r="G2110"/>
      <c r="H2110"/>
      <c r="I2110"/>
      <c r="J2110"/>
      <c r="K2110"/>
      <c r="L2110"/>
      <c r="M2110"/>
      <c r="N2110"/>
      <c r="O2110"/>
      <c r="P2110"/>
      <c r="Q2110"/>
    </row>
    <row r="2111" spans="2:17">
      <c r="B2111"/>
      <c r="C2111"/>
      <c r="D2111"/>
      <c r="E2111"/>
      <c r="F2111"/>
      <c r="G2111"/>
      <c r="H2111"/>
      <c r="I2111"/>
      <c r="J2111"/>
      <c r="K2111"/>
      <c r="L2111"/>
      <c r="M2111"/>
      <c r="N2111"/>
      <c r="O2111"/>
      <c r="P2111"/>
      <c r="Q2111"/>
    </row>
    <row r="2112" spans="2:17">
      <c r="B2112"/>
      <c r="C2112"/>
      <c r="D2112"/>
      <c r="E2112"/>
      <c r="F2112"/>
      <c r="G2112"/>
      <c r="H2112"/>
      <c r="I2112"/>
      <c r="J2112"/>
      <c r="K2112"/>
      <c r="L2112"/>
      <c r="M2112"/>
      <c r="N2112"/>
      <c r="O2112"/>
      <c r="P2112"/>
      <c r="Q2112"/>
    </row>
    <row r="2113" spans="2:17">
      <c r="B2113"/>
      <c r="C2113"/>
      <c r="D2113"/>
      <c r="E2113"/>
      <c r="F2113"/>
      <c r="G2113"/>
      <c r="H2113"/>
      <c r="I2113"/>
      <c r="J2113"/>
      <c r="K2113"/>
      <c r="L2113"/>
      <c r="M2113"/>
      <c r="N2113"/>
      <c r="O2113"/>
      <c r="P2113"/>
      <c r="Q2113"/>
    </row>
    <row r="2114" spans="2:17">
      <c r="B2114"/>
      <c r="C2114"/>
      <c r="D2114"/>
      <c r="E2114"/>
      <c r="F2114"/>
      <c r="G2114"/>
      <c r="H2114"/>
      <c r="I2114"/>
      <c r="J2114"/>
      <c r="K2114"/>
      <c r="L2114"/>
      <c r="M2114"/>
      <c r="N2114"/>
      <c r="O2114"/>
      <c r="P2114"/>
      <c r="Q2114"/>
    </row>
    <row r="2115" spans="2:17">
      <c r="B2115"/>
      <c r="C2115"/>
      <c r="D2115"/>
      <c r="E2115"/>
      <c r="F2115"/>
      <c r="G2115"/>
      <c r="H2115"/>
      <c r="I2115"/>
      <c r="J2115"/>
      <c r="K2115"/>
      <c r="L2115"/>
      <c r="M2115"/>
      <c r="N2115"/>
      <c r="O2115"/>
      <c r="P2115"/>
      <c r="Q2115"/>
    </row>
    <row r="2116" spans="2:17">
      <c r="B2116"/>
      <c r="C2116"/>
      <c r="D2116"/>
      <c r="E2116"/>
      <c r="F2116"/>
      <c r="G2116"/>
      <c r="H2116"/>
      <c r="I2116"/>
      <c r="J2116"/>
      <c r="K2116"/>
      <c r="L2116"/>
      <c r="M2116"/>
      <c r="N2116"/>
      <c r="O2116"/>
      <c r="P2116"/>
      <c r="Q2116"/>
    </row>
    <row r="2117" spans="2:17">
      <c r="B2117"/>
      <c r="C2117"/>
      <c r="D2117"/>
      <c r="E2117"/>
      <c r="F2117"/>
      <c r="G2117"/>
      <c r="H2117"/>
      <c r="I2117"/>
      <c r="J2117"/>
      <c r="K2117"/>
      <c r="L2117"/>
      <c r="M2117"/>
      <c r="N2117"/>
      <c r="O2117"/>
      <c r="P2117"/>
      <c r="Q2117"/>
    </row>
    <row r="2118" spans="2:17">
      <c r="B2118"/>
      <c r="C2118"/>
      <c r="D2118"/>
      <c r="E2118"/>
      <c r="F2118"/>
      <c r="G2118"/>
      <c r="H2118"/>
      <c r="I2118"/>
      <c r="J2118"/>
      <c r="K2118"/>
      <c r="L2118"/>
      <c r="M2118"/>
      <c r="N2118"/>
      <c r="O2118"/>
      <c r="P2118"/>
      <c r="Q2118"/>
    </row>
    <row r="2119" spans="2:17">
      <c r="B2119"/>
      <c r="C2119"/>
      <c r="D2119"/>
      <c r="E2119"/>
      <c r="F2119"/>
      <c r="G2119"/>
      <c r="H2119"/>
      <c r="I2119"/>
      <c r="J2119"/>
      <c r="K2119"/>
      <c r="L2119"/>
      <c r="M2119"/>
      <c r="N2119"/>
      <c r="O2119"/>
      <c r="P2119"/>
      <c r="Q2119"/>
    </row>
    <row r="2120" spans="2:17">
      <c r="B2120"/>
      <c r="C2120"/>
      <c r="D2120"/>
      <c r="E2120"/>
      <c r="F2120"/>
      <c r="G2120"/>
      <c r="H2120"/>
      <c r="I2120"/>
      <c r="J2120"/>
      <c r="K2120"/>
      <c r="L2120"/>
      <c r="M2120"/>
      <c r="N2120"/>
      <c r="O2120"/>
      <c r="P2120"/>
      <c r="Q2120"/>
    </row>
    <row r="2121" spans="2:17">
      <c r="B2121"/>
      <c r="C2121"/>
      <c r="D2121"/>
      <c r="E2121"/>
      <c r="F2121"/>
      <c r="G2121"/>
      <c r="H2121"/>
      <c r="I2121"/>
      <c r="J2121"/>
      <c r="K2121"/>
      <c r="L2121"/>
      <c r="M2121"/>
      <c r="N2121"/>
      <c r="O2121"/>
      <c r="P2121"/>
      <c r="Q2121"/>
    </row>
    <row r="2122" spans="2:17">
      <c r="B2122"/>
      <c r="C2122"/>
      <c r="D2122"/>
      <c r="E2122"/>
      <c r="F2122"/>
      <c r="G2122"/>
      <c r="H2122"/>
      <c r="I2122"/>
      <c r="J2122"/>
      <c r="K2122"/>
      <c r="L2122"/>
      <c r="M2122"/>
      <c r="N2122"/>
      <c r="O2122"/>
      <c r="P2122"/>
      <c r="Q2122"/>
    </row>
    <row r="2123" spans="2:17">
      <c r="B2123"/>
      <c r="C2123"/>
      <c r="D2123"/>
      <c r="E2123"/>
      <c r="F2123"/>
      <c r="G2123"/>
      <c r="H2123"/>
      <c r="I2123"/>
      <c r="J2123"/>
      <c r="K2123"/>
      <c r="L2123"/>
      <c r="M2123"/>
      <c r="N2123"/>
      <c r="O2123"/>
      <c r="P2123"/>
      <c r="Q2123"/>
    </row>
    <row r="2124" spans="2:17">
      <c r="B2124"/>
      <c r="C2124"/>
      <c r="D2124"/>
      <c r="E2124"/>
      <c r="F2124"/>
      <c r="G2124"/>
      <c r="H2124"/>
      <c r="I2124"/>
      <c r="J2124"/>
      <c r="K2124"/>
      <c r="L2124"/>
      <c r="M2124"/>
      <c r="N2124"/>
      <c r="O2124"/>
      <c r="P2124"/>
      <c r="Q2124"/>
    </row>
    <row r="2125" spans="2:17">
      <c r="B2125"/>
      <c r="C2125"/>
      <c r="D2125"/>
      <c r="E2125"/>
      <c r="F2125"/>
      <c r="G2125"/>
      <c r="H2125"/>
      <c r="I2125"/>
      <c r="J2125"/>
      <c r="K2125"/>
      <c r="L2125"/>
      <c r="M2125"/>
      <c r="N2125"/>
      <c r="O2125"/>
      <c r="P2125"/>
      <c r="Q2125"/>
    </row>
    <row r="2126" spans="2:17">
      <c r="B2126"/>
      <c r="C2126"/>
      <c r="D2126"/>
      <c r="E2126"/>
      <c r="F2126"/>
      <c r="G2126"/>
      <c r="H2126"/>
      <c r="I2126"/>
      <c r="J2126"/>
      <c r="K2126"/>
      <c r="L2126"/>
      <c r="M2126"/>
      <c r="N2126"/>
      <c r="O2126"/>
      <c r="P2126"/>
      <c r="Q2126"/>
    </row>
    <row r="2127" spans="2:17">
      <c r="B2127"/>
      <c r="C2127"/>
      <c r="D2127"/>
      <c r="E2127"/>
      <c r="F2127"/>
      <c r="G2127"/>
      <c r="H2127"/>
      <c r="I2127"/>
      <c r="J2127"/>
      <c r="K2127"/>
      <c r="L2127"/>
      <c r="M2127"/>
      <c r="N2127"/>
      <c r="O2127"/>
      <c r="P2127"/>
      <c r="Q2127"/>
    </row>
    <row r="2128" spans="2:17">
      <c r="B2128"/>
      <c r="C2128"/>
      <c r="D2128"/>
      <c r="E2128"/>
      <c r="F2128"/>
      <c r="G2128"/>
      <c r="H2128"/>
      <c r="I2128"/>
      <c r="J2128"/>
      <c r="K2128"/>
      <c r="L2128"/>
      <c r="M2128"/>
      <c r="N2128"/>
      <c r="O2128"/>
      <c r="P2128"/>
      <c r="Q2128"/>
    </row>
    <row r="2129" spans="2:17">
      <c r="B2129"/>
      <c r="C2129"/>
      <c r="D2129"/>
      <c r="E2129"/>
      <c r="F2129"/>
      <c r="G2129"/>
      <c r="H2129"/>
      <c r="I2129"/>
      <c r="J2129"/>
      <c r="K2129"/>
      <c r="L2129"/>
      <c r="M2129"/>
      <c r="N2129"/>
      <c r="O2129"/>
      <c r="P2129"/>
      <c r="Q2129"/>
    </row>
    <row r="2130" spans="2:17">
      <c r="B2130"/>
      <c r="C2130"/>
      <c r="D2130"/>
      <c r="E2130"/>
      <c r="F2130"/>
      <c r="G2130"/>
      <c r="H2130"/>
      <c r="I2130"/>
      <c r="J2130"/>
      <c r="K2130"/>
      <c r="L2130"/>
      <c r="M2130"/>
      <c r="N2130"/>
      <c r="O2130"/>
      <c r="P2130"/>
      <c r="Q2130"/>
    </row>
    <row r="2131" spans="2:17">
      <c r="B2131"/>
      <c r="C2131"/>
      <c r="D2131"/>
      <c r="E2131"/>
      <c r="F2131"/>
      <c r="G2131"/>
      <c r="H2131"/>
      <c r="I2131"/>
      <c r="J2131"/>
      <c r="K2131"/>
      <c r="L2131"/>
      <c r="M2131"/>
      <c r="N2131"/>
      <c r="O2131"/>
      <c r="P2131"/>
      <c r="Q2131"/>
    </row>
    <row r="2132" spans="2:17">
      <c r="B2132"/>
      <c r="C2132"/>
      <c r="D2132"/>
      <c r="E2132"/>
      <c r="F2132"/>
      <c r="G2132"/>
      <c r="H2132"/>
      <c r="I2132"/>
      <c r="J2132"/>
      <c r="K2132"/>
      <c r="L2132"/>
      <c r="M2132"/>
      <c r="N2132"/>
      <c r="O2132"/>
      <c r="P2132"/>
      <c r="Q2132"/>
    </row>
    <row r="2133" spans="2:17">
      <c r="B2133"/>
      <c r="C2133"/>
      <c r="D2133"/>
      <c r="E2133"/>
      <c r="F2133"/>
      <c r="G2133"/>
      <c r="H2133"/>
      <c r="I2133"/>
      <c r="J2133"/>
      <c r="K2133"/>
      <c r="L2133"/>
      <c r="M2133"/>
      <c r="N2133"/>
      <c r="O2133"/>
      <c r="P2133"/>
      <c r="Q2133"/>
    </row>
    <row r="2134" spans="2:17">
      <c r="B2134"/>
      <c r="C2134"/>
      <c r="D2134"/>
      <c r="E2134"/>
      <c r="F2134"/>
      <c r="G2134"/>
      <c r="H2134"/>
      <c r="I2134"/>
      <c r="J2134"/>
      <c r="K2134"/>
      <c r="L2134"/>
      <c r="M2134"/>
      <c r="N2134"/>
      <c r="O2134"/>
      <c r="P2134"/>
      <c r="Q2134"/>
    </row>
    <row r="2135" spans="2:17">
      <c r="B2135"/>
      <c r="C2135"/>
      <c r="D2135"/>
      <c r="E2135"/>
      <c r="F2135"/>
      <c r="G2135"/>
      <c r="H2135"/>
      <c r="I2135"/>
      <c r="J2135"/>
      <c r="K2135"/>
      <c r="L2135"/>
      <c r="M2135"/>
      <c r="N2135"/>
      <c r="O2135"/>
      <c r="P2135"/>
      <c r="Q2135"/>
    </row>
    <row r="2136" spans="2:17">
      <c r="B2136"/>
      <c r="C2136"/>
      <c r="D2136"/>
      <c r="E2136"/>
      <c r="F2136"/>
      <c r="G2136"/>
      <c r="H2136"/>
      <c r="I2136"/>
      <c r="J2136"/>
      <c r="K2136"/>
      <c r="L2136"/>
      <c r="M2136"/>
      <c r="N2136"/>
      <c r="O2136"/>
      <c r="P2136"/>
      <c r="Q2136"/>
    </row>
    <row r="2137" spans="2:17">
      <c r="B2137"/>
      <c r="C2137"/>
      <c r="D2137"/>
      <c r="E2137"/>
      <c r="F2137"/>
      <c r="G2137"/>
      <c r="H2137"/>
      <c r="I2137"/>
      <c r="J2137"/>
      <c r="K2137"/>
      <c r="L2137"/>
      <c r="M2137"/>
      <c r="N2137"/>
      <c r="O2137"/>
      <c r="P2137"/>
      <c r="Q2137"/>
    </row>
    <row r="2138" spans="2:17">
      <c r="B2138"/>
      <c r="C2138"/>
      <c r="D2138"/>
      <c r="E2138"/>
      <c r="F2138"/>
      <c r="G2138"/>
      <c r="H2138"/>
      <c r="I2138"/>
      <c r="J2138"/>
      <c r="K2138"/>
      <c r="L2138"/>
      <c r="M2138"/>
      <c r="N2138"/>
      <c r="O2138"/>
      <c r="P2138"/>
      <c r="Q2138"/>
    </row>
    <row r="2139" spans="2:17">
      <c r="B2139"/>
      <c r="C2139"/>
      <c r="D2139"/>
      <c r="E2139"/>
      <c r="F2139"/>
      <c r="G2139"/>
      <c r="H2139"/>
      <c r="I2139"/>
      <c r="J2139"/>
      <c r="K2139"/>
      <c r="L2139"/>
      <c r="M2139"/>
      <c r="N2139"/>
      <c r="O2139"/>
      <c r="P2139"/>
      <c r="Q2139"/>
    </row>
    <row r="2140" spans="2:17">
      <c r="B2140"/>
      <c r="C2140"/>
      <c r="D2140"/>
      <c r="E2140"/>
      <c r="F2140"/>
      <c r="G2140"/>
      <c r="H2140"/>
      <c r="I2140"/>
      <c r="J2140"/>
      <c r="K2140"/>
      <c r="L2140"/>
      <c r="M2140"/>
      <c r="N2140"/>
      <c r="O2140"/>
      <c r="P2140"/>
      <c r="Q2140"/>
    </row>
    <row r="2141" spans="2:17">
      <c r="B2141"/>
      <c r="C2141"/>
      <c r="D2141"/>
      <c r="E2141"/>
      <c r="F2141"/>
      <c r="G2141"/>
      <c r="H2141"/>
      <c r="I2141"/>
      <c r="J2141"/>
      <c r="K2141"/>
      <c r="L2141"/>
      <c r="M2141"/>
      <c r="N2141"/>
      <c r="O2141"/>
      <c r="P2141"/>
      <c r="Q2141"/>
    </row>
    <row r="2142" spans="2:17">
      <c r="B2142"/>
      <c r="C2142"/>
      <c r="D2142"/>
      <c r="E2142"/>
      <c r="F2142"/>
      <c r="G2142"/>
      <c r="H2142"/>
      <c r="I2142"/>
      <c r="J2142"/>
      <c r="K2142"/>
      <c r="L2142"/>
      <c r="M2142"/>
      <c r="N2142"/>
      <c r="O2142"/>
      <c r="P2142"/>
      <c r="Q2142"/>
    </row>
    <row r="2143" spans="2:17">
      <c r="B2143"/>
      <c r="C2143"/>
      <c r="D2143"/>
      <c r="E2143"/>
      <c r="F2143"/>
      <c r="G2143"/>
      <c r="H2143"/>
      <c r="I2143"/>
      <c r="J2143"/>
      <c r="K2143"/>
      <c r="L2143"/>
      <c r="M2143"/>
      <c r="N2143"/>
      <c r="O2143"/>
      <c r="P2143"/>
      <c r="Q2143"/>
    </row>
    <row r="2144" spans="2:17">
      <c r="B2144"/>
      <c r="C2144"/>
      <c r="D2144"/>
      <c r="E2144"/>
      <c r="F2144"/>
      <c r="G2144"/>
      <c r="H2144"/>
      <c r="I2144"/>
      <c r="J2144"/>
      <c r="K2144"/>
      <c r="L2144"/>
      <c r="M2144"/>
      <c r="N2144"/>
      <c r="O2144"/>
      <c r="P2144"/>
      <c r="Q2144"/>
    </row>
    <row r="2145" spans="2:17">
      <c r="B2145"/>
      <c r="C2145"/>
      <c r="D2145"/>
      <c r="E2145"/>
      <c r="F2145"/>
      <c r="G2145"/>
      <c r="H2145"/>
      <c r="I2145"/>
      <c r="J2145"/>
      <c r="K2145"/>
      <c r="L2145"/>
      <c r="M2145"/>
      <c r="N2145"/>
      <c r="O2145"/>
      <c r="P2145"/>
      <c r="Q2145"/>
    </row>
    <row r="2146" spans="2:17">
      <c r="B2146"/>
      <c r="C2146"/>
      <c r="D2146"/>
      <c r="E2146"/>
      <c r="F2146"/>
      <c r="G2146"/>
      <c r="H2146"/>
      <c r="I2146"/>
      <c r="J2146"/>
      <c r="K2146"/>
      <c r="L2146"/>
      <c r="M2146"/>
      <c r="N2146"/>
      <c r="O2146"/>
      <c r="P2146"/>
      <c r="Q2146"/>
    </row>
    <row r="2147" spans="2:17">
      <c r="B2147"/>
      <c r="C2147"/>
      <c r="D2147"/>
      <c r="E2147"/>
      <c r="F2147"/>
      <c r="G2147"/>
      <c r="H2147"/>
      <c r="I2147"/>
      <c r="J2147"/>
      <c r="K2147"/>
      <c r="L2147"/>
      <c r="M2147"/>
      <c r="N2147"/>
      <c r="O2147"/>
      <c r="P2147"/>
      <c r="Q2147"/>
    </row>
    <row r="2148" spans="2:17">
      <c r="B2148"/>
      <c r="C2148"/>
      <c r="D2148"/>
      <c r="E2148"/>
      <c r="F2148"/>
      <c r="G2148"/>
      <c r="H2148"/>
      <c r="I2148"/>
      <c r="J2148"/>
      <c r="K2148"/>
      <c r="L2148"/>
      <c r="M2148"/>
      <c r="N2148"/>
      <c r="O2148"/>
      <c r="P2148"/>
      <c r="Q2148"/>
    </row>
    <row r="2149" spans="2:17">
      <c r="B2149"/>
      <c r="C2149"/>
      <c r="D2149"/>
      <c r="E2149"/>
      <c r="F2149"/>
      <c r="G2149"/>
      <c r="H2149"/>
      <c r="I2149"/>
      <c r="J2149"/>
      <c r="K2149"/>
      <c r="L2149"/>
      <c r="M2149"/>
      <c r="N2149"/>
      <c r="O2149"/>
      <c r="P2149"/>
      <c r="Q2149"/>
    </row>
    <row r="2150" spans="2:17">
      <c r="B2150"/>
      <c r="C2150"/>
      <c r="D2150"/>
      <c r="E2150"/>
      <c r="F2150"/>
      <c r="G2150"/>
      <c r="H2150"/>
      <c r="I2150"/>
      <c r="J2150"/>
      <c r="K2150"/>
      <c r="L2150"/>
      <c r="M2150"/>
      <c r="N2150"/>
      <c r="O2150"/>
      <c r="P2150"/>
      <c r="Q2150"/>
    </row>
    <row r="2151" spans="2:17">
      <c r="B2151"/>
      <c r="C2151"/>
      <c r="D2151"/>
      <c r="E2151"/>
      <c r="F2151"/>
      <c r="G2151"/>
      <c r="H2151"/>
      <c r="I2151"/>
      <c r="J2151"/>
      <c r="K2151"/>
      <c r="L2151"/>
      <c r="M2151"/>
      <c r="N2151"/>
      <c r="O2151"/>
      <c r="P2151"/>
      <c r="Q2151"/>
    </row>
    <row r="2152" spans="2:17">
      <c r="B2152"/>
      <c r="C2152"/>
      <c r="D2152"/>
      <c r="E2152"/>
      <c r="F2152"/>
      <c r="G2152"/>
      <c r="H2152"/>
      <c r="I2152"/>
      <c r="J2152"/>
      <c r="K2152"/>
      <c r="L2152"/>
      <c r="M2152"/>
      <c r="N2152"/>
      <c r="O2152"/>
      <c r="P2152"/>
      <c r="Q2152"/>
    </row>
    <row r="2153" spans="2:17">
      <c r="B2153"/>
      <c r="C2153"/>
      <c r="D2153"/>
      <c r="E2153"/>
      <c r="F2153"/>
      <c r="G2153"/>
      <c r="H2153"/>
      <c r="I2153"/>
      <c r="J2153"/>
      <c r="K2153"/>
      <c r="L2153"/>
      <c r="M2153"/>
      <c r="N2153"/>
      <c r="O2153"/>
      <c r="P2153"/>
      <c r="Q2153"/>
    </row>
    <row r="2154" spans="2:17">
      <c r="B2154"/>
      <c r="C2154"/>
      <c r="D2154"/>
      <c r="E2154"/>
      <c r="F2154"/>
      <c r="G2154"/>
      <c r="H2154"/>
      <c r="I2154"/>
      <c r="J2154"/>
      <c r="K2154"/>
      <c r="L2154"/>
      <c r="M2154"/>
      <c r="N2154"/>
      <c r="O2154"/>
      <c r="P2154"/>
      <c r="Q2154"/>
    </row>
    <row r="2155" spans="2:17">
      <c r="B2155"/>
      <c r="C2155"/>
      <c r="D2155"/>
      <c r="E2155"/>
      <c r="F2155"/>
      <c r="G2155"/>
      <c r="H2155"/>
      <c r="I2155"/>
      <c r="J2155"/>
      <c r="K2155"/>
      <c r="L2155"/>
      <c r="M2155"/>
      <c r="N2155"/>
      <c r="O2155"/>
      <c r="P2155"/>
      <c r="Q2155"/>
    </row>
    <row r="2156" spans="2:17">
      <c r="B2156"/>
      <c r="C2156"/>
      <c r="D2156"/>
      <c r="E2156"/>
      <c r="F2156"/>
      <c r="G2156"/>
      <c r="H2156"/>
      <c r="I2156"/>
      <c r="J2156"/>
      <c r="K2156"/>
      <c r="L2156"/>
      <c r="M2156"/>
      <c r="N2156"/>
      <c r="O2156"/>
      <c r="P2156"/>
      <c r="Q2156"/>
    </row>
    <row r="2157" spans="2:17">
      <c r="B2157"/>
      <c r="C2157"/>
      <c r="D2157"/>
      <c r="E2157"/>
      <c r="F2157"/>
      <c r="G2157"/>
      <c r="H2157"/>
      <c r="I2157"/>
      <c r="J2157"/>
      <c r="K2157"/>
      <c r="L2157"/>
      <c r="M2157"/>
      <c r="N2157"/>
      <c r="O2157"/>
      <c r="P2157"/>
      <c r="Q2157"/>
    </row>
    <row r="2158" spans="2:17">
      <c r="B2158"/>
      <c r="C2158"/>
      <c r="D2158"/>
      <c r="E2158"/>
      <c r="F2158"/>
      <c r="G2158"/>
      <c r="H2158"/>
      <c r="I2158"/>
      <c r="J2158"/>
      <c r="K2158"/>
      <c r="L2158"/>
      <c r="M2158"/>
      <c r="N2158"/>
      <c r="O2158"/>
      <c r="P2158"/>
      <c r="Q2158"/>
    </row>
    <row r="2159" spans="2:17">
      <c r="B2159"/>
      <c r="C2159"/>
      <c r="D2159"/>
      <c r="E2159"/>
      <c r="F2159"/>
      <c r="G2159"/>
      <c r="H2159"/>
      <c r="I2159"/>
      <c r="J2159"/>
      <c r="K2159"/>
      <c r="L2159"/>
      <c r="M2159"/>
      <c r="N2159"/>
      <c r="O2159"/>
      <c r="P2159"/>
      <c r="Q2159"/>
    </row>
    <row r="2160" spans="2:17">
      <c r="B2160"/>
      <c r="C2160"/>
      <c r="D2160"/>
      <c r="E2160"/>
      <c r="F2160"/>
      <c r="G2160"/>
      <c r="H2160"/>
      <c r="I2160"/>
      <c r="J2160"/>
      <c r="K2160"/>
      <c r="L2160"/>
      <c r="M2160"/>
      <c r="N2160"/>
      <c r="O2160"/>
      <c r="P2160"/>
      <c r="Q2160"/>
    </row>
    <row r="2161" spans="2:17">
      <c r="B2161"/>
      <c r="C2161"/>
      <c r="D2161"/>
      <c r="E2161"/>
      <c r="F2161"/>
      <c r="G2161"/>
      <c r="H2161"/>
      <c r="I2161"/>
      <c r="J2161"/>
      <c r="K2161"/>
      <c r="L2161"/>
      <c r="M2161"/>
      <c r="N2161"/>
      <c r="O2161"/>
      <c r="P2161"/>
      <c r="Q2161"/>
    </row>
    <row r="2162" spans="2:17">
      <c r="B2162"/>
      <c r="C2162"/>
      <c r="D2162"/>
      <c r="E2162"/>
      <c r="F2162"/>
      <c r="G2162"/>
      <c r="H2162"/>
      <c r="I2162"/>
      <c r="J2162"/>
      <c r="K2162"/>
      <c r="L2162"/>
      <c r="M2162"/>
      <c r="N2162"/>
      <c r="O2162"/>
      <c r="P2162"/>
      <c r="Q2162"/>
    </row>
    <row r="2163" spans="2:17">
      <c r="B2163"/>
      <c r="C2163"/>
      <c r="D2163"/>
      <c r="E2163"/>
      <c r="F2163"/>
      <c r="G2163"/>
      <c r="H2163"/>
      <c r="I2163"/>
      <c r="J2163"/>
      <c r="K2163"/>
      <c r="L2163"/>
      <c r="M2163"/>
      <c r="N2163"/>
      <c r="O2163"/>
      <c r="P2163"/>
      <c r="Q2163"/>
    </row>
    <row r="2164" spans="2:17">
      <c r="B2164"/>
      <c r="C2164"/>
      <c r="D2164"/>
      <c r="E2164"/>
      <c r="F2164"/>
      <c r="G2164"/>
      <c r="H2164"/>
      <c r="I2164"/>
      <c r="J2164"/>
      <c r="K2164"/>
      <c r="L2164"/>
      <c r="M2164"/>
      <c r="N2164"/>
      <c r="O2164"/>
      <c r="P2164"/>
      <c r="Q2164"/>
    </row>
    <row r="2165" spans="2:17">
      <c r="B2165"/>
      <c r="C2165"/>
      <c r="D2165"/>
      <c r="E2165"/>
      <c r="F2165"/>
      <c r="G2165"/>
      <c r="H2165"/>
      <c r="I2165"/>
      <c r="J2165"/>
      <c r="K2165"/>
      <c r="L2165"/>
      <c r="M2165"/>
      <c r="N2165"/>
      <c r="O2165"/>
      <c r="P2165"/>
      <c r="Q2165"/>
    </row>
    <row r="2166" spans="2:17">
      <c r="B2166"/>
      <c r="C2166"/>
      <c r="D2166"/>
      <c r="E2166"/>
      <c r="F2166"/>
      <c r="G2166"/>
      <c r="H2166"/>
      <c r="I2166"/>
      <c r="J2166"/>
      <c r="K2166"/>
      <c r="L2166"/>
      <c r="M2166"/>
      <c r="N2166"/>
      <c r="O2166"/>
      <c r="P2166"/>
      <c r="Q2166"/>
    </row>
    <row r="2167" spans="2:17">
      <c r="B2167"/>
      <c r="C2167"/>
      <c r="D2167"/>
      <c r="E2167"/>
      <c r="F2167"/>
      <c r="G2167"/>
      <c r="H2167"/>
      <c r="I2167"/>
      <c r="J2167"/>
      <c r="K2167"/>
      <c r="L2167"/>
      <c r="M2167"/>
      <c r="N2167"/>
      <c r="O2167"/>
      <c r="P2167"/>
      <c r="Q2167"/>
    </row>
    <row r="2168" spans="2:17">
      <c r="B2168"/>
      <c r="C2168"/>
      <c r="D2168"/>
      <c r="E2168"/>
      <c r="F2168"/>
      <c r="G2168"/>
      <c r="H2168"/>
      <c r="I2168"/>
      <c r="J2168"/>
      <c r="K2168"/>
      <c r="L2168"/>
      <c r="M2168"/>
      <c r="N2168"/>
      <c r="O2168"/>
      <c r="P2168"/>
      <c r="Q2168"/>
    </row>
    <row r="2169" spans="2:17">
      <c r="B2169"/>
      <c r="C2169"/>
      <c r="D2169"/>
      <c r="E2169"/>
      <c r="F2169"/>
      <c r="G2169"/>
      <c r="H2169"/>
      <c r="I2169"/>
      <c r="J2169"/>
      <c r="K2169"/>
      <c r="L2169"/>
      <c r="M2169"/>
      <c r="N2169"/>
      <c r="O2169"/>
      <c r="P2169"/>
      <c r="Q2169"/>
    </row>
    <row r="2170" spans="2:17">
      <c r="B2170"/>
      <c r="C2170"/>
      <c r="D2170"/>
      <c r="E2170"/>
      <c r="F2170"/>
      <c r="G2170"/>
      <c r="H2170"/>
      <c r="I2170"/>
      <c r="J2170"/>
      <c r="K2170"/>
      <c r="L2170"/>
      <c r="M2170"/>
      <c r="N2170"/>
      <c r="O2170"/>
      <c r="P2170"/>
      <c r="Q2170"/>
    </row>
    <row r="2171" spans="2:17">
      <c r="B2171"/>
      <c r="C2171"/>
      <c r="D2171"/>
      <c r="E2171"/>
      <c r="F2171"/>
      <c r="G2171"/>
      <c r="H2171"/>
      <c r="I2171"/>
      <c r="J2171"/>
      <c r="K2171"/>
      <c r="L2171"/>
      <c r="M2171"/>
      <c r="N2171"/>
      <c r="O2171"/>
      <c r="P2171"/>
      <c r="Q2171"/>
    </row>
    <row r="2172" spans="2:17">
      <c r="B2172"/>
      <c r="C2172"/>
      <c r="D2172"/>
      <c r="E2172"/>
      <c r="F2172"/>
      <c r="G2172"/>
      <c r="H2172"/>
      <c r="I2172"/>
      <c r="J2172"/>
      <c r="K2172"/>
      <c r="L2172"/>
      <c r="M2172"/>
      <c r="N2172"/>
      <c r="O2172"/>
      <c r="P2172"/>
      <c r="Q2172"/>
    </row>
    <row r="2173" spans="2:17">
      <c r="B2173"/>
      <c r="C2173"/>
      <c r="D2173"/>
      <c r="E2173"/>
      <c r="F2173"/>
      <c r="G2173"/>
      <c r="H2173"/>
      <c r="I2173"/>
      <c r="J2173"/>
      <c r="K2173"/>
      <c r="L2173"/>
      <c r="M2173"/>
      <c r="N2173"/>
      <c r="O2173"/>
      <c r="P2173"/>
      <c r="Q2173"/>
    </row>
    <row r="2174" spans="2:17">
      <c r="B2174"/>
      <c r="C2174"/>
      <c r="D2174"/>
      <c r="E2174"/>
      <c r="F2174"/>
      <c r="G2174"/>
      <c r="H2174"/>
      <c r="I2174"/>
      <c r="J2174"/>
      <c r="K2174"/>
      <c r="L2174"/>
      <c r="M2174"/>
      <c r="N2174"/>
      <c r="O2174"/>
      <c r="P2174"/>
      <c r="Q2174"/>
    </row>
    <row r="2175" spans="2:17">
      <c r="B2175"/>
      <c r="C2175"/>
      <c r="D2175"/>
      <c r="E2175"/>
      <c r="F2175"/>
      <c r="G2175"/>
      <c r="H2175"/>
      <c r="I2175"/>
      <c r="J2175"/>
      <c r="K2175"/>
      <c r="L2175"/>
      <c r="M2175"/>
      <c r="N2175"/>
      <c r="O2175"/>
      <c r="P2175"/>
      <c r="Q2175"/>
    </row>
    <row r="2176" spans="2:17">
      <c r="B2176"/>
      <c r="C2176"/>
      <c r="D2176"/>
      <c r="E2176"/>
      <c r="F2176"/>
      <c r="G2176"/>
      <c r="H2176"/>
      <c r="I2176"/>
      <c r="J2176"/>
      <c r="K2176"/>
      <c r="L2176"/>
      <c r="M2176"/>
      <c r="N2176"/>
      <c r="O2176"/>
      <c r="P2176"/>
      <c r="Q2176"/>
    </row>
    <row r="2177" spans="2:17">
      <c r="B2177"/>
      <c r="C2177"/>
      <c r="D2177"/>
      <c r="E2177"/>
      <c r="F2177"/>
      <c r="G2177"/>
      <c r="H2177"/>
      <c r="I2177"/>
      <c r="J2177"/>
      <c r="K2177"/>
      <c r="L2177"/>
      <c r="M2177"/>
      <c r="N2177"/>
      <c r="O2177"/>
      <c r="P2177"/>
      <c r="Q2177"/>
    </row>
    <row r="2178" spans="2:17">
      <c r="B2178"/>
      <c r="C2178"/>
      <c r="D2178"/>
      <c r="E2178"/>
      <c r="F2178"/>
      <c r="G2178"/>
      <c r="H2178"/>
      <c r="I2178"/>
      <c r="J2178"/>
      <c r="K2178"/>
      <c r="L2178"/>
      <c r="M2178"/>
      <c r="N2178"/>
      <c r="O2178"/>
      <c r="P2178"/>
      <c r="Q2178"/>
    </row>
    <row r="2179" spans="2:17">
      <c r="B2179"/>
      <c r="C2179"/>
      <c r="D2179"/>
      <c r="E2179"/>
      <c r="F2179"/>
      <c r="G2179"/>
      <c r="H2179"/>
      <c r="I2179"/>
      <c r="J2179"/>
      <c r="K2179"/>
      <c r="L2179"/>
      <c r="M2179"/>
      <c r="N2179"/>
      <c r="O2179"/>
      <c r="P2179"/>
      <c r="Q2179"/>
    </row>
    <row r="2180" spans="2:17">
      <c r="B2180"/>
      <c r="C2180"/>
      <c r="D2180"/>
      <c r="E2180"/>
      <c r="F2180"/>
      <c r="G2180"/>
      <c r="H2180"/>
      <c r="I2180"/>
      <c r="J2180"/>
      <c r="K2180"/>
      <c r="L2180"/>
      <c r="M2180"/>
      <c r="N2180"/>
      <c r="O2180"/>
      <c r="P2180"/>
      <c r="Q2180"/>
    </row>
    <row r="2181" spans="2:17">
      <c r="B2181"/>
      <c r="C2181"/>
      <c r="D2181"/>
      <c r="E2181"/>
      <c r="F2181"/>
      <c r="G2181"/>
      <c r="H2181"/>
      <c r="I2181"/>
      <c r="J2181"/>
      <c r="K2181"/>
      <c r="L2181"/>
      <c r="M2181"/>
      <c r="N2181"/>
      <c r="O2181"/>
      <c r="P2181"/>
      <c r="Q2181"/>
    </row>
    <row r="2182" spans="2:17">
      <c r="B2182"/>
      <c r="C2182"/>
      <c r="D2182"/>
      <c r="E2182"/>
      <c r="F2182"/>
      <c r="G2182"/>
      <c r="H2182"/>
      <c r="I2182"/>
      <c r="J2182"/>
      <c r="K2182"/>
      <c r="L2182"/>
      <c r="M2182"/>
      <c r="N2182"/>
      <c r="O2182"/>
      <c r="P2182"/>
      <c r="Q2182"/>
    </row>
    <row r="2183" spans="2:17">
      <c r="B2183"/>
      <c r="C2183"/>
      <c r="D2183"/>
      <c r="E2183"/>
      <c r="F2183"/>
      <c r="G2183"/>
      <c r="H2183"/>
      <c r="I2183"/>
      <c r="J2183"/>
      <c r="K2183"/>
      <c r="L2183"/>
      <c r="M2183"/>
      <c r="N2183"/>
      <c r="O2183"/>
      <c r="P2183"/>
      <c r="Q2183"/>
    </row>
    <row r="2184" spans="2:17">
      <c r="B2184"/>
      <c r="C2184"/>
      <c r="D2184"/>
      <c r="E2184"/>
      <c r="F2184"/>
      <c r="G2184"/>
      <c r="H2184"/>
      <c r="I2184"/>
      <c r="J2184"/>
      <c r="K2184"/>
      <c r="L2184"/>
      <c r="M2184"/>
      <c r="N2184"/>
      <c r="O2184"/>
      <c r="P2184"/>
      <c r="Q2184"/>
    </row>
    <row r="2185" spans="2:17">
      <c r="B2185"/>
      <c r="C2185"/>
      <c r="D2185"/>
      <c r="E2185"/>
      <c r="F2185"/>
      <c r="G2185"/>
      <c r="H2185"/>
      <c r="I2185"/>
      <c r="J2185"/>
      <c r="K2185"/>
      <c r="L2185"/>
      <c r="M2185"/>
      <c r="N2185"/>
      <c r="O2185"/>
      <c r="P2185"/>
      <c r="Q2185"/>
    </row>
    <row r="2186" spans="2:17">
      <c r="B2186"/>
      <c r="C2186"/>
      <c r="D2186"/>
      <c r="E2186"/>
      <c r="F2186"/>
      <c r="G2186"/>
      <c r="H2186"/>
      <c r="I2186"/>
      <c r="J2186"/>
      <c r="K2186"/>
      <c r="L2186"/>
      <c r="M2186"/>
      <c r="N2186"/>
      <c r="O2186"/>
      <c r="P2186"/>
      <c r="Q2186"/>
    </row>
    <row r="2187" spans="2:17">
      <c r="B2187"/>
      <c r="C2187"/>
      <c r="D2187"/>
      <c r="E2187"/>
      <c r="F2187"/>
      <c r="G2187"/>
      <c r="H2187"/>
      <c r="I2187"/>
      <c r="J2187"/>
      <c r="K2187"/>
      <c r="L2187"/>
      <c r="M2187"/>
      <c r="N2187"/>
      <c r="O2187"/>
      <c r="P2187"/>
      <c r="Q2187"/>
    </row>
    <row r="2188" spans="2:17">
      <c r="B2188"/>
      <c r="C2188"/>
      <c r="D2188"/>
      <c r="E2188"/>
      <c r="F2188"/>
      <c r="G2188"/>
      <c r="H2188"/>
      <c r="I2188"/>
      <c r="J2188"/>
      <c r="K2188"/>
      <c r="L2188"/>
      <c r="M2188"/>
      <c r="N2188"/>
      <c r="O2188"/>
      <c r="P2188"/>
      <c r="Q2188"/>
    </row>
    <row r="2189" spans="2:17">
      <c r="B2189"/>
      <c r="C2189"/>
      <c r="D2189"/>
      <c r="E2189"/>
      <c r="F2189"/>
      <c r="G2189"/>
      <c r="H2189"/>
      <c r="I2189"/>
      <c r="J2189"/>
      <c r="K2189"/>
      <c r="L2189"/>
      <c r="M2189"/>
      <c r="N2189"/>
      <c r="O2189"/>
      <c r="P2189"/>
      <c r="Q2189"/>
    </row>
    <row r="2190" spans="2:17">
      <c r="B2190"/>
      <c r="C2190"/>
      <c r="D2190"/>
      <c r="E2190"/>
      <c r="F2190"/>
      <c r="G2190"/>
      <c r="H2190"/>
      <c r="I2190"/>
      <c r="J2190"/>
      <c r="K2190"/>
      <c r="L2190"/>
      <c r="M2190"/>
      <c r="N2190"/>
      <c r="O2190"/>
      <c r="P2190"/>
      <c r="Q2190"/>
    </row>
    <row r="2191" spans="2:17">
      <c r="B2191"/>
      <c r="C2191"/>
      <c r="D2191"/>
      <c r="E2191"/>
      <c r="F2191"/>
      <c r="G2191"/>
      <c r="H2191"/>
      <c r="I2191"/>
      <c r="J2191"/>
      <c r="K2191"/>
      <c r="L2191"/>
      <c r="M2191"/>
      <c r="N2191"/>
      <c r="O2191"/>
      <c r="P2191"/>
      <c r="Q2191"/>
    </row>
    <row r="2192" spans="2:17">
      <c r="B2192"/>
      <c r="C2192"/>
      <c r="D2192"/>
      <c r="E2192"/>
      <c r="F2192"/>
      <c r="G2192"/>
      <c r="H2192"/>
      <c r="I2192"/>
      <c r="J2192"/>
      <c r="K2192"/>
      <c r="L2192"/>
      <c r="M2192"/>
      <c r="N2192"/>
      <c r="O2192"/>
      <c r="P2192"/>
      <c r="Q2192"/>
    </row>
    <row r="2193" spans="2:17">
      <c r="B2193"/>
      <c r="C2193"/>
      <c r="D2193"/>
      <c r="E2193"/>
      <c r="F2193"/>
      <c r="G2193"/>
      <c r="H2193"/>
      <c r="I2193"/>
      <c r="J2193"/>
      <c r="K2193"/>
      <c r="L2193"/>
      <c r="M2193"/>
      <c r="N2193"/>
      <c r="O2193"/>
      <c r="P2193"/>
      <c r="Q2193"/>
    </row>
    <row r="2194" spans="2:17">
      <c r="B2194"/>
      <c r="C2194"/>
      <c r="D2194"/>
      <c r="E2194"/>
      <c r="F2194"/>
      <c r="G2194"/>
      <c r="H2194"/>
      <c r="I2194"/>
      <c r="J2194"/>
      <c r="K2194"/>
      <c r="L2194"/>
      <c r="M2194"/>
      <c r="N2194"/>
      <c r="O2194"/>
      <c r="P2194"/>
      <c r="Q2194"/>
    </row>
    <row r="2195" spans="2:17">
      <c r="B2195"/>
      <c r="C2195"/>
      <c r="D2195"/>
      <c r="E2195"/>
      <c r="F2195"/>
      <c r="G2195"/>
      <c r="H2195"/>
      <c r="I2195"/>
      <c r="J2195"/>
      <c r="K2195"/>
      <c r="L2195"/>
      <c r="M2195"/>
      <c r="N2195"/>
      <c r="O2195"/>
      <c r="P2195"/>
      <c r="Q2195"/>
    </row>
    <row r="2196" spans="2:17">
      <c r="B2196"/>
      <c r="C2196"/>
      <c r="D2196"/>
      <c r="E2196"/>
      <c r="F2196"/>
      <c r="G2196"/>
      <c r="H2196"/>
      <c r="I2196"/>
      <c r="J2196"/>
      <c r="K2196"/>
      <c r="L2196"/>
      <c r="M2196"/>
      <c r="N2196"/>
      <c r="O2196"/>
      <c r="P2196"/>
      <c r="Q2196"/>
    </row>
    <row r="2197" spans="2:17">
      <c r="B2197"/>
      <c r="C2197"/>
      <c r="D2197"/>
      <c r="E2197"/>
      <c r="F2197"/>
      <c r="G2197"/>
      <c r="H2197"/>
      <c r="I2197"/>
      <c r="J2197"/>
      <c r="K2197"/>
      <c r="L2197"/>
      <c r="M2197"/>
      <c r="N2197"/>
      <c r="O2197"/>
      <c r="P2197"/>
      <c r="Q2197"/>
    </row>
    <row r="2198" spans="2:17">
      <c r="B2198"/>
      <c r="C2198"/>
      <c r="D2198"/>
      <c r="E2198"/>
      <c r="F2198"/>
      <c r="G2198"/>
      <c r="H2198"/>
      <c r="I2198"/>
      <c r="J2198"/>
      <c r="K2198"/>
      <c r="L2198"/>
      <c r="M2198"/>
      <c r="N2198"/>
      <c r="O2198"/>
      <c r="P2198"/>
      <c r="Q2198"/>
    </row>
    <row r="2199" spans="2:17">
      <c r="B2199"/>
      <c r="C2199"/>
      <c r="D2199"/>
      <c r="E2199"/>
      <c r="F2199"/>
      <c r="G2199"/>
      <c r="H2199"/>
      <c r="I2199"/>
      <c r="J2199"/>
      <c r="K2199"/>
      <c r="L2199"/>
      <c r="M2199"/>
      <c r="N2199"/>
      <c r="O2199"/>
      <c r="P2199"/>
      <c r="Q2199"/>
    </row>
    <row r="2200" spans="2:17">
      <c r="B2200"/>
      <c r="C2200"/>
      <c r="D2200"/>
      <c r="E2200"/>
      <c r="F2200"/>
      <c r="G2200"/>
      <c r="H2200"/>
      <c r="I2200"/>
      <c r="J2200"/>
      <c r="K2200"/>
      <c r="L2200"/>
      <c r="M2200"/>
      <c r="N2200"/>
      <c r="O2200"/>
      <c r="P2200"/>
      <c r="Q2200"/>
    </row>
    <row r="2201" spans="2:17">
      <c r="B2201"/>
      <c r="C2201"/>
      <c r="D2201"/>
      <c r="E2201"/>
      <c r="F2201"/>
      <c r="G2201"/>
      <c r="H2201"/>
      <c r="I2201"/>
      <c r="J2201"/>
      <c r="K2201"/>
      <c r="L2201"/>
      <c r="M2201"/>
      <c r="N2201"/>
      <c r="O2201"/>
      <c r="P2201"/>
      <c r="Q2201"/>
    </row>
    <row r="2202" spans="2:17">
      <c r="B2202"/>
      <c r="C2202"/>
      <c r="D2202"/>
      <c r="E2202"/>
      <c r="F2202"/>
      <c r="G2202"/>
      <c r="H2202"/>
      <c r="I2202"/>
      <c r="J2202"/>
      <c r="K2202"/>
      <c r="L2202"/>
      <c r="M2202"/>
      <c r="N2202"/>
      <c r="O2202"/>
      <c r="P2202"/>
      <c r="Q2202"/>
    </row>
    <row r="2203" spans="2:17">
      <c r="B2203"/>
      <c r="C2203"/>
      <c r="D2203"/>
      <c r="E2203"/>
      <c r="F2203"/>
      <c r="G2203"/>
      <c r="H2203"/>
      <c r="I2203"/>
      <c r="J2203"/>
      <c r="K2203"/>
      <c r="L2203"/>
      <c r="M2203"/>
      <c r="N2203"/>
      <c r="O2203"/>
      <c r="P2203"/>
      <c r="Q2203"/>
    </row>
    <row r="2204" spans="2:17">
      <c r="B2204"/>
      <c r="C2204"/>
      <c r="D2204"/>
      <c r="E2204"/>
      <c r="F2204"/>
      <c r="G2204"/>
      <c r="H2204"/>
      <c r="I2204"/>
      <c r="J2204"/>
      <c r="K2204"/>
      <c r="L2204"/>
      <c r="M2204"/>
      <c r="N2204"/>
      <c r="O2204"/>
      <c r="P2204"/>
      <c r="Q2204"/>
    </row>
    <row r="2205" spans="2:17">
      <c r="B2205"/>
      <c r="C2205"/>
      <c r="D2205"/>
      <c r="E2205"/>
      <c r="F2205"/>
      <c r="G2205"/>
      <c r="H2205"/>
      <c r="I2205"/>
      <c r="J2205"/>
      <c r="K2205"/>
      <c r="L2205"/>
      <c r="M2205"/>
      <c r="N2205"/>
      <c r="O2205"/>
      <c r="P2205"/>
      <c r="Q2205"/>
    </row>
    <row r="2206" spans="2:17">
      <c r="B2206"/>
      <c r="C2206"/>
      <c r="D2206"/>
      <c r="E2206"/>
      <c r="F2206"/>
      <c r="G2206"/>
      <c r="H2206"/>
      <c r="I2206"/>
      <c r="J2206"/>
      <c r="K2206"/>
      <c r="L2206"/>
      <c r="M2206"/>
      <c r="N2206"/>
      <c r="O2206"/>
      <c r="P2206"/>
      <c r="Q2206"/>
    </row>
    <row r="2207" spans="2:17">
      <c r="B2207"/>
      <c r="C2207"/>
      <c r="D2207"/>
      <c r="E2207"/>
      <c r="F2207"/>
      <c r="G2207"/>
      <c r="H2207"/>
      <c r="I2207"/>
      <c r="J2207"/>
      <c r="K2207"/>
      <c r="L2207"/>
      <c r="M2207"/>
      <c r="N2207"/>
      <c r="O2207"/>
      <c r="P2207"/>
      <c r="Q2207"/>
    </row>
    <row r="2208" spans="2:17">
      <c r="B2208"/>
      <c r="C2208"/>
      <c r="D2208"/>
      <c r="E2208"/>
      <c r="F2208"/>
      <c r="G2208"/>
      <c r="H2208"/>
      <c r="I2208"/>
      <c r="J2208"/>
      <c r="K2208"/>
      <c r="L2208"/>
      <c r="M2208"/>
      <c r="N2208"/>
      <c r="O2208"/>
      <c r="P2208"/>
      <c r="Q2208"/>
    </row>
    <row r="2209" spans="2:17">
      <c r="B2209"/>
      <c r="C2209"/>
      <c r="D2209"/>
      <c r="E2209"/>
      <c r="F2209"/>
      <c r="G2209"/>
      <c r="H2209"/>
      <c r="I2209"/>
      <c r="J2209"/>
      <c r="K2209"/>
      <c r="L2209"/>
      <c r="M2209"/>
      <c r="N2209"/>
      <c r="O2209"/>
      <c r="P2209"/>
      <c r="Q2209"/>
    </row>
    <row r="2210" spans="2:17">
      <c r="B2210"/>
      <c r="C2210"/>
      <c r="D2210"/>
      <c r="E2210"/>
      <c r="F2210"/>
      <c r="G2210"/>
      <c r="H2210"/>
      <c r="I2210"/>
      <c r="J2210"/>
      <c r="K2210"/>
      <c r="L2210"/>
      <c r="M2210"/>
      <c r="N2210"/>
      <c r="O2210"/>
      <c r="P2210"/>
      <c r="Q2210"/>
    </row>
    <row r="2211" spans="2:17">
      <c r="B2211"/>
      <c r="C2211"/>
      <c r="D2211"/>
      <c r="E2211"/>
      <c r="F2211"/>
      <c r="G2211"/>
      <c r="H2211"/>
      <c r="I2211"/>
      <c r="J2211"/>
      <c r="K2211"/>
      <c r="L2211"/>
      <c r="M2211"/>
      <c r="N2211"/>
      <c r="O2211"/>
      <c r="P2211"/>
      <c r="Q2211"/>
    </row>
    <row r="2212" spans="2:17">
      <c r="B2212"/>
      <c r="C2212"/>
      <c r="D2212"/>
      <c r="E2212"/>
      <c r="F2212"/>
      <c r="G2212"/>
      <c r="H2212"/>
      <c r="I2212"/>
      <c r="J2212"/>
      <c r="K2212"/>
      <c r="L2212"/>
      <c r="M2212"/>
      <c r="N2212"/>
      <c r="O2212"/>
      <c r="P2212"/>
      <c r="Q2212"/>
    </row>
    <row r="2213" spans="2:17">
      <c r="B2213"/>
      <c r="C2213"/>
      <c r="D2213"/>
      <c r="E2213"/>
      <c r="F2213"/>
      <c r="G2213"/>
      <c r="H2213"/>
      <c r="I2213"/>
      <c r="J2213"/>
      <c r="K2213"/>
      <c r="L2213"/>
      <c r="M2213"/>
      <c r="N2213"/>
      <c r="O2213"/>
      <c r="P2213"/>
      <c r="Q2213"/>
    </row>
    <row r="2214" spans="2:17">
      <c r="B2214"/>
      <c r="C2214"/>
      <c r="D2214"/>
      <c r="E2214"/>
      <c r="F2214"/>
      <c r="G2214"/>
      <c r="H2214"/>
      <c r="I2214"/>
      <c r="J2214"/>
      <c r="K2214"/>
      <c r="L2214"/>
      <c r="M2214"/>
      <c r="N2214"/>
      <c r="O2214"/>
      <c r="P2214"/>
      <c r="Q2214"/>
    </row>
    <row r="2215" spans="2:17">
      <c r="B2215"/>
      <c r="C2215"/>
      <c r="D2215"/>
      <c r="E2215"/>
      <c r="F2215"/>
      <c r="G2215"/>
      <c r="H2215"/>
      <c r="I2215"/>
      <c r="J2215"/>
      <c r="K2215"/>
      <c r="L2215"/>
      <c r="M2215"/>
      <c r="N2215"/>
      <c r="O2215"/>
      <c r="P2215"/>
      <c r="Q2215"/>
    </row>
    <row r="2216" spans="2:17">
      <c r="B2216"/>
      <c r="C2216"/>
      <c r="D2216"/>
      <c r="E2216"/>
      <c r="F2216"/>
      <c r="G2216"/>
      <c r="H2216"/>
      <c r="I2216"/>
      <c r="J2216"/>
      <c r="K2216"/>
      <c r="L2216"/>
      <c r="M2216"/>
      <c r="N2216"/>
      <c r="O2216"/>
      <c r="P2216"/>
      <c r="Q2216"/>
    </row>
    <row r="2217" spans="2:17">
      <c r="B2217"/>
      <c r="C2217"/>
      <c r="D2217"/>
      <c r="E2217"/>
      <c r="F2217"/>
      <c r="G2217"/>
      <c r="H2217"/>
      <c r="I2217"/>
      <c r="J2217"/>
      <c r="K2217"/>
      <c r="L2217"/>
      <c r="M2217"/>
      <c r="N2217"/>
      <c r="O2217"/>
      <c r="P2217"/>
      <c r="Q2217"/>
    </row>
    <row r="2218" spans="2:17">
      <c r="B2218"/>
      <c r="C2218"/>
      <c r="D2218"/>
      <c r="E2218"/>
      <c r="F2218"/>
      <c r="G2218"/>
      <c r="H2218"/>
      <c r="I2218"/>
      <c r="J2218"/>
      <c r="K2218"/>
      <c r="L2218"/>
      <c r="M2218"/>
      <c r="N2218"/>
      <c r="O2218"/>
      <c r="P2218"/>
      <c r="Q2218"/>
    </row>
    <row r="2219" spans="2:17">
      <c r="B2219"/>
      <c r="C2219"/>
      <c r="D2219"/>
      <c r="E2219"/>
      <c r="F2219"/>
      <c r="G2219"/>
      <c r="H2219"/>
      <c r="I2219"/>
      <c r="J2219"/>
      <c r="K2219"/>
      <c r="L2219"/>
      <c r="M2219"/>
      <c r="N2219"/>
      <c r="O2219"/>
      <c r="P2219"/>
      <c r="Q2219"/>
    </row>
    <row r="2220" spans="2:17">
      <c r="B2220"/>
      <c r="C2220"/>
      <c r="D2220"/>
      <c r="E2220"/>
      <c r="F2220"/>
      <c r="G2220"/>
      <c r="H2220"/>
      <c r="I2220"/>
      <c r="J2220"/>
      <c r="K2220"/>
      <c r="L2220"/>
      <c r="M2220"/>
      <c r="N2220"/>
      <c r="O2220"/>
      <c r="P2220"/>
      <c r="Q2220"/>
    </row>
    <row r="2221" spans="2:17">
      <c r="B2221"/>
      <c r="C2221"/>
      <c r="D2221"/>
      <c r="E2221"/>
      <c r="F2221"/>
      <c r="G2221"/>
      <c r="H2221"/>
      <c r="I2221"/>
      <c r="J2221"/>
      <c r="K2221"/>
      <c r="L2221"/>
      <c r="M2221"/>
      <c r="N2221"/>
      <c r="O2221"/>
      <c r="P2221"/>
      <c r="Q2221"/>
    </row>
    <row r="2222" spans="2:17">
      <c r="B2222"/>
      <c r="C2222"/>
      <c r="D2222"/>
      <c r="E2222"/>
      <c r="F2222"/>
      <c r="G2222"/>
      <c r="H2222"/>
      <c r="I2222"/>
      <c r="J2222"/>
      <c r="K2222"/>
      <c r="L2222"/>
      <c r="M2222"/>
      <c r="N2222"/>
      <c r="O2222"/>
      <c r="P2222"/>
      <c r="Q2222"/>
    </row>
    <row r="2223" spans="2:17">
      <c r="B2223"/>
      <c r="C2223"/>
      <c r="D2223"/>
      <c r="E2223"/>
      <c r="F2223"/>
      <c r="G2223"/>
      <c r="H2223"/>
      <c r="I2223"/>
      <c r="J2223"/>
      <c r="K2223"/>
      <c r="L2223"/>
      <c r="M2223"/>
      <c r="N2223"/>
      <c r="O2223"/>
      <c r="P2223"/>
      <c r="Q2223"/>
    </row>
    <row r="2224" spans="2:17">
      <c r="B2224"/>
      <c r="C2224"/>
      <c r="D2224"/>
      <c r="E2224"/>
      <c r="F2224"/>
      <c r="G2224"/>
      <c r="H2224"/>
      <c r="I2224"/>
      <c r="J2224"/>
      <c r="K2224"/>
      <c r="L2224"/>
      <c r="M2224"/>
      <c r="N2224"/>
      <c r="O2224"/>
      <c r="P2224"/>
      <c r="Q2224"/>
    </row>
    <row r="2225" spans="2:17">
      <c r="B2225"/>
      <c r="C2225"/>
      <c r="D2225"/>
      <c r="E2225"/>
      <c r="F2225"/>
      <c r="G2225"/>
      <c r="H2225"/>
      <c r="I2225"/>
      <c r="J2225"/>
      <c r="K2225"/>
      <c r="L2225"/>
      <c r="M2225"/>
      <c r="N2225"/>
      <c r="O2225"/>
      <c r="P2225"/>
      <c r="Q2225"/>
    </row>
    <row r="2226" spans="2:17">
      <c r="B2226"/>
      <c r="C2226"/>
      <c r="D2226"/>
      <c r="E2226"/>
      <c r="F2226"/>
      <c r="G2226"/>
      <c r="H2226"/>
      <c r="I2226"/>
      <c r="J2226"/>
      <c r="K2226"/>
      <c r="L2226"/>
      <c r="M2226"/>
      <c r="N2226"/>
      <c r="O2226"/>
      <c r="P2226"/>
      <c r="Q2226"/>
    </row>
    <row r="2227" spans="2:17">
      <c r="B2227"/>
      <c r="C2227"/>
      <c r="D2227"/>
      <c r="E2227"/>
      <c r="F2227"/>
      <c r="G2227"/>
      <c r="H2227"/>
      <c r="I2227"/>
      <c r="J2227"/>
      <c r="K2227"/>
      <c r="L2227"/>
      <c r="M2227"/>
      <c r="N2227"/>
      <c r="O2227"/>
      <c r="P2227"/>
      <c r="Q2227"/>
    </row>
    <row r="2228" spans="2:17">
      <c r="B2228"/>
      <c r="C2228"/>
      <c r="D2228"/>
      <c r="E2228"/>
      <c r="F2228"/>
      <c r="G2228"/>
      <c r="H2228"/>
      <c r="I2228"/>
      <c r="J2228"/>
      <c r="K2228"/>
      <c r="L2228"/>
      <c r="M2228"/>
      <c r="N2228"/>
      <c r="O2228"/>
      <c r="P2228"/>
      <c r="Q2228"/>
    </row>
    <row r="2229" spans="2:17">
      <c r="B2229"/>
      <c r="C2229"/>
      <c r="D2229"/>
      <c r="E2229"/>
      <c r="F2229"/>
      <c r="G2229"/>
      <c r="H2229"/>
      <c r="I2229"/>
      <c r="J2229"/>
      <c r="K2229"/>
      <c r="L2229"/>
      <c r="M2229"/>
      <c r="N2229"/>
      <c r="O2229"/>
      <c r="P2229"/>
      <c r="Q2229"/>
    </row>
    <row r="2230" spans="2:17">
      <c r="B2230"/>
      <c r="C2230"/>
      <c r="D2230"/>
      <c r="E2230"/>
      <c r="F2230"/>
      <c r="G2230"/>
      <c r="H2230"/>
      <c r="I2230"/>
      <c r="J2230"/>
      <c r="K2230"/>
      <c r="L2230"/>
      <c r="M2230"/>
      <c r="N2230"/>
      <c r="O2230"/>
      <c r="P2230"/>
      <c r="Q2230"/>
    </row>
    <row r="2231" spans="2:17">
      <c r="B2231"/>
      <c r="C2231"/>
      <c r="D2231"/>
      <c r="E2231"/>
      <c r="F2231"/>
      <c r="G2231"/>
      <c r="H2231"/>
      <c r="I2231"/>
      <c r="J2231"/>
      <c r="K2231"/>
      <c r="L2231"/>
      <c r="M2231"/>
      <c r="N2231"/>
      <c r="O2231"/>
      <c r="P2231"/>
      <c r="Q2231"/>
    </row>
    <row r="2232" spans="2:17">
      <c r="B2232"/>
      <c r="C2232"/>
      <c r="D2232"/>
      <c r="E2232"/>
      <c r="F2232"/>
      <c r="G2232"/>
      <c r="H2232"/>
      <c r="I2232"/>
      <c r="J2232"/>
      <c r="K2232"/>
      <c r="L2232"/>
      <c r="M2232"/>
      <c r="N2232"/>
      <c r="O2232"/>
      <c r="P2232"/>
      <c r="Q2232"/>
    </row>
    <row r="2233" spans="2:17">
      <c r="B2233"/>
      <c r="C2233"/>
      <c r="D2233"/>
      <c r="E2233"/>
      <c r="F2233"/>
      <c r="G2233"/>
      <c r="H2233"/>
      <c r="I2233"/>
      <c r="J2233"/>
      <c r="K2233"/>
      <c r="L2233"/>
      <c r="M2233"/>
      <c r="N2233"/>
      <c r="O2233"/>
      <c r="P2233"/>
      <c r="Q2233"/>
    </row>
    <row r="2234" spans="2:17">
      <c r="B2234"/>
      <c r="C2234"/>
      <c r="D2234"/>
      <c r="E2234"/>
      <c r="F2234"/>
      <c r="G2234"/>
      <c r="H2234"/>
      <c r="I2234"/>
      <c r="J2234"/>
      <c r="K2234"/>
      <c r="L2234"/>
      <c r="M2234"/>
      <c r="N2234"/>
      <c r="O2234"/>
      <c r="P2234"/>
      <c r="Q2234"/>
    </row>
    <row r="2235" spans="2:17">
      <c r="B2235"/>
      <c r="C2235"/>
      <c r="D2235"/>
      <c r="E2235"/>
      <c r="F2235"/>
      <c r="G2235"/>
      <c r="H2235"/>
      <c r="I2235"/>
      <c r="J2235"/>
      <c r="K2235"/>
      <c r="L2235"/>
      <c r="M2235"/>
      <c r="N2235"/>
      <c r="O2235"/>
      <c r="P2235"/>
      <c r="Q2235"/>
    </row>
    <row r="2236" spans="2:17">
      <c r="B2236"/>
      <c r="C2236"/>
      <c r="D2236"/>
      <c r="E2236"/>
      <c r="F2236"/>
      <c r="G2236"/>
      <c r="H2236"/>
      <c r="I2236"/>
      <c r="J2236"/>
      <c r="K2236"/>
      <c r="L2236"/>
      <c r="M2236"/>
      <c r="N2236"/>
      <c r="O2236"/>
      <c r="P2236"/>
      <c r="Q2236"/>
    </row>
    <row r="2237" spans="2:17">
      <c r="B2237"/>
      <c r="C2237"/>
      <c r="D2237"/>
      <c r="E2237"/>
      <c r="F2237"/>
      <c r="G2237"/>
      <c r="H2237"/>
      <c r="I2237"/>
      <c r="J2237"/>
      <c r="K2237"/>
      <c r="L2237"/>
      <c r="M2237"/>
      <c r="N2237"/>
      <c r="O2237"/>
      <c r="P2237"/>
      <c r="Q2237"/>
    </row>
    <row r="2238" spans="2:17">
      <c r="B2238"/>
      <c r="C2238"/>
      <c r="D2238"/>
      <c r="E2238"/>
      <c r="F2238"/>
      <c r="G2238"/>
      <c r="H2238"/>
      <c r="I2238"/>
      <c r="J2238"/>
      <c r="K2238"/>
      <c r="L2238"/>
      <c r="M2238"/>
      <c r="N2238"/>
      <c r="O2238"/>
      <c r="P2238"/>
      <c r="Q2238"/>
    </row>
    <row r="2239" spans="2:17">
      <c r="B2239"/>
      <c r="C2239"/>
      <c r="D2239"/>
      <c r="E2239"/>
      <c r="F2239"/>
      <c r="G2239"/>
      <c r="H2239"/>
      <c r="I2239"/>
      <c r="J2239"/>
      <c r="K2239"/>
      <c r="L2239"/>
      <c r="M2239"/>
      <c r="N2239"/>
      <c r="O2239"/>
      <c r="P2239"/>
      <c r="Q2239"/>
    </row>
    <row r="2240" spans="2:17">
      <c r="B2240"/>
      <c r="C2240"/>
      <c r="D2240"/>
      <c r="E2240"/>
      <c r="F2240"/>
      <c r="G2240"/>
      <c r="H2240"/>
      <c r="I2240"/>
      <c r="J2240"/>
      <c r="K2240"/>
      <c r="L2240"/>
      <c r="M2240"/>
      <c r="N2240"/>
      <c r="O2240"/>
      <c r="P2240"/>
      <c r="Q2240"/>
    </row>
    <row r="2241" spans="2:17">
      <c r="B2241"/>
      <c r="C2241"/>
      <c r="D2241"/>
      <c r="E2241"/>
      <c r="F2241"/>
      <c r="G2241"/>
      <c r="H2241"/>
      <c r="I2241"/>
      <c r="J2241"/>
      <c r="K2241"/>
      <c r="L2241"/>
      <c r="M2241"/>
      <c r="N2241"/>
      <c r="O2241"/>
      <c r="P2241"/>
      <c r="Q2241"/>
    </row>
    <row r="2242" spans="2:17">
      <c r="B2242"/>
      <c r="C2242"/>
      <c r="D2242"/>
      <c r="E2242"/>
      <c r="F2242"/>
      <c r="G2242"/>
      <c r="H2242"/>
      <c r="I2242"/>
      <c r="J2242"/>
      <c r="K2242"/>
      <c r="L2242"/>
      <c r="M2242"/>
      <c r="N2242"/>
      <c r="O2242"/>
      <c r="P2242"/>
      <c r="Q2242"/>
    </row>
    <row r="2243" spans="2:17">
      <c r="B2243"/>
      <c r="C2243"/>
      <c r="D2243"/>
      <c r="E2243"/>
      <c r="F2243"/>
      <c r="G2243"/>
      <c r="H2243"/>
      <c r="I2243"/>
      <c r="J2243"/>
      <c r="K2243"/>
      <c r="L2243"/>
      <c r="M2243"/>
      <c r="N2243"/>
      <c r="O2243"/>
      <c r="P2243"/>
      <c r="Q2243"/>
    </row>
    <row r="2244" spans="2:17">
      <c r="B2244"/>
      <c r="C2244"/>
      <c r="D2244"/>
      <c r="E2244"/>
      <c r="F2244"/>
      <c r="G2244"/>
      <c r="H2244"/>
      <c r="I2244"/>
      <c r="J2244"/>
      <c r="K2244"/>
      <c r="L2244"/>
      <c r="M2244"/>
      <c r="N2244"/>
      <c r="O2244"/>
      <c r="P2244"/>
      <c r="Q2244"/>
    </row>
    <row r="2245" spans="2:17">
      <c r="B2245"/>
      <c r="C2245"/>
      <c r="D2245"/>
      <c r="E2245"/>
      <c r="F2245"/>
      <c r="G2245"/>
      <c r="H2245"/>
      <c r="I2245"/>
      <c r="J2245"/>
      <c r="K2245"/>
      <c r="L2245"/>
      <c r="M2245"/>
      <c r="N2245"/>
      <c r="O2245"/>
      <c r="P2245"/>
      <c r="Q2245"/>
    </row>
    <row r="2246" spans="2:17">
      <c r="B2246"/>
      <c r="C2246"/>
      <c r="D2246"/>
      <c r="E2246"/>
      <c r="F2246"/>
      <c r="G2246"/>
      <c r="H2246"/>
      <c r="I2246"/>
      <c r="J2246"/>
      <c r="K2246"/>
      <c r="L2246"/>
      <c r="M2246"/>
      <c r="N2246"/>
      <c r="O2246"/>
      <c r="P2246"/>
      <c r="Q2246"/>
    </row>
    <row r="2247" spans="2:17">
      <c r="B2247"/>
      <c r="C2247"/>
      <c r="D2247"/>
      <c r="E2247"/>
      <c r="F2247"/>
      <c r="G2247"/>
      <c r="H2247"/>
      <c r="I2247"/>
      <c r="J2247"/>
      <c r="K2247"/>
      <c r="L2247"/>
      <c r="M2247"/>
      <c r="N2247"/>
      <c r="O2247"/>
      <c r="P2247"/>
      <c r="Q2247"/>
    </row>
    <row r="2248" spans="2:17">
      <c r="B2248"/>
      <c r="C2248"/>
      <c r="D2248"/>
      <c r="E2248"/>
      <c r="F2248"/>
      <c r="G2248"/>
      <c r="H2248"/>
      <c r="I2248"/>
      <c r="J2248"/>
      <c r="K2248"/>
      <c r="L2248"/>
      <c r="M2248"/>
      <c r="N2248"/>
      <c r="O2248"/>
      <c r="P2248"/>
      <c r="Q2248"/>
    </row>
    <row r="2249" spans="2:17">
      <c r="B2249"/>
      <c r="C2249"/>
      <c r="D2249"/>
      <c r="E2249"/>
      <c r="F2249"/>
      <c r="G2249"/>
      <c r="H2249"/>
      <c r="I2249"/>
      <c r="J2249"/>
      <c r="K2249"/>
      <c r="L2249"/>
      <c r="M2249"/>
      <c r="N2249"/>
      <c r="O2249"/>
      <c r="P2249"/>
      <c r="Q2249"/>
    </row>
    <row r="2250" spans="2:17">
      <c r="B2250"/>
      <c r="C2250"/>
      <c r="D2250"/>
      <c r="E2250"/>
      <c r="F2250"/>
      <c r="G2250"/>
      <c r="H2250"/>
      <c r="I2250"/>
      <c r="J2250"/>
      <c r="K2250"/>
      <c r="L2250"/>
      <c r="M2250"/>
      <c r="N2250"/>
      <c r="O2250"/>
      <c r="P2250"/>
      <c r="Q2250"/>
    </row>
    <row r="2251" spans="2:17">
      <c r="B2251"/>
      <c r="C2251"/>
      <c r="D2251"/>
      <c r="E2251"/>
      <c r="F2251"/>
      <c r="G2251"/>
      <c r="H2251"/>
      <c r="I2251"/>
      <c r="J2251"/>
      <c r="K2251"/>
      <c r="L2251"/>
      <c r="M2251"/>
      <c r="N2251"/>
      <c r="O2251"/>
      <c r="P2251"/>
      <c r="Q2251"/>
    </row>
    <row r="2252" spans="2:17">
      <c r="B2252"/>
      <c r="C2252"/>
      <c r="D2252"/>
      <c r="E2252"/>
      <c r="F2252"/>
      <c r="G2252"/>
      <c r="H2252"/>
      <c r="I2252"/>
      <c r="J2252"/>
      <c r="K2252"/>
      <c r="L2252"/>
      <c r="M2252"/>
      <c r="N2252"/>
      <c r="O2252"/>
      <c r="P2252"/>
      <c r="Q2252"/>
    </row>
    <row r="2253" spans="2:17">
      <c r="B2253"/>
      <c r="C2253"/>
      <c r="D2253"/>
      <c r="E2253"/>
      <c r="F2253"/>
      <c r="G2253"/>
      <c r="H2253"/>
      <c r="I2253"/>
      <c r="J2253"/>
      <c r="K2253"/>
      <c r="L2253"/>
      <c r="M2253"/>
      <c r="N2253"/>
      <c r="O2253"/>
      <c r="P2253"/>
      <c r="Q2253"/>
    </row>
    <row r="2254" spans="2:17">
      <c r="B2254"/>
      <c r="C2254"/>
      <c r="D2254"/>
      <c r="E2254"/>
      <c r="F2254"/>
      <c r="G2254"/>
      <c r="H2254"/>
      <c r="I2254"/>
      <c r="J2254"/>
      <c r="K2254"/>
      <c r="L2254"/>
      <c r="M2254"/>
      <c r="N2254"/>
      <c r="O2254"/>
      <c r="P2254"/>
      <c r="Q2254"/>
    </row>
    <row r="2255" spans="2:17">
      <c r="B2255"/>
      <c r="C2255"/>
      <c r="D2255"/>
      <c r="E2255"/>
      <c r="F2255"/>
      <c r="G2255"/>
      <c r="H2255"/>
      <c r="I2255"/>
      <c r="J2255"/>
      <c r="K2255"/>
      <c r="L2255"/>
      <c r="M2255"/>
      <c r="N2255"/>
      <c r="O2255"/>
      <c r="P2255"/>
      <c r="Q2255"/>
    </row>
    <row r="2256" spans="2:17">
      <c r="B2256"/>
      <c r="C2256"/>
      <c r="D2256"/>
      <c r="E2256"/>
      <c r="F2256"/>
      <c r="G2256"/>
      <c r="H2256"/>
      <c r="I2256"/>
      <c r="J2256"/>
      <c r="K2256"/>
      <c r="L2256"/>
      <c r="M2256"/>
      <c r="N2256"/>
      <c r="O2256"/>
      <c r="P2256"/>
      <c r="Q2256"/>
    </row>
    <row r="2257" spans="2:17">
      <c r="B2257"/>
      <c r="C2257"/>
      <c r="D2257"/>
      <c r="E2257"/>
      <c r="F2257"/>
      <c r="G2257"/>
      <c r="H2257"/>
      <c r="I2257"/>
      <c r="J2257"/>
      <c r="K2257"/>
      <c r="L2257"/>
      <c r="M2257"/>
      <c r="N2257"/>
      <c r="O2257"/>
      <c r="P2257"/>
      <c r="Q2257"/>
    </row>
    <row r="2258" spans="2:17">
      <c r="B2258"/>
      <c r="C2258"/>
      <c r="D2258"/>
      <c r="E2258"/>
      <c r="F2258"/>
      <c r="G2258"/>
      <c r="H2258"/>
      <c r="I2258"/>
      <c r="J2258"/>
      <c r="K2258"/>
      <c r="L2258"/>
      <c r="M2258"/>
      <c r="N2258"/>
      <c r="O2258"/>
      <c r="P2258"/>
      <c r="Q2258"/>
    </row>
    <row r="2259" spans="2:17">
      <c r="B2259"/>
      <c r="C2259"/>
      <c r="D2259"/>
      <c r="E2259"/>
      <c r="F2259"/>
      <c r="G2259"/>
      <c r="H2259"/>
      <c r="I2259"/>
      <c r="J2259"/>
      <c r="K2259"/>
      <c r="L2259"/>
      <c r="M2259"/>
      <c r="N2259"/>
      <c r="O2259"/>
      <c r="P2259"/>
      <c r="Q2259"/>
    </row>
    <row r="2260" spans="2:17">
      <c r="B2260"/>
      <c r="C2260"/>
      <c r="D2260"/>
      <c r="E2260"/>
      <c r="F2260"/>
      <c r="G2260"/>
      <c r="H2260"/>
      <c r="I2260"/>
      <c r="J2260"/>
      <c r="K2260"/>
      <c r="L2260"/>
      <c r="M2260"/>
      <c r="N2260"/>
      <c r="O2260"/>
      <c r="P2260"/>
      <c r="Q2260"/>
    </row>
    <row r="2261" spans="2:17">
      <c r="B2261"/>
      <c r="C2261"/>
      <c r="D2261"/>
      <c r="E2261"/>
      <c r="F2261"/>
      <c r="G2261"/>
      <c r="H2261"/>
      <c r="I2261"/>
      <c r="J2261"/>
      <c r="K2261"/>
      <c r="L2261"/>
      <c r="M2261"/>
      <c r="N2261"/>
      <c r="O2261"/>
      <c r="P2261"/>
      <c r="Q2261"/>
    </row>
    <row r="2262" spans="2:17">
      <c r="B2262"/>
      <c r="C2262"/>
      <c r="D2262"/>
      <c r="E2262"/>
      <c r="F2262"/>
      <c r="G2262"/>
      <c r="H2262"/>
      <c r="I2262"/>
      <c r="J2262"/>
      <c r="K2262"/>
      <c r="L2262"/>
      <c r="M2262"/>
      <c r="N2262"/>
      <c r="O2262"/>
      <c r="P2262"/>
      <c r="Q2262"/>
    </row>
    <row r="2263" spans="2:17">
      <c r="B2263"/>
      <c r="C2263"/>
      <c r="D2263"/>
      <c r="E2263"/>
      <c r="F2263"/>
      <c r="G2263"/>
      <c r="H2263"/>
      <c r="I2263"/>
      <c r="J2263"/>
      <c r="K2263"/>
      <c r="L2263"/>
      <c r="M2263"/>
      <c r="N2263"/>
      <c r="O2263"/>
      <c r="P2263"/>
      <c r="Q2263"/>
    </row>
    <row r="2264" spans="2:17">
      <c r="B2264"/>
      <c r="C2264"/>
      <c r="D2264"/>
      <c r="E2264"/>
      <c r="F2264"/>
      <c r="G2264"/>
      <c r="H2264"/>
      <c r="I2264"/>
      <c r="J2264"/>
      <c r="K2264"/>
      <c r="L2264"/>
      <c r="M2264"/>
      <c r="N2264"/>
      <c r="O2264"/>
      <c r="P2264"/>
      <c r="Q2264"/>
    </row>
    <row r="2265" spans="2:17">
      <c r="B2265"/>
      <c r="C2265"/>
      <c r="D2265"/>
      <c r="E2265"/>
      <c r="F2265"/>
      <c r="G2265"/>
      <c r="H2265"/>
      <c r="I2265"/>
      <c r="J2265"/>
      <c r="K2265"/>
      <c r="L2265"/>
      <c r="M2265"/>
      <c r="N2265"/>
      <c r="O2265"/>
      <c r="P2265"/>
      <c r="Q2265"/>
    </row>
    <row r="2266" spans="2:17">
      <c r="B2266"/>
      <c r="C2266"/>
      <c r="D2266"/>
      <c r="E2266"/>
      <c r="F2266"/>
      <c r="G2266"/>
      <c r="H2266"/>
      <c r="I2266"/>
      <c r="J2266"/>
      <c r="K2266"/>
      <c r="L2266"/>
      <c r="M2266"/>
      <c r="N2266"/>
      <c r="O2266"/>
      <c r="P2266"/>
      <c r="Q2266"/>
    </row>
    <row r="2267" spans="2:17">
      <c r="B2267"/>
      <c r="C2267"/>
      <c r="D2267"/>
      <c r="E2267"/>
      <c r="F2267"/>
      <c r="G2267"/>
      <c r="H2267"/>
      <c r="I2267"/>
      <c r="J2267"/>
      <c r="K2267"/>
      <c r="L2267"/>
      <c r="M2267"/>
      <c r="N2267"/>
      <c r="O2267"/>
      <c r="P2267"/>
      <c r="Q2267"/>
    </row>
    <row r="2268" spans="2:17">
      <c r="B2268"/>
      <c r="C2268"/>
      <c r="D2268"/>
      <c r="E2268"/>
      <c r="F2268"/>
      <c r="G2268"/>
      <c r="H2268"/>
      <c r="I2268"/>
      <c r="J2268"/>
      <c r="K2268"/>
      <c r="L2268"/>
      <c r="M2268"/>
      <c r="N2268"/>
      <c r="O2268"/>
      <c r="P2268"/>
      <c r="Q2268"/>
    </row>
    <row r="2269" spans="2:17">
      <c r="B2269"/>
      <c r="C2269"/>
      <c r="D2269"/>
      <c r="E2269"/>
      <c r="F2269"/>
      <c r="G2269"/>
      <c r="H2269"/>
      <c r="I2269"/>
      <c r="J2269"/>
      <c r="K2269"/>
      <c r="L2269"/>
      <c r="M2269"/>
      <c r="N2269"/>
      <c r="O2269"/>
      <c r="P2269"/>
      <c r="Q2269"/>
    </row>
    <row r="2270" spans="2:17">
      <c r="B2270"/>
      <c r="C2270"/>
      <c r="D2270"/>
      <c r="E2270"/>
      <c r="F2270"/>
      <c r="G2270"/>
      <c r="H2270"/>
      <c r="I2270"/>
      <c r="J2270"/>
      <c r="K2270"/>
      <c r="L2270"/>
      <c r="M2270"/>
      <c r="N2270"/>
      <c r="O2270"/>
      <c r="P2270"/>
      <c r="Q2270"/>
    </row>
    <row r="2271" spans="2:17">
      <c r="B2271"/>
      <c r="C2271"/>
      <c r="D2271"/>
      <c r="E2271"/>
      <c r="F2271"/>
      <c r="G2271"/>
      <c r="H2271"/>
      <c r="I2271"/>
      <c r="J2271"/>
      <c r="K2271"/>
      <c r="L2271"/>
      <c r="M2271"/>
      <c r="N2271"/>
      <c r="O2271"/>
      <c r="P2271"/>
      <c r="Q2271"/>
    </row>
    <row r="2272" spans="2:17">
      <c r="B2272"/>
      <c r="C2272"/>
      <c r="D2272"/>
      <c r="E2272"/>
      <c r="F2272"/>
      <c r="G2272"/>
      <c r="H2272"/>
      <c r="I2272"/>
      <c r="J2272"/>
      <c r="K2272"/>
      <c r="L2272"/>
      <c r="M2272"/>
      <c r="N2272"/>
      <c r="O2272"/>
      <c r="P2272"/>
      <c r="Q2272"/>
    </row>
    <row r="2273" spans="2:17">
      <c r="B2273"/>
      <c r="C2273"/>
      <c r="D2273"/>
      <c r="E2273"/>
      <c r="F2273"/>
      <c r="G2273"/>
      <c r="H2273"/>
      <c r="I2273"/>
      <c r="J2273"/>
      <c r="K2273"/>
      <c r="L2273"/>
      <c r="M2273"/>
      <c r="N2273"/>
      <c r="O2273"/>
      <c r="P2273"/>
      <c r="Q2273"/>
    </row>
    <row r="2274" spans="2:17">
      <c r="B2274"/>
      <c r="C2274"/>
      <c r="D2274"/>
      <c r="E2274"/>
      <c r="F2274"/>
      <c r="G2274"/>
      <c r="H2274"/>
      <c r="I2274"/>
      <c r="J2274"/>
      <c r="K2274"/>
      <c r="L2274"/>
      <c r="M2274"/>
      <c r="N2274"/>
      <c r="O2274"/>
      <c r="P2274"/>
      <c r="Q2274"/>
    </row>
    <row r="2275" spans="2:17">
      <c r="B2275"/>
      <c r="C2275"/>
      <c r="D2275"/>
      <c r="E2275"/>
      <c r="F2275"/>
      <c r="G2275"/>
      <c r="H2275"/>
      <c r="I2275"/>
      <c r="J2275"/>
      <c r="K2275"/>
      <c r="L2275"/>
      <c r="M2275"/>
      <c r="N2275"/>
      <c r="O2275"/>
      <c r="P2275"/>
      <c r="Q2275"/>
    </row>
    <row r="2276" spans="2:17">
      <c r="B2276"/>
      <c r="C2276"/>
      <c r="D2276"/>
      <c r="E2276"/>
      <c r="F2276"/>
      <c r="G2276"/>
      <c r="H2276"/>
      <c r="I2276"/>
      <c r="J2276"/>
      <c r="K2276"/>
      <c r="L2276"/>
      <c r="M2276"/>
      <c r="N2276"/>
      <c r="O2276"/>
      <c r="P2276"/>
      <c r="Q2276"/>
    </row>
    <row r="2277" spans="2:17">
      <c r="B2277"/>
      <c r="C2277"/>
      <c r="D2277"/>
      <c r="E2277"/>
      <c r="F2277"/>
      <c r="G2277"/>
      <c r="H2277"/>
      <c r="I2277"/>
      <c r="J2277"/>
      <c r="K2277"/>
      <c r="L2277"/>
      <c r="M2277"/>
      <c r="N2277"/>
      <c r="O2277"/>
      <c r="P2277"/>
      <c r="Q2277"/>
    </row>
    <row r="2278" spans="2:17">
      <c r="B2278"/>
      <c r="C2278"/>
      <c r="D2278"/>
      <c r="E2278"/>
      <c r="F2278"/>
      <c r="G2278"/>
      <c r="H2278"/>
      <c r="I2278"/>
      <c r="J2278"/>
      <c r="K2278"/>
      <c r="L2278"/>
      <c r="M2278"/>
      <c r="N2278"/>
      <c r="O2278"/>
      <c r="P2278"/>
      <c r="Q2278"/>
    </row>
    <row r="2279" spans="2:17">
      <c r="B2279"/>
      <c r="C2279"/>
      <c r="D2279"/>
      <c r="E2279"/>
      <c r="F2279"/>
      <c r="G2279"/>
      <c r="H2279"/>
      <c r="I2279"/>
      <c r="J2279"/>
      <c r="K2279"/>
      <c r="L2279"/>
      <c r="M2279"/>
      <c r="N2279"/>
      <c r="O2279"/>
      <c r="P2279"/>
      <c r="Q2279"/>
    </row>
    <row r="2280" spans="2:17">
      <c r="B2280"/>
      <c r="C2280"/>
      <c r="D2280"/>
      <c r="E2280"/>
      <c r="F2280"/>
      <c r="G2280"/>
      <c r="H2280"/>
      <c r="I2280"/>
      <c r="J2280"/>
      <c r="K2280"/>
      <c r="L2280"/>
      <c r="M2280"/>
      <c r="N2280"/>
      <c r="O2280"/>
      <c r="P2280"/>
      <c r="Q2280"/>
    </row>
    <row r="2281" spans="2:17">
      <c r="B2281"/>
      <c r="C2281"/>
      <c r="D2281"/>
      <c r="E2281"/>
      <c r="F2281"/>
      <c r="G2281"/>
      <c r="H2281"/>
      <c r="I2281"/>
      <c r="J2281"/>
      <c r="K2281"/>
      <c r="L2281"/>
      <c r="M2281"/>
      <c r="N2281"/>
      <c r="O2281"/>
      <c r="P2281"/>
      <c r="Q2281"/>
    </row>
    <row r="2282" spans="2:17">
      <c r="B2282"/>
      <c r="C2282"/>
      <c r="D2282"/>
      <c r="E2282"/>
      <c r="F2282"/>
      <c r="G2282"/>
      <c r="H2282"/>
      <c r="I2282"/>
      <c r="J2282"/>
      <c r="K2282"/>
      <c r="L2282"/>
      <c r="M2282"/>
      <c r="N2282"/>
      <c r="O2282"/>
      <c r="P2282"/>
      <c r="Q2282"/>
    </row>
    <row r="2283" spans="2:17">
      <c r="B2283"/>
      <c r="C2283"/>
      <c r="D2283"/>
      <c r="E2283"/>
      <c r="F2283"/>
      <c r="G2283"/>
      <c r="H2283"/>
      <c r="I2283"/>
      <c r="J2283"/>
      <c r="K2283"/>
      <c r="L2283"/>
      <c r="M2283"/>
      <c r="N2283"/>
      <c r="O2283"/>
      <c r="P2283"/>
      <c r="Q2283"/>
    </row>
    <row r="2284" spans="2:17">
      <c r="B2284"/>
      <c r="C2284"/>
      <c r="D2284"/>
      <c r="E2284"/>
      <c r="F2284"/>
      <c r="G2284"/>
      <c r="H2284"/>
      <c r="I2284"/>
      <c r="J2284"/>
      <c r="K2284"/>
      <c r="L2284"/>
      <c r="M2284"/>
      <c r="N2284"/>
      <c r="O2284"/>
      <c r="P2284"/>
      <c r="Q2284"/>
    </row>
    <row r="2285" spans="2:17">
      <c r="B2285"/>
      <c r="C2285"/>
      <c r="D2285"/>
      <c r="E2285"/>
      <c r="F2285"/>
      <c r="G2285"/>
      <c r="H2285"/>
      <c r="I2285"/>
      <c r="J2285"/>
      <c r="K2285"/>
      <c r="L2285"/>
      <c r="M2285"/>
      <c r="N2285"/>
      <c r="O2285"/>
      <c r="P2285"/>
      <c r="Q2285"/>
    </row>
    <row r="2286" spans="2:17">
      <c r="B2286"/>
      <c r="C2286"/>
      <c r="D2286"/>
      <c r="E2286"/>
      <c r="F2286"/>
      <c r="G2286"/>
      <c r="H2286"/>
      <c r="I2286"/>
      <c r="J2286"/>
      <c r="K2286"/>
      <c r="L2286"/>
      <c r="M2286"/>
      <c r="N2286"/>
      <c r="O2286"/>
      <c r="P2286"/>
      <c r="Q2286"/>
    </row>
    <row r="2287" spans="2:17">
      <c r="B2287"/>
      <c r="C2287"/>
      <c r="D2287"/>
      <c r="E2287"/>
      <c r="F2287"/>
      <c r="G2287"/>
      <c r="H2287"/>
      <c r="I2287"/>
      <c r="J2287"/>
      <c r="K2287"/>
      <c r="L2287"/>
      <c r="M2287"/>
      <c r="N2287"/>
      <c r="O2287"/>
      <c r="P2287"/>
      <c r="Q2287"/>
    </row>
    <row r="2288" spans="2:17">
      <c r="B2288"/>
      <c r="C2288"/>
      <c r="D2288"/>
      <c r="E2288"/>
      <c r="F2288"/>
      <c r="G2288"/>
      <c r="H2288"/>
      <c r="I2288"/>
      <c r="J2288"/>
      <c r="K2288"/>
      <c r="L2288"/>
      <c r="M2288"/>
      <c r="N2288"/>
      <c r="O2288"/>
      <c r="P2288"/>
      <c r="Q2288"/>
    </row>
    <row r="2289" spans="2:17">
      <c r="B2289"/>
      <c r="C2289"/>
      <c r="D2289"/>
      <c r="E2289"/>
      <c r="F2289"/>
      <c r="G2289"/>
      <c r="H2289"/>
      <c r="I2289"/>
      <c r="J2289"/>
      <c r="K2289"/>
      <c r="L2289"/>
      <c r="M2289"/>
      <c r="N2289"/>
      <c r="O2289"/>
      <c r="P2289"/>
      <c r="Q2289"/>
    </row>
    <row r="2290" spans="2:17">
      <c r="B2290"/>
      <c r="C2290"/>
      <c r="D2290"/>
      <c r="E2290"/>
      <c r="F2290"/>
      <c r="G2290"/>
      <c r="H2290"/>
      <c r="I2290"/>
      <c r="J2290"/>
      <c r="K2290"/>
      <c r="L2290"/>
      <c r="M2290"/>
      <c r="N2290"/>
      <c r="O2290"/>
      <c r="P2290"/>
      <c r="Q2290"/>
    </row>
    <row r="2291" spans="2:17">
      <c r="B2291"/>
      <c r="C2291"/>
      <c r="D2291"/>
      <c r="E2291"/>
      <c r="F2291"/>
      <c r="G2291"/>
      <c r="H2291"/>
      <c r="I2291"/>
      <c r="J2291"/>
      <c r="K2291"/>
      <c r="L2291"/>
      <c r="M2291"/>
      <c r="N2291"/>
      <c r="O2291"/>
      <c r="P2291"/>
      <c r="Q2291"/>
    </row>
    <row r="2292" spans="2:17">
      <c r="B2292"/>
      <c r="C2292"/>
      <c r="D2292"/>
      <c r="E2292"/>
      <c r="F2292"/>
      <c r="G2292"/>
      <c r="H2292"/>
      <c r="I2292"/>
      <c r="J2292"/>
      <c r="K2292"/>
      <c r="L2292"/>
      <c r="M2292"/>
      <c r="N2292"/>
      <c r="O2292"/>
      <c r="P2292"/>
      <c r="Q2292"/>
    </row>
    <row r="2293" spans="2:17">
      <c r="B2293"/>
      <c r="C2293"/>
      <c r="D2293"/>
      <c r="E2293"/>
      <c r="F2293"/>
      <c r="G2293"/>
      <c r="H2293"/>
      <c r="I2293"/>
      <c r="J2293"/>
      <c r="K2293"/>
      <c r="L2293"/>
      <c r="M2293"/>
      <c r="N2293"/>
      <c r="O2293"/>
      <c r="P2293"/>
      <c r="Q2293"/>
    </row>
    <row r="2294" spans="2:17">
      <c r="B2294"/>
      <c r="C2294"/>
      <c r="D2294"/>
      <c r="E2294"/>
      <c r="F2294"/>
      <c r="G2294"/>
      <c r="H2294"/>
      <c r="I2294"/>
      <c r="J2294"/>
      <c r="K2294"/>
      <c r="L2294"/>
      <c r="M2294"/>
      <c r="N2294"/>
      <c r="O2294"/>
      <c r="P2294"/>
      <c r="Q2294"/>
    </row>
    <row r="2295" spans="2:17">
      <c r="B2295"/>
      <c r="C2295"/>
      <c r="D2295"/>
      <c r="E2295"/>
      <c r="F2295"/>
      <c r="G2295"/>
      <c r="H2295"/>
      <c r="I2295"/>
      <c r="J2295"/>
      <c r="K2295"/>
      <c r="L2295"/>
      <c r="M2295"/>
      <c r="N2295"/>
      <c r="O2295"/>
      <c r="P2295"/>
      <c r="Q2295"/>
    </row>
    <row r="2296" spans="2:17">
      <c r="B2296"/>
      <c r="C2296"/>
      <c r="D2296"/>
      <c r="E2296"/>
      <c r="F2296"/>
      <c r="G2296"/>
      <c r="H2296"/>
      <c r="I2296"/>
      <c r="J2296"/>
      <c r="K2296"/>
      <c r="L2296"/>
      <c r="M2296"/>
      <c r="N2296"/>
      <c r="O2296"/>
      <c r="P2296"/>
      <c r="Q2296"/>
    </row>
    <row r="2297" spans="2:17">
      <c r="B2297"/>
      <c r="C2297"/>
      <c r="D2297"/>
      <c r="E2297"/>
      <c r="F2297"/>
      <c r="G2297"/>
      <c r="H2297"/>
      <c r="I2297"/>
      <c r="J2297"/>
      <c r="K2297"/>
      <c r="L2297"/>
      <c r="M2297"/>
      <c r="N2297"/>
      <c r="O2297"/>
      <c r="P2297"/>
      <c r="Q2297"/>
    </row>
    <row r="2298" spans="2:17">
      <c r="B2298"/>
      <c r="C2298"/>
      <c r="D2298"/>
      <c r="E2298"/>
      <c r="F2298"/>
      <c r="G2298"/>
      <c r="H2298"/>
      <c r="I2298"/>
      <c r="J2298"/>
      <c r="K2298"/>
      <c r="L2298"/>
      <c r="M2298"/>
      <c r="N2298"/>
      <c r="O2298"/>
      <c r="P2298"/>
      <c r="Q2298"/>
    </row>
    <row r="2299" spans="2:17">
      <c r="B2299"/>
      <c r="C2299"/>
      <c r="D2299"/>
      <c r="E2299"/>
      <c r="F2299"/>
      <c r="G2299"/>
      <c r="H2299"/>
      <c r="I2299"/>
      <c r="J2299"/>
      <c r="K2299"/>
      <c r="L2299"/>
      <c r="M2299"/>
      <c r="N2299"/>
      <c r="O2299"/>
      <c r="P2299"/>
      <c r="Q2299"/>
    </row>
    <row r="2300" spans="2:17">
      <c r="B2300"/>
      <c r="C2300"/>
      <c r="D2300"/>
      <c r="E2300"/>
      <c r="F2300"/>
      <c r="G2300"/>
      <c r="H2300"/>
      <c r="I2300"/>
      <c r="J2300"/>
      <c r="K2300"/>
      <c r="L2300"/>
      <c r="M2300"/>
      <c r="N2300"/>
      <c r="O2300"/>
      <c r="P2300"/>
      <c r="Q2300"/>
    </row>
    <row r="2301" spans="2:17">
      <c r="B2301"/>
      <c r="C2301"/>
      <c r="D2301"/>
      <c r="E2301"/>
      <c r="F2301"/>
      <c r="G2301"/>
      <c r="H2301"/>
      <c r="I2301"/>
      <c r="J2301"/>
      <c r="K2301"/>
      <c r="L2301"/>
      <c r="M2301"/>
      <c r="N2301"/>
      <c r="O2301"/>
      <c r="P2301"/>
      <c r="Q2301"/>
    </row>
    <row r="2302" spans="2:17">
      <c r="B2302"/>
      <c r="C2302"/>
      <c r="D2302"/>
      <c r="E2302"/>
      <c r="F2302"/>
      <c r="G2302"/>
      <c r="H2302"/>
      <c r="I2302"/>
      <c r="J2302"/>
      <c r="K2302"/>
      <c r="L2302"/>
      <c r="M2302"/>
      <c r="N2302"/>
      <c r="O2302"/>
      <c r="P2302"/>
      <c r="Q2302"/>
    </row>
    <row r="2303" spans="2:17">
      <c r="B2303"/>
      <c r="C2303"/>
      <c r="D2303"/>
      <c r="E2303"/>
      <c r="F2303"/>
      <c r="G2303"/>
      <c r="H2303"/>
      <c r="I2303"/>
      <c r="J2303"/>
      <c r="K2303"/>
      <c r="L2303"/>
      <c r="M2303"/>
      <c r="N2303"/>
      <c r="O2303"/>
      <c r="P2303"/>
      <c r="Q2303"/>
    </row>
    <row r="2304" spans="2:17">
      <c r="B2304"/>
      <c r="C2304"/>
      <c r="D2304"/>
      <c r="E2304"/>
      <c r="F2304"/>
      <c r="G2304"/>
      <c r="H2304"/>
      <c r="I2304"/>
      <c r="J2304"/>
      <c r="K2304"/>
      <c r="L2304"/>
      <c r="M2304"/>
      <c r="N2304"/>
      <c r="O2304"/>
      <c r="P2304"/>
      <c r="Q2304"/>
    </row>
    <row r="2305" spans="2:17">
      <c r="B2305"/>
      <c r="C2305"/>
      <c r="D2305"/>
      <c r="E2305"/>
      <c r="F2305"/>
      <c r="G2305"/>
      <c r="H2305"/>
      <c r="I2305"/>
      <c r="J2305"/>
      <c r="K2305"/>
      <c r="L2305"/>
      <c r="M2305"/>
      <c r="N2305"/>
      <c r="O2305"/>
      <c r="P2305"/>
      <c r="Q2305"/>
    </row>
    <row r="2306" spans="2:17">
      <c r="B2306"/>
      <c r="C2306"/>
      <c r="D2306"/>
      <c r="E2306"/>
      <c r="F2306"/>
      <c r="G2306"/>
      <c r="H2306"/>
      <c r="I2306"/>
      <c r="J2306"/>
      <c r="K2306"/>
      <c r="L2306"/>
      <c r="M2306"/>
      <c r="N2306"/>
      <c r="O2306"/>
      <c r="P2306"/>
      <c r="Q2306"/>
    </row>
    <row r="2307" spans="2:17">
      <c r="B2307"/>
      <c r="C2307"/>
      <c r="D2307"/>
      <c r="E2307"/>
      <c r="F2307"/>
      <c r="G2307"/>
      <c r="H2307"/>
      <c r="I2307"/>
      <c r="J2307"/>
      <c r="K2307"/>
      <c r="L2307"/>
      <c r="M2307"/>
      <c r="N2307"/>
      <c r="O2307"/>
      <c r="P2307"/>
      <c r="Q2307"/>
    </row>
    <row r="2308" spans="2:17">
      <c r="B2308"/>
      <c r="C2308"/>
      <c r="D2308"/>
      <c r="E2308"/>
      <c r="F2308"/>
      <c r="G2308"/>
      <c r="H2308"/>
      <c r="I2308"/>
      <c r="J2308"/>
      <c r="K2308"/>
      <c r="L2308"/>
      <c r="M2308"/>
      <c r="N2308"/>
      <c r="O2308"/>
      <c r="P2308"/>
      <c r="Q2308"/>
    </row>
    <row r="2309" spans="2:17">
      <c r="B2309"/>
      <c r="C2309"/>
      <c r="D2309"/>
      <c r="E2309"/>
      <c r="F2309"/>
      <c r="G2309"/>
      <c r="H2309"/>
      <c r="I2309"/>
      <c r="J2309"/>
      <c r="K2309"/>
      <c r="L2309"/>
      <c r="M2309"/>
      <c r="N2309"/>
      <c r="O2309"/>
      <c r="P2309"/>
      <c r="Q2309"/>
    </row>
    <row r="2310" spans="2:17">
      <c r="B2310"/>
      <c r="C2310"/>
      <c r="D2310"/>
      <c r="E2310"/>
      <c r="F2310"/>
      <c r="G2310"/>
      <c r="H2310"/>
      <c r="I2310"/>
      <c r="J2310"/>
      <c r="K2310"/>
      <c r="L2310"/>
      <c r="M2310"/>
      <c r="N2310"/>
      <c r="O2310"/>
      <c r="P2310"/>
      <c r="Q2310"/>
    </row>
    <row r="2311" spans="2:17">
      <c r="B2311"/>
      <c r="C2311"/>
      <c r="D2311"/>
      <c r="E2311"/>
      <c r="F2311"/>
      <c r="G2311"/>
      <c r="H2311"/>
      <c r="I2311"/>
      <c r="J2311"/>
      <c r="K2311"/>
      <c r="L2311"/>
      <c r="M2311"/>
      <c r="N2311"/>
      <c r="O2311"/>
      <c r="P2311"/>
      <c r="Q2311"/>
    </row>
    <row r="2312" spans="2:17">
      <c r="B2312"/>
      <c r="C2312"/>
      <c r="D2312"/>
      <c r="E2312"/>
      <c r="F2312"/>
      <c r="G2312"/>
      <c r="H2312"/>
      <c r="I2312"/>
      <c r="J2312"/>
      <c r="K2312"/>
      <c r="L2312"/>
      <c r="M2312"/>
      <c r="N2312"/>
      <c r="O2312"/>
      <c r="P2312"/>
      <c r="Q2312"/>
    </row>
    <row r="2313" spans="2:17">
      <c r="B2313"/>
      <c r="C2313"/>
      <c r="D2313"/>
      <c r="E2313"/>
      <c r="F2313"/>
      <c r="G2313"/>
      <c r="H2313"/>
      <c r="I2313"/>
      <c r="J2313"/>
      <c r="K2313"/>
      <c r="L2313"/>
      <c r="M2313"/>
      <c r="N2313"/>
      <c r="O2313"/>
      <c r="P2313"/>
      <c r="Q2313"/>
    </row>
    <row r="2314" spans="2:17">
      <c r="B2314"/>
      <c r="C2314"/>
      <c r="D2314"/>
      <c r="E2314"/>
      <c r="F2314"/>
      <c r="G2314"/>
      <c r="H2314"/>
      <c r="I2314"/>
      <c r="J2314"/>
      <c r="K2314"/>
      <c r="L2314"/>
      <c r="M2314"/>
      <c r="N2314"/>
      <c r="O2314"/>
      <c r="P2314"/>
      <c r="Q2314"/>
    </row>
    <row r="2315" spans="2:17">
      <c r="B2315"/>
      <c r="C2315"/>
      <c r="D2315"/>
      <c r="E2315"/>
      <c r="F2315"/>
      <c r="G2315"/>
      <c r="H2315"/>
      <c r="I2315"/>
      <c r="J2315"/>
      <c r="K2315"/>
      <c r="L2315"/>
      <c r="M2315"/>
      <c r="N2315"/>
      <c r="O2315"/>
      <c r="P2315"/>
      <c r="Q2315"/>
    </row>
    <row r="2316" spans="2:17">
      <c r="B2316"/>
      <c r="C2316"/>
      <c r="D2316"/>
      <c r="E2316"/>
      <c r="F2316"/>
      <c r="G2316"/>
      <c r="H2316"/>
      <c r="I2316"/>
      <c r="J2316"/>
      <c r="K2316"/>
      <c r="L2316"/>
      <c r="M2316"/>
      <c r="N2316"/>
      <c r="O2316"/>
      <c r="P2316"/>
      <c r="Q2316"/>
    </row>
    <row r="2317" spans="2:17">
      <c r="B2317"/>
      <c r="C2317"/>
      <c r="D2317"/>
      <c r="E2317"/>
      <c r="F2317"/>
      <c r="G2317"/>
      <c r="H2317"/>
      <c r="I2317"/>
      <c r="J2317"/>
      <c r="K2317"/>
      <c r="L2317"/>
      <c r="M2317"/>
      <c r="N2317"/>
      <c r="O2317"/>
      <c r="P2317"/>
      <c r="Q2317"/>
    </row>
    <row r="2318" spans="2:17">
      <c r="B2318"/>
      <c r="C2318"/>
      <c r="D2318"/>
      <c r="E2318"/>
      <c r="F2318"/>
      <c r="G2318"/>
      <c r="H2318"/>
      <c r="I2318"/>
      <c r="J2318"/>
      <c r="K2318"/>
      <c r="L2318"/>
      <c r="M2318"/>
      <c r="N2318"/>
      <c r="O2318"/>
      <c r="P2318"/>
      <c r="Q2318"/>
    </row>
    <row r="2319" spans="2:17">
      <c r="B2319"/>
      <c r="C2319"/>
      <c r="D2319"/>
      <c r="E2319"/>
      <c r="F2319"/>
      <c r="G2319"/>
      <c r="H2319"/>
      <c r="I2319"/>
      <c r="J2319"/>
      <c r="K2319"/>
      <c r="L2319"/>
      <c r="M2319"/>
      <c r="N2319"/>
      <c r="O2319"/>
      <c r="P2319"/>
      <c r="Q2319"/>
    </row>
    <row r="2320" spans="2:17">
      <c r="B2320"/>
      <c r="C2320"/>
      <c r="D2320"/>
      <c r="E2320"/>
      <c r="F2320"/>
      <c r="G2320"/>
      <c r="H2320"/>
      <c r="I2320"/>
      <c r="J2320"/>
      <c r="K2320"/>
      <c r="L2320"/>
      <c r="M2320"/>
      <c r="N2320"/>
      <c r="O2320"/>
      <c r="P2320"/>
      <c r="Q2320"/>
    </row>
    <row r="2321" spans="2:17">
      <c r="B2321"/>
      <c r="C2321"/>
      <c r="D2321"/>
      <c r="E2321"/>
      <c r="F2321"/>
      <c r="G2321"/>
      <c r="H2321"/>
      <c r="I2321"/>
      <c r="J2321"/>
      <c r="K2321"/>
      <c r="L2321"/>
      <c r="M2321"/>
      <c r="N2321"/>
      <c r="O2321"/>
      <c r="P2321"/>
      <c r="Q2321"/>
    </row>
    <row r="2322" spans="2:17">
      <c r="B2322"/>
      <c r="C2322"/>
      <c r="D2322"/>
      <c r="E2322"/>
      <c r="F2322"/>
      <c r="G2322"/>
      <c r="H2322"/>
      <c r="I2322"/>
      <c r="J2322"/>
      <c r="K2322"/>
      <c r="L2322"/>
      <c r="M2322"/>
      <c r="N2322"/>
      <c r="O2322"/>
      <c r="P2322"/>
      <c r="Q2322"/>
    </row>
    <row r="2323" spans="2:17">
      <c r="B2323"/>
      <c r="C2323"/>
      <c r="D2323"/>
      <c r="E2323"/>
      <c r="F2323"/>
      <c r="G2323"/>
      <c r="H2323"/>
      <c r="I2323"/>
      <c r="J2323"/>
      <c r="K2323"/>
      <c r="L2323"/>
      <c r="M2323"/>
      <c r="N2323"/>
      <c r="O2323"/>
      <c r="P2323"/>
      <c r="Q2323"/>
    </row>
    <row r="2324" spans="2:17">
      <c r="B2324"/>
      <c r="C2324"/>
      <c r="D2324"/>
      <c r="E2324"/>
      <c r="F2324"/>
      <c r="G2324"/>
      <c r="H2324"/>
      <c r="I2324"/>
      <c r="J2324"/>
      <c r="K2324"/>
      <c r="L2324"/>
      <c r="M2324"/>
      <c r="N2324"/>
      <c r="O2324"/>
      <c r="P2324"/>
      <c r="Q2324"/>
    </row>
    <row r="2325" spans="2:17">
      <c r="B2325"/>
      <c r="C2325"/>
      <c r="D2325"/>
      <c r="E2325"/>
      <c r="F2325"/>
      <c r="G2325"/>
      <c r="H2325"/>
      <c r="I2325"/>
      <c r="J2325"/>
      <c r="K2325"/>
      <c r="L2325"/>
      <c r="M2325"/>
      <c r="N2325"/>
      <c r="O2325"/>
      <c r="P2325"/>
      <c r="Q2325"/>
    </row>
    <row r="2326" spans="2:17">
      <c r="B2326"/>
      <c r="C2326"/>
      <c r="D2326"/>
      <c r="E2326"/>
      <c r="F2326"/>
      <c r="G2326"/>
      <c r="H2326"/>
      <c r="I2326"/>
      <c r="J2326"/>
      <c r="K2326"/>
      <c r="L2326"/>
      <c r="M2326"/>
      <c r="N2326"/>
      <c r="O2326"/>
      <c r="P2326"/>
      <c r="Q2326"/>
    </row>
    <row r="2327" spans="2:17">
      <c r="B2327"/>
      <c r="C2327"/>
      <c r="D2327"/>
      <c r="E2327"/>
      <c r="F2327"/>
      <c r="G2327"/>
      <c r="H2327"/>
      <c r="I2327"/>
      <c r="J2327"/>
      <c r="K2327"/>
      <c r="L2327"/>
      <c r="M2327"/>
      <c r="N2327"/>
      <c r="O2327"/>
      <c r="P2327"/>
      <c r="Q2327"/>
    </row>
    <row r="2328" spans="2:17">
      <c r="B2328"/>
      <c r="C2328"/>
      <c r="D2328"/>
      <c r="E2328"/>
      <c r="F2328"/>
      <c r="G2328"/>
      <c r="H2328"/>
      <c r="I2328"/>
      <c r="J2328"/>
      <c r="K2328"/>
      <c r="L2328"/>
      <c r="M2328"/>
      <c r="N2328"/>
      <c r="O2328"/>
      <c r="P2328"/>
      <c r="Q2328"/>
    </row>
    <row r="2329" spans="2:17">
      <c r="B2329"/>
      <c r="C2329"/>
      <c r="D2329"/>
      <c r="E2329"/>
      <c r="F2329"/>
      <c r="G2329"/>
      <c r="H2329"/>
      <c r="I2329"/>
      <c r="J2329"/>
      <c r="K2329"/>
      <c r="L2329"/>
      <c r="M2329"/>
      <c r="N2329"/>
      <c r="O2329"/>
      <c r="P2329"/>
      <c r="Q2329"/>
    </row>
    <row r="2330" spans="2:17">
      <c r="B2330"/>
      <c r="C2330"/>
      <c r="D2330"/>
      <c r="E2330"/>
      <c r="F2330"/>
      <c r="G2330"/>
      <c r="H2330"/>
      <c r="I2330"/>
      <c r="J2330"/>
      <c r="K2330"/>
      <c r="L2330"/>
      <c r="M2330"/>
      <c r="N2330"/>
      <c r="O2330"/>
      <c r="P2330"/>
      <c r="Q2330"/>
    </row>
    <row r="2331" spans="2:17">
      <c r="B2331"/>
      <c r="C2331"/>
      <c r="D2331"/>
      <c r="E2331"/>
      <c r="F2331"/>
      <c r="G2331"/>
      <c r="H2331"/>
      <c r="I2331"/>
      <c r="J2331"/>
      <c r="K2331"/>
      <c r="L2331"/>
      <c r="M2331"/>
      <c r="N2331"/>
      <c r="O2331"/>
      <c r="P2331"/>
      <c r="Q2331"/>
    </row>
    <row r="2332" spans="2:17">
      <c r="B2332"/>
      <c r="C2332"/>
      <c r="D2332"/>
      <c r="E2332"/>
      <c r="F2332"/>
      <c r="G2332"/>
      <c r="H2332"/>
      <c r="I2332"/>
      <c r="J2332"/>
      <c r="K2332"/>
      <c r="L2332"/>
      <c r="M2332"/>
      <c r="N2332"/>
      <c r="O2332"/>
      <c r="P2332"/>
      <c r="Q2332"/>
    </row>
    <row r="2333" spans="2:17">
      <c r="B2333"/>
      <c r="C2333"/>
      <c r="D2333"/>
      <c r="E2333"/>
      <c r="F2333"/>
      <c r="G2333"/>
      <c r="H2333"/>
      <c r="I2333"/>
      <c r="J2333"/>
      <c r="K2333"/>
      <c r="L2333"/>
      <c r="M2333"/>
      <c r="N2333"/>
      <c r="O2333"/>
      <c r="P2333"/>
      <c r="Q2333"/>
    </row>
    <row r="2334" spans="2:17">
      <c r="B2334"/>
      <c r="C2334"/>
      <c r="D2334"/>
      <c r="E2334"/>
      <c r="F2334"/>
      <c r="G2334"/>
      <c r="H2334"/>
      <c r="I2334"/>
      <c r="J2334"/>
      <c r="K2334"/>
      <c r="L2334"/>
      <c r="M2334"/>
      <c r="N2334"/>
      <c r="O2334"/>
      <c r="P2334"/>
      <c r="Q2334"/>
    </row>
    <row r="2335" spans="2:17">
      <c r="B2335"/>
      <c r="C2335"/>
      <c r="D2335"/>
      <c r="E2335"/>
      <c r="F2335"/>
      <c r="G2335"/>
      <c r="H2335"/>
      <c r="I2335"/>
      <c r="J2335"/>
      <c r="K2335"/>
      <c r="L2335"/>
      <c r="M2335"/>
      <c r="N2335"/>
      <c r="O2335"/>
      <c r="P2335"/>
      <c r="Q2335"/>
    </row>
    <row r="2336" spans="2:17">
      <c r="B2336"/>
      <c r="C2336"/>
      <c r="D2336"/>
      <c r="E2336"/>
      <c r="F2336"/>
      <c r="G2336"/>
      <c r="H2336"/>
      <c r="I2336"/>
      <c r="J2336"/>
      <c r="K2336"/>
      <c r="L2336"/>
      <c r="M2336"/>
      <c r="N2336"/>
      <c r="O2336"/>
      <c r="P2336"/>
      <c r="Q2336"/>
    </row>
    <row r="2337" spans="2:17">
      <c r="B2337"/>
      <c r="C2337"/>
      <c r="D2337"/>
      <c r="E2337"/>
      <c r="F2337"/>
      <c r="G2337"/>
      <c r="H2337"/>
      <c r="I2337"/>
      <c r="J2337"/>
      <c r="K2337"/>
      <c r="L2337"/>
      <c r="M2337"/>
      <c r="N2337"/>
      <c r="O2337"/>
      <c r="P2337"/>
      <c r="Q2337"/>
    </row>
    <row r="2338" spans="2:17">
      <c r="B2338"/>
      <c r="C2338"/>
      <c r="D2338"/>
      <c r="E2338"/>
      <c r="F2338"/>
      <c r="G2338"/>
      <c r="H2338"/>
      <c r="I2338"/>
      <c r="J2338"/>
      <c r="K2338"/>
      <c r="L2338"/>
      <c r="M2338"/>
      <c r="N2338"/>
      <c r="O2338"/>
      <c r="P2338"/>
      <c r="Q2338"/>
    </row>
    <row r="2339" spans="2:17">
      <c r="B2339"/>
      <c r="C2339"/>
      <c r="D2339"/>
      <c r="E2339"/>
      <c r="F2339"/>
      <c r="G2339"/>
      <c r="H2339"/>
      <c r="I2339"/>
      <c r="J2339"/>
      <c r="K2339"/>
      <c r="L2339"/>
      <c r="M2339"/>
      <c r="N2339"/>
      <c r="O2339"/>
      <c r="P2339"/>
      <c r="Q2339"/>
    </row>
    <row r="2340" spans="2:17">
      <c r="B2340"/>
      <c r="C2340"/>
      <c r="D2340"/>
      <c r="E2340"/>
      <c r="F2340"/>
      <c r="G2340"/>
      <c r="H2340"/>
      <c r="I2340"/>
      <c r="J2340"/>
      <c r="K2340"/>
      <c r="L2340"/>
      <c r="M2340"/>
      <c r="N2340"/>
      <c r="O2340"/>
      <c r="P2340"/>
      <c r="Q2340"/>
    </row>
    <row r="2341" spans="2:17">
      <c r="B2341"/>
      <c r="C2341"/>
      <c r="D2341"/>
      <c r="E2341"/>
      <c r="F2341"/>
      <c r="G2341"/>
      <c r="H2341"/>
      <c r="I2341"/>
      <c r="J2341"/>
      <c r="K2341"/>
      <c r="L2341"/>
      <c r="M2341"/>
      <c r="N2341"/>
      <c r="O2341"/>
      <c r="P2341"/>
      <c r="Q2341"/>
    </row>
    <row r="2342" spans="2:17">
      <c r="B2342"/>
      <c r="C2342"/>
      <c r="D2342"/>
      <c r="E2342"/>
      <c r="F2342"/>
      <c r="G2342"/>
      <c r="H2342"/>
      <c r="I2342"/>
      <c r="J2342"/>
      <c r="K2342"/>
      <c r="L2342"/>
      <c r="M2342"/>
      <c r="N2342"/>
      <c r="O2342"/>
      <c r="P2342"/>
      <c r="Q2342"/>
    </row>
    <row r="2343" spans="2:17">
      <c r="B2343"/>
      <c r="C2343"/>
      <c r="D2343"/>
      <c r="E2343"/>
      <c r="F2343"/>
      <c r="G2343"/>
      <c r="H2343"/>
      <c r="I2343"/>
      <c r="J2343"/>
      <c r="K2343"/>
      <c r="L2343"/>
      <c r="M2343"/>
      <c r="N2343"/>
      <c r="O2343"/>
      <c r="P2343"/>
      <c r="Q2343"/>
    </row>
    <row r="2344" spans="2:17">
      <c r="B2344"/>
      <c r="C2344"/>
      <c r="D2344"/>
      <c r="E2344"/>
      <c r="F2344"/>
      <c r="G2344"/>
      <c r="H2344"/>
      <c r="I2344"/>
      <c r="J2344"/>
      <c r="K2344"/>
      <c r="L2344"/>
      <c r="M2344"/>
      <c r="N2344"/>
      <c r="O2344"/>
      <c r="P2344"/>
      <c r="Q2344"/>
    </row>
    <row r="2345" spans="2:17">
      <c r="B2345"/>
      <c r="C2345"/>
      <c r="D2345"/>
      <c r="E2345"/>
      <c r="F2345"/>
      <c r="G2345"/>
      <c r="H2345"/>
      <c r="I2345"/>
      <c r="J2345"/>
      <c r="K2345"/>
      <c r="L2345"/>
      <c r="M2345"/>
      <c r="N2345"/>
      <c r="O2345"/>
      <c r="P2345"/>
      <c r="Q2345"/>
    </row>
    <row r="2346" spans="2:17">
      <c r="B2346"/>
      <c r="C2346"/>
      <c r="D2346"/>
      <c r="E2346"/>
      <c r="F2346"/>
      <c r="G2346"/>
      <c r="H2346"/>
      <c r="I2346"/>
      <c r="J2346"/>
      <c r="K2346"/>
      <c r="L2346"/>
      <c r="M2346"/>
      <c r="N2346"/>
      <c r="O2346"/>
      <c r="P2346"/>
      <c r="Q2346"/>
    </row>
    <row r="2347" spans="2:17">
      <c r="B2347"/>
      <c r="C2347"/>
      <c r="D2347"/>
      <c r="E2347"/>
      <c r="F2347"/>
      <c r="G2347"/>
      <c r="H2347"/>
      <c r="I2347"/>
      <c r="J2347"/>
      <c r="K2347"/>
      <c r="L2347"/>
      <c r="M2347"/>
      <c r="N2347"/>
      <c r="O2347"/>
      <c r="P2347"/>
      <c r="Q2347"/>
    </row>
    <row r="2348" spans="2:17">
      <c r="B2348"/>
      <c r="C2348"/>
      <c r="D2348"/>
      <c r="E2348"/>
      <c r="F2348"/>
      <c r="G2348"/>
      <c r="H2348"/>
      <c r="I2348"/>
      <c r="J2348"/>
      <c r="K2348"/>
      <c r="L2348"/>
      <c r="M2348"/>
      <c r="N2348"/>
      <c r="O2348"/>
      <c r="P2348"/>
      <c r="Q2348"/>
    </row>
    <row r="2349" spans="2:17">
      <c r="B2349"/>
      <c r="C2349"/>
      <c r="D2349"/>
      <c r="E2349"/>
      <c r="F2349"/>
      <c r="G2349"/>
      <c r="H2349"/>
      <c r="I2349"/>
      <c r="J2349"/>
      <c r="K2349"/>
      <c r="L2349"/>
      <c r="M2349"/>
      <c r="N2349"/>
      <c r="O2349"/>
      <c r="P2349"/>
      <c r="Q2349"/>
    </row>
    <row r="2350" spans="2:17">
      <c r="B2350"/>
      <c r="C2350"/>
      <c r="D2350"/>
      <c r="E2350"/>
      <c r="F2350"/>
      <c r="G2350"/>
      <c r="H2350"/>
      <c r="I2350"/>
      <c r="J2350"/>
      <c r="K2350"/>
      <c r="L2350"/>
      <c r="M2350"/>
      <c r="N2350"/>
      <c r="O2350"/>
      <c r="P2350"/>
      <c r="Q2350"/>
    </row>
    <row r="2351" spans="2:17">
      <c r="B2351"/>
      <c r="C2351"/>
      <c r="D2351"/>
      <c r="E2351"/>
      <c r="F2351"/>
      <c r="G2351"/>
      <c r="H2351"/>
      <c r="I2351"/>
      <c r="J2351"/>
      <c r="K2351"/>
      <c r="L2351"/>
      <c r="M2351"/>
      <c r="N2351"/>
      <c r="O2351"/>
      <c r="P2351"/>
      <c r="Q2351"/>
    </row>
    <row r="2352" spans="2:17">
      <c r="B2352"/>
      <c r="C2352"/>
      <c r="D2352"/>
      <c r="E2352"/>
      <c r="F2352"/>
      <c r="G2352"/>
      <c r="H2352"/>
      <c r="I2352"/>
      <c r="J2352"/>
      <c r="K2352"/>
      <c r="L2352"/>
      <c r="M2352"/>
      <c r="N2352"/>
      <c r="O2352"/>
      <c r="P2352"/>
      <c r="Q2352"/>
    </row>
    <row r="2353" spans="2:17">
      <c r="B2353"/>
      <c r="C2353"/>
      <c r="D2353"/>
      <c r="E2353"/>
      <c r="F2353"/>
      <c r="G2353"/>
      <c r="H2353"/>
      <c r="I2353"/>
      <c r="J2353"/>
      <c r="K2353"/>
      <c r="L2353"/>
      <c r="M2353"/>
      <c r="N2353"/>
      <c r="O2353"/>
      <c r="P2353"/>
      <c r="Q2353"/>
    </row>
    <row r="2354" spans="2:17">
      <c r="B2354"/>
      <c r="C2354"/>
      <c r="D2354"/>
      <c r="E2354"/>
      <c r="F2354"/>
      <c r="G2354"/>
      <c r="H2354"/>
      <c r="I2354"/>
      <c r="J2354"/>
      <c r="K2354"/>
      <c r="L2354"/>
      <c r="M2354"/>
      <c r="N2354"/>
      <c r="O2354"/>
      <c r="P2354"/>
      <c r="Q2354"/>
    </row>
    <row r="2355" spans="2:17">
      <c r="B2355"/>
      <c r="C2355"/>
      <c r="D2355"/>
      <c r="E2355"/>
      <c r="F2355"/>
      <c r="G2355"/>
      <c r="H2355"/>
      <c r="I2355"/>
      <c r="J2355"/>
      <c r="K2355"/>
      <c r="L2355"/>
      <c r="M2355"/>
      <c r="N2355"/>
      <c r="O2355"/>
      <c r="P2355"/>
      <c r="Q2355"/>
    </row>
    <row r="2356" spans="2:17">
      <c r="B2356"/>
      <c r="C2356"/>
      <c r="D2356"/>
      <c r="E2356"/>
      <c r="F2356"/>
      <c r="G2356"/>
      <c r="H2356"/>
      <c r="I2356"/>
      <c r="J2356"/>
      <c r="K2356"/>
      <c r="L2356"/>
      <c r="M2356"/>
      <c r="N2356"/>
      <c r="O2356"/>
      <c r="P2356"/>
      <c r="Q2356"/>
    </row>
    <row r="2357" spans="2:17">
      <c r="B2357"/>
      <c r="C2357"/>
      <c r="D2357"/>
      <c r="E2357"/>
      <c r="F2357"/>
      <c r="G2357"/>
      <c r="H2357"/>
      <c r="I2357"/>
      <c r="J2357"/>
      <c r="K2357"/>
      <c r="L2357"/>
      <c r="M2357"/>
      <c r="N2357"/>
      <c r="O2357"/>
      <c r="P2357"/>
      <c r="Q2357"/>
    </row>
    <row r="2358" spans="2:17">
      <c r="B2358"/>
      <c r="C2358"/>
      <c r="D2358"/>
      <c r="E2358"/>
      <c r="F2358"/>
      <c r="G2358"/>
      <c r="H2358"/>
      <c r="I2358"/>
      <c r="J2358"/>
      <c r="K2358"/>
      <c r="L2358"/>
      <c r="M2358"/>
      <c r="N2358"/>
      <c r="O2358"/>
      <c r="P2358"/>
      <c r="Q2358"/>
    </row>
    <row r="2359" spans="2:17">
      <c r="B2359"/>
      <c r="C2359"/>
      <c r="D2359"/>
      <c r="E2359"/>
      <c r="F2359"/>
      <c r="G2359"/>
      <c r="H2359"/>
      <c r="I2359"/>
      <c r="J2359"/>
      <c r="K2359"/>
      <c r="L2359"/>
      <c r="M2359"/>
      <c r="N2359"/>
      <c r="O2359"/>
      <c r="P2359"/>
      <c r="Q2359"/>
    </row>
    <row r="2360" spans="2:17">
      <c r="B2360"/>
      <c r="C2360"/>
      <c r="D2360"/>
      <c r="E2360"/>
      <c r="F2360"/>
      <c r="G2360"/>
      <c r="H2360"/>
      <c r="I2360"/>
      <c r="J2360"/>
      <c r="K2360"/>
      <c r="L2360"/>
      <c r="M2360"/>
      <c r="N2360"/>
      <c r="O2360"/>
      <c r="P2360"/>
      <c r="Q2360"/>
    </row>
    <row r="2361" spans="2:17">
      <c r="B2361"/>
      <c r="C2361"/>
      <c r="D2361"/>
      <c r="E2361"/>
      <c r="F2361"/>
      <c r="G2361"/>
      <c r="H2361"/>
      <c r="I2361"/>
      <c r="J2361"/>
      <c r="K2361"/>
      <c r="L2361"/>
      <c r="M2361"/>
      <c r="N2361"/>
      <c r="O2361"/>
      <c r="P2361"/>
      <c r="Q2361"/>
    </row>
    <row r="2362" spans="2:17">
      <c r="B2362"/>
      <c r="C2362"/>
      <c r="D2362"/>
      <c r="E2362"/>
      <c r="F2362"/>
      <c r="G2362"/>
      <c r="H2362"/>
      <c r="I2362"/>
      <c r="J2362"/>
      <c r="K2362"/>
      <c r="L2362"/>
      <c r="M2362"/>
      <c r="N2362"/>
      <c r="O2362"/>
      <c r="P2362"/>
      <c r="Q2362"/>
    </row>
    <row r="2363" spans="2:17">
      <c r="B2363"/>
      <c r="C2363"/>
      <c r="D2363"/>
      <c r="E2363"/>
      <c r="F2363"/>
      <c r="G2363"/>
      <c r="H2363"/>
      <c r="I2363"/>
      <c r="J2363"/>
      <c r="K2363"/>
      <c r="L2363"/>
      <c r="M2363"/>
      <c r="N2363"/>
      <c r="O2363"/>
      <c r="P2363"/>
      <c r="Q2363"/>
    </row>
    <row r="2364" spans="2:17">
      <c r="B2364"/>
      <c r="C2364"/>
      <c r="D2364"/>
      <c r="E2364"/>
      <c r="F2364"/>
      <c r="G2364"/>
      <c r="H2364"/>
      <c r="I2364"/>
      <c r="J2364"/>
      <c r="K2364"/>
      <c r="L2364"/>
      <c r="M2364"/>
      <c r="N2364"/>
      <c r="O2364"/>
      <c r="P2364"/>
      <c r="Q2364"/>
    </row>
    <row r="2365" spans="2:17">
      <c r="B2365"/>
      <c r="C2365"/>
      <c r="D2365"/>
      <c r="E2365"/>
      <c r="F2365"/>
      <c r="G2365"/>
      <c r="H2365"/>
      <c r="I2365"/>
      <c r="J2365"/>
      <c r="K2365"/>
      <c r="L2365"/>
      <c r="M2365"/>
      <c r="N2365"/>
      <c r="O2365"/>
      <c r="P2365"/>
      <c r="Q2365"/>
    </row>
    <row r="2366" spans="2:17">
      <c r="B2366"/>
      <c r="C2366"/>
      <c r="D2366"/>
      <c r="E2366"/>
      <c r="F2366"/>
      <c r="G2366"/>
      <c r="H2366"/>
      <c r="I2366"/>
      <c r="J2366"/>
      <c r="K2366"/>
      <c r="L2366"/>
      <c r="M2366"/>
      <c r="N2366"/>
      <c r="O2366"/>
      <c r="P2366"/>
      <c r="Q2366"/>
    </row>
    <row r="2367" spans="2:17">
      <c r="B2367"/>
      <c r="C2367"/>
      <c r="D2367"/>
      <c r="E2367"/>
      <c r="F2367"/>
      <c r="G2367"/>
      <c r="H2367"/>
      <c r="I2367"/>
      <c r="J2367"/>
      <c r="K2367"/>
      <c r="L2367"/>
      <c r="M2367"/>
      <c r="N2367"/>
      <c r="O2367"/>
      <c r="P2367"/>
      <c r="Q2367"/>
    </row>
    <row r="2368" spans="2:17">
      <c r="B2368"/>
      <c r="C2368"/>
      <c r="D2368"/>
      <c r="E2368"/>
      <c r="F2368"/>
      <c r="G2368"/>
      <c r="H2368"/>
      <c r="I2368"/>
      <c r="J2368"/>
      <c r="K2368"/>
      <c r="L2368"/>
      <c r="M2368"/>
      <c r="N2368"/>
      <c r="O2368"/>
      <c r="P2368"/>
      <c r="Q2368"/>
    </row>
    <row r="2369" spans="2:17">
      <c r="B2369"/>
      <c r="C2369"/>
      <c r="D2369"/>
      <c r="E2369"/>
      <c r="F2369"/>
      <c r="G2369"/>
      <c r="H2369"/>
      <c r="I2369"/>
      <c r="J2369"/>
      <c r="K2369"/>
      <c r="L2369"/>
      <c r="M2369"/>
      <c r="N2369"/>
      <c r="O2369"/>
      <c r="P2369"/>
      <c r="Q2369"/>
    </row>
    <row r="2370" spans="2:17">
      <c r="B2370"/>
      <c r="C2370"/>
      <c r="D2370"/>
      <c r="E2370"/>
      <c r="F2370"/>
      <c r="G2370"/>
      <c r="H2370"/>
      <c r="I2370"/>
      <c r="J2370"/>
      <c r="K2370"/>
      <c r="L2370"/>
      <c r="M2370"/>
      <c r="N2370"/>
      <c r="O2370"/>
      <c r="P2370"/>
      <c r="Q2370"/>
    </row>
    <row r="2371" spans="2:17">
      <c r="B2371"/>
      <c r="C2371"/>
      <c r="D2371"/>
      <c r="E2371"/>
      <c r="F2371"/>
      <c r="G2371"/>
      <c r="H2371"/>
      <c r="I2371"/>
      <c r="J2371"/>
      <c r="K2371"/>
      <c r="L2371"/>
      <c r="M2371"/>
      <c r="N2371"/>
      <c r="O2371"/>
      <c r="P2371"/>
      <c r="Q2371"/>
    </row>
    <row r="2372" spans="2:17">
      <c r="B2372"/>
      <c r="C2372"/>
      <c r="D2372"/>
      <c r="E2372"/>
      <c r="F2372"/>
      <c r="G2372"/>
      <c r="H2372"/>
      <c r="I2372"/>
      <c r="J2372"/>
      <c r="K2372"/>
      <c r="L2372"/>
      <c r="M2372"/>
      <c r="N2372"/>
      <c r="O2372"/>
      <c r="P2372"/>
      <c r="Q2372"/>
    </row>
    <row r="2373" spans="2:17">
      <c r="B2373"/>
      <c r="C2373"/>
      <c r="D2373"/>
      <c r="E2373"/>
      <c r="F2373"/>
      <c r="G2373"/>
      <c r="H2373"/>
      <c r="I2373"/>
      <c r="J2373"/>
      <c r="K2373"/>
      <c r="L2373"/>
      <c r="M2373"/>
      <c r="N2373"/>
      <c r="O2373"/>
      <c r="P2373"/>
      <c r="Q2373"/>
    </row>
    <row r="2374" spans="2:17">
      <c r="B2374"/>
      <c r="C2374"/>
      <c r="D2374"/>
      <c r="E2374"/>
      <c r="F2374"/>
      <c r="G2374"/>
      <c r="H2374"/>
      <c r="I2374"/>
      <c r="J2374"/>
      <c r="K2374"/>
      <c r="L2374"/>
      <c r="M2374"/>
      <c r="N2374"/>
      <c r="O2374"/>
      <c r="P2374"/>
      <c r="Q2374"/>
    </row>
    <row r="2375" spans="2:17">
      <c r="B2375"/>
      <c r="C2375"/>
      <c r="D2375"/>
      <c r="E2375"/>
      <c r="F2375"/>
      <c r="G2375"/>
      <c r="H2375"/>
      <c r="I2375"/>
      <c r="J2375"/>
      <c r="K2375"/>
      <c r="L2375"/>
      <c r="M2375"/>
      <c r="N2375"/>
      <c r="O2375"/>
      <c r="P2375"/>
      <c r="Q2375"/>
    </row>
    <row r="2376" spans="2:17">
      <c r="B2376"/>
      <c r="C2376"/>
      <c r="D2376"/>
      <c r="E2376"/>
      <c r="F2376"/>
      <c r="G2376"/>
      <c r="H2376"/>
      <c r="I2376"/>
      <c r="J2376"/>
      <c r="K2376"/>
      <c r="L2376"/>
      <c r="M2376"/>
      <c r="N2376"/>
      <c r="O2376"/>
      <c r="P2376"/>
      <c r="Q2376"/>
    </row>
    <row r="2377" spans="2:17">
      <c r="B2377"/>
      <c r="C2377"/>
      <c r="D2377"/>
      <c r="E2377"/>
      <c r="F2377"/>
      <c r="G2377"/>
      <c r="H2377"/>
      <c r="I2377"/>
      <c r="J2377"/>
      <c r="K2377"/>
      <c r="L2377"/>
      <c r="M2377"/>
      <c r="N2377"/>
      <c r="O2377"/>
      <c r="P2377"/>
      <c r="Q2377"/>
    </row>
    <row r="2378" spans="2:17">
      <c r="B2378"/>
      <c r="C2378"/>
      <c r="D2378"/>
      <c r="E2378"/>
      <c r="F2378"/>
      <c r="G2378"/>
      <c r="H2378"/>
      <c r="I2378"/>
      <c r="J2378"/>
      <c r="K2378"/>
      <c r="L2378"/>
      <c r="M2378"/>
      <c r="N2378"/>
      <c r="O2378"/>
      <c r="P2378"/>
      <c r="Q2378"/>
    </row>
    <row r="2379" spans="2:17">
      <c r="B2379"/>
      <c r="C2379"/>
      <c r="D2379"/>
      <c r="E2379"/>
      <c r="F2379"/>
      <c r="G2379"/>
      <c r="H2379"/>
      <c r="I2379"/>
      <c r="J2379"/>
      <c r="K2379"/>
      <c r="L2379"/>
      <c r="M2379"/>
      <c r="N2379"/>
      <c r="O2379"/>
      <c r="P2379"/>
      <c r="Q2379"/>
    </row>
    <row r="2380" spans="2:17">
      <c r="B2380"/>
      <c r="C2380"/>
      <c r="D2380"/>
      <c r="E2380"/>
      <c r="F2380"/>
      <c r="G2380"/>
      <c r="H2380"/>
      <c r="I2380"/>
      <c r="J2380"/>
      <c r="K2380"/>
      <c r="L2380"/>
      <c r="M2380"/>
      <c r="N2380"/>
      <c r="O2380"/>
      <c r="P2380"/>
      <c r="Q2380"/>
    </row>
    <row r="2381" spans="2:17">
      <c r="B2381"/>
      <c r="C2381"/>
      <c r="D2381"/>
      <c r="E2381"/>
      <c r="F2381"/>
      <c r="G2381"/>
      <c r="H2381"/>
      <c r="I2381"/>
      <c r="J2381"/>
      <c r="K2381"/>
      <c r="L2381"/>
      <c r="M2381"/>
      <c r="N2381"/>
      <c r="O2381"/>
      <c r="P2381"/>
      <c r="Q2381"/>
    </row>
    <row r="2382" spans="2:17">
      <c r="B2382"/>
      <c r="C2382"/>
      <c r="D2382"/>
      <c r="E2382"/>
      <c r="F2382"/>
      <c r="G2382"/>
      <c r="H2382"/>
      <c r="I2382"/>
      <c r="J2382"/>
      <c r="K2382"/>
      <c r="L2382"/>
      <c r="M2382"/>
      <c r="N2382"/>
      <c r="O2382"/>
      <c r="P2382"/>
      <c r="Q2382"/>
    </row>
    <row r="2383" spans="2:17">
      <c r="B2383"/>
      <c r="C2383"/>
      <c r="D2383"/>
      <c r="E2383"/>
      <c r="F2383"/>
      <c r="G2383"/>
      <c r="H2383"/>
      <c r="I2383"/>
      <c r="J2383"/>
      <c r="K2383"/>
      <c r="L2383"/>
      <c r="M2383"/>
      <c r="N2383"/>
      <c r="O2383"/>
      <c r="P2383"/>
      <c r="Q2383"/>
    </row>
    <row r="2384" spans="2:17">
      <c r="B2384"/>
      <c r="C2384"/>
      <c r="D2384"/>
      <c r="E2384"/>
      <c r="F2384"/>
      <c r="G2384"/>
      <c r="H2384"/>
      <c r="I2384"/>
      <c r="J2384"/>
      <c r="K2384"/>
      <c r="L2384"/>
      <c r="M2384"/>
      <c r="N2384"/>
      <c r="O2384"/>
      <c r="P2384"/>
      <c r="Q2384"/>
    </row>
    <row r="2385" spans="2:17">
      <c r="B2385"/>
      <c r="C2385"/>
      <c r="D2385"/>
      <c r="E2385"/>
      <c r="F2385"/>
      <c r="G2385"/>
      <c r="H2385"/>
      <c r="I2385"/>
      <c r="J2385"/>
      <c r="K2385"/>
      <c r="L2385"/>
      <c r="M2385"/>
      <c r="N2385"/>
      <c r="O2385"/>
      <c r="P2385"/>
      <c r="Q2385"/>
    </row>
    <row r="2386" spans="2:17">
      <c r="B2386"/>
      <c r="C2386"/>
      <c r="D2386"/>
      <c r="E2386"/>
      <c r="F2386"/>
      <c r="G2386"/>
      <c r="H2386"/>
      <c r="I2386"/>
      <c r="J2386"/>
      <c r="K2386"/>
      <c r="L2386"/>
      <c r="M2386"/>
      <c r="N2386"/>
      <c r="O2386"/>
      <c r="P2386"/>
      <c r="Q2386"/>
    </row>
    <row r="2387" spans="2:17">
      <c r="B2387"/>
      <c r="C2387"/>
      <c r="D2387"/>
      <c r="E2387"/>
      <c r="F2387"/>
      <c r="G2387"/>
      <c r="H2387"/>
      <c r="I2387"/>
      <c r="J2387"/>
      <c r="K2387"/>
      <c r="L2387"/>
      <c r="M2387"/>
      <c r="N2387"/>
      <c r="O2387"/>
      <c r="P2387"/>
      <c r="Q2387"/>
    </row>
    <row r="2388" spans="2:17">
      <c r="B2388"/>
      <c r="C2388"/>
      <c r="D2388"/>
      <c r="E2388"/>
      <c r="F2388"/>
      <c r="G2388"/>
      <c r="H2388"/>
      <c r="I2388"/>
      <c r="J2388"/>
      <c r="K2388"/>
      <c r="L2388"/>
      <c r="M2388"/>
      <c r="N2388"/>
      <c r="O2388"/>
      <c r="P2388"/>
      <c r="Q2388"/>
    </row>
    <row r="2389" spans="2:17">
      <c r="B2389"/>
      <c r="C2389"/>
      <c r="D2389"/>
      <c r="E2389"/>
      <c r="F2389"/>
      <c r="G2389"/>
      <c r="H2389"/>
      <c r="I2389"/>
      <c r="J2389"/>
      <c r="K2389"/>
      <c r="L2389"/>
      <c r="M2389"/>
      <c r="N2389"/>
      <c r="O2389"/>
      <c r="P2389"/>
      <c r="Q2389"/>
    </row>
    <row r="2390" spans="2:17">
      <c r="B2390"/>
      <c r="C2390"/>
      <c r="D2390"/>
      <c r="E2390"/>
      <c r="F2390"/>
      <c r="G2390"/>
      <c r="H2390"/>
      <c r="I2390"/>
      <c r="J2390"/>
      <c r="K2390"/>
      <c r="L2390"/>
      <c r="M2390"/>
      <c r="N2390"/>
      <c r="O2390"/>
      <c r="P2390"/>
      <c r="Q2390"/>
    </row>
    <row r="2391" spans="2:17">
      <c r="B2391"/>
      <c r="C2391"/>
      <c r="D2391"/>
      <c r="E2391"/>
      <c r="F2391"/>
      <c r="G2391"/>
      <c r="H2391"/>
      <c r="I2391"/>
      <c r="J2391"/>
      <c r="K2391"/>
      <c r="L2391"/>
      <c r="M2391"/>
      <c r="N2391"/>
      <c r="O2391"/>
      <c r="P2391"/>
      <c r="Q2391"/>
    </row>
    <row r="2392" spans="2:17">
      <c r="B2392"/>
      <c r="C2392"/>
      <c r="D2392"/>
      <c r="E2392"/>
      <c r="F2392"/>
      <c r="G2392"/>
      <c r="H2392"/>
      <c r="I2392"/>
      <c r="J2392"/>
      <c r="K2392"/>
      <c r="L2392"/>
      <c r="M2392"/>
      <c r="N2392"/>
      <c r="O2392"/>
      <c r="P2392"/>
      <c r="Q2392"/>
    </row>
    <row r="2393" spans="2:17">
      <c r="B2393"/>
      <c r="C2393"/>
      <c r="D2393"/>
      <c r="E2393"/>
      <c r="F2393"/>
      <c r="G2393"/>
      <c r="H2393"/>
      <c r="I2393"/>
      <c r="J2393"/>
      <c r="K2393"/>
      <c r="L2393"/>
      <c r="M2393"/>
      <c r="N2393"/>
      <c r="O2393"/>
      <c r="P2393"/>
      <c r="Q2393"/>
    </row>
    <row r="2394" spans="2:17">
      <c r="B2394"/>
      <c r="C2394"/>
      <c r="D2394"/>
      <c r="E2394"/>
      <c r="F2394"/>
      <c r="G2394"/>
      <c r="H2394"/>
      <c r="I2394"/>
      <c r="J2394"/>
      <c r="K2394"/>
      <c r="L2394"/>
      <c r="M2394"/>
      <c r="N2394"/>
      <c r="O2394"/>
      <c r="P2394"/>
      <c r="Q2394"/>
    </row>
    <row r="2395" spans="2:17">
      <c r="B2395"/>
      <c r="C2395"/>
      <c r="D2395"/>
      <c r="E2395"/>
      <c r="F2395"/>
      <c r="G2395"/>
      <c r="H2395"/>
      <c r="I2395"/>
      <c r="J2395"/>
      <c r="K2395"/>
      <c r="L2395"/>
      <c r="M2395"/>
      <c r="N2395"/>
      <c r="O2395"/>
      <c r="P2395"/>
      <c r="Q2395"/>
    </row>
    <row r="2396" spans="2:17">
      <c r="B2396"/>
      <c r="C2396"/>
      <c r="D2396"/>
      <c r="E2396"/>
      <c r="F2396"/>
      <c r="G2396"/>
      <c r="H2396"/>
      <c r="I2396"/>
      <c r="J2396"/>
      <c r="K2396"/>
      <c r="L2396"/>
      <c r="M2396"/>
      <c r="N2396"/>
      <c r="O2396"/>
      <c r="P2396"/>
      <c r="Q2396"/>
    </row>
    <row r="2397" spans="2:17">
      <c r="B2397"/>
      <c r="C2397"/>
      <c r="D2397"/>
      <c r="E2397"/>
      <c r="F2397"/>
      <c r="G2397"/>
      <c r="H2397"/>
      <c r="I2397"/>
      <c r="J2397"/>
      <c r="K2397"/>
      <c r="L2397"/>
      <c r="M2397"/>
      <c r="N2397"/>
      <c r="O2397"/>
      <c r="P2397"/>
      <c r="Q2397"/>
    </row>
    <row r="2398" spans="2:17">
      <c r="B2398"/>
      <c r="C2398"/>
      <c r="D2398"/>
      <c r="E2398"/>
      <c r="F2398"/>
      <c r="G2398"/>
      <c r="H2398"/>
      <c r="I2398"/>
      <c r="J2398"/>
      <c r="K2398"/>
      <c r="L2398"/>
      <c r="M2398"/>
      <c r="N2398"/>
      <c r="O2398"/>
      <c r="P2398"/>
      <c r="Q2398"/>
    </row>
    <row r="2399" spans="2:17">
      <c r="B2399"/>
      <c r="C2399"/>
      <c r="D2399"/>
      <c r="E2399"/>
      <c r="F2399"/>
      <c r="G2399"/>
      <c r="H2399"/>
      <c r="I2399"/>
      <c r="J2399"/>
      <c r="K2399"/>
      <c r="L2399"/>
      <c r="M2399"/>
      <c r="N2399"/>
      <c r="O2399"/>
      <c r="P2399"/>
      <c r="Q2399"/>
    </row>
    <row r="2400" spans="2:17">
      <c r="B2400"/>
      <c r="C2400"/>
      <c r="D2400"/>
      <c r="E2400"/>
      <c r="F2400"/>
      <c r="G2400"/>
      <c r="H2400"/>
      <c r="I2400"/>
      <c r="J2400"/>
      <c r="K2400"/>
      <c r="L2400"/>
      <c r="M2400"/>
      <c r="N2400"/>
      <c r="O2400"/>
      <c r="P2400"/>
      <c r="Q2400"/>
    </row>
    <row r="2401" spans="2:17">
      <c r="B2401"/>
      <c r="C2401"/>
      <c r="D2401"/>
      <c r="E2401"/>
      <c r="F2401"/>
      <c r="G2401"/>
      <c r="H2401"/>
      <c r="I2401"/>
      <c r="J2401"/>
      <c r="K2401"/>
      <c r="L2401"/>
      <c r="M2401"/>
      <c r="N2401"/>
      <c r="O2401"/>
      <c r="P2401"/>
      <c r="Q2401"/>
    </row>
    <row r="2402" spans="2:17">
      <c r="B2402"/>
      <c r="C2402"/>
      <c r="D2402"/>
      <c r="E2402"/>
      <c r="F2402"/>
      <c r="G2402"/>
      <c r="H2402"/>
      <c r="I2402"/>
      <c r="J2402"/>
      <c r="K2402"/>
      <c r="L2402"/>
      <c r="M2402"/>
      <c r="N2402"/>
      <c r="O2402"/>
      <c r="P2402"/>
      <c r="Q2402"/>
    </row>
    <row r="2403" spans="2:17">
      <c r="B2403"/>
      <c r="C2403"/>
      <c r="D2403"/>
      <c r="E2403"/>
      <c r="F2403"/>
      <c r="G2403"/>
      <c r="H2403"/>
      <c r="I2403"/>
      <c r="J2403"/>
      <c r="K2403"/>
      <c r="L2403"/>
      <c r="M2403"/>
      <c r="N2403"/>
      <c r="O2403"/>
      <c r="P2403"/>
      <c r="Q2403"/>
    </row>
    <row r="2404" spans="2:17">
      <c r="B2404"/>
      <c r="C2404"/>
      <c r="D2404"/>
      <c r="E2404"/>
      <c r="F2404"/>
      <c r="G2404"/>
      <c r="H2404"/>
      <c r="I2404"/>
      <c r="J2404"/>
      <c r="K2404"/>
      <c r="L2404"/>
      <c r="M2404"/>
      <c r="N2404"/>
      <c r="O2404"/>
      <c r="P2404"/>
      <c r="Q2404"/>
    </row>
    <row r="2405" spans="2:17">
      <c r="B2405"/>
      <c r="C2405"/>
      <c r="D2405"/>
      <c r="E2405"/>
      <c r="F2405"/>
      <c r="G2405"/>
      <c r="H2405"/>
      <c r="I2405"/>
      <c r="J2405"/>
      <c r="K2405"/>
      <c r="L2405"/>
      <c r="M2405"/>
      <c r="N2405"/>
      <c r="O2405"/>
      <c r="P2405"/>
      <c r="Q2405"/>
    </row>
    <row r="2406" spans="2:17">
      <c r="B2406"/>
      <c r="C2406"/>
      <c r="D2406"/>
      <c r="E2406"/>
      <c r="F2406"/>
      <c r="G2406"/>
      <c r="H2406"/>
      <c r="I2406"/>
      <c r="J2406"/>
      <c r="K2406"/>
      <c r="L2406"/>
      <c r="M2406"/>
      <c r="N2406"/>
      <c r="O2406"/>
      <c r="P2406"/>
      <c r="Q2406"/>
    </row>
    <row r="2407" spans="2:17">
      <c r="B2407"/>
      <c r="C2407"/>
      <c r="D2407"/>
      <c r="E2407"/>
      <c r="F2407"/>
      <c r="G2407"/>
      <c r="H2407"/>
      <c r="I2407"/>
      <c r="J2407"/>
      <c r="K2407"/>
      <c r="L2407"/>
      <c r="M2407"/>
      <c r="N2407"/>
      <c r="O2407"/>
      <c r="P2407"/>
      <c r="Q2407"/>
    </row>
    <row r="2408" spans="2:17">
      <c r="B2408"/>
      <c r="C2408"/>
      <c r="D2408"/>
      <c r="E2408"/>
      <c r="F2408"/>
      <c r="G2408"/>
      <c r="H2408"/>
      <c r="I2408"/>
      <c r="J2408"/>
      <c r="K2408"/>
      <c r="L2408"/>
      <c r="M2408"/>
      <c r="N2408"/>
      <c r="O2408"/>
      <c r="P2408"/>
      <c r="Q2408"/>
    </row>
    <row r="2409" spans="2:17">
      <c r="B2409"/>
      <c r="C2409"/>
      <c r="D2409"/>
      <c r="E2409"/>
      <c r="F2409"/>
      <c r="G2409"/>
      <c r="H2409"/>
      <c r="I2409"/>
      <c r="J2409"/>
      <c r="K2409"/>
      <c r="L2409"/>
      <c r="M2409"/>
      <c r="N2409"/>
      <c r="O2409"/>
      <c r="P2409"/>
      <c r="Q2409"/>
    </row>
    <row r="2410" spans="2:17">
      <c r="B2410"/>
      <c r="C2410"/>
      <c r="D2410"/>
      <c r="E2410"/>
      <c r="F2410"/>
      <c r="G2410"/>
      <c r="H2410"/>
      <c r="I2410"/>
      <c r="J2410"/>
      <c r="K2410"/>
      <c r="L2410"/>
      <c r="M2410"/>
      <c r="N2410"/>
      <c r="O2410"/>
      <c r="P2410"/>
      <c r="Q2410"/>
    </row>
    <row r="2411" spans="2:17">
      <c r="B2411"/>
      <c r="C2411"/>
      <c r="D2411"/>
      <c r="E2411"/>
      <c r="F2411"/>
      <c r="G2411"/>
      <c r="H2411"/>
      <c r="I2411"/>
      <c r="J2411"/>
      <c r="K2411"/>
      <c r="L2411"/>
      <c r="M2411"/>
      <c r="N2411"/>
      <c r="O2411"/>
      <c r="P2411"/>
      <c r="Q2411"/>
    </row>
    <row r="2412" spans="2:17">
      <c r="B2412"/>
      <c r="C2412"/>
      <c r="D2412"/>
      <c r="E2412"/>
      <c r="F2412"/>
      <c r="G2412"/>
      <c r="H2412"/>
      <c r="I2412"/>
      <c r="J2412"/>
      <c r="K2412"/>
      <c r="L2412"/>
      <c r="M2412"/>
      <c r="N2412"/>
      <c r="O2412"/>
      <c r="P2412"/>
      <c r="Q2412"/>
    </row>
    <row r="2413" spans="2:17">
      <c r="B2413"/>
      <c r="C2413"/>
      <c r="D2413"/>
      <c r="E2413"/>
      <c r="F2413"/>
      <c r="G2413"/>
      <c r="H2413"/>
      <c r="I2413"/>
      <c r="J2413"/>
      <c r="K2413"/>
      <c r="L2413"/>
      <c r="M2413"/>
      <c r="N2413"/>
      <c r="O2413"/>
      <c r="P2413"/>
      <c r="Q2413"/>
    </row>
    <row r="2414" spans="2:17">
      <c r="B2414"/>
      <c r="C2414"/>
      <c r="D2414"/>
      <c r="E2414"/>
      <c r="F2414"/>
      <c r="G2414"/>
      <c r="H2414"/>
      <c r="I2414"/>
      <c r="J2414"/>
      <c r="K2414"/>
      <c r="L2414"/>
      <c r="M2414"/>
      <c r="N2414"/>
      <c r="O2414"/>
      <c r="P2414"/>
      <c r="Q2414"/>
    </row>
    <row r="2415" spans="2:17">
      <c r="B2415"/>
      <c r="C2415"/>
      <c r="D2415"/>
      <c r="E2415"/>
      <c r="F2415"/>
      <c r="G2415"/>
      <c r="H2415"/>
      <c r="I2415"/>
      <c r="J2415"/>
      <c r="K2415"/>
      <c r="L2415"/>
      <c r="M2415"/>
      <c r="N2415"/>
      <c r="O2415"/>
      <c r="P2415"/>
      <c r="Q2415"/>
    </row>
    <row r="2416" spans="2:17">
      <c r="B2416"/>
      <c r="C2416"/>
      <c r="D2416"/>
      <c r="E2416"/>
      <c r="F2416"/>
      <c r="G2416"/>
      <c r="H2416"/>
      <c r="I2416"/>
      <c r="J2416"/>
      <c r="K2416"/>
      <c r="L2416"/>
      <c r="M2416"/>
      <c r="N2416"/>
      <c r="O2416"/>
      <c r="P2416"/>
      <c r="Q2416"/>
    </row>
    <row r="2417" spans="2:17">
      <c r="B2417"/>
      <c r="C2417"/>
      <c r="D2417"/>
      <c r="E2417"/>
      <c r="F2417"/>
      <c r="G2417"/>
      <c r="H2417"/>
      <c r="I2417"/>
      <c r="J2417"/>
      <c r="K2417"/>
      <c r="L2417"/>
      <c r="M2417"/>
      <c r="N2417"/>
      <c r="O2417"/>
      <c r="P2417"/>
      <c r="Q2417"/>
    </row>
    <row r="2418" spans="2:17">
      <c r="B2418"/>
      <c r="C2418"/>
      <c r="D2418"/>
      <c r="E2418"/>
      <c r="F2418"/>
      <c r="G2418"/>
      <c r="H2418"/>
      <c r="I2418"/>
      <c r="J2418"/>
      <c r="K2418"/>
      <c r="L2418"/>
      <c r="M2418"/>
      <c r="N2418"/>
      <c r="O2418"/>
      <c r="P2418"/>
      <c r="Q2418"/>
    </row>
    <row r="2419" spans="2:17">
      <c r="B2419"/>
      <c r="C2419"/>
      <c r="D2419"/>
      <c r="E2419"/>
      <c r="F2419"/>
      <c r="G2419"/>
      <c r="H2419"/>
      <c r="I2419"/>
      <c r="J2419"/>
      <c r="K2419"/>
      <c r="L2419"/>
      <c r="M2419"/>
      <c r="N2419"/>
      <c r="O2419"/>
      <c r="P2419"/>
      <c r="Q2419"/>
    </row>
    <row r="2420" spans="2:17">
      <c r="B2420"/>
      <c r="C2420"/>
      <c r="D2420"/>
      <c r="E2420"/>
      <c r="F2420"/>
      <c r="G2420"/>
      <c r="H2420"/>
      <c r="I2420"/>
      <c r="J2420"/>
      <c r="K2420"/>
      <c r="L2420"/>
      <c r="M2420"/>
      <c r="N2420"/>
      <c r="O2420"/>
      <c r="P2420"/>
      <c r="Q2420"/>
    </row>
    <row r="2421" spans="2:17">
      <c r="B2421"/>
      <c r="C2421"/>
      <c r="D2421"/>
      <c r="E2421"/>
      <c r="F2421"/>
      <c r="G2421"/>
      <c r="H2421"/>
      <c r="I2421"/>
      <c r="J2421"/>
      <c r="K2421"/>
      <c r="L2421"/>
      <c r="M2421"/>
      <c r="N2421"/>
      <c r="O2421"/>
      <c r="P2421"/>
      <c r="Q2421"/>
    </row>
    <row r="2422" spans="2:17">
      <c r="B2422"/>
      <c r="C2422"/>
      <c r="D2422"/>
      <c r="E2422"/>
      <c r="F2422"/>
      <c r="G2422"/>
      <c r="H2422"/>
      <c r="I2422"/>
      <c r="J2422"/>
      <c r="K2422"/>
      <c r="L2422"/>
      <c r="M2422"/>
      <c r="N2422"/>
      <c r="O2422"/>
      <c r="P2422"/>
      <c r="Q2422"/>
    </row>
    <row r="2423" spans="2:17">
      <c r="B2423"/>
      <c r="C2423"/>
      <c r="D2423"/>
      <c r="E2423"/>
      <c r="F2423"/>
      <c r="G2423"/>
      <c r="H2423"/>
      <c r="I2423"/>
      <c r="J2423"/>
      <c r="K2423"/>
      <c r="L2423"/>
      <c r="M2423"/>
      <c r="N2423"/>
      <c r="O2423"/>
      <c r="P2423"/>
      <c r="Q2423"/>
    </row>
    <row r="2424" spans="2:17">
      <c r="B2424"/>
      <c r="C2424"/>
      <c r="D2424"/>
      <c r="E2424"/>
      <c r="F2424"/>
      <c r="G2424"/>
      <c r="H2424"/>
      <c r="I2424"/>
      <c r="J2424"/>
      <c r="K2424"/>
      <c r="L2424"/>
      <c r="M2424"/>
      <c r="N2424"/>
      <c r="O2424"/>
      <c r="P2424"/>
      <c r="Q2424"/>
    </row>
    <row r="2425" spans="2:17">
      <c r="B2425"/>
      <c r="C2425"/>
      <c r="D2425"/>
      <c r="E2425"/>
      <c r="F2425"/>
      <c r="G2425"/>
      <c r="H2425"/>
      <c r="I2425"/>
      <c r="J2425"/>
      <c r="K2425"/>
      <c r="L2425"/>
      <c r="M2425"/>
      <c r="N2425"/>
      <c r="O2425"/>
      <c r="P2425"/>
      <c r="Q2425"/>
    </row>
    <row r="2426" spans="2:17">
      <c r="B2426"/>
      <c r="C2426"/>
      <c r="D2426"/>
      <c r="E2426"/>
      <c r="F2426"/>
      <c r="G2426"/>
      <c r="H2426"/>
      <c r="I2426"/>
      <c r="J2426"/>
      <c r="K2426"/>
      <c r="L2426"/>
      <c r="M2426"/>
      <c r="N2426"/>
      <c r="O2426"/>
      <c r="P2426"/>
      <c r="Q2426"/>
    </row>
    <row r="2427" spans="2:17">
      <c r="B2427"/>
      <c r="C2427"/>
      <c r="D2427"/>
      <c r="E2427"/>
      <c r="F2427"/>
      <c r="G2427"/>
      <c r="H2427"/>
      <c r="I2427"/>
      <c r="J2427"/>
      <c r="K2427"/>
      <c r="L2427"/>
      <c r="M2427"/>
      <c r="N2427"/>
      <c r="O2427"/>
      <c r="P2427"/>
      <c r="Q2427"/>
    </row>
    <row r="2428" spans="2:17">
      <c r="B2428"/>
      <c r="C2428"/>
      <c r="D2428"/>
      <c r="E2428"/>
      <c r="F2428"/>
      <c r="G2428"/>
      <c r="H2428"/>
      <c r="I2428"/>
      <c r="J2428"/>
      <c r="K2428"/>
      <c r="L2428"/>
      <c r="M2428"/>
      <c r="N2428"/>
      <c r="O2428"/>
      <c r="P2428"/>
      <c r="Q2428"/>
    </row>
    <row r="2429" spans="2:17">
      <c r="B2429"/>
      <c r="C2429"/>
      <c r="D2429"/>
      <c r="E2429"/>
      <c r="F2429"/>
      <c r="G2429"/>
      <c r="H2429"/>
      <c r="I2429"/>
      <c r="J2429"/>
      <c r="K2429"/>
      <c r="L2429"/>
      <c r="M2429"/>
      <c r="N2429"/>
      <c r="O2429"/>
      <c r="P2429"/>
      <c r="Q2429"/>
    </row>
    <row r="2430" spans="2:17">
      <c r="B2430"/>
      <c r="C2430"/>
      <c r="D2430"/>
      <c r="E2430"/>
      <c r="F2430"/>
      <c r="G2430"/>
      <c r="H2430"/>
      <c r="I2430"/>
      <c r="J2430"/>
      <c r="K2430"/>
      <c r="L2430"/>
      <c r="M2430"/>
      <c r="N2430"/>
      <c r="O2430"/>
      <c r="P2430"/>
      <c r="Q2430"/>
    </row>
    <row r="2431" spans="2:17">
      <c r="B2431"/>
      <c r="C2431"/>
      <c r="D2431"/>
      <c r="E2431"/>
      <c r="F2431"/>
      <c r="G2431"/>
      <c r="H2431"/>
      <c r="I2431"/>
      <c r="J2431"/>
      <c r="K2431"/>
      <c r="L2431"/>
      <c r="M2431"/>
      <c r="N2431"/>
      <c r="O2431"/>
      <c r="P2431"/>
      <c r="Q2431"/>
    </row>
    <row r="2432" spans="2:17">
      <c r="B2432"/>
      <c r="C2432"/>
      <c r="D2432"/>
      <c r="E2432"/>
      <c r="F2432"/>
      <c r="G2432"/>
      <c r="H2432"/>
      <c r="I2432"/>
      <c r="J2432"/>
      <c r="K2432"/>
      <c r="L2432"/>
      <c r="M2432"/>
      <c r="N2432"/>
      <c r="O2432"/>
      <c r="P2432"/>
      <c r="Q2432"/>
    </row>
    <row r="2433" spans="2:17">
      <c r="B2433"/>
      <c r="C2433"/>
      <c r="D2433"/>
      <c r="E2433"/>
      <c r="F2433"/>
      <c r="G2433"/>
      <c r="H2433"/>
      <c r="I2433"/>
      <c r="J2433"/>
      <c r="K2433"/>
      <c r="L2433"/>
      <c r="M2433"/>
      <c r="N2433"/>
      <c r="O2433"/>
      <c r="P2433"/>
      <c r="Q2433"/>
    </row>
    <row r="2434" spans="2:17">
      <c r="B2434"/>
      <c r="C2434"/>
      <c r="D2434"/>
      <c r="E2434"/>
      <c r="F2434"/>
      <c r="G2434"/>
      <c r="H2434"/>
      <c r="I2434"/>
      <c r="J2434"/>
      <c r="K2434"/>
      <c r="L2434"/>
      <c r="M2434"/>
      <c r="N2434"/>
      <c r="O2434"/>
      <c r="P2434"/>
      <c r="Q2434"/>
    </row>
    <row r="2435" spans="2:17">
      <c r="B2435"/>
      <c r="C2435"/>
      <c r="D2435"/>
      <c r="E2435"/>
      <c r="F2435"/>
      <c r="G2435"/>
      <c r="H2435"/>
      <c r="I2435"/>
      <c r="J2435"/>
      <c r="K2435"/>
      <c r="L2435"/>
      <c r="M2435"/>
      <c r="N2435"/>
      <c r="O2435"/>
      <c r="P2435"/>
      <c r="Q2435"/>
    </row>
    <row r="2436" spans="2:17">
      <c r="B2436"/>
      <c r="C2436"/>
      <c r="D2436"/>
      <c r="E2436"/>
      <c r="F2436"/>
      <c r="G2436"/>
      <c r="H2436"/>
      <c r="I2436"/>
      <c r="J2436"/>
      <c r="K2436"/>
      <c r="L2436"/>
      <c r="M2436"/>
      <c r="N2436"/>
      <c r="O2436"/>
      <c r="P2436"/>
      <c r="Q2436"/>
    </row>
    <row r="2437" spans="2:17">
      <c r="B2437"/>
      <c r="C2437"/>
      <c r="D2437"/>
      <c r="E2437"/>
      <c r="F2437"/>
      <c r="G2437"/>
      <c r="H2437"/>
      <c r="I2437"/>
      <c r="J2437"/>
      <c r="K2437"/>
      <c r="L2437"/>
      <c r="M2437"/>
      <c r="N2437"/>
      <c r="O2437"/>
      <c r="P2437"/>
      <c r="Q2437"/>
    </row>
    <row r="2438" spans="2:17">
      <c r="B2438"/>
      <c r="C2438"/>
      <c r="D2438"/>
      <c r="E2438"/>
      <c r="F2438"/>
      <c r="G2438"/>
      <c r="H2438"/>
      <c r="I2438"/>
      <c r="J2438"/>
      <c r="K2438"/>
      <c r="L2438"/>
      <c r="M2438"/>
      <c r="N2438"/>
      <c r="O2438"/>
      <c r="P2438"/>
      <c r="Q2438"/>
    </row>
    <row r="2439" spans="2:17">
      <c r="B2439"/>
      <c r="C2439"/>
      <c r="D2439"/>
      <c r="E2439"/>
      <c r="F2439"/>
      <c r="G2439"/>
      <c r="H2439"/>
      <c r="I2439"/>
      <c r="J2439"/>
      <c r="K2439"/>
      <c r="L2439"/>
      <c r="M2439"/>
      <c r="N2439"/>
      <c r="O2439"/>
      <c r="P2439"/>
      <c r="Q2439"/>
    </row>
    <row r="2440" spans="2:17">
      <c r="B2440"/>
      <c r="C2440"/>
      <c r="D2440"/>
      <c r="E2440"/>
      <c r="F2440"/>
      <c r="G2440"/>
      <c r="H2440"/>
      <c r="I2440"/>
      <c r="J2440"/>
      <c r="K2440"/>
      <c r="L2440"/>
      <c r="M2440"/>
      <c r="N2440"/>
      <c r="O2440"/>
      <c r="P2440"/>
      <c r="Q2440"/>
    </row>
    <row r="2441" spans="2:17">
      <c r="B2441"/>
      <c r="C2441"/>
      <c r="D2441"/>
      <c r="E2441"/>
      <c r="F2441"/>
      <c r="G2441"/>
      <c r="H2441"/>
      <c r="I2441"/>
      <c r="J2441"/>
      <c r="K2441"/>
      <c r="L2441"/>
      <c r="M2441"/>
      <c r="N2441"/>
      <c r="O2441"/>
      <c r="P2441"/>
      <c r="Q2441"/>
    </row>
    <row r="2442" spans="2:17">
      <c r="B2442"/>
      <c r="C2442"/>
      <c r="D2442"/>
      <c r="E2442"/>
      <c r="F2442"/>
      <c r="G2442"/>
      <c r="H2442"/>
      <c r="I2442"/>
      <c r="J2442"/>
      <c r="K2442"/>
      <c r="L2442"/>
      <c r="M2442"/>
      <c r="N2442"/>
      <c r="O2442"/>
      <c r="P2442"/>
      <c r="Q2442"/>
    </row>
    <row r="2443" spans="2:17">
      <c r="B2443"/>
      <c r="C2443"/>
      <c r="D2443"/>
      <c r="E2443"/>
      <c r="F2443"/>
      <c r="G2443"/>
      <c r="H2443"/>
      <c r="I2443"/>
      <c r="J2443"/>
      <c r="K2443"/>
      <c r="L2443"/>
      <c r="M2443"/>
      <c r="N2443"/>
      <c r="O2443"/>
      <c r="P2443"/>
      <c r="Q2443"/>
    </row>
    <row r="2444" spans="2:17">
      <c r="B2444"/>
      <c r="C2444"/>
      <c r="D2444"/>
      <c r="E2444"/>
      <c r="F2444"/>
      <c r="G2444"/>
      <c r="H2444"/>
      <c r="I2444"/>
      <c r="J2444"/>
      <c r="K2444"/>
      <c r="L2444"/>
      <c r="M2444"/>
      <c r="N2444"/>
      <c r="O2444"/>
      <c r="P2444"/>
      <c r="Q2444"/>
    </row>
    <row r="2445" spans="2:17">
      <c r="B2445"/>
      <c r="C2445"/>
      <c r="D2445"/>
      <c r="E2445"/>
      <c r="F2445"/>
      <c r="G2445"/>
      <c r="H2445"/>
      <c r="I2445"/>
      <c r="J2445"/>
      <c r="K2445"/>
      <c r="L2445"/>
      <c r="M2445"/>
      <c r="N2445"/>
      <c r="O2445"/>
      <c r="P2445"/>
      <c r="Q2445"/>
    </row>
    <row r="2446" spans="2:17">
      <c r="B2446"/>
      <c r="C2446"/>
      <c r="D2446"/>
      <c r="E2446"/>
      <c r="F2446"/>
      <c r="G2446"/>
      <c r="H2446"/>
      <c r="I2446"/>
      <c r="J2446"/>
      <c r="K2446"/>
      <c r="L2446"/>
      <c r="M2446"/>
      <c r="N2446"/>
      <c r="O2446"/>
      <c r="P2446"/>
      <c r="Q2446"/>
    </row>
    <row r="2447" spans="2:17">
      <c r="B2447"/>
      <c r="C2447"/>
      <c r="D2447"/>
      <c r="E2447"/>
      <c r="F2447"/>
      <c r="G2447"/>
      <c r="H2447"/>
      <c r="I2447"/>
      <c r="J2447"/>
      <c r="K2447"/>
      <c r="L2447"/>
      <c r="M2447"/>
      <c r="N2447"/>
      <c r="O2447"/>
      <c r="P2447"/>
      <c r="Q2447"/>
    </row>
    <row r="2448" spans="2:17">
      <c r="B2448"/>
      <c r="C2448"/>
      <c r="D2448"/>
      <c r="E2448"/>
      <c r="F2448"/>
      <c r="G2448"/>
      <c r="H2448"/>
      <c r="I2448"/>
      <c r="J2448"/>
      <c r="K2448"/>
      <c r="L2448"/>
      <c r="M2448"/>
      <c r="N2448"/>
      <c r="O2448"/>
      <c r="P2448"/>
      <c r="Q2448"/>
    </row>
    <row r="2449" spans="2:17">
      <c r="B2449"/>
      <c r="C2449"/>
      <c r="D2449"/>
      <c r="E2449"/>
      <c r="F2449"/>
      <c r="G2449"/>
      <c r="H2449"/>
      <c r="I2449"/>
      <c r="J2449"/>
      <c r="K2449"/>
      <c r="L2449"/>
      <c r="M2449"/>
      <c r="N2449"/>
      <c r="O2449"/>
      <c r="P2449"/>
      <c r="Q2449"/>
    </row>
    <row r="2450" spans="2:17">
      <c r="B2450"/>
      <c r="C2450"/>
      <c r="D2450"/>
      <c r="E2450"/>
      <c r="F2450"/>
      <c r="G2450"/>
      <c r="H2450"/>
      <c r="I2450"/>
      <c r="J2450"/>
      <c r="K2450"/>
      <c r="L2450"/>
      <c r="M2450"/>
      <c r="N2450"/>
      <c r="O2450"/>
      <c r="P2450"/>
      <c r="Q2450"/>
    </row>
    <row r="2451" spans="2:17">
      <c r="B2451"/>
      <c r="C2451"/>
      <c r="D2451"/>
      <c r="E2451"/>
      <c r="F2451"/>
      <c r="G2451"/>
      <c r="H2451"/>
      <c r="I2451"/>
      <c r="J2451"/>
      <c r="K2451"/>
      <c r="L2451"/>
      <c r="M2451"/>
      <c r="N2451"/>
      <c r="O2451"/>
      <c r="P2451"/>
      <c r="Q2451"/>
    </row>
    <row r="2452" spans="2:17">
      <c r="B2452"/>
      <c r="C2452"/>
      <c r="D2452"/>
      <c r="E2452"/>
      <c r="F2452"/>
      <c r="G2452"/>
      <c r="H2452"/>
      <c r="I2452"/>
      <c r="J2452"/>
      <c r="K2452"/>
      <c r="L2452"/>
      <c r="M2452"/>
      <c r="N2452"/>
      <c r="O2452"/>
      <c r="P2452"/>
      <c r="Q2452"/>
    </row>
    <row r="2453" spans="2:17">
      <c r="B2453"/>
      <c r="C2453"/>
      <c r="D2453"/>
      <c r="E2453"/>
      <c r="F2453"/>
      <c r="G2453"/>
      <c r="H2453"/>
      <c r="I2453"/>
      <c r="J2453"/>
      <c r="K2453"/>
      <c r="L2453"/>
      <c r="M2453"/>
      <c r="N2453"/>
      <c r="O2453"/>
      <c r="P2453"/>
      <c r="Q2453"/>
    </row>
    <row r="2454" spans="2:17">
      <c r="B2454"/>
      <c r="C2454"/>
      <c r="D2454"/>
      <c r="E2454"/>
      <c r="F2454"/>
      <c r="G2454"/>
      <c r="H2454"/>
      <c r="I2454"/>
      <c r="J2454"/>
      <c r="K2454"/>
      <c r="L2454"/>
      <c r="M2454"/>
      <c r="N2454"/>
      <c r="O2454"/>
      <c r="P2454"/>
      <c r="Q2454"/>
    </row>
    <row r="2455" spans="2:17">
      <c r="B2455"/>
      <c r="C2455"/>
      <c r="D2455"/>
      <c r="E2455"/>
      <c r="F2455"/>
      <c r="G2455"/>
      <c r="H2455"/>
      <c r="I2455"/>
      <c r="J2455"/>
      <c r="K2455"/>
      <c r="L2455"/>
      <c r="M2455"/>
      <c r="N2455"/>
      <c r="O2455"/>
      <c r="P2455"/>
      <c r="Q2455"/>
    </row>
    <row r="2456" spans="2:17">
      <c r="B2456"/>
      <c r="C2456"/>
      <c r="D2456"/>
      <c r="E2456"/>
      <c r="F2456"/>
      <c r="G2456"/>
      <c r="H2456"/>
      <c r="I2456"/>
      <c r="J2456"/>
      <c r="K2456"/>
      <c r="L2456"/>
      <c r="M2456"/>
      <c r="N2456"/>
      <c r="O2456"/>
      <c r="P2456"/>
      <c r="Q2456"/>
    </row>
    <row r="2457" spans="2:17">
      <c r="B2457"/>
      <c r="C2457"/>
      <c r="D2457"/>
      <c r="E2457"/>
      <c r="F2457"/>
      <c r="G2457"/>
      <c r="H2457"/>
      <c r="I2457"/>
      <c r="J2457"/>
      <c r="K2457"/>
      <c r="L2457"/>
      <c r="M2457"/>
      <c r="N2457"/>
      <c r="O2457"/>
      <c r="P2457"/>
      <c r="Q2457"/>
    </row>
    <row r="2458" spans="2:17">
      <c r="B2458"/>
      <c r="C2458"/>
      <c r="D2458"/>
      <c r="E2458"/>
      <c r="F2458"/>
      <c r="G2458"/>
      <c r="H2458"/>
      <c r="I2458"/>
      <c r="J2458"/>
      <c r="K2458"/>
      <c r="L2458"/>
      <c r="M2458"/>
      <c r="N2458"/>
      <c r="O2458"/>
      <c r="P2458"/>
      <c r="Q2458"/>
    </row>
    <row r="2459" spans="2:17">
      <c r="B2459"/>
      <c r="C2459"/>
      <c r="D2459"/>
      <c r="E2459"/>
      <c r="F2459"/>
      <c r="G2459"/>
      <c r="H2459"/>
      <c r="I2459"/>
      <c r="J2459"/>
      <c r="K2459"/>
      <c r="L2459"/>
      <c r="M2459"/>
      <c r="N2459"/>
      <c r="O2459"/>
      <c r="P2459"/>
      <c r="Q2459"/>
    </row>
    <row r="2460" spans="2:17">
      <c r="B2460"/>
      <c r="C2460"/>
      <c r="D2460"/>
      <c r="E2460"/>
      <c r="F2460"/>
      <c r="G2460"/>
      <c r="H2460"/>
      <c r="I2460"/>
      <c r="J2460"/>
      <c r="K2460"/>
      <c r="L2460"/>
      <c r="M2460"/>
      <c r="N2460"/>
      <c r="O2460"/>
      <c r="P2460"/>
      <c r="Q2460"/>
    </row>
    <row r="2461" spans="2:17">
      <c r="B2461"/>
      <c r="C2461"/>
      <c r="D2461"/>
      <c r="E2461"/>
      <c r="F2461"/>
      <c r="G2461"/>
      <c r="H2461"/>
      <c r="I2461"/>
      <c r="J2461"/>
      <c r="K2461"/>
      <c r="L2461"/>
      <c r="M2461"/>
      <c r="N2461"/>
      <c r="O2461"/>
      <c r="P2461"/>
      <c r="Q2461"/>
    </row>
    <row r="2462" spans="2:17">
      <c r="B2462"/>
      <c r="C2462"/>
      <c r="D2462"/>
      <c r="E2462"/>
      <c r="F2462"/>
      <c r="G2462"/>
      <c r="H2462"/>
      <c r="I2462"/>
      <c r="J2462"/>
      <c r="K2462"/>
      <c r="L2462"/>
      <c r="M2462"/>
      <c r="N2462"/>
      <c r="O2462"/>
      <c r="P2462"/>
      <c r="Q2462"/>
    </row>
    <row r="2463" spans="2:17">
      <c r="B2463"/>
      <c r="C2463"/>
      <c r="D2463"/>
      <c r="E2463"/>
      <c r="F2463"/>
      <c r="G2463"/>
      <c r="H2463"/>
      <c r="I2463"/>
      <c r="J2463"/>
      <c r="K2463"/>
      <c r="L2463"/>
      <c r="M2463"/>
      <c r="N2463"/>
      <c r="O2463"/>
      <c r="P2463"/>
      <c r="Q2463"/>
    </row>
    <row r="2464" spans="2:17">
      <c r="B2464"/>
      <c r="C2464"/>
      <c r="D2464"/>
      <c r="E2464"/>
      <c r="F2464"/>
      <c r="G2464"/>
      <c r="H2464"/>
      <c r="I2464"/>
      <c r="J2464"/>
      <c r="K2464"/>
      <c r="L2464"/>
      <c r="M2464"/>
      <c r="N2464"/>
      <c r="O2464"/>
      <c r="P2464"/>
      <c r="Q2464"/>
    </row>
    <row r="2465" spans="2:17">
      <c r="B2465"/>
      <c r="C2465"/>
      <c r="D2465"/>
      <c r="E2465"/>
      <c r="F2465"/>
      <c r="G2465"/>
      <c r="H2465"/>
      <c r="I2465"/>
      <c r="J2465"/>
      <c r="K2465"/>
      <c r="L2465"/>
      <c r="M2465"/>
      <c r="N2465"/>
      <c r="O2465"/>
      <c r="P2465"/>
      <c r="Q2465"/>
    </row>
    <row r="2466" spans="2:17">
      <c r="B2466"/>
      <c r="C2466"/>
      <c r="D2466"/>
      <c r="E2466"/>
      <c r="F2466"/>
      <c r="G2466"/>
      <c r="H2466"/>
      <c r="I2466"/>
      <c r="J2466"/>
      <c r="K2466"/>
      <c r="L2466"/>
      <c r="M2466"/>
      <c r="N2466"/>
      <c r="O2466"/>
      <c r="P2466"/>
      <c r="Q2466"/>
    </row>
    <row r="2467" spans="2:17">
      <c r="B2467"/>
      <c r="C2467"/>
      <c r="D2467"/>
      <c r="E2467"/>
      <c r="F2467"/>
      <c r="G2467"/>
      <c r="H2467"/>
      <c r="I2467"/>
      <c r="J2467"/>
      <c r="K2467"/>
      <c r="L2467"/>
      <c r="M2467"/>
      <c r="N2467"/>
      <c r="O2467"/>
      <c r="P2467"/>
      <c r="Q2467"/>
    </row>
    <row r="2468" spans="2:17">
      <c r="B2468"/>
      <c r="C2468"/>
      <c r="D2468"/>
      <c r="E2468"/>
      <c r="F2468"/>
      <c r="G2468"/>
      <c r="H2468"/>
      <c r="I2468"/>
      <c r="J2468"/>
      <c r="K2468"/>
      <c r="L2468"/>
      <c r="M2468"/>
      <c r="N2468"/>
      <c r="O2468"/>
      <c r="P2468"/>
      <c r="Q2468"/>
    </row>
    <row r="2469" spans="2:17">
      <c r="B2469"/>
      <c r="C2469"/>
      <c r="D2469"/>
      <c r="E2469"/>
      <c r="F2469"/>
      <c r="G2469"/>
      <c r="H2469"/>
      <c r="I2469"/>
      <c r="J2469"/>
      <c r="K2469"/>
      <c r="L2469"/>
      <c r="M2469"/>
      <c r="N2469"/>
      <c r="O2469"/>
      <c r="P2469"/>
      <c r="Q2469"/>
    </row>
    <row r="2470" spans="2:17">
      <c r="B2470"/>
      <c r="C2470"/>
      <c r="D2470"/>
      <c r="E2470"/>
      <c r="F2470"/>
      <c r="G2470"/>
      <c r="H2470"/>
      <c r="I2470"/>
      <c r="J2470"/>
      <c r="K2470"/>
      <c r="L2470"/>
      <c r="M2470"/>
      <c r="N2470"/>
      <c r="O2470"/>
      <c r="P2470"/>
      <c r="Q2470"/>
    </row>
    <row r="2471" spans="2:17">
      <c r="B2471"/>
      <c r="C2471"/>
      <c r="D2471"/>
      <c r="E2471"/>
      <c r="F2471"/>
      <c r="G2471"/>
      <c r="H2471"/>
      <c r="I2471"/>
      <c r="J2471"/>
      <c r="K2471"/>
      <c r="L2471"/>
      <c r="M2471"/>
      <c r="N2471"/>
      <c r="O2471"/>
      <c r="P2471"/>
      <c r="Q2471"/>
    </row>
    <row r="2472" spans="2:17">
      <c r="B2472"/>
      <c r="C2472"/>
      <c r="D2472"/>
      <c r="E2472"/>
      <c r="F2472"/>
      <c r="G2472"/>
      <c r="H2472"/>
      <c r="I2472"/>
      <c r="J2472"/>
      <c r="K2472"/>
      <c r="L2472"/>
      <c r="M2472"/>
      <c r="N2472"/>
      <c r="O2472"/>
      <c r="P2472"/>
      <c r="Q2472"/>
    </row>
    <row r="2473" spans="2:17">
      <c r="B2473"/>
      <c r="C2473"/>
      <c r="D2473"/>
      <c r="E2473"/>
      <c r="F2473"/>
      <c r="G2473"/>
      <c r="H2473"/>
      <c r="I2473"/>
      <c r="J2473"/>
      <c r="K2473"/>
      <c r="L2473"/>
      <c r="M2473"/>
      <c r="N2473"/>
      <c r="O2473"/>
      <c r="P2473"/>
      <c r="Q2473"/>
    </row>
    <row r="2474" spans="2:17">
      <c r="B2474"/>
      <c r="C2474"/>
      <c r="D2474"/>
      <c r="E2474"/>
      <c r="F2474"/>
      <c r="G2474"/>
      <c r="H2474"/>
      <c r="I2474"/>
      <c r="J2474"/>
      <c r="K2474"/>
      <c r="L2474"/>
      <c r="M2474"/>
      <c r="N2474"/>
      <c r="O2474"/>
      <c r="P2474"/>
      <c r="Q2474"/>
    </row>
    <row r="2475" spans="2:17">
      <c r="B2475"/>
      <c r="C2475"/>
      <c r="D2475"/>
      <c r="E2475"/>
      <c r="F2475"/>
      <c r="G2475"/>
      <c r="H2475"/>
      <c r="I2475"/>
      <c r="J2475"/>
      <c r="K2475"/>
      <c r="L2475"/>
      <c r="M2475"/>
      <c r="N2475"/>
      <c r="O2475"/>
      <c r="P2475"/>
      <c r="Q2475"/>
    </row>
    <row r="2476" spans="2:17">
      <c r="B2476"/>
      <c r="C2476"/>
      <c r="D2476"/>
      <c r="E2476"/>
      <c r="F2476"/>
      <c r="G2476"/>
      <c r="H2476"/>
      <c r="I2476"/>
      <c r="J2476"/>
      <c r="K2476"/>
      <c r="L2476"/>
      <c r="M2476"/>
      <c r="N2476"/>
      <c r="O2476"/>
      <c r="P2476"/>
      <c r="Q2476"/>
    </row>
    <row r="2477" spans="2:17">
      <c r="B2477"/>
      <c r="C2477"/>
      <c r="D2477"/>
      <c r="E2477"/>
      <c r="F2477"/>
      <c r="G2477"/>
      <c r="H2477"/>
      <c r="I2477"/>
      <c r="J2477"/>
      <c r="K2477"/>
      <c r="L2477"/>
      <c r="M2477"/>
      <c r="N2477"/>
      <c r="O2477"/>
      <c r="P2477"/>
      <c r="Q2477"/>
    </row>
    <row r="2478" spans="2:17">
      <c r="B2478"/>
      <c r="C2478"/>
      <c r="D2478"/>
      <c r="E2478"/>
      <c r="F2478"/>
      <c r="G2478"/>
      <c r="H2478"/>
      <c r="I2478"/>
      <c r="J2478"/>
      <c r="K2478"/>
      <c r="L2478"/>
      <c r="M2478"/>
      <c r="N2478"/>
      <c r="O2478"/>
      <c r="P2478"/>
      <c r="Q2478"/>
    </row>
    <row r="2479" spans="2:17">
      <c r="B2479"/>
      <c r="C2479"/>
      <c r="D2479"/>
      <c r="E2479"/>
      <c r="F2479"/>
      <c r="G2479"/>
      <c r="H2479"/>
      <c r="I2479"/>
      <c r="J2479"/>
      <c r="K2479"/>
      <c r="L2479"/>
      <c r="M2479"/>
      <c r="N2479"/>
      <c r="O2479"/>
      <c r="P2479"/>
      <c r="Q2479"/>
    </row>
    <row r="2480" spans="2:17">
      <c r="B2480"/>
      <c r="C2480"/>
      <c r="D2480"/>
      <c r="E2480"/>
      <c r="F2480"/>
      <c r="G2480"/>
      <c r="H2480"/>
      <c r="I2480"/>
      <c r="J2480"/>
      <c r="K2480"/>
      <c r="L2480"/>
      <c r="M2480"/>
      <c r="N2480"/>
      <c r="O2480"/>
      <c r="P2480"/>
      <c r="Q2480"/>
    </row>
    <row r="2481" spans="2:17">
      <c r="B2481"/>
      <c r="C2481"/>
      <c r="D2481"/>
      <c r="E2481"/>
      <c r="F2481"/>
      <c r="G2481"/>
      <c r="H2481"/>
      <c r="I2481"/>
      <c r="J2481"/>
      <c r="K2481"/>
      <c r="L2481"/>
      <c r="M2481"/>
      <c r="N2481"/>
      <c r="O2481"/>
      <c r="P2481"/>
      <c r="Q2481"/>
    </row>
    <row r="2482" spans="2:17">
      <c r="B2482"/>
      <c r="C2482"/>
      <c r="D2482"/>
      <c r="E2482"/>
      <c r="F2482"/>
      <c r="G2482"/>
      <c r="H2482"/>
      <c r="I2482"/>
      <c r="J2482"/>
      <c r="K2482"/>
      <c r="L2482"/>
      <c r="M2482"/>
      <c r="N2482"/>
      <c r="O2482"/>
      <c r="P2482"/>
      <c r="Q2482"/>
    </row>
    <row r="2483" spans="2:17">
      <c r="B2483"/>
      <c r="C2483"/>
      <c r="D2483"/>
      <c r="E2483"/>
      <c r="F2483"/>
      <c r="G2483"/>
      <c r="H2483"/>
      <c r="I2483"/>
      <c r="J2483"/>
      <c r="K2483"/>
      <c r="L2483"/>
      <c r="M2483"/>
      <c r="N2483"/>
      <c r="O2483"/>
      <c r="P2483"/>
      <c r="Q2483"/>
    </row>
    <row r="2484" spans="2:17">
      <c r="B2484"/>
      <c r="C2484"/>
      <c r="D2484"/>
      <c r="E2484"/>
      <c r="F2484"/>
      <c r="G2484"/>
      <c r="H2484"/>
      <c r="I2484"/>
      <c r="J2484"/>
      <c r="K2484"/>
      <c r="L2484"/>
      <c r="M2484"/>
      <c r="N2484"/>
      <c r="O2484"/>
      <c r="P2484"/>
      <c r="Q2484"/>
    </row>
    <row r="2485" spans="2:17">
      <c r="B2485"/>
      <c r="C2485"/>
      <c r="D2485"/>
      <c r="E2485"/>
      <c r="F2485"/>
      <c r="G2485"/>
      <c r="H2485"/>
      <c r="I2485"/>
      <c r="J2485"/>
      <c r="K2485"/>
      <c r="L2485"/>
      <c r="M2485"/>
      <c r="N2485"/>
      <c r="O2485"/>
      <c r="P2485"/>
      <c r="Q2485"/>
    </row>
    <row r="2486" spans="2:17">
      <c r="B2486"/>
      <c r="C2486"/>
      <c r="D2486"/>
      <c r="E2486"/>
      <c r="F2486"/>
      <c r="G2486"/>
      <c r="H2486"/>
      <c r="I2486"/>
      <c r="J2486"/>
      <c r="K2486"/>
      <c r="L2486"/>
      <c r="M2486"/>
      <c r="N2486"/>
      <c r="O2486"/>
      <c r="P2486"/>
      <c r="Q2486"/>
    </row>
    <row r="2487" spans="2:17">
      <c r="B2487"/>
      <c r="C2487"/>
      <c r="D2487"/>
      <c r="E2487"/>
      <c r="F2487"/>
      <c r="G2487"/>
      <c r="H2487"/>
      <c r="I2487"/>
      <c r="J2487"/>
      <c r="K2487"/>
      <c r="L2487"/>
      <c r="M2487"/>
      <c r="N2487"/>
      <c r="O2487"/>
      <c r="P2487"/>
      <c r="Q2487"/>
    </row>
    <row r="2488" spans="2:17">
      <c r="B2488"/>
      <c r="C2488"/>
      <c r="D2488"/>
      <c r="E2488"/>
      <c r="F2488"/>
      <c r="G2488"/>
      <c r="H2488"/>
      <c r="I2488"/>
      <c r="J2488"/>
      <c r="K2488"/>
      <c r="L2488"/>
      <c r="M2488"/>
      <c r="N2488"/>
      <c r="O2488"/>
      <c r="P2488"/>
      <c r="Q2488"/>
    </row>
    <row r="2489" spans="2:17">
      <c r="B2489"/>
      <c r="C2489"/>
      <c r="D2489"/>
      <c r="E2489"/>
      <c r="F2489"/>
      <c r="G2489"/>
      <c r="H2489"/>
      <c r="I2489"/>
      <c r="J2489"/>
      <c r="K2489"/>
      <c r="L2489"/>
      <c r="M2489"/>
      <c r="N2489"/>
      <c r="O2489"/>
      <c r="P2489"/>
      <c r="Q2489"/>
    </row>
    <row r="2490" spans="2:17">
      <c r="B2490"/>
      <c r="C2490"/>
      <c r="D2490"/>
      <c r="E2490"/>
      <c r="F2490"/>
      <c r="G2490"/>
      <c r="H2490"/>
      <c r="I2490"/>
      <c r="J2490"/>
      <c r="K2490"/>
      <c r="L2490"/>
      <c r="M2490"/>
      <c r="N2490"/>
      <c r="O2490"/>
      <c r="P2490"/>
      <c r="Q2490"/>
    </row>
    <row r="2491" spans="2:17">
      <c r="B2491"/>
      <c r="C2491"/>
      <c r="D2491"/>
      <c r="E2491"/>
      <c r="F2491"/>
      <c r="G2491"/>
      <c r="H2491"/>
      <c r="I2491"/>
      <c r="J2491"/>
      <c r="K2491"/>
      <c r="L2491"/>
      <c r="M2491"/>
      <c r="N2491"/>
      <c r="O2491"/>
      <c r="P2491"/>
      <c r="Q2491"/>
    </row>
    <row r="2492" spans="2:17">
      <c r="B2492"/>
      <c r="C2492"/>
      <c r="D2492"/>
      <c r="E2492"/>
      <c r="F2492"/>
      <c r="G2492"/>
      <c r="H2492"/>
      <c r="I2492"/>
      <c r="J2492"/>
      <c r="K2492"/>
      <c r="L2492"/>
      <c r="M2492"/>
      <c r="N2492"/>
      <c r="O2492"/>
      <c r="P2492"/>
      <c r="Q2492"/>
    </row>
    <row r="2493" spans="2:17">
      <c r="B2493"/>
      <c r="C2493"/>
      <c r="D2493"/>
      <c r="E2493"/>
      <c r="F2493"/>
      <c r="G2493"/>
      <c r="H2493"/>
      <c r="I2493"/>
      <c r="J2493"/>
      <c r="K2493"/>
      <c r="L2493"/>
      <c r="M2493"/>
      <c r="N2493"/>
      <c r="O2493"/>
      <c r="P2493"/>
      <c r="Q2493"/>
    </row>
    <row r="2494" spans="2:17">
      <c r="B2494"/>
      <c r="C2494"/>
      <c r="D2494"/>
      <c r="E2494"/>
      <c r="F2494"/>
      <c r="G2494"/>
      <c r="H2494"/>
      <c r="I2494"/>
      <c r="J2494"/>
      <c r="K2494"/>
      <c r="L2494"/>
      <c r="M2494"/>
      <c r="N2494"/>
      <c r="O2494"/>
      <c r="P2494"/>
      <c r="Q2494"/>
    </row>
    <row r="2495" spans="2:17">
      <c r="B2495"/>
      <c r="C2495"/>
      <c r="D2495"/>
      <c r="E2495"/>
      <c r="F2495"/>
      <c r="G2495"/>
      <c r="H2495"/>
      <c r="I2495"/>
      <c r="J2495"/>
      <c r="K2495"/>
      <c r="L2495"/>
      <c r="M2495"/>
      <c r="N2495"/>
      <c r="O2495"/>
      <c r="P2495"/>
      <c r="Q2495"/>
    </row>
    <row r="2496" spans="2:17">
      <c r="B2496"/>
      <c r="C2496"/>
      <c r="D2496"/>
      <c r="E2496"/>
      <c r="F2496"/>
      <c r="G2496"/>
      <c r="H2496"/>
      <c r="I2496"/>
      <c r="J2496"/>
      <c r="K2496"/>
      <c r="L2496"/>
      <c r="M2496"/>
      <c r="N2496"/>
      <c r="O2496"/>
      <c r="P2496"/>
      <c r="Q2496"/>
    </row>
    <row r="2497" spans="2:17">
      <c r="B2497"/>
      <c r="C2497"/>
      <c r="D2497"/>
      <c r="E2497"/>
      <c r="F2497"/>
      <c r="G2497"/>
      <c r="H2497"/>
      <c r="I2497"/>
      <c r="J2497"/>
      <c r="K2497"/>
      <c r="L2497"/>
      <c r="M2497"/>
      <c r="N2497"/>
      <c r="O2497"/>
      <c r="P2497"/>
      <c r="Q2497"/>
    </row>
    <row r="2498" spans="2:17">
      <c r="B2498"/>
      <c r="C2498"/>
      <c r="D2498"/>
      <c r="E2498"/>
      <c r="F2498"/>
      <c r="G2498"/>
      <c r="H2498"/>
      <c r="I2498"/>
      <c r="J2498"/>
      <c r="K2498"/>
      <c r="L2498"/>
      <c r="M2498"/>
      <c r="N2498"/>
      <c r="O2498"/>
      <c r="P2498"/>
      <c r="Q2498"/>
    </row>
    <row r="2499" spans="2:17">
      <c r="B2499"/>
      <c r="C2499"/>
      <c r="D2499"/>
      <c r="E2499"/>
      <c r="F2499"/>
      <c r="G2499"/>
      <c r="H2499"/>
      <c r="I2499"/>
      <c r="J2499"/>
      <c r="K2499"/>
      <c r="L2499"/>
      <c r="M2499"/>
      <c r="N2499"/>
      <c r="O2499"/>
      <c r="P2499"/>
      <c r="Q2499"/>
    </row>
    <row r="2500" spans="2:17">
      <c r="B2500"/>
      <c r="C2500"/>
      <c r="D2500"/>
      <c r="E2500"/>
      <c r="F2500"/>
      <c r="G2500"/>
      <c r="H2500"/>
      <c r="I2500"/>
      <c r="J2500"/>
      <c r="K2500"/>
      <c r="L2500"/>
      <c r="M2500"/>
      <c r="N2500"/>
      <c r="O2500"/>
      <c r="P2500"/>
      <c r="Q2500"/>
    </row>
    <row r="2501" spans="2:17">
      <c r="B2501"/>
      <c r="C2501"/>
      <c r="D2501"/>
      <c r="E2501"/>
      <c r="F2501"/>
      <c r="G2501"/>
      <c r="H2501"/>
      <c r="I2501"/>
      <c r="J2501"/>
      <c r="K2501"/>
      <c r="L2501"/>
      <c r="M2501"/>
      <c r="N2501"/>
      <c r="O2501"/>
      <c r="P2501"/>
      <c r="Q2501"/>
    </row>
    <row r="2502" spans="2:17">
      <c r="B2502"/>
      <c r="C2502"/>
      <c r="D2502"/>
      <c r="E2502"/>
      <c r="F2502"/>
      <c r="G2502"/>
      <c r="H2502"/>
      <c r="I2502"/>
      <c r="J2502"/>
      <c r="K2502"/>
      <c r="L2502"/>
      <c r="M2502"/>
      <c r="N2502"/>
      <c r="O2502"/>
      <c r="P2502"/>
      <c r="Q2502"/>
    </row>
    <row r="2503" spans="2:17">
      <c r="B2503"/>
      <c r="C2503"/>
      <c r="D2503"/>
      <c r="E2503"/>
      <c r="F2503"/>
      <c r="G2503"/>
      <c r="H2503"/>
      <c r="I2503"/>
      <c r="J2503"/>
      <c r="K2503"/>
      <c r="L2503"/>
      <c r="M2503"/>
      <c r="N2503"/>
      <c r="O2503"/>
      <c r="P2503"/>
      <c r="Q2503"/>
    </row>
    <row r="2504" spans="2:17">
      <c r="B2504"/>
      <c r="C2504"/>
      <c r="D2504"/>
      <c r="E2504"/>
      <c r="F2504"/>
      <c r="G2504"/>
      <c r="H2504"/>
      <c r="I2504"/>
      <c r="J2504"/>
      <c r="K2504"/>
      <c r="L2504"/>
      <c r="M2504"/>
      <c r="N2504"/>
      <c r="O2504"/>
      <c r="P2504"/>
      <c r="Q2504"/>
    </row>
    <row r="2505" spans="2:17">
      <c r="B2505"/>
      <c r="C2505"/>
      <c r="D2505"/>
      <c r="E2505"/>
      <c r="F2505"/>
      <c r="G2505"/>
      <c r="H2505"/>
      <c r="I2505"/>
      <c r="J2505"/>
      <c r="K2505"/>
      <c r="L2505"/>
      <c r="M2505"/>
      <c r="N2505"/>
      <c r="O2505"/>
      <c r="P2505"/>
      <c r="Q2505"/>
    </row>
    <row r="2506" spans="2:17">
      <c r="B2506"/>
      <c r="C2506"/>
      <c r="D2506"/>
      <c r="E2506"/>
      <c r="F2506"/>
      <c r="G2506"/>
      <c r="H2506"/>
      <c r="I2506"/>
      <c r="J2506"/>
      <c r="K2506"/>
      <c r="L2506"/>
      <c r="M2506"/>
      <c r="N2506"/>
      <c r="O2506"/>
      <c r="P2506"/>
      <c r="Q2506"/>
    </row>
    <row r="2507" spans="2:17">
      <c r="B2507"/>
      <c r="C2507"/>
      <c r="D2507"/>
      <c r="E2507"/>
      <c r="F2507"/>
      <c r="G2507"/>
      <c r="H2507"/>
      <c r="I2507"/>
      <c r="J2507"/>
      <c r="K2507"/>
      <c r="L2507"/>
      <c r="M2507"/>
      <c r="N2507"/>
      <c r="O2507"/>
      <c r="P2507"/>
      <c r="Q2507"/>
    </row>
    <row r="2508" spans="2:17">
      <c r="B2508"/>
      <c r="C2508"/>
      <c r="D2508"/>
      <c r="E2508"/>
      <c r="F2508"/>
      <c r="G2508"/>
      <c r="H2508"/>
      <c r="I2508"/>
      <c r="J2508"/>
      <c r="K2508"/>
      <c r="L2508"/>
      <c r="M2508"/>
      <c r="N2508"/>
      <c r="O2508"/>
      <c r="P2508"/>
      <c r="Q2508"/>
    </row>
    <row r="2509" spans="2:17">
      <c r="B2509"/>
      <c r="C2509"/>
      <c r="D2509"/>
      <c r="E2509"/>
      <c r="F2509"/>
      <c r="G2509"/>
      <c r="H2509"/>
      <c r="I2509"/>
      <c r="J2509"/>
      <c r="K2509"/>
      <c r="L2509"/>
      <c r="M2509"/>
      <c r="N2509"/>
      <c r="O2509"/>
      <c r="P2509"/>
      <c r="Q2509"/>
    </row>
    <row r="2510" spans="2:17">
      <c r="B2510"/>
      <c r="C2510"/>
      <c r="D2510"/>
      <c r="E2510"/>
      <c r="F2510"/>
      <c r="G2510"/>
      <c r="H2510"/>
      <c r="I2510"/>
      <c r="J2510"/>
      <c r="K2510"/>
      <c r="L2510"/>
      <c r="M2510"/>
      <c r="N2510"/>
      <c r="O2510"/>
      <c r="P2510"/>
      <c r="Q2510"/>
    </row>
    <row r="2511" spans="2:17">
      <c r="B2511"/>
      <c r="C2511"/>
      <c r="D2511"/>
      <c r="E2511"/>
      <c r="F2511"/>
      <c r="G2511"/>
      <c r="H2511"/>
      <c r="I2511"/>
      <c r="J2511"/>
      <c r="K2511"/>
      <c r="L2511"/>
      <c r="M2511"/>
      <c r="N2511"/>
      <c r="O2511"/>
      <c r="P2511"/>
      <c r="Q2511"/>
    </row>
    <row r="2512" spans="2:17">
      <c r="B2512"/>
      <c r="C2512"/>
      <c r="D2512"/>
      <c r="E2512"/>
      <c r="F2512"/>
      <c r="G2512"/>
      <c r="H2512"/>
      <c r="I2512"/>
      <c r="J2512"/>
      <c r="K2512"/>
      <c r="L2512"/>
      <c r="M2512"/>
      <c r="N2512"/>
      <c r="O2512"/>
      <c r="P2512"/>
      <c r="Q2512"/>
    </row>
    <row r="2513" spans="2:17">
      <c r="B2513"/>
      <c r="C2513"/>
      <c r="D2513"/>
      <c r="E2513"/>
      <c r="F2513"/>
      <c r="G2513"/>
      <c r="H2513"/>
      <c r="I2513"/>
      <c r="J2513"/>
      <c r="K2513"/>
      <c r="L2513"/>
      <c r="M2513"/>
      <c r="N2513"/>
      <c r="O2513"/>
      <c r="P2513"/>
      <c r="Q2513"/>
    </row>
    <row r="2514" spans="2:17">
      <c r="B2514"/>
      <c r="C2514"/>
      <c r="D2514"/>
      <c r="E2514"/>
      <c r="F2514"/>
      <c r="G2514"/>
      <c r="H2514"/>
      <c r="I2514"/>
      <c r="J2514"/>
      <c r="K2514"/>
      <c r="L2514"/>
      <c r="M2514"/>
      <c r="N2514"/>
      <c r="O2514"/>
      <c r="P2514"/>
      <c r="Q2514"/>
    </row>
    <row r="2515" spans="2:17">
      <c r="B2515"/>
      <c r="C2515"/>
      <c r="D2515"/>
      <c r="E2515"/>
      <c r="F2515"/>
      <c r="G2515"/>
      <c r="H2515"/>
      <c r="I2515"/>
      <c r="J2515"/>
      <c r="K2515"/>
      <c r="L2515"/>
      <c r="M2515"/>
      <c r="N2515"/>
      <c r="O2515"/>
      <c r="P2515"/>
      <c r="Q2515"/>
    </row>
    <row r="2516" spans="2:17">
      <c r="B2516"/>
      <c r="C2516"/>
      <c r="D2516"/>
      <c r="E2516"/>
      <c r="F2516"/>
      <c r="G2516"/>
      <c r="H2516"/>
      <c r="I2516"/>
      <c r="J2516"/>
      <c r="K2516"/>
      <c r="L2516"/>
      <c r="M2516"/>
      <c r="N2516"/>
      <c r="O2516"/>
      <c r="P2516"/>
      <c r="Q2516"/>
    </row>
    <row r="2517" spans="2:17">
      <c r="B2517"/>
      <c r="C2517"/>
      <c r="D2517"/>
      <c r="E2517"/>
      <c r="F2517"/>
      <c r="G2517"/>
      <c r="H2517"/>
      <c r="I2517"/>
      <c r="J2517"/>
      <c r="K2517"/>
      <c r="L2517"/>
      <c r="M2517"/>
      <c r="N2517"/>
      <c r="O2517"/>
      <c r="P2517"/>
      <c r="Q2517"/>
    </row>
    <row r="2518" spans="2:17">
      <c r="B2518"/>
      <c r="C2518"/>
      <c r="D2518"/>
      <c r="E2518"/>
      <c r="F2518"/>
      <c r="G2518"/>
      <c r="H2518"/>
      <c r="I2518"/>
      <c r="J2518"/>
      <c r="K2518"/>
      <c r="L2518"/>
      <c r="M2518"/>
      <c r="N2518"/>
      <c r="O2518"/>
      <c r="P2518"/>
      <c r="Q2518"/>
    </row>
    <row r="2519" spans="2:17">
      <c r="B2519"/>
      <c r="C2519"/>
      <c r="D2519"/>
      <c r="E2519"/>
      <c r="F2519"/>
      <c r="G2519"/>
      <c r="H2519"/>
      <c r="I2519"/>
      <c r="J2519"/>
      <c r="K2519"/>
      <c r="L2519"/>
      <c r="M2519"/>
      <c r="N2519"/>
      <c r="O2519"/>
      <c r="P2519"/>
      <c r="Q2519"/>
    </row>
    <row r="2520" spans="2:17">
      <c r="B2520"/>
      <c r="C2520"/>
      <c r="D2520"/>
      <c r="E2520"/>
      <c r="F2520"/>
      <c r="G2520"/>
      <c r="H2520"/>
      <c r="I2520"/>
      <c r="J2520"/>
      <c r="K2520"/>
      <c r="L2520"/>
      <c r="M2520"/>
      <c r="N2520"/>
      <c r="O2520"/>
      <c r="P2520"/>
      <c r="Q2520"/>
    </row>
    <row r="2521" spans="2:17">
      <c r="B2521"/>
      <c r="C2521"/>
      <c r="D2521"/>
      <c r="E2521"/>
      <c r="F2521"/>
      <c r="G2521"/>
      <c r="H2521"/>
      <c r="I2521"/>
      <c r="J2521"/>
      <c r="K2521"/>
      <c r="L2521"/>
      <c r="M2521"/>
      <c r="N2521"/>
      <c r="O2521"/>
      <c r="P2521"/>
      <c r="Q2521"/>
    </row>
    <row r="2522" spans="2:17">
      <c r="B2522"/>
      <c r="C2522"/>
      <c r="D2522"/>
      <c r="E2522"/>
      <c r="F2522"/>
      <c r="G2522"/>
      <c r="H2522"/>
      <c r="I2522"/>
      <c r="J2522"/>
      <c r="K2522"/>
      <c r="L2522"/>
      <c r="M2522"/>
      <c r="N2522"/>
      <c r="O2522"/>
      <c r="P2522"/>
      <c r="Q2522"/>
    </row>
    <row r="2523" spans="2:17">
      <c r="B2523"/>
      <c r="C2523"/>
      <c r="D2523"/>
      <c r="E2523"/>
      <c r="F2523"/>
      <c r="G2523"/>
      <c r="H2523"/>
      <c r="I2523"/>
      <c r="J2523"/>
      <c r="K2523"/>
      <c r="L2523"/>
      <c r="M2523"/>
      <c r="N2523"/>
      <c r="O2523"/>
      <c r="P2523"/>
      <c r="Q2523"/>
    </row>
    <row r="2524" spans="2:17">
      <c r="B2524"/>
      <c r="C2524"/>
      <c r="D2524"/>
      <c r="E2524"/>
      <c r="F2524"/>
      <c r="G2524"/>
      <c r="H2524"/>
      <c r="I2524"/>
      <c r="J2524"/>
      <c r="K2524"/>
      <c r="L2524"/>
      <c r="M2524"/>
      <c r="N2524"/>
      <c r="O2524"/>
      <c r="P2524"/>
      <c r="Q2524"/>
    </row>
    <row r="2525" spans="2:17">
      <c r="B2525"/>
      <c r="C2525"/>
      <c r="D2525"/>
      <c r="E2525"/>
      <c r="F2525"/>
      <c r="G2525"/>
      <c r="H2525"/>
      <c r="I2525"/>
      <c r="J2525"/>
      <c r="K2525"/>
      <c r="L2525"/>
      <c r="M2525"/>
      <c r="N2525"/>
      <c r="O2525"/>
      <c r="P2525"/>
      <c r="Q2525"/>
    </row>
    <row r="2526" spans="2:17">
      <c r="B2526"/>
      <c r="C2526"/>
      <c r="D2526"/>
      <c r="E2526"/>
      <c r="F2526"/>
      <c r="G2526"/>
      <c r="H2526"/>
      <c r="I2526"/>
      <c r="J2526"/>
      <c r="K2526"/>
      <c r="L2526"/>
      <c r="M2526"/>
      <c r="N2526"/>
      <c r="O2526"/>
      <c r="P2526"/>
      <c r="Q2526"/>
    </row>
    <row r="2527" spans="2:17">
      <c r="B2527"/>
      <c r="C2527"/>
      <c r="D2527"/>
      <c r="E2527"/>
      <c r="F2527"/>
      <c r="G2527"/>
      <c r="H2527"/>
      <c r="I2527"/>
      <c r="J2527"/>
      <c r="K2527"/>
      <c r="L2527"/>
      <c r="M2527"/>
      <c r="N2527"/>
      <c r="O2527"/>
      <c r="P2527"/>
      <c r="Q2527"/>
    </row>
    <row r="2528" spans="2:17">
      <c r="B2528"/>
      <c r="C2528"/>
      <c r="D2528"/>
      <c r="E2528"/>
      <c r="F2528"/>
      <c r="G2528"/>
      <c r="H2528"/>
      <c r="I2528"/>
      <c r="J2528"/>
      <c r="K2528"/>
      <c r="L2528"/>
      <c r="M2528"/>
      <c r="N2528"/>
      <c r="O2528"/>
      <c r="P2528"/>
      <c r="Q2528"/>
    </row>
    <row r="2529" spans="2:17">
      <c r="B2529"/>
      <c r="C2529"/>
      <c r="D2529"/>
      <c r="E2529"/>
      <c r="F2529"/>
      <c r="G2529"/>
      <c r="H2529"/>
      <c r="I2529"/>
      <c r="J2529"/>
      <c r="K2529"/>
      <c r="L2529"/>
      <c r="M2529"/>
      <c r="N2529"/>
      <c r="O2529"/>
      <c r="P2529"/>
      <c r="Q2529"/>
    </row>
    <row r="2530" spans="2:17">
      <c r="B2530"/>
      <c r="C2530"/>
      <c r="D2530"/>
      <c r="E2530"/>
      <c r="F2530"/>
      <c r="G2530"/>
      <c r="H2530"/>
      <c r="I2530"/>
      <c r="J2530"/>
      <c r="K2530"/>
      <c r="L2530"/>
      <c r="M2530"/>
      <c r="N2530"/>
      <c r="O2530"/>
      <c r="P2530"/>
      <c r="Q2530"/>
    </row>
    <row r="2531" spans="2:17">
      <c r="B2531"/>
      <c r="C2531"/>
      <c r="D2531"/>
      <c r="E2531"/>
      <c r="F2531"/>
      <c r="G2531"/>
      <c r="H2531"/>
      <c r="I2531"/>
      <c r="J2531"/>
      <c r="K2531"/>
      <c r="L2531"/>
      <c r="M2531"/>
      <c r="N2531"/>
      <c r="O2531"/>
      <c r="P2531"/>
      <c r="Q2531"/>
    </row>
    <row r="2532" spans="2:17">
      <c r="B2532"/>
      <c r="C2532"/>
      <c r="D2532"/>
      <c r="E2532"/>
      <c r="F2532"/>
      <c r="G2532"/>
      <c r="H2532"/>
      <c r="I2532"/>
      <c r="J2532"/>
      <c r="K2532"/>
      <c r="L2532"/>
      <c r="M2532"/>
      <c r="N2532"/>
      <c r="O2532"/>
      <c r="P2532"/>
      <c r="Q2532"/>
    </row>
    <row r="2533" spans="2:17">
      <c r="B2533"/>
      <c r="C2533"/>
      <c r="D2533"/>
      <c r="E2533"/>
      <c r="F2533"/>
      <c r="G2533"/>
      <c r="H2533"/>
      <c r="I2533"/>
      <c r="J2533"/>
      <c r="K2533"/>
      <c r="L2533"/>
      <c r="M2533"/>
      <c r="N2533"/>
      <c r="O2533"/>
      <c r="P2533"/>
      <c r="Q2533"/>
    </row>
    <row r="2534" spans="2:17">
      <c r="B2534"/>
      <c r="C2534"/>
      <c r="D2534"/>
      <c r="E2534"/>
      <c r="F2534"/>
      <c r="G2534"/>
      <c r="H2534"/>
      <c r="I2534"/>
      <c r="J2534"/>
      <c r="K2534"/>
      <c r="L2534"/>
      <c r="M2534"/>
      <c r="N2534"/>
      <c r="O2534"/>
      <c r="P2534"/>
      <c r="Q2534"/>
    </row>
    <row r="2535" spans="2:17">
      <c r="B2535"/>
      <c r="C2535"/>
      <c r="D2535"/>
      <c r="E2535"/>
      <c r="F2535"/>
      <c r="G2535"/>
      <c r="H2535"/>
      <c r="I2535"/>
      <c r="J2535"/>
      <c r="K2535"/>
      <c r="L2535"/>
      <c r="M2535"/>
      <c r="N2535"/>
      <c r="O2535"/>
      <c r="P2535"/>
      <c r="Q2535"/>
    </row>
    <row r="2536" spans="2:17">
      <c r="B2536"/>
      <c r="C2536"/>
      <c r="D2536"/>
      <c r="E2536"/>
      <c r="F2536"/>
      <c r="G2536"/>
      <c r="H2536"/>
      <c r="I2536"/>
      <c r="J2536"/>
      <c r="K2536"/>
      <c r="L2536"/>
      <c r="M2536"/>
      <c r="N2536"/>
      <c r="O2536"/>
      <c r="P2536"/>
      <c r="Q2536"/>
    </row>
    <row r="2537" spans="2:17">
      <c r="B2537"/>
      <c r="C2537"/>
      <c r="D2537"/>
      <c r="E2537"/>
      <c r="F2537"/>
      <c r="G2537"/>
      <c r="H2537"/>
      <c r="I2537"/>
      <c r="J2537"/>
      <c r="K2537"/>
      <c r="L2537"/>
      <c r="M2537"/>
      <c r="N2537"/>
      <c r="O2537"/>
      <c r="P2537"/>
      <c r="Q2537"/>
    </row>
    <row r="2538" spans="2:17">
      <c r="B2538"/>
      <c r="C2538"/>
      <c r="D2538"/>
      <c r="E2538"/>
      <c r="F2538"/>
      <c r="G2538"/>
      <c r="H2538"/>
      <c r="I2538"/>
      <c r="J2538"/>
      <c r="K2538"/>
      <c r="L2538"/>
      <c r="M2538"/>
      <c r="N2538"/>
      <c r="O2538"/>
      <c r="P2538"/>
      <c r="Q2538"/>
    </row>
    <row r="2539" spans="2:17">
      <c r="B2539"/>
      <c r="C2539"/>
      <c r="D2539"/>
      <c r="E2539"/>
      <c r="F2539"/>
      <c r="G2539"/>
      <c r="H2539"/>
      <c r="I2539"/>
      <c r="J2539"/>
      <c r="K2539"/>
      <c r="L2539"/>
      <c r="M2539"/>
      <c r="N2539"/>
      <c r="O2539"/>
      <c r="P2539"/>
      <c r="Q2539"/>
    </row>
    <row r="2540" spans="2:17">
      <c r="B2540"/>
      <c r="C2540"/>
      <c r="D2540"/>
      <c r="E2540"/>
      <c r="F2540"/>
      <c r="G2540"/>
      <c r="H2540"/>
      <c r="I2540"/>
      <c r="J2540"/>
      <c r="K2540"/>
      <c r="L2540"/>
      <c r="M2540"/>
      <c r="N2540"/>
      <c r="O2540"/>
      <c r="P2540"/>
      <c r="Q2540"/>
    </row>
    <row r="2541" spans="2:17">
      <c r="B2541"/>
      <c r="C2541"/>
      <c r="D2541"/>
      <c r="E2541"/>
      <c r="F2541"/>
      <c r="G2541"/>
      <c r="H2541"/>
      <c r="I2541"/>
      <c r="J2541"/>
      <c r="K2541"/>
      <c r="L2541"/>
      <c r="M2541"/>
      <c r="N2541"/>
      <c r="O2541"/>
      <c r="P2541"/>
      <c r="Q2541"/>
    </row>
    <row r="2542" spans="2:17">
      <c r="B2542"/>
      <c r="C2542"/>
      <c r="D2542"/>
      <c r="E2542"/>
      <c r="F2542"/>
      <c r="G2542"/>
      <c r="H2542"/>
      <c r="I2542"/>
      <c r="J2542"/>
      <c r="K2542"/>
      <c r="L2542"/>
      <c r="M2542"/>
      <c r="N2542"/>
      <c r="O2542"/>
      <c r="P2542"/>
      <c r="Q2542"/>
    </row>
    <row r="2543" spans="2:17">
      <c r="B2543"/>
      <c r="C2543"/>
      <c r="D2543"/>
      <c r="E2543"/>
      <c r="F2543"/>
      <c r="G2543"/>
      <c r="H2543"/>
      <c r="I2543"/>
      <c r="J2543"/>
      <c r="K2543"/>
      <c r="L2543"/>
      <c r="M2543"/>
      <c r="N2543"/>
      <c r="O2543"/>
      <c r="P2543"/>
      <c r="Q2543"/>
    </row>
    <row r="2544" spans="2:17">
      <c r="B2544"/>
      <c r="C2544"/>
      <c r="D2544"/>
      <c r="E2544"/>
      <c r="F2544"/>
      <c r="G2544"/>
      <c r="H2544"/>
      <c r="I2544"/>
      <c r="J2544"/>
      <c r="K2544"/>
      <c r="L2544"/>
      <c r="M2544"/>
      <c r="N2544"/>
      <c r="O2544"/>
      <c r="P2544"/>
      <c r="Q2544"/>
    </row>
    <row r="2545" spans="2:17">
      <c r="B2545"/>
      <c r="C2545"/>
      <c r="D2545"/>
      <c r="E2545"/>
      <c r="F2545"/>
      <c r="G2545"/>
      <c r="H2545"/>
      <c r="I2545"/>
      <c r="J2545"/>
      <c r="K2545"/>
      <c r="L2545"/>
      <c r="M2545"/>
      <c r="N2545"/>
      <c r="O2545"/>
      <c r="P2545"/>
      <c r="Q2545"/>
    </row>
    <row r="2546" spans="2:17">
      <c r="B2546"/>
      <c r="C2546"/>
      <c r="D2546"/>
      <c r="E2546"/>
      <c r="F2546"/>
      <c r="G2546"/>
      <c r="H2546"/>
      <c r="I2546"/>
      <c r="J2546"/>
      <c r="K2546"/>
      <c r="L2546"/>
      <c r="M2546"/>
      <c r="N2546"/>
      <c r="O2546"/>
      <c r="P2546"/>
      <c r="Q2546"/>
    </row>
    <row r="2547" spans="2:17">
      <c r="B2547"/>
      <c r="C2547"/>
      <c r="D2547"/>
      <c r="E2547"/>
      <c r="F2547"/>
      <c r="G2547"/>
      <c r="H2547"/>
      <c r="I2547"/>
      <c r="J2547"/>
      <c r="K2547"/>
      <c r="L2547"/>
      <c r="M2547"/>
      <c r="N2547"/>
      <c r="O2547"/>
      <c r="P2547"/>
      <c r="Q2547"/>
    </row>
    <row r="2548" spans="2:17">
      <c r="B2548"/>
      <c r="C2548"/>
      <c r="D2548"/>
      <c r="E2548"/>
      <c r="F2548"/>
      <c r="G2548"/>
      <c r="H2548"/>
      <c r="I2548"/>
      <c r="J2548"/>
      <c r="K2548"/>
      <c r="L2548"/>
      <c r="M2548"/>
      <c r="N2548"/>
      <c r="O2548"/>
      <c r="P2548"/>
      <c r="Q2548"/>
    </row>
    <row r="2549" spans="2:17">
      <c r="B2549"/>
      <c r="C2549"/>
      <c r="D2549"/>
      <c r="E2549"/>
      <c r="F2549"/>
      <c r="G2549"/>
      <c r="H2549"/>
      <c r="I2549"/>
      <c r="J2549"/>
      <c r="K2549"/>
      <c r="L2549"/>
      <c r="M2549"/>
      <c r="N2549"/>
      <c r="O2549"/>
      <c r="P2549"/>
      <c r="Q2549"/>
    </row>
    <row r="2550" spans="2:17">
      <c r="B2550"/>
      <c r="C2550"/>
      <c r="D2550"/>
      <c r="E2550"/>
      <c r="F2550"/>
      <c r="G2550"/>
      <c r="H2550"/>
      <c r="I2550"/>
      <c r="J2550"/>
      <c r="K2550"/>
      <c r="L2550"/>
      <c r="M2550"/>
      <c r="N2550"/>
      <c r="O2550"/>
      <c r="P2550"/>
      <c r="Q2550"/>
    </row>
    <row r="2551" spans="2:17">
      <c r="B2551"/>
      <c r="C2551"/>
      <c r="D2551"/>
      <c r="E2551"/>
      <c r="F2551"/>
      <c r="G2551"/>
      <c r="H2551"/>
      <c r="I2551"/>
      <c r="J2551"/>
      <c r="K2551"/>
      <c r="L2551"/>
      <c r="M2551"/>
      <c r="N2551"/>
      <c r="O2551"/>
      <c r="P2551"/>
      <c r="Q2551"/>
    </row>
    <row r="2552" spans="2:17">
      <c r="B2552"/>
      <c r="C2552"/>
      <c r="D2552"/>
      <c r="E2552"/>
      <c r="F2552"/>
      <c r="G2552"/>
      <c r="H2552"/>
      <c r="I2552"/>
      <c r="J2552"/>
      <c r="K2552"/>
      <c r="L2552"/>
      <c r="M2552"/>
      <c r="N2552"/>
      <c r="O2552"/>
      <c r="P2552"/>
      <c r="Q2552"/>
    </row>
    <row r="2553" spans="2:17">
      <c r="B2553"/>
      <c r="C2553"/>
      <c r="D2553"/>
      <c r="E2553"/>
      <c r="F2553"/>
      <c r="G2553"/>
      <c r="H2553"/>
      <c r="I2553"/>
      <c r="J2553"/>
      <c r="K2553"/>
      <c r="L2553"/>
      <c r="M2553"/>
      <c r="N2553"/>
      <c r="O2553"/>
      <c r="P2553"/>
      <c r="Q2553"/>
    </row>
    <row r="2554" spans="2:17">
      <c r="B2554"/>
      <c r="C2554"/>
      <c r="D2554"/>
      <c r="E2554"/>
      <c r="F2554"/>
      <c r="G2554"/>
      <c r="H2554"/>
      <c r="I2554"/>
      <c r="J2554"/>
      <c r="K2554"/>
      <c r="L2554"/>
      <c r="M2554"/>
      <c r="N2554"/>
      <c r="O2554"/>
      <c r="P2554"/>
      <c r="Q2554"/>
    </row>
    <row r="2555" spans="2:17">
      <c r="B2555"/>
      <c r="C2555"/>
      <c r="D2555"/>
      <c r="E2555"/>
      <c r="F2555"/>
      <c r="G2555"/>
      <c r="H2555"/>
      <c r="I2555"/>
      <c r="J2555"/>
      <c r="K2555"/>
      <c r="L2555"/>
      <c r="M2555"/>
      <c r="N2555"/>
      <c r="O2555"/>
      <c r="P2555"/>
      <c r="Q2555"/>
    </row>
    <row r="2556" spans="2:17">
      <c r="B2556"/>
      <c r="C2556"/>
      <c r="D2556"/>
      <c r="E2556"/>
      <c r="F2556"/>
      <c r="G2556"/>
      <c r="H2556"/>
      <c r="I2556"/>
      <c r="J2556"/>
      <c r="K2556"/>
      <c r="L2556"/>
      <c r="M2556"/>
      <c r="N2556"/>
      <c r="O2556"/>
      <c r="P2556"/>
      <c r="Q2556"/>
    </row>
    <row r="2557" spans="2:17">
      <c r="B2557"/>
      <c r="C2557"/>
      <c r="D2557"/>
      <c r="E2557"/>
      <c r="F2557"/>
      <c r="G2557"/>
      <c r="H2557"/>
      <c r="I2557"/>
      <c r="J2557"/>
      <c r="K2557"/>
      <c r="L2557"/>
      <c r="M2557"/>
      <c r="N2557"/>
      <c r="O2557"/>
      <c r="P2557"/>
      <c r="Q2557"/>
    </row>
    <row r="2558" spans="2:17">
      <c r="B2558"/>
      <c r="C2558"/>
      <c r="D2558"/>
      <c r="E2558"/>
      <c r="F2558"/>
      <c r="G2558"/>
      <c r="H2558"/>
      <c r="I2558"/>
      <c r="J2558"/>
      <c r="K2558"/>
      <c r="L2558"/>
      <c r="M2558"/>
      <c r="N2558"/>
      <c r="O2558"/>
      <c r="P2558"/>
      <c r="Q2558"/>
    </row>
    <row r="2559" spans="2:17">
      <c r="B2559"/>
      <c r="C2559"/>
      <c r="D2559"/>
      <c r="E2559"/>
      <c r="F2559"/>
      <c r="G2559"/>
      <c r="H2559"/>
      <c r="I2559"/>
      <c r="J2559"/>
      <c r="K2559"/>
      <c r="L2559"/>
      <c r="M2559"/>
      <c r="N2559"/>
      <c r="O2559"/>
      <c r="P2559"/>
      <c r="Q2559"/>
    </row>
    <row r="2560" spans="2:17">
      <c r="B2560"/>
      <c r="C2560"/>
      <c r="D2560"/>
      <c r="E2560"/>
      <c r="F2560"/>
      <c r="G2560"/>
      <c r="H2560"/>
      <c r="I2560"/>
      <c r="J2560"/>
      <c r="K2560"/>
      <c r="L2560"/>
      <c r="M2560"/>
      <c r="N2560"/>
      <c r="O2560"/>
      <c r="P2560"/>
      <c r="Q2560"/>
    </row>
    <row r="2561" spans="2:17">
      <c r="B2561"/>
      <c r="C2561"/>
      <c r="D2561"/>
      <c r="E2561"/>
      <c r="F2561"/>
      <c r="G2561"/>
      <c r="H2561"/>
      <c r="I2561"/>
      <c r="J2561"/>
      <c r="K2561"/>
      <c r="L2561"/>
      <c r="M2561"/>
      <c r="N2561"/>
      <c r="O2561"/>
      <c r="P2561"/>
      <c r="Q2561"/>
    </row>
    <row r="2562" spans="2:17">
      <c r="B2562"/>
      <c r="C2562"/>
      <c r="D2562"/>
      <c r="E2562"/>
      <c r="F2562"/>
      <c r="G2562"/>
      <c r="H2562"/>
      <c r="I2562"/>
      <c r="J2562"/>
      <c r="K2562"/>
      <c r="L2562"/>
      <c r="M2562"/>
      <c r="N2562"/>
      <c r="O2562"/>
      <c r="P2562"/>
      <c r="Q2562"/>
    </row>
    <row r="2563" spans="2:17">
      <c r="B2563"/>
      <c r="C2563"/>
      <c r="D2563"/>
      <c r="E2563"/>
      <c r="F2563"/>
      <c r="G2563"/>
      <c r="H2563"/>
      <c r="I2563"/>
      <c r="J2563"/>
      <c r="K2563"/>
      <c r="L2563"/>
      <c r="M2563"/>
      <c r="N2563"/>
      <c r="O2563"/>
      <c r="P2563"/>
      <c r="Q2563"/>
    </row>
    <row r="2564" spans="2:17">
      <c r="B2564"/>
      <c r="C2564"/>
      <c r="D2564"/>
      <c r="E2564"/>
      <c r="F2564"/>
      <c r="G2564"/>
      <c r="H2564"/>
      <c r="I2564"/>
      <c r="J2564"/>
      <c r="K2564"/>
      <c r="L2564"/>
      <c r="M2564"/>
      <c r="N2564"/>
      <c r="O2564"/>
      <c r="P2564"/>
      <c r="Q2564"/>
    </row>
    <row r="2565" spans="2:17">
      <c r="B2565"/>
      <c r="C2565"/>
      <c r="D2565"/>
      <c r="E2565"/>
      <c r="F2565"/>
      <c r="G2565"/>
      <c r="H2565"/>
      <c r="I2565"/>
      <c r="J2565"/>
      <c r="K2565"/>
      <c r="L2565"/>
      <c r="M2565"/>
      <c r="N2565"/>
      <c r="O2565"/>
      <c r="P2565"/>
      <c r="Q2565"/>
    </row>
    <row r="2566" spans="2:17">
      <c r="B2566"/>
      <c r="C2566"/>
      <c r="D2566"/>
      <c r="E2566"/>
      <c r="F2566"/>
      <c r="G2566"/>
      <c r="H2566"/>
      <c r="I2566"/>
      <c r="J2566"/>
      <c r="K2566"/>
      <c r="L2566"/>
      <c r="M2566"/>
      <c r="N2566"/>
      <c r="O2566"/>
      <c r="P2566"/>
      <c r="Q2566"/>
    </row>
    <row r="2567" spans="2:17">
      <c r="B2567"/>
      <c r="C2567"/>
      <c r="D2567"/>
      <c r="E2567"/>
      <c r="F2567"/>
      <c r="G2567"/>
      <c r="H2567"/>
      <c r="I2567"/>
      <c r="J2567"/>
      <c r="K2567"/>
      <c r="L2567"/>
      <c r="M2567"/>
      <c r="N2567"/>
      <c r="O2567"/>
      <c r="P2567"/>
      <c r="Q2567"/>
    </row>
    <row r="2568" spans="2:17">
      <c r="B2568"/>
      <c r="C2568"/>
      <c r="D2568"/>
      <c r="E2568"/>
      <c r="F2568"/>
      <c r="G2568"/>
      <c r="H2568"/>
      <c r="I2568"/>
      <c r="J2568"/>
      <c r="K2568"/>
      <c r="L2568"/>
      <c r="M2568"/>
      <c r="N2568"/>
      <c r="O2568"/>
      <c r="P2568"/>
      <c r="Q2568"/>
    </row>
    <row r="2569" spans="2:17">
      <c r="B2569"/>
      <c r="C2569"/>
      <c r="D2569"/>
      <c r="E2569"/>
      <c r="F2569"/>
      <c r="G2569"/>
      <c r="H2569"/>
      <c r="I2569"/>
      <c r="J2569"/>
      <c r="K2569"/>
      <c r="L2569"/>
      <c r="M2569"/>
      <c r="N2569"/>
      <c r="O2569"/>
      <c r="P2569"/>
      <c r="Q2569"/>
    </row>
    <row r="2570" spans="2:17">
      <c r="B2570"/>
      <c r="C2570"/>
      <c r="D2570"/>
      <c r="E2570"/>
      <c r="F2570"/>
      <c r="G2570"/>
      <c r="H2570"/>
      <c r="I2570"/>
      <c r="J2570"/>
      <c r="K2570"/>
      <c r="L2570"/>
      <c r="M2570"/>
      <c r="N2570"/>
      <c r="O2570"/>
      <c r="P2570"/>
      <c r="Q2570"/>
    </row>
    <row r="2571" spans="2:17">
      <c r="B2571"/>
      <c r="C2571"/>
      <c r="D2571"/>
      <c r="E2571"/>
      <c r="F2571"/>
      <c r="G2571"/>
      <c r="H2571"/>
      <c r="I2571"/>
      <c r="J2571"/>
      <c r="K2571"/>
      <c r="L2571"/>
      <c r="M2571"/>
      <c r="N2571"/>
      <c r="O2571"/>
      <c r="P2571"/>
      <c r="Q2571"/>
    </row>
    <row r="2572" spans="2:17">
      <c r="B2572"/>
      <c r="C2572"/>
      <c r="D2572"/>
      <c r="E2572"/>
      <c r="F2572"/>
      <c r="G2572"/>
      <c r="H2572"/>
      <c r="I2572"/>
      <c r="J2572"/>
      <c r="K2572"/>
      <c r="L2572"/>
      <c r="M2572"/>
      <c r="N2572"/>
      <c r="O2572"/>
      <c r="P2572"/>
      <c r="Q2572"/>
    </row>
    <row r="2573" spans="2:17">
      <c r="B2573"/>
      <c r="C2573"/>
      <c r="D2573"/>
      <c r="E2573"/>
      <c r="F2573"/>
      <c r="G2573"/>
      <c r="H2573"/>
      <c r="I2573"/>
      <c r="J2573"/>
      <c r="K2573"/>
      <c r="L2573"/>
      <c r="M2573"/>
      <c r="N2573"/>
      <c r="O2573"/>
      <c r="P2573"/>
      <c r="Q2573"/>
    </row>
    <row r="2574" spans="2:17">
      <c r="B2574"/>
      <c r="C2574"/>
      <c r="D2574"/>
      <c r="E2574"/>
      <c r="F2574"/>
      <c r="G2574"/>
      <c r="H2574"/>
      <c r="I2574"/>
      <c r="J2574"/>
      <c r="K2574"/>
      <c r="L2574"/>
      <c r="M2574"/>
      <c r="N2574"/>
      <c r="O2574"/>
      <c r="P2574"/>
      <c r="Q2574"/>
    </row>
    <row r="2575" spans="2:17">
      <c r="B2575"/>
      <c r="C2575"/>
      <c r="D2575"/>
      <c r="E2575"/>
      <c r="F2575"/>
      <c r="G2575"/>
      <c r="H2575"/>
      <c r="I2575"/>
      <c r="J2575"/>
      <c r="K2575"/>
      <c r="L2575"/>
      <c r="M2575"/>
      <c r="N2575"/>
      <c r="O2575"/>
      <c r="P2575"/>
      <c r="Q2575"/>
    </row>
    <row r="2576" spans="2:17">
      <c r="B2576"/>
      <c r="C2576"/>
      <c r="D2576"/>
      <c r="E2576"/>
      <c r="F2576"/>
      <c r="G2576"/>
      <c r="H2576"/>
      <c r="I2576"/>
      <c r="J2576"/>
      <c r="K2576"/>
      <c r="L2576"/>
      <c r="M2576"/>
      <c r="N2576"/>
      <c r="O2576"/>
      <c r="P2576"/>
      <c r="Q2576"/>
    </row>
    <row r="2577" spans="2:17">
      <c r="B2577"/>
      <c r="C2577"/>
      <c r="D2577"/>
      <c r="E2577"/>
      <c r="F2577"/>
      <c r="G2577"/>
      <c r="H2577"/>
      <c r="I2577"/>
      <c r="J2577"/>
      <c r="K2577"/>
      <c r="L2577"/>
      <c r="M2577"/>
      <c r="N2577"/>
      <c r="O2577"/>
      <c r="P2577"/>
      <c r="Q2577"/>
    </row>
    <row r="2578" spans="2:17">
      <c r="B2578"/>
      <c r="C2578"/>
      <c r="D2578"/>
      <c r="E2578"/>
      <c r="F2578"/>
      <c r="G2578"/>
      <c r="H2578"/>
      <c r="I2578"/>
      <c r="J2578"/>
      <c r="K2578"/>
      <c r="L2578"/>
      <c r="M2578"/>
      <c r="N2578"/>
      <c r="O2578"/>
      <c r="P2578"/>
      <c r="Q2578"/>
    </row>
    <row r="2579" spans="2:17">
      <c r="B2579"/>
      <c r="C2579"/>
      <c r="D2579"/>
      <c r="E2579"/>
      <c r="F2579"/>
      <c r="G2579"/>
      <c r="H2579"/>
      <c r="I2579"/>
      <c r="J2579"/>
      <c r="K2579"/>
      <c r="L2579"/>
      <c r="M2579"/>
      <c r="N2579"/>
      <c r="O2579"/>
      <c r="P2579"/>
      <c r="Q2579"/>
    </row>
    <row r="2580" spans="2:17">
      <c r="B2580"/>
      <c r="C2580"/>
      <c r="D2580"/>
      <c r="E2580"/>
      <c r="F2580"/>
      <c r="G2580"/>
      <c r="H2580"/>
      <c r="I2580"/>
      <c r="J2580"/>
      <c r="K2580"/>
      <c r="L2580"/>
      <c r="M2580"/>
      <c r="N2580"/>
      <c r="O2580"/>
      <c r="P2580"/>
      <c r="Q2580"/>
    </row>
    <row r="2581" spans="2:17">
      <c r="B2581"/>
      <c r="C2581"/>
      <c r="D2581"/>
      <c r="E2581"/>
      <c r="F2581"/>
      <c r="G2581"/>
      <c r="H2581"/>
      <c r="I2581"/>
      <c r="J2581"/>
      <c r="K2581"/>
      <c r="L2581"/>
      <c r="M2581"/>
      <c r="N2581"/>
      <c r="O2581"/>
      <c r="P2581"/>
      <c r="Q2581"/>
    </row>
    <row r="2582" spans="2:17">
      <c r="B2582"/>
      <c r="C2582"/>
      <c r="D2582"/>
      <c r="E2582"/>
      <c r="F2582"/>
      <c r="G2582"/>
      <c r="H2582"/>
      <c r="I2582"/>
      <c r="J2582"/>
      <c r="K2582"/>
      <c r="L2582"/>
      <c r="M2582"/>
      <c r="N2582"/>
      <c r="O2582"/>
      <c r="P2582"/>
      <c r="Q2582"/>
    </row>
    <row r="2583" spans="2:17">
      <c r="B2583"/>
      <c r="C2583"/>
      <c r="D2583"/>
      <c r="E2583"/>
      <c r="F2583"/>
      <c r="G2583"/>
      <c r="H2583"/>
      <c r="I2583"/>
      <c r="J2583"/>
      <c r="K2583"/>
      <c r="L2583"/>
      <c r="M2583"/>
      <c r="N2583"/>
      <c r="O2583"/>
      <c r="P2583"/>
      <c r="Q2583"/>
    </row>
    <row r="2584" spans="2:17">
      <c r="B2584"/>
      <c r="C2584"/>
      <c r="D2584"/>
      <c r="E2584"/>
      <c r="F2584"/>
      <c r="G2584"/>
      <c r="H2584"/>
      <c r="I2584"/>
      <c r="J2584"/>
      <c r="K2584"/>
      <c r="L2584"/>
      <c r="M2584"/>
      <c r="N2584"/>
      <c r="O2584"/>
      <c r="P2584"/>
      <c r="Q2584"/>
    </row>
    <row r="2585" spans="2:17">
      <c r="B2585"/>
      <c r="C2585"/>
      <c r="D2585"/>
      <c r="E2585"/>
      <c r="F2585"/>
      <c r="G2585"/>
      <c r="H2585"/>
      <c r="I2585"/>
      <c r="J2585"/>
      <c r="K2585"/>
      <c r="L2585"/>
      <c r="M2585"/>
      <c r="N2585"/>
      <c r="O2585"/>
      <c r="P2585"/>
      <c r="Q2585"/>
    </row>
    <row r="2586" spans="2:17">
      <c r="B2586"/>
      <c r="C2586"/>
      <c r="D2586"/>
      <c r="E2586"/>
      <c r="F2586"/>
      <c r="G2586"/>
      <c r="H2586"/>
      <c r="I2586"/>
      <c r="J2586"/>
      <c r="K2586"/>
      <c r="L2586"/>
      <c r="M2586"/>
      <c r="N2586"/>
      <c r="O2586"/>
      <c r="P2586"/>
      <c r="Q2586"/>
    </row>
    <row r="2587" spans="2:17">
      <c r="B2587"/>
      <c r="C2587"/>
      <c r="D2587"/>
      <c r="E2587"/>
      <c r="F2587"/>
      <c r="G2587"/>
      <c r="H2587"/>
      <c r="I2587"/>
      <c r="J2587"/>
      <c r="K2587"/>
      <c r="L2587"/>
      <c r="M2587"/>
      <c r="N2587"/>
      <c r="O2587"/>
      <c r="P2587"/>
      <c r="Q2587"/>
    </row>
    <row r="2588" spans="2:17">
      <c r="B2588"/>
      <c r="C2588"/>
      <c r="D2588"/>
      <c r="E2588"/>
      <c r="F2588"/>
      <c r="G2588"/>
      <c r="H2588"/>
      <c r="I2588"/>
      <c r="J2588"/>
      <c r="K2588"/>
      <c r="L2588"/>
      <c r="M2588"/>
      <c r="N2588"/>
      <c r="O2588"/>
      <c r="P2588"/>
      <c r="Q2588"/>
    </row>
    <row r="2589" spans="2:17">
      <c r="B2589"/>
      <c r="C2589"/>
      <c r="D2589"/>
      <c r="E2589"/>
      <c r="F2589"/>
      <c r="G2589"/>
      <c r="H2589"/>
      <c r="I2589"/>
      <c r="J2589"/>
      <c r="K2589"/>
      <c r="L2589"/>
      <c r="M2589"/>
      <c r="N2589"/>
      <c r="O2589"/>
      <c r="P2589"/>
      <c r="Q2589"/>
    </row>
    <row r="2590" spans="2:17">
      <c r="B2590"/>
      <c r="C2590"/>
      <c r="D2590"/>
      <c r="E2590"/>
      <c r="F2590"/>
      <c r="G2590"/>
      <c r="H2590"/>
      <c r="I2590"/>
      <c r="J2590"/>
      <c r="K2590"/>
      <c r="L2590"/>
      <c r="M2590"/>
      <c r="N2590"/>
      <c r="O2590"/>
      <c r="P2590"/>
      <c r="Q2590"/>
    </row>
    <row r="2591" spans="2:17">
      <c r="B2591"/>
      <c r="C2591"/>
      <c r="D2591"/>
      <c r="E2591"/>
      <c r="F2591"/>
      <c r="G2591"/>
      <c r="H2591"/>
      <c r="I2591"/>
      <c r="J2591"/>
      <c r="K2591"/>
      <c r="L2591"/>
      <c r="M2591"/>
      <c r="N2591"/>
      <c r="O2591"/>
      <c r="P2591"/>
      <c r="Q2591"/>
    </row>
    <row r="2592" spans="2:17">
      <c r="B2592"/>
      <c r="C2592"/>
      <c r="D2592"/>
      <c r="E2592"/>
      <c r="F2592"/>
      <c r="G2592"/>
      <c r="H2592"/>
      <c r="I2592"/>
      <c r="J2592"/>
      <c r="K2592"/>
      <c r="L2592"/>
      <c r="M2592"/>
      <c r="N2592"/>
      <c r="O2592"/>
      <c r="P2592"/>
      <c r="Q2592"/>
    </row>
    <row r="2593" spans="2:17">
      <c r="B2593"/>
      <c r="C2593"/>
      <c r="D2593"/>
      <c r="E2593"/>
      <c r="F2593"/>
      <c r="G2593"/>
      <c r="H2593"/>
      <c r="I2593"/>
      <c r="J2593"/>
      <c r="K2593"/>
      <c r="L2593"/>
      <c r="M2593"/>
      <c r="N2593"/>
      <c r="O2593"/>
      <c r="P2593"/>
      <c r="Q2593"/>
    </row>
    <row r="2594" spans="2:17">
      <c r="B2594"/>
      <c r="C2594"/>
      <c r="D2594"/>
      <c r="E2594"/>
      <c r="F2594"/>
      <c r="G2594"/>
      <c r="H2594"/>
      <c r="I2594"/>
      <c r="J2594"/>
      <c r="K2594"/>
      <c r="L2594"/>
      <c r="M2594"/>
      <c r="N2594"/>
      <c r="O2594"/>
      <c r="P2594"/>
      <c r="Q2594"/>
    </row>
    <row r="2595" spans="2:17">
      <c r="B2595"/>
      <c r="C2595"/>
      <c r="D2595"/>
      <c r="E2595"/>
      <c r="F2595"/>
      <c r="G2595"/>
      <c r="H2595"/>
      <c r="I2595"/>
      <c r="J2595"/>
      <c r="K2595"/>
      <c r="L2595"/>
      <c r="M2595"/>
      <c r="N2595"/>
      <c r="O2595"/>
      <c r="P2595"/>
      <c r="Q2595"/>
    </row>
    <row r="2596" spans="2:17">
      <c r="B2596"/>
      <c r="C2596"/>
      <c r="D2596"/>
      <c r="E2596"/>
      <c r="F2596"/>
      <c r="G2596"/>
      <c r="H2596"/>
      <c r="I2596"/>
      <c r="J2596"/>
      <c r="K2596"/>
      <c r="L2596"/>
      <c r="M2596"/>
      <c r="N2596"/>
      <c r="O2596"/>
      <c r="P2596"/>
      <c r="Q2596"/>
    </row>
    <row r="2597" spans="2:17">
      <c r="B2597"/>
      <c r="C2597"/>
      <c r="D2597"/>
      <c r="E2597"/>
      <c r="F2597"/>
      <c r="G2597"/>
      <c r="H2597"/>
      <c r="I2597"/>
      <c r="J2597"/>
      <c r="K2597"/>
      <c r="L2597"/>
      <c r="M2597"/>
      <c r="N2597"/>
      <c r="O2597"/>
      <c r="P2597"/>
      <c r="Q2597"/>
    </row>
    <row r="2598" spans="2:17">
      <c r="B2598"/>
      <c r="C2598"/>
      <c r="D2598"/>
      <c r="E2598"/>
      <c r="F2598"/>
      <c r="G2598"/>
      <c r="H2598"/>
      <c r="I2598"/>
      <c r="J2598"/>
      <c r="K2598"/>
      <c r="L2598"/>
      <c r="M2598"/>
      <c r="N2598"/>
      <c r="O2598"/>
      <c r="P2598"/>
      <c r="Q2598"/>
    </row>
    <row r="2599" spans="2:17">
      <c r="B2599"/>
      <c r="C2599"/>
      <c r="D2599"/>
      <c r="E2599"/>
      <c r="F2599"/>
      <c r="G2599"/>
      <c r="H2599"/>
      <c r="I2599"/>
      <c r="J2599"/>
      <c r="K2599"/>
      <c r="L2599"/>
      <c r="M2599"/>
      <c r="N2599"/>
      <c r="O2599"/>
      <c r="P2599"/>
      <c r="Q2599"/>
    </row>
    <row r="2600" spans="2:17">
      <c r="B2600"/>
      <c r="C2600"/>
      <c r="D2600"/>
      <c r="E2600"/>
      <c r="F2600"/>
      <c r="G2600"/>
      <c r="H2600"/>
      <c r="I2600"/>
      <c r="J2600"/>
      <c r="K2600"/>
      <c r="L2600"/>
      <c r="M2600"/>
      <c r="N2600"/>
      <c r="O2600"/>
      <c r="P2600"/>
      <c r="Q2600"/>
    </row>
    <row r="2601" spans="2:17">
      <c r="B2601"/>
      <c r="C2601"/>
      <c r="D2601"/>
      <c r="E2601"/>
      <c r="F2601"/>
      <c r="G2601"/>
      <c r="H2601"/>
      <c r="I2601"/>
      <c r="J2601"/>
      <c r="K2601"/>
      <c r="L2601"/>
      <c r="M2601"/>
      <c r="N2601"/>
      <c r="O2601"/>
      <c r="P2601"/>
      <c r="Q2601"/>
    </row>
    <row r="2602" spans="2:17">
      <c r="B2602"/>
      <c r="C2602"/>
      <c r="D2602"/>
      <c r="E2602"/>
      <c r="F2602"/>
      <c r="G2602"/>
      <c r="H2602"/>
      <c r="I2602"/>
      <c r="J2602"/>
      <c r="K2602"/>
      <c r="L2602"/>
      <c r="M2602"/>
      <c r="N2602"/>
      <c r="O2602"/>
      <c r="P2602"/>
      <c r="Q2602"/>
    </row>
    <row r="2603" spans="2:17">
      <c r="B2603"/>
      <c r="C2603"/>
      <c r="D2603"/>
      <c r="E2603"/>
      <c r="F2603"/>
      <c r="G2603"/>
      <c r="H2603"/>
      <c r="I2603"/>
      <c r="J2603"/>
      <c r="K2603"/>
      <c r="L2603"/>
      <c r="M2603"/>
      <c r="N2603"/>
      <c r="O2603"/>
      <c r="P2603"/>
      <c r="Q2603"/>
    </row>
    <row r="2604" spans="2:17">
      <c r="B2604"/>
      <c r="C2604"/>
      <c r="D2604"/>
      <c r="E2604"/>
      <c r="F2604"/>
      <c r="G2604"/>
      <c r="H2604"/>
      <c r="I2604"/>
      <c r="J2604"/>
      <c r="K2604"/>
      <c r="L2604"/>
      <c r="M2604"/>
      <c r="N2604"/>
      <c r="O2604"/>
      <c r="P2604"/>
      <c r="Q2604"/>
    </row>
    <row r="2605" spans="2:17">
      <c r="B2605"/>
      <c r="C2605"/>
      <c r="D2605"/>
      <c r="E2605"/>
      <c r="F2605"/>
      <c r="G2605"/>
      <c r="H2605"/>
      <c r="I2605"/>
      <c r="J2605"/>
      <c r="K2605"/>
      <c r="L2605"/>
      <c r="M2605"/>
      <c r="N2605"/>
      <c r="O2605"/>
      <c r="P2605"/>
      <c r="Q2605"/>
    </row>
    <row r="2606" spans="2:17">
      <c r="B2606"/>
      <c r="C2606"/>
      <c r="D2606"/>
      <c r="E2606"/>
      <c r="F2606"/>
      <c r="G2606"/>
      <c r="H2606"/>
      <c r="I2606"/>
      <c r="J2606"/>
      <c r="K2606"/>
      <c r="L2606"/>
      <c r="M2606"/>
      <c r="N2606"/>
      <c r="O2606"/>
      <c r="P2606"/>
      <c r="Q2606"/>
    </row>
    <row r="2607" spans="2:17">
      <c r="B2607"/>
      <c r="C2607"/>
      <c r="D2607"/>
      <c r="E2607"/>
      <c r="F2607"/>
      <c r="G2607"/>
      <c r="H2607"/>
      <c r="I2607"/>
      <c r="J2607"/>
      <c r="K2607"/>
      <c r="L2607"/>
      <c r="M2607"/>
      <c r="N2607"/>
      <c r="O2607"/>
      <c r="P2607"/>
      <c r="Q2607"/>
    </row>
    <row r="2608" spans="2:17">
      <c r="B2608"/>
      <c r="C2608"/>
      <c r="D2608"/>
      <c r="E2608"/>
      <c r="F2608"/>
      <c r="G2608"/>
      <c r="H2608"/>
      <c r="I2608"/>
      <c r="J2608"/>
      <c r="K2608"/>
      <c r="L2608"/>
      <c r="M2608"/>
      <c r="N2608"/>
      <c r="O2608"/>
      <c r="P2608"/>
      <c r="Q2608"/>
    </row>
    <row r="2609" spans="2:17">
      <c r="B2609"/>
      <c r="C2609"/>
      <c r="D2609"/>
      <c r="E2609"/>
      <c r="F2609"/>
      <c r="G2609"/>
      <c r="H2609"/>
      <c r="I2609"/>
      <c r="J2609"/>
      <c r="K2609"/>
      <c r="L2609"/>
      <c r="M2609"/>
      <c r="N2609"/>
      <c r="O2609"/>
      <c r="P2609"/>
      <c r="Q2609"/>
    </row>
    <row r="2610" spans="2:17">
      <c r="B2610"/>
      <c r="C2610"/>
      <c r="D2610"/>
      <c r="E2610"/>
      <c r="F2610"/>
      <c r="G2610"/>
      <c r="H2610"/>
      <c r="I2610"/>
      <c r="J2610"/>
      <c r="K2610"/>
      <c r="L2610"/>
      <c r="M2610"/>
      <c r="N2610"/>
      <c r="O2610"/>
      <c r="P2610"/>
      <c r="Q2610"/>
    </row>
    <row r="2611" spans="2:17">
      <c r="B2611"/>
      <c r="C2611"/>
      <c r="D2611"/>
      <c r="E2611"/>
      <c r="F2611"/>
      <c r="G2611"/>
      <c r="H2611"/>
      <c r="I2611"/>
      <c r="J2611"/>
      <c r="K2611"/>
      <c r="L2611"/>
      <c r="M2611"/>
      <c r="N2611"/>
      <c r="O2611"/>
      <c r="P2611"/>
      <c r="Q2611"/>
    </row>
    <row r="2612" spans="2:17">
      <c r="B2612"/>
      <c r="C2612"/>
      <c r="D2612"/>
      <c r="E2612"/>
      <c r="F2612"/>
      <c r="G2612"/>
      <c r="H2612"/>
      <c r="I2612"/>
      <c r="J2612"/>
      <c r="K2612"/>
      <c r="L2612"/>
      <c r="M2612"/>
      <c r="N2612"/>
      <c r="O2612"/>
      <c r="P2612"/>
      <c r="Q2612"/>
    </row>
    <row r="2613" spans="2:17">
      <c r="B2613"/>
      <c r="C2613"/>
      <c r="D2613"/>
      <c r="E2613"/>
      <c r="F2613"/>
      <c r="G2613"/>
      <c r="H2613"/>
      <c r="I2613"/>
      <c r="J2613"/>
      <c r="K2613"/>
      <c r="L2613"/>
      <c r="M2613"/>
      <c r="N2613"/>
      <c r="O2613"/>
      <c r="P2613"/>
      <c r="Q2613"/>
    </row>
    <row r="2614" spans="2:17">
      <c r="B2614"/>
      <c r="C2614"/>
      <c r="D2614"/>
      <c r="E2614"/>
      <c r="F2614"/>
      <c r="G2614"/>
      <c r="H2614"/>
      <c r="I2614"/>
      <c r="J2614"/>
      <c r="K2614"/>
      <c r="L2614"/>
      <c r="M2614"/>
      <c r="N2614"/>
      <c r="O2614"/>
      <c r="P2614"/>
      <c r="Q2614"/>
    </row>
    <row r="2615" spans="2:17">
      <c r="B2615"/>
      <c r="C2615"/>
      <c r="D2615"/>
      <c r="E2615"/>
      <c r="F2615"/>
      <c r="G2615"/>
      <c r="H2615"/>
      <c r="I2615"/>
      <c r="J2615"/>
      <c r="K2615"/>
      <c r="L2615"/>
      <c r="M2615"/>
      <c r="N2615"/>
      <c r="O2615"/>
      <c r="P2615"/>
      <c r="Q2615"/>
    </row>
    <row r="2616" spans="2:17">
      <c r="B2616"/>
      <c r="C2616"/>
      <c r="D2616"/>
      <c r="E2616"/>
      <c r="F2616"/>
      <c r="G2616"/>
      <c r="H2616"/>
      <c r="I2616"/>
      <c r="J2616"/>
      <c r="K2616"/>
      <c r="L2616"/>
      <c r="M2616"/>
      <c r="N2616"/>
      <c r="O2616"/>
      <c r="P2616"/>
      <c r="Q2616"/>
    </row>
    <row r="2617" spans="2:17">
      <c r="B2617"/>
      <c r="C2617"/>
      <c r="D2617"/>
      <c r="E2617"/>
      <c r="F2617"/>
      <c r="G2617"/>
      <c r="H2617"/>
      <c r="I2617"/>
      <c r="J2617"/>
      <c r="K2617"/>
      <c r="L2617"/>
      <c r="M2617"/>
      <c r="N2617"/>
      <c r="O2617"/>
      <c r="P2617"/>
      <c r="Q2617"/>
    </row>
    <row r="2618" spans="2:17">
      <c r="B2618"/>
      <c r="C2618"/>
      <c r="D2618"/>
      <c r="E2618"/>
      <c r="F2618"/>
      <c r="G2618"/>
      <c r="H2618"/>
      <c r="I2618"/>
      <c r="J2618"/>
      <c r="K2618"/>
      <c r="L2618"/>
      <c r="M2618"/>
      <c r="N2618"/>
      <c r="O2618"/>
      <c r="P2618"/>
      <c r="Q2618"/>
    </row>
    <row r="2619" spans="2:17">
      <c r="B2619"/>
      <c r="C2619"/>
      <c r="D2619"/>
      <c r="E2619"/>
      <c r="F2619"/>
      <c r="G2619"/>
      <c r="H2619"/>
      <c r="I2619"/>
      <c r="J2619"/>
      <c r="K2619"/>
      <c r="L2619"/>
      <c r="M2619"/>
      <c r="N2619"/>
      <c r="O2619"/>
      <c r="P2619"/>
      <c r="Q2619"/>
    </row>
    <row r="2620" spans="2:17">
      <c r="B2620"/>
      <c r="C2620"/>
      <c r="D2620"/>
      <c r="E2620"/>
      <c r="F2620"/>
      <c r="G2620"/>
      <c r="H2620"/>
      <c r="I2620"/>
      <c r="J2620"/>
      <c r="K2620"/>
      <c r="L2620"/>
      <c r="M2620"/>
      <c r="N2620"/>
      <c r="O2620"/>
      <c r="P2620"/>
      <c r="Q2620"/>
    </row>
    <row r="2621" spans="2:17">
      <c r="B2621"/>
      <c r="C2621"/>
      <c r="D2621"/>
      <c r="E2621"/>
      <c r="F2621"/>
      <c r="G2621"/>
      <c r="H2621"/>
      <c r="I2621"/>
      <c r="J2621"/>
      <c r="K2621"/>
      <c r="L2621"/>
      <c r="M2621"/>
      <c r="N2621"/>
      <c r="O2621"/>
      <c r="P2621"/>
      <c r="Q2621"/>
    </row>
    <row r="2622" spans="2:17">
      <c r="B2622"/>
      <c r="C2622"/>
      <c r="D2622"/>
      <c r="E2622"/>
      <c r="F2622"/>
      <c r="G2622"/>
      <c r="H2622"/>
      <c r="I2622"/>
      <c r="J2622"/>
      <c r="K2622"/>
      <c r="L2622"/>
      <c r="M2622"/>
      <c r="N2622"/>
      <c r="O2622"/>
      <c r="P2622"/>
      <c r="Q2622"/>
    </row>
    <row r="2623" spans="2:17">
      <c r="B2623"/>
      <c r="C2623"/>
      <c r="D2623"/>
      <c r="E2623"/>
      <c r="F2623"/>
      <c r="G2623"/>
      <c r="H2623"/>
      <c r="I2623"/>
      <c r="J2623"/>
      <c r="K2623"/>
      <c r="L2623"/>
      <c r="M2623"/>
      <c r="N2623"/>
      <c r="O2623"/>
      <c r="P2623"/>
      <c r="Q2623"/>
    </row>
    <row r="2624" spans="2:17">
      <c r="B2624"/>
      <c r="C2624"/>
      <c r="D2624"/>
      <c r="E2624"/>
      <c r="F2624"/>
      <c r="G2624"/>
      <c r="H2624"/>
      <c r="I2624"/>
      <c r="J2624"/>
      <c r="K2624"/>
      <c r="L2624"/>
      <c r="M2624"/>
      <c r="N2624"/>
      <c r="O2624"/>
      <c r="P2624"/>
      <c r="Q2624"/>
    </row>
    <row r="2625" spans="2:17">
      <c r="B2625"/>
      <c r="C2625"/>
      <c r="D2625"/>
      <c r="E2625"/>
      <c r="F2625"/>
      <c r="G2625"/>
      <c r="H2625"/>
      <c r="I2625"/>
      <c r="J2625"/>
      <c r="K2625"/>
      <c r="L2625"/>
      <c r="M2625"/>
      <c r="N2625"/>
      <c r="O2625"/>
      <c r="P2625"/>
      <c r="Q2625"/>
    </row>
    <row r="2626" spans="2:17">
      <c r="B2626"/>
      <c r="C2626"/>
      <c r="D2626"/>
      <c r="E2626"/>
      <c r="F2626"/>
      <c r="G2626"/>
      <c r="H2626"/>
      <c r="I2626"/>
      <c r="J2626"/>
      <c r="K2626"/>
      <c r="L2626"/>
      <c r="M2626"/>
      <c r="N2626"/>
      <c r="O2626"/>
      <c r="P2626"/>
      <c r="Q2626"/>
    </row>
    <row r="2627" spans="2:17">
      <c r="B2627"/>
      <c r="C2627"/>
      <c r="D2627"/>
      <c r="E2627"/>
      <c r="F2627"/>
      <c r="G2627"/>
      <c r="H2627"/>
      <c r="I2627"/>
      <c r="J2627"/>
      <c r="K2627"/>
      <c r="L2627"/>
      <c r="M2627"/>
      <c r="N2627"/>
      <c r="O2627"/>
      <c r="P2627"/>
      <c r="Q2627"/>
    </row>
    <row r="2628" spans="2:17">
      <c r="B2628"/>
      <c r="C2628"/>
      <c r="D2628"/>
      <c r="E2628"/>
      <c r="F2628"/>
      <c r="G2628"/>
      <c r="H2628"/>
      <c r="I2628"/>
      <c r="J2628"/>
      <c r="K2628"/>
      <c r="L2628"/>
      <c r="M2628"/>
      <c r="N2628"/>
      <c r="O2628"/>
      <c r="P2628"/>
      <c r="Q2628"/>
    </row>
    <row r="2629" spans="2:17">
      <c r="B2629"/>
      <c r="C2629"/>
      <c r="D2629"/>
      <c r="E2629"/>
      <c r="F2629"/>
      <c r="G2629"/>
      <c r="H2629"/>
      <c r="I2629"/>
      <c r="J2629"/>
      <c r="K2629"/>
      <c r="L2629"/>
      <c r="M2629"/>
      <c r="N2629"/>
      <c r="O2629"/>
      <c r="P2629"/>
      <c r="Q2629"/>
    </row>
    <row r="2630" spans="2:17">
      <c r="B2630"/>
      <c r="C2630"/>
      <c r="D2630"/>
      <c r="E2630"/>
      <c r="F2630"/>
      <c r="G2630"/>
      <c r="H2630"/>
      <c r="I2630"/>
      <c r="J2630"/>
      <c r="K2630"/>
      <c r="L2630"/>
      <c r="M2630"/>
      <c r="N2630"/>
      <c r="O2630"/>
      <c r="P2630"/>
      <c r="Q2630"/>
    </row>
    <row r="2631" spans="2:17">
      <c r="B2631"/>
      <c r="C2631"/>
      <c r="D2631"/>
      <c r="E2631"/>
      <c r="F2631"/>
      <c r="G2631"/>
      <c r="H2631"/>
      <c r="I2631"/>
      <c r="J2631"/>
      <c r="K2631"/>
      <c r="L2631"/>
      <c r="M2631"/>
      <c r="N2631"/>
      <c r="O2631"/>
      <c r="P2631"/>
      <c r="Q2631"/>
    </row>
    <row r="2632" spans="2:17">
      <c r="B2632"/>
      <c r="C2632"/>
      <c r="D2632"/>
      <c r="E2632"/>
      <c r="F2632"/>
      <c r="G2632"/>
      <c r="H2632"/>
      <c r="I2632"/>
      <c r="J2632"/>
      <c r="K2632"/>
      <c r="L2632"/>
      <c r="M2632"/>
      <c r="N2632"/>
      <c r="O2632"/>
      <c r="P2632"/>
      <c r="Q2632"/>
    </row>
    <row r="2633" spans="2:17">
      <c r="B2633"/>
      <c r="C2633"/>
      <c r="D2633"/>
      <c r="E2633"/>
      <c r="F2633"/>
      <c r="G2633"/>
      <c r="H2633"/>
      <c r="I2633"/>
      <c r="J2633"/>
      <c r="K2633"/>
      <c r="L2633"/>
      <c r="M2633"/>
      <c r="N2633"/>
      <c r="O2633"/>
      <c r="P2633"/>
      <c r="Q2633"/>
    </row>
    <row r="2634" spans="2:17">
      <c r="B2634"/>
      <c r="C2634"/>
      <c r="D2634"/>
      <c r="E2634"/>
      <c r="F2634"/>
      <c r="G2634"/>
      <c r="H2634"/>
      <c r="I2634"/>
      <c r="J2634"/>
      <c r="K2634"/>
      <c r="L2634"/>
      <c r="M2634"/>
      <c r="N2634"/>
      <c r="O2634"/>
      <c r="P2634"/>
      <c r="Q2634"/>
    </row>
    <row r="2635" spans="2:17">
      <c r="B2635"/>
      <c r="C2635"/>
      <c r="D2635"/>
      <c r="E2635"/>
      <c r="F2635"/>
      <c r="G2635"/>
      <c r="H2635"/>
      <c r="I2635"/>
      <c r="J2635"/>
      <c r="K2635"/>
      <c r="L2635"/>
      <c r="M2635"/>
      <c r="N2635"/>
      <c r="O2635"/>
      <c r="P2635"/>
      <c r="Q2635"/>
    </row>
    <row r="2636" spans="2:17">
      <c r="B2636"/>
      <c r="C2636"/>
      <c r="D2636"/>
      <c r="E2636"/>
      <c r="F2636"/>
      <c r="G2636"/>
      <c r="H2636"/>
      <c r="I2636"/>
      <c r="J2636"/>
      <c r="K2636"/>
      <c r="L2636"/>
      <c r="M2636"/>
      <c r="N2636"/>
      <c r="O2636"/>
      <c r="P2636"/>
      <c r="Q2636"/>
    </row>
    <row r="2637" spans="2:17">
      <c r="B2637"/>
      <c r="C2637"/>
      <c r="D2637"/>
      <c r="E2637"/>
      <c r="F2637"/>
      <c r="G2637"/>
      <c r="H2637"/>
      <c r="I2637"/>
      <c r="J2637"/>
      <c r="K2637"/>
      <c r="L2637"/>
      <c r="M2637"/>
      <c r="N2637"/>
      <c r="O2637"/>
      <c r="P2637"/>
      <c r="Q2637"/>
    </row>
    <row r="2638" spans="2:17">
      <c r="B2638"/>
      <c r="C2638"/>
      <c r="D2638"/>
      <c r="E2638"/>
      <c r="F2638"/>
      <c r="G2638"/>
      <c r="H2638"/>
      <c r="I2638"/>
      <c r="J2638"/>
      <c r="K2638"/>
      <c r="L2638"/>
      <c r="M2638"/>
      <c r="N2638"/>
      <c r="O2638"/>
      <c r="P2638"/>
      <c r="Q2638"/>
    </row>
    <row r="2639" spans="2:17">
      <c r="B2639"/>
      <c r="C2639"/>
      <c r="D2639"/>
      <c r="E2639"/>
      <c r="F2639"/>
      <c r="G2639"/>
      <c r="H2639"/>
      <c r="I2639"/>
      <c r="J2639"/>
      <c r="K2639"/>
      <c r="L2639"/>
      <c r="M2639"/>
      <c r="N2639"/>
      <c r="O2639"/>
      <c r="P2639"/>
      <c r="Q2639"/>
    </row>
    <row r="2640" spans="2:17">
      <c r="B2640"/>
      <c r="C2640"/>
      <c r="D2640"/>
      <c r="E2640"/>
      <c r="F2640"/>
      <c r="G2640"/>
      <c r="H2640"/>
      <c r="I2640"/>
      <c r="J2640"/>
      <c r="K2640"/>
      <c r="L2640"/>
      <c r="M2640"/>
      <c r="N2640"/>
      <c r="O2640"/>
      <c r="P2640"/>
      <c r="Q2640"/>
    </row>
    <row r="2641" spans="2:17">
      <c r="B2641"/>
      <c r="C2641"/>
      <c r="D2641"/>
      <c r="E2641"/>
      <c r="F2641"/>
      <c r="G2641"/>
      <c r="H2641"/>
      <c r="I2641"/>
      <c r="J2641"/>
      <c r="K2641"/>
      <c r="L2641"/>
      <c r="M2641"/>
      <c r="N2641"/>
      <c r="O2641"/>
      <c r="P2641"/>
      <c r="Q2641"/>
    </row>
    <row r="2642" spans="2:17">
      <c r="B2642"/>
      <c r="C2642"/>
      <c r="D2642"/>
      <c r="E2642"/>
      <c r="F2642"/>
      <c r="G2642"/>
      <c r="H2642"/>
      <c r="I2642"/>
      <c r="J2642"/>
      <c r="K2642"/>
      <c r="L2642"/>
      <c r="M2642"/>
      <c r="N2642"/>
      <c r="O2642"/>
      <c r="P2642"/>
      <c r="Q2642"/>
    </row>
    <row r="2643" spans="2:17">
      <c r="B2643"/>
      <c r="C2643"/>
      <c r="D2643"/>
      <c r="E2643"/>
      <c r="F2643"/>
      <c r="G2643"/>
      <c r="H2643"/>
      <c r="I2643"/>
      <c r="J2643"/>
      <c r="K2643"/>
      <c r="L2643"/>
      <c r="M2643"/>
      <c r="N2643"/>
      <c r="O2643"/>
      <c r="P2643"/>
      <c r="Q2643"/>
    </row>
    <row r="2644" spans="2:17">
      <c r="B2644"/>
      <c r="C2644"/>
      <c r="D2644"/>
      <c r="E2644"/>
      <c r="F2644"/>
      <c r="G2644"/>
      <c r="H2644"/>
      <c r="I2644"/>
      <c r="J2644"/>
      <c r="K2644"/>
      <c r="L2644"/>
      <c r="M2644"/>
      <c r="N2644"/>
      <c r="O2644"/>
      <c r="P2644"/>
      <c r="Q2644"/>
    </row>
    <row r="2645" spans="2:17">
      <c r="B2645"/>
      <c r="C2645"/>
      <c r="D2645"/>
      <c r="E2645"/>
      <c r="F2645"/>
      <c r="G2645"/>
      <c r="H2645"/>
      <c r="I2645"/>
      <c r="J2645"/>
      <c r="K2645"/>
      <c r="L2645"/>
      <c r="M2645"/>
      <c r="N2645"/>
      <c r="O2645"/>
      <c r="P2645"/>
      <c r="Q2645"/>
    </row>
    <row r="2646" spans="2:17">
      <c r="B2646"/>
      <c r="C2646"/>
      <c r="D2646"/>
      <c r="E2646"/>
      <c r="F2646"/>
      <c r="G2646"/>
      <c r="H2646"/>
      <c r="I2646"/>
      <c r="J2646"/>
      <c r="K2646"/>
      <c r="L2646"/>
      <c r="M2646"/>
      <c r="N2646"/>
      <c r="O2646"/>
      <c r="P2646"/>
      <c r="Q2646"/>
    </row>
    <row r="2647" spans="2:17">
      <c r="B2647"/>
      <c r="C2647"/>
      <c r="D2647"/>
      <c r="E2647"/>
      <c r="F2647"/>
      <c r="G2647"/>
      <c r="H2647"/>
      <c r="I2647"/>
      <c r="J2647"/>
      <c r="K2647"/>
      <c r="L2647"/>
      <c r="M2647"/>
      <c r="N2647"/>
      <c r="O2647"/>
      <c r="P2647"/>
      <c r="Q2647"/>
    </row>
    <row r="2648" spans="2:17">
      <c r="B2648"/>
      <c r="C2648"/>
      <c r="D2648"/>
      <c r="E2648"/>
      <c r="F2648"/>
      <c r="G2648"/>
      <c r="H2648"/>
      <c r="I2648"/>
      <c r="J2648"/>
      <c r="K2648"/>
      <c r="L2648"/>
      <c r="M2648"/>
      <c r="N2648"/>
      <c r="O2648"/>
      <c r="P2648"/>
      <c r="Q2648"/>
    </row>
    <row r="2649" spans="2:17">
      <c r="B2649"/>
      <c r="C2649"/>
      <c r="D2649"/>
      <c r="E2649"/>
      <c r="F2649"/>
      <c r="G2649"/>
      <c r="H2649"/>
      <c r="I2649"/>
      <c r="J2649"/>
      <c r="K2649"/>
      <c r="L2649"/>
      <c r="M2649"/>
      <c r="N2649"/>
      <c r="O2649"/>
      <c r="P2649"/>
      <c r="Q2649"/>
    </row>
    <row r="2650" spans="2:17">
      <c r="B2650"/>
      <c r="C2650"/>
      <c r="D2650"/>
      <c r="E2650"/>
      <c r="F2650"/>
      <c r="G2650"/>
      <c r="H2650"/>
      <c r="I2650"/>
      <c r="J2650"/>
      <c r="K2650"/>
      <c r="L2650"/>
      <c r="M2650"/>
      <c r="N2650"/>
      <c r="O2650"/>
      <c r="P2650"/>
      <c r="Q2650"/>
    </row>
    <row r="2651" spans="2:17">
      <c r="B2651"/>
      <c r="C2651"/>
      <c r="D2651"/>
      <c r="E2651"/>
      <c r="F2651"/>
      <c r="G2651"/>
      <c r="H2651"/>
      <c r="I2651"/>
      <c r="J2651"/>
      <c r="K2651"/>
      <c r="L2651"/>
      <c r="M2651"/>
      <c r="N2651"/>
      <c r="O2651"/>
      <c r="P2651"/>
      <c r="Q2651"/>
    </row>
    <row r="2652" spans="2:17">
      <c r="B2652"/>
      <c r="C2652"/>
      <c r="D2652"/>
      <c r="E2652"/>
      <c r="F2652"/>
      <c r="G2652"/>
      <c r="H2652"/>
      <c r="I2652"/>
      <c r="J2652"/>
      <c r="K2652"/>
      <c r="L2652"/>
      <c r="M2652"/>
      <c r="N2652"/>
      <c r="O2652"/>
      <c r="P2652"/>
      <c r="Q2652"/>
    </row>
    <row r="2653" spans="2:17">
      <c r="B2653"/>
      <c r="C2653"/>
      <c r="D2653"/>
      <c r="E2653"/>
      <c r="F2653"/>
      <c r="G2653"/>
      <c r="H2653"/>
      <c r="I2653"/>
      <c r="J2653"/>
      <c r="K2653"/>
      <c r="L2653"/>
      <c r="M2653"/>
      <c r="N2653"/>
      <c r="O2653"/>
      <c r="P2653"/>
      <c r="Q2653"/>
    </row>
    <row r="2654" spans="2:17">
      <c r="B2654"/>
      <c r="C2654"/>
      <c r="D2654"/>
      <c r="E2654"/>
      <c r="F2654"/>
      <c r="G2654"/>
      <c r="H2654"/>
      <c r="I2654"/>
      <c r="J2654"/>
      <c r="K2654"/>
      <c r="L2654"/>
      <c r="M2654"/>
      <c r="N2654"/>
      <c r="O2654"/>
      <c r="P2654"/>
      <c r="Q2654"/>
    </row>
    <row r="2655" spans="2:17">
      <c r="B2655"/>
      <c r="C2655"/>
      <c r="D2655"/>
      <c r="E2655"/>
      <c r="F2655"/>
      <c r="G2655"/>
      <c r="H2655"/>
      <c r="I2655"/>
      <c r="J2655"/>
      <c r="K2655"/>
      <c r="L2655"/>
      <c r="M2655"/>
      <c r="N2655"/>
      <c r="O2655"/>
      <c r="P2655"/>
      <c r="Q2655"/>
    </row>
    <row r="2656" spans="2:17">
      <c r="B2656"/>
      <c r="C2656"/>
      <c r="D2656"/>
      <c r="E2656"/>
      <c r="F2656"/>
      <c r="G2656"/>
      <c r="H2656"/>
      <c r="I2656"/>
      <c r="J2656"/>
      <c r="K2656"/>
      <c r="L2656"/>
      <c r="M2656"/>
      <c r="N2656"/>
      <c r="O2656"/>
      <c r="P2656"/>
      <c r="Q2656"/>
    </row>
    <row r="2657" spans="2:17">
      <c r="B2657"/>
      <c r="C2657"/>
      <c r="D2657"/>
      <c r="E2657"/>
      <c r="F2657"/>
      <c r="G2657"/>
      <c r="H2657"/>
      <c r="I2657"/>
      <c r="J2657"/>
      <c r="K2657"/>
      <c r="L2657"/>
      <c r="M2657"/>
      <c r="N2657"/>
      <c r="O2657"/>
      <c r="P2657"/>
      <c r="Q2657"/>
    </row>
    <row r="2658" spans="2:17">
      <c r="B2658"/>
      <c r="C2658"/>
      <c r="D2658"/>
      <c r="E2658"/>
      <c r="F2658"/>
      <c r="G2658"/>
      <c r="H2658"/>
      <c r="I2658"/>
      <c r="J2658"/>
      <c r="K2658"/>
      <c r="L2658"/>
      <c r="M2658"/>
      <c r="N2658"/>
      <c r="O2658"/>
      <c r="P2658"/>
      <c r="Q2658"/>
    </row>
    <row r="2659" spans="2:17">
      <c r="B2659"/>
      <c r="C2659"/>
      <c r="D2659"/>
      <c r="E2659"/>
      <c r="F2659"/>
      <c r="G2659"/>
      <c r="H2659"/>
      <c r="I2659"/>
      <c r="J2659"/>
      <c r="K2659"/>
      <c r="L2659"/>
      <c r="M2659"/>
      <c r="N2659"/>
      <c r="O2659"/>
      <c r="P2659"/>
      <c r="Q2659"/>
    </row>
    <row r="2660" spans="2:17">
      <c r="B2660"/>
      <c r="C2660"/>
      <c r="D2660"/>
      <c r="E2660"/>
      <c r="F2660"/>
      <c r="G2660"/>
      <c r="H2660"/>
      <c r="I2660"/>
      <c r="J2660"/>
      <c r="K2660"/>
      <c r="L2660"/>
      <c r="M2660"/>
      <c r="N2660"/>
      <c r="O2660"/>
      <c r="P2660"/>
      <c r="Q2660"/>
    </row>
    <row r="2661" spans="2:17">
      <c r="B2661"/>
      <c r="C2661"/>
      <c r="D2661"/>
      <c r="E2661"/>
      <c r="F2661"/>
      <c r="G2661"/>
      <c r="H2661"/>
      <c r="I2661"/>
      <c r="J2661"/>
      <c r="K2661"/>
      <c r="L2661"/>
      <c r="M2661"/>
      <c r="N2661"/>
      <c r="O2661"/>
      <c r="P2661"/>
      <c r="Q2661"/>
    </row>
    <row r="2662" spans="2:17">
      <c r="B2662"/>
      <c r="C2662"/>
      <c r="D2662"/>
      <c r="E2662"/>
      <c r="F2662"/>
      <c r="G2662"/>
      <c r="H2662"/>
      <c r="I2662"/>
      <c r="J2662"/>
      <c r="K2662"/>
      <c r="L2662"/>
      <c r="M2662"/>
      <c r="N2662"/>
      <c r="O2662"/>
      <c r="P2662"/>
      <c r="Q2662"/>
    </row>
    <row r="2663" spans="2:17">
      <c r="B2663"/>
      <c r="C2663"/>
      <c r="D2663"/>
      <c r="E2663"/>
      <c r="F2663"/>
      <c r="G2663"/>
      <c r="H2663"/>
      <c r="I2663"/>
      <c r="J2663"/>
      <c r="K2663"/>
      <c r="L2663"/>
      <c r="M2663"/>
      <c r="N2663"/>
      <c r="O2663"/>
      <c r="P2663"/>
      <c r="Q2663"/>
    </row>
    <row r="2664" spans="2:17">
      <c r="B2664"/>
      <c r="C2664"/>
      <c r="D2664"/>
      <c r="E2664"/>
      <c r="F2664"/>
      <c r="G2664"/>
      <c r="H2664"/>
      <c r="I2664"/>
      <c r="J2664"/>
      <c r="K2664"/>
      <c r="L2664"/>
      <c r="M2664"/>
      <c r="N2664"/>
      <c r="O2664"/>
      <c r="P2664"/>
      <c r="Q2664"/>
    </row>
    <row r="2665" spans="2:17">
      <c r="B2665"/>
      <c r="C2665"/>
      <c r="D2665"/>
      <c r="E2665"/>
      <c r="F2665"/>
      <c r="G2665"/>
      <c r="H2665"/>
      <c r="I2665"/>
      <c r="J2665"/>
      <c r="K2665"/>
      <c r="L2665"/>
      <c r="M2665"/>
      <c r="N2665"/>
      <c r="O2665"/>
      <c r="P2665"/>
      <c r="Q2665"/>
    </row>
    <row r="2666" spans="2:17">
      <c r="B2666"/>
      <c r="C2666"/>
      <c r="D2666"/>
      <c r="E2666"/>
      <c r="F2666"/>
      <c r="G2666"/>
      <c r="H2666"/>
      <c r="I2666"/>
      <c r="J2666"/>
      <c r="K2666"/>
      <c r="L2666"/>
      <c r="M2666"/>
      <c r="N2666"/>
      <c r="O2666"/>
      <c r="P2666"/>
      <c r="Q2666"/>
    </row>
    <row r="2667" spans="2:17">
      <c r="B2667"/>
      <c r="C2667"/>
      <c r="D2667"/>
      <c r="E2667"/>
      <c r="F2667"/>
      <c r="G2667"/>
      <c r="H2667"/>
      <c r="I2667"/>
      <c r="J2667"/>
      <c r="K2667"/>
      <c r="L2667"/>
      <c r="M2667"/>
      <c r="N2667"/>
      <c r="O2667"/>
      <c r="P2667"/>
      <c r="Q2667"/>
    </row>
    <row r="2668" spans="2:17">
      <c r="B2668"/>
      <c r="C2668"/>
      <c r="D2668"/>
      <c r="E2668"/>
      <c r="F2668"/>
      <c r="G2668"/>
      <c r="H2668"/>
      <c r="I2668"/>
      <c r="J2668"/>
      <c r="K2668"/>
      <c r="L2668"/>
      <c r="M2668"/>
      <c r="N2668"/>
      <c r="O2668"/>
      <c r="P2668"/>
      <c r="Q2668"/>
    </row>
    <row r="2669" spans="2:17">
      <c r="B2669"/>
      <c r="C2669"/>
      <c r="D2669"/>
      <c r="E2669"/>
      <c r="F2669"/>
      <c r="G2669"/>
      <c r="H2669"/>
      <c r="I2669"/>
      <c r="J2669"/>
      <c r="K2669"/>
      <c r="L2669"/>
      <c r="M2669"/>
      <c r="N2669"/>
      <c r="O2669"/>
      <c r="P2669"/>
      <c r="Q2669"/>
    </row>
    <row r="2670" spans="2:17">
      <c r="B2670"/>
      <c r="C2670"/>
      <c r="D2670"/>
      <c r="E2670"/>
      <c r="F2670"/>
      <c r="G2670"/>
      <c r="H2670"/>
      <c r="I2670"/>
      <c r="J2670"/>
      <c r="K2670"/>
      <c r="L2670"/>
      <c r="M2670"/>
      <c r="N2670"/>
      <c r="O2670"/>
      <c r="P2670"/>
      <c r="Q2670"/>
    </row>
    <row r="2671" spans="2:17">
      <c r="B2671"/>
      <c r="C2671"/>
      <c r="D2671"/>
      <c r="E2671"/>
      <c r="F2671"/>
      <c r="G2671"/>
      <c r="H2671"/>
      <c r="I2671"/>
      <c r="J2671"/>
      <c r="K2671"/>
      <c r="L2671"/>
      <c r="M2671"/>
      <c r="N2671"/>
      <c r="O2671"/>
      <c r="P2671"/>
      <c r="Q2671"/>
    </row>
    <row r="2672" spans="2:17">
      <c r="B2672"/>
      <c r="C2672"/>
      <c r="D2672"/>
      <c r="E2672"/>
      <c r="F2672"/>
      <c r="G2672"/>
      <c r="H2672"/>
      <c r="I2672"/>
      <c r="J2672"/>
      <c r="K2672"/>
      <c r="L2672"/>
      <c r="M2672"/>
      <c r="N2672"/>
      <c r="O2672"/>
      <c r="P2672"/>
      <c r="Q2672"/>
    </row>
    <row r="2673" spans="2:17">
      <c r="B2673"/>
      <c r="C2673"/>
      <c r="D2673"/>
      <c r="E2673"/>
      <c r="F2673"/>
      <c r="G2673"/>
      <c r="H2673"/>
      <c r="I2673"/>
      <c r="J2673"/>
      <c r="K2673"/>
      <c r="L2673"/>
      <c r="M2673"/>
      <c r="N2673"/>
      <c r="O2673"/>
      <c r="P2673"/>
      <c r="Q2673"/>
    </row>
    <row r="2674" spans="2:17">
      <c r="B2674"/>
      <c r="C2674"/>
      <c r="D2674"/>
      <c r="E2674"/>
      <c r="F2674"/>
      <c r="G2674"/>
      <c r="H2674"/>
      <c r="I2674"/>
      <c r="J2674"/>
      <c r="K2674"/>
      <c r="L2674"/>
      <c r="M2674"/>
      <c r="N2674"/>
      <c r="O2674"/>
      <c r="P2674"/>
      <c r="Q2674"/>
    </row>
    <row r="2675" spans="2:17">
      <c r="B2675"/>
      <c r="C2675"/>
      <c r="D2675"/>
      <c r="E2675"/>
      <c r="F2675"/>
      <c r="G2675"/>
      <c r="H2675"/>
      <c r="I2675"/>
      <c r="J2675"/>
      <c r="K2675"/>
      <c r="L2675"/>
      <c r="M2675"/>
      <c r="N2675"/>
      <c r="O2675"/>
      <c r="P2675"/>
      <c r="Q2675"/>
    </row>
    <row r="2676" spans="2:17">
      <c r="B2676"/>
      <c r="C2676"/>
      <c r="D2676"/>
      <c r="E2676"/>
      <c r="F2676"/>
      <c r="G2676"/>
      <c r="H2676"/>
      <c r="I2676"/>
      <c r="J2676"/>
      <c r="K2676"/>
      <c r="L2676"/>
      <c r="M2676"/>
      <c r="N2676"/>
      <c r="O2676"/>
      <c r="P2676"/>
      <c r="Q2676"/>
    </row>
    <row r="2677" spans="2:17">
      <c r="B2677"/>
      <c r="C2677"/>
      <c r="D2677"/>
      <c r="E2677"/>
      <c r="F2677"/>
      <c r="G2677"/>
      <c r="H2677"/>
      <c r="I2677"/>
      <c r="J2677"/>
      <c r="K2677"/>
      <c r="L2677"/>
      <c r="M2677"/>
      <c r="N2677"/>
      <c r="O2677"/>
      <c r="P2677"/>
      <c r="Q2677"/>
    </row>
    <row r="2678" spans="2:17">
      <c r="B2678"/>
      <c r="C2678"/>
      <c r="D2678"/>
      <c r="E2678"/>
      <c r="F2678"/>
      <c r="G2678"/>
      <c r="H2678"/>
      <c r="I2678"/>
      <c r="J2678"/>
      <c r="K2678"/>
      <c r="L2678"/>
      <c r="M2678"/>
      <c r="N2678"/>
      <c r="O2678"/>
      <c r="P2678"/>
      <c r="Q2678"/>
    </row>
    <row r="2679" spans="2:17">
      <c r="B2679"/>
      <c r="C2679"/>
      <c r="D2679"/>
      <c r="E2679"/>
      <c r="F2679"/>
      <c r="G2679"/>
      <c r="H2679"/>
      <c r="I2679"/>
      <c r="J2679"/>
      <c r="K2679"/>
      <c r="L2679"/>
      <c r="M2679"/>
      <c r="N2679"/>
      <c r="O2679"/>
      <c r="P2679"/>
      <c r="Q2679"/>
    </row>
    <row r="2680" spans="2:17">
      <c r="B2680"/>
      <c r="C2680"/>
      <c r="D2680"/>
      <c r="E2680"/>
      <c r="F2680"/>
      <c r="G2680"/>
      <c r="H2680"/>
      <c r="I2680"/>
      <c r="J2680"/>
      <c r="K2680"/>
      <c r="L2680"/>
      <c r="M2680"/>
      <c r="N2680"/>
      <c r="O2680"/>
      <c r="P2680"/>
      <c r="Q2680"/>
    </row>
    <row r="2681" spans="2:17">
      <c r="B2681"/>
      <c r="C2681"/>
      <c r="D2681"/>
      <c r="E2681"/>
      <c r="F2681"/>
      <c r="G2681"/>
      <c r="H2681"/>
      <c r="I2681"/>
      <c r="J2681"/>
      <c r="K2681"/>
      <c r="L2681"/>
      <c r="M2681"/>
      <c r="N2681"/>
      <c r="O2681"/>
      <c r="P2681"/>
      <c r="Q2681"/>
    </row>
    <row r="2682" spans="2:17">
      <c r="B2682"/>
      <c r="C2682"/>
      <c r="D2682"/>
      <c r="E2682"/>
      <c r="F2682"/>
      <c r="G2682"/>
      <c r="H2682"/>
      <c r="I2682"/>
      <c r="J2682"/>
      <c r="K2682"/>
      <c r="L2682"/>
      <c r="M2682"/>
      <c r="N2682"/>
      <c r="O2682"/>
      <c r="P2682"/>
      <c r="Q2682"/>
    </row>
    <row r="2683" spans="2:17">
      <c r="B2683"/>
      <c r="C2683"/>
      <c r="D2683"/>
      <c r="E2683"/>
      <c r="F2683"/>
      <c r="G2683"/>
      <c r="H2683"/>
      <c r="I2683"/>
      <c r="J2683"/>
      <c r="K2683"/>
      <c r="L2683"/>
      <c r="M2683"/>
      <c r="N2683"/>
      <c r="O2683"/>
      <c r="P2683"/>
      <c r="Q2683"/>
    </row>
    <row r="2684" spans="2:17">
      <c r="B2684"/>
      <c r="C2684"/>
      <c r="D2684"/>
      <c r="E2684"/>
      <c r="F2684"/>
      <c r="G2684"/>
      <c r="H2684"/>
      <c r="I2684"/>
      <c r="J2684"/>
      <c r="K2684"/>
      <c r="L2684"/>
      <c r="M2684"/>
      <c r="N2684"/>
      <c r="O2684"/>
      <c r="P2684"/>
      <c r="Q2684"/>
    </row>
    <row r="2685" spans="2:17">
      <c r="B2685"/>
      <c r="C2685"/>
      <c r="D2685"/>
      <c r="E2685"/>
      <c r="F2685"/>
      <c r="G2685"/>
      <c r="H2685"/>
      <c r="I2685"/>
      <c r="J2685"/>
      <c r="K2685"/>
      <c r="L2685"/>
      <c r="M2685"/>
      <c r="N2685"/>
      <c r="O2685"/>
      <c r="P2685"/>
      <c r="Q2685"/>
    </row>
    <row r="2686" spans="2:17">
      <c r="B2686"/>
      <c r="C2686"/>
      <c r="D2686"/>
      <c r="E2686"/>
      <c r="F2686"/>
      <c r="G2686"/>
      <c r="H2686"/>
      <c r="I2686"/>
      <c r="J2686"/>
      <c r="K2686"/>
      <c r="L2686"/>
      <c r="M2686"/>
      <c r="N2686"/>
      <c r="O2686"/>
      <c r="P2686"/>
      <c r="Q2686"/>
    </row>
    <row r="2687" spans="2:17">
      <c r="B2687"/>
      <c r="C2687"/>
      <c r="D2687"/>
      <c r="E2687"/>
      <c r="F2687"/>
      <c r="G2687"/>
      <c r="H2687"/>
      <c r="I2687"/>
      <c r="J2687"/>
      <c r="K2687"/>
      <c r="L2687"/>
      <c r="M2687"/>
      <c r="N2687"/>
      <c r="O2687"/>
      <c r="P2687"/>
      <c r="Q2687"/>
    </row>
    <row r="2688" spans="2:17">
      <c r="B2688"/>
      <c r="C2688"/>
      <c r="D2688"/>
      <c r="E2688"/>
      <c r="F2688"/>
      <c r="G2688"/>
      <c r="H2688"/>
      <c r="I2688"/>
      <c r="J2688"/>
      <c r="K2688"/>
      <c r="L2688"/>
      <c r="M2688"/>
      <c r="N2688"/>
      <c r="O2688"/>
      <c r="P2688"/>
      <c r="Q2688"/>
    </row>
    <row r="2689" spans="2:17">
      <c r="B2689"/>
      <c r="C2689"/>
      <c r="D2689"/>
      <c r="E2689"/>
      <c r="F2689"/>
      <c r="G2689"/>
      <c r="H2689"/>
      <c r="I2689"/>
      <c r="J2689"/>
      <c r="K2689"/>
      <c r="L2689"/>
      <c r="M2689"/>
      <c r="N2689"/>
      <c r="O2689"/>
      <c r="P2689"/>
      <c r="Q2689"/>
    </row>
    <row r="2690" spans="2:17">
      <c r="B2690"/>
      <c r="C2690"/>
      <c r="D2690"/>
      <c r="E2690"/>
      <c r="F2690"/>
      <c r="G2690"/>
      <c r="H2690"/>
      <c r="I2690"/>
      <c r="J2690"/>
      <c r="K2690"/>
      <c r="L2690"/>
      <c r="M2690"/>
      <c r="N2690"/>
      <c r="O2690"/>
      <c r="P2690"/>
      <c r="Q2690"/>
    </row>
    <row r="2691" spans="2:17">
      <c r="B2691"/>
      <c r="C2691"/>
      <c r="D2691"/>
      <c r="E2691"/>
      <c r="F2691"/>
      <c r="G2691"/>
      <c r="H2691"/>
      <c r="I2691"/>
      <c r="J2691"/>
      <c r="K2691"/>
      <c r="L2691"/>
      <c r="M2691"/>
      <c r="N2691"/>
      <c r="O2691"/>
      <c r="P2691"/>
      <c r="Q2691"/>
    </row>
    <row r="2692" spans="2:17">
      <c r="B2692"/>
      <c r="C2692"/>
      <c r="D2692"/>
      <c r="E2692"/>
      <c r="F2692"/>
      <c r="G2692"/>
      <c r="H2692"/>
      <c r="I2692"/>
      <c r="J2692"/>
      <c r="K2692"/>
      <c r="L2692"/>
      <c r="M2692"/>
      <c r="N2692"/>
      <c r="O2692"/>
      <c r="P2692"/>
      <c r="Q2692"/>
    </row>
    <row r="2693" spans="2:17">
      <c r="B2693"/>
      <c r="C2693"/>
      <c r="D2693"/>
      <c r="E2693"/>
      <c r="F2693"/>
      <c r="G2693"/>
      <c r="H2693"/>
      <c r="I2693"/>
      <c r="J2693"/>
      <c r="K2693"/>
      <c r="L2693"/>
      <c r="M2693"/>
      <c r="N2693"/>
      <c r="O2693"/>
      <c r="P2693"/>
      <c r="Q2693"/>
    </row>
    <row r="2694" spans="2:17">
      <c r="B2694"/>
      <c r="C2694"/>
      <c r="D2694"/>
      <c r="E2694"/>
      <c r="F2694"/>
      <c r="G2694"/>
      <c r="H2694"/>
      <c r="I2694"/>
      <c r="J2694"/>
      <c r="K2694"/>
      <c r="L2694"/>
      <c r="M2694"/>
      <c r="N2694"/>
      <c r="O2694"/>
      <c r="P2694"/>
      <c r="Q2694"/>
    </row>
    <row r="2695" spans="2:17">
      <c r="B2695"/>
      <c r="C2695"/>
      <c r="D2695"/>
      <c r="E2695"/>
      <c r="F2695"/>
      <c r="G2695"/>
      <c r="H2695"/>
      <c r="I2695"/>
      <c r="J2695"/>
      <c r="K2695"/>
      <c r="L2695"/>
      <c r="M2695"/>
      <c r="N2695"/>
      <c r="O2695"/>
      <c r="P2695"/>
      <c r="Q2695"/>
    </row>
    <row r="2696" spans="2:17">
      <c r="B2696"/>
      <c r="C2696"/>
      <c r="D2696"/>
      <c r="E2696"/>
      <c r="F2696"/>
      <c r="G2696"/>
      <c r="H2696"/>
      <c r="I2696"/>
      <c r="J2696"/>
      <c r="K2696"/>
      <c r="L2696"/>
      <c r="M2696"/>
      <c r="N2696"/>
      <c r="O2696"/>
      <c r="P2696"/>
      <c r="Q2696"/>
    </row>
    <row r="2697" spans="2:17">
      <c r="B2697"/>
      <c r="C2697"/>
      <c r="D2697"/>
      <c r="E2697"/>
      <c r="F2697"/>
      <c r="G2697"/>
      <c r="H2697"/>
      <c r="I2697"/>
      <c r="J2697"/>
      <c r="K2697"/>
      <c r="L2697"/>
      <c r="M2697"/>
      <c r="N2697"/>
      <c r="O2697"/>
      <c r="P2697"/>
      <c r="Q2697"/>
    </row>
    <row r="2698" spans="2:17">
      <c r="B2698"/>
      <c r="C2698"/>
      <c r="D2698"/>
      <c r="E2698"/>
      <c r="F2698"/>
      <c r="G2698"/>
      <c r="H2698"/>
      <c r="I2698"/>
      <c r="J2698"/>
      <c r="K2698"/>
      <c r="L2698"/>
      <c r="M2698"/>
      <c r="N2698"/>
      <c r="O2698"/>
      <c r="P2698"/>
      <c r="Q2698"/>
    </row>
    <row r="2699" spans="2:17">
      <c r="B2699"/>
      <c r="C2699"/>
      <c r="D2699"/>
      <c r="E2699"/>
      <c r="F2699"/>
      <c r="G2699"/>
      <c r="H2699"/>
      <c r="I2699"/>
      <c r="J2699"/>
      <c r="K2699"/>
      <c r="L2699"/>
      <c r="M2699"/>
      <c r="N2699"/>
      <c r="O2699"/>
      <c r="P2699"/>
      <c r="Q2699"/>
    </row>
    <row r="2700" spans="2:17">
      <c r="B2700"/>
      <c r="C2700"/>
      <c r="D2700"/>
      <c r="E2700"/>
      <c r="F2700"/>
      <c r="G2700"/>
      <c r="H2700"/>
      <c r="I2700"/>
      <c r="J2700"/>
      <c r="K2700"/>
      <c r="L2700"/>
      <c r="M2700"/>
      <c r="N2700"/>
      <c r="O2700"/>
      <c r="P2700"/>
      <c r="Q2700"/>
    </row>
    <row r="2701" spans="2:17">
      <c r="B2701"/>
      <c r="C2701"/>
      <c r="D2701"/>
      <c r="E2701"/>
      <c r="F2701"/>
      <c r="G2701"/>
      <c r="H2701"/>
      <c r="I2701"/>
      <c r="J2701"/>
      <c r="K2701"/>
      <c r="L2701"/>
      <c r="M2701"/>
      <c r="N2701"/>
      <c r="O2701"/>
      <c r="P2701"/>
      <c r="Q2701"/>
    </row>
    <row r="2702" spans="2:17">
      <c r="B2702"/>
      <c r="C2702"/>
      <c r="D2702"/>
      <c r="E2702"/>
      <c r="F2702"/>
      <c r="G2702"/>
      <c r="H2702"/>
      <c r="I2702"/>
      <c r="J2702"/>
      <c r="K2702"/>
      <c r="L2702"/>
      <c r="M2702"/>
      <c r="N2702"/>
      <c r="O2702"/>
      <c r="P2702"/>
      <c r="Q2702"/>
    </row>
    <row r="2703" spans="2:17">
      <c r="B2703"/>
      <c r="C2703"/>
      <c r="D2703"/>
      <c r="E2703"/>
      <c r="F2703"/>
      <c r="G2703"/>
      <c r="H2703"/>
      <c r="I2703"/>
      <c r="J2703"/>
      <c r="K2703"/>
      <c r="L2703"/>
      <c r="M2703"/>
      <c r="N2703"/>
      <c r="O2703"/>
      <c r="P2703"/>
      <c r="Q2703"/>
    </row>
    <row r="2704" spans="2:17">
      <c r="B2704"/>
      <c r="C2704"/>
      <c r="D2704"/>
      <c r="E2704"/>
      <c r="F2704"/>
      <c r="G2704"/>
      <c r="H2704"/>
      <c r="I2704"/>
      <c r="J2704"/>
      <c r="K2704"/>
      <c r="L2704"/>
      <c r="M2704"/>
      <c r="N2704"/>
      <c r="O2704"/>
      <c r="P2704"/>
      <c r="Q2704"/>
    </row>
    <row r="2705" spans="2:17">
      <c r="B2705"/>
      <c r="C2705"/>
      <c r="D2705"/>
      <c r="E2705"/>
      <c r="F2705"/>
      <c r="G2705"/>
      <c r="H2705"/>
      <c r="I2705"/>
      <c r="J2705"/>
      <c r="K2705"/>
      <c r="L2705"/>
      <c r="M2705"/>
      <c r="N2705"/>
      <c r="O2705"/>
      <c r="P2705"/>
      <c r="Q2705"/>
    </row>
    <row r="2706" spans="2:17">
      <c r="B2706"/>
      <c r="C2706"/>
      <c r="D2706"/>
      <c r="E2706"/>
      <c r="F2706"/>
      <c r="G2706"/>
      <c r="H2706"/>
      <c r="I2706"/>
      <c r="J2706"/>
      <c r="K2706"/>
      <c r="L2706"/>
      <c r="M2706"/>
      <c r="N2706"/>
      <c r="O2706"/>
      <c r="P2706"/>
      <c r="Q2706"/>
    </row>
    <row r="2707" spans="2:17">
      <c r="B2707"/>
      <c r="C2707"/>
      <c r="D2707"/>
      <c r="E2707"/>
      <c r="F2707"/>
      <c r="G2707"/>
      <c r="H2707"/>
      <c r="I2707"/>
      <c r="J2707"/>
      <c r="K2707"/>
      <c r="L2707"/>
      <c r="M2707"/>
      <c r="N2707"/>
      <c r="O2707"/>
      <c r="P2707"/>
      <c r="Q2707"/>
    </row>
    <row r="2708" spans="2:17">
      <c r="B2708"/>
      <c r="C2708"/>
      <c r="D2708"/>
      <c r="E2708"/>
      <c r="F2708"/>
      <c r="G2708"/>
      <c r="H2708"/>
      <c r="I2708"/>
      <c r="J2708"/>
      <c r="K2708"/>
      <c r="L2708"/>
      <c r="M2708"/>
      <c r="N2708"/>
      <c r="O2708"/>
      <c r="P2708"/>
      <c r="Q2708"/>
    </row>
    <row r="2709" spans="2:17">
      <c r="B2709"/>
      <c r="C2709"/>
      <c r="D2709"/>
      <c r="E2709"/>
      <c r="F2709"/>
      <c r="G2709"/>
      <c r="H2709"/>
      <c r="I2709"/>
      <c r="J2709"/>
      <c r="K2709"/>
      <c r="L2709"/>
      <c r="M2709"/>
      <c r="N2709"/>
      <c r="O2709"/>
      <c r="P2709"/>
      <c r="Q2709"/>
    </row>
    <row r="2710" spans="2:17">
      <c r="B2710"/>
      <c r="C2710"/>
      <c r="D2710"/>
      <c r="E2710"/>
      <c r="F2710"/>
      <c r="G2710"/>
      <c r="H2710"/>
      <c r="I2710"/>
      <c r="J2710"/>
      <c r="K2710"/>
      <c r="L2710"/>
      <c r="M2710"/>
      <c r="N2710"/>
      <c r="O2710"/>
      <c r="P2710"/>
      <c r="Q2710"/>
    </row>
    <row r="2711" spans="2:17">
      <c r="B2711"/>
      <c r="C2711"/>
      <c r="D2711"/>
      <c r="E2711"/>
      <c r="F2711"/>
      <c r="G2711"/>
      <c r="H2711"/>
      <c r="I2711"/>
      <c r="J2711"/>
      <c r="K2711"/>
      <c r="L2711"/>
      <c r="M2711"/>
      <c r="N2711"/>
      <c r="O2711"/>
      <c r="P2711"/>
      <c r="Q2711"/>
    </row>
    <row r="2712" spans="2:17">
      <c r="B2712"/>
      <c r="C2712"/>
      <c r="D2712"/>
      <c r="E2712"/>
      <c r="F2712"/>
      <c r="G2712"/>
      <c r="H2712"/>
      <c r="I2712"/>
      <c r="J2712"/>
      <c r="K2712"/>
      <c r="L2712"/>
      <c r="M2712"/>
      <c r="N2712"/>
      <c r="O2712"/>
      <c r="P2712"/>
      <c r="Q2712"/>
    </row>
    <row r="2713" spans="2:17">
      <c r="B2713"/>
      <c r="C2713"/>
      <c r="D2713"/>
      <c r="E2713"/>
      <c r="F2713"/>
      <c r="G2713"/>
      <c r="H2713"/>
      <c r="I2713"/>
      <c r="J2713"/>
      <c r="K2713"/>
      <c r="L2713"/>
      <c r="M2713"/>
      <c r="N2713"/>
      <c r="O2713"/>
      <c r="P2713"/>
      <c r="Q2713"/>
    </row>
    <row r="2714" spans="2:17">
      <c r="B2714"/>
      <c r="C2714"/>
      <c r="D2714"/>
      <c r="E2714"/>
      <c r="F2714"/>
      <c r="G2714"/>
      <c r="H2714"/>
      <c r="I2714"/>
      <c r="J2714"/>
      <c r="K2714"/>
      <c r="L2714"/>
      <c r="M2714"/>
      <c r="N2714"/>
      <c r="O2714"/>
      <c r="P2714"/>
      <c r="Q2714"/>
    </row>
    <row r="2715" spans="2:17">
      <c r="B2715"/>
      <c r="C2715"/>
      <c r="D2715"/>
      <c r="E2715"/>
      <c r="F2715"/>
      <c r="G2715"/>
      <c r="H2715"/>
      <c r="I2715"/>
      <c r="J2715"/>
      <c r="K2715"/>
      <c r="L2715"/>
      <c r="M2715"/>
      <c r="N2715"/>
      <c r="O2715"/>
      <c r="P2715"/>
      <c r="Q2715"/>
    </row>
    <row r="2716" spans="2:17">
      <c r="B2716"/>
      <c r="C2716"/>
      <c r="D2716"/>
      <c r="E2716"/>
      <c r="F2716"/>
      <c r="G2716"/>
      <c r="H2716"/>
      <c r="I2716"/>
      <c r="J2716"/>
      <c r="K2716"/>
      <c r="L2716"/>
      <c r="M2716"/>
      <c r="N2716"/>
      <c r="O2716"/>
      <c r="P2716"/>
      <c r="Q2716"/>
    </row>
    <row r="2717" spans="2:17">
      <c r="B2717"/>
      <c r="C2717"/>
      <c r="D2717"/>
      <c r="E2717"/>
      <c r="F2717"/>
      <c r="G2717"/>
      <c r="H2717"/>
      <c r="I2717"/>
      <c r="J2717"/>
      <c r="K2717"/>
      <c r="L2717"/>
      <c r="M2717"/>
      <c r="N2717"/>
      <c r="O2717"/>
      <c r="P2717"/>
      <c r="Q2717"/>
    </row>
    <row r="2718" spans="2:17">
      <c r="B2718"/>
      <c r="C2718"/>
      <c r="D2718"/>
      <c r="E2718"/>
      <c r="F2718"/>
      <c r="G2718"/>
      <c r="H2718"/>
      <c r="I2718"/>
      <c r="J2718"/>
      <c r="K2718"/>
      <c r="L2718"/>
      <c r="M2718"/>
      <c r="N2718"/>
      <c r="O2718"/>
      <c r="P2718"/>
      <c r="Q2718"/>
    </row>
    <row r="2719" spans="2:17">
      <c r="B2719"/>
      <c r="C2719"/>
      <c r="D2719"/>
      <c r="E2719"/>
      <c r="F2719"/>
      <c r="G2719"/>
      <c r="H2719"/>
      <c r="I2719"/>
      <c r="J2719"/>
      <c r="K2719"/>
      <c r="L2719"/>
      <c r="M2719"/>
      <c r="N2719"/>
      <c r="O2719"/>
      <c r="P2719"/>
      <c r="Q2719"/>
    </row>
    <row r="2720" spans="2:17">
      <c r="B2720"/>
      <c r="C2720"/>
      <c r="D2720"/>
      <c r="E2720"/>
      <c r="F2720"/>
      <c r="G2720"/>
      <c r="H2720"/>
      <c r="I2720"/>
      <c r="J2720"/>
      <c r="K2720"/>
      <c r="L2720"/>
      <c r="M2720"/>
      <c r="N2720"/>
      <c r="O2720"/>
      <c r="P2720"/>
      <c r="Q2720"/>
    </row>
    <row r="2721" spans="2:17">
      <c r="B2721"/>
      <c r="C2721"/>
      <c r="D2721"/>
      <c r="E2721"/>
      <c r="F2721"/>
      <c r="G2721"/>
      <c r="H2721"/>
      <c r="I2721"/>
      <c r="J2721"/>
      <c r="K2721"/>
      <c r="L2721"/>
      <c r="M2721"/>
      <c r="N2721"/>
      <c r="O2721"/>
      <c r="P2721"/>
      <c r="Q2721"/>
    </row>
    <row r="2722" spans="2:17">
      <c r="B2722"/>
      <c r="C2722"/>
      <c r="D2722"/>
      <c r="E2722"/>
      <c r="F2722"/>
      <c r="G2722"/>
      <c r="H2722"/>
      <c r="I2722"/>
      <c r="J2722"/>
      <c r="K2722"/>
      <c r="L2722"/>
      <c r="M2722"/>
      <c r="N2722"/>
      <c r="O2722"/>
      <c r="P2722"/>
      <c r="Q2722"/>
    </row>
    <row r="2723" spans="2:17">
      <c r="B2723"/>
      <c r="C2723"/>
      <c r="D2723"/>
      <c r="E2723"/>
      <c r="F2723"/>
      <c r="G2723"/>
      <c r="H2723"/>
      <c r="I2723"/>
      <c r="J2723"/>
      <c r="K2723"/>
      <c r="L2723"/>
      <c r="M2723"/>
      <c r="N2723"/>
      <c r="O2723"/>
      <c r="P2723"/>
      <c r="Q2723"/>
    </row>
    <row r="2724" spans="2:17">
      <c r="B2724"/>
      <c r="C2724"/>
      <c r="D2724"/>
      <c r="E2724"/>
      <c r="F2724"/>
      <c r="G2724"/>
      <c r="H2724"/>
      <c r="I2724"/>
      <c r="J2724"/>
      <c r="K2724"/>
      <c r="L2724"/>
      <c r="M2724"/>
      <c r="N2724"/>
      <c r="O2724"/>
      <c r="P2724"/>
      <c r="Q2724"/>
    </row>
    <row r="2725" spans="2:17">
      <c r="B2725"/>
      <c r="C2725"/>
      <c r="D2725"/>
      <c r="E2725"/>
      <c r="F2725"/>
      <c r="G2725"/>
      <c r="H2725"/>
      <c r="I2725"/>
      <c r="J2725"/>
      <c r="K2725"/>
      <c r="L2725"/>
      <c r="M2725"/>
      <c r="N2725"/>
      <c r="O2725"/>
      <c r="P2725"/>
      <c r="Q2725"/>
    </row>
    <row r="2726" spans="2:17">
      <c r="B2726"/>
      <c r="C2726"/>
      <c r="D2726"/>
      <c r="E2726"/>
      <c r="F2726"/>
      <c r="G2726"/>
      <c r="H2726"/>
      <c r="I2726"/>
      <c r="J2726"/>
      <c r="K2726"/>
      <c r="L2726"/>
      <c r="M2726"/>
      <c r="N2726"/>
      <c r="O2726"/>
      <c r="P2726"/>
      <c r="Q2726"/>
    </row>
    <row r="2727" spans="2:17">
      <c r="B2727"/>
      <c r="C2727"/>
      <c r="D2727"/>
      <c r="E2727"/>
      <c r="F2727"/>
      <c r="G2727"/>
      <c r="H2727"/>
      <c r="I2727"/>
      <c r="J2727"/>
      <c r="K2727"/>
      <c r="L2727"/>
      <c r="M2727"/>
      <c r="N2727"/>
      <c r="O2727"/>
      <c r="P2727"/>
      <c r="Q2727"/>
    </row>
    <row r="2728" spans="2:17">
      <c r="B2728"/>
      <c r="C2728"/>
      <c r="D2728"/>
      <c r="E2728"/>
      <c r="F2728"/>
      <c r="G2728"/>
      <c r="H2728"/>
      <c r="I2728"/>
      <c r="J2728"/>
      <c r="K2728"/>
      <c r="L2728"/>
      <c r="M2728"/>
      <c r="N2728"/>
      <c r="O2728"/>
      <c r="P2728"/>
      <c r="Q2728"/>
    </row>
    <row r="2729" spans="2:17">
      <c r="B2729"/>
      <c r="C2729"/>
      <c r="D2729"/>
      <c r="E2729"/>
      <c r="F2729"/>
      <c r="G2729"/>
      <c r="H2729"/>
      <c r="I2729"/>
      <c r="J2729"/>
      <c r="K2729"/>
      <c r="L2729"/>
      <c r="M2729"/>
      <c r="N2729"/>
      <c r="O2729"/>
      <c r="P2729"/>
      <c r="Q2729"/>
    </row>
    <row r="2730" spans="2:17">
      <c r="B2730"/>
      <c r="C2730"/>
      <c r="D2730"/>
      <c r="E2730"/>
      <c r="F2730"/>
      <c r="G2730"/>
      <c r="H2730"/>
      <c r="I2730"/>
      <c r="J2730"/>
      <c r="K2730"/>
      <c r="L2730"/>
      <c r="M2730"/>
      <c r="N2730"/>
      <c r="O2730"/>
      <c r="P2730"/>
      <c r="Q2730"/>
    </row>
    <row r="2731" spans="2:17">
      <c r="B2731"/>
      <c r="C2731"/>
      <c r="D2731"/>
      <c r="E2731"/>
      <c r="F2731"/>
      <c r="G2731"/>
      <c r="H2731"/>
      <c r="I2731"/>
      <c r="J2731"/>
      <c r="K2731"/>
      <c r="L2731"/>
      <c r="M2731"/>
      <c r="N2731"/>
      <c r="O2731"/>
      <c r="P2731"/>
      <c r="Q2731"/>
    </row>
    <row r="2732" spans="2:17">
      <c r="B2732"/>
      <c r="C2732"/>
      <c r="D2732"/>
      <c r="E2732"/>
      <c r="F2732"/>
      <c r="G2732"/>
      <c r="H2732"/>
      <c r="I2732"/>
      <c r="J2732"/>
      <c r="K2732"/>
      <c r="L2732"/>
      <c r="M2732"/>
      <c r="N2732"/>
      <c r="O2732"/>
      <c r="P2732"/>
      <c r="Q2732"/>
    </row>
    <row r="2733" spans="2:17">
      <c r="B2733"/>
      <c r="C2733"/>
      <c r="D2733"/>
      <c r="E2733"/>
      <c r="F2733"/>
      <c r="G2733"/>
      <c r="H2733"/>
      <c r="I2733"/>
      <c r="J2733"/>
      <c r="K2733"/>
      <c r="L2733"/>
      <c r="M2733"/>
      <c r="N2733"/>
      <c r="O2733"/>
      <c r="P2733"/>
      <c r="Q2733"/>
    </row>
    <row r="2734" spans="2:17">
      <c r="B2734"/>
      <c r="C2734"/>
      <c r="D2734"/>
      <c r="E2734"/>
      <c r="F2734"/>
      <c r="G2734"/>
      <c r="H2734"/>
      <c r="I2734"/>
      <c r="J2734"/>
      <c r="K2734"/>
      <c r="L2734"/>
      <c r="M2734"/>
      <c r="N2734"/>
      <c r="O2734"/>
      <c r="P2734"/>
      <c r="Q2734"/>
    </row>
    <row r="2735" spans="2:17">
      <c r="B2735"/>
      <c r="C2735"/>
      <c r="D2735"/>
      <c r="E2735"/>
      <c r="F2735"/>
      <c r="G2735"/>
      <c r="H2735"/>
      <c r="I2735"/>
      <c r="J2735"/>
      <c r="K2735"/>
      <c r="L2735"/>
      <c r="M2735"/>
      <c r="N2735"/>
      <c r="O2735"/>
      <c r="P2735"/>
      <c r="Q2735"/>
    </row>
    <row r="2736" spans="2:17">
      <c r="B2736"/>
      <c r="C2736"/>
      <c r="D2736"/>
      <c r="E2736"/>
      <c r="F2736"/>
      <c r="G2736"/>
      <c r="H2736"/>
      <c r="I2736"/>
      <c r="J2736"/>
      <c r="K2736"/>
      <c r="L2736"/>
      <c r="M2736"/>
      <c r="N2736"/>
      <c r="O2736"/>
      <c r="P2736"/>
      <c r="Q2736"/>
    </row>
    <row r="2737" spans="2:17">
      <c r="B2737"/>
      <c r="C2737"/>
      <c r="D2737"/>
      <c r="E2737"/>
      <c r="F2737"/>
      <c r="G2737"/>
      <c r="H2737"/>
      <c r="I2737"/>
      <c r="J2737"/>
      <c r="K2737"/>
      <c r="L2737"/>
      <c r="M2737"/>
      <c r="N2737"/>
      <c r="O2737"/>
      <c r="P2737"/>
      <c r="Q2737"/>
    </row>
    <row r="2738" spans="2:17">
      <c r="B2738"/>
      <c r="C2738"/>
      <c r="D2738"/>
      <c r="E2738"/>
      <c r="F2738"/>
      <c r="G2738"/>
      <c r="H2738"/>
      <c r="I2738"/>
      <c r="J2738"/>
      <c r="K2738"/>
      <c r="L2738"/>
      <c r="M2738"/>
      <c r="N2738"/>
      <c r="O2738"/>
      <c r="P2738"/>
      <c r="Q2738"/>
    </row>
    <row r="2739" spans="2:17">
      <c r="B2739"/>
      <c r="C2739"/>
      <c r="D2739"/>
      <c r="E2739"/>
      <c r="F2739"/>
      <c r="G2739"/>
      <c r="H2739"/>
      <c r="I2739"/>
      <c r="J2739"/>
      <c r="K2739"/>
      <c r="L2739"/>
      <c r="M2739"/>
      <c r="N2739"/>
      <c r="O2739"/>
      <c r="P2739"/>
      <c r="Q2739"/>
    </row>
    <row r="2740" spans="2:17">
      <c r="B2740"/>
      <c r="C2740"/>
      <c r="D2740"/>
      <c r="E2740"/>
      <c r="F2740"/>
      <c r="G2740"/>
      <c r="H2740"/>
      <c r="I2740"/>
      <c r="J2740"/>
      <c r="K2740"/>
      <c r="L2740"/>
      <c r="M2740"/>
      <c r="N2740"/>
      <c r="O2740"/>
      <c r="P2740"/>
      <c r="Q2740"/>
    </row>
    <row r="2741" spans="2:17">
      <c r="B2741"/>
      <c r="C2741"/>
      <c r="D2741"/>
      <c r="E2741"/>
      <c r="F2741"/>
      <c r="G2741"/>
      <c r="H2741"/>
      <c r="I2741"/>
      <c r="J2741"/>
      <c r="K2741"/>
      <c r="L2741"/>
      <c r="M2741"/>
      <c r="N2741"/>
      <c r="O2741"/>
      <c r="P2741"/>
      <c r="Q2741"/>
    </row>
    <row r="2742" spans="2:17">
      <c r="B2742"/>
      <c r="C2742"/>
      <c r="D2742"/>
      <c r="E2742"/>
      <c r="F2742"/>
      <c r="G2742"/>
      <c r="H2742"/>
      <c r="I2742"/>
      <c r="J2742"/>
      <c r="K2742"/>
      <c r="L2742"/>
      <c r="M2742"/>
      <c r="N2742"/>
      <c r="O2742"/>
      <c r="P2742"/>
      <c r="Q2742"/>
    </row>
    <row r="2743" spans="2:17">
      <c r="B2743"/>
      <c r="C2743"/>
      <c r="D2743"/>
      <c r="E2743"/>
      <c r="F2743"/>
      <c r="G2743"/>
      <c r="H2743"/>
      <c r="I2743"/>
      <c r="J2743"/>
      <c r="K2743"/>
      <c r="L2743"/>
      <c r="M2743"/>
      <c r="N2743"/>
      <c r="O2743"/>
      <c r="P2743"/>
      <c r="Q2743"/>
    </row>
    <row r="2744" spans="2:17">
      <c r="B2744"/>
      <c r="C2744"/>
      <c r="D2744"/>
      <c r="E2744"/>
      <c r="F2744"/>
      <c r="G2744"/>
      <c r="H2744"/>
      <c r="I2744"/>
      <c r="J2744"/>
      <c r="K2744"/>
      <c r="L2744"/>
      <c r="M2744"/>
      <c r="N2744"/>
      <c r="O2744"/>
      <c r="P2744"/>
      <c r="Q2744"/>
    </row>
    <row r="2745" spans="2:17">
      <c r="B2745"/>
      <c r="C2745"/>
      <c r="D2745"/>
      <c r="E2745"/>
      <c r="F2745"/>
      <c r="G2745"/>
      <c r="H2745"/>
      <c r="I2745"/>
      <c r="J2745"/>
      <c r="K2745"/>
      <c r="L2745"/>
      <c r="M2745"/>
      <c r="N2745"/>
      <c r="O2745"/>
      <c r="P2745"/>
      <c r="Q2745"/>
    </row>
    <row r="2746" spans="2:17">
      <c r="B2746"/>
      <c r="C2746"/>
      <c r="D2746"/>
      <c r="E2746"/>
      <c r="F2746"/>
      <c r="G2746"/>
      <c r="H2746"/>
      <c r="I2746"/>
      <c r="J2746"/>
      <c r="K2746"/>
      <c r="L2746"/>
      <c r="M2746"/>
      <c r="N2746"/>
      <c r="O2746"/>
      <c r="P2746"/>
      <c r="Q2746"/>
    </row>
    <row r="2747" spans="2:17">
      <c r="B2747"/>
      <c r="C2747"/>
      <c r="D2747"/>
      <c r="E2747"/>
      <c r="F2747"/>
      <c r="G2747"/>
      <c r="H2747"/>
      <c r="I2747"/>
      <c r="J2747"/>
      <c r="K2747"/>
      <c r="L2747"/>
      <c r="M2747"/>
      <c r="N2747"/>
      <c r="O2747"/>
      <c r="P2747"/>
      <c r="Q2747"/>
    </row>
    <row r="2748" spans="2:17">
      <c r="B2748"/>
      <c r="C2748"/>
      <c r="D2748"/>
      <c r="E2748"/>
      <c r="F2748"/>
      <c r="G2748"/>
      <c r="H2748"/>
      <c r="I2748"/>
      <c r="J2748"/>
      <c r="K2748"/>
      <c r="L2748"/>
      <c r="M2748"/>
      <c r="N2748"/>
      <c r="O2748"/>
      <c r="P2748"/>
      <c r="Q2748"/>
    </row>
    <row r="2749" spans="2:17">
      <c r="B2749"/>
      <c r="C2749"/>
      <c r="D2749"/>
      <c r="E2749"/>
      <c r="F2749"/>
      <c r="G2749"/>
      <c r="H2749"/>
      <c r="I2749"/>
      <c r="J2749"/>
      <c r="K2749"/>
      <c r="L2749"/>
      <c r="M2749"/>
      <c r="N2749"/>
      <c r="O2749"/>
      <c r="P2749"/>
      <c r="Q2749"/>
    </row>
    <row r="2750" spans="2:17">
      <c r="B2750"/>
      <c r="C2750"/>
      <c r="D2750"/>
      <c r="E2750"/>
      <c r="F2750"/>
      <c r="G2750"/>
      <c r="H2750"/>
      <c r="I2750"/>
      <c r="J2750"/>
      <c r="K2750"/>
      <c r="L2750"/>
      <c r="M2750"/>
      <c r="N2750"/>
      <c r="O2750"/>
      <c r="P2750"/>
      <c r="Q2750"/>
    </row>
    <row r="2751" spans="2:17">
      <c r="B2751"/>
      <c r="C2751"/>
      <c r="D2751"/>
      <c r="E2751"/>
      <c r="F2751"/>
      <c r="G2751"/>
      <c r="H2751"/>
      <c r="I2751"/>
      <c r="J2751"/>
      <c r="K2751"/>
      <c r="L2751"/>
      <c r="M2751"/>
      <c r="N2751"/>
      <c r="O2751"/>
      <c r="P2751"/>
      <c r="Q2751"/>
    </row>
    <row r="2752" spans="2:17">
      <c r="B2752"/>
      <c r="C2752"/>
      <c r="D2752"/>
      <c r="E2752"/>
      <c r="F2752"/>
      <c r="G2752"/>
      <c r="H2752"/>
      <c r="I2752"/>
      <c r="J2752"/>
      <c r="K2752"/>
      <c r="L2752"/>
      <c r="M2752"/>
      <c r="N2752"/>
      <c r="O2752"/>
      <c r="P2752"/>
      <c r="Q2752"/>
    </row>
    <row r="2753" spans="2:17">
      <c r="B2753"/>
      <c r="C2753"/>
      <c r="D2753"/>
      <c r="E2753"/>
      <c r="F2753"/>
      <c r="G2753"/>
      <c r="H2753"/>
      <c r="I2753"/>
      <c r="J2753"/>
      <c r="K2753"/>
      <c r="L2753"/>
      <c r="M2753"/>
      <c r="N2753"/>
      <c r="O2753"/>
      <c r="P2753"/>
      <c r="Q2753"/>
    </row>
    <row r="2754" spans="2:17">
      <c r="B2754"/>
      <c r="C2754"/>
      <c r="D2754"/>
      <c r="E2754"/>
      <c r="F2754"/>
      <c r="G2754"/>
      <c r="H2754"/>
      <c r="I2754"/>
      <c r="J2754"/>
      <c r="K2754"/>
      <c r="L2754"/>
      <c r="M2754"/>
      <c r="N2754"/>
      <c r="O2754"/>
      <c r="P2754"/>
      <c r="Q2754"/>
    </row>
    <row r="2755" spans="2:17">
      <c r="B2755"/>
      <c r="C2755"/>
      <c r="D2755"/>
      <c r="E2755"/>
      <c r="F2755"/>
      <c r="G2755"/>
      <c r="H2755"/>
      <c r="I2755"/>
      <c r="J2755"/>
      <c r="K2755"/>
      <c r="L2755"/>
      <c r="M2755"/>
      <c r="N2755"/>
      <c r="O2755"/>
      <c r="P2755"/>
      <c r="Q2755"/>
    </row>
    <row r="2756" spans="2:17">
      <c r="B2756"/>
      <c r="C2756"/>
      <c r="D2756"/>
      <c r="E2756"/>
      <c r="F2756"/>
      <c r="G2756"/>
      <c r="H2756"/>
      <c r="I2756"/>
      <c r="J2756"/>
      <c r="K2756"/>
      <c r="L2756"/>
      <c r="M2756"/>
      <c r="N2756"/>
      <c r="O2756"/>
      <c r="P2756"/>
      <c r="Q2756"/>
    </row>
    <row r="2757" spans="2:17">
      <c r="B2757"/>
      <c r="C2757"/>
      <c r="D2757"/>
      <c r="E2757"/>
      <c r="F2757"/>
      <c r="G2757"/>
      <c r="H2757"/>
      <c r="I2757"/>
      <c r="J2757"/>
      <c r="K2757"/>
      <c r="L2757"/>
      <c r="M2757"/>
      <c r="N2757"/>
      <c r="O2757"/>
      <c r="P2757"/>
      <c r="Q2757"/>
    </row>
    <row r="2758" spans="2:17">
      <c r="B2758"/>
      <c r="C2758"/>
      <c r="D2758"/>
      <c r="E2758"/>
      <c r="F2758"/>
      <c r="G2758"/>
      <c r="H2758"/>
      <c r="I2758"/>
      <c r="J2758"/>
      <c r="K2758"/>
      <c r="L2758"/>
      <c r="M2758"/>
      <c r="N2758"/>
      <c r="O2758"/>
      <c r="P2758"/>
      <c r="Q2758"/>
    </row>
    <row r="2759" spans="2:17">
      <c r="B2759"/>
      <c r="C2759"/>
      <c r="D2759"/>
      <c r="E2759"/>
      <c r="F2759"/>
      <c r="G2759"/>
      <c r="H2759"/>
      <c r="I2759"/>
      <c r="J2759"/>
      <c r="K2759"/>
      <c r="L2759"/>
      <c r="M2759"/>
      <c r="N2759"/>
      <c r="O2759"/>
      <c r="P2759"/>
      <c r="Q2759"/>
    </row>
    <row r="2760" spans="2:17">
      <c r="B2760"/>
      <c r="C2760"/>
      <c r="D2760"/>
      <c r="E2760"/>
      <c r="F2760"/>
      <c r="G2760"/>
      <c r="H2760"/>
      <c r="I2760"/>
      <c r="J2760"/>
      <c r="K2760"/>
      <c r="L2760"/>
      <c r="M2760"/>
      <c r="N2760"/>
      <c r="O2760"/>
      <c r="P2760"/>
      <c r="Q2760"/>
    </row>
    <row r="2761" spans="2:17">
      <c r="B2761"/>
      <c r="C2761"/>
      <c r="D2761"/>
      <c r="E2761"/>
      <c r="F2761"/>
      <c r="G2761"/>
      <c r="H2761"/>
      <c r="I2761"/>
      <c r="J2761"/>
      <c r="K2761"/>
      <c r="L2761"/>
      <c r="M2761"/>
      <c r="N2761"/>
      <c r="O2761"/>
      <c r="P2761"/>
      <c r="Q2761"/>
    </row>
    <row r="2762" spans="2:17">
      <c r="B2762"/>
      <c r="C2762"/>
      <c r="D2762"/>
      <c r="E2762"/>
      <c r="F2762"/>
      <c r="G2762"/>
      <c r="H2762"/>
      <c r="I2762"/>
      <c r="J2762"/>
      <c r="K2762"/>
      <c r="L2762"/>
      <c r="M2762"/>
      <c r="N2762"/>
      <c r="O2762"/>
      <c r="P2762"/>
      <c r="Q2762"/>
    </row>
    <row r="2763" spans="2:17">
      <c r="B2763"/>
      <c r="C2763"/>
      <c r="D2763"/>
      <c r="E2763"/>
      <c r="F2763"/>
      <c r="G2763"/>
      <c r="H2763"/>
      <c r="I2763"/>
      <c r="J2763"/>
      <c r="K2763"/>
      <c r="L2763"/>
      <c r="M2763"/>
      <c r="N2763"/>
      <c r="O2763"/>
      <c r="P2763"/>
      <c r="Q2763"/>
    </row>
    <row r="2764" spans="2:17">
      <c r="B2764"/>
      <c r="C2764"/>
      <c r="D2764"/>
      <c r="E2764"/>
      <c r="F2764"/>
      <c r="G2764"/>
      <c r="H2764"/>
      <c r="I2764"/>
      <c r="J2764"/>
      <c r="K2764"/>
      <c r="L2764"/>
      <c r="M2764"/>
      <c r="N2764"/>
      <c r="O2764"/>
      <c r="P2764"/>
      <c r="Q2764"/>
    </row>
    <row r="2765" spans="2:17">
      <c r="B2765"/>
      <c r="C2765"/>
      <c r="D2765"/>
      <c r="E2765"/>
      <c r="F2765"/>
      <c r="G2765"/>
      <c r="H2765"/>
      <c r="I2765"/>
      <c r="J2765"/>
      <c r="K2765"/>
      <c r="L2765"/>
      <c r="M2765"/>
      <c r="N2765"/>
      <c r="O2765"/>
      <c r="P2765"/>
      <c r="Q2765"/>
    </row>
    <row r="2766" spans="2:17">
      <c r="B2766"/>
      <c r="C2766"/>
      <c r="D2766"/>
      <c r="E2766"/>
      <c r="F2766"/>
      <c r="G2766"/>
      <c r="H2766"/>
      <c r="I2766"/>
      <c r="J2766"/>
      <c r="K2766"/>
      <c r="L2766"/>
      <c r="M2766"/>
      <c r="N2766"/>
      <c r="O2766"/>
      <c r="P2766"/>
      <c r="Q2766"/>
    </row>
    <row r="2767" spans="2:17">
      <c r="B2767"/>
      <c r="C2767"/>
      <c r="D2767"/>
      <c r="E2767"/>
      <c r="F2767"/>
      <c r="G2767"/>
      <c r="H2767"/>
      <c r="I2767"/>
      <c r="J2767"/>
      <c r="K2767"/>
      <c r="L2767"/>
      <c r="M2767"/>
      <c r="N2767"/>
      <c r="O2767"/>
      <c r="P2767"/>
      <c r="Q2767"/>
    </row>
    <row r="2768" spans="2:17">
      <c r="B2768"/>
      <c r="C2768"/>
      <c r="D2768"/>
      <c r="E2768"/>
      <c r="F2768"/>
      <c r="G2768"/>
      <c r="H2768"/>
      <c r="I2768"/>
      <c r="J2768"/>
      <c r="K2768"/>
      <c r="L2768"/>
      <c r="M2768"/>
      <c r="N2768"/>
      <c r="O2768"/>
      <c r="P2768"/>
      <c r="Q2768"/>
    </row>
    <row r="2769" spans="2:17">
      <c r="B2769"/>
      <c r="C2769"/>
      <c r="D2769"/>
      <c r="E2769"/>
      <c r="F2769"/>
      <c r="G2769"/>
      <c r="H2769"/>
      <c r="I2769"/>
      <c r="J2769"/>
      <c r="K2769"/>
      <c r="L2769"/>
      <c r="M2769"/>
      <c r="N2769"/>
      <c r="O2769"/>
      <c r="P2769"/>
      <c r="Q2769"/>
    </row>
    <row r="2770" spans="2:17">
      <c r="B2770"/>
      <c r="C2770"/>
      <c r="D2770"/>
      <c r="E2770"/>
      <c r="F2770"/>
      <c r="G2770"/>
      <c r="H2770"/>
      <c r="I2770"/>
      <c r="J2770"/>
      <c r="K2770"/>
      <c r="L2770"/>
      <c r="M2770"/>
      <c r="N2770"/>
      <c r="O2770"/>
      <c r="P2770"/>
      <c r="Q2770"/>
    </row>
    <row r="2771" spans="2:17">
      <c r="B2771"/>
      <c r="C2771"/>
      <c r="D2771"/>
      <c r="E2771"/>
      <c r="F2771"/>
      <c r="G2771"/>
      <c r="H2771"/>
      <c r="I2771"/>
      <c r="J2771"/>
      <c r="K2771"/>
      <c r="L2771"/>
      <c r="M2771"/>
      <c r="N2771"/>
      <c r="O2771"/>
      <c r="P2771"/>
      <c r="Q2771"/>
    </row>
    <row r="2772" spans="2:17">
      <c r="B2772"/>
      <c r="C2772"/>
      <c r="D2772"/>
      <c r="E2772"/>
      <c r="F2772"/>
      <c r="G2772"/>
      <c r="H2772"/>
      <c r="I2772"/>
      <c r="J2772"/>
      <c r="K2772"/>
      <c r="L2772"/>
      <c r="M2772"/>
      <c r="N2772"/>
      <c r="O2772"/>
      <c r="P2772"/>
      <c r="Q2772"/>
    </row>
    <row r="2773" spans="2:17">
      <c r="B2773"/>
      <c r="C2773"/>
      <c r="D2773"/>
      <c r="E2773"/>
      <c r="F2773"/>
      <c r="G2773"/>
      <c r="H2773"/>
      <c r="I2773"/>
      <c r="J2773"/>
      <c r="K2773"/>
      <c r="L2773"/>
      <c r="M2773"/>
      <c r="N2773"/>
      <c r="O2773"/>
      <c r="P2773"/>
      <c r="Q2773"/>
    </row>
    <row r="2774" spans="2:17">
      <c r="B2774"/>
      <c r="C2774"/>
      <c r="D2774"/>
      <c r="E2774"/>
      <c r="F2774"/>
      <c r="G2774"/>
      <c r="H2774"/>
      <c r="I2774"/>
      <c r="J2774"/>
      <c r="K2774"/>
      <c r="L2774"/>
      <c r="M2774"/>
      <c r="N2774"/>
      <c r="O2774"/>
      <c r="P2774"/>
      <c r="Q2774"/>
    </row>
    <row r="2775" spans="2:17">
      <c r="B2775"/>
      <c r="C2775"/>
      <c r="D2775"/>
      <c r="E2775"/>
      <c r="F2775"/>
      <c r="G2775"/>
      <c r="H2775"/>
      <c r="I2775"/>
      <c r="J2775"/>
      <c r="K2775"/>
      <c r="L2775"/>
      <c r="M2775"/>
      <c r="N2775"/>
      <c r="O2775"/>
      <c r="P2775"/>
      <c r="Q2775"/>
    </row>
    <row r="2776" spans="2:17">
      <c r="B2776"/>
      <c r="C2776"/>
      <c r="D2776"/>
      <c r="E2776"/>
      <c r="F2776"/>
      <c r="G2776"/>
      <c r="H2776"/>
      <c r="I2776"/>
      <c r="J2776"/>
      <c r="K2776"/>
      <c r="L2776"/>
      <c r="M2776"/>
      <c r="N2776"/>
      <c r="O2776"/>
      <c r="P2776"/>
      <c r="Q2776"/>
    </row>
    <row r="2777" spans="2:17">
      <c r="B2777"/>
      <c r="C2777"/>
      <c r="D2777"/>
      <c r="E2777"/>
      <c r="F2777"/>
      <c r="G2777"/>
      <c r="H2777"/>
      <c r="I2777"/>
      <c r="J2777"/>
      <c r="K2777"/>
      <c r="L2777"/>
      <c r="M2777"/>
      <c r="N2777"/>
      <c r="O2777"/>
      <c r="P2777"/>
      <c r="Q2777"/>
    </row>
    <row r="2778" spans="2:17">
      <c r="B2778"/>
      <c r="C2778"/>
      <c r="D2778"/>
      <c r="E2778"/>
      <c r="F2778"/>
      <c r="G2778"/>
      <c r="H2778"/>
      <c r="I2778"/>
      <c r="J2778"/>
      <c r="K2778"/>
      <c r="L2778"/>
      <c r="M2778"/>
      <c r="N2778"/>
      <c r="O2778"/>
      <c r="P2778"/>
      <c r="Q2778"/>
    </row>
    <row r="2779" spans="2:17">
      <c r="B2779"/>
      <c r="C2779"/>
      <c r="D2779"/>
      <c r="E2779"/>
      <c r="F2779"/>
      <c r="G2779"/>
      <c r="H2779"/>
      <c r="I2779"/>
      <c r="J2779"/>
      <c r="K2779"/>
      <c r="L2779"/>
      <c r="M2779"/>
      <c r="N2779"/>
      <c r="O2779"/>
      <c r="P2779"/>
      <c r="Q2779"/>
    </row>
    <row r="2780" spans="2:17">
      <c r="B2780"/>
      <c r="C2780"/>
      <c r="D2780"/>
      <c r="E2780"/>
      <c r="F2780"/>
      <c r="G2780"/>
      <c r="H2780"/>
      <c r="I2780"/>
      <c r="J2780"/>
      <c r="K2780"/>
      <c r="L2780"/>
      <c r="M2780"/>
      <c r="N2780"/>
      <c r="O2780"/>
      <c r="P2780"/>
      <c r="Q2780"/>
    </row>
    <row r="2781" spans="2:17">
      <c r="B2781"/>
      <c r="C2781"/>
      <c r="D2781"/>
      <c r="E2781"/>
      <c r="F2781"/>
      <c r="G2781"/>
      <c r="H2781"/>
      <c r="I2781"/>
      <c r="J2781"/>
      <c r="K2781"/>
      <c r="L2781"/>
      <c r="M2781"/>
      <c r="N2781"/>
      <c r="O2781"/>
      <c r="P2781"/>
      <c r="Q2781"/>
    </row>
    <row r="2782" spans="2:17">
      <c r="B2782"/>
      <c r="C2782"/>
      <c r="D2782"/>
      <c r="E2782"/>
      <c r="F2782"/>
      <c r="G2782"/>
      <c r="H2782"/>
      <c r="I2782"/>
      <c r="J2782"/>
      <c r="K2782"/>
      <c r="L2782"/>
      <c r="M2782"/>
      <c r="N2782"/>
      <c r="O2782"/>
      <c r="P2782"/>
      <c r="Q2782"/>
    </row>
    <row r="2783" spans="2:17">
      <c r="B2783"/>
      <c r="C2783"/>
      <c r="D2783"/>
      <c r="E2783"/>
      <c r="F2783"/>
      <c r="G2783"/>
      <c r="H2783"/>
      <c r="I2783"/>
      <c r="J2783"/>
      <c r="K2783"/>
      <c r="L2783"/>
      <c r="M2783"/>
      <c r="N2783"/>
      <c r="O2783"/>
      <c r="P2783"/>
      <c r="Q2783"/>
    </row>
    <row r="2784" spans="2:17">
      <c r="B2784"/>
      <c r="C2784"/>
      <c r="D2784"/>
      <c r="E2784"/>
      <c r="F2784"/>
      <c r="G2784"/>
      <c r="H2784"/>
      <c r="I2784"/>
      <c r="J2784"/>
      <c r="K2784"/>
      <c r="L2784"/>
      <c r="M2784"/>
      <c r="N2784"/>
      <c r="O2784"/>
      <c r="P2784"/>
      <c r="Q2784"/>
    </row>
    <row r="2785" spans="2:17">
      <c r="B2785"/>
      <c r="C2785"/>
      <c r="D2785"/>
      <c r="E2785"/>
      <c r="F2785"/>
      <c r="G2785"/>
      <c r="H2785"/>
      <c r="I2785"/>
      <c r="J2785"/>
      <c r="K2785"/>
      <c r="L2785"/>
      <c r="M2785"/>
      <c r="N2785"/>
      <c r="O2785"/>
      <c r="P2785"/>
      <c r="Q2785"/>
    </row>
    <row r="2786" spans="2:17">
      <c r="B2786"/>
      <c r="C2786"/>
      <c r="D2786"/>
      <c r="E2786"/>
      <c r="F2786"/>
      <c r="G2786"/>
      <c r="H2786"/>
      <c r="I2786"/>
      <c r="J2786"/>
      <c r="K2786"/>
      <c r="L2786"/>
      <c r="M2786"/>
      <c r="N2786"/>
      <c r="O2786"/>
      <c r="P2786"/>
      <c r="Q2786"/>
    </row>
    <row r="2787" spans="2:17">
      <c r="B2787"/>
      <c r="C2787"/>
      <c r="D2787"/>
      <c r="E2787"/>
      <c r="F2787"/>
      <c r="G2787"/>
      <c r="H2787"/>
      <c r="I2787"/>
      <c r="J2787"/>
      <c r="K2787"/>
      <c r="L2787"/>
      <c r="M2787"/>
      <c r="N2787"/>
      <c r="O2787"/>
      <c r="P2787"/>
      <c r="Q2787"/>
    </row>
    <row r="2788" spans="2:17">
      <c r="B2788"/>
      <c r="C2788"/>
      <c r="D2788"/>
      <c r="E2788"/>
      <c r="F2788"/>
      <c r="G2788"/>
      <c r="H2788"/>
      <c r="I2788"/>
      <c r="J2788"/>
      <c r="K2788"/>
      <c r="L2788"/>
      <c r="M2788"/>
      <c r="N2788"/>
      <c r="O2788"/>
      <c r="P2788"/>
      <c r="Q2788"/>
    </row>
    <row r="2789" spans="2:17">
      <c r="B2789"/>
      <c r="C2789"/>
      <c r="D2789"/>
      <c r="E2789"/>
      <c r="F2789"/>
      <c r="G2789"/>
      <c r="H2789"/>
      <c r="I2789"/>
      <c r="J2789"/>
      <c r="K2789"/>
      <c r="L2789"/>
      <c r="M2789"/>
      <c r="N2789"/>
      <c r="O2789"/>
      <c r="P2789"/>
      <c r="Q2789"/>
    </row>
    <row r="2790" spans="2:17">
      <c r="B2790"/>
      <c r="C2790"/>
      <c r="D2790"/>
      <c r="E2790"/>
      <c r="F2790"/>
      <c r="G2790"/>
      <c r="H2790"/>
      <c r="I2790"/>
      <c r="J2790"/>
      <c r="K2790"/>
      <c r="L2790"/>
      <c r="M2790"/>
      <c r="N2790"/>
      <c r="O2790"/>
      <c r="P2790"/>
      <c r="Q2790"/>
    </row>
    <row r="2791" spans="2:17">
      <c r="B2791"/>
      <c r="C2791"/>
      <c r="D2791"/>
      <c r="E2791"/>
      <c r="F2791"/>
      <c r="G2791"/>
      <c r="H2791"/>
      <c r="I2791"/>
      <c r="J2791"/>
      <c r="K2791"/>
      <c r="L2791"/>
      <c r="M2791"/>
      <c r="N2791"/>
      <c r="O2791"/>
      <c r="P2791"/>
      <c r="Q2791"/>
    </row>
    <row r="2792" spans="2:17">
      <c r="B2792"/>
      <c r="C2792"/>
      <c r="D2792"/>
      <c r="E2792"/>
      <c r="F2792"/>
      <c r="G2792"/>
      <c r="H2792"/>
      <c r="I2792"/>
      <c r="J2792"/>
      <c r="K2792"/>
      <c r="L2792"/>
      <c r="M2792"/>
      <c r="N2792"/>
      <c r="O2792"/>
      <c r="P2792"/>
      <c r="Q2792"/>
    </row>
    <row r="2793" spans="2:17">
      <c r="B2793"/>
      <c r="C2793"/>
      <c r="D2793"/>
      <c r="E2793"/>
      <c r="F2793"/>
      <c r="G2793"/>
      <c r="H2793"/>
      <c r="I2793"/>
      <c r="J2793"/>
      <c r="K2793"/>
      <c r="L2793"/>
      <c r="M2793"/>
      <c r="N2793"/>
      <c r="O2793"/>
      <c r="P2793"/>
      <c r="Q2793"/>
    </row>
    <row r="2794" spans="2:17">
      <c r="B2794"/>
      <c r="C2794"/>
      <c r="D2794"/>
      <c r="E2794"/>
      <c r="F2794"/>
      <c r="G2794"/>
      <c r="H2794"/>
      <c r="I2794"/>
      <c r="J2794"/>
      <c r="K2794"/>
      <c r="L2794"/>
      <c r="M2794"/>
      <c r="N2794"/>
      <c r="O2794"/>
      <c r="P2794"/>
      <c r="Q2794"/>
    </row>
    <row r="2795" spans="2:17">
      <c r="B2795"/>
      <c r="C2795"/>
      <c r="D2795"/>
      <c r="E2795"/>
      <c r="F2795"/>
      <c r="G2795"/>
      <c r="H2795"/>
      <c r="I2795"/>
      <c r="J2795"/>
      <c r="K2795"/>
      <c r="L2795"/>
      <c r="M2795"/>
      <c r="N2795"/>
      <c r="O2795"/>
      <c r="P2795"/>
      <c r="Q2795"/>
    </row>
    <row r="2796" spans="2:17">
      <c r="B2796"/>
      <c r="C2796"/>
      <c r="D2796"/>
      <c r="E2796"/>
      <c r="F2796"/>
      <c r="G2796"/>
      <c r="H2796"/>
      <c r="I2796"/>
      <c r="J2796"/>
      <c r="K2796"/>
      <c r="L2796"/>
      <c r="M2796"/>
      <c r="N2796"/>
      <c r="O2796"/>
      <c r="P2796"/>
      <c r="Q2796"/>
    </row>
    <row r="2797" spans="2:17">
      <c r="B2797"/>
      <c r="C2797"/>
      <c r="D2797"/>
      <c r="E2797"/>
      <c r="F2797"/>
      <c r="G2797"/>
      <c r="H2797"/>
      <c r="I2797"/>
      <c r="J2797"/>
      <c r="K2797"/>
      <c r="L2797"/>
      <c r="M2797"/>
      <c r="N2797"/>
      <c r="O2797"/>
      <c r="P2797"/>
      <c r="Q2797"/>
    </row>
    <row r="2798" spans="2:17">
      <c r="B2798"/>
      <c r="C2798"/>
      <c r="D2798"/>
      <c r="E2798"/>
      <c r="F2798"/>
      <c r="G2798"/>
      <c r="H2798"/>
      <c r="I2798"/>
      <c r="J2798"/>
      <c r="K2798"/>
      <c r="L2798"/>
      <c r="M2798"/>
      <c r="N2798"/>
      <c r="O2798"/>
      <c r="P2798"/>
      <c r="Q2798"/>
    </row>
    <row r="2799" spans="2:17">
      <c r="B2799"/>
      <c r="C2799"/>
      <c r="D2799"/>
      <c r="E2799"/>
      <c r="F2799"/>
      <c r="G2799"/>
      <c r="H2799"/>
      <c r="I2799"/>
      <c r="J2799"/>
      <c r="K2799"/>
      <c r="L2799"/>
      <c r="M2799"/>
      <c r="N2799"/>
      <c r="O2799"/>
      <c r="P2799"/>
      <c r="Q2799"/>
    </row>
    <row r="2800" spans="2:17">
      <c r="B2800"/>
      <c r="C2800"/>
      <c r="D2800"/>
      <c r="E2800"/>
      <c r="F2800"/>
      <c r="G2800"/>
      <c r="H2800"/>
      <c r="I2800"/>
      <c r="J2800"/>
      <c r="K2800"/>
      <c r="L2800"/>
      <c r="M2800"/>
      <c r="N2800"/>
      <c r="O2800"/>
      <c r="P2800"/>
      <c r="Q2800"/>
    </row>
    <row r="2801" spans="2:17">
      <c r="B2801"/>
      <c r="C2801"/>
      <c r="D2801"/>
      <c r="E2801"/>
      <c r="F2801"/>
      <c r="G2801"/>
      <c r="H2801"/>
      <c r="I2801"/>
      <c r="J2801"/>
      <c r="K2801"/>
      <c r="L2801"/>
      <c r="M2801"/>
      <c r="N2801"/>
      <c r="O2801"/>
      <c r="P2801"/>
      <c r="Q2801"/>
    </row>
    <row r="2802" spans="2:17">
      <c r="B2802"/>
      <c r="C2802"/>
      <c r="D2802"/>
      <c r="E2802"/>
      <c r="F2802"/>
      <c r="G2802"/>
      <c r="H2802"/>
      <c r="I2802"/>
      <c r="J2802"/>
      <c r="K2802"/>
      <c r="L2802"/>
      <c r="M2802"/>
      <c r="N2802"/>
      <c r="O2802"/>
      <c r="P2802"/>
      <c r="Q2802"/>
    </row>
    <row r="2803" spans="2:17">
      <c r="B2803"/>
      <c r="C2803"/>
      <c r="D2803"/>
      <c r="E2803"/>
      <c r="F2803"/>
      <c r="G2803"/>
      <c r="H2803"/>
      <c r="I2803"/>
      <c r="J2803"/>
      <c r="K2803"/>
      <c r="L2803"/>
      <c r="M2803"/>
      <c r="N2803"/>
      <c r="O2803"/>
      <c r="P2803"/>
      <c r="Q2803"/>
    </row>
    <row r="2804" spans="2:17">
      <c r="B2804"/>
      <c r="C2804"/>
      <c r="D2804"/>
      <c r="E2804"/>
      <c r="F2804"/>
      <c r="G2804"/>
      <c r="H2804"/>
      <c r="I2804"/>
      <c r="J2804"/>
      <c r="K2804"/>
      <c r="L2804"/>
      <c r="M2804"/>
      <c r="N2804"/>
      <c r="O2804"/>
      <c r="P2804"/>
      <c r="Q2804"/>
    </row>
    <row r="2805" spans="2:17">
      <c r="B2805"/>
      <c r="C2805"/>
      <c r="D2805"/>
      <c r="E2805"/>
      <c r="F2805"/>
      <c r="G2805"/>
      <c r="H2805"/>
      <c r="I2805"/>
      <c r="J2805"/>
      <c r="K2805"/>
      <c r="L2805"/>
      <c r="M2805"/>
      <c r="N2805"/>
      <c r="O2805"/>
      <c r="P2805"/>
      <c r="Q2805"/>
    </row>
    <row r="2806" spans="2:17">
      <c r="B2806"/>
      <c r="C2806"/>
      <c r="D2806"/>
      <c r="E2806"/>
      <c r="F2806"/>
      <c r="G2806"/>
      <c r="H2806"/>
      <c r="I2806"/>
      <c r="J2806"/>
      <c r="K2806"/>
      <c r="L2806"/>
      <c r="M2806"/>
      <c r="N2806"/>
      <c r="O2806"/>
      <c r="P2806"/>
      <c r="Q2806"/>
    </row>
    <row r="2807" spans="2:17">
      <c r="B2807"/>
      <c r="C2807"/>
      <c r="D2807"/>
      <c r="E2807"/>
      <c r="F2807"/>
      <c r="G2807"/>
      <c r="H2807"/>
      <c r="I2807"/>
      <c r="J2807"/>
      <c r="K2807"/>
      <c r="L2807"/>
      <c r="M2807"/>
      <c r="N2807"/>
      <c r="O2807"/>
      <c r="P2807"/>
      <c r="Q2807"/>
    </row>
    <row r="2808" spans="2:17">
      <c r="B2808"/>
      <c r="C2808"/>
      <c r="D2808"/>
      <c r="E2808"/>
      <c r="F2808"/>
      <c r="G2808"/>
      <c r="H2808"/>
      <c r="I2808"/>
      <c r="J2808"/>
      <c r="K2808"/>
      <c r="L2808"/>
      <c r="M2808"/>
      <c r="N2808"/>
      <c r="O2808"/>
      <c r="P2808"/>
      <c r="Q2808"/>
    </row>
    <row r="2809" spans="2:17">
      <c r="B2809"/>
      <c r="C2809"/>
      <c r="D2809"/>
      <c r="E2809"/>
      <c r="F2809"/>
      <c r="G2809"/>
      <c r="H2809"/>
      <c r="I2809"/>
      <c r="J2809"/>
      <c r="K2809"/>
      <c r="L2809"/>
      <c r="M2809"/>
      <c r="N2809"/>
      <c r="O2809"/>
      <c r="P2809"/>
      <c r="Q2809"/>
    </row>
    <row r="2810" spans="2:17">
      <c r="B2810"/>
      <c r="C2810"/>
      <c r="D2810"/>
      <c r="E2810"/>
      <c r="F2810"/>
      <c r="G2810"/>
      <c r="H2810"/>
      <c r="I2810"/>
      <c r="J2810"/>
      <c r="K2810"/>
      <c r="L2810"/>
      <c r="M2810"/>
      <c r="N2810"/>
      <c r="O2810"/>
      <c r="P2810"/>
      <c r="Q2810"/>
    </row>
    <row r="2811" spans="2:17">
      <c r="B2811"/>
      <c r="C2811"/>
      <c r="D2811"/>
      <c r="E2811"/>
      <c r="F2811"/>
      <c r="G2811"/>
      <c r="H2811"/>
      <c r="I2811"/>
      <c r="J2811"/>
      <c r="K2811"/>
      <c r="L2811"/>
      <c r="M2811"/>
      <c r="N2811"/>
      <c r="O2811"/>
      <c r="P2811"/>
      <c r="Q2811"/>
    </row>
    <row r="2812" spans="2:17">
      <c r="B2812"/>
      <c r="C2812"/>
      <c r="D2812"/>
      <c r="E2812"/>
      <c r="F2812"/>
      <c r="G2812"/>
      <c r="H2812"/>
      <c r="I2812"/>
      <c r="J2812"/>
      <c r="K2812"/>
      <c r="L2812"/>
      <c r="M2812"/>
      <c r="N2812"/>
      <c r="O2812"/>
      <c r="P2812"/>
      <c r="Q2812"/>
    </row>
    <row r="2813" spans="2:17">
      <c r="B2813"/>
      <c r="C2813"/>
      <c r="D2813"/>
      <c r="E2813"/>
      <c r="F2813"/>
      <c r="G2813"/>
      <c r="H2813"/>
      <c r="I2813"/>
      <c r="J2813"/>
      <c r="K2813"/>
      <c r="L2813"/>
      <c r="M2813"/>
      <c r="N2813"/>
      <c r="O2813"/>
      <c r="P2813"/>
      <c r="Q2813"/>
    </row>
    <row r="2814" spans="2:17">
      <c r="B2814"/>
      <c r="C2814"/>
      <c r="D2814"/>
      <c r="E2814"/>
      <c r="F2814"/>
      <c r="G2814"/>
      <c r="H2814"/>
      <c r="I2814"/>
      <c r="J2814"/>
      <c r="K2814"/>
      <c r="L2814"/>
      <c r="M2814"/>
      <c r="N2814"/>
      <c r="O2814"/>
      <c r="P2814"/>
      <c r="Q2814"/>
    </row>
    <row r="2815" spans="2:17">
      <c r="B2815"/>
      <c r="C2815"/>
      <c r="D2815"/>
      <c r="E2815"/>
      <c r="F2815"/>
      <c r="G2815"/>
      <c r="H2815"/>
      <c r="I2815"/>
      <c r="J2815"/>
      <c r="K2815"/>
      <c r="L2815"/>
      <c r="M2815"/>
      <c r="N2815"/>
      <c r="O2815"/>
      <c r="P2815"/>
      <c r="Q2815"/>
    </row>
    <row r="2816" spans="2:17">
      <c r="B2816"/>
      <c r="C2816"/>
      <c r="D2816"/>
      <c r="E2816"/>
      <c r="F2816"/>
      <c r="G2816"/>
      <c r="H2816"/>
      <c r="I2816"/>
      <c r="J2816"/>
      <c r="K2816"/>
      <c r="L2816"/>
      <c r="M2816"/>
      <c r="N2816"/>
      <c r="O2816"/>
      <c r="P2816"/>
      <c r="Q2816"/>
    </row>
    <row r="2817" spans="2:17">
      <c r="B2817"/>
      <c r="C2817"/>
      <c r="D2817"/>
      <c r="E2817"/>
      <c r="F2817"/>
      <c r="G2817"/>
      <c r="H2817"/>
      <c r="I2817"/>
      <c r="J2817"/>
      <c r="K2817"/>
      <c r="L2817"/>
      <c r="M2817"/>
      <c r="N2817"/>
      <c r="O2817"/>
      <c r="P2817"/>
      <c r="Q2817"/>
    </row>
    <row r="2818" spans="2:17">
      <c r="B2818"/>
      <c r="C2818"/>
      <c r="D2818"/>
      <c r="E2818"/>
      <c r="F2818"/>
      <c r="G2818"/>
      <c r="H2818"/>
      <c r="I2818"/>
      <c r="J2818"/>
      <c r="K2818"/>
      <c r="L2818"/>
      <c r="M2818"/>
      <c r="N2818"/>
      <c r="O2818"/>
      <c r="P2818"/>
      <c r="Q2818"/>
    </row>
    <row r="2819" spans="2:17">
      <c r="B2819"/>
      <c r="C2819"/>
      <c r="D2819"/>
      <c r="E2819"/>
      <c r="F2819"/>
      <c r="G2819"/>
      <c r="H2819"/>
      <c r="I2819"/>
      <c r="J2819"/>
      <c r="K2819"/>
      <c r="L2819"/>
      <c r="M2819"/>
      <c r="N2819"/>
      <c r="O2819"/>
      <c r="P2819"/>
      <c r="Q2819"/>
    </row>
    <row r="2820" spans="2:17">
      <c r="B2820"/>
      <c r="C2820"/>
      <c r="D2820"/>
      <c r="E2820"/>
      <c r="F2820"/>
      <c r="G2820"/>
      <c r="H2820"/>
      <c r="I2820"/>
      <c r="J2820"/>
      <c r="K2820"/>
      <c r="L2820"/>
      <c r="M2820"/>
      <c r="N2820"/>
      <c r="O2820"/>
      <c r="P2820"/>
      <c r="Q2820"/>
    </row>
    <row r="2821" spans="2:17">
      <c r="B2821"/>
      <c r="C2821"/>
      <c r="D2821"/>
      <c r="E2821"/>
      <c r="F2821"/>
      <c r="G2821"/>
      <c r="H2821"/>
      <c r="I2821"/>
      <c r="J2821"/>
      <c r="K2821"/>
      <c r="L2821"/>
      <c r="M2821"/>
      <c r="N2821"/>
      <c r="O2821"/>
      <c r="P2821"/>
      <c r="Q2821"/>
    </row>
    <row r="2822" spans="2:17">
      <c r="B2822"/>
      <c r="C2822"/>
      <c r="D2822"/>
      <c r="E2822"/>
      <c r="F2822"/>
      <c r="G2822"/>
      <c r="H2822"/>
      <c r="I2822"/>
      <c r="J2822"/>
      <c r="K2822"/>
      <c r="L2822"/>
      <c r="M2822"/>
      <c r="N2822"/>
      <c r="O2822"/>
      <c r="P2822"/>
      <c r="Q2822"/>
    </row>
    <row r="2823" spans="2:17">
      <c r="B2823"/>
      <c r="C2823"/>
      <c r="D2823"/>
      <c r="E2823"/>
      <c r="F2823"/>
      <c r="G2823"/>
      <c r="H2823"/>
      <c r="I2823"/>
      <c r="J2823"/>
      <c r="K2823"/>
      <c r="L2823"/>
      <c r="M2823"/>
      <c r="N2823"/>
      <c r="O2823"/>
      <c r="P2823"/>
      <c r="Q2823"/>
    </row>
    <row r="2824" spans="2:17">
      <c r="B2824"/>
      <c r="C2824"/>
      <c r="D2824"/>
      <c r="E2824"/>
      <c r="F2824"/>
      <c r="G2824"/>
      <c r="H2824"/>
      <c r="I2824"/>
      <c r="J2824"/>
      <c r="K2824"/>
      <c r="L2824"/>
      <c r="M2824"/>
      <c r="N2824"/>
      <c r="O2824"/>
      <c r="P2824"/>
      <c r="Q2824"/>
    </row>
    <row r="2825" spans="2:17">
      <c r="B2825"/>
      <c r="C2825"/>
      <c r="D2825"/>
      <c r="E2825"/>
      <c r="F2825"/>
      <c r="G2825"/>
      <c r="H2825"/>
      <c r="I2825"/>
      <c r="J2825"/>
      <c r="K2825"/>
      <c r="L2825"/>
      <c r="M2825"/>
      <c r="N2825"/>
      <c r="O2825"/>
      <c r="P2825"/>
      <c r="Q2825"/>
    </row>
    <row r="2826" spans="2:17">
      <c r="B2826"/>
      <c r="C2826"/>
      <c r="D2826"/>
      <c r="E2826"/>
      <c r="F2826"/>
      <c r="G2826"/>
      <c r="H2826"/>
      <c r="I2826"/>
      <c r="J2826"/>
      <c r="K2826"/>
      <c r="L2826"/>
      <c r="M2826"/>
      <c r="N2826"/>
      <c r="O2826"/>
      <c r="P2826"/>
      <c r="Q2826"/>
    </row>
    <row r="2827" spans="2:17">
      <c r="B2827"/>
      <c r="C2827"/>
      <c r="D2827"/>
      <c r="E2827"/>
      <c r="F2827"/>
      <c r="G2827"/>
      <c r="H2827"/>
      <c r="I2827"/>
      <c r="J2827"/>
      <c r="K2827"/>
      <c r="L2827"/>
      <c r="M2827"/>
      <c r="N2827"/>
      <c r="O2827"/>
      <c r="P2827"/>
      <c r="Q2827"/>
    </row>
    <row r="2828" spans="2:17">
      <c r="B2828"/>
      <c r="C2828"/>
      <c r="D2828"/>
      <c r="E2828"/>
      <c r="F2828"/>
      <c r="G2828"/>
      <c r="H2828"/>
      <c r="I2828"/>
      <c r="J2828"/>
      <c r="K2828"/>
      <c r="L2828"/>
      <c r="M2828"/>
      <c r="N2828"/>
      <c r="O2828"/>
      <c r="P2828"/>
      <c r="Q2828"/>
    </row>
    <row r="2829" spans="2:17">
      <c r="B2829"/>
      <c r="C2829"/>
      <c r="D2829"/>
      <c r="E2829"/>
      <c r="F2829"/>
      <c r="G2829"/>
      <c r="H2829"/>
      <c r="I2829"/>
      <c r="J2829"/>
      <c r="K2829"/>
      <c r="L2829"/>
      <c r="M2829"/>
      <c r="N2829"/>
      <c r="O2829"/>
      <c r="P2829"/>
      <c r="Q2829"/>
    </row>
    <row r="2830" spans="2:17">
      <c r="B2830"/>
      <c r="C2830"/>
      <c r="D2830"/>
      <c r="E2830"/>
      <c r="F2830"/>
      <c r="G2830"/>
      <c r="H2830"/>
      <c r="I2830"/>
      <c r="J2830"/>
      <c r="K2830"/>
      <c r="L2830"/>
      <c r="M2830"/>
      <c r="N2830"/>
      <c r="O2830"/>
      <c r="P2830"/>
      <c r="Q2830"/>
    </row>
    <row r="2831" spans="2:17">
      <c r="B2831"/>
      <c r="C2831"/>
      <c r="D2831"/>
      <c r="E2831"/>
      <c r="F2831"/>
      <c r="G2831"/>
      <c r="H2831"/>
      <c r="I2831"/>
      <c r="J2831"/>
      <c r="K2831"/>
      <c r="L2831"/>
      <c r="M2831"/>
      <c r="N2831"/>
      <c r="O2831"/>
      <c r="P2831"/>
      <c r="Q2831"/>
    </row>
    <row r="2832" spans="2:17">
      <c r="B2832"/>
      <c r="C2832"/>
      <c r="D2832"/>
      <c r="E2832"/>
      <c r="F2832"/>
      <c r="G2832"/>
      <c r="H2832"/>
      <c r="I2832"/>
      <c r="J2832"/>
      <c r="K2832"/>
      <c r="L2832"/>
      <c r="M2832"/>
      <c r="N2832"/>
      <c r="O2832"/>
      <c r="P2832"/>
      <c r="Q2832"/>
    </row>
    <row r="2833" spans="2:17">
      <c r="B2833"/>
      <c r="C2833"/>
      <c r="D2833"/>
      <c r="E2833"/>
      <c r="F2833"/>
      <c r="G2833"/>
      <c r="H2833"/>
      <c r="I2833"/>
      <c r="J2833"/>
      <c r="K2833"/>
      <c r="L2833"/>
      <c r="M2833"/>
      <c r="N2833"/>
      <c r="O2833"/>
      <c r="P2833"/>
      <c r="Q2833"/>
    </row>
    <row r="2834" spans="2:17">
      <c r="B2834"/>
      <c r="C2834"/>
      <c r="D2834"/>
      <c r="E2834"/>
      <c r="F2834"/>
      <c r="G2834"/>
      <c r="H2834"/>
      <c r="I2834"/>
      <c r="J2834"/>
      <c r="K2834"/>
      <c r="L2834"/>
      <c r="M2834"/>
      <c r="N2834"/>
      <c r="O2834"/>
      <c r="P2834"/>
      <c r="Q2834"/>
    </row>
    <row r="2835" spans="2:17">
      <c r="B2835"/>
      <c r="C2835"/>
      <c r="D2835"/>
      <c r="E2835"/>
      <c r="F2835"/>
      <c r="G2835"/>
      <c r="H2835"/>
      <c r="I2835"/>
      <c r="J2835"/>
      <c r="K2835"/>
      <c r="L2835"/>
      <c r="M2835"/>
      <c r="N2835"/>
      <c r="O2835"/>
      <c r="P2835"/>
      <c r="Q2835"/>
    </row>
    <row r="2836" spans="2:17">
      <c r="B2836"/>
      <c r="C2836"/>
      <c r="D2836"/>
      <c r="E2836"/>
      <c r="F2836"/>
      <c r="G2836"/>
      <c r="H2836"/>
      <c r="I2836"/>
      <c r="J2836"/>
      <c r="K2836"/>
      <c r="L2836"/>
      <c r="M2836"/>
      <c r="N2836"/>
      <c r="O2836"/>
      <c r="P2836"/>
      <c r="Q2836"/>
    </row>
    <row r="2837" spans="2:17">
      <c r="B2837"/>
      <c r="C2837"/>
      <c r="D2837"/>
      <c r="E2837"/>
      <c r="F2837"/>
      <c r="G2837"/>
      <c r="H2837"/>
      <c r="I2837"/>
      <c r="J2837"/>
      <c r="K2837"/>
      <c r="L2837"/>
      <c r="M2837"/>
      <c r="N2837"/>
      <c r="O2837"/>
      <c r="P2837"/>
      <c r="Q2837"/>
    </row>
    <row r="2838" spans="2:17">
      <c r="B2838"/>
      <c r="C2838"/>
      <c r="D2838"/>
      <c r="E2838"/>
      <c r="F2838"/>
      <c r="G2838"/>
      <c r="H2838"/>
      <c r="I2838"/>
      <c r="J2838"/>
      <c r="K2838"/>
      <c r="L2838"/>
      <c r="M2838"/>
      <c r="N2838"/>
      <c r="O2838"/>
      <c r="P2838"/>
      <c r="Q2838"/>
    </row>
    <row r="2839" spans="2:17">
      <c r="B2839"/>
      <c r="C2839"/>
      <c r="D2839"/>
      <c r="E2839"/>
      <c r="F2839"/>
      <c r="G2839"/>
      <c r="H2839"/>
      <c r="I2839"/>
      <c r="J2839"/>
      <c r="K2839"/>
      <c r="L2839"/>
      <c r="M2839"/>
      <c r="N2839"/>
      <c r="O2839"/>
      <c r="P2839"/>
      <c r="Q2839"/>
    </row>
    <row r="2840" spans="2:17">
      <c r="B2840"/>
      <c r="C2840"/>
      <c r="D2840"/>
      <c r="E2840"/>
      <c r="F2840"/>
      <c r="G2840"/>
      <c r="H2840"/>
      <c r="I2840"/>
      <c r="J2840"/>
      <c r="K2840"/>
      <c r="L2840"/>
      <c r="M2840"/>
      <c r="N2840"/>
      <c r="O2840"/>
      <c r="P2840"/>
      <c r="Q2840"/>
    </row>
    <row r="2841" spans="2:17">
      <c r="B2841"/>
      <c r="C2841"/>
      <c r="D2841"/>
      <c r="E2841"/>
      <c r="F2841"/>
      <c r="G2841"/>
      <c r="H2841"/>
      <c r="I2841"/>
      <c r="J2841"/>
      <c r="K2841"/>
      <c r="L2841"/>
      <c r="M2841"/>
      <c r="N2841"/>
      <c r="O2841"/>
      <c r="P2841"/>
      <c r="Q2841"/>
    </row>
    <row r="2842" spans="2:17">
      <c r="B2842"/>
      <c r="C2842"/>
      <c r="D2842"/>
      <c r="E2842"/>
      <c r="F2842"/>
      <c r="G2842"/>
      <c r="H2842"/>
      <c r="I2842"/>
      <c r="J2842"/>
      <c r="K2842"/>
      <c r="L2842"/>
      <c r="M2842"/>
      <c r="N2842"/>
      <c r="O2842"/>
      <c r="P2842"/>
      <c r="Q2842"/>
    </row>
    <row r="2843" spans="2:17">
      <c r="B2843"/>
      <c r="C2843"/>
      <c r="D2843"/>
      <c r="E2843"/>
      <c r="F2843"/>
      <c r="G2843"/>
      <c r="H2843"/>
      <c r="I2843"/>
      <c r="J2843"/>
      <c r="K2843"/>
      <c r="L2843"/>
      <c r="M2843"/>
      <c r="N2843"/>
      <c r="O2843"/>
      <c r="P2843"/>
      <c r="Q2843"/>
    </row>
    <row r="2844" spans="2:17">
      <c r="B2844"/>
      <c r="C2844"/>
      <c r="D2844"/>
      <c r="E2844"/>
      <c r="F2844"/>
      <c r="G2844"/>
      <c r="H2844"/>
      <c r="I2844"/>
      <c r="J2844"/>
      <c r="K2844"/>
      <c r="L2844"/>
      <c r="M2844"/>
      <c r="N2844"/>
      <c r="O2844"/>
      <c r="P2844"/>
      <c r="Q2844"/>
    </row>
    <row r="2845" spans="2:17">
      <c r="B2845"/>
      <c r="C2845"/>
      <c r="D2845"/>
      <c r="E2845"/>
      <c r="F2845"/>
      <c r="G2845"/>
      <c r="H2845"/>
      <c r="I2845"/>
      <c r="J2845"/>
      <c r="K2845"/>
      <c r="L2845"/>
      <c r="M2845"/>
      <c r="N2845"/>
      <c r="O2845"/>
      <c r="P2845"/>
      <c r="Q2845"/>
    </row>
    <row r="2846" spans="2:17">
      <c r="B2846"/>
      <c r="C2846"/>
      <c r="D2846"/>
      <c r="E2846"/>
      <c r="F2846"/>
      <c r="G2846"/>
      <c r="H2846"/>
      <c r="I2846"/>
      <c r="J2846"/>
      <c r="K2846"/>
      <c r="L2846"/>
      <c r="M2846"/>
      <c r="N2846"/>
      <c r="O2846"/>
      <c r="P2846"/>
      <c r="Q2846"/>
    </row>
    <row r="2847" spans="2:17">
      <c r="B2847"/>
      <c r="C2847"/>
      <c r="D2847"/>
      <c r="E2847"/>
      <c r="F2847"/>
      <c r="G2847"/>
      <c r="H2847"/>
      <c r="I2847"/>
      <c r="J2847"/>
      <c r="K2847"/>
      <c r="L2847"/>
      <c r="M2847"/>
      <c r="N2847"/>
      <c r="O2847"/>
      <c r="P2847"/>
      <c r="Q2847"/>
    </row>
    <row r="2848" spans="2:17">
      <c r="B2848"/>
      <c r="C2848"/>
      <c r="D2848"/>
      <c r="E2848"/>
      <c r="F2848"/>
      <c r="G2848"/>
      <c r="H2848"/>
      <c r="I2848"/>
      <c r="J2848"/>
      <c r="K2848"/>
      <c r="L2848"/>
      <c r="M2848"/>
      <c r="N2848"/>
      <c r="O2848"/>
      <c r="P2848"/>
      <c r="Q2848"/>
    </row>
    <row r="2849" spans="2:17">
      <c r="B2849"/>
      <c r="C2849"/>
      <c r="D2849"/>
      <c r="E2849"/>
      <c r="F2849"/>
      <c r="G2849"/>
      <c r="H2849"/>
      <c r="I2849"/>
      <c r="J2849"/>
      <c r="K2849"/>
      <c r="L2849"/>
      <c r="M2849"/>
      <c r="N2849"/>
      <c r="O2849"/>
      <c r="P2849"/>
      <c r="Q2849"/>
    </row>
    <row r="2850" spans="2:17">
      <c r="B2850"/>
      <c r="C2850"/>
      <c r="D2850"/>
      <c r="E2850"/>
      <c r="F2850"/>
      <c r="G2850"/>
      <c r="H2850"/>
      <c r="I2850"/>
      <c r="J2850"/>
      <c r="K2850"/>
      <c r="L2850"/>
      <c r="M2850"/>
      <c r="N2850"/>
      <c r="O2850"/>
      <c r="P2850"/>
      <c r="Q2850"/>
    </row>
    <row r="2851" spans="2:17">
      <c r="B2851"/>
      <c r="C2851"/>
      <c r="D2851"/>
      <c r="E2851"/>
      <c r="F2851"/>
      <c r="G2851"/>
      <c r="H2851"/>
      <c r="I2851"/>
      <c r="J2851"/>
      <c r="K2851"/>
      <c r="L2851"/>
      <c r="M2851"/>
      <c r="N2851"/>
      <c r="O2851"/>
      <c r="P2851"/>
      <c r="Q2851"/>
    </row>
    <row r="2852" spans="2:17">
      <c r="B2852"/>
      <c r="C2852"/>
      <c r="D2852"/>
      <c r="E2852"/>
      <c r="F2852"/>
      <c r="G2852"/>
      <c r="H2852"/>
      <c r="I2852"/>
      <c r="J2852"/>
      <c r="K2852"/>
      <c r="L2852"/>
      <c r="M2852"/>
      <c r="N2852"/>
      <c r="O2852"/>
      <c r="P2852"/>
      <c r="Q2852"/>
    </row>
    <row r="2853" spans="2:17">
      <c r="B2853"/>
      <c r="C2853"/>
      <c r="D2853"/>
      <c r="E2853"/>
      <c r="F2853"/>
      <c r="G2853"/>
      <c r="H2853"/>
      <c r="I2853"/>
      <c r="J2853"/>
      <c r="K2853"/>
      <c r="L2853"/>
      <c r="M2853"/>
      <c r="N2853"/>
      <c r="O2853"/>
      <c r="P2853"/>
      <c r="Q2853"/>
    </row>
    <row r="2854" spans="2:17">
      <c r="B2854"/>
      <c r="C2854"/>
      <c r="D2854"/>
      <c r="E2854"/>
      <c r="F2854"/>
      <c r="G2854"/>
      <c r="H2854"/>
      <c r="I2854"/>
      <c r="J2854"/>
      <c r="K2854"/>
      <c r="L2854"/>
      <c r="M2854"/>
      <c r="N2854"/>
      <c r="O2854"/>
      <c r="P2854"/>
      <c r="Q2854"/>
    </row>
    <row r="2855" spans="2:17">
      <c r="B2855"/>
      <c r="C2855"/>
      <c r="D2855"/>
      <c r="E2855"/>
      <c r="F2855"/>
      <c r="G2855"/>
      <c r="H2855"/>
      <c r="I2855"/>
      <c r="J2855"/>
      <c r="K2855"/>
      <c r="L2855"/>
      <c r="M2855"/>
      <c r="N2855"/>
      <c r="O2855"/>
      <c r="P2855"/>
      <c r="Q2855"/>
    </row>
    <row r="2856" spans="2:17">
      <c r="B2856"/>
      <c r="C2856"/>
      <c r="D2856"/>
      <c r="E2856"/>
      <c r="F2856"/>
      <c r="G2856"/>
      <c r="H2856"/>
      <c r="I2856"/>
      <c r="J2856"/>
      <c r="K2856"/>
      <c r="L2856"/>
      <c r="M2856"/>
      <c r="N2856"/>
      <c r="O2856"/>
      <c r="P2856"/>
      <c r="Q2856"/>
    </row>
    <row r="2857" spans="2:17">
      <c r="B2857"/>
      <c r="C2857"/>
      <c r="D2857"/>
      <c r="E2857"/>
      <c r="F2857"/>
      <c r="G2857"/>
      <c r="H2857"/>
      <c r="I2857"/>
      <c r="J2857"/>
      <c r="K2857"/>
      <c r="L2857"/>
      <c r="M2857"/>
      <c r="N2857"/>
      <c r="O2857"/>
      <c r="P2857"/>
      <c r="Q2857"/>
    </row>
    <row r="2858" spans="2:17">
      <c r="B2858"/>
      <c r="C2858"/>
      <c r="D2858"/>
      <c r="E2858"/>
      <c r="F2858"/>
      <c r="G2858"/>
      <c r="H2858"/>
      <c r="I2858"/>
      <c r="J2858"/>
      <c r="K2858"/>
      <c r="L2858"/>
      <c r="M2858"/>
      <c r="N2858"/>
      <c r="O2858"/>
      <c r="P2858"/>
      <c r="Q2858"/>
    </row>
    <row r="2859" spans="2:17">
      <c r="B2859"/>
      <c r="C2859"/>
      <c r="D2859"/>
      <c r="E2859"/>
      <c r="F2859"/>
      <c r="G2859"/>
      <c r="H2859"/>
      <c r="I2859"/>
      <c r="J2859"/>
      <c r="K2859"/>
      <c r="L2859"/>
      <c r="M2859"/>
      <c r="N2859"/>
      <c r="O2859"/>
      <c r="P2859"/>
      <c r="Q2859"/>
    </row>
    <row r="2860" spans="2:17">
      <c r="B2860"/>
      <c r="C2860"/>
      <c r="D2860"/>
      <c r="E2860"/>
      <c r="F2860"/>
      <c r="G2860"/>
      <c r="H2860"/>
      <c r="I2860"/>
      <c r="J2860"/>
      <c r="K2860"/>
      <c r="L2860"/>
      <c r="M2860"/>
      <c r="N2860"/>
      <c r="O2860"/>
      <c r="P2860"/>
      <c r="Q2860"/>
    </row>
    <row r="2861" spans="2:17">
      <c r="B2861"/>
      <c r="C2861"/>
      <c r="D2861"/>
      <c r="E2861"/>
      <c r="F2861"/>
      <c r="G2861"/>
      <c r="H2861"/>
      <c r="I2861"/>
      <c r="J2861"/>
      <c r="K2861"/>
      <c r="L2861"/>
      <c r="M2861"/>
      <c r="N2861"/>
      <c r="O2861"/>
      <c r="P2861"/>
      <c r="Q2861"/>
    </row>
    <row r="2862" spans="2:17">
      <c r="B2862"/>
      <c r="C2862"/>
      <c r="D2862"/>
      <c r="E2862"/>
      <c r="F2862"/>
      <c r="G2862"/>
      <c r="H2862"/>
      <c r="I2862"/>
      <c r="J2862"/>
      <c r="K2862"/>
      <c r="L2862"/>
      <c r="M2862"/>
      <c r="N2862"/>
      <c r="O2862"/>
      <c r="P2862"/>
      <c r="Q2862"/>
    </row>
    <row r="2863" spans="2:17">
      <c r="B2863"/>
      <c r="C2863"/>
      <c r="D2863"/>
      <c r="E2863"/>
      <c r="F2863"/>
      <c r="G2863"/>
      <c r="H2863"/>
      <c r="I2863"/>
      <c r="J2863"/>
      <c r="K2863"/>
      <c r="L2863"/>
      <c r="M2863"/>
      <c r="N2863"/>
      <c r="O2863"/>
      <c r="P2863"/>
      <c r="Q2863"/>
    </row>
    <row r="2864" spans="2:17">
      <c r="B2864"/>
      <c r="C2864"/>
      <c r="D2864"/>
      <c r="E2864"/>
      <c r="F2864"/>
      <c r="G2864"/>
      <c r="H2864"/>
      <c r="I2864"/>
      <c r="J2864"/>
      <c r="K2864"/>
      <c r="L2864"/>
      <c r="M2864"/>
      <c r="N2864"/>
      <c r="O2864"/>
      <c r="P2864"/>
      <c r="Q2864"/>
    </row>
    <row r="2865" spans="2:17">
      <c r="B2865"/>
      <c r="C2865"/>
      <c r="D2865"/>
      <c r="E2865"/>
      <c r="F2865"/>
      <c r="G2865"/>
      <c r="H2865"/>
      <c r="I2865"/>
      <c r="J2865"/>
      <c r="K2865"/>
      <c r="L2865"/>
      <c r="M2865"/>
      <c r="N2865"/>
      <c r="O2865"/>
      <c r="P2865"/>
      <c r="Q2865"/>
    </row>
    <row r="2866" spans="2:17">
      <c r="B2866"/>
      <c r="C2866"/>
      <c r="D2866"/>
      <c r="E2866"/>
      <c r="F2866"/>
      <c r="G2866"/>
      <c r="H2866"/>
      <c r="I2866"/>
      <c r="J2866"/>
      <c r="K2866"/>
      <c r="L2866"/>
      <c r="M2866"/>
      <c r="N2866"/>
      <c r="O2866"/>
      <c r="P2866"/>
      <c r="Q2866"/>
    </row>
    <row r="2867" spans="2:17">
      <c r="B2867"/>
      <c r="C2867"/>
      <c r="D2867"/>
      <c r="E2867"/>
      <c r="F2867"/>
      <c r="G2867"/>
      <c r="H2867"/>
      <c r="I2867"/>
      <c r="J2867"/>
      <c r="K2867"/>
      <c r="L2867"/>
      <c r="M2867"/>
      <c r="N2867"/>
      <c r="O2867"/>
      <c r="P2867"/>
      <c r="Q2867"/>
    </row>
    <row r="2868" spans="2:17">
      <c r="B2868"/>
      <c r="C2868"/>
      <c r="D2868"/>
      <c r="E2868"/>
      <c r="F2868"/>
      <c r="G2868"/>
      <c r="H2868"/>
      <c r="I2868"/>
      <c r="J2868"/>
      <c r="K2868"/>
      <c r="L2868"/>
      <c r="M2868"/>
      <c r="N2868"/>
      <c r="O2868"/>
      <c r="P2868"/>
      <c r="Q2868"/>
    </row>
    <row r="2869" spans="2:17">
      <c r="B2869"/>
      <c r="C2869"/>
      <c r="D2869"/>
      <c r="E2869"/>
      <c r="F2869"/>
      <c r="G2869"/>
      <c r="H2869"/>
      <c r="I2869"/>
      <c r="J2869"/>
      <c r="K2869"/>
      <c r="L2869"/>
      <c r="M2869"/>
      <c r="N2869"/>
      <c r="O2869"/>
      <c r="P2869"/>
      <c r="Q2869"/>
    </row>
    <row r="2870" spans="2:17">
      <c r="B2870"/>
      <c r="C2870"/>
      <c r="D2870"/>
      <c r="E2870"/>
      <c r="F2870"/>
      <c r="G2870"/>
      <c r="H2870"/>
      <c r="I2870"/>
      <c r="J2870"/>
      <c r="K2870"/>
      <c r="L2870"/>
      <c r="M2870"/>
      <c r="N2870"/>
      <c r="O2870"/>
      <c r="P2870"/>
      <c r="Q2870"/>
    </row>
    <row r="2871" spans="2:17">
      <c r="B2871"/>
      <c r="C2871"/>
      <c r="D2871"/>
      <c r="E2871"/>
      <c r="F2871"/>
      <c r="G2871"/>
      <c r="H2871"/>
      <c r="I2871"/>
      <c r="J2871"/>
      <c r="K2871"/>
      <c r="L2871"/>
      <c r="M2871"/>
      <c r="N2871"/>
      <c r="O2871"/>
      <c r="P2871"/>
      <c r="Q2871"/>
    </row>
    <row r="2872" spans="2:17">
      <c r="B2872"/>
      <c r="C2872"/>
      <c r="D2872"/>
      <c r="E2872"/>
      <c r="F2872"/>
      <c r="G2872"/>
      <c r="H2872"/>
      <c r="I2872"/>
      <c r="J2872"/>
      <c r="K2872"/>
      <c r="L2872"/>
      <c r="M2872"/>
      <c r="N2872"/>
      <c r="O2872"/>
      <c r="P2872"/>
      <c r="Q2872"/>
    </row>
    <row r="2873" spans="2:17">
      <c r="B2873"/>
      <c r="C2873"/>
      <c r="D2873"/>
      <c r="E2873"/>
      <c r="F2873"/>
      <c r="G2873"/>
      <c r="H2873"/>
      <c r="I2873"/>
      <c r="J2873"/>
      <c r="K2873"/>
      <c r="L2873"/>
      <c r="M2873"/>
      <c r="N2873"/>
      <c r="O2873"/>
      <c r="P2873"/>
      <c r="Q2873"/>
    </row>
    <row r="2874" spans="2:17">
      <c r="B2874"/>
      <c r="C2874"/>
      <c r="D2874"/>
      <c r="E2874"/>
      <c r="F2874"/>
      <c r="G2874"/>
      <c r="H2874"/>
      <c r="I2874"/>
      <c r="J2874"/>
      <c r="K2874"/>
      <c r="L2874"/>
      <c r="M2874"/>
      <c r="N2874"/>
      <c r="O2874"/>
      <c r="P2874"/>
      <c r="Q2874"/>
    </row>
    <row r="2875" spans="2:17">
      <c r="B2875"/>
      <c r="C2875"/>
      <c r="D2875"/>
      <c r="E2875"/>
      <c r="F2875"/>
      <c r="G2875"/>
      <c r="H2875"/>
      <c r="I2875"/>
      <c r="J2875"/>
      <c r="K2875"/>
      <c r="L2875"/>
      <c r="M2875"/>
      <c r="N2875"/>
      <c r="O2875"/>
      <c r="P2875"/>
      <c r="Q2875"/>
    </row>
    <row r="2876" spans="2:17">
      <c r="B2876"/>
      <c r="C2876"/>
      <c r="D2876"/>
      <c r="E2876"/>
      <c r="F2876"/>
      <c r="G2876"/>
      <c r="H2876"/>
      <c r="I2876"/>
      <c r="J2876"/>
      <c r="K2876"/>
      <c r="L2876"/>
      <c r="M2876"/>
      <c r="N2876"/>
      <c r="O2876"/>
      <c r="P2876"/>
      <c r="Q2876"/>
    </row>
    <row r="2877" spans="2:17">
      <c r="B2877"/>
      <c r="C2877"/>
      <c r="D2877"/>
      <c r="E2877"/>
      <c r="F2877"/>
      <c r="G2877"/>
      <c r="H2877"/>
      <c r="I2877"/>
      <c r="J2877"/>
      <c r="K2877"/>
      <c r="L2877"/>
      <c r="M2877"/>
      <c r="N2877"/>
      <c r="O2877"/>
      <c r="P2877"/>
      <c r="Q2877"/>
    </row>
    <row r="2878" spans="2:17">
      <c r="B2878"/>
      <c r="C2878"/>
      <c r="D2878"/>
      <c r="E2878"/>
      <c r="F2878"/>
      <c r="G2878"/>
      <c r="H2878"/>
      <c r="I2878"/>
      <c r="J2878"/>
      <c r="K2878"/>
      <c r="L2878"/>
      <c r="M2878"/>
      <c r="N2878"/>
      <c r="O2878"/>
      <c r="P2878"/>
      <c r="Q2878"/>
    </row>
    <row r="2879" spans="2:17">
      <c r="B2879"/>
      <c r="C2879"/>
      <c r="D2879"/>
      <c r="E2879"/>
      <c r="F2879"/>
      <c r="G2879"/>
      <c r="H2879"/>
      <c r="I2879"/>
      <c r="J2879"/>
      <c r="K2879"/>
      <c r="L2879"/>
      <c r="M2879"/>
      <c r="N2879"/>
      <c r="O2879"/>
      <c r="P2879"/>
      <c r="Q2879"/>
    </row>
    <row r="2880" spans="2:17">
      <c r="B2880"/>
      <c r="C2880"/>
      <c r="D2880"/>
      <c r="E2880"/>
      <c r="F2880"/>
      <c r="G2880"/>
      <c r="H2880"/>
      <c r="I2880"/>
      <c r="J2880"/>
      <c r="K2880"/>
      <c r="L2880"/>
      <c r="M2880"/>
      <c r="N2880"/>
      <c r="O2880"/>
      <c r="P2880"/>
      <c r="Q2880"/>
    </row>
    <row r="2881" spans="2:17">
      <c r="B2881"/>
      <c r="C2881"/>
      <c r="D2881"/>
      <c r="E2881"/>
      <c r="F2881"/>
      <c r="G2881"/>
      <c r="H2881"/>
      <c r="I2881"/>
      <c r="J2881"/>
      <c r="K2881"/>
      <c r="L2881"/>
      <c r="M2881"/>
      <c r="N2881"/>
      <c r="O2881"/>
      <c r="P2881"/>
      <c r="Q2881"/>
    </row>
    <row r="2882" spans="2:17">
      <c r="B2882"/>
      <c r="C2882"/>
      <c r="D2882"/>
      <c r="E2882"/>
      <c r="F2882"/>
      <c r="G2882"/>
      <c r="H2882"/>
      <c r="I2882"/>
      <c r="J2882"/>
      <c r="K2882"/>
      <c r="L2882"/>
      <c r="M2882"/>
      <c r="N2882"/>
      <c r="O2882"/>
      <c r="P2882"/>
      <c r="Q2882"/>
    </row>
    <row r="2883" spans="2:17">
      <c r="B2883"/>
      <c r="C2883"/>
      <c r="D2883"/>
      <c r="E2883"/>
      <c r="F2883"/>
      <c r="G2883"/>
      <c r="H2883"/>
      <c r="I2883"/>
      <c r="J2883"/>
      <c r="K2883"/>
      <c r="L2883"/>
      <c r="M2883"/>
      <c r="N2883"/>
      <c r="O2883"/>
      <c r="P2883"/>
      <c r="Q2883"/>
    </row>
    <row r="2884" spans="2:17">
      <c r="B2884"/>
      <c r="C2884"/>
      <c r="D2884"/>
      <c r="E2884"/>
      <c r="F2884"/>
      <c r="G2884"/>
      <c r="H2884"/>
      <c r="I2884"/>
      <c r="J2884"/>
      <c r="K2884"/>
      <c r="L2884"/>
      <c r="M2884"/>
      <c r="N2884"/>
      <c r="O2884"/>
      <c r="P2884"/>
      <c r="Q2884"/>
    </row>
    <row r="2885" spans="2:17">
      <c r="B2885"/>
      <c r="C2885"/>
      <c r="D2885"/>
      <c r="E2885"/>
      <c r="F2885"/>
      <c r="G2885"/>
      <c r="H2885"/>
      <c r="I2885"/>
      <c r="J2885"/>
      <c r="K2885"/>
      <c r="L2885"/>
      <c r="M2885"/>
      <c r="N2885"/>
      <c r="O2885"/>
      <c r="P2885"/>
      <c r="Q2885"/>
    </row>
    <row r="2886" spans="2:17">
      <c r="B2886"/>
      <c r="C2886"/>
      <c r="D2886"/>
      <c r="E2886"/>
      <c r="F2886"/>
      <c r="G2886"/>
      <c r="H2886"/>
      <c r="I2886"/>
      <c r="J2886"/>
      <c r="K2886"/>
      <c r="L2886"/>
      <c r="M2886"/>
      <c r="N2886"/>
      <c r="O2886"/>
      <c r="P2886"/>
      <c r="Q2886"/>
    </row>
    <row r="2887" spans="2:17">
      <c r="B2887"/>
      <c r="C2887"/>
      <c r="D2887"/>
      <c r="E2887"/>
      <c r="F2887"/>
      <c r="G2887"/>
      <c r="H2887"/>
      <c r="I2887"/>
      <c r="J2887"/>
      <c r="K2887"/>
      <c r="L2887"/>
      <c r="M2887"/>
      <c r="N2887"/>
      <c r="O2887"/>
      <c r="P2887"/>
      <c r="Q2887"/>
    </row>
    <row r="2888" spans="2:17">
      <c r="B2888"/>
      <c r="C2888"/>
      <c r="D2888"/>
      <c r="E2888"/>
      <c r="F2888"/>
      <c r="G2888"/>
      <c r="H2888"/>
      <c r="I2888"/>
      <c r="J2888"/>
      <c r="K2888"/>
      <c r="L2888"/>
      <c r="M2888"/>
      <c r="N2888"/>
      <c r="O2888"/>
      <c r="P2888"/>
      <c r="Q2888"/>
    </row>
    <row r="2889" spans="2:17">
      <c r="B2889"/>
      <c r="C2889"/>
      <c r="D2889"/>
      <c r="E2889"/>
      <c r="F2889"/>
      <c r="G2889"/>
      <c r="H2889"/>
      <c r="I2889"/>
      <c r="J2889"/>
      <c r="K2889"/>
      <c r="L2889"/>
      <c r="M2889"/>
      <c r="N2889"/>
      <c r="O2889"/>
      <c r="P2889"/>
      <c r="Q2889"/>
    </row>
    <row r="2890" spans="2:17">
      <c r="B2890"/>
      <c r="C2890"/>
      <c r="D2890"/>
      <c r="E2890"/>
      <c r="F2890"/>
      <c r="G2890"/>
      <c r="H2890"/>
      <c r="I2890"/>
      <c r="J2890"/>
      <c r="K2890"/>
      <c r="L2890"/>
      <c r="M2890"/>
      <c r="N2890"/>
      <c r="O2890"/>
      <c r="P2890"/>
      <c r="Q2890"/>
    </row>
    <row r="2891" spans="2:17">
      <c r="B2891"/>
      <c r="C2891"/>
      <c r="D2891"/>
      <c r="E2891"/>
      <c r="F2891"/>
      <c r="G2891"/>
      <c r="H2891"/>
      <c r="I2891"/>
      <c r="J2891"/>
      <c r="K2891"/>
      <c r="L2891"/>
      <c r="M2891"/>
      <c r="N2891"/>
      <c r="O2891"/>
      <c r="P2891"/>
      <c r="Q2891"/>
    </row>
    <row r="2892" spans="2:17">
      <c r="B2892"/>
      <c r="C2892"/>
      <c r="D2892"/>
      <c r="E2892"/>
      <c r="F2892"/>
      <c r="G2892"/>
      <c r="H2892"/>
      <c r="I2892"/>
      <c r="J2892"/>
      <c r="K2892"/>
      <c r="L2892"/>
      <c r="M2892"/>
      <c r="N2892"/>
      <c r="O2892"/>
      <c r="P2892"/>
      <c r="Q2892"/>
    </row>
    <row r="2893" spans="2:17">
      <c r="B2893"/>
      <c r="C2893"/>
      <c r="D2893"/>
      <c r="E2893"/>
      <c r="F2893"/>
      <c r="G2893"/>
      <c r="H2893"/>
      <c r="I2893"/>
      <c r="J2893"/>
      <c r="K2893"/>
      <c r="L2893"/>
      <c r="M2893"/>
      <c r="N2893"/>
      <c r="O2893"/>
      <c r="P2893"/>
      <c r="Q2893"/>
    </row>
    <row r="2894" spans="2:17">
      <c r="B2894"/>
      <c r="C2894"/>
      <c r="D2894"/>
      <c r="E2894"/>
      <c r="F2894"/>
      <c r="G2894"/>
      <c r="H2894"/>
      <c r="I2894"/>
      <c r="J2894"/>
      <c r="K2894"/>
      <c r="L2894"/>
      <c r="M2894"/>
      <c r="N2894"/>
      <c r="O2894"/>
      <c r="P2894"/>
      <c r="Q2894"/>
    </row>
    <row r="2895" spans="2:17">
      <c r="B2895"/>
      <c r="C2895"/>
      <c r="D2895"/>
      <c r="E2895"/>
      <c r="F2895"/>
      <c r="G2895"/>
      <c r="H2895"/>
      <c r="I2895"/>
      <c r="J2895"/>
      <c r="K2895"/>
      <c r="L2895"/>
      <c r="M2895"/>
      <c r="N2895"/>
      <c r="O2895"/>
      <c r="P2895"/>
      <c r="Q2895"/>
    </row>
    <row r="2896" spans="2:17">
      <c r="B2896"/>
      <c r="C2896"/>
      <c r="D2896"/>
      <c r="E2896"/>
      <c r="F2896"/>
      <c r="G2896"/>
      <c r="H2896"/>
      <c r="I2896"/>
      <c r="J2896"/>
      <c r="K2896"/>
      <c r="L2896"/>
      <c r="M2896"/>
      <c r="N2896"/>
      <c r="O2896"/>
      <c r="P2896"/>
      <c r="Q2896"/>
    </row>
    <row r="2897" spans="2:17">
      <c r="B2897"/>
      <c r="C2897"/>
      <c r="D2897"/>
      <c r="E2897"/>
      <c r="F2897"/>
      <c r="G2897"/>
      <c r="H2897"/>
      <c r="I2897"/>
      <c r="J2897"/>
      <c r="K2897"/>
      <c r="L2897"/>
      <c r="M2897"/>
      <c r="N2897"/>
      <c r="O2897"/>
      <c r="P2897"/>
      <c r="Q2897"/>
    </row>
    <row r="2898" spans="2:17">
      <c r="B2898"/>
      <c r="C2898"/>
      <c r="D2898"/>
      <c r="E2898"/>
      <c r="F2898"/>
      <c r="G2898"/>
      <c r="H2898"/>
      <c r="I2898"/>
      <c r="J2898"/>
      <c r="K2898"/>
      <c r="L2898"/>
      <c r="M2898"/>
      <c r="N2898"/>
      <c r="O2898"/>
      <c r="P2898"/>
      <c r="Q2898"/>
    </row>
    <row r="2899" spans="2:17">
      <c r="B2899"/>
      <c r="C2899"/>
      <c r="D2899"/>
      <c r="E2899"/>
      <c r="F2899"/>
      <c r="G2899"/>
      <c r="H2899"/>
      <c r="I2899"/>
      <c r="J2899"/>
      <c r="K2899"/>
      <c r="L2899"/>
      <c r="M2899"/>
      <c r="N2899"/>
      <c r="O2899"/>
      <c r="P2899"/>
      <c r="Q2899"/>
    </row>
    <row r="2900" spans="2:17">
      <c r="B2900"/>
      <c r="C2900"/>
      <c r="D2900"/>
      <c r="E2900"/>
      <c r="F2900"/>
      <c r="G2900"/>
      <c r="H2900"/>
      <c r="I2900"/>
      <c r="J2900"/>
      <c r="K2900"/>
      <c r="L2900"/>
      <c r="M2900"/>
      <c r="N2900"/>
      <c r="O2900"/>
      <c r="P2900"/>
      <c r="Q2900"/>
    </row>
    <row r="2901" spans="2:17">
      <c r="B2901"/>
      <c r="C2901"/>
      <c r="D2901"/>
      <c r="E2901"/>
      <c r="F2901"/>
      <c r="G2901"/>
      <c r="H2901"/>
      <c r="I2901"/>
      <c r="J2901"/>
      <c r="K2901"/>
      <c r="L2901"/>
      <c r="M2901"/>
      <c r="N2901"/>
      <c r="O2901"/>
      <c r="P2901"/>
      <c r="Q2901"/>
    </row>
    <row r="2902" spans="2:17">
      <c r="B2902"/>
      <c r="C2902"/>
      <c r="D2902"/>
      <c r="E2902"/>
      <c r="F2902"/>
      <c r="G2902"/>
      <c r="H2902"/>
      <c r="I2902"/>
      <c r="J2902"/>
      <c r="K2902"/>
      <c r="L2902"/>
      <c r="M2902"/>
      <c r="N2902"/>
      <c r="O2902"/>
      <c r="P2902"/>
      <c r="Q2902"/>
    </row>
    <row r="2903" spans="2:17">
      <c r="B2903"/>
      <c r="C2903"/>
      <c r="D2903"/>
      <c r="E2903"/>
      <c r="F2903"/>
      <c r="G2903"/>
      <c r="H2903"/>
      <c r="I2903"/>
      <c r="J2903"/>
      <c r="K2903"/>
      <c r="L2903"/>
      <c r="M2903"/>
      <c r="N2903"/>
      <c r="O2903"/>
      <c r="P2903"/>
      <c r="Q2903"/>
    </row>
    <row r="2904" spans="2:17">
      <c r="B2904"/>
      <c r="C2904"/>
      <c r="D2904"/>
      <c r="E2904"/>
      <c r="F2904"/>
      <c r="G2904"/>
      <c r="H2904"/>
      <c r="I2904"/>
      <c r="J2904"/>
      <c r="K2904"/>
      <c r="L2904"/>
      <c r="M2904"/>
      <c r="N2904"/>
      <c r="O2904"/>
      <c r="P2904"/>
      <c r="Q2904"/>
    </row>
    <row r="2905" spans="2:17">
      <c r="B2905"/>
      <c r="C2905"/>
      <c r="D2905"/>
      <c r="E2905"/>
      <c r="F2905"/>
      <c r="G2905"/>
      <c r="H2905"/>
      <c r="I2905"/>
      <c r="J2905"/>
      <c r="K2905"/>
      <c r="L2905"/>
      <c r="M2905"/>
      <c r="N2905"/>
      <c r="O2905"/>
      <c r="P2905"/>
      <c r="Q2905"/>
    </row>
    <row r="2906" spans="2:17">
      <c r="B2906"/>
      <c r="C2906"/>
      <c r="D2906"/>
      <c r="E2906"/>
      <c r="F2906"/>
      <c r="G2906"/>
      <c r="H2906"/>
      <c r="I2906"/>
      <c r="J2906"/>
      <c r="K2906"/>
      <c r="L2906"/>
      <c r="M2906"/>
      <c r="N2906"/>
      <c r="O2906"/>
      <c r="P2906"/>
      <c r="Q2906"/>
    </row>
    <row r="2907" spans="2:17">
      <c r="B2907"/>
      <c r="C2907"/>
      <c r="D2907"/>
      <c r="E2907"/>
      <c r="F2907"/>
      <c r="G2907"/>
      <c r="H2907"/>
      <c r="I2907"/>
      <c r="J2907"/>
      <c r="K2907"/>
      <c r="L2907"/>
      <c r="M2907"/>
      <c r="N2907"/>
      <c r="O2907"/>
      <c r="P2907"/>
      <c r="Q2907"/>
    </row>
    <row r="2908" spans="2:17">
      <c r="B2908"/>
      <c r="C2908"/>
      <c r="D2908"/>
      <c r="E2908"/>
      <c r="F2908"/>
      <c r="G2908"/>
      <c r="H2908"/>
      <c r="I2908"/>
      <c r="J2908"/>
      <c r="K2908"/>
      <c r="L2908"/>
      <c r="M2908"/>
      <c r="N2908"/>
      <c r="O2908"/>
      <c r="P2908"/>
      <c r="Q2908"/>
    </row>
    <row r="2909" spans="2:17">
      <c r="B2909"/>
      <c r="C2909"/>
      <c r="D2909"/>
      <c r="E2909"/>
      <c r="F2909"/>
      <c r="G2909"/>
      <c r="H2909"/>
      <c r="I2909"/>
      <c r="J2909"/>
      <c r="K2909"/>
      <c r="L2909"/>
      <c r="M2909"/>
      <c r="N2909"/>
      <c r="O2909"/>
      <c r="P2909"/>
      <c r="Q2909"/>
    </row>
    <row r="2910" spans="2:17">
      <c r="B2910"/>
      <c r="C2910"/>
      <c r="D2910"/>
      <c r="E2910"/>
      <c r="F2910"/>
      <c r="G2910"/>
      <c r="H2910"/>
      <c r="I2910"/>
      <c r="J2910"/>
      <c r="K2910"/>
      <c r="L2910"/>
      <c r="M2910"/>
      <c r="N2910"/>
      <c r="O2910"/>
      <c r="P2910"/>
      <c r="Q2910"/>
    </row>
    <row r="2911" spans="2:17">
      <c r="B2911"/>
      <c r="C2911"/>
      <c r="D2911"/>
      <c r="E2911"/>
      <c r="F2911"/>
      <c r="G2911"/>
      <c r="H2911"/>
      <c r="I2911"/>
      <c r="J2911"/>
      <c r="K2911"/>
      <c r="L2911"/>
      <c r="M2911"/>
      <c r="N2911"/>
      <c r="O2911"/>
      <c r="P2911"/>
      <c r="Q2911"/>
    </row>
    <row r="2912" spans="2:17">
      <c r="B2912"/>
      <c r="C2912"/>
      <c r="D2912"/>
      <c r="E2912"/>
      <c r="F2912"/>
      <c r="G2912"/>
      <c r="H2912"/>
      <c r="I2912"/>
      <c r="J2912"/>
      <c r="K2912"/>
      <c r="L2912"/>
      <c r="M2912"/>
      <c r="N2912"/>
      <c r="O2912"/>
      <c r="P2912"/>
      <c r="Q2912"/>
    </row>
    <row r="2913" spans="2:17">
      <c r="B2913"/>
      <c r="C2913"/>
      <c r="D2913"/>
      <c r="E2913"/>
      <c r="F2913"/>
      <c r="G2913"/>
      <c r="H2913"/>
      <c r="I2913"/>
      <c r="J2913"/>
      <c r="K2913"/>
      <c r="L2913"/>
      <c r="M2913"/>
      <c r="N2913"/>
      <c r="O2913"/>
      <c r="P2913"/>
      <c r="Q2913"/>
    </row>
    <row r="2914" spans="2:17">
      <c r="B2914"/>
      <c r="C2914"/>
      <c r="D2914"/>
      <c r="E2914"/>
      <c r="F2914"/>
      <c r="G2914"/>
      <c r="H2914"/>
      <c r="I2914"/>
      <c r="J2914"/>
      <c r="K2914"/>
      <c r="L2914"/>
      <c r="M2914"/>
      <c r="N2914"/>
      <c r="O2914"/>
      <c r="P2914"/>
      <c r="Q2914"/>
    </row>
    <row r="2915" spans="2:17">
      <c r="B2915"/>
      <c r="C2915"/>
      <c r="D2915"/>
      <c r="E2915"/>
      <c r="F2915"/>
      <c r="G2915"/>
      <c r="H2915"/>
      <c r="I2915"/>
      <c r="J2915"/>
      <c r="K2915"/>
      <c r="L2915"/>
      <c r="M2915"/>
      <c r="N2915"/>
      <c r="O2915"/>
      <c r="P2915"/>
      <c r="Q2915"/>
    </row>
    <row r="2916" spans="2:17">
      <c r="B2916"/>
      <c r="C2916"/>
      <c r="D2916"/>
      <c r="E2916"/>
      <c r="F2916"/>
      <c r="G2916"/>
      <c r="H2916"/>
      <c r="I2916"/>
      <c r="J2916"/>
      <c r="K2916"/>
      <c r="L2916"/>
      <c r="M2916"/>
      <c r="N2916"/>
      <c r="O2916"/>
      <c r="P2916"/>
      <c r="Q2916"/>
    </row>
    <row r="2917" spans="2:17">
      <c r="B2917"/>
      <c r="C2917"/>
      <c r="D2917"/>
      <c r="E2917"/>
      <c r="F2917"/>
      <c r="G2917"/>
      <c r="H2917"/>
      <c r="I2917"/>
      <c r="J2917"/>
      <c r="K2917"/>
      <c r="L2917"/>
      <c r="M2917"/>
      <c r="N2917"/>
      <c r="O2917"/>
      <c r="P2917"/>
      <c r="Q2917"/>
    </row>
    <row r="2918" spans="2:17">
      <c r="B2918"/>
      <c r="C2918"/>
      <c r="D2918"/>
      <c r="E2918"/>
      <c r="F2918"/>
      <c r="G2918"/>
      <c r="H2918"/>
      <c r="I2918"/>
      <c r="J2918"/>
      <c r="K2918"/>
      <c r="L2918"/>
      <c r="M2918"/>
      <c r="N2918"/>
      <c r="O2918"/>
      <c r="P2918"/>
      <c r="Q2918"/>
    </row>
    <row r="2919" spans="2:17">
      <c r="B2919"/>
      <c r="C2919"/>
      <c r="D2919"/>
      <c r="E2919"/>
      <c r="F2919"/>
      <c r="G2919"/>
      <c r="H2919"/>
      <c r="I2919"/>
      <c r="J2919"/>
      <c r="K2919"/>
      <c r="L2919"/>
      <c r="M2919"/>
      <c r="N2919"/>
      <c r="O2919"/>
      <c r="P2919"/>
      <c r="Q2919"/>
    </row>
    <row r="2920" spans="2:17">
      <c r="B2920"/>
      <c r="C2920"/>
      <c r="D2920"/>
      <c r="E2920"/>
      <c r="F2920"/>
      <c r="G2920"/>
      <c r="H2920"/>
      <c r="I2920"/>
      <c r="J2920"/>
      <c r="K2920"/>
      <c r="L2920"/>
      <c r="M2920"/>
      <c r="N2920"/>
      <c r="O2920"/>
      <c r="P2920"/>
      <c r="Q2920"/>
    </row>
    <row r="2921" spans="2:17">
      <c r="B2921"/>
      <c r="C2921"/>
      <c r="D2921"/>
      <c r="E2921"/>
      <c r="F2921"/>
      <c r="G2921"/>
      <c r="H2921"/>
      <c r="I2921"/>
      <c r="J2921"/>
      <c r="K2921"/>
      <c r="L2921"/>
      <c r="M2921"/>
      <c r="N2921"/>
      <c r="O2921"/>
      <c r="P2921"/>
      <c r="Q2921"/>
    </row>
    <row r="2922" spans="2:17">
      <c r="B2922"/>
      <c r="C2922"/>
      <c r="D2922"/>
      <c r="E2922"/>
      <c r="F2922"/>
      <c r="G2922"/>
      <c r="H2922"/>
      <c r="I2922"/>
      <c r="J2922"/>
      <c r="K2922"/>
      <c r="L2922"/>
      <c r="M2922"/>
      <c r="N2922"/>
      <c r="O2922"/>
      <c r="P2922"/>
      <c r="Q2922"/>
    </row>
    <row r="2923" spans="2:17">
      <c r="B2923"/>
      <c r="C2923"/>
      <c r="D2923"/>
      <c r="E2923"/>
      <c r="F2923"/>
      <c r="G2923"/>
      <c r="H2923"/>
      <c r="I2923"/>
      <c r="J2923"/>
      <c r="K2923"/>
      <c r="L2923"/>
      <c r="M2923"/>
      <c r="N2923"/>
      <c r="O2923"/>
      <c r="P2923"/>
      <c r="Q2923"/>
    </row>
    <row r="2924" spans="2:17">
      <c r="B2924"/>
      <c r="C2924"/>
      <c r="D2924"/>
      <c r="E2924"/>
      <c r="F2924"/>
      <c r="G2924"/>
      <c r="H2924"/>
      <c r="I2924"/>
      <c r="J2924"/>
      <c r="K2924"/>
      <c r="L2924"/>
      <c r="M2924"/>
      <c r="N2924"/>
      <c r="O2924"/>
      <c r="P2924"/>
      <c r="Q2924"/>
    </row>
    <row r="2925" spans="2:17">
      <c r="B2925"/>
      <c r="C2925"/>
      <c r="D2925"/>
      <c r="E2925"/>
      <c r="F2925"/>
      <c r="G2925"/>
      <c r="H2925"/>
      <c r="I2925"/>
      <c r="J2925"/>
      <c r="K2925"/>
      <c r="L2925"/>
      <c r="M2925"/>
      <c r="N2925"/>
      <c r="O2925"/>
      <c r="P2925"/>
      <c r="Q2925"/>
    </row>
    <row r="2926" spans="2:17">
      <c r="B2926"/>
      <c r="C2926"/>
      <c r="D2926"/>
      <c r="E2926"/>
      <c r="F2926"/>
      <c r="G2926"/>
      <c r="H2926"/>
      <c r="I2926"/>
      <c r="J2926"/>
      <c r="K2926"/>
      <c r="L2926"/>
      <c r="M2926"/>
      <c r="N2926"/>
      <c r="O2926"/>
      <c r="P2926"/>
      <c r="Q2926"/>
    </row>
    <row r="2927" spans="2:17">
      <c r="B2927"/>
      <c r="C2927"/>
      <c r="D2927"/>
      <c r="E2927"/>
      <c r="F2927"/>
      <c r="G2927"/>
      <c r="H2927"/>
      <c r="I2927"/>
      <c r="J2927"/>
      <c r="K2927"/>
      <c r="L2927"/>
      <c r="M2927"/>
      <c r="N2927"/>
      <c r="O2927"/>
      <c r="P2927"/>
      <c r="Q2927"/>
    </row>
    <row r="2928" spans="2:17">
      <c r="B2928"/>
      <c r="C2928"/>
      <c r="D2928"/>
      <c r="E2928"/>
      <c r="F2928"/>
      <c r="G2928"/>
      <c r="H2928"/>
      <c r="I2928"/>
      <c r="J2928"/>
      <c r="K2928"/>
      <c r="L2928"/>
      <c r="M2928"/>
      <c r="N2928"/>
      <c r="O2928"/>
      <c r="P2928"/>
      <c r="Q2928"/>
    </row>
    <row r="2929" spans="2:17">
      <c r="B2929"/>
      <c r="C2929"/>
      <c r="D2929"/>
      <c r="E2929"/>
      <c r="F2929"/>
      <c r="G2929"/>
      <c r="H2929"/>
      <c r="I2929"/>
      <c r="J2929"/>
      <c r="K2929"/>
      <c r="L2929"/>
      <c r="M2929"/>
      <c r="N2929"/>
      <c r="O2929"/>
      <c r="P2929"/>
      <c r="Q2929"/>
    </row>
    <row r="2930" spans="2:17">
      <c r="B2930"/>
      <c r="C2930"/>
      <c r="D2930"/>
      <c r="E2930"/>
      <c r="F2930"/>
      <c r="G2930"/>
      <c r="H2930"/>
      <c r="I2930"/>
      <c r="J2930"/>
      <c r="K2930"/>
      <c r="L2930"/>
      <c r="M2930"/>
      <c r="N2930"/>
      <c r="O2930"/>
      <c r="P2930"/>
      <c r="Q2930"/>
    </row>
    <row r="2931" spans="2:17">
      <c r="B2931"/>
      <c r="C2931"/>
      <c r="D2931"/>
      <c r="E2931"/>
      <c r="F2931"/>
      <c r="G2931"/>
      <c r="H2931"/>
      <c r="I2931"/>
      <c r="J2931"/>
      <c r="K2931"/>
      <c r="L2931"/>
      <c r="M2931"/>
      <c r="N2931"/>
      <c r="O2931"/>
      <c r="P2931"/>
      <c r="Q2931"/>
    </row>
    <row r="2932" spans="2:17">
      <c r="B2932"/>
      <c r="C2932"/>
      <c r="D2932"/>
      <c r="E2932"/>
      <c r="F2932"/>
      <c r="G2932"/>
      <c r="H2932"/>
      <c r="I2932"/>
      <c r="J2932"/>
      <c r="K2932"/>
      <c r="L2932"/>
      <c r="M2932"/>
      <c r="N2932"/>
      <c r="O2932"/>
      <c r="P2932"/>
      <c r="Q2932"/>
    </row>
    <row r="2933" spans="2:17">
      <c r="B2933"/>
      <c r="C2933"/>
      <c r="D2933"/>
      <c r="E2933"/>
      <c r="F2933"/>
      <c r="G2933"/>
      <c r="H2933"/>
      <c r="I2933"/>
      <c r="J2933"/>
      <c r="K2933"/>
      <c r="L2933"/>
      <c r="M2933"/>
      <c r="N2933"/>
      <c r="O2933"/>
      <c r="P2933"/>
      <c r="Q2933"/>
    </row>
    <row r="2934" spans="2:17">
      <c r="B2934"/>
      <c r="C2934"/>
      <c r="D2934"/>
      <c r="E2934"/>
      <c r="F2934"/>
      <c r="G2934"/>
      <c r="H2934"/>
      <c r="I2934"/>
      <c r="J2934"/>
      <c r="K2934"/>
      <c r="L2934"/>
      <c r="M2934"/>
      <c r="N2934"/>
      <c r="O2934"/>
      <c r="P2934"/>
      <c r="Q2934"/>
    </row>
    <row r="2935" spans="2:17">
      <c r="B2935"/>
      <c r="C2935"/>
      <c r="D2935"/>
      <c r="E2935"/>
      <c r="F2935"/>
      <c r="G2935"/>
      <c r="H2935"/>
      <c r="I2935"/>
      <c r="J2935"/>
      <c r="K2935"/>
      <c r="L2935"/>
      <c r="M2935"/>
      <c r="N2935"/>
      <c r="O2935"/>
      <c r="P2935"/>
      <c r="Q2935"/>
    </row>
    <row r="2936" spans="2:17">
      <c r="B2936"/>
      <c r="C2936"/>
      <c r="D2936"/>
      <c r="E2936"/>
      <c r="F2936"/>
      <c r="G2936"/>
      <c r="H2936"/>
      <c r="I2936"/>
      <c r="J2936"/>
      <c r="K2936"/>
      <c r="L2936"/>
      <c r="M2936"/>
      <c r="N2936"/>
      <c r="O2936"/>
      <c r="P2936"/>
      <c r="Q2936"/>
    </row>
    <row r="2937" spans="2:17">
      <c r="B2937"/>
      <c r="C2937"/>
      <c r="D2937"/>
      <c r="E2937"/>
      <c r="F2937"/>
      <c r="G2937"/>
      <c r="H2937"/>
      <c r="I2937"/>
      <c r="J2937"/>
      <c r="K2937"/>
      <c r="L2937"/>
      <c r="M2937"/>
      <c r="N2937"/>
      <c r="O2937"/>
      <c r="P2937"/>
      <c r="Q2937"/>
    </row>
    <row r="2938" spans="2:17">
      <c r="B2938"/>
      <c r="C2938"/>
      <c r="D2938"/>
      <c r="E2938"/>
      <c r="F2938"/>
      <c r="G2938"/>
      <c r="H2938"/>
      <c r="I2938"/>
      <c r="J2938"/>
      <c r="K2938"/>
      <c r="L2938"/>
      <c r="M2938"/>
      <c r="N2938"/>
      <c r="O2938"/>
      <c r="P2938"/>
      <c r="Q2938"/>
    </row>
    <row r="2939" spans="2:17">
      <c r="B2939"/>
      <c r="C2939"/>
      <c r="D2939"/>
      <c r="E2939"/>
      <c r="F2939"/>
      <c r="G2939"/>
      <c r="H2939"/>
      <c r="I2939"/>
      <c r="J2939"/>
      <c r="K2939"/>
      <c r="L2939"/>
      <c r="M2939"/>
      <c r="N2939"/>
      <c r="O2939"/>
      <c r="P2939"/>
      <c r="Q2939"/>
    </row>
    <row r="2940" spans="2:17">
      <c r="B2940"/>
      <c r="C2940"/>
      <c r="D2940"/>
      <c r="E2940"/>
      <c r="F2940"/>
      <c r="G2940"/>
      <c r="H2940"/>
      <c r="I2940"/>
      <c r="J2940"/>
      <c r="K2940"/>
      <c r="L2940"/>
      <c r="M2940"/>
      <c r="N2940"/>
      <c r="O2940"/>
      <c r="P2940"/>
      <c r="Q2940"/>
    </row>
    <row r="2941" spans="2:17">
      <c r="B2941"/>
      <c r="C2941"/>
      <c r="D2941"/>
      <c r="E2941"/>
      <c r="F2941"/>
      <c r="G2941"/>
      <c r="H2941"/>
      <c r="I2941"/>
      <c r="J2941"/>
      <c r="K2941"/>
      <c r="L2941"/>
      <c r="M2941"/>
      <c r="N2941"/>
      <c r="O2941"/>
      <c r="P2941"/>
      <c r="Q2941"/>
    </row>
    <row r="2942" spans="2:17">
      <c r="B2942"/>
      <c r="C2942"/>
      <c r="D2942"/>
      <c r="E2942"/>
      <c r="F2942"/>
      <c r="G2942"/>
      <c r="H2942"/>
      <c r="I2942"/>
      <c r="J2942"/>
      <c r="K2942"/>
      <c r="L2942"/>
      <c r="M2942"/>
      <c r="N2942"/>
      <c r="O2942"/>
      <c r="P2942"/>
      <c r="Q2942"/>
    </row>
    <row r="2943" spans="2:17">
      <c r="B2943"/>
      <c r="C2943"/>
      <c r="D2943"/>
      <c r="E2943"/>
      <c r="F2943"/>
      <c r="G2943"/>
      <c r="H2943"/>
      <c r="I2943"/>
      <c r="J2943"/>
      <c r="K2943"/>
      <c r="L2943"/>
      <c r="M2943"/>
      <c r="N2943"/>
      <c r="O2943"/>
      <c r="P2943"/>
      <c r="Q2943"/>
    </row>
    <row r="2944" spans="2:17">
      <c r="B2944"/>
      <c r="C2944"/>
      <c r="D2944"/>
      <c r="E2944"/>
      <c r="F2944"/>
      <c r="G2944"/>
      <c r="H2944"/>
      <c r="I2944"/>
      <c r="J2944"/>
      <c r="K2944"/>
      <c r="L2944"/>
      <c r="M2944"/>
      <c r="N2944"/>
      <c r="O2944"/>
      <c r="P2944"/>
      <c r="Q2944"/>
    </row>
    <row r="2945" spans="2:17">
      <c r="B2945"/>
      <c r="C2945"/>
      <c r="D2945"/>
      <c r="E2945"/>
      <c r="F2945"/>
      <c r="G2945"/>
      <c r="H2945"/>
      <c r="I2945"/>
      <c r="J2945"/>
      <c r="K2945"/>
      <c r="L2945"/>
      <c r="M2945"/>
      <c r="N2945"/>
      <c r="O2945"/>
      <c r="P2945"/>
      <c r="Q2945"/>
    </row>
    <row r="2946" spans="2:17">
      <c r="B2946"/>
      <c r="C2946"/>
      <c r="D2946"/>
      <c r="E2946"/>
      <c r="F2946"/>
      <c r="G2946"/>
      <c r="H2946"/>
      <c r="I2946"/>
      <c r="J2946"/>
      <c r="K2946"/>
      <c r="L2946"/>
      <c r="M2946"/>
      <c r="N2946"/>
      <c r="O2946"/>
      <c r="P2946"/>
      <c r="Q2946"/>
    </row>
    <row r="2947" spans="2:17">
      <c r="B2947"/>
      <c r="C2947"/>
      <c r="D2947"/>
      <c r="E2947"/>
      <c r="F2947"/>
      <c r="G2947"/>
      <c r="H2947"/>
      <c r="I2947"/>
      <c r="J2947"/>
      <c r="K2947"/>
      <c r="L2947"/>
      <c r="M2947"/>
      <c r="N2947"/>
      <c r="O2947"/>
      <c r="P2947"/>
      <c r="Q2947"/>
    </row>
    <row r="2948" spans="2:17">
      <c r="B2948"/>
      <c r="C2948"/>
      <c r="D2948"/>
      <c r="E2948"/>
      <c r="F2948"/>
      <c r="G2948"/>
      <c r="H2948"/>
      <c r="I2948"/>
      <c r="J2948"/>
      <c r="K2948"/>
      <c r="L2948"/>
      <c r="M2948"/>
      <c r="N2948"/>
      <c r="O2948"/>
      <c r="P2948"/>
      <c r="Q2948"/>
    </row>
    <row r="2949" spans="2:17">
      <c r="B2949"/>
      <c r="C2949"/>
      <c r="D2949"/>
      <c r="E2949"/>
      <c r="F2949"/>
      <c r="G2949"/>
      <c r="H2949"/>
      <c r="I2949"/>
      <c r="J2949"/>
      <c r="K2949"/>
      <c r="L2949"/>
      <c r="M2949"/>
      <c r="N2949"/>
      <c r="O2949"/>
      <c r="P2949"/>
      <c r="Q2949"/>
    </row>
    <row r="2950" spans="2:17">
      <c r="B2950"/>
      <c r="C2950"/>
      <c r="D2950"/>
      <c r="E2950"/>
      <c r="F2950"/>
      <c r="G2950"/>
      <c r="H2950"/>
      <c r="I2950"/>
      <c r="J2950"/>
      <c r="K2950"/>
      <c r="L2950"/>
      <c r="M2950"/>
      <c r="N2950"/>
      <c r="O2950"/>
      <c r="P2950"/>
      <c r="Q2950"/>
    </row>
    <row r="2951" spans="2:17">
      <c r="B2951"/>
      <c r="C2951"/>
      <c r="D2951"/>
      <c r="E2951"/>
      <c r="F2951"/>
      <c r="G2951"/>
      <c r="H2951"/>
      <c r="I2951"/>
      <c r="J2951"/>
      <c r="K2951"/>
      <c r="L2951"/>
      <c r="M2951"/>
      <c r="N2951"/>
      <c r="O2951"/>
      <c r="P2951"/>
      <c r="Q2951"/>
    </row>
    <row r="2952" spans="2:17">
      <c r="B2952"/>
      <c r="C2952"/>
      <c r="D2952"/>
      <c r="E2952"/>
      <c r="F2952"/>
      <c r="G2952"/>
      <c r="H2952"/>
      <c r="I2952"/>
      <c r="J2952"/>
      <c r="K2952"/>
      <c r="L2952"/>
      <c r="M2952"/>
      <c r="N2952"/>
      <c r="O2952"/>
      <c r="P2952"/>
      <c r="Q2952"/>
    </row>
    <row r="2953" spans="2:17">
      <c r="B2953"/>
      <c r="C2953"/>
      <c r="D2953"/>
      <c r="E2953"/>
      <c r="F2953"/>
      <c r="G2953"/>
      <c r="H2953"/>
      <c r="I2953"/>
      <c r="J2953"/>
      <c r="K2953"/>
      <c r="L2953"/>
      <c r="M2953"/>
      <c r="N2953"/>
      <c r="O2953"/>
      <c r="P2953"/>
      <c r="Q2953"/>
    </row>
    <row r="2954" spans="2:17">
      <c r="B2954"/>
      <c r="C2954"/>
      <c r="D2954"/>
      <c r="E2954"/>
      <c r="F2954"/>
      <c r="G2954"/>
      <c r="H2954"/>
      <c r="I2954"/>
      <c r="J2954"/>
      <c r="K2954"/>
      <c r="L2954"/>
      <c r="M2954"/>
      <c r="N2954"/>
      <c r="O2954"/>
      <c r="P2954"/>
      <c r="Q2954"/>
    </row>
    <row r="2955" spans="2:17">
      <c r="B2955"/>
      <c r="C2955"/>
      <c r="D2955"/>
      <c r="E2955"/>
      <c r="F2955"/>
      <c r="G2955"/>
      <c r="H2955"/>
      <c r="I2955"/>
      <c r="J2955"/>
      <c r="K2955"/>
      <c r="L2955"/>
      <c r="M2955"/>
      <c r="N2955"/>
      <c r="O2955"/>
      <c r="P2955"/>
      <c r="Q2955"/>
    </row>
    <row r="2956" spans="2:17">
      <c r="B2956"/>
      <c r="C2956"/>
      <c r="D2956"/>
      <c r="E2956"/>
      <c r="F2956"/>
      <c r="G2956"/>
      <c r="H2956"/>
      <c r="I2956"/>
      <c r="J2956"/>
      <c r="K2956"/>
      <c r="L2956"/>
      <c r="M2956"/>
      <c r="N2956"/>
      <c r="O2956"/>
      <c r="P2956"/>
      <c r="Q2956"/>
    </row>
    <row r="2957" spans="2:17">
      <c r="B2957"/>
      <c r="C2957"/>
      <c r="D2957"/>
      <c r="E2957"/>
      <c r="F2957"/>
      <c r="G2957"/>
      <c r="H2957"/>
      <c r="I2957"/>
      <c r="J2957"/>
      <c r="K2957"/>
      <c r="L2957"/>
      <c r="M2957"/>
      <c r="N2957"/>
      <c r="O2957"/>
      <c r="P2957"/>
      <c r="Q2957"/>
    </row>
    <row r="2958" spans="2:17">
      <c r="B2958"/>
      <c r="C2958"/>
      <c r="D2958"/>
      <c r="E2958"/>
      <c r="F2958"/>
      <c r="G2958"/>
      <c r="H2958"/>
      <c r="I2958"/>
      <c r="J2958"/>
      <c r="K2958"/>
      <c r="L2958"/>
      <c r="M2958"/>
      <c r="N2958"/>
      <c r="O2958"/>
      <c r="P2958"/>
      <c r="Q2958"/>
    </row>
    <row r="2959" spans="2:17">
      <c r="B2959"/>
      <c r="C2959"/>
      <c r="D2959"/>
      <c r="E2959"/>
      <c r="F2959"/>
      <c r="G2959"/>
      <c r="H2959"/>
      <c r="I2959"/>
      <c r="J2959"/>
      <c r="K2959"/>
      <c r="L2959"/>
      <c r="M2959"/>
      <c r="N2959"/>
      <c r="O2959"/>
      <c r="P2959"/>
      <c r="Q2959"/>
    </row>
    <row r="2960" spans="2:17">
      <c r="B2960"/>
      <c r="C2960"/>
      <c r="D2960"/>
      <c r="E2960"/>
      <c r="F2960"/>
      <c r="G2960"/>
      <c r="H2960"/>
      <c r="I2960"/>
      <c r="J2960"/>
      <c r="K2960"/>
      <c r="L2960"/>
      <c r="M2960"/>
      <c r="N2960"/>
      <c r="O2960"/>
      <c r="P2960"/>
      <c r="Q2960"/>
    </row>
    <row r="2961" spans="2:17">
      <c r="B2961"/>
      <c r="C2961"/>
      <c r="D2961"/>
      <c r="E2961"/>
      <c r="F2961"/>
      <c r="G2961"/>
      <c r="H2961"/>
      <c r="I2961"/>
      <c r="J2961"/>
      <c r="K2961"/>
      <c r="L2961"/>
      <c r="M2961"/>
      <c r="N2961"/>
      <c r="O2961"/>
      <c r="P2961"/>
      <c r="Q2961"/>
    </row>
    <row r="2962" spans="2:17">
      <c r="B2962"/>
      <c r="C2962"/>
      <c r="D2962"/>
      <c r="E2962"/>
      <c r="F2962"/>
      <c r="G2962"/>
      <c r="H2962"/>
      <c r="I2962"/>
      <c r="J2962"/>
      <c r="K2962"/>
      <c r="L2962"/>
      <c r="M2962"/>
      <c r="N2962"/>
      <c r="O2962"/>
      <c r="P2962"/>
      <c r="Q2962"/>
    </row>
    <row r="2963" spans="2:17">
      <c r="B2963"/>
      <c r="C2963"/>
      <c r="D2963"/>
      <c r="E2963"/>
      <c r="F2963"/>
      <c r="G2963"/>
      <c r="H2963"/>
      <c r="I2963"/>
      <c r="J2963"/>
      <c r="K2963"/>
      <c r="L2963"/>
      <c r="M2963"/>
      <c r="N2963"/>
      <c r="O2963"/>
      <c r="P2963"/>
      <c r="Q2963"/>
    </row>
    <row r="2964" spans="2:17">
      <c r="B2964"/>
      <c r="C2964"/>
      <c r="D2964"/>
      <c r="E2964"/>
      <c r="F2964"/>
      <c r="G2964"/>
      <c r="H2964"/>
      <c r="I2964"/>
      <c r="J2964"/>
      <c r="K2964"/>
      <c r="L2964"/>
      <c r="M2964"/>
      <c r="N2964"/>
      <c r="O2964"/>
      <c r="P2964"/>
      <c r="Q2964"/>
    </row>
    <row r="2965" spans="2:17">
      <c r="B2965"/>
      <c r="C2965"/>
      <c r="D2965"/>
      <c r="E2965"/>
      <c r="F2965"/>
      <c r="G2965"/>
      <c r="H2965"/>
      <c r="I2965"/>
      <c r="J2965"/>
      <c r="K2965"/>
      <c r="L2965"/>
      <c r="M2965"/>
      <c r="N2965"/>
      <c r="O2965"/>
      <c r="P2965"/>
      <c r="Q2965"/>
    </row>
    <row r="2966" spans="2:17">
      <c r="B2966"/>
      <c r="C2966"/>
      <c r="D2966"/>
      <c r="E2966"/>
      <c r="F2966"/>
      <c r="G2966"/>
      <c r="H2966"/>
      <c r="I2966"/>
      <c r="J2966"/>
      <c r="K2966"/>
      <c r="L2966"/>
      <c r="M2966"/>
      <c r="N2966"/>
      <c r="O2966"/>
      <c r="P2966"/>
      <c r="Q2966"/>
    </row>
    <row r="2967" spans="2:17">
      <c r="B2967"/>
      <c r="C2967"/>
      <c r="D2967"/>
      <c r="E2967"/>
      <c r="F2967"/>
      <c r="G2967"/>
      <c r="H2967"/>
      <c r="I2967"/>
      <c r="J2967"/>
      <c r="K2967"/>
      <c r="L2967"/>
      <c r="M2967"/>
      <c r="N2967"/>
      <c r="O2967"/>
      <c r="P2967"/>
      <c r="Q2967"/>
    </row>
    <row r="2968" spans="2:17">
      <c r="B2968"/>
      <c r="C2968"/>
      <c r="D2968"/>
      <c r="E2968"/>
      <c r="F2968"/>
      <c r="G2968"/>
      <c r="H2968"/>
      <c r="I2968"/>
      <c r="J2968"/>
      <c r="K2968"/>
      <c r="L2968"/>
      <c r="M2968"/>
      <c r="N2968"/>
      <c r="O2968"/>
      <c r="P2968"/>
      <c r="Q2968"/>
    </row>
    <row r="2969" spans="2:17">
      <c r="B2969"/>
      <c r="C2969"/>
      <c r="D2969"/>
      <c r="E2969"/>
      <c r="F2969"/>
      <c r="G2969"/>
      <c r="H2969"/>
      <c r="I2969"/>
      <c r="J2969"/>
      <c r="K2969"/>
      <c r="L2969"/>
      <c r="M2969"/>
      <c r="N2969"/>
      <c r="O2969"/>
      <c r="P2969"/>
      <c r="Q2969"/>
    </row>
    <row r="2970" spans="2:17">
      <c r="B2970"/>
      <c r="C2970"/>
      <c r="D2970"/>
      <c r="E2970"/>
      <c r="F2970"/>
      <c r="G2970"/>
      <c r="H2970"/>
      <c r="I2970"/>
      <c r="J2970"/>
      <c r="K2970"/>
      <c r="L2970"/>
      <c r="M2970"/>
      <c r="N2970"/>
      <c r="O2970"/>
      <c r="P2970"/>
      <c r="Q2970"/>
    </row>
    <row r="2971" spans="2:17">
      <c r="B2971"/>
      <c r="C2971"/>
      <c r="D2971"/>
      <c r="E2971"/>
      <c r="F2971"/>
      <c r="G2971"/>
      <c r="H2971"/>
      <c r="I2971"/>
      <c r="J2971"/>
      <c r="K2971"/>
      <c r="L2971"/>
      <c r="M2971"/>
      <c r="N2971"/>
      <c r="O2971"/>
      <c r="P2971"/>
      <c r="Q2971"/>
    </row>
    <row r="2972" spans="2:17">
      <c r="B2972"/>
      <c r="C2972"/>
      <c r="D2972"/>
      <c r="E2972"/>
      <c r="F2972"/>
      <c r="G2972"/>
      <c r="H2972"/>
      <c r="I2972"/>
      <c r="J2972"/>
      <c r="K2972"/>
      <c r="L2972"/>
      <c r="M2972"/>
      <c r="N2972"/>
      <c r="O2972"/>
      <c r="P2972"/>
      <c r="Q2972"/>
    </row>
    <row r="2973" spans="2:17">
      <c r="B2973"/>
      <c r="C2973"/>
      <c r="D2973"/>
      <c r="E2973"/>
      <c r="F2973"/>
      <c r="G2973"/>
      <c r="H2973"/>
      <c r="I2973"/>
      <c r="J2973"/>
      <c r="K2973"/>
      <c r="L2973"/>
      <c r="M2973"/>
      <c r="N2973"/>
      <c r="O2973"/>
      <c r="P2973"/>
      <c r="Q2973"/>
    </row>
    <row r="2974" spans="2:17">
      <c r="B2974"/>
      <c r="C2974"/>
      <c r="D2974"/>
      <c r="E2974"/>
      <c r="F2974"/>
      <c r="G2974"/>
      <c r="H2974"/>
      <c r="I2974"/>
      <c r="J2974"/>
      <c r="K2974"/>
      <c r="L2974"/>
      <c r="M2974"/>
      <c r="N2974"/>
      <c r="O2974"/>
      <c r="P2974"/>
      <c r="Q2974"/>
    </row>
    <row r="2975" spans="2:17">
      <c r="B2975"/>
      <c r="C2975"/>
      <c r="D2975"/>
      <c r="E2975"/>
      <c r="F2975"/>
      <c r="G2975"/>
      <c r="H2975"/>
      <c r="I2975"/>
      <c r="J2975"/>
      <c r="K2975"/>
      <c r="L2975"/>
      <c r="M2975"/>
      <c r="N2975"/>
      <c r="O2975"/>
      <c r="P2975"/>
      <c r="Q2975"/>
    </row>
    <row r="2976" spans="2:17">
      <c r="B2976"/>
      <c r="C2976"/>
      <c r="D2976"/>
      <c r="E2976"/>
      <c r="F2976"/>
      <c r="G2976"/>
      <c r="H2976"/>
      <c r="I2976"/>
      <c r="J2976"/>
      <c r="K2976"/>
      <c r="L2976"/>
      <c r="M2976"/>
      <c r="N2976"/>
      <c r="O2976"/>
      <c r="P2976"/>
      <c r="Q2976"/>
    </row>
    <row r="2977" spans="2:17">
      <c r="B2977"/>
      <c r="C2977"/>
      <c r="D2977"/>
      <c r="E2977"/>
      <c r="F2977"/>
      <c r="G2977"/>
      <c r="H2977"/>
      <c r="I2977"/>
      <c r="J2977"/>
      <c r="K2977"/>
      <c r="L2977"/>
      <c r="M2977"/>
      <c r="N2977"/>
      <c r="O2977"/>
      <c r="P2977"/>
      <c r="Q2977"/>
    </row>
    <row r="2978" spans="2:17">
      <c r="B2978"/>
      <c r="C2978"/>
      <c r="D2978"/>
      <c r="E2978"/>
      <c r="F2978"/>
      <c r="G2978"/>
      <c r="H2978"/>
      <c r="I2978"/>
      <c r="J2978"/>
      <c r="K2978"/>
      <c r="L2978"/>
      <c r="M2978"/>
      <c r="N2978"/>
      <c r="O2978"/>
      <c r="P2978"/>
      <c r="Q2978"/>
    </row>
    <row r="2979" spans="2:17">
      <c r="B2979"/>
      <c r="C2979"/>
      <c r="D2979"/>
      <c r="E2979"/>
      <c r="F2979"/>
      <c r="G2979"/>
      <c r="H2979"/>
      <c r="I2979"/>
      <c r="J2979"/>
      <c r="K2979"/>
      <c r="L2979"/>
      <c r="M2979"/>
      <c r="N2979"/>
      <c r="O2979"/>
      <c r="P2979"/>
      <c r="Q2979"/>
    </row>
    <row r="2980" spans="2:17">
      <c r="B2980"/>
      <c r="C2980"/>
      <c r="D2980"/>
      <c r="E2980"/>
      <c r="F2980"/>
      <c r="G2980"/>
      <c r="H2980"/>
      <c r="I2980"/>
      <c r="J2980"/>
      <c r="K2980"/>
      <c r="L2980"/>
      <c r="M2980"/>
      <c r="N2980"/>
      <c r="O2980"/>
      <c r="P2980"/>
      <c r="Q2980"/>
    </row>
    <row r="2981" spans="2:17">
      <c r="B2981"/>
      <c r="C2981"/>
      <c r="D2981"/>
      <c r="E2981"/>
      <c r="F2981"/>
      <c r="G2981"/>
      <c r="H2981"/>
      <c r="I2981"/>
      <c r="J2981"/>
      <c r="K2981"/>
      <c r="L2981"/>
      <c r="M2981"/>
      <c r="N2981"/>
      <c r="O2981"/>
      <c r="P2981"/>
      <c r="Q2981"/>
    </row>
    <row r="2982" spans="2:17">
      <c r="B2982"/>
      <c r="C2982"/>
      <c r="D2982"/>
      <c r="E2982"/>
      <c r="F2982"/>
      <c r="G2982"/>
      <c r="H2982"/>
      <c r="I2982"/>
      <c r="J2982"/>
      <c r="K2982"/>
      <c r="L2982"/>
      <c r="M2982"/>
      <c r="N2982"/>
      <c r="O2982"/>
      <c r="P2982"/>
      <c r="Q2982"/>
    </row>
    <row r="2983" spans="2:17">
      <c r="B2983"/>
      <c r="C2983"/>
      <c r="D2983"/>
      <c r="E2983"/>
      <c r="F2983"/>
      <c r="G2983"/>
      <c r="H2983"/>
      <c r="I2983"/>
      <c r="J2983"/>
      <c r="K2983"/>
      <c r="L2983"/>
      <c r="M2983"/>
      <c r="N2983"/>
      <c r="O2983"/>
      <c r="P2983"/>
      <c r="Q2983"/>
    </row>
    <row r="2984" spans="2:17">
      <c r="B2984"/>
      <c r="C2984"/>
      <c r="D2984"/>
      <c r="E2984"/>
      <c r="F2984"/>
      <c r="G2984"/>
      <c r="H2984"/>
      <c r="I2984"/>
      <c r="J2984"/>
      <c r="K2984"/>
      <c r="L2984"/>
      <c r="M2984"/>
      <c r="N2984"/>
      <c r="O2984"/>
      <c r="P2984"/>
      <c r="Q2984"/>
    </row>
    <row r="2985" spans="2:17">
      <c r="B2985"/>
      <c r="C2985"/>
      <c r="D2985"/>
      <c r="E2985"/>
      <c r="F2985"/>
      <c r="G2985"/>
      <c r="H2985"/>
      <c r="I2985"/>
      <c r="J2985"/>
      <c r="K2985"/>
      <c r="L2985"/>
      <c r="M2985"/>
      <c r="N2985"/>
      <c r="O2985"/>
      <c r="P2985"/>
      <c r="Q2985"/>
    </row>
    <row r="2986" spans="2:17">
      <c r="B2986"/>
      <c r="C2986"/>
      <c r="D2986"/>
      <c r="E2986"/>
      <c r="F2986"/>
      <c r="G2986"/>
      <c r="H2986"/>
      <c r="I2986"/>
      <c r="J2986"/>
      <c r="K2986"/>
      <c r="L2986"/>
      <c r="M2986"/>
      <c r="N2986"/>
      <c r="O2986"/>
      <c r="P2986"/>
      <c r="Q2986"/>
    </row>
    <row r="2987" spans="2:17">
      <c r="B2987"/>
      <c r="C2987"/>
      <c r="D2987"/>
      <c r="E2987"/>
      <c r="F2987"/>
      <c r="G2987"/>
      <c r="H2987"/>
      <c r="I2987"/>
      <c r="J2987"/>
      <c r="K2987"/>
      <c r="L2987"/>
      <c r="M2987"/>
      <c r="N2987"/>
      <c r="O2987"/>
      <c r="P2987"/>
      <c r="Q2987"/>
    </row>
    <row r="2988" spans="2:17">
      <c r="B2988"/>
      <c r="C2988"/>
      <c r="D2988"/>
      <c r="E2988"/>
      <c r="F2988"/>
      <c r="G2988"/>
      <c r="H2988"/>
      <c r="I2988"/>
      <c r="J2988"/>
      <c r="K2988"/>
      <c r="L2988"/>
      <c r="M2988"/>
      <c r="N2988"/>
      <c r="O2988"/>
      <c r="P2988"/>
      <c r="Q2988"/>
    </row>
    <row r="2989" spans="2:17">
      <c r="B2989"/>
      <c r="C2989"/>
      <c r="D2989"/>
      <c r="E2989"/>
      <c r="F2989"/>
      <c r="G2989"/>
      <c r="H2989"/>
      <c r="I2989"/>
      <c r="J2989"/>
      <c r="K2989"/>
      <c r="L2989"/>
      <c r="M2989"/>
      <c r="N2989"/>
      <c r="O2989"/>
      <c r="P2989"/>
      <c r="Q2989"/>
    </row>
    <row r="2990" spans="2:17">
      <c r="B2990"/>
      <c r="C2990"/>
      <c r="D2990"/>
      <c r="E2990"/>
      <c r="F2990"/>
      <c r="G2990"/>
      <c r="H2990"/>
      <c r="I2990"/>
      <c r="J2990"/>
      <c r="K2990"/>
      <c r="L2990"/>
      <c r="M2990"/>
      <c r="N2990"/>
      <c r="O2990"/>
      <c r="P2990"/>
      <c r="Q2990"/>
    </row>
    <row r="2991" spans="2:17">
      <c r="B2991"/>
      <c r="C2991"/>
      <c r="D2991"/>
      <c r="E2991"/>
      <c r="F2991"/>
      <c r="G2991"/>
      <c r="H2991"/>
      <c r="I2991"/>
      <c r="J2991"/>
      <c r="K2991"/>
      <c r="L2991"/>
      <c r="M2991"/>
      <c r="N2991"/>
      <c r="O2991"/>
      <c r="P2991"/>
      <c r="Q2991"/>
    </row>
    <row r="2992" spans="2:17">
      <c r="B2992"/>
      <c r="C2992"/>
      <c r="D2992"/>
      <c r="E2992"/>
      <c r="F2992"/>
      <c r="G2992"/>
      <c r="H2992"/>
      <c r="I2992"/>
      <c r="J2992"/>
      <c r="K2992"/>
      <c r="L2992"/>
      <c r="M2992"/>
      <c r="N2992"/>
      <c r="O2992"/>
      <c r="P2992"/>
      <c r="Q2992"/>
    </row>
    <row r="2993" spans="2:17">
      <c r="B2993"/>
      <c r="C2993"/>
      <c r="D2993"/>
      <c r="E2993"/>
      <c r="F2993"/>
      <c r="G2993"/>
      <c r="H2993"/>
      <c r="I2993"/>
      <c r="J2993"/>
      <c r="K2993"/>
      <c r="L2993"/>
      <c r="M2993"/>
      <c r="N2993"/>
      <c r="O2993"/>
      <c r="P2993"/>
      <c r="Q2993"/>
    </row>
    <row r="2994" spans="2:17">
      <c r="B2994"/>
      <c r="C2994"/>
      <c r="D2994"/>
      <c r="E2994"/>
      <c r="F2994"/>
      <c r="G2994"/>
      <c r="H2994"/>
      <c r="I2994"/>
      <c r="J2994"/>
      <c r="K2994"/>
      <c r="L2994"/>
      <c r="M2994"/>
      <c r="N2994"/>
      <c r="O2994"/>
      <c r="P2994"/>
      <c r="Q2994"/>
    </row>
    <row r="2995" spans="2:17">
      <c r="B2995"/>
      <c r="C2995"/>
      <c r="D2995"/>
      <c r="E2995"/>
      <c r="F2995"/>
      <c r="G2995"/>
      <c r="H2995"/>
      <c r="I2995"/>
      <c r="J2995"/>
      <c r="K2995"/>
      <c r="L2995"/>
      <c r="M2995"/>
      <c r="N2995"/>
      <c r="O2995"/>
      <c r="P2995"/>
      <c r="Q2995"/>
    </row>
    <row r="2996" spans="2:17">
      <c r="B2996"/>
      <c r="C2996"/>
      <c r="D2996"/>
      <c r="E2996"/>
      <c r="F2996"/>
      <c r="G2996"/>
      <c r="H2996"/>
      <c r="I2996"/>
      <c r="J2996"/>
      <c r="K2996"/>
      <c r="L2996"/>
      <c r="M2996"/>
      <c r="N2996"/>
      <c r="O2996"/>
      <c r="P2996"/>
      <c r="Q2996"/>
    </row>
    <row r="2997" spans="2:17">
      <c r="B2997"/>
      <c r="C2997"/>
      <c r="D2997"/>
      <c r="E2997"/>
      <c r="F2997"/>
      <c r="G2997"/>
      <c r="H2997"/>
      <c r="I2997"/>
      <c r="J2997"/>
      <c r="K2997"/>
      <c r="L2997"/>
      <c r="M2997"/>
      <c r="N2997"/>
      <c r="O2997"/>
      <c r="P2997"/>
      <c r="Q2997"/>
    </row>
    <row r="2998" spans="2:17">
      <c r="B2998"/>
      <c r="C2998"/>
      <c r="D2998"/>
      <c r="E2998"/>
      <c r="F2998"/>
      <c r="G2998"/>
      <c r="H2998"/>
      <c r="I2998"/>
      <c r="J2998"/>
      <c r="K2998"/>
      <c r="L2998"/>
      <c r="M2998"/>
      <c r="N2998"/>
      <c r="O2998"/>
      <c r="P2998"/>
      <c r="Q2998"/>
    </row>
    <row r="2999" spans="2:17">
      <c r="B2999"/>
      <c r="C2999"/>
      <c r="D2999"/>
      <c r="E2999"/>
      <c r="F2999"/>
      <c r="G2999"/>
      <c r="H2999"/>
      <c r="I2999"/>
      <c r="J2999"/>
      <c r="K2999"/>
      <c r="L2999"/>
      <c r="M2999"/>
      <c r="N2999"/>
      <c r="O2999"/>
      <c r="P2999"/>
      <c r="Q2999"/>
    </row>
    <row r="3000" spans="2:17">
      <c r="B3000"/>
      <c r="C3000"/>
      <c r="D3000"/>
      <c r="E3000"/>
      <c r="F3000"/>
      <c r="G3000"/>
      <c r="H3000"/>
      <c r="I3000"/>
      <c r="J3000"/>
      <c r="K3000"/>
      <c r="L3000"/>
      <c r="M3000"/>
      <c r="N3000"/>
      <c r="O3000"/>
      <c r="P3000"/>
      <c r="Q3000"/>
    </row>
  </sheetData>
  <autoFilter ref="B11:Q619"/>
  <mergeCells count="8">
    <mergeCell ref="F2:Q2"/>
    <mergeCell ref="C3:Q3"/>
    <mergeCell ref="M8:N8"/>
    <mergeCell ref="O4:Q4"/>
    <mergeCell ref="L4:N4"/>
    <mergeCell ref="I4:K4"/>
    <mergeCell ref="F4:H4"/>
    <mergeCell ref="C4:E4"/>
  </mergeCells>
  <conditionalFormatting sqref="C3:Q3">
    <cfRule type="notContainsBlanks" dxfId="25" priority="4">
      <formula>LEN(TRIM(C3))&gt;0</formula>
    </cfRule>
  </conditionalFormatting>
  <conditionalFormatting sqref="C4:Q4">
    <cfRule type="notContainsBlanks" dxfId="24" priority="5">
      <formula>LEN(TRIM(C4))&gt;0</formula>
    </cfRule>
  </conditionalFormatting>
  <conditionalFormatting sqref="B10:Q11">
    <cfRule type="notContainsBlanks" dxfId="23" priority="6">
      <formula>LEN(TRIM(B10))&gt;0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sheetPr codeName="Sheet4">
    <tabColor rgb="FFFF7C80"/>
  </sheetPr>
  <dimension ref="A2:AB80"/>
  <sheetViews>
    <sheetView zoomScale="80" zoomScaleNormal="80" workbookViewId="0">
      <selection activeCell="M46" sqref="M46"/>
    </sheetView>
  </sheetViews>
  <sheetFormatPr defaultColWidth="5.140625" defaultRowHeight="15"/>
  <cols>
    <col min="1" max="1" width="2.7109375" style="90" customWidth="1"/>
    <col min="2" max="2" width="2.85546875" style="90" bestFit="1" customWidth="1"/>
    <col min="3" max="26" width="8.5703125" style="90" customWidth="1"/>
    <col min="27" max="29" width="5.140625" style="90"/>
    <col min="30" max="30" width="9.5703125" style="90" customWidth="1"/>
    <col min="31" max="45" width="7.42578125" style="90" bestFit="1" customWidth="1"/>
    <col min="46" max="53" width="6.28515625" style="90" bestFit="1" customWidth="1"/>
    <col min="54" max="16384" width="5.140625" style="90"/>
  </cols>
  <sheetData>
    <row r="2" spans="1:28" ht="23.25">
      <c r="C2" s="276" t="s">
        <v>430</v>
      </c>
      <c r="D2" s="276"/>
      <c r="E2" s="276"/>
      <c r="F2" s="276"/>
      <c r="G2" s="276"/>
      <c r="H2" s="277" t="s">
        <v>479</v>
      </c>
      <c r="I2" s="277"/>
      <c r="J2" s="277"/>
      <c r="K2" s="277"/>
      <c r="L2" s="277"/>
      <c r="M2" s="277"/>
      <c r="N2" s="277"/>
      <c r="O2" s="277"/>
      <c r="P2" s="277"/>
      <c r="Q2" s="277"/>
      <c r="R2" s="277"/>
      <c r="S2" s="277"/>
      <c r="T2" s="277"/>
      <c r="U2" s="277"/>
      <c r="V2" s="277"/>
      <c r="W2" s="277"/>
      <c r="X2" s="277"/>
      <c r="Y2" s="277"/>
      <c r="Z2" s="277"/>
    </row>
    <row r="4" spans="1:28" ht="18.75">
      <c r="B4" s="91"/>
      <c r="C4" s="278" t="str">
        <f>"Volume (nL) of " &amp;Overview!E4</f>
        <v>Volume (nL) of LSD1 Inhib.</v>
      </c>
      <c r="D4" s="278"/>
      <c r="E4" s="278"/>
      <c r="F4" s="278"/>
      <c r="G4" s="278"/>
      <c r="H4" s="278"/>
      <c r="I4" s="278"/>
      <c r="J4" s="278"/>
      <c r="K4" s="278"/>
      <c r="L4" s="278"/>
      <c r="M4" s="278"/>
      <c r="N4" s="278"/>
      <c r="O4" s="278"/>
      <c r="P4" s="278"/>
      <c r="Q4" s="278"/>
      <c r="R4" s="278"/>
      <c r="S4" s="278"/>
      <c r="T4" s="278"/>
      <c r="U4" s="278"/>
      <c r="V4" s="278"/>
      <c r="W4" s="278"/>
      <c r="X4" s="278"/>
      <c r="Y4" s="278"/>
      <c r="Z4" s="278"/>
    </row>
    <row r="5" spans="1:28">
      <c r="A5" s="92"/>
      <c r="B5" s="93"/>
      <c r="C5" s="93">
        <v>1</v>
      </c>
      <c r="D5" s="93">
        <v>2</v>
      </c>
      <c r="E5" s="93">
        <v>3</v>
      </c>
      <c r="F5" s="93">
        <v>4</v>
      </c>
      <c r="G5" s="93">
        <v>5</v>
      </c>
      <c r="H5" s="93">
        <v>6</v>
      </c>
      <c r="I5" s="93">
        <v>7</v>
      </c>
      <c r="J5" s="93">
        <v>8</v>
      </c>
      <c r="K5" s="93">
        <v>9</v>
      </c>
      <c r="L5" s="93">
        <v>10</v>
      </c>
      <c r="M5" s="93">
        <v>11</v>
      </c>
      <c r="N5" s="93">
        <v>12</v>
      </c>
      <c r="O5" s="93">
        <v>13</v>
      </c>
      <c r="P5" s="93">
        <v>14</v>
      </c>
      <c r="Q5" s="93">
        <v>15</v>
      </c>
      <c r="R5" s="93">
        <v>16</v>
      </c>
      <c r="S5" s="93">
        <v>17</v>
      </c>
      <c r="T5" s="93">
        <v>18</v>
      </c>
      <c r="U5" s="93">
        <v>19</v>
      </c>
      <c r="V5" s="93">
        <v>20</v>
      </c>
      <c r="W5" s="93">
        <v>21</v>
      </c>
      <c r="X5" s="93">
        <v>22</v>
      </c>
      <c r="Y5" s="93">
        <v>23</v>
      </c>
      <c r="Z5" s="93">
        <v>24</v>
      </c>
      <c r="AA5" s="94"/>
      <c r="AB5" s="94"/>
    </row>
    <row r="6" spans="1:28">
      <c r="A6" s="94"/>
      <c r="B6" s="93" t="s">
        <v>0</v>
      </c>
      <c r="C6" s="99">
        <f>SUMIFS('Fluid 1 Transfer'!$P$12:$P$1000,'Fluid 1 Transfer'!$K$12:$K$1000,1,'Fluid 1 Transfer'!$H$12:$H$1000,'Fluid 1 Plate'!$B6 &amp; 'Fluid 1 Plate'!C$5)</f>
        <v>270</v>
      </c>
      <c r="D6" s="99">
        <f>SUMIFS('Fluid 1 Transfer'!$P$12:$P$1000,'Fluid 1 Transfer'!$K$12:$K$1000,1,'Fluid 1 Transfer'!$H$12:$H$1000,'Fluid 1 Plate'!$B6 &amp; 'Fluid 1 Plate'!D$5)</f>
        <v>90</v>
      </c>
      <c r="E6" s="99">
        <f>SUMIFS('Fluid 1 Transfer'!$P$12:$P$1000,'Fluid 1 Transfer'!$K$12:$K$1000,1,'Fluid 1 Transfer'!$H$12:$H$1000,'Fluid 1 Plate'!$B6 &amp; 'Fluid 1 Plate'!E$5)</f>
        <v>30</v>
      </c>
      <c r="F6" s="99">
        <f>SUMIFS('Fluid 1 Transfer'!$P$12:$P$1000,'Fluid 1 Transfer'!$K$12:$K$1000,1,'Fluid 1 Transfer'!$H$12:$H$1000,'Fluid 1 Plate'!$B6 &amp; 'Fluid 1 Plate'!F$5)</f>
        <v>10</v>
      </c>
      <c r="G6" s="99">
        <f>SUMIFS('Fluid 1 Transfer'!$P$12:$P$1000,'Fluid 1 Transfer'!$K$12:$K$1000,1,'Fluid 1 Transfer'!$H$12:$H$1000,'Fluid 1 Plate'!$B6 &amp; 'Fluid 1 Plate'!G$5)</f>
        <v>605</v>
      </c>
      <c r="H6" s="99">
        <f>SUMIFS('Fluid 1 Transfer'!$P$12:$P$1000,'Fluid 1 Transfer'!$K$12:$K$1000,1,'Fluid 1 Transfer'!$H$12:$H$1000,'Fluid 1 Plate'!$B6 &amp; 'Fluid 1 Plate'!H$5)</f>
        <v>202.5</v>
      </c>
      <c r="I6" s="99">
        <f>SUMIFS('Fluid 1 Transfer'!$P$12:$P$1000,'Fluid 1 Transfer'!$K$12:$K$1000,1,'Fluid 1 Transfer'!$H$12:$H$1000,'Fluid 1 Plate'!$B6 &amp; 'Fluid 1 Plate'!I$5)</f>
        <v>67.5</v>
      </c>
      <c r="J6" s="99">
        <f>SUMIFS('Fluid 1 Transfer'!$P$12:$P$1000,'Fluid 1 Transfer'!$K$12:$K$1000,1,'Fluid 1 Transfer'!$H$12:$H$1000,'Fluid 1 Plate'!$B6 &amp; 'Fluid 1 Plate'!J$5)</f>
        <v>22.5</v>
      </c>
      <c r="K6" s="99">
        <f>SUMIFS('Fluid 1 Transfer'!$P$12:$P$1000,'Fluid 1 Transfer'!$K$12:$K$1000,1,'Fluid 1 Transfer'!$H$12:$H$1000,'Fluid 1 Plate'!$B6 &amp; 'Fluid 1 Plate'!K$5)</f>
        <v>7.5</v>
      </c>
      <c r="L6" s="99">
        <f>SUMIFS('Fluid 1 Transfer'!$P$12:$P$1000,'Fluid 1 Transfer'!$K$12:$K$1000,1,'Fluid 1 Transfer'!$H$12:$H$1000,'Fluid 1 Plate'!$B6 &amp; 'Fluid 1 Plate'!L$5)</f>
        <v>2.5</v>
      </c>
      <c r="M6" s="99">
        <f>SUMIFS('Fluid 1 Transfer'!$P$12:$P$1000,'Fluid 1 Transfer'!$K$12:$K$1000,1,'Fluid 1 Transfer'!$H$12:$H$1000,'Fluid 1 Plate'!$B6 &amp; 'Fluid 1 Plate'!M$5)</f>
        <v>610</v>
      </c>
      <c r="N6" s="99">
        <f>SUMIFS('Fluid 1 Transfer'!$P$12:$P$1000,'Fluid 1 Transfer'!$K$12:$K$1000,1,'Fluid 1 Transfer'!$H$12:$H$1000,'Fluid 1 Plate'!$B6 &amp; 'Fluid 1 Plate'!N$5)</f>
        <v>202.5</v>
      </c>
      <c r="O6" s="99">
        <f>SUMIFS('Fluid 1 Transfer'!$P$12:$P$1000,'Fluid 1 Transfer'!$K$12:$K$1000,1,'Fluid 1 Transfer'!$H$12:$H$1000,'Fluid 1 Plate'!$B6 &amp; 'Fluid 1 Plate'!O$5)</f>
        <v>67.5</v>
      </c>
      <c r="P6" s="99">
        <f>SUMIFS('Fluid 1 Transfer'!$P$12:$P$1000,'Fluid 1 Transfer'!$K$12:$K$1000,1,'Fluid 1 Transfer'!$H$12:$H$1000,'Fluid 1 Plate'!$B6 &amp; 'Fluid 1 Plate'!P$5)</f>
        <v>22.5</v>
      </c>
      <c r="Q6" s="99">
        <f>SUMIFS('Fluid 1 Transfer'!$P$12:$P$1000,'Fluid 1 Transfer'!$K$12:$K$1000,1,'Fluid 1 Transfer'!$H$12:$H$1000,'Fluid 1 Plate'!$B6 &amp; 'Fluid 1 Plate'!Q$5)</f>
        <v>7.5</v>
      </c>
      <c r="R6" s="99">
        <f>SUMIFS('Fluid 1 Transfer'!$P$12:$P$1000,'Fluid 1 Transfer'!$K$12:$K$1000,1,'Fluid 1 Transfer'!$H$12:$H$1000,'Fluid 1 Plate'!$B6 &amp; 'Fluid 1 Plate'!R$5)</f>
        <v>2.5</v>
      </c>
      <c r="S6" s="99">
        <f>SUMIFS('Fluid 1 Transfer'!$P$12:$P$1000,'Fluid 1 Transfer'!$K$12:$K$1000,1,'Fluid 1 Transfer'!$H$12:$H$1000,'Fluid 1 Plate'!$B6 &amp; 'Fluid 1 Plate'!S$5)</f>
        <v>0</v>
      </c>
      <c r="T6" s="99">
        <f>SUMIFS('Fluid 1 Transfer'!$P$12:$P$1000,'Fluid 1 Transfer'!$K$12:$K$1000,1,'Fluid 1 Transfer'!$H$12:$H$1000,'Fluid 1 Plate'!$B6 &amp; 'Fluid 1 Plate'!T$5)</f>
        <v>270</v>
      </c>
      <c r="U6" s="99">
        <f>SUMIFS('Fluid 1 Transfer'!$P$12:$P$1000,'Fluid 1 Transfer'!$K$12:$K$1000,1,'Fluid 1 Transfer'!$H$12:$H$1000,'Fluid 1 Plate'!$B6 &amp; 'Fluid 1 Plate'!U$5)</f>
        <v>270</v>
      </c>
      <c r="V6" s="99">
        <f>SUMIFS('Fluid 1 Transfer'!$P$12:$P$1000,'Fluid 1 Transfer'!$K$12:$K$1000,1,'Fluid 1 Transfer'!$H$12:$H$1000,'Fluid 1 Plate'!$B6 &amp; 'Fluid 1 Plate'!V$5)</f>
        <v>0</v>
      </c>
      <c r="W6" s="99">
        <f>SUMIFS('Fluid 1 Transfer'!$P$12:$P$1000,'Fluid 1 Transfer'!$K$12:$K$1000,1,'Fluid 1 Transfer'!$H$12:$H$1000,'Fluid 1 Plate'!$B6 &amp; 'Fluid 1 Plate'!W$5)</f>
        <v>0</v>
      </c>
      <c r="X6" s="99">
        <f>SUMIFS('Fluid 1 Transfer'!$P$12:$P$1000,'Fluid 1 Transfer'!$K$12:$K$1000,1,'Fluid 1 Transfer'!$H$12:$H$1000,'Fluid 1 Plate'!$B6 &amp; 'Fluid 1 Plate'!X$5)</f>
        <v>0</v>
      </c>
      <c r="Y6" s="99">
        <f>SUMIFS('Fluid 1 Transfer'!$P$12:$P$1000,'Fluid 1 Transfer'!$K$12:$K$1000,1,'Fluid 1 Transfer'!$H$12:$H$1000,'Fluid 1 Plate'!$B6 &amp; 'Fluid 1 Plate'!Y$5)</f>
        <v>0</v>
      </c>
      <c r="Z6" s="99">
        <f>SUMIFS('Fluid 1 Transfer'!$P$12:$P$1000,'Fluid 1 Transfer'!$K$12:$K$1000,1,'Fluid 1 Transfer'!$H$12:$H$1000,'Fluid 1 Plate'!$B6 &amp; 'Fluid 1 Plate'!Z$5)</f>
        <v>0</v>
      </c>
      <c r="AA6" s="5"/>
      <c r="AB6" s="5"/>
    </row>
    <row r="7" spans="1:28">
      <c r="A7" s="94"/>
      <c r="B7" s="93" t="s">
        <v>1</v>
      </c>
      <c r="C7" s="99">
        <f>SUMIFS('Fluid 1 Transfer'!$P$12:$P$1000,'Fluid 1 Transfer'!$K$12:$K$1000,1,'Fluid 1 Transfer'!$H$12:$H$1000,'Fluid 1 Plate'!$B7 &amp; 'Fluid 1 Plate'!C$5)</f>
        <v>270</v>
      </c>
      <c r="D7" s="99">
        <f>SUMIFS('Fluid 1 Transfer'!$P$12:$P$1000,'Fluid 1 Transfer'!$K$12:$K$1000,1,'Fluid 1 Transfer'!$H$12:$H$1000,'Fluid 1 Plate'!$B7 &amp; 'Fluid 1 Plate'!D$5)</f>
        <v>90</v>
      </c>
      <c r="E7" s="99">
        <f>SUMIFS('Fluid 1 Transfer'!$P$12:$P$1000,'Fluid 1 Transfer'!$K$12:$K$1000,1,'Fluid 1 Transfer'!$H$12:$H$1000,'Fluid 1 Plate'!$B7 &amp; 'Fluid 1 Plate'!E$5)</f>
        <v>30</v>
      </c>
      <c r="F7" s="99">
        <f>SUMIFS('Fluid 1 Transfer'!$P$12:$P$1000,'Fluid 1 Transfer'!$K$12:$K$1000,1,'Fluid 1 Transfer'!$H$12:$H$1000,'Fluid 1 Plate'!$B7 &amp; 'Fluid 1 Plate'!F$5)</f>
        <v>10</v>
      </c>
      <c r="G7" s="99">
        <f>SUMIFS('Fluid 1 Transfer'!$P$12:$P$1000,'Fluid 1 Transfer'!$K$12:$K$1000,1,'Fluid 1 Transfer'!$H$12:$H$1000,'Fluid 1 Plate'!$B7 &amp; 'Fluid 1 Plate'!G$5)</f>
        <v>605</v>
      </c>
      <c r="H7" s="99">
        <f>SUMIFS('Fluid 1 Transfer'!$P$12:$P$1000,'Fluid 1 Transfer'!$K$12:$K$1000,1,'Fluid 1 Transfer'!$H$12:$H$1000,'Fluid 1 Plate'!$B7 &amp; 'Fluid 1 Plate'!H$5)</f>
        <v>202.5</v>
      </c>
      <c r="I7" s="99">
        <f>SUMIFS('Fluid 1 Transfer'!$P$12:$P$1000,'Fluid 1 Transfer'!$K$12:$K$1000,1,'Fluid 1 Transfer'!$H$12:$H$1000,'Fluid 1 Plate'!$B7 &amp; 'Fluid 1 Plate'!I$5)</f>
        <v>67.5</v>
      </c>
      <c r="J7" s="99">
        <f>SUMIFS('Fluid 1 Transfer'!$P$12:$P$1000,'Fluid 1 Transfer'!$K$12:$K$1000,1,'Fluid 1 Transfer'!$H$12:$H$1000,'Fluid 1 Plate'!$B7 &amp; 'Fluid 1 Plate'!J$5)</f>
        <v>22.5</v>
      </c>
      <c r="K7" s="99">
        <f>SUMIFS('Fluid 1 Transfer'!$P$12:$P$1000,'Fluid 1 Transfer'!$K$12:$K$1000,1,'Fluid 1 Transfer'!$H$12:$H$1000,'Fluid 1 Plate'!$B7 &amp; 'Fluid 1 Plate'!K$5)</f>
        <v>7.5</v>
      </c>
      <c r="L7" s="99">
        <f>SUMIFS('Fluid 1 Transfer'!$P$12:$P$1000,'Fluid 1 Transfer'!$K$12:$K$1000,1,'Fluid 1 Transfer'!$H$12:$H$1000,'Fluid 1 Plate'!$B7 &amp; 'Fluid 1 Plate'!L$5)</f>
        <v>2.5</v>
      </c>
      <c r="M7" s="99">
        <f>SUMIFS('Fluid 1 Transfer'!$P$12:$P$1000,'Fluid 1 Transfer'!$K$12:$K$1000,1,'Fluid 1 Transfer'!$H$12:$H$1000,'Fluid 1 Plate'!$B7 &amp; 'Fluid 1 Plate'!M$5)</f>
        <v>610</v>
      </c>
      <c r="N7" s="99">
        <f>SUMIFS('Fluid 1 Transfer'!$P$12:$P$1000,'Fluid 1 Transfer'!$K$12:$K$1000,1,'Fluid 1 Transfer'!$H$12:$H$1000,'Fluid 1 Plate'!$B7 &amp; 'Fluid 1 Plate'!N$5)</f>
        <v>202.5</v>
      </c>
      <c r="O7" s="99">
        <f>SUMIFS('Fluid 1 Transfer'!$P$12:$P$1000,'Fluid 1 Transfer'!$K$12:$K$1000,1,'Fluid 1 Transfer'!$H$12:$H$1000,'Fluid 1 Plate'!$B7 &amp; 'Fluid 1 Plate'!O$5)</f>
        <v>67.5</v>
      </c>
      <c r="P7" s="99">
        <f>SUMIFS('Fluid 1 Transfer'!$P$12:$P$1000,'Fluid 1 Transfer'!$K$12:$K$1000,1,'Fluid 1 Transfer'!$H$12:$H$1000,'Fluid 1 Plate'!$B7 &amp; 'Fluid 1 Plate'!P$5)</f>
        <v>22.5</v>
      </c>
      <c r="Q7" s="99">
        <f>SUMIFS('Fluid 1 Transfer'!$P$12:$P$1000,'Fluid 1 Transfer'!$K$12:$K$1000,1,'Fluid 1 Transfer'!$H$12:$H$1000,'Fluid 1 Plate'!$B7 &amp; 'Fluid 1 Plate'!Q$5)</f>
        <v>7.5</v>
      </c>
      <c r="R7" s="99">
        <f>SUMIFS('Fluid 1 Transfer'!$P$12:$P$1000,'Fluid 1 Transfer'!$K$12:$K$1000,1,'Fluid 1 Transfer'!$H$12:$H$1000,'Fluid 1 Plate'!$B7 &amp; 'Fluid 1 Plate'!R$5)</f>
        <v>2.5</v>
      </c>
      <c r="S7" s="99">
        <f>SUMIFS('Fluid 1 Transfer'!$P$12:$P$1000,'Fluid 1 Transfer'!$K$12:$K$1000,1,'Fluid 1 Transfer'!$H$12:$H$1000,'Fluid 1 Plate'!$B7 &amp; 'Fluid 1 Plate'!S$5)</f>
        <v>0</v>
      </c>
      <c r="T7" s="99">
        <f>SUMIFS('Fluid 1 Transfer'!$P$12:$P$1000,'Fluid 1 Transfer'!$K$12:$K$1000,1,'Fluid 1 Transfer'!$H$12:$H$1000,'Fluid 1 Plate'!$B7 &amp; 'Fluid 1 Plate'!T$5)</f>
        <v>90</v>
      </c>
      <c r="U7" s="99">
        <f>SUMIFS('Fluid 1 Transfer'!$P$12:$P$1000,'Fluid 1 Transfer'!$K$12:$K$1000,1,'Fluid 1 Transfer'!$H$12:$H$1000,'Fluid 1 Plate'!$B7 &amp; 'Fluid 1 Plate'!U$5)</f>
        <v>90</v>
      </c>
      <c r="V7" s="99">
        <f>SUMIFS('Fluid 1 Transfer'!$P$12:$P$1000,'Fluid 1 Transfer'!$K$12:$K$1000,1,'Fluid 1 Transfer'!$H$12:$H$1000,'Fluid 1 Plate'!$B7 &amp; 'Fluid 1 Plate'!V$5)</f>
        <v>0</v>
      </c>
      <c r="W7" s="99">
        <f>SUMIFS('Fluid 1 Transfer'!$P$12:$P$1000,'Fluid 1 Transfer'!$K$12:$K$1000,1,'Fluid 1 Transfer'!$H$12:$H$1000,'Fluid 1 Plate'!$B7 &amp; 'Fluid 1 Plate'!W$5)</f>
        <v>0</v>
      </c>
      <c r="X7" s="99">
        <f>SUMIFS('Fluid 1 Transfer'!$P$12:$P$1000,'Fluid 1 Transfer'!$K$12:$K$1000,1,'Fluid 1 Transfer'!$H$12:$H$1000,'Fluid 1 Plate'!$B7 &amp; 'Fluid 1 Plate'!X$5)</f>
        <v>0</v>
      </c>
      <c r="Y7" s="99">
        <f>SUMIFS('Fluid 1 Transfer'!$P$12:$P$1000,'Fluid 1 Transfer'!$K$12:$K$1000,1,'Fluid 1 Transfer'!$H$12:$H$1000,'Fluid 1 Plate'!$B7 &amp; 'Fluid 1 Plate'!Y$5)</f>
        <v>0</v>
      </c>
      <c r="Z7" s="99">
        <f>SUMIFS('Fluid 1 Transfer'!$P$12:$P$1000,'Fluid 1 Transfer'!$K$12:$K$1000,1,'Fluid 1 Transfer'!$H$12:$H$1000,'Fluid 1 Plate'!$B7 &amp; 'Fluid 1 Plate'!Z$5)</f>
        <v>0</v>
      </c>
      <c r="AA7" s="5"/>
      <c r="AB7" s="5"/>
    </row>
    <row r="8" spans="1:28">
      <c r="A8" s="94"/>
      <c r="B8" s="93" t="s">
        <v>2</v>
      </c>
      <c r="C8" s="99">
        <f>SUMIFS('Fluid 1 Transfer'!$P$12:$P$1000,'Fluid 1 Transfer'!$K$12:$K$1000,1,'Fluid 1 Transfer'!$H$12:$H$1000,'Fluid 1 Plate'!$B8 &amp; 'Fluid 1 Plate'!C$5)</f>
        <v>270</v>
      </c>
      <c r="D8" s="99">
        <f>SUMIFS('Fluid 1 Transfer'!$P$12:$P$1000,'Fluid 1 Transfer'!$K$12:$K$1000,1,'Fluid 1 Transfer'!$H$12:$H$1000,'Fluid 1 Plate'!$B8 &amp; 'Fluid 1 Plate'!D$5)</f>
        <v>90</v>
      </c>
      <c r="E8" s="99">
        <f>SUMIFS('Fluid 1 Transfer'!$P$12:$P$1000,'Fluid 1 Transfer'!$K$12:$K$1000,1,'Fluid 1 Transfer'!$H$12:$H$1000,'Fluid 1 Plate'!$B8 &amp; 'Fluid 1 Plate'!E$5)</f>
        <v>30</v>
      </c>
      <c r="F8" s="99">
        <f>SUMIFS('Fluid 1 Transfer'!$P$12:$P$1000,'Fluid 1 Transfer'!$K$12:$K$1000,1,'Fluid 1 Transfer'!$H$12:$H$1000,'Fluid 1 Plate'!$B8 &amp; 'Fluid 1 Plate'!F$5)</f>
        <v>10</v>
      </c>
      <c r="G8" s="99">
        <f>SUMIFS('Fluid 1 Transfer'!$P$12:$P$1000,'Fluid 1 Transfer'!$K$12:$K$1000,1,'Fluid 1 Transfer'!$H$12:$H$1000,'Fluid 1 Plate'!$B8 &amp; 'Fluid 1 Plate'!G$5)</f>
        <v>605</v>
      </c>
      <c r="H8" s="99">
        <f>SUMIFS('Fluid 1 Transfer'!$P$12:$P$1000,'Fluid 1 Transfer'!$K$12:$K$1000,1,'Fluid 1 Transfer'!$H$12:$H$1000,'Fluid 1 Plate'!$B8 &amp; 'Fluid 1 Plate'!H$5)</f>
        <v>202.5</v>
      </c>
      <c r="I8" s="99">
        <f>SUMIFS('Fluid 1 Transfer'!$P$12:$P$1000,'Fluid 1 Transfer'!$K$12:$K$1000,1,'Fluid 1 Transfer'!$H$12:$H$1000,'Fluid 1 Plate'!$B8 &amp; 'Fluid 1 Plate'!I$5)</f>
        <v>67.5</v>
      </c>
      <c r="J8" s="99">
        <f>SUMIFS('Fluid 1 Transfer'!$P$12:$P$1000,'Fluid 1 Transfer'!$K$12:$K$1000,1,'Fluid 1 Transfer'!$H$12:$H$1000,'Fluid 1 Plate'!$B8 &amp; 'Fluid 1 Plate'!J$5)</f>
        <v>22.5</v>
      </c>
      <c r="K8" s="99">
        <f>SUMIFS('Fluid 1 Transfer'!$P$12:$P$1000,'Fluid 1 Transfer'!$K$12:$K$1000,1,'Fluid 1 Transfer'!$H$12:$H$1000,'Fluid 1 Plate'!$B8 &amp; 'Fluid 1 Plate'!K$5)</f>
        <v>7.5</v>
      </c>
      <c r="L8" s="99">
        <f>SUMIFS('Fluid 1 Transfer'!$P$12:$P$1000,'Fluid 1 Transfer'!$K$12:$K$1000,1,'Fluid 1 Transfer'!$H$12:$H$1000,'Fluid 1 Plate'!$B8 &amp; 'Fluid 1 Plate'!L$5)</f>
        <v>2.5</v>
      </c>
      <c r="M8" s="99">
        <f>SUMIFS('Fluid 1 Transfer'!$P$12:$P$1000,'Fluid 1 Transfer'!$K$12:$K$1000,1,'Fluid 1 Transfer'!$H$12:$H$1000,'Fluid 1 Plate'!$B8 &amp; 'Fluid 1 Plate'!M$5)</f>
        <v>610</v>
      </c>
      <c r="N8" s="99">
        <f>SUMIFS('Fluid 1 Transfer'!$P$12:$P$1000,'Fluid 1 Transfer'!$K$12:$K$1000,1,'Fluid 1 Transfer'!$H$12:$H$1000,'Fluid 1 Plate'!$B8 &amp; 'Fluid 1 Plate'!N$5)</f>
        <v>202.5</v>
      </c>
      <c r="O8" s="99">
        <f>SUMIFS('Fluid 1 Transfer'!$P$12:$P$1000,'Fluid 1 Transfer'!$K$12:$K$1000,1,'Fluid 1 Transfer'!$H$12:$H$1000,'Fluid 1 Plate'!$B8 &amp; 'Fluid 1 Plate'!O$5)</f>
        <v>67.5</v>
      </c>
      <c r="P8" s="99">
        <f>SUMIFS('Fluid 1 Transfer'!$P$12:$P$1000,'Fluid 1 Transfer'!$K$12:$K$1000,1,'Fluid 1 Transfer'!$H$12:$H$1000,'Fluid 1 Plate'!$B8 &amp; 'Fluid 1 Plate'!P$5)</f>
        <v>22.5</v>
      </c>
      <c r="Q8" s="99">
        <f>SUMIFS('Fluid 1 Transfer'!$P$12:$P$1000,'Fluid 1 Transfer'!$K$12:$K$1000,1,'Fluid 1 Transfer'!$H$12:$H$1000,'Fluid 1 Plate'!$B8 &amp; 'Fluid 1 Plate'!Q$5)</f>
        <v>7.5</v>
      </c>
      <c r="R8" s="99">
        <f>SUMIFS('Fluid 1 Transfer'!$P$12:$P$1000,'Fluid 1 Transfer'!$K$12:$K$1000,1,'Fluid 1 Transfer'!$H$12:$H$1000,'Fluid 1 Plate'!$B8 &amp; 'Fluid 1 Plate'!R$5)</f>
        <v>2.5</v>
      </c>
      <c r="S8" s="99">
        <f>SUMIFS('Fluid 1 Transfer'!$P$12:$P$1000,'Fluid 1 Transfer'!$K$12:$K$1000,1,'Fluid 1 Transfer'!$H$12:$H$1000,'Fluid 1 Plate'!$B8 &amp; 'Fluid 1 Plate'!S$5)</f>
        <v>0</v>
      </c>
      <c r="T8" s="99">
        <f>SUMIFS('Fluid 1 Transfer'!$P$12:$P$1000,'Fluid 1 Transfer'!$K$12:$K$1000,1,'Fluid 1 Transfer'!$H$12:$H$1000,'Fluid 1 Plate'!$B8 &amp; 'Fluid 1 Plate'!T$5)</f>
        <v>30</v>
      </c>
      <c r="U8" s="99">
        <f>SUMIFS('Fluid 1 Transfer'!$P$12:$P$1000,'Fluid 1 Transfer'!$K$12:$K$1000,1,'Fluid 1 Transfer'!$H$12:$H$1000,'Fluid 1 Plate'!$B8 &amp; 'Fluid 1 Plate'!U$5)</f>
        <v>30</v>
      </c>
      <c r="V8" s="99">
        <f>SUMIFS('Fluid 1 Transfer'!$P$12:$P$1000,'Fluid 1 Transfer'!$K$12:$K$1000,1,'Fluid 1 Transfer'!$H$12:$H$1000,'Fluid 1 Plate'!$B8 &amp; 'Fluid 1 Plate'!V$5)</f>
        <v>0</v>
      </c>
      <c r="W8" s="99">
        <f>SUMIFS('Fluid 1 Transfer'!$P$12:$P$1000,'Fluid 1 Transfer'!$K$12:$K$1000,1,'Fluid 1 Transfer'!$H$12:$H$1000,'Fluid 1 Plate'!$B8 &amp; 'Fluid 1 Plate'!W$5)</f>
        <v>0</v>
      </c>
      <c r="X8" s="99">
        <f>SUMIFS('Fluid 1 Transfer'!$P$12:$P$1000,'Fluid 1 Transfer'!$K$12:$K$1000,1,'Fluid 1 Transfer'!$H$12:$H$1000,'Fluid 1 Plate'!$B8 &amp; 'Fluid 1 Plate'!X$5)</f>
        <v>0</v>
      </c>
      <c r="Y8" s="99">
        <f>SUMIFS('Fluid 1 Transfer'!$P$12:$P$1000,'Fluid 1 Transfer'!$K$12:$K$1000,1,'Fluid 1 Transfer'!$H$12:$H$1000,'Fluid 1 Plate'!$B8 &amp; 'Fluid 1 Plate'!Y$5)</f>
        <v>0</v>
      </c>
      <c r="Z8" s="99">
        <f>SUMIFS('Fluid 1 Transfer'!$P$12:$P$1000,'Fluid 1 Transfer'!$K$12:$K$1000,1,'Fluid 1 Transfer'!$H$12:$H$1000,'Fluid 1 Plate'!$B8 &amp; 'Fluid 1 Plate'!Z$5)</f>
        <v>0</v>
      </c>
      <c r="AA8" s="5"/>
      <c r="AB8" s="5"/>
    </row>
    <row r="9" spans="1:28">
      <c r="A9" s="94"/>
      <c r="B9" s="93" t="s">
        <v>3</v>
      </c>
      <c r="C9" s="99">
        <f>SUMIFS('Fluid 1 Transfer'!$P$12:$P$1000,'Fluid 1 Transfer'!$K$12:$K$1000,1,'Fluid 1 Transfer'!$H$12:$H$1000,'Fluid 1 Plate'!$B9 &amp; 'Fluid 1 Plate'!C$5)</f>
        <v>270</v>
      </c>
      <c r="D9" s="99">
        <f>SUMIFS('Fluid 1 Transfer'!$P$12:$P$1000,'Fluid 1 Transfer'!$K$12:$K$1000,1,'Fluid 1 Transfer'!$H$12:$H$1000,'Fluid 1 Plate'!$B9 &amp; 'Fluid 1 Plate'!D$5)</f>
        <v>90</v>
      </c>
      <c r="E9" s="99">
        <f>SUMIFS('Fluid 1 Transfer'!$P$12:$P$1000,'Fluid 1 Transfer'!$K$12:$K$1000,1,'Fluid 1 Transfer'!$H$12:$H$1000,'Fluid 1 Plate'!$B9 &amp; 'Fluid 1 Plate'!E$5)</f>
        <v>30</v>
      </c>
      <c r="F9" s="99">
        <f>SUMIFS('Fluid 1 Transfer'!$P$12:$P$1000,'Fluid 1 Transfer'!$K$12:$K$1000,1,'Fluid 1 Transfer'!$H$12:$H$1000,'Fluid 1 Plate'!$B9 &amp; 'Fluid 1 Plate'!F$5)</f>
        <v>10</v>
      </c>
      <c r="G9" s="99">
        <f>SUMIFS('Fluid 1 Transfer'!$P$12:$P$1000,'Fluid 1 Transfer'!$K$12:$K$1000,1,'Fluid 1 Transfer'!$H$12:$H$1000,'Fluid 1 Plate'!$B9 &amp; 'Fluid 1 Plate'!G$5)</f>
        <v>605</v>
      </c>
      <c r="H9" s="99">
        <f>SUMIFS('Fluid 1 Transfer'!$P$12:$P$1000,'Fluid 1 Transfer'!$K$12:$K$1000,1,'Fluid 1 Transfer'!$H$12:$H$1000,'Fluid 1 Plate'!$B9 &amp; 'Fluid 1 Plate'!H$5)</f>
        <v>202.5</v>
      </c>
      <c r="I9" s="99">
        <f>SUMIFS('Fluid 1 Transfer'!$P$12:$P$1000,'Fluid 1 Transfer'!$K$12:$K$1000,1,'Fluid 1 Transfer'!$H$12:$H$1000,'Fluid 1 Plate'!$B9 &amp; 'Fluid 1 Plate'!I$5)</f>
        <v>67.5</v>
      </c>
      <c r="J9" s="99">
        <f>SUMIFS('Fluid 1 Transfer'!$P$12:$P$1000,'Fluid 1 Transfer'!$K$12:$K$1000,1,'Fluid 1 Transfer'!$H$12:$H$1000,'Fluid 1 Plate'!$B9 &amp; 'Fluid 1 Plate'!J$5)</f>
        <v>22.5</v>
      </c>
      <c r="K9" s="99">
        <f>SUMIFS('Fluid 1 Transfer'!$P$12:$P$1000,'Fluid 1 Transfer'!$K$12:$K$1000,1,'Fluid 1 Transfer'!$H$12:$H$1000,'Fluid 1 Plate'!$B9 &amp; 'Fluid 1 Plate'!K$5)</f>
        <v>7.5</v>
      </c>
      <c r="L9" s="99">
        <f>SUMIFS('Fluid 1 Transfer'!$P$12:$P$1000,'Fluid 1 Transfer'!$K$12:$K$1000,1,'Fluid 1 Transfer'!$H$12:$H$1000,'Fluid 1 Plate'!$B9 &amp; 'Fluid 1 Plate'!L$5)</f>
        <v>2.5</v>
      </c>
      <c r="M9" s="99">
        <f>SUMIFS('Fluid 1 Transfer'!$P$12:$P$1000,'Fluid 1 Transfer'!$K$12:$K$1000,1,'Fluid 1 Transfer'!$H$12:$H$1000,'Fluid 1 Plate'!$B9 &amp; 'Fluid 1 Plate'!M$5)</f>
        <v>610</v>
      </c>
      <c r="N9" s="99">
        <f>SUMIFS('Fluid 1 Transfer'!$P$12:$P$1000,'Fluid 1 Transfer'!$K$12:$K$1000,1,'Fluid 1 Transfer'!$H$12:$H$1000,'Fluid 1 Plate'!$B9 &amp; 'Fluid 1 Plate'!N$5)</f>
        <v>202.5</v>
      </c>
      <c r="O9" s="99">
        <f>SUMIFS('Fluid 1 Transfer'!$P$12:$P$1000,'Fluid 1 Transfer'!$K$12:$K$1000,1,'Fluid 1 Transfer'!$H$12:$H$1000,'Fluid 1 Plate'!$B9 &amp; 'Fluid 1 Plate'!O$5)</f>
        <v>67.5</v>
      </c>
      <c r="P9" s="99">
        <f>SUMIFS('Fluid 1 Transfer'!$P$12:$P$1000,'Fluid 1 Transfer'!$K$12:$K$1000,1,'Fluid 1 Transfer'!$H$12:$H$1000,'Fluid 1 Plate'!$B9 &amp; 'Fluid 1 Plate'!P$5)</f>
        <v>22.5</v>
      </c>
      <c r="Q9" s="99">
        <f>SUMIFS('Fluid 1 Transfer'!$P$12:$P$1000,'Fluid 1 Transfer'!$K$12:$K$1000,1,'Fluid 1 Transfer'!$H$12:$H$1000,'Fluid 1 Plate'!$B9 &amp; 'Fluid 1 Plate'!Q$5)</f>
        <v>7.5</v>
      </c>
      <c r="R9" s="99">
        <f>SUMIFS('Fluid 1 Transfer'!$P$12:$P$1000,'Fluid 1 Transfer'!$K$12:$K$1000,1,'Fluid 1 Transfer'!$H$12:$H$1000,'Fluid 1 Plate'!$B9 &amp; 'Fluid 1 Plate'!R$5)</f>
        <v>2.5</v>
      </c>
      <c r="S9" s="99">
        <f>SUMIFS('Fluid 1 Transfer'!$P$12:$P$1000,'Fluid 1 Transfer'!$K$12:$K$1000,1,'Fluid 1 Transfer'!$H$12:$H$1000,'Fluid 1 Plate'!$B9 &amp; 'Fluid 1 Plate'!S$5)</f>
        <v>0</v>
      </c>
      <c r="T9" s="99">
        <f>SUMIFS('Fluid 1 Transfer'!$P$12:$P$1000,'Fluid 1 Transfer'!$K$12:$K$1000,1,'Fluid 1 Transfer'!$H$12:$H$1000,'Fluid 1 Plate'!$B9 &amp; 'Fluid 1 Plate'!T$5)</f>
        <v>10</v>
      </c>
      <c r="U9" s="99">
        <f>SUMIFS('Fluid 1 Transfer'!$P$12:$P$1000,'Fluid 1 Transfer'!$K$12:$K$1000,1,'Fluid 1 Transfer'!$H$12:$H$1000,'Fluid 1 Plate'!$B9 &amp; 'Fluid 1 Plate'!U$5)</f>
        <v>10</v>
      </c>
      <c r="V9" s="99">
        <f>SUMIFS('Fluid 1 Transfer'!$P$12:$P$1000,'Fluid 1 Transfer'!$K$12:$K$1000,1,'Fluid 1 Transfer'!$H$12:$H$1000,'Fluid 1 Plate'!$B9 &amp; 'Fluid 1 Plate'!V$5)</f>
        <v>0</v>
      </c>
      <c r="W9" s="99">
        <f>SUMIFS('Fluid 1 Transfer'!$P$12:$P$1000,'Fluid 1 Transfer'!$K$12:$K$1000,1,'Fluid 1 Transfer'!$H$12:$H$1000,'Fluid 1 Plate'!$B9 &amp; 'Fluid 1 Plate'!W$5)</f>
        <v>0</v>
      </c>
      <c r="X9" s="99">
        <f>SUMIFS('Fluid 1 Transfer'!$P$12:$P$1000,'Fluid 1 Transfer'!$K$12:$K$1000,1,'Fluid 1 Transfer'!$H$12:$H$1000,'Fluid 1 Plate'!$B9 &amp; 'Fluid 1 Plate'!X$5)</f>
        <v>0</v>
      </c>
      <c r="Y9" s="99">
        <f>SUMIFS('Fluid 1 Transfer'!$P$12:$P$1000,'Fluid 1 Transfer'!$K$12:$K$1000,1,'Fluid 1 Transfer'!$H$12:$H$1000,'Fluid 1 Plate'!$B9 &amp; 'Fluid 1 Plate'!Y$5)</f>
        <v>0</v>
      </c>
      <c r="Z9" s="99">
        <f>SUMIFS('Fluid 1 Transfer'!$P$12:$P$1000,'Fluid 1 Transfer'!$K$12:$K$1000,1,'Fluid 1 Transfer'!$H$12:$H$1000,'Fluid 1 Plate'!$B9 &amp; 'Fluid 1 Plate'!Z$5)</f>
        <v>0</v>
      </c>
      <c r="AA9" s="5"/>
      <c r="AB9" s="5"/>
    </row>
    <row r="10" spans="1:28">
      <c r="A10" s="94"/>
      <c r="B10" s="93" t="s">
        <v>4</v>
      </c>
      <c r="C10" s="99">
        <f>SUMIFS('Fluid 1 Transfer'!$P$12:$P$1000,'Fluid 1 Transfer'!$K$12:$K$1000,1,'Fluid 1 Transfer'!$H$12:$H$1000,'Fluid 1 Plate'!$B10 &amp; 'Fluid 1 Plate'!C$5)</f>
        <v>270</v>
      </c>
      <c r="D10" s="99">
        <f>SUMIFS('Fluid 1 Transfer'!$P$12:$P$1000,'Fluid 1 Transfer'!$K$12:$K$1000,1,'Fluid 1 Transfer'!$H$12:$H$1000,'Fluid 1 Plate'!$B10 &amp; 'Fluid 1 Plate'!D$5)</f>
        <v>90</v>
      </c>
      <c r="E10" s="99">
        <f>SUMIFS('Fluid 1 Transfer'!$P$12:$P$1000,'Fluid 1 Transfer'!$K$12:$K$1000,1,'Fluid 1 Transfer'!$H$12:$H$1000,'Fluid 1 Plate'!$B10 &amp; 'Fluid 1 Plate'!E$5)</f>
        <v>30</v>
      </c>
      <c r="F10" s="99">
        <f>SUMIFS('Fluid 1 Transfer'!$P$12:$P$1000,'Fluid 1 Transfer'!$K$12:$K$1000,1,'Fluid 1 Transfer'!$H$12:$H$1000,'Fluid 1 Plate'!$B10 &amp; 'Fluid 1 Plate'!F$5)</f>
        <v>10</v>
      </c>
      <c r="G10" s="99">
        <f>SUMIFS('Fluid 1 Transfer'!$P$12:$P$1000,'Fluid 1 Transfer'!$K$12:$K$1000,1,'Fluid 1 Transfer'!$H$12:$H$1000,'Fluid 1 Plate'!$B10 &amp; 'Fluid 1 Plate'!G$5)</f>
        <v>605</v>
      </c>
      <c r="H10" s="99">
        <f>SUMIFS('Fluid 1 Transfer'!$P$12:$P$1000,'Fluid 1 Transfer'!$K$12:$K$1000,1,'Fluid 1 Transfer'!$H$12:$H$1000,'Fluid 1 Plate'!$B10 &amp; 'Fluid 1 Plate'!H$5)</f>
        <v>202.5</v>
      </c>
      <c r="I10" s="99">
        <f>SUMIFS('Fluid 1 Transfer'!$P$12:$P$1000,'Fluid 1 Transfer'!$K$12:$K$1000,1,'Fluid 1 Transfer'!$H$12:$H$1000,'Fluid 1 Plate'!$B10 &amp; 'Fluid 1 Plate'!I$5)</f>
        <v>67.5</v>
      </c>
      <c r="J10" s="99">
        <f>SUMIFS('Fluid 1 Transfer'!$P$12:$P$1000,'Fluid 1 Transfer'!$K$12:$K$1000,1,'Fluid 1 Transfer'!$H$12:$H$1000,'Fluid 1 Plate'!$B10 &amp; 'Fluid 1 Plate'!J$5)</f>
        <v>22.5</v>
      </c>
      <c r="K10" s="99">
        <f>SUMIFS('Fluid 1 Transfer'!$P$12:$P$1000,'Fluid 1 Transfer'!$K$12:$K$1000,1,'Fluid 1 Transfer'!$H$12:$H$1000,'Fluid 1 Plate'!$B10 &amp; 'Fluid 1 Plate'!K$5)</f>
        <v>7.5</v>
      </c>
      <c r="L10" s="99">
        <f>SUMIFS('Fluid 1 Transfer'!$P$12:$P$1000,'Fluid 1 Transfer'!$K$12:$K$1000,1,'Fluid 1 Transfer'!$H$12:$H$1000,'Fluid 1 Plate'!$B10 &amp; 'Fluid 1 Plate'!L$5)</f>
        <v>2.5</v>
      </c>
      <c r="M10" s="99">
        <f>SUMIFS('Fluid 1 Transfer'!$P$12:$P$1000,'Fluid 1 Transfer'!$K$12:$K$1000,1,'Fluid 1 Transfer'!$H$12:$H$1000,'Fluid 1 Plate'!$B10 &amp; 'Fluid 1 Plate'!M$5)</f>
        <v>610</v>
      </c>
      <c r="N10" s="99">
        <f>SUMIFS('Fluid 1 Transfer'!$P$12:$P$1000,'Fluid 1 Transfer'!$K$12:$K$1000,1,'Fluid 1 Transfer'!$H$12:$H$1000,'Fluid 1 Plate'!$B10 &amp; 'Fluid 1 Plate'!N$5)</f>
        <v>202.5</v>
      </c>
      <c r="O10" s="99">
        <f>SUMIFS('Fluid 1 Transfer'!$P$12:$P$1000,'Fluid 1 Transfer'!$K$12:$K$1000,1,'Fluid 1 Transfer'!$H$12:$H$1000,'Fluid 1 Plate'!$B10 &amp; 'Fluid 1 Plate'!O$5)</f>
        <v>67.5</v>
      </c>
      <c r="P10" s="99">
        <f>SUMIFS('Fluid 1 Transfer'!$P$12:$P$1000,'Fluid 1 Transfer'!$K$12:$K$1000,1,'Fluid 1 Transfer'!$H$12:$H$1000,'Fluid 1 Plate'!$B10 &amp; 'Fluid 1 Plate'!P$5)</f>
        <v>22.5</v>
      </c>
      <c r="Q10" s="99">
        <f>SUMIFS('Fluid 1 Transfer'!$P$12:$P$1000,'Fluid 1 Transfer'!$K$12:$K$1000,1,'Fluid 1 Transfer'!$H$12:$H$1000,'Fluid 1 Plate'!$B10 &amp; 'Fluid 1 Plate'!Q$5)</f>
        <v>7.5</v>
      </c>
      <c r="R10" s="99">
        <f>SUMIFS('Fluid 1 Transfer'!$P$12:$P$1000,'Fluid 1 Transfer'!$K$12:$K$1000,1,'Fluid 1 Transfer'!$H$12:$H$1000,'Fluid 1 Plate'!$B10 &amp; 'Fluid 1 Plate'!R$5)</f>
        <v>2.5</v>
      </c>
      <c r="S10" s="99">
        <f>SUMIFS('Fluid 1 Transfer'!$P$12:$P$1000,'Fluid 1 Transfer'!$K$12:$K$1000,1,'Fluid 1 Transfer'!$H$12:$H$1000,'Fluid 1 Plate'!$B10 &amp; 'Fluid 1 Plate'!S$5)</f>
        <v>0</v>
      </c>
      <c r="T10" s="99">
        <f>SUMIFS('Fluid 1 Transfer'!$P$12:$P$1000,'Fluid 1 Transfer'!$K$12:$K$1000,1,'Fluid 1 Transfer'!$H$12:$H$1000,'Fluid 1 Plate'!$B10 &amp; 'Fluid 1 Plate'!T$5)</f>
        <v>605</v>
      </c>
      <c r="U10" s="99">
        <f>SUMIFS('Fluid 1 Transfer'!$P$12:$P$1000,'Fluid 1 Transfer'!$K$12:$K$1000,1,'Fluid 1 Transfer'!$H$12:$H$1000,'Fluid 1 Plate'!$B10 &amp; 'Fluid 1 Plate'!U$5)</f>
        <v>605</v>
      </c>
      <c r="V10" s="99">
        <f>SUMIFS('Fluid 1 Transfer'!$P$12:$P$1000,'Fluid 1 Transfer'!$K$12:$K$1000,1,'Fluid 1 Transfer'!$H$12:$H$1000,'Fluid 1 Plate'!$B10 &amp; 'Fluid 1 Plate'!V$5)</f>
        <v>0</v>
      </c>
      <c r="W10" s="99">
        <f>SUMIFS('Fluid 1 Transfer'!$P$12:$P$1000,'Fluid 1 Transfer'!$K$12:$K$1000,1,'Fluid 1 Transfer'!$H$12:$H$1000,'Fluid 1 Plate'!$B10 &amp; 'Fluid 1 Plate'!W$5)</f>
        <v>0</v>
      </c>
      <c r="X10" s="99">
        <f>SUMIFS('Fluid 1 Transfer'!$P$12:$P$1000,'Fluid 1 Transfer'!$K$12:$K$1000,1,'Fluid 1 Transfer'!$H$12:$H$1000,'Fluid 1 Plate'!$B10 &amp; 'Fluid 1 Plate'!X$5)</f>
        <v>0</v>
      </c>
      <c r="Y10" s="99">
        <f>SUMIFS('Fluid 1 Transfer'!$P$12:$P$1000,'Fluid 1 Transfer'!$K$12:$K$1000,1,'Fluid 1 Transfer'!$H$12:$H$1000,'Fluid 1 Plate'!$B10 &amp; 'Fluid 1 Plate'!Y$5)</f>
        <v>0</v>
      </c>
      <c r="Z10" s="99">
        <f>SUMIFS('Fluid 1 Transfer'!$P$12:$P$1000,'Fluid 1 Transfer'!$K$12:$K$1000,1,'Fluid 1 Transfer'!$H$12:$H$1000,'Fluid 1 Plate'!$B10 &amp; 'Fluid 1 Plate'!Z$5)</f>
        <v>0</v>
      </c>
      <c r="AA10" s="5"/>
      <c r="AB10" s="5"/>
    </row>
    <row r="11" spans="1:28">
      <c r="A11" s="94"/>
      <c r="B11" s="93" t="s">
        <v>5</v>
      </c>
      <c r="C11" s="99">
        <f>SUMIFS('Fluid 1 Transfer'!$P$12:$P$1000,'Fluid 1 Transfer'!$K$12:$K$1000,1,'Fluid 1 Transfer'!$H$12:$H$1000,'Fluid 1 Plate'!$B11 &amp; 'Fluid 1 Plate'!C$5)</f>
        <v>270</v>
      </c>
      <c r="D11" s="99">
        <f>SUMIFS('Fluid 1 Transfer'!$P$12:$P$1000,'Fluid 1 Transfer'!$K$12:$K$1000,1,'Fluid 1 Transfer'!$H$12:$H$1000,'Fluid 1 Plate'!$B11 &amp; 'Fluid 1 Plate'!D$5)</f>
        <v>90</v>
      </c>
      <c r="E11" s="99">
        <f>SUMIFS('Fluid 1 Transfer'!$P$12:$P$1000,'Fluid 1 Transfer'!$K$12:$K$1000,1,'Fluid 1 Transfer'!$H$12:$H$1000,'Fluid 1 Plate'!$B11 &amp; 'Fluid 1 Plate'!E$5)</f>
        <v>30</v>
      </c>
      <c r="F11" s="99">
        <f>SUMIFS('Fluid 1 Transfer'!$P$12:$P$1000,'Fluid 1 Transfer'!$K$12:$K$1000,1,'Fluid 1 Transfer'!$H$12:$H$1000,'Fluid 1 Plate'!$B11 &amp; 'Fluid 1 Plate'!F$5)</f>
        <v>10</v>
      </c>
      <c r="G11" s="99">
        <f>SUMIFS('Fluid 1 Transfer'!$P$12:$P$1000,'Fluid 1 Transfer'!$K$12:$K$1000,1,'Fluid 1 Transfer'!$H$12:$H$1000,'Fluid 1 Plate'!$B11 &amp; 'Fluid 1 Plate'!G$5)</f>
        <v>605</v>
      </c>
      <c r="H11" s="99">
        <f>SUMIFS('Fluid 1 Transfer'!$P$12:$P$1000,'Fluid 1 Transfer'!$K$12:$K$1000,1,'Fluid 1 Transfer'!$H$12:$H$1000,'Fluid 1 Plate'!$B11 &amp; 'Fluid 1 Plate'!H$5)</f>
        <v>202.5</v>
      </c>
      <c r="I11" s="99">
        <f>SUMIFS('Fluid 1 Transfer'!$P$12:$P$1000,'Fluid 1 Transfer'!$K$12:$K$1000,1,'Fluid 1 Transfer'!$H$12:$H$1000,'Fluid 1 Plate'!$B11 &amp; 'Fluid 1 Plate'!I$5)</f>
        <v>67.5</v>
      </c>
      <c r="J11" s="99">
        <f>SUMIFS('Fluid 1 Transfer'!$P$12:$P$1000,'Fluid 1 Transfer'!$K$12:$K$1000,1,'Fluid 1 Transfer'!$H$12:$H$1000,'Fluid 1 Plate'!$B11 &amp; 'Fluid 1 Plate'!J$5)</f>
        <v>22.5</v>
      </c>
      <c r="K11" s="99">
        <f>SUMIFS('Fluid 1 Transfer'!$P$12:$P$1000,'Fluid 1 Transfer'!$K$12:$K$1000,1,'Fluid 1 Transfer'!$H$12:$H$1000,'Fluid 1 Plate'!$B11 &amp; 'Fluid 1 Plate'!K$5)</f>
        <v>7.5</v>
      </c>
      <c r="L11" s="99">
        <f>SUMIFS('Fluid 1 Transfer'!$P$12:$P$1000,'Fluid 1 Transfer'!$K$12:$K$1000,1,'Fluid 1 Transfer'!$H$12:$H$1000,'Fluid 1 Plate'!$B11 &amp; 'Fluid 1 Plate'!L$5)</f>
        <v>2.5</v>
      </c>
      <c r="M11" s="99">
        <f>SUMIFS('Fluid 1 Transfer'!$P$12:$P$1000,'Fluid 1 Transfer'!$K$12:$K$1000,1,'Fluid 1 Transfer'!$H$12:$H$1000,'Fluid 1 Plate'!$B11 &amp; 'Fluid 1 Plate'!M$5)</f>
        <v>610</v>
      </c>
      <c r="N11" s="99">
        <f>SUMIFS('Fluid 1 Transfer'!$P$12:$P$1000,'Fluid 1 Transfer'!$K$12:$K$1000,1,'Fluid 1 Transfer'!$H$12:$H$1000,'Fluid 1 Plate'!$B11 &amp; 'Fluid 1 Plate'!N$5)</f>
        <v>202.5</v>
      </c>
      <c r="O11" s="99">
        <f>SUMIFS('Fluid 1 Transfer'!$P$12:$P$1000,'Fluid 1 Transfer'!$K$12:$K$1000,1,'Fluid 1 Transfer'!$H$12:$H$1000,'Fluid 1 Plate'!$B11 &amp; 'Fluid 1 Plate'!O$5)</f>
        <v>67.5</v>
      </c>
      <c r="P11" s="99">
        <f>SUMIFS('Fluid 1 Transfer'!$P$12:$P$1000,'Fluid 1 Transfer'!$K$12:$K$1000,1,'Fluid 1 Transfer'!$H$12:$H$1000,'Fluid 1 Plate'!$B11 &amp; 'Fluid 1 Plate'!P$5)</f>
        <v>22.5</v>
      </c>
      <c r="Q11" s="99">
        <f>SUMIFS('Fluid 1 Transfer'!$P$12:$P$1000,'Fluid 1 Transfer'!$K$12:$K$1000,1,'Fluid 1 Transfer'!$H$12:$H$1000,'Fluid 1 Plate'!$B11 &amp; 'Fluid 1 Plate'!Q$5)</f>
        <v>7.5</v>
      </c>
      <c r="R11" s="99">
        <f>SUMIFS('Fluid 1 Transfer'!$P$12:$P$1000,'Fluid 1 Transfer'!$K$12:$K$1000,1,'Fluid 1 Transfer'!$H$12:$H$1000,'Fluid 1 Plate'!$B11 &amp; 'Fluid 1 Plate'!R$5)</f>
        <v>2.5</v>
      </c>
      <c r="S11" s="99">
        <f>SUMIFS('Fluid 1 Transfer'!$P$12:$P$1000,'Fluid 1 Transfer'!$K$12:$K$1000,1,'Fluid 1 Transfer'!$H$12:$H$1000,'Fluid 1 Plate'!$B11 &amp; 'Fluid 1 Plate'!S$5)</f>
        <v>0</v>
      </c>
      <c r="T11" s="99">
        <f>SUMIFS('Fluid 1 Transfer'!$P$12:$P$1000,'Fluid 1 Transfer'!$K$12:$K$1000,1,'Fluid 1 Transfer'!$H$12:$H$1000,'Fluid 1 Plate'!$B11 &amp; 'Fluid 1 Plate'!T$5)</f>
        <v>202.5</v>
      </c>
      <c r="U11" s="99">
        <f>SUMIFS('Fluid 1 Transfer'!$P$12:$P$1000,'Fluid 1 Transfer'!$K$12:$K$1000,1,'Fluid 1 Transfer'!$H$12:$H$1000,'Fluid 1 Plate'!$B11 &amp; 'Fluid 1 Plate'!U$5)</f>
        <v>202.5</v>
      </c>
      <c r="V11" s="99">
        <f>SUMIFS('Fluid 1 Transfer'!$P$12:$P$1000,'Fluid 1 Transfer'!$K$12:$K$1000,1,'Fluid 1 Transfer'!$H$12:$H$1000,'Fluid 1 Plate'!$B11 &amp; 'Fluid 1 Plate'!V$5)</f>
        <v>0</v>
      </c>
      <c r="W11" s="99">
        <f>SUMIFS('Fluid 1 Transfer'!$P$12:$P$1000,'Fluid 1 Transfer'!$K$12:$K$1000,1,'Fluid 1 Transfer'!$H$12:$H$1000,'Fluid 1 Plate'!$B11 &amp; 'Fluid 1 Plate'!W$5)</f>
        <v>0</v>
      </c>
      <c r="X11" s="99">
        <f>SUMIFS('Fluid 1 Transfer'!$P$12:$P$1000,'Fluid 1 Transfer'!$K$12:$K$1000,1,'Fluid 1 Transfer'!$H$12:$H$1000,'Fluid 1 Plate'!$B11 &amp; 'Fluid 1 Plate'!X$5)</f>
        <v>0</v>
      </c>
      <c r="Y11" s="99">
        <f>SUMIFS('Fluid 1 Transfer'!$P$12:$P$1000,'Fluid 1 Transfer'!$K$12:$K$1000,1,'Fluid 1 Transfer'!$H$12:$H$1000,'Fluid 1 Plate'!$B11 &amp; 'Fluid 1 Plate'!Y$5)</f>
        <v>0</v>
      </c>
      <c r="Z11" s="99">
        <f>SUMIFS('Fluid 1 Transfer'!$P$12:$P$1000,'Fluid 1 Transfer'!$K$12:$K$1000,1,'Fluid 1 Transfer'!$H$12:$H$1000,'Fluid 1 Plate'!$B11 &amp; 'Fluid 1 Plate'!Z$5)</f>
        <v>0</v>
      </c>
      <c r="AA11" s="5"/>
      <c r="AB11" s="5"/>
    </row>
    <row r="12" spans="1:28">
      <c r="A12" s="94"/>
      <c r="B12" s="93" t="s">
        <v>6</v>
      </c>
      <c r="C12" s="99">
        <f>SUMIFS('Fluid 1 Transfer'!$P$12:$P$1000,'Fluid 1 Transfer'!$K$12:$K$1000,1,'Fluid 1 Transfer'!$H$12:$H$1000,'Fluid 1 Plate'!$B12 &amp; 'Fluid 1 Plate'!C$5)</f>
        <v>270</v>
      </c>
      <c r="D12" s="99">
        <f>SUMIFS('Fluid 1 Transfer'!$P$12:$P$1000,'Fluid 1 Transfer'!$K$12:$K$1000,1,'Fluid 1 Transfer'!$H$12:$H$1000,'Fluid 1 Plate'!$B12 &amp; 'Fluid 1 Plate'!D$5)</f>
        <v>90</v>
      </c>
      <c r="E12" s="99">
        <f>SUMIFS('Fluid 1 Transfer'!$P$12:$P$1000,'Fluid 1 Transfer'!$K$12:$K$1000,1,'Fluid 1 Transfer'!$H$12:$H$1000,'Fluid 1 Plate'!$B12 &amp; 'Fluid 1 Plate'!E$5)</f>
        <v>30</v>
      </c>
      <c r="F12" s="99">
        <f>SUMIFS('Fluid 1 Transfer'!$P$12:$P$1000,'Fluid 1 Transfer'!$K$12:$K$1000,1,'Fluid 1 Transfer'!$H$12:$H$1000,'Fluid 1 Plate'!$B12 &amp; 'Fluid 1 Plate'!F$5)</f>
        <v>10</v>
      </c>
      <c r="G12" s="99">
        <f>SUMIFS('Fluid 1 Transfer'!$P$12:$P$1000,'Fluid 1 Transfer'!$K$12:$K$1000,1,'Fluid 1 Transfer'!$H$12:$H$1000,'Fluid 1 Plate'!$B12 &amp; 'Fluid 1 Plate'!G$5)</f>
        <v>605</v>
      </c>
      <c r="H12" s="99">
        <f>SUMIFS('Fluid 1 Transfer'!$P$12:$P$1000,'Fluid 1 Transfer'!$K$12:$K$1000,1,'Fluid 1 Transfer'!$H$12:$H$1000,'Fluid 1 Plate'!$B12 &amp; 'Fluid 1 Plate'!H$5)</f>
        <v>202.5</v>
      </c>
      <c r="I12" s="99">
        <f>SUMIFS('Fluid 1 Transfer'!$P$12:$P$1000,'Fluid 1 Transfer'!$K$12:$K$1000,1,'Fluid 1 Transfer'!$H$12:$H$1000,'Fluid 1 Plate'!$B12 &amp; 'Fluid 1 Plate'!I$5)</f>
        <v>67.5</v>
      </c>
      <c r="J12" s="99">
        <f>SUMIFS('Fluid 1 Transfer'!$P$12:$P$1000,'Fluid 1 Transfer'!$K$12:$K$1000,1,'Fluid 1 Transfer'!$H$12:$H$1000,'Fluid 1 Plate'!$B12 &amp; 'Fluid 1 Plate'!J$5)</f>
        <v>22.5</v>
      </c>
      <c r="K12" s="99">
        <f>SUMIFS('Fluid 1 Transfer'!$P$12:$P$1000,'Fluid 1 Transfer'!$K$12:$K$1000,1,'Fluid 1 Transfer'!$H$12:$H$1000,'Fluid 1 Plate'!$B12 &amp; 'Fluid 1 Plate'!K$5)</f>
        <v>7.5</v>
      </c>
      <c r="L12" s="99">
        <f>SUMIFS('Fluid 1 Transfer'!$P$12:$P$1000,'Fluid 1 Transfer'!$K$12:$K$1000,1,'Fluid 1 Transfer'!$H$12:$H$1000,'Fluid 1 Plate'!$B12 &amp; 'Fluid 1 Plate'!L$5)</f>
        <v>2.5</v>
      </c>
      <c r="M12" s="99">
        <f>SUMIFS('Fluid 1 Transfer'!$P$12:$P$1000,'Fluid 1 Transfer'!$K$12:$K$1000,1,'Fluid 1 Transfer'!$H$12:$H$1000,'Fluid 1 Plate'!$B12 &amp; 'Fluid 1 Plate'!M$5)</f>
        <v>610</v>
      </c>
      <c r="N12" s="99">
        <f>SUMIFS('Fluid 1 Transfer'!$P$12:$P$1000,'Fluid 1 Transfer'!$K$12:$K$1000,1,'Fluid 1 Transfer'!$H$12:$H$1000,'Fluid 1 Plate'!$B12 &amp; 'Fluid 1 Plate'!N$5)</f>
        <v>202.5</v>
      </c>
      <c r="O12" s="99">
        <f>SUMIFS('Fluid 1 Transfer'!$P$12:$P$1000,'Fluid 1 Transfer'!$K$12:$K$1000,1,'Fluid 1 Transfer'!$H$12:$H$1000,'Fluid 1 Plate'!$B12 &amp; 'Fluid 1 Plate'!O$5)</f>
        <v>67.5</v>
      </c>
      <c r="P12" s="99">
        <f>SUMIFS('Fluid 1 Transfer'!$P$12:$P$1000,'Fluid 1 Transfer'!$K$12:$K$1000,1,'Fluid 1 Transfer'!$H$12:$H$1000,'Fluid 1 Plate'!$B12 &amp; 'Fluid 1 Plate'!P$5)</f>
        <v>22.5</v>
      </c>
      <c r="Q12" s="99">
        <f>SUMIFS('Fluid 1 Transfer'!$P$12:$P$1000,'Fluid 1 Transfer'!$K$12:$K$1000,1,'Fluid 1 Transfer'!$H$12:$H$1000,'Fluid 1 Plate'!$B12 &amp; 'Fluid 1 Plate'!Q$5)</f>
        <v>7.5</v>
      </c>
      <c r="R12" s="99">
        <f>SUMIFS('Fluid 1 Transfer'!$P$12:$P$1000,'Fluid 1 Transfer'!$K$12:$K$1000,1,'Fluid 1 Transfer'!$H$12:$H$1000,'Fluid 1 Plate'!$B12 &amp; 'Fluid 1 Plate'!R$5)</f>
        <v>2.5</v>
      </c>
      <c r="S12" s="99">
        <f>SUMIFS('Fluid 1 Transfer'!$P$12:$P$1000,'Fluid 1 Transfer'!$K$12:$K$1000,1,'Fluid 1 Transfer'!$H$12:$H$1000,'Fluid 1 Plate'!$B12 &amp; 'Fluid 1 Plate'!S$5)</f>
        <v>0</v>
      </c>
      <c r="T12" s="99">
        <f>SUMIFS('Fluid 1 Transfer'!$P$12:$P$1000,'Fluid 1 Transfer'!$K$12:$K$1000,1,'Fluid 1 Transfer'!$H$12:$H$1000,'Fluid 1 Plate'!$B12 &amp; 'Fluid 1 Plate'!T$5)</f>
        <v>67.5</v>
      </c>
      <c r="U12" s="99">
        <f>SUMIFS('Fluid 1 Transfer'!$P$12:$P$1000,'Fluid 1 Transfer'!$K$12:$K$1000,1,'Fluid 1 Transfer'!$H$12:$H$1000,'Fluid 1 Plate'!$B12 &amp; 'Fluid 1 Plate'!U$5)</f>
        <v>67.5</v>
      </c>
      <c r="V12" s="99">
        <f>SUMIFS('Fluid 1 Transfer'!$P$12:$P$1000,'Fluid 1 Transfer'!$K$12:$K$1000,1,'Fluid 1 Transfer'!$H$12:$H$1000,'Fluid 1 Plate'!$B12 &amp; 'Fluid 1 Plate'!V$5)</f>
        <v>0</v>
      </c>
      <c r="W12" s="99">
        <f>SUMIFS('Fluid 1 Transfer'!$P$12:$P$1000,'Fluid 1 Transfer'!$K$12:$K$1000,1,'Fluid 1 Transfer'!$H$12:$H$1000,'Fluid 1 Plate'!$B12 &amp; 'Fluid 1 Plate'!W$5)</f>
        <v>0</v>
      </c>
      <c r="X12" s="99">
        <f>SUMIFS('Fluid 1 Transfer'!$P$12:$P$1000,'Fluid 1 Transfer'!$K$12:$K$1000,1,'Fluid 1 Transfer'!$H$12:$H$1000,'Fluid 1 Plate'!$B12 &amp; 'Fluid 1 Plate'!X$5)</f>
        <v>0</v>
      </c>
      <c r="Y12" s="99">
        <f>SUMIFS('Fluid 1 Transfer'!$P$12:$P$1000,'Fluid 1 Transfer'!$K$12:$K$1000,1,'Fluid 1 Transfer'!$H$12:$H$1000,'Fluid 1 Plate'!$B12 &amp; 'Fluid 1 Plate'!Y$5)</f>
        <v>0</v>
      </c>
      <c r="Z12" s="99">
        <f>SUMIFS('Fluid 1 Transfer'!$P$12:$P$1000,'Fluid 1 Transfer'!$K$12:$K$1000,1,'Fluid 1 Transfer'!$H$12:$H$1000,'Fluid 1 Plate'!$B12 &amp; 'Fluid 1 Plate'!Z$5)</f>
        <v>0</v>
      </c>
      <c r="AA12" s="5"/>
      <c r="AB12" s="5"/>
    </row>
    <row r="13" spans="1:28">
      <c r="A13" s="94"/>
      <c r="B13" s="93" t="s">
        <v>7</v>
      </c>
      <c r="C13" s="99">
        <f>SUMIFS('Fluid 1 Transfer'!$P$12:$P$1000,'Fluid 1 Transfer'!$K$12:$K$1000,1,'Fluid 1 Transfer'!$H$12:$H$1000,'Fluid 1 Plate'!$B13 &amp; 'Fluid 1 Plate'!C$5)</f>
        <v>270</v>
      </c>
      <c r="D13" s="99">
        <f>SUMIFS('Fluid 1 Transfer'!$P$12:$P$1000,'Fluid 1 Transfer'!$K$12:$K$1000,1,'Fluid 1 Transfer'!$H$12:$H$1000,'Fluid 1 Plate'!$B13 &amp; 'Fluid 1 Plate'!D$5)</f>
        <v>90</v>
      </c>
      <c r="E13" s="99">
        <f>SUMIFS('Fluid 1 Transfer'!$P$12:$P$1000,'Fluid 1 Transfer'!$K$12:$K$1000,1,'Fluid 1 Transfer'!$H$12:$H$1000,'Fluid 1 Plate'!$B13 &amp; 'Fluid 1 Plate'!E$5)</f>
        <v>30</v>
      </c>
      <c r="F13" s="99">
        <f>SUMIFS('Fluid 1 Transfer'!$P$12:$P$1000,'Fluid 1 Transfer'!$K$12:$K$1000,1,'Fluid 1 Transfer'!$H$12:$H$1000,'Fluid 1 Plate'!$B13 &amp; 'Fluid 1 Plate'!F$5)</f>
        <v>10</v>
      </c>
      <c r="G13" s="99">
        <f>SUMIFS('Fluid 1 Transfer'!$P$12:$P$1000,'Fluid 1 Transfer'!$K$12:$K$1000,1,'Fluid 1 Transfer'!$H$12:$H$1000,'Fluid 1 Plate'!$B13 &amp; 'Fluid 1 Plate'!G$5)</f>
        <v>605</v>
      </c>
      <c r="H13" s="99">
        <f>SUMIFS('Fluid 1 Transfer'!$P$12:$P$1000,'Fluid 1 Transfer'!$K$12:$K$1000,1,'Fluid 1 Transfer'!$H$12:$H$1000,'Fluid 1 Plate'!$B13 &amp; 'Fluid 1 Plate'!H$5)</f>
        <v>202.5</v>
      </c>
      <c r="I13" s="99">
        <f>SUMIFS('Fluid 1 Transfer'!$P$12:$P$1000,'Fluid 1 Transfer'!$K$12:$K$1000,1,'Fluid 1 Transfer'!$H$12:$H$1000,'Fluid 1 Plate'!$B13 &amp; 'Fluid 1 Plate'!I$5)</f>
        <v>67.5</v>
      </c>
      <c r="J13" s="99">
        <f>SUMIFS('Fluid 1 Transfer'!$P$12:$P$1000,'Fluid 1 Transfer'!$K$12:$K$1000,1,'Fluid 1 Transfer'!$H$12:$H$1000,'Fluid 1 Plate'!$B13 &amp; 'Fluid 1 Plate'!J$5)</f>
        <v>22.5</v>
      </c>
      <c r="K13" s="99">
        <f>SUMIFS('Fluid 1 Transfer'!$P$12:$P$1000,'Fluid 1 Transfer'!$K$12:$K$1000,1,'Fluid 1 Transfer'!$H$12:$H$1000,'Fluid 1 Plate'!$B13 &amp; 'Fluid 1 Plate'!K$5)</f>
        <v>7.5</v>
      </c>
      <c r="L13" s="99">
        <f>SUMIFS('Fluid 1 Transfer'!$P$12:$P$1000,'Fluid 1 Transfer'!$K$12:$K$1000,1,'Fluid 1 Transfer'!$H$12:$H$1000,'Fluid 1 Plate'!$B13 &amp; 'Fluid 1 Plate'!L$5)</f>
        <v>2.5</v>
      </c>
      <c r="M13" s="99">
        <f>SUMIFS('Fluid 1 Transfer'!$P$12:$P$1000,'Fluid 1 Transfer'!$K$12:$K$1000,1,'Fluid 1 Transfer'!$H$12:$H$1000,'Fluid 1 Plate'!$B13 &amp; 'Fluid 1 Plate'!M$5)</f>
        <v>610</v>
      </c>
      <c r="N13" s="99">
        <f>SUMIFS('Fluid 1 Transfer'!$P$12:$P$1000,'Fluid 1 Transfer'!$K$12:$K$1000,1,'Fluid 1 Transfer'!$H$12:$H$1000,'Fluid 1 Plate'!$B13 &amp; 'Fluid 1 Plate'!N$5)</f>
        <v>202.5</v>
      </c>
      <c r="O13" s="99">
        <f>SUMIFS('Fluid 1 Transfer'!$P$12:$P$1000,'Fluid 1 Transfer'!$K$12:$K$1000,1,'Fluid 1 Transfer'!$H$12:$H$1000,'Fluid 1 Plate'!$B13 &amp; 'Fluid 1 Plate'!O$5)</f>
        <v>67.5</v>
      </c>
      <c r="P13" s="99">
        <f>SUMIFS('Fluid 1 Transfer'!$P$12:$P$1000,'Fluid 1 Transfer'!$K$12:$K$1000,1,'Fluid 1 Transfer'!$H$12:$H$1000,'Fluid 1 Plate'!$B13 &amp; 'Fluid 1 Plate'!P$5)</f>
        <v>22.5</v>
      </c>
      <c r="Q13" s="99">
        <f>SUMIFS('Fluid 1 Transfer'!$P$12:$P$1000,'Fluid 1 Transfer'!$K$12:$K$1000,1,'Fluid 1 Transfer'!$H$12:$H$1000,'Fluid 1 Plate'!$B13 &amp; 'Fluid 1 Plate'!Q$5)</f>
        <v>7.5</v>
      </c>
      <c r="R13" s="99">
        <f>SUMIFS('Fluid 1 Transfer'!$P$12:$P$1000,'Fluid 1 Transfer'!$K$12:$K$1000,1,'Fluid 1 Transfer'!$H$12:$H$1000,'Fluid 1 Plate'!$B13 &amp; 'Fluid 1 Plate'!R$5)</f>
        <v>2.5</v>
      </c>
      <c r="S13" s="99">
        <f>SUMIFS('Fluid 1 Transfer'!$P$12:$P$1000,'Fluid 1 Transfer'!$K$12:$K$1000,1,'Fluid 1 Transfer'!$H$12:$H$1000,'Fluid 1 Plate'!$B13 &amp; 'Fluid 1 Plate'!S$5)</f>
        <v>0</v>
      </c>
      <c r="T13" s="99">
        <f>SUMIFS('Fluid 1 Transfer'!$P$12:$P$1000,'Fluid 1 Transfer'!$K$12:$K$1000,1,'Fluid 1 Transfer'!$H$12:$H$1000,'Fluid 1 Plate'!$B13 &amp; 'Fluid 1 Plate'!T$5)</f>
        <v>22.5</v>
      </c>
      <c r="U13" s="99">
        <f>SUMIFS('Fluid 1 Transfer'!$P$12:$P$1000,'Fluid 1 Transfer'!$K$12:$K$1000,1,'Fluid 1 Transfer'!$H$12:$H$1000,'Fluid 1 Plate'!$B13 &amp; 'Fluid 1 Plate'!U$5)</f>
        <v>22.5</v>
      </c>
      <c r="V13" s="99">
        <f>SUMIFS('Fluid 1 Transfer'!$P$12:$P$1000,'Fluid 1 Transfer'!$K$12:$K$1000,1,'Fluid 1 Transfer'!$H$12:$H$1000,'Fluid 1 Plate'!$B13 &amp; 'Fluid 1 Plate'!V$5)</f>
        <v>0</v>
      </c>
      <c r="W13" s="99">
        <f>SUMIFS('Fluid 1 Transfer'!$P$12:$P$1000,'Fluid 1 Transfer'!$K$12:$K$1000,1,'Fluid 1 Transfer'!$H$12:$H$1000,'Fluid 1 Plate'!$B13 &amp; 'Fluid 1 Plate'!W$5)</f>
        <v>0</v>
      </c>
      <c r="X13" s="99">
        <f>SUMIFS('Fluid 1 Transfer'!$P$12:$P$1000,'Fluid 1 Transfer'!$K$12:$K$1000,1,'Fluid 1 Transfer'!$H$12:$H$1000,'Fluid 1 Plate'!$B13 &amp; 'Fluid 1 Plate'!X$5)</f>
        <v>0</v>
      </c>
      <c r="Y13" s="99">
        <f>SUMIFS('Fluid 1 Transfer'!$P$12:$P$1000,'Fluid 1 Transfer'!$K$12:$K$1000,1,'Fluid 1 Transfer'!$H$12:$H$1000,'Fluid 1 Plate'!$B13 &amp; 'Fluid 1 Plate'!Y$5)</f>
        <v>0</v>
      </c>
      <c r="Z13" s="99">
        <f>SUMIFS('Fluid 1 Transfer'!$P$12:$P$1000,'Fluid 1 Transfer'!$K$12:$K$1000,1,'Fluid 1 Transfer'!$H$12:$H$1000,'Fluid 1 Plate'!$B13 &amp; 'Fluid 1 Plate'!Z$5)</f>
        <v>0</v>
      </c>
      <c r="AA13" s="5"/>
      <c r="AB13" s="5"/>
    </row>
    <row r="14" spans="1:28">
      <c r="A14" s="94"/>
      <c r="B14" s="93" t="s">
        <v>8</v>
      </c>
      <c r="C14" s="99">
        <f>SUMIFS('Fluid 1 Transfer'!$P$12:$P$1000,'Fluid 1 Transfer'!$K$12:$K$1000,1,'Fluid 1 Transfer'!$H$12:$H$1000,'Fluid 1 Plate'!$B14 &amp; 'Fluid 1 Plate'!C$5)</f>
        <v>270</v>
      </c>
      <c r="D14" s="99">
        <f>SUMIFS('Fluid 1 Transfer'!$P$12:$P$1000,'Fluid 1 Transfer'!$K$12:$K$1000,1,'Fluid 1 Transfer'!$H$12:$H$1000,'Fluid 1 Plate'!$B14 &amp; 'Fluid 1 Plate'!D$5)</f>
        <v>90</v>
      </c>
      <c r="E14" s="99">
        <f>SUMIFS('Fluid 1 Transfer'!$P$12:$P$1000,'Fluid 1 Transfer'!$K$12:$K$1000,1,'Fluid 1 Transfer'!$H$12:$H$1000,'Fluid 1 Plate'!$B14 &amp; 'Fluid 1 Plate'!E$5)</f>
        <v>30</v>
      </c>
      <c r="F14" s="99">
        <f>SUMIFS('Fluid 1 Transfer'!$P$12:$P$1000,'Fluid 1 Transfer'!$K$12:$K$1000,1,'Fluid 1 Transfer'!$H$12:$H$1000,'Fluid 1 Plate'!$B14 &amp; 'Fluid 1 Plate'!F$5)</f>
        <v>10</v>
      </c>
      <c r="G14" s="99">
        <f>SUMIFS('Fluid 1 Transfer'!$P$12:$P$1000,'Fluid 1 Transfer'!$K$12:$K$1000,1,'Fluid 1 Transfer'!$H$12:$H$1000,'Fluid 1 Plate'!$B14 &amp; 'Fluid 1 Plate'!G$5)</f>
        <v>605</v>
      </c>
      <c r="H14" s="99">
        <f>SUMIFS('Fluid 1 Transfer'!$P$12:$P$1000,'Fluid 1 Transfer'!$K$12:$K$1000,1,'Fluid 1 Transfer'!$H$12:$H$1000,'Fluid 1 Plate'!$B14 &amp; 'Fluid 1 Plate'!H$5)</f>
        <v>202.5</v>
      </c>
      <c r="I14" s="99">
        <f>SUMIFS('Fluid 1 Transfer'!$P$12:$P$1000,'Fluid 1 Transfer'!$K$12:$K$1000,1,'Fluid 1 Transfer'!$H$12:$H$1000,'Fluid 1 Plate'!$B14 &amp; 'Fluid 1 Plate'!I$5)</f>
        <v>67.5</v>
      </c>
      <c r="J14" s="99">
        <f>SUMIFS('Fluid 1 Transfer'!$P$12:$P$1000,'Fluid 1 Transfer'!$K$12:$K$1000,1,'Fluid 1 Transfer'!$H$12:$H$1000,'Fluid 1 Plate'!$B14 &amp; 'Fluid 1 Plate'!J$5)</f>
        <v>22.5</v>
      </c>
      <c r="K14" s="99">
        <f>SUMIFS('Fluid 1 Transfer'!$P$12:$P$1000,'Fluid 1 Transfer'!$K$12:$K$1000,1,'Fluid 1 Transfer'!$H$12:$H$1000,'Fluid 1 Plate'!$B14 &amp; 'Fluid 1 Plate'!K$5)</f>
        <v>7.5</v>
      </c>
      <c r="L14" s="99">
        <f>SUMIFS('Fluid 1 Transfer'!$P$12:$P$1000,'Fluid 1 Transfer'!$K$12:$K$1000,1,'Fluid 1 Transfer'!$H$12:$H$1000,'Fluid 1 Plate'!$B14 &amp; 'Fluid 1 Plate'!L$5)</f>
        <v>2.5</v>
      </c>
      <c r="M14" s="99">
        <f>SUMIFS('Fluid 1 Transfer'!$P$12:$P$1000,'Fluid 1 Transfer'!$K$12:$K$1000,1,'Fluid 1 Transfer'!$H$12:$H$1000,'Fluid 1 Plate'!$B14 &amp; 'Fluid 1 Plate'!M$5)</f>
        <v>610</v>
      </c>
      <c r="N14" s="99">
        <f>SUMIFS('Fluid 1 Transfer'!$P$12:$P$1000,'Fluid 1 Transfer'!$K$12:$K$1000,1,'Fluid 1 Transfer'!$H$12:$H$1000,'Fluid 1 Plate'!$B14 &amp; 'Fluid 1 Plate'!N$5)</f>
        <v>202.5</v>
      </c>
      <c r="O14" s="99">
        <f>SUMIFS('Fluid 1 Transfer'!$P$12:$P$1000,'Fluid 1 Transfer'!$K$12:$K$1000,1,'Fluid 1 Transfer'!$H$12:$H$1000,'Fluid 1 Plate'!$B14 &amp; 'Fluid 1 Plate'!O$5)</f>
        <v>67.5</v>
      </c>
      <c r="P14" s="99">
        <f>SUMIFS('Fluid 1 Transfer'!$P$12:$P$1000,'Fluid 1 Transfer'!$K$12:$K$1000,1,'Fluid 1 Transfer'!$H$12:$H$1000,'Fluid 1 Plate'!$B14 &amp; 'Fluid 1 Plate'!P$5)</f>
        <v>22.5</v>
      </c>
      <c r="Q14" s="99">
        <f>SUMIFS('Fluid 1 Transfer'!$P$12:$P$1000,'Fluid 1 Transfer'!$K$12:$K$1000,1,'Fluid 1 Transfer'!$H$12:$H$1000,'Fluid 1 Plate'!$B14 &amp; 'Fluid 1 Plate'!Q$5)</f>
        <v>7.5</v>
      </c>
      <c r="R14" s="99">
        <f>SUMIFS('Fluid 1 Transfer'!$P$12:$P$1000,'Fluid 1 Transfer'!$K$12:$K$1000,1,'Fluid 1 Transfer'!$H$12:$H$1000,'Fluid 1 Plate'!$B14 &amp; 'Fluid 1 Plate'!R$5)</f>
        <v>2.5</v>
      </c>
      <c r="S14" s="99">
        <f>SUMIFS('Fluid 1 Transfer'!$P$12:$P$1000,'Fluid 1 Transfer'!$K$12:$K$1000,1,'Fluid 1 Transfer'!$H$12:$H$1000,'Fluid 1 Plate'!$B14 &amp; 'Fluid 1 Plate'!S$5)</f>
        <v>0</v>
      </c>
      <c r="T14" s="99">
        <f>SUMIFS('Fluid 1 Transfer'!$P$12:$P$1000,'Fluid 1 Transfer'!$K$12:$K$1000,1,'Fluid 1 Transfer'!$H$12:$H$1000,'Fluid 1 Plate'!$B14 &amp; 'Fluid 1 Plate'!T$5)</f>
        <v>7.5</v>
      </c>
      <c r="U14" s="99">
        <f>SUMIFS('Fluid 1 Transfer'!$P$12:$P$1000,'Fluid 1 Transfer'!$K$12:$K$1000,1,'Fluid 1 Transfer'!$H$12:$H$1000,'Fluid 1 Plate'!$B14 &amp; 'Fluid 1 Plate'!U$5)</f>
        <v>7.5</v>
      </c>
      <c r="V14" s="99">
        <f>SUMIFS('Fluid 1 Transfer'!$P$12:$P$1000,'Fluid 1 Transfer'!$K$12:$K$1000,1,'Fluid 1 Transfer'!$H$12:$H$1000,'Fluid 1 Plate'!$B14 &amp; 'Fluid 1 Plate'!V$5)</f>
        <v>0</v>
      </c>
      <c r="W14" s="99">
        <f>SUMIFS('Fluid 1 Transfer'!$P$12:$P$1000,'Fluid 1 Transfer'!$K$12:$K$1000,1,'Fluid 1 Transfer'!$H$12:$H$1000,'Fluid 1 Plate'!$B14 &amp; 'Fluid 1 Plate'!W$5)</f>
        <v>0</v>
      </c>
      <c r="X14" s="99">
        <f>SUMIFS('Fluid 1 Transfer'!$P$12:$P$1000,'Fluid 1 Transfer'!$K$12:$K$1000,1,'Fluid 1 Transfer'!$H$12:$H$1000,'Fluid 1 Plate'!$B14 &amp; 'Fluid 1 Plate'!X$5)</f>
        <v>0</v>
      </c>
      <c r="Y14" s="99">
        <f>SUMIFS('Fluid 1 Transfer'!$P$12:$P$1000,'Fluid 1 Transfer'!$K$12:$K$1000,1,'Fluid 1 Transfer'!$H$12:$H$1000,'Fluid 1 Plate'!$B14 &amp; 'Fluid 1 Plate'!Y$5)</f>
        <v>0</v>
      </c>
      <c r="Z14" s="99">
        <f>SUMIFS('Fluid 1 Transfer'!$P$12:$P$1000,'Fluid 1 Transfer'!$K$12:$K$1000,1,'Fluid 1 Transfer'!$H$12:$H$1000,'Fluid 1 Plate'!$B14 &amp; 'Fluid 1 Plate'!Z$5)</f>
        <v>0</v>
      </c>
      <c r="AA14" s="5"/>
      <c r="AB14" s="5"/>
    </row>
    <row r="15" spans="1:28">
      <c r="A15" s="94"/>
      <c r="B15" s="93" t="s">
        <v>9</v>
      </c>
      <c r="C15" s="99">
        <f>SUMIFS('Fluid 1 Transfer'!$P$12:$P$1000,'Fluid 1 Transfer'!$K$12:$K$1000,1,'Fluid 1 Transfer'!$H$12:$H$1000,'Fluid 1 Plate'!$B15 &amp; 'Fluid 1 Plate'!C$5)</f>
        <v>270</v>
      </c>
      <c r="D15" s="99">
        <f>SUMIFS('Fluid 1 Transfer'!$P$12:$P$1000,'Fluid 1 Transfer'!$K$12:$K$1000,1,'Fluid 1 Transfer'!$H$12:$H$1000,'Fluid 1 Plate'!$B15 &amp; 'Fluid 1 Plate'!D$5)</f>
        <v>90</v>
      </c>
      <c r="E15" s="99">
        <f>SUMIFS('Fluid 1 Transfer'!$P$12:$P$1000,'Fluid 1 Transfer'!$K$12:$K$1000,1,'Fluid 1 Transfer'!$H$12:$H$1000,'Fluid 1 Plate'!$B15 &amp; 'Fluid 1 Plate'!E$5)</f>
        <v>30</v>
      </c>
      <c r="F15" s="99">
        <f>SUMIFS('Fluid 1 Transfer'!$P$12:$P$1000,'Fluid 1 Transfer'!$K$12:$K$1000,1,'Fluid 1 Transfer'!$H$12:$H$1000,'Fluid 1 Plate'!$B15 &amp; 'Fluid 1 Plate'!F$5)</f>
        <v>10</v>
      </c>
      <c r="G15" s="99">
        <f>SUMIFS('Fluid 1 Transfer'!$P$12:$P$1000,'Fluid 1 Transfer'!$K$12:$K$1000,1,'Fluid 1 Transfer'!$H$12:$H$1000,'Fluid 1 Plate'!$B15 &amp; 'Fluid 1 Plate'!G$5)</f>
        <v>605</v>
      </c>
      <c r="H15" s="99">
        <f>SUMIFS('Fluid 1 Transfer'!$P$12:$P$1000,'Fluid 1 Transfer'!$K$12:$K$1000,1,'Fluid 1 Transfer'!$H$12:$H$1000,'Fluid 1 Plate'!$B15 &amp; 'Fluid 1 Plate'!H$5)</f>
        <v>202.5</v>
      </c>
      <c r="I15" s="99">
        <f>SUMIFS('Fluid 1 Transfer'!$P$12:$P$1000,'Fluid 1 Transfer'!$K$12:$K$1000,1,'Fluid 1 Transfer'!$H$12:$H$1000,'Fluid 1 Plate'!$B15 &amp; 'Fluid 1 Plate'!I$5)</f>
        <v>67.5</v>
      </c>
      <c r="J15" s="99">
        <f>SUMIFS('Fluid 1 Transfer'!$P$12:$P$1000,'Fluid 1 Transfer'!$K$12:$K$1000,1,'Fluid 1 Transfer'!$H$12:$H$1000,'Fluid 1 Plate'!$B15 &amp; 'Fluid 1 Plate'!J$5)</f>
        <v>22.5</v>
      </c>
      <c r="K15" s="99">
        <f>SUMIFS('Fluid 1 Transfer'!$P$12:$P$1000,'Fluid 1 Transfer'!$K$12:$K$1000,1,'Fluid 1 Transfer'!$H$12:$H$1000,'Fluid 1 Plate'!$B15 &amp; 'Fluid 1 Plate'!K$5)</f>
        <v>7.5</v>
      </c>
      <c r="L15" s="99">
        <f>SUMIFS('Fluid 1 Transfer'!$P$12:$P$1000,'Fluid 1 Transfer'!$K$12:$K$1000,1,'Fluid 1 Transfer'!$H$12:$H$1000,'Fluid 1 Plate'!$B15 &amp; 'Fluid 1 Plate'!L$5)</f>
        <v>2.5</v>
      </c>
      <c r="M15" s="99">
        <f>SUMIFS('Fluid 1 Transfer'!$P$12:$P$1000,'Fluid 1 Transfer'!$K$12:$K$1000,1,'Fluid 1 Transfer'!$H$12:$H$1000,'Fluid 1 Plate'!$B15 &amp; 'Fluid 1 Plate'!M$5)</f>
        <v>610</v>
      </c>
      <c r="N15" s="99">
        <f>SUMIFS('Fluid 1 Transfer'!$P$12:$P$1000,'Fluid 1 Transfer'!$K$12:$K$1000,1,'Fluid 1 Transfer'!$H$12:$H$1000,'Fluid 1 Plate'!$B15 &amp; 'Fluid 1 Plate'!N$5)</f>
        <v>202.5</v>
      </c>
      <c r="O15" s="99">
        <f>SUMIFS('Fluid 1 Transfer'!$P$12:$P$1000,'Fluid 1 Transfer'!$K$12:$K$1000,1,'Fluid 1 Transfer'!$H$12:$H$1000,'Fluid 1 Plate'!$B15 &amp; 'Fluid 1 Plate'!O$5)</f>
        <v>67.5</v>
      </c>
      <c r="P15" s="99">
        <f>SUMIFS('Fluid 1 Transfer'!$P$12:$P$1000,'Fluid 1 Transfer'!$K$12:$K$1000,1,'Fluid 1 Transfer'!$H$12:$H$1000,'Fluid 1 Plate'!$B15 &amp; 'Fluid 1 Plate'!P$5)</f>
        <v>22.5</v>
      </c>
      <c r="Q15" s="99">
        <f>SUMIFS('Fluid 1 Transfer'!$P$12:$P$1000,'Fluid 1 Transfer'!$K$12:$K$1000,1,'Fluid 1 Transfer'!$H$12:$H$1000,'Fluid 1 Plate'!$B15 &amp; 'Fluid 1 Plate'!Q$5)</f>
        <v>7.5</v>
      </c>
      <c r="R15" s="99">
        <f>SUMIFS('Fluid 1 Transfer'!$P$12:$P$1000,'Fluid 1 Transfer'!$K$12:$K$1000,1,'Fluid 1 Transfer'!$H$12:$H$1000,'Fluid 1 Plate'!$B15 &amp; 'Fluid 1 Plate'!R$5)</f>
        <v>2.5</v>
      </c>
      <c r="S15" s="99">
        <f>SUMIFS('Fluid 1 Transfer'!$P$12:$P$1000,'Fluid 1 Transfer'!$K$12:$K$1000,1,'Fluid 1 Transfer'!$H$12:$H$1000,'Fluid 1 Plate'!$B15 &amp; 'Fluid 1 Plate'!S$5)</f>
        <v>0</v>
      </c>
      <c r="T15" s="99">
        <f>SUMIFS('Fluid 1 Transfer'!$P$12:$P$1000,'Fluid 1 Transfer'!$K$12:$K$1000,1,'Fluid 1 Transfer'!$H$12:$H$1000,'Fluid 1 Plate'!$B15 &amp; 'Fluid 1 Plate'!T$5)</f>
        <v>2.5</v>
      </c>
      <c r="U15" s="99">
        <f>SUMIFS('Fluid 1 Transfer'!$P$12:$P$1000,'Fluid 1 Transfer'!$K$12:$K$1000,1,'Fluid 1 Transfer'!$H$12:$H$1000,'Fluid 1 Plate'!$B15 &amp; 'Fluid 1 Plate'!U$5)</f>
        <v>2.5</v>
      </c>
      <c r="V15" s="99">
        <f>SUMIFS('Fluid 1 Transfer'!$P$12:$P$1000,'Fluid 1 Transfer'!$K$12:$K$1000,1,'Fluid 1 Transfer'!$H$12:$H$1000,'Fluid 1 Plate'!$B15 &amp; 'Fluid 1 Plate'!V$5)</f>
        <v>0</v>
      </c>
      <c r="W15" s="99">
        <f>SUMIFS('Fluid 1 Transfer'!$P$12:$P$1000,'Fluid 1 Transfer'!$K$12:$K$1000,1,'Fluid 1 Transfer'!$H$12:$H$1000,'Fluid 1 Plate'!$B15 &amp; 'Fluid 1 Plate'!W$5)</f>
        <v>0</v>
      </c>
      <c r="X15" s="99">
        <f>SUMIFS('Fluid 1 Transfer'!$P$12:$P$1000,'Fluid 1 Transfer'!$K$12:$K$1000,1,'Fluid 1 Transfer'!$H$12:$H$1000,'Fluid 1 Plate'!$B15 &amp; 'Fluid 1 Plate'!X$5)</f>
        <v>0</v>
      </c>
      <c r="Y15" s="99">
        <f>SUMIFS('Fluid 1 Transfer'!$P$12:$P$1000,'Fluid 1 Transfer'!$K$12:$K$1000,1,'Fluid 1 Transfer'!$H$12:$H$1000,'Fluid 1 Plate'!$B15 &amp; 'Fluid 1 Plate'!Y$5)</f>
        <v>0</v>
      </c>
      <c r="Z15" s="99">
        <f>SUMIFS('Fluid 1 Transfer'!$P$12:$P$1000,'Fluid 1 Transfer'!$K$12:$K$1000,1,'Fluid 1 Transfer'!$H$12:$H$1000,'Fluid 1 Plate'!$B15 &amp; 'Fluid 1 Plate'!Z$5)</f>
        <v>0</v>
      </c>
      <c r="AA15" s="5"/>
      <c r="AB15" s="5"/>
    </row>
    <row r="16" spans="1:28">
      <c r="A16" s="94"/>
      <c r="B16" s="93" t="s">
        <v>10</v>
      </c>
      <c r="C16" s="99">
        <f>SUMIFS('Fluid 1 Transfer'!$P$12:$P$1000,'Fluid 1 Transfer'!$K$12:$K$1000,1,'Fluid 1 Transfer'!$H$12:$H$1000,'Fluid 1 Plate'!$B16 &amp; 'Fluid 1 Plate'!C$5)</f>
        <v>270</v>
      </c>
      <c r="D16" s="99">
        <f>SUMIFS('Fluid 1 Transfer'!$P$12:$P$1000,'Fluid 1 Transfer'!$K$12:$K$1000,1,'Fluid 1 Transfer'!$H$12:$H$1000,'Fluid 1 Plate'!$B16 &amp; 'Fluid 1 Plate'!D$5)</f>
        <v>90</v>
      </c>
      <c r="E16" s="99">
        <f>SUMIFS('Fluid 1 Transfer'!$P$12:$P$1000,'Fluid 1 Transfer'!$K$12:$K$1000,1,'Fluid 1 Transfer'!$H$12:$H$1000,'Fluid 1 Plate'!$B16 &amp; 'Fluid 1 Plate'!E$5)</f>
        <v>30</v>
      </c>
      <c r="F16" s="99">
        <f>SUMIFS('Fluid 1 Transfer'!$P$12:$P$1000,'Fluid 1 Transfer'!$K$12:$K$1000,1,'Fluid 1 Transfer'!$H$12:$H$1000,'Fluid 1 Plate'!$B16 &amp; 'Fluid 1 Plate'!F$5)</f>
        <v>10</v>
      </c>
      <c r="G16" s="99">
        <f>SUMIFS('Fluid 1 Transfer'!$P$12:$P$1000,'Fluid 1 Transfer'!$K$12:$K$1000,1,'Fluid 1 Transfer'!$H$12:$H$1000,'Fluid 1 Plate'!$B16 &amp; 'Fluid 1 Plate'!G$5)</f>
        <v>605</v>
      </c>
      <c r="H16" s="99">
        <f>SUMIFS('Fluid 1 Transfer'!$P$12:$P$1000,'Fluid 1 Transfer'!$K$12:$K$1000,1,'Fluid 1 Transfer'!$H$12:$H$1000,'Fluid 1 Plate'!$B16 &amp; 'Fluid 1 Plate'!H$5)</f>
        <v>202.5</v>
      </c>
      <c r="I16" s="99">
        <f>SUMIFS('Fluid 1 Transfer'!$P$12:$P$1000,'Fluid 1 Transfer'!$K$12:$K$1000,1,'Fluid 1 Transfer'!$H$12:$H$1000,'Fluid 1 Plate'!$B16 &amp; 'Fluid 1 Plate'!I$5)</f>
        <v>67.5</v>
      </c>
      <c r="J16" s="99">
        <f>SUMIFS('Fluid 1 Transfer'!$P$12:$P$1000,'Fluid 1 Transfer'!$K$12:$K$1000,1,'Fluid 1 Transfer'!$H$12:$H$1000,'Fluid 1 Plate'!$B16 &amp; 'Fluid 1 Plate'!J$5)</f>
        <v>22.5</v>
      </c>
      <c r="K16" s="99">
        <f>SUMIFS('Fluid 1 Transfer'!$P$12:$P$1000,'Fluid 1 Transfer'!$K$12:$K$1000,1,'Fluid 1 Transfer'!$H$12:$H$1000,'Fluid 1 Plate'!$B16 &amp; 'Fluid 1 Plate'!K$5)</f>
        <v>7.5</v>
      </c>
      <c r="L16" s="99">
        <f>SUMIFS('Fluid 1 Transfer'!$P$12:$P$1000,'Fluid 1 Transfer'!$K$12:$K$1000,1,'Fluid 1 Transfer'!$H$12:$H$1000,'Fluid 1 Plate'!$B16 &amp; 'Fluid 1 Plate'!L$5)</f>
        <v>2.5</v>
      </c>
      <c r="M16" s="99">
        <f>SUMIFS('Fluid 1 Transfer'!$P$12:$P$1000,'Fluid 1 Transfer'!$K$12:$K$1000,1,'Fluid 1 Transfer'!$H$12:$H$1000,'Fluid 1 Plate'!$B16 &amp; 'Fluid 1 Plate'!M$5)</f>
        <v>610</v>
      </c>
      <c r="N16" s="99">
        <f>SUMIFS('Fluid 1 Transfer'!$P$12:$P$1000,'Fluid 1 Transfer'!$K$12:$K$1000,1,'Fluid 1 Transfer'!$H$12:$H$1000,'Fluid 1 Plate'!$B16 &amp; 'Fluid 1 Plate'!N$5)</f>
        <v>202.5</v>
      </c>
      <c r="O16" s="99">
        <f>SUMIFS('Fluid 1 Transfer'!$P$12:$P$1000,'Fluid 1 Transfer'!$K$12:$K$1000,1,'Fluid 1 Transfer'!$H$12:$H$1000,'Fluid 1 Plate'!$B16 &amp; 'Fluid 1 Plate'!O$5)</f>
        <v>67.5</v>
      </c>
      <c r="P16" s="99">
        <f>SUMIFS('Fluid 1 Transfer'!$P$12:$P$1000,'Fluid 1 Transfer'!$K$12:$K$1000,1,'Fluid 1 Transfer'!$H$12:$H$1000,'Fluid 1 Plate'!$B16 &amp; 'Fluid 1 Plate'!P$5)</f>
        <v>22.5</v>
      </c>
      <c r="Q16" s="99">
        <f>SUMIFS('Fluid 1 Transfer'!$P$12:$P$1000,'Fluid 1 Transfer'!$K$12:$K$1000,1,'Fluid 1 Transfer'!$H$12:$H$1000,'Fluid 1 Plate'!$B16 &amp; 'Fluid 1 Plate'!Q$5)</f>
        <v>7.5</v>
      </c>
      <c r="R16" s="99">
        <f>SUMIFS('Fluid 1 Transfer'!$P$12:$P$1000,'Fluid 1 Transfer'!$K$12:$K$1000,1,'Fluid 1 Transfer'!$H$12:$H$1000,'Fluid 1 Plate'!$B16 &amp; 'Fluid 1 Plate'!R$5)</f>
        <v>2.5</v>
      </c>
      <c r="S16" s="99">
        <f>SUMIFS('Fluid 1 Transfer'!$P$12:$P$1000,'Fluid 1 Transfer'!$K$12:$K$1000,1,'Fluid 1 Transfer'!$H$12:$H$1000,'Fluid 1 Plate'!$B16 &amp; 'Fluid 1 Plate'!S$5)</f>
        <v>0</v>
      </c>
      <c r="T16" s="99">
        <f>SUMIFS('Fluid 1 Transfer'!$P$12:$P$1000,'Fluid 1 Transfer'!$K$12:$K$1000,1,'Fluid 1 Transfer'!$H$12:$H$1000,'Fluid 1 Plate'!$B16 &amp; 'Fluid 1 Plate'!T$5)</f>
        <v>610</v>
      </c>
      <c r="U16" s="99">
        <f>SUMIFS('Fluid 1 Transfer'!$P$12:$P$1000,'Fluid 1 Transfer'!$K$12:$K$1000,1,'Fluid 1 Transfer'!$H$12:$H$1000,'Fluid 1 Plate'!$B16 &amp; 'Fluid 1 Plate'!U$5)</f>
        <v>610</v>
      </c>
      <c r="V16" s="99">
        <f>SUMIFS('Fluid 1 Transfer'!$P$12:$P$1000,'Fluid 1 Transfer'!$K$12:$K$1000,1,'Fluid 1 Transfer'!$H$12:$H$1000,'Fluid 1 Plate'!$B16 &amp; 'Fluid 1 Plate'!V$5)</f>
        <v>0</v>
      </c>
      <c r="W16" s="99">
        <f>SUMIFS('Fluid 1 Transfer'!$P$12:$P$1000,'Fluid 1 Transfer'!$K$12:$K$1000,1,'Fluid 1 Transfer'!$H$12:$H$1000,'Fluid 1 Plate'!$B16 &amp; 'Fluid 1 Plate'!W$5)</f>
        <v>0</v>
      </c>
      <c r="X16" s="99">
        <f>SUMIFS('Fluid 1 Transfer'!$P$12:$P$1000,'Fluid 1 Transfer'!$K$12:$K$1000,1,'Fluid 1 Transfer'!$H$12:$H$1000,'Fluid 1 Plate'!$B16 &amp; 'Fluid 1 Plate'!X$5)</f>
        <v>0</v>
      </c>
      <c r="Y16" s="99">
        <f>SUMIFS('Fluid 1 Transfer'!$P$12:$P$1000,'Fluid 1 Transfer'!$K$12:$K$1000,1,'Fluid 1 Transfer'!$H$12:$H$1000,'Fluid 1 Plate'!$B16 &amp; 'Fluid 1 Plate'!Y$5)</f>
        <v>0</v>
      </c>
      <c r="Z16" s="99">
        <f>SUMIFS('Fluid 1 Transfer'!$P$12:$P$1000,'Fluid 1 Transfer'!$K$12:$K$1000,1,'Fluid 1 Transfer'!$H$12:$H$1000,'Fluid 1 Plate'!$B16 &amp; 'Fluid 1 Plate'!Z$5)</f>
        <v>0</v>
      </c>
      <c r="AA16" s="5"/>
      <c r="AB16" s="5"/>
    </row>
    <row r="17" spans="1:28">
      <c r="A17" s="94"/>
      <c r="B17" s="93" t="s">
        <v>11</v>
      </c>
      <c r="C17" s="99">
        <f>SUMIFS('Fluid 1 Transfer'!$P$12:$P$1000,'Fluid 1 Transfer'!$K$12:$K$1000,1,'Fluid 1 Transfer'!$H$12:$H$1000,'Fluid 1 Plate'!$B17 &amp; 'Fluid 1 Plate'!C$5)</f>
        <v>270</v>
      </c>
      <c r="D17" s="99">
        <f>SUMIFS('Fluid 1 Transfer'!$P$12:$P$1000,'Fluid 1 Transfer'!$K$12:$K$1000,1,'Fluid 1 Transfer'!$H$12:$H$1000,'Fluid 1 Plate'!$B17 &amp; 'Fluid 1 Plate'!D$5)</f>
        <v>90</v>
      </c>
      <c r="E17" s="99">
        <f>SUMIFS('Fluid 1 Transfer'!$P$12:$P$1000,'Fluid 1 Transfer'!$K$12:$K$1000,1,'Fluid 1 Transfer'!$H$12:$H$1000,'Fluid 1 Plate'!$B17 &amp; 'Fluid 1 Plate'!E$5)</f>
        <v>30</v>
      </c>
      <c r="F17" s="99">
        <f>SUMIFS('Fluid 1 Transfer'!$P$12:$P$1000,'Fluid 1 Transfer'!$K$12:$K$1000,1,'Fluid 1 Transfer'!$H$12:$H$1000,'Fluid 1 Plate'!$B17 &amp; 'Fluid 1 Plate'!F$5)</f>
        <v>10</v>
      </c>
      <c r="G17" s="99">
        <f>SUMIFS('Fluid 1 Transfer'!$P$12:$P$1000,'Fluid 1 Transfer'!$K$12:$K$1000,1,'Fluid 1 Transfer'!$H$12:$H$1000,'Fluid 1 Plate'!$B17 &amp; 'Fluid 1 Plate'!G$5)</f>
        <v>605</v>
      </c>
      <c r="H17" s="99">
        <f>SUMIFS('Fluid 1 Transfer'!$P$12:$P$1000,'Fluid 1 Transfer'!$K$12:$K$1000,1,'Fluid 1 Transfer'!$H$12:$H$1000,'Fluid 1 Plate'!$B17 &amp; 'Fluid 1 Plate'!H$5)</f>
        <v>202.5</v>
      </c>
      <c r="I17" s="99">
        <f>SUMIFS('Fluid 1 Transfer'!$P$12:$P$1000,'Fluid 1 Transfer'!$K$12:$K$1000,1,'Fluid 1 Transfer'!$H$12:$H$1000,'Fluid 1 Plate'!$B17 &amp; 'Fluid 1 Plate'!I$5)</f>
        <v>67.5</v>
      </c>
      <c r="J17" s="99">
        <f>SUMIFS('Fluid 1 Transfer'!$P$12:$P$1000,'Fluid 1 Transfer'!$K$12:$K$1000,1,'Fluid 1 Transfer'!$H$12:$H$1000,'Fluid 1 Plate'!$B17 &amp; 'Fluid 1 Plate'!J$5)</f>
        <v>22.5</v>
      </c>
      <c r="K17" s="99">
        <f>SUMIFS('Fluid 1 Transfer'!$P$12:$P$1000,'Fluid 1 Transfer'!$K$12:$K$1000,1,'Fluid 1 Transfer'!$H$12:$H$1000,'Fluid 1 Plate'!$B17 &amp; 'Fluid 1 Plate'!K$5)</f>
        <v>7.5</v>
      </c>
      <c r="L17" s="99">
        <f>SUMIFS('Fluid 1 Transfer'!$P$12:$P$1000,'Fluid 1 Transfer'!$K$12:$K$1000,1,'Fluid 1 Transfer'!$H$12:$H$1000,'Fluid 1 Plate'!$B17 &amp; 'Fluid 1 Plate'!L$5)</f>
        <v>2.5</v>
      </c>
      <c r="M17" s="99">
        <f>SUMIFS('Fluid 1 Transfer'!$P$12:$P$1000,'Fluid 1 Transfer'!$K$12:$K$1000,1,'Fluid 1 Transfer'!$H$12:$H$1000,'Fluid 1 Plate'!$B17 &amp; 'Fluid 1 Plate'!M$5)</f>
        <v>610</v>
      </c>
      <c r="N17" s="99">
        <f>SUMIFS('Fluid 1 Transfer'!$P$12:$P$1000,'Fluid 1 Transfer'!$K$12:$K$1000,1,'Fluid 1 Transfer'!$H$12:$H$1000,'Fluid 1 Plate'!$B17 &amp; 'Fluid 1 Plate'!N$5)</f>
        <v>202.5</v>
      </c>
      <c r="O17" s="99">
        <f>SUMIFS('Fluid 1 Transfer'!$P$12:$P$1000,'Fluid 1 Transfer'!$K$12:$K$1000,1,'Fluid 1 Transfer'!$H$12:$H$1000,'Fluid 1 Plate'!$B17 &amp; 'Fluid 1 Plate'!O$5)</f>
        <v>67.5</v>
      </c>
      <c r="P17" s="99">
        <f>SUMIFS('Fluid 1 Transfer'!$P$12:$P$1000,'Fluid 1 Transfer'!$K$12:$K$1000,1,'Fluid 1 Transfer'!$H$12:$H$1000,'Fluid 1 Plate'!$B17 &amp; 'Fluid 1 Plate'!P$5)</f>
        <v>22.5</v>
      </c>
      <c r="Q17" s="99">
        <f>SUMIFS('Fluid 1 Transfer'!$P$12:$P$1000,'Fluid 1 Transfer'!$K$12:$K$1000,1,'Fluid 1 Transfer'!$H$12:$H$1000,'Fluid 1 Plate'!$B17 &amp; 'Fluid 1 Plate'!Q$5)</f>
        <v>7.5</v>
      </c>
      <c r="R17" s="99">
        <f>SUMIFS('Fluid 1 Transfer'!$P$12:$P$1000,'Fluid 1 Transfer'!$K$12:$K$1000,1,'Fluid 1 Transfer'!$H$12:$H$1000,'Fluid 1 Plate'!$B17 &amp; 'Fluid 1 Plate'!R$5)</f>
        <v>2.5</v>
      </c>
      <c r="S17" s="99">
        <f>SUMIFS('Fluid 1 Transfer'!$P$12:$P$1000,'Fluid 1 Transfer'!$K$12:$K$1000,1,'Fluid 1 Transfer'!$H$12:$H$1000,'Fluid 1 Plate'!$B17 &amp; 'Fluid 1 Plate'!S$5)</f>
        <v>0</v>
      </c>
      <c r="T17" s="99">
        <f>SUMIFS('Fluid 1 Transfer'!$P$12:$P$1000,'Fluid 1 Transfer'!$K$12:$K$1000,1,'Fluid 1 Transfer'!$H$12:$H$1000,'Fluid 1 Plate'!$B17 &amp; 'Fluid 1 Plate'!T$5)</f>
        <v>202.5</v>
      </c>
      <c r="U17" s="99">
        <f>SUMIFS('Fluid 1 Transfer'!$P$12:$P$1000,'Fluid 1 Transfer'!$K$12:$K$1000,1,'Fluid 1 Transfer'!$H$12:$H$1000,'Fluid 1 Plate'!$B17 &amp; 'Fluid 1 Plate'!U$5)</f>
        <v>202.5</v>
      </c>
      <c r="V17" s="99">
        <f>SUMIFS('Fluid 1 Transfer'!$P$12:$P$1000,'Fluid 1 Transfer'!$K$12:$K$1000,1,'Fluid 1 Transfer'!$H$12:$H$1000,'Fluid 1 Plate'!$B17 &amp; 'Fluid 1 Plate'!V$5)</f>
        <v>0</v>
      </c>
      <c r="W17" s="99">
        <f>SUMIFS('Fluid 1 Transfer'!$P$12:$P$1000,'Fluid 1 Transfer'!$K$12:$K$1000,1,'Fluid 1 Transfer'!$H$12:$H$1000,'Fluid 1 Plate'!$B17 &amp; 'Fluid 1 Plate'!W$5)</f>
        <v>0</v>
      </c>
      <c r="X17" s="99">
        <f>SUMIFS('Fluid 1 Transfer'!$P$12:$P$1000,'Fluid 1 Transfer'!$K$12:$K$1000,1,'Fluid 1 Transfer'!$H$12:$H$1000,'Fluid 1 Plate'!$B17 &amp; 'Fluid 1 Plate'!X$5)</f>
        <v>0</v>
      </c>
      <c r="Y17" s="99">
        <f>SUMIFS('Fluid 1 Transfer'!$P$12:$P$1000,'Fluid 1 Transfer'!$K$12:$K$1000,1,'Fluid 1 Transfer'!$H$12:$H$1000,'Fluid 1 Plate'!$B17 &amp; 'Fluid 1 Plate'!Y$5)</f>
        <v>0</v>
      </c>
      <c r="Z17" s="99">
        <f>SUMIFS('Fluid 1 Transfer'!$P$12:$P$1000,'Fluid 1 Transfer'!$K$12:$K$1000,1,'Fluid 1 Transfer'!$H$12:$H$1000,'Fluid 1 Plate'!$B17 &amp; 'Fluid 1 Plate'!Z$5)</f>
        <v>0</v>
      </c>
      <c r="AA17" s="5"/>
      <c r="AB17" s="5"/>
    </row>
    <row r="18" spans="1:28">
      <c r="A18" s="94"/>
      <c r="B18" s="93" t="s">
        <v>12</v>
      </c>
      <c r="C18" s="99">
        <f>SUMIFS('Fluid 1 Transfer'!$P$12:$P$1000,'Fluid 1 Transfer'!$K$12:$K$1000,1,'Fluid 1 Transfer'!$H$12:$H$1000,'Fluid 1 Plate'!$B18 &amp; 'Fluid 1 Plate'!C$5)</f>
        <v>270</v>
      </c>
      <c r="D18" s="99">
        <f>SUMIFS('Fluid 1 Transfer'!$P$12:$P$1000,'Fluid 1 Transfer'!$K$12:$K$1000,1,'Fluid 1 Transfer'!$H$12:$H$1000,'Fluid 1 Plate'!$B18 &amp; 'Fluid 1 Plate'!D$5)</f>
        <v>90</v>
      </c>
      <c r="E18" s="99">
        <f>SUMIFS('Fluid 1 Transfer'!$P$12:$P$1000,'Fluid 1 Transfer'!$K$12:$K$1000,1,'Fluid 1 Transfer'!$H$12:$H$1000,'Fluid 1 Plate'!$B18 &amp; 'Fluid 1 Plate'!E$5)</f>
        <v>30</v>
      </c>
      <c r="F18" s="99">
        <f>SUMIFS('Fluid 1 Transfer'!$P$12:$P$1000,'Fluid 1 Transfer'!$K$12:$K$1000,1,'Fluid 1 Transfer'!$H$12:$H$1000,'Fluid 1 Plate'!$B18 &amp; 'Fluid 1 Plate'!F$5)</f>
        <v>10</v>
      </c>
      <c r="G18" s="99">
        <f>SUMIFS('Fluid 1 Transfer'!$P$12:$P$1000,'Fluid 1 Transfer'!$K$12:$K$1000,1,'Fluid 1 Transfer'!$H$12:$H$1000,'Fluid 1 Plate'!$B18 &amp; 'Fluid 1 Plate'!G$5)</f>
        <v>605</v>
      </c>
      <c r="H18" s="99">
        <f>SUMIFS('Fluid 1 Transfer'!$P$12:$P$1000,'Fluid 1 Transfer'!$K$12:$K$1000,1,'Fluid 1 Transfer'!$H$12:$H$1000,'Fluid 1 Plate'!$B18 &amp; 'Fluid 1 Plate'!H$5)</f>
        <v>202.5</v>
      </c>
      <c r="I18" s="99">
        <f>SUMIFS('Fluid 1 Transfer'!$P$12:$P$1000,'Fluid 1 Transfer'!$K$12:$K$1000,1,'Fluid 1 Transfer'!$H$12:$H$1000,'Fluid 1 Plate'!$B18 &amp; 'Fluid 1 Plate'!I$5)</f>
        <v>67.5</v>
      </c>
      <c r="J18" s="99">
        <f>SUMIFS('Fluid 1 Transfer'!$P$12:$P$1000,'Fluid 1 Transfer'!$K$12:$K$1000,1,'Fluid 1 Transfer'!$H$12:$H$1000,'Fluid 1 Plate'!$B18 &amp; 'Fluid 1 Plate'!J$5)</f>
        <v>22.5</v>
      </c>
      <c r="K18" s="99">
        <f>SUMIFS('Fluid 1 Transfer'!$P$12:$P$1000,'Fluid 1 Transfer'!$K$12:$K$1000,1,'Fluid 1 Transfer'!$H$12:$H$1000,'Fluid 1 Plate'!$B18 &amp; 'Fluid 1 Plate'!K$5)</f>
        <v>7.5</v>
      </c>
      <c r="L18" s="99">
        <f>SUMIFS('Fluid 1 Transfer'!$P$12:$P$1000,'Fluid 1 Transfer'!$K$12:$K$1000,1,'Fluid 1 Transfer'!$H$12:$H$1000,'Fluid 1 Plate'!$B18 &amp; 'Fluid 1 Plate'!L$5)</f>
        <v>2.5</v>
      </c>
      <c r="M18" s="99">
        <f>SUMIFS('Fluid 1 Transfer'!$P$12:$P$1000,'Fluid 1 Transfer'!$K$12:$K$1000,1,'Fluid 1 Transfer'!$H$12:$H$1000,'Fluid 1 Plate'!$B18 &amp; 'Fluid 1 Plate'!M$5)</f>
        <v>610</v>
      </c>
      <c r="N18" s="99">
        <f>SUMIFS('Fluid 1 Transfer'!$P$12:$P$1000,'Fluid 1 Transfer'!$K$12:$K$1000,1,'Fluid 1 Transfer'!$H$12:$H$1000,'Fluid 1 Plate'!$B18 &amp; 'Fluid 1 Plate'!N$5)</f>
        <v>202.5</v>
      </c>
      <c r="O18" s="99">
        <f>SUMIFS('Fluid 1 Transfer'!$P$12:$P$1000,'Fluid 1 Transfer'!$K$12:$K$1000,1,'Fluid 1 Transfer'!$H$12:$H$1000,'Fluid 1 Plate'!$B18 &amp; 'Fluid 1 Plate'!O$5)</f>
        <v>67.5</v>
      </c>
      <c r="P18" s="99">
        <f>SUMIFS('Fluid 1 Transfer'!$P$12:$P$1000,'Fluid 1 Transfer'!$K$12:$K$1000,1,'Fluid 1 Transfer'!$H$12:$H$1000,'Fluid 1 Plate'!$B18 &amp; 'Fluid 1 Plate'!P$5)</f>
        <v>22.5</v>
      </c>
      <c r="Q18" s="99">
        <f>SUMIFS('Fluid 1 Transfer'!$P$12:$P$1000,'Fluid 1 Transfer'!$K$12:$K$1000,1,'Fluid 1 Transfer'!$H$12:$H$1000,'Fluid 1 Plate'!$B18 &amp; 'Fluid 1 Plate'!Q$5)</f>
        <v>7.5</v>
      </c>
      <c r="R18" s="99">
        <f>SUMIFS('Fluid 1 Transfer'!$P$12:$P$1000,'Fluid 1 Transfer'!$K$12:$K$1000,1,'Fluid 1 Transfer'!$H$12:$H$1000,'Fluid 1 Plate'!$B18 &amp; 'Fluid 1 Plate'!R$5)</f>
        <v>2.5</v>
      </c>
      <c r="S18" s="99">
        <f>SUMIFS('Fluid 1 Transfer'!$P$12:$P$1000,'Fluid 1 Transfer'!$K$12:$K$1000,1,'Fluid 1 Transfer'!$H$12:$H$1000,'Fluid 1 Plate'!$B18 &amp; 'Fluid 1 Plate'!S$5)</f>
        <v>0</v>
      </c>
      <c r="T18" s="99">
        <f>SUMIFS('Fluid 1 Transfer'!$P$12:$P$1000,'Fluid 1 Transfer'!$K$12:$K$1000,1,'Fluid 1 Transfer'!$H$12:$H$1000,'Fluid 1 Plate'!$B18 &amp; 'Fluid 1 Plate'!T$5)</f>
        <v>67.5</v>
      </c>
      <c r="U18" s="99">
        <f>SUMIFS('Fluid 1 Transfer'!$P$12:$P$1000,'Fluid 1 Transfer'!$K$12:$K$1000,1,'Fluid 1 Transfer'!$H$12:$H$1000,'Fluid 1 Plate'!$B18 &amp; 'Fluid 1 Plate'!U$5)</f>
        <v>67.5</v>
      </c>
      <c r="V18" s="99">
        <f>SUMIFS('Fluid 1 Transfer'!$P$12:$P$1000,'Fluid 1 Transfer'!$K$12:$K$1000,1,'Fluid 1 Transfer'!$H$12:$H$1000,'Fluid 1 Plate'!$B18 &amp; 'Fluid 1 Plate'!V$5)</f>
        <v>0</v>
      </c>
      <c r="W18" s="99">
        <f>SUMIFS('Fluid 1 Transfer'!$P$12:$P$1000,'Fluid 1 Transfer'!$K$12:$K$1000,1,'Fluid 1 Transfer'!$H$12:$H$1000,'Fluid 1 Plate'!$B18 &amp; 'Fluid 1 Plate'!W$5)</f>
        <v>0</v>
      </c>
      <c r="X18" s="99">
        <f>SUMIFS('Fluid 1 Transfer'!$P$12:$P$1000,'Fluid 1 Transfer'!$K$12:$K$1000,1,'Fluid 1 Transfer'!$H$12:$H$1000,'Fluid 1 Plate'!$B18 &amp; 'Fluid 1 Plate'!X$5)</f>
        <v>0</v>
      </c>
      <c r="Y18" s="99">
        <f>SUMIFS('Fluid 1 Transfer'!$P$12:$P$1000,'Fluid 1 Transfer'!$K$12:$K$1000,1,'Fluid 1 Transfer'!$H$12:$H$1000,'Fluid 1 Plate'!$B18 &amp; 'Fluid 1 Plate'!Y$5)</f>
        <v>0</v>
      </c>
      <c r="Z18" s="99">
        <f>SUMIFS('Fluid 1 Transfer'!$P$12:$P$1000,'Fluid 1 Transfer'!$K$12:$K$1000,1,'Fluid 1 Transfer'!$H$12:$H$1000,'Fluid 1 Plate'!$B18 &amp; 'Fluid 1 Plate'!Z$5)</f>
        <v>0</v>
      </c>
      <c r="AA18" s="5"/>
      <c r="AB18" s="5"/>
    </row>
    <row r="19" spans="1:28">
      <c r="A19" s="94"/>
      <c r="B19" s="93" t="s">
        <v>13</v>
      </c>
      <c r="C19" s="99">
        <f>SUMIFS('Fluid 1 Transfer'!$P$12:$P$1000,'Fluid 1 Transfer'!$K$12:$K$1000,1,'Fluid 1 Transfer'!$H$12:$H$1000,'Fluid 1 Plate'!$B19 &amp; 'Fluid 1 Plate'!C$5)</f>
        <v>270</v>
      </c>
      <c r="D19" s="99">
        <f>SUMIFS('Fluid 1 Transfer'!$P$12:$P$1000,'Fluid 1 Transfer'!$K$12:$K$1000,1,'Fluid 1 Transfer'!$H$12:$H$1000,'Fluid 1 Plate'!$B19 &amp; 'Fluid 1 Plate'!D$5)</f>
        <v>90</v>
      </c>
      <c r="E19" s="99">
        <f>SUMIFS('Fluid 1 Transfer'!$P$12:$P$1000,'Fluid 1 Transfer'!$K$12:$K$1000,1,'Fluid 1 Transfer'!$H$12:$H$1000,'Fluid 1 Plate'!$B19 &amp; 'Fluid 1 Plate'!E$5)</f>
        <v>30</v>
      </c>
      <c r="F19" s="99">
        <f>SUMIFS('Fluid 1 Transfer'!$P$12:$P$1000,'Fluid 1 Transfer'!$K$12:$K$1000,1,'Fluid 1 Transfer'!$H$12:$H$1000,'Fluid 1 Plate'!$B19 &amp; 'Fluid 1 Plate'!F$5)</f>
        <v>10</v>
      </c>
      <c r="G19" s="99">
        <f>SUMIFS('Fluid 1 Transfer'!$P$12:$P$1000,'Fluid 1 Transfer'!$K$12:$K$1000,1,'Fluid 1 Transfer'!$H$12:$H$1000,'Fluid 1 Plate'!$B19 &amp; 'Fluid 1 Plate'!G$5)</f>
        <v>605</v>
      </c>
      <c r="H19" s="99">
        <f>SUMIFS('Fluid 1 Transfer'!$P$12:$P$1000,'Fluid 1 Transfer'!$K$12:$K$1000,1,'Fluid 1 Transfer'!$H$12:$H$1000,'Fluid 1 Plate'!$B19 &amp; 'Fluid 1 Plate'!H$5)</f>
        <v>202.5</v>
      </c>
      <c r="I19" s="99">
        <f>SUMIFS('Fluid 1 Transfer'!$P$12:$P$1000,'Fluid 1 Transfer'!$K$12:$K$1000,1,'Fluid 1 Transfer'!$H$12:$H$1000,'Fluid 1 Plate'!$B19 &amp; 'Fluid 1 Plate'!I$5)</f>
        <v>67.5</v>
      </c>
      <c r="J19" s="99">
        <f>SUMIFS('Fluid 1 Transfer'!$P$12:$P$1000,'Fluid 1 Transfer'!$K$12:$K$1000,1,'Fluid 1 Transfer'!$H$12:$H$1000,'Fluid 1 Plate'!$B19 &amp; 'Fluid 1 Plate'!J$5)</f>
        <v>22.5</v>
      </c>
      <c r="K19" s="99">
        <f>SUMIFS('Fluid 1 Transfer'!$P$12:$P$1000,'Fluid 1 Transfer'!$K$12:$K$1000,1,'Fluid 1 Transfer'!$H$12:$H$1000,'Fluid 1 Plate'!$B19 &amp; 'Fluid 1 Plate'!K$5)</f>
        <v>7.5</v>
      </c>
      <c r="L19" s="99">
        <f>SUMIFS('Fluid 1 Transfer'!$P$12:$P$1000,'Fluid 1 Transfer'!$K$12:$K$1000,1,'Fluid 1 Transfer'!$H$12:$H$1000,'Fluid 1 Plate'!$B19 &amp; 'Fluid 1 Plate'!L$5)</f>
        <v>2.5</v>
      </c>
      <c r="M19" s="99">
        <f>SUMIFS('Fluid 1 Transfer'!$P$12:$P$1000,'Fluid 1 Transfer'!$K$12:$K$1000,1,'Fluid 1 Transfer'!$H$12:$H$1000,'Fluid 1 Plate'!$B19 &amp; 'Fluid 1 Plate'!M$5)</f>
        <v>610</v>
      </c>
      <c r="N19" s="99">
        <f>SUMIFS('Fluid 1 Transfer'!$P$12:$P$1000,'Fluid 1 Transfer'!$K$12:$K$1000,1,'Fluid 1 Transfer'!$H$12:$H$1000,'Fluid 1 Plate'!$B19 &amp; 'Fluid 1 Plate'!N$5)</f>
        <v>202.5</v>
      </c>
      <c r="O19" s="99">
        <f>SUMIFS('Fluid 1 Transfer'!$P$12:$P$1000,'Fluid 1 Transfer'!$K$12:$K$1000,1,'Fluid 1 Transfer'!$H$12:$H$1000,'Fluid 1 Plate'!$B19 &amp; 'Fluid 1 Plate'!O$5)</f>
        <v>67.5</v>
      </c>
      <c r="P19" s="99">
        <f>SUMIFS('Fluid 1 Transfer'!$P$12:$P$1000,'Fluid 1 Transfer'!$K$12:$K$1000,1,'Fluid 1 Transfer'!$H$12:$H$1000,'Fluid 1 Plate'!$B19 &amp; 'Fluid 1 Plate'!P$5)</f>
        <v>22.5</v>
      </c>
      <c r="Q19" s="99">
        <f>SUMIFS('Fluid 1 Transfer'!$P$12:$P$1000,'Fluid 1 Transfer'!$K$12:$K$1000,1,'Fluid 1 Transfer'!$H$12:$H$1000,'Fluid 1 Plate'!$B19 &amp; 'Fluid 1 Plate'!Q$5)</f>
        <v>7.5</v>
      </c>
      <c r="R19" s="99">
        <f>SUMIFS('Fluid 1 Transfer'!$P$12:$P$1000,'Fluid 1 Transfer'!$K$12:$K$1000,1,'Fluid 1 Transfer'!$H$12:$H$1000,'Fluid 1 Plate'!$B19 &amp; 'Fluid 1 Plate'!R$5)</f>
        <v>2.5</v>
      </c>
      <c r="S19" s="99">
        <f>SUMIFS('Fluid 1 Transfer'!$P$12:$P$1000,'Fluid 1 Transfer'!$K$12:$K$1000,1,'Fluid 1 Transfer'!$H$12:$H$1000,'Fluid 1 Plate'!$B19 &amp; 'Fluid 1 Plate'!S$5)</f>
        <v>0</v>
      </c>
      <c r="T19" s="99">
        <f>SUMIFS('Fluid 1 Transfer'!$P$12:$P$1000,'Fluid 1 Transfer'!$K$12:$K$1000,1,'Fluid 1 Transfer'!$H$12:$H$1000,'Fluid 1 Plate'!$B19 &amp; 'Fluid 1 Plate'!T$5)</f>
        <v>22.5</v>
      </c>
      <c r="U19" s="99">
        <f>SUMIFS('Fluid 1 Transfer'!$P$12:$P$1000,'Fluid 1 Transfer'!$K$12:$K$1000,1,'Fluid 1 Transfer'!$H$12:$H$1000,'Fluid 1 Plate'!$B19 &amp; 'Fluid 1 Plate'!U$5)</f>
        <v>22.5</v>
      </c>
      <c r="V19" s="99">
        <f>SUMIFS('Fluid 1 Transfer'!$P$12:$P$1000,'Fluid 1 Transfer'!$K$12:$K$1000,1,'Fluid 1 Transfer'!$H$12:$H$1000,'Fluid 1 Plate'!$B19 &amp; 'Fluid 1 Plate'!V$5)</f>
        <v>0</v>
      </c>
      <c r="W19" s="99">
        <f>SUMIFS('Fluid 1 Transfer'!$P$12:$P$1000,'Fluid 1 Transfer'!$K$12:$K$1000,1,'Fluid 1 Transfer'!$H$12:$H$1000,'Fluid 1 Plate'!$B19 &amp; 'Fluid 1 Plate'!W$5)</f>
        <v>0</v>
      </c>
      <c r="X19" s="99">
        <f>SUMIFS('Fluid 1 Transfer'!$P$12:$P$1000,'Fluid 1 Transfer'!$K$12:$K$1000,1,'Fluid 1 Transfer'!$H$12:$H$1000,'Fluid 1 Plate'!$B19 &amp; 'Fluid 1 Plate'!X$5)</f>
        <v>0</v>
      </c>
      <c r="Y19" s="99">
        <f>SUMIFS('Fluid 1 Transfer'!$P$12:$P$1000,'Fluid 1 Transfer'!$K$12:$K$1000,1,'Fluid 1 Transfer'!$H$12:$H$1000,'Fluid 1 Plate'!$B19 &amp; 'Fluid 1 Plate'!Y$5)</f>
        <v>0</v>
      </c>
      <c r="Z19" s="99">
        <f>SUMIFS('Fluid 1 Transfer'!$P$12:$P$1000,'Fluid 1 Transfer'!$K$12:$K$1000,1,'Fluid 1 Transfer'!$H$12:$H$1000,'Fluid 1 Plate'!$B19 &amp; 'Fluid 1 Plate'!Z$5)</f>
        <v>0</v>
      </c>
      <c r="AA19" s="5"/>
      <c r="AB19" s="5"/>
    </row>
    <row r="20" spans="1:28">
      <c r="A20" s="94"/>
      <c r="B20" s="93" t="s">
        <v>14</v>
      </c>
      <c r="C20" s="99">
        <f>SUMIFS('Fluid 1 Transfer'!$P$12:$P$1000,'Fluid 1 Transfer'!$K$12:$K$1000,1,'Fluid 1 Transfer'!$H$12:$H$1000,'Fluid 1 Plate'!$B20 &amp; 'Fluid 1 Plate'!C$5)</f>
        <v>270</v>
      </c>
      <c r="D20" s="99">
        <f>SUMIFS('Fluid 1 Transfer'!$P$12:$P$1000,'Fluid 1 Transfer'!$K$12:$K$1000,1,'Fluid 1 Transfer'!$H$12:$H$1000,'Fluid 1 Plate'!$B20 &amp; 'Fluid 1 Plate'!D$5)</f>
        <v>90</v>
      </c>
      <c r="E20" s="99">
        <f>SUMIFS('Fluid 1 Transfer'!$P$12:$P$1000,'Fluid 1 Transfer'!$K$12:$K$1000,1,'Fluid 1 Transfer'!$H$12:$H$1000,'Fluid 1 Plate'!$B20 &amp; 'Fluid 1 Plate'!E$5)</f>
        <v>30</v>
      </c>
      <c r="F20" s="99">
        <f>SUMIFS('Fluid 1 Transfer'!$P$12:$P$1000,'Fluid 1 Transfer'!$K$12:$K$1000,1,'Fluid 1 Transfer'!$H$12:$H$1000,'Fluid 1 Plate'!$B20 &amp; 'Fluid 1 Plate'!F$5)</f>
        <v>10</v>
      </c>
      <c r="G20" s="99">
        <f>SUMIFS('Fluid 1 Transfer'!$P$12:$P$1000,'Fluid 1 Transfer'!$K$12:$K$1000,1,'Fluid 1 Transfer'!$H$12:$H$1000,'Fluid 1 Plate'!$B20 &amp; 'Fluid 1 Plate'!G$5)</f>
        <v>605</v>
      </c>
      <c r="H20" s="99">
        <f>SUMIFS('Fluid 1 Transfer'!$P$12:$P$1000,'Fluid 1 Transfer'!$K$12:$K$1000,1,'Fluid 1 Transfer'!$H$12:$H$1000,'Fluid 1 Plate'!$B20 &amp; 'Fluid 1 Plate'!H$5)</f>
        <v>202.5</v>
      </c>
      <c r="I20" s="99">
        <f>SUMIFS('Fluid 1 Transfer'!$P$12:$P$1000,'Fluid 1 Transfer'!$K$12:$K$1000,1,'Fluid 1 Transfer'!$H$12:$H$1000,'Fluid 1 Plate'!$B20 &amp; 'Fluid 1 Plate'!I$5)</f>
        <v>67.5</v>
      </c>
      <c r="J20" s="99">
        <f>SUMIFS('Fluid 1 Transfer'!$P$12:$P$1000,'Fluid 1 Transfer'!$K$12:$K$1000,1,'Fluid 1 Transfer'!$H$12:$H$1000,'Fluid 1 Plate'!$B20 &amp; 'Fluid 1 Plate'!J$5)</f>
        <v>22.5</v>
      </c>
      <c r="K20" s="99">
        <f>SUMIFS('Fluid 1 Transfer'!$P$12:$P$1000,'Fluid 1 Transfer'!$K$12:$K$1000,1,'Fluid 1 Transfer'!$H$12:$H$1000,'Fluid 1 Plate'!$B20 &amp; 'Fluid 1 Plate'!K$5)</f>
        <v>7.5</v>
      </c>
      <c r="L20" s="99">
        <f>SUMIFS('Fluid 1 Transfer'!$P$12:$P$1000,'Fluid 1 Transfer'!$K$12:$K$1000,1,'Fluid 1 Transfer'!$H$12:$H$1000,'Fluid 1 Plate'!$B20 &amp; 'Fluid 1 Plate'!L$5)</f>
        <v>2.5</v>
      </c>
      <c r="M20" s="99">
        <f>SUMIFS('Fluid 1 Transfer'!$P$12:$P$1000,'Fluid 1 Transfer'!$K$12:$K$1000,1,'Fluid 1 Transfer'!$H$12:$H$1000,'Fluid 1 Plate'!$B20 &amp; 'Fluid 1 Plate'!M$5)</f>
        <v>610</v>
      </c>
      <c r="N20" s="99">
        <f>SUMIFS('Fluid 1 Transfer'!$P$12:$P$1000,'Fluid 1 Transfer'!$K$12:$K$1000,1,'Fluid 1 Transfer'!$H$12:$H$1000,'Fluid 1 Plate'!$B20 &amp; 'Fluid 1 Plate'!N$5)</f>
        <v>202.5</v>
      </c>
      <c r="O20" s="99">
        <f>SUMIFS('Fluid 1 Transfer'!$P$12:$P$1000,'Fluid 1 Transfer'!$K$12:$K$1000,1,'Fluid 1 Transfer'!$H$12:$H$1000,'Fluid 1 Plate'!$B20 &amp; 'Fluid 1 Plate'!O$5)</f>
        <v>67.5</v>
      </c>
      <c r="P20" s="99">
        <f>SUMIFS('Fluid 1 Transfer'!$P$12:$P$1000,'Fluid 1 Transfer'!$K$12:$K$1000,1,'Fluid 1 Transfer'!$H$12:$H$1000,'Fluid 1 Plate'!$B20 &amp; 'Fluid 1 Plate'!P$5)</f>
        <v>22.5</v>
      </c>
      <c r="Q20" s="99">
        <f>SUMIFS('Fluid 1 Transfer'!$P$12:$P$1000,'Fluid 1 Transfer'!$K$12:$K$1000,1,'Fluid 1 Transfer'!$H$12:$H$1000,'Fluid 1 Plate'!$B20 &amp; 'Fluid 1 Plate'!Q$5)</f>
        <v>7.5</v>
      </c>
      <c r="R20" s="99">
        <f>SUMIFS('Fluid 1 Transfer'!$P$12:$P$1000,'Fluid 1 Transfer'!$K$12:$K$1000,1,'Fluid 1 Transfer'!$H$12:$H$1000,'Fluid 1 Plate'!$B20 &amp; 'Fluid 1 Plate'!R$5)</f>
        <v>2.5</v>
      </c>
      <c r="S20" s="99">
        <f>SUMIFS('Fluid 1 Transfer'!$P$12:$P$1000,'Fluid 1 Transfer'!$K$12:$K$1000,1,'Fluid 1 Transfer'!$H$12:$H$1000,'Fluid 1 Plate'!$B20 &amp; 'Fluid 1 Plate'!S$5)</f>
        <v>0</v>
      </c>
      <c r="T20" s="99">
        <f>SUMIFS('Fluid 1 Transfer'!$P$12:$P$1000,'Fluid 1 Transfer'!$K$12:$K$1000,1,'Fluid 1 Transfer'!$H$12:$H$1000,'Fluid 1 Plate'!$B20 &amp; 'Fluid 1 Plate'!T$5)</f>
        <v>7.5</v>
      </c>
      <c r="U20" s="99">
        <f>SUMIFS('Fluid 1 Transfer'!$P$12:$P$1000,'Fluid 1 Transfer'!$K$12:$K$1000,1,'Fluid 1 Transfer'!$H$12:$H$1000,'Fluid 1 Plate'!$B20 &amp; 'Fluid 1 Plate'!U$5)</f>
        <v>7.5</v>
      </c>
      <c r="V20" s="99">
        <f>SUMIFS('Fluid 1 Transfer'!$P$12:$P$1000,'Fluid 1 Transfer'!$K$12:$K$1000,1,'Fluid 1 Transfer'!$H$12:$H$1000,'Fluid 1 Plate'!$B20 &amp; 'Fluid 1 Plate'!V$5)</f>
        <v>0</v>
      </c>
      <c r="W20" s="99">
        <f>SUMIFS('Fluid 1 Transfer'!$P$12:$P$1000,'Fluid 1 Transfer'!$K$12:$K$1000,1,'Fluid 1 Transfer'!$H$12:$H$1000,'Fluid 1 Plate'!$B20 &amp; 'Fluid 1 Plate'!W$5)</f>
        <v>0</v>
      </c>
      <c r="X20" s="99">
        <f>SUMIFS('Fluid 1 Transfer'!$P$12:$P$1000,'Fluid 1 Transfer'!$K$12:$K$1000,1,'Fluid 1 Transfer'!$H$12:$H$1000,'Fluid 1 Plate'!$B20 &amp; 'Fluid 1 Plate'!X$5)</f>
        <v>0</v>
      </c>
      <c r="Y20" s="99">
        <f>SUMIFS('Fluid 1 Transfer'!$P$12:$P$1000,'Fluid 1 Transfer'!$K$12:$K$1000,1,'Fluid 1 Transfer'!$H$12:$H$1000,'Fluid 1 Plate'!$B20 &amp; 'Fluid 1 Plate'!Y$5)</f>
        <v>0</v>
      </c>
      <c r="Z20" s="99">
        <f>SUMIFS('Fluid 1 Transfer'!$P$12:$P$1000,'Fluid 1 Transfer'!$K$12:$K$1000,1,'Fluid 1 Transfer'!$H$12:$H$1000,'Fluid 1 Plate'!$B20 &amp; 'Fluid 1 Plate'!Z$5)</f>
        <v>0</v>
      </c>
      <c r="AA20" s="5"/>
      <c r="AB20" s="5"/>
    </row>
    <row r="21" spans="1:28">
      <c r="A21" s="94"/>
      <c r="B21" s="93" t="s">
        <v>15</v>
      </c>
      <c r="C21" s="99">
        <f>SUMIFS('Fluid 1 Transfer'!$P$12:$P$1000,'Fluid 1 Transfer'!$K$12:$K$1000,1,'Fluid 1 Transfer'!$H$12:$H$1000,'Fluid 1 Plate'!$B21 &amp; 'Fluid 1 Plate'!C$5)</f>
        <v>270</v>
      </c>
      <c r="D21" s="99">
        <f>SUMIFS('Fluid 1 Transfer'!$P$12:$P$1000,'Fluid 1 Transfer'!$K$12:$K$1000,1,'Fluid 1 Transfer'!$H$12:$H$1000,'Fluid 1 Plate'!$B21 &amp; 'Fluid 1 Plate'!D$5)</f>
        <v>90</v>
      </c>
      <c r="E21" s="99">
        <f>SUMIFS('Fluid 1 Transfer'!$P$12:$P$1000,'Fluid 1 Transfer'!$K$12:$K$1000,1,'Fluid 1 Transfer'!$H$12:$H$1000,'Fluid 1 Plate'!$B21 &amp; 'Fluid 1 Plate'!E$5)</f>
        <v>30</v>
      </c>
      <c r="F21" s="99">
        <f>SUMIFS('Fluid 1 Transfer'!$P$12:$P$1000,'Fluid 1 Transfer'!$K$12:$K$1000,1,'Fluid 1 Transfer'!$H$12:$H$1000,'Fluid 1 Plate'!$B21 &amp; 'Fluid 1 Plate'!F$5)</f>
        <v>10</v>
      </c>
      <c r="G21" s="99">
        <f>SUMIFS('Fluid 1 Transfer'!$P$12:$P$1000,'Fluid 1 Transfer'!$K$12:$K$1000,1,'Fluid 1 Transfer'!$H$12:$H$1000,'Fluid 1 Plate'!$B21 &amp; 'Fluid 1 Plate'!G$5)</f>
        <v>605</v>
      </c>
      <c r="H21" s="99">
        <f>SUMIFS('Fluid 1 Transfer'!$P$12:$P$1000,'Fluid 1 Transfer'!$K$12:$K$1000,1,'Fluid 1 Transfer'!$H$12:$H$1000,'Fluid 1 Plate'!$B21 &amp; 'Fluid 1 Plate'!H$5)</f>
        <v>202.5</v>
      </c>
      <c r="I21" s="99">
        <f>SUMIFS('Fluid 1 Transfer'!$P$12:$P$1000,'Fluid 1 Transfer'!$K$12:$K$1000,1,'Fluid 1 Transfer'!$H$12:$H$1000,'Fluid 1 Plate'!$B21 &amp; 'Fluid 1 Plate'!I$5)</f>
        <v>67.5</v>
      </c>
      <c r="J21" s="99">
        <f>SUMIFS('Fluid 1 Transfer'!$P$12:$P$1000,'Fluid 1 Transfer'!$K$12:$K$1000,1,'Fluid 1 Transfer'!$H$12:$H$1000,'Fluid 1 Plate'!$B21 &amp; 'Fluid 1 Plate'!J$5)</f>
        <v>22.5</v>
      </c>
      <c r="K21" s="99">
        <f>SUMIFS('Fluid 1 Transfer'!$P$12:$P$1000,'Fluid 1 Transfer'!$K$12:$K$1000,1,'Fluid 1 Transfer'!$H$12:$H$1000,'Fluid 1 Plate'!$B21 &amp; 'Fluid 1 Plate'!K$5)</f>
        <v>7.5</v>
      </c>
      <c r="L21" s="99">
        <f>SUMIFS('Fluid 1 Transfer'!$P$12:$P$1000,'Fluid 1 Transfer'!$K$12:$K$1000,1,'Fluid 1 Transfer'!$H$12:$H$1000,'Fluid 1 Plate'!$B21 &amp; 'Fluid 1 Plate'!L$5)</f>
        <v>2.5</v>
      </c>
      <c r="M21" s="99">
        <f>SUMIFS('Fluid 1 Transfer'!$P$12:$P$1000,'Fluid 1 Transfer'!$K$12:$K$1000,1,'Fluid 1 Transfer'!$H$12:$H$1000,'Fluid 1 Plate'!$B21 &amp; 'Fluid 1 Plate'!M$5)</f>
        <v>610</v>
      </c>
      <c r="N21" s="99">
        <f>SUMIFS('Fluid 1 Transfer'!$P$12:$P$1000,'Fluid 1 Transfer'!$K$12:$K$1000,1,'Fluid 1 Transfer'!$H$12:$H$1000,'Fluid 1 Plate'!$B21 &amp; 'Fluid 1 Plate'!N$5)</f>
        <v>202.5</v>
      </c>
      <c r="O21" s="99">
        <f>SUMIFS('Fluid 1 Transfer'!$P$12:$P$1000,'Fluid 1 Transfer'!$K$12:$K$1000,1,'Fluid 1 Transfer'!$H$12:$H$1000,'Fluid 1 Plate'!$B21 &amp; 'Fluid 1 Plate'!O$5)</f>
        <v>67.5</v>
      </c>
      <c r="P21" s="99">
        <f>SUMIFS('Fluid 1 Transfer'!$P$12:$P$1000,'Fluid 1 Transfer'!$K$12:$K$1000,1,'Fluid 1 Transfer'!$H$12:$H$1000,'Fluid 1 Plate'!$B21 &amp; 'Fluid 1 Plate'!P$5)</f>
        <v>22.5</v>
      </c>
      <c r="Q21" s="99">
        <f>SUMIFS('Fluid 1 Transfer'!$P$12:$P$1000,'Fluid 1 Transfer'!$K$12:$K$1000,1,'Fluid 1 Transfer'!$H$12:$H$1000,'Fluid 1 Plate'!$B21 &amp; 'Fluid 1 Plate'!Q$5)</f>
        <v>7.5</v>
      </c>
      <c r="R21" s="99">
        <f>SUMIFS('Fluid 1 Transfer'!$P$12:$P$1000,'Fluid 1 Transfer'!$K$12:$K$1000,1,'Fluid 1 Transfer'!$H$12:$H$1000,'Fluid 1 Plate'!$B21 &amp; 'Fluid 1 Plate'!R$5)</f>
        <v>2.5</v>
      </c>
      <c r="S21" s="99">
        <f>SUMIFS('Fluid 1 Transfer'!$P$12:$P$1000,'Fluid 1 Transfer'!$K$12:$K$1000,1,'Fluid 1 Transfer'!$H$12:$H$1000,'Fluid 1 Plate'!$B21 &amp; 'Fluid 1 Plate'!S$5)</f>
        <v>0</v>
      </c>
      <c r="T21" s="99">
        <f>SUMIFS('Fluid 1 Transfer'!$P$12:$P$1000,'Fluid 1 Transfer'!$K$12:$K$1000,1,'Fluid 1 Transfer'!$H$12:$H$1000,'Fluid 1 Plate'!$B21 &amp; 'Fluid 1 Plate'!T$5)</f>
        <v>2.5</v>
      </c>
      <c r="U21" s="99">
        <f>SUMIFS('Fluid 1 Transfer'!$P$12:$P$1000,'Fluid 1 Transfer'!$K$12:$K$1000,1,'Fluid 1 Transfer'!$H$12:$H$1000,'Fluid 1 Plate'!$B21 &amp; 'Fluid 1 Plate'!U$5)</f>
        <v>2.5</v>
      </c>
      <c r="V21" s="99">
        <f>SUMIFS('Fluid 1 Transfer'!$P$12:$P$1000,'Fluid 1 Transfer'!$K$12:$K$1000,1,'Fluid 1 Transfer'!$H$12:$H$1000,'Fluid 1 Plate'!$B21 &amp; 'Fluid 1 Plate'!V$5)</f>
        <v>0</v>
      </c>
      <c r="W21" s="99">
        <f>SUMIFS('Fluid 1 Transfer'!$P$12:$P$1000,'Fluid 1 Transfer'!$K$12:$K$1000,1,'Fluid 1 Transfer'!$H$12:$H$1000,'Fluid 1 Plate'!$B21 &amp; 'Fluid 1 Plate'!W$5)</f>
        <v>0</v>
      </c>
      <c r="X21" s="99">
        <f>SUMIFS('Fluid 1 Transfer'!$P$12:$P$1000,'Fluid 1 Transfer'!$K$12:$K$1000,1,'Fluid 1 Transfer'!$H$12:$H$1000,'Fluid 1 Plate'!$B21 &amp; 'Fluid 1 Plate'!X$5)</f>
        <v>0</v>
      </c>
      <c r="Y21" s="99">
        <f>SUMIFS('Fluid 1 Transfer'!$P$12:$P$1000,'Fluid 1 Transfer'!$K$12:$K$1000,1,'Fluid 1 Transfer'!$H$12:$H$1000,'Fluid 1 Plate'!$B21 &amp; 'Fluid 1 Plate'!Y$5)</f>
        <v>0</v>
      </c>
      <c r="Z21" s="99">
        <f>SUMIFS('Fluid 1 Transfer'!$P$12:$P$1000,'Fluid 1 Transfer'!$K$12:$K$1000,1,'Fluid 1 Transfer'!$H$12:$H$1000,'Fluid 1 Plate'!$B21 &amp; 'Fluid 1 Plate'!Z$5)</f>
        <v>0</v>
      </c>
      <c r="AA21" s="5"/>
      <c r="AB21" s="5"/>
    </row>
    <row r="22" spans="1:28">
      <c r="A22" s="94"/>
      <c r="B22" s="93"/>
      <c r="C22" s="95"/>
      <c r="D22" s="95"/>
      <c r="E22" s="95"/>
      <c r="F22" s="95"/>
      <c r="G22" s="95"/>
      <c r="H22" s="95"/>
      <c r="I22" s="95"/>
      <c r="J22" s="95"/>
      <c r="K22" s="95"/>
      <c r="L22" s="95"/>
      <c r="M22" s="95"/>
      <c r="N22" s="95"/>
      <c r="O22" s="95"/>
      <c r="P22" s="95"/>
      <c r="Q22" s="95"/>
      <c r="R22" s="95"/>
      <c r="S22" s="95"/>
      <c r="T22" s="95"/>
      <c r="U22" s="95"/>
      <c r="V22" s="95"/>
      <c r="W22" s="95"/>
      <c r="X22" s="95"/>
      <c r="Y22" s="95"/>
      <c r="Z22" s="95"/>
      <c r="AA22" s="5"/>
      <c r="AB22" s="5"/>
    </row>
    <row r="23" spans="1:28" ht="18.75">
      <c r="A23" s="94"/>
      <c r="B23" s="5"/>
      <c r="C23" s="278" t="str">
        <f>"Concentration (uM) of " &amp;Overview!E4</f>
        <v>Concentration (uM) of LSD1 Inhib.</v>
      </c>
      <c r="D23" s="278"/>
      <c r="E23" s="278"/>
      <c r="F23" s="278"/>
      <c r="G23" s="278"/>
      <c r="H23" s="278"/>
      <c r="I23" s="278"/>
      <c r="J23" s="278"/>
      <c r="K23" s="278"/>
      <c r="L23" s="278"/>
      <c r="M23" s="278"/>
      <c r="N23" s="278"/>
      <c r="O23" s="278"/>
      <c r="P23" s="278"/>
      <c r="Q23" s="278"/>
      <c r="R23" s="278"/>
      <c r="S23" s="278"/>
      <c r="T23" s="278"/>
      <c r="U23" s="278"/>
      <c r="V23" s="278"/>
      <c r="W23" s="278"/>
      <c r="X23" s="278"/>
      <c r="Y23" s="278"/>
      <c r="Z23" s="278"/>
      <c r="AA23" s="5"/>
      <c r="AB23" s="5"/>
    </row>
    <row r="24" spans="1:28">
      <c r="A24" s="94"/>
      <c r="B24" s="93"/>
      <c r="C24" s="93">
        <v>1</v>
      </c>
      <c r="D24" s="93">
        <v>2</v>
      </c>
      <c r="E24" s="93">
        <v>3</v>
      </c>
      <c r="F24" s="93">
        <v>4</v>
      </c>
      <c r="G24" s="93">
        <v>5</v>
      </c>
      <c r="H24" s="93">
        <v>6</v>
      </c>
      <c r="I24" s="93">
        <v>7</v>
      </c>
      <c r="J24" s="93">
        <v>8</v>
      </c>
      <c r="K24" s="93">
        <v>9</v>
      </c>
      <c r="L24" s="93">
        <v>10</v>
      </c>
      <c r="M24" s="93">
        <v>11</v>
      </c>
      <c r="N24" s="93">
        <v>12</v>
      </c>
      <c r="O24" s="93">
        <v>13</v>
      </c>
      <c r="P24" s="93">
        <v>14</v>
      </c>
      <c r="Q24" s="93">
        <v>15</v>
      </c>
      <c r="R24" s="93">
        <v>16</v>
      </c>
      <c r="S24" s="93">
        <v>17</v>
      </c>
      <c r="T24" s="93">
        <v>18</v>
      </c>
      <c r="U24" s="93">
        <v>19</v>
      </c>
      <c r="V24" s="93">
        <v>20</v>
      </c>
      <c r="W24" s="93">
        <v>21</v>
      </c>
      <c r="X24" s="93">
        <v>22</v>
      </c>
      <c r="Y24" s="93">
        <v>23</v>
      </c>
      <c r="Z24" s="93">
        <v>24</v>
      </c>
      <c r="AA24" s="5"/>
      <c r="AB24" s="5"/>
    </row>
    <row r="25" spans="1:28">
      <c r="A25" s="94"/>
      <c r="B25" s="93" t="s">
        <v>0</v>
      </c>
      <c r="C25" s="97">
        <f>SUMIFS('Fluid 1 Transfer'!$O$12:$O$1000,'Fluid 1 Transfer'!$K$12:$K$1000,1,'Fluid 1 Transfer'!$H$12:$H$1000,'Fluid 1 Plate'!$B25 &amp; 'Fluid 1 Plate'!C$24)</f>
        <v>50</v>
      </c>
      <c r="D25" s="97">
        <f>SUMIFS('Fluid 1 Transfer'!$O$12:$O$1000,'Fluid 1 Transfer'!$K$12:$K$1000,1,'Fluid 1 Transfer'!$H$12:$H$1000,'Fluid 1 Plate'!$B25 &amp; 'Fluid 1 Plate'!D$24)</f>
        <v>16.666666666666668</v>
      </c>
      <c r="E25" s="97">
        <f>SUMIFS('Fluid 1 Transfer'!$O$12:$O$1000,'Fluid 1 Transfer'!$K$12:$K$1000,1,'Fluid 1 Transfer'!$H$12:$H$1000,'Fluid 1 Plate'!$B25 &amp; 'Fluid 1 Plate'!E$24)</f>
        <v>5.5555555555555554</v>
      </c>
      <c r="F25" s="97">
        <f>SUMIFS('Fluid 1 Transfer'!$O$12:$O$1000,'Fluid 1 Transfer'!$K$12:$K$1000,1,'Fluid 1 Transfer'!$H$12:$H$1000,'Fluid 1 Plate'!$B25 &amp; 'Fluid 1 Plate'!F$24)</f>
        <v>1.8518518518518519</v>
      </c>
      <c r="G25" s="97">
        <f>SUMIFS('Fluid 1 Transfer'!$O$12:$O$1000,'Fluid 1 Transfer'!$K$12:$K$1000,1,'Fluid 1 Transfer'!$H$12:$H$1000,'Fluid 1 Plate'!$B25 &amp; 'Fluid 1 Plate'!G$24)</f>
        <v>0.6162037037037037</v>
      </c>
      <c r="H25" s="97">
        <f>SUMIFS('Fluid 1 Transfer'!$O$12:$O$1000,'Fluid 1 Transfer'!$K$12:$K$1000,1,'Fluid 1 Transfer'!$H$12:$H$1000,'Fluid 1 Plate'!$B25 &amp; 'Fluid 1 Plate'!H$24)</f>
        <v>0.20625000000000002</v>
      </c>
      <c r="I25" s="97">
        <f>SUMIFS('Fluid 1 Transfer'!$O$12:$O$1000,'Fluid 1 Transfer'!$K$12:$K$1000,1,'Fluid 1 Transfer'!$H$12:$H$1000,'Fluid 1 Plate'!$B25 &amp; 'Fluid 1 Plate'!I$24)</f>
        <v>6.8750000000000006E-2</v>
      </c>
      <c r="J25" s="97">
        <f>SUMIFS('Fluid 1 Transfer'!$O$12:$O$1000,'Fluid 1 Transfer'!$K$12:$K$1000,1,'Fluid 1 Transfer'!$H$12:$H$1000,'Fluid 1 Plate'!$B25 &amp; 'Fluid 1 Plate'!J$24)</f>
        <v>2.2916666666666669E-2</v>
      </c>
      <c r="K25" s="97">
        <f>SUMIFS('Fluid 1 Transfer'!$O$12:$O$1000,'Fluid 1 Transfer'!$K$12:$K$1000,1,'Fluid 1 Transfer'!$H$12:$H$1000,'Fluid 1 Plate'!$B25 &amp; 'Fluid 1 Plate'!K$24)</f>
        <v>7.6388888888888886E-3</v>
      </c>
      <c r="L25" s="97">
        <f>SUMIFS('Fluid 1 Transfer'!$O$12:$O$1000,'Fluid 1 Transfer'!$K$12:$K$1000,1,'Fluid 1 Transfer'!$H$12:$H$1000,'Fluid 1 Plate'!$B25 &amp; 'Fluid 1 Plate'!L$24)</f>
        <v>2.5462962962962965E-3</v>
      </c>
      <c r="M25" s="97">
        <f>SUMIFS('Fluid 1 Transfer'!$O$12:$O$1000,'Fluid 1 Transfer'!$K$12:$K$1000,1,'Fluid 1 Transfer'!$H$12:$H$1000,'Fluid 1 Plate'!$B25 &amp; 'Fluid 1 Plate'!M$24)</f>
        <v>8.4722222222222219E-4</v>
      </c>
      <c r="N25" s="97">
        <f>SUMIFS('Fluid 1 Transfer'!$O$12:$O$1000,'Fluid 1 Transfer'!$K$12:$K$1000,1,'Fluid 1 Transfer'!$H$12:$H$1000,'Fluid 1 Plate'!$B25 &amp; 'Fluid 1 Plate'!N$24)</f>
        <v>2.8124999999999998E-4</v>
      </c>
      <c r="O25" s="97">
        <f>SUMIFS('Fluid 1 Transfer'!$O$12:$O$1000,'Fluid 1 Transfer'!$K$12:$K$1000,1,'Fluid 1 Transfer'!$H$12:$H$1000,'Fluid 1 Plate'!$B25 &amp; 'Fluid 1 Plate'!O$24)</f>
        <v>9.3750000000000002E-5</v>
      </c>
      <c r="P25" s="97">
        <f>SUMIFS('Fluid 1 Transfer'!$O$12:$O$1000,'Fluid 1 Transfer'!$K$12:$K$1000,1,'Fluid 1 Transfer'!$H$12:$H$1000,'Fluid 1 Plate'!$B25 &amp; 'Fluid 1 Plate'!P$24)</f>
        <v>3.1250000000000001E-5</v>
      </c>
      <c r="Q25" s="97">
        <f>SUMIFS('Fluid 1 Transfer'!$O$12:$O$1000,'Fluid 1 Transfer'!$K$12:$K$1000,1,'Fluid 1 Transfer'!$H$12:$H$1000,'Fluid 1 Plate'!$B25 &amp; 'Fluid 1 Plate'!Q$24)</f>
        <v>1.0416666666666666E-5</v>
      </c>
      <c r="R25" s="97">
        <f>SUMIFS('Fluid 1 Transfer'!$O$12:$O$1000,'Fluid 1 Transfer'!$K$12:$K$1000,1,'Fluid 1 Transfer'!$H$12:$H$1000,'Fluid 1 Plate'!$B25 &amp; 'Fluid 1 Plate'!R$24)</f>
        <v>3.4722222222222224E-6</v>
      </c>
      <c r="S25" s="97">
        <f>SUMIFS('Fluid 1 Transfer'!$O$12:$O$1000,'Fluid 1 Transfer'!$K$12:$K$1000,1,'Fluid 1 Transfer'!$H$12:$H$1000,'Fluid 1 Plate'!$B25 &amp; 'Fluid 1 Plate'!S$24)</f>
        <v>0</v>
      </c>
      <c r="T25" s="97">
        <f>SUMIFS('Fluid 1 Transfer'!$O$12:$O$1000,'Fluid 1 Transfer'!$K$12:$K$1000,1,'Fluid 1 Transfer'!$H$12:$H$1000,'Fluid 1 Plate'!$B25 &amp; 'Fluid 1 Plate'!T$24)</f>
        <v>50</v>
      </c>
      <c r="U25" s="97">
        <f>SUMIFS('Fluid 1 Transfer'!$O$12:$O$1000,'Fluid 1 Transfer'!$K$12:$K$1000,1,'Fluid 1 Transfer'!$H$12:$H$1000,'Fluid 1 Plate'!$B25 &amp; 'Fluid 1 Plate'!U$24)</f>
        <v>50</v>
      </c>
      <c r="V25" s="97">
        <f>SUMIFS('Fluid 1 Transfer'!$O$12:$O$1000,'Fluid 1 Transfer'!$K$12:$K$1000,1,'Fluid 1 Transfer'!$H$12:$H$1000,'Fluid 1 Plate'!$B25 &amp; 'Fluid 1 Plate'!V$24)</f>
        <v>0</v>
      </c>
      <c r="W25" s="97">
        <f>SUMIFS('Fluid 1 Transfer'!$O$12:$O$1000,'Fluid 1 Transfer'!$K$12:$K$1000,1,'Fluid 1 Transfer'!$H$12:$H$1000,'Fluid 1 Plate'!$B25 &amp; 'Fluid 1 Plate'!W$24)</f>
        <v>0</v>
      </c>
      <c r="X25" s="97">
        <f>SUMIFS('Fluid 1 Transfer'!$O$12:$O$1000,'Fluid 1 Transfer'!$K$12:$K$1000,1,'Fluid 1 Transfer'!$H$12:$H$1000,'Fluid 1 Plate'!$B25 &amp; 'Fluid 1 Plate'!X$24)</f>
        <v>0</v>
      </c>
      <c r="Y25" s="97">
        <f>SUMIFS('Fluid 1 Transfer'!$O$12:$O$1000,'Fluid 1 Transfer'!$K$12:$K$1000,1,'Fluid 1 Transfer'!$H$12:$H$1000,'Fluid 1 Plate'!$B25 &amp; 'Fluid 1 Plate'!Y$24)</f>
        <v>0</v>
      </c>
      <c r="Z25" s="97">
        <f>SUMIFS('Fluid 1 Transfer'!$O$12:$O$1000,'Fluid 1 Transfer'!$K$12:$K$1000,1,'Fluid 1 Transfer'!$H$12:$H$1000,'Fluid 1 Plate'!$B25 &amp; 'Fluid 1 Plate'!Z$24)</f>
        <v>0</v>
      </c>
      <c r="AA25" s="5"/>
      <c r="AB25" s="5"/>
    </row>
    <row r="26" spans="1:28">
      <c r="A26" s="94"/>
      <c r="B26" s="93" t="s">
        <v>1</v>
      </c>
      <c r="C26" s="97">
        <f>SUMIFS('Fluid 1 Transfer'!$O$12:$O$1000,'Fluid 1 Transfer'!$K$12:$K$1000,1,'Fluid 1 Transfer'!$H$12:$H$1000,'Fluid 1 Plate'!$B26 &amp; 'Fluid 1 Plate'!C$24)</f>
        <v>50</v>
      </c>
      <c r="D26" s="97">
        <f>SUMIFS('Fluid 1 Transfer'!$O$12:$O$1000,'Fluid 1 Transfer'!$K$12:$K$1000,1,'Fluid 1 Transfer'!$H$12:$H$1000,'Fluid 1 Plate'!$B26 &amp; 'Fluid 1 Plate'!D$24)</f>
        <v>16.666666666666668</v>
      </c>
      <c r="E26" s="97">
        <f>SUMIFS('Fluid 1 Transfer'!$O$12:$O$1000,'Fluid 1 Transfer'!$K$12:$K$1000,1,'Fluid 1 Transfer'!$H$12:$H$1000,'Fluid 1 Plate'!$B26 &amp; 'Fluid 1 Plate'!E$24)</f>
        <v>5.5555555555555554</v>
      </c>
      <c r="F26" s="97">
        <f>SUMIFS('Fluid 1 Transfer'!$O$12:$O$1000,'Fluid 1 Transfer'!$K$12:$K$1000,1,'Fluid 1 Transfer'!$H$12:$H$1000,'Fluid 1 Plate'!$B26 &amp; 'Fluid 1 Plate'!F$24)</f>
        <v>1.8518518518518519</v>
      </c>
      <c r="G26" s="97">
        <f>SUMIFS('Fluid 1 Transfer'!$O$12:$O$1000,'Fluid 1 Transfer'!$K$12:$K$1000,1,'Fluid 1 Transfer'!$H$12:$H$1000,'Fluid 1 Plate'!$B26 &amp; 'Fluid 1 Plate'!G$24)</f>
        <v>0.6162037037037037</v>
      </c>
      <c r="H26" s="97">
        <f>SUMIFS('Fluid 1 Transfer'!$O$12:$O$1000,'Fluid 1 Transfer'!$K$12:$K$1000,1,'Fluid 1 Transfer'!$H$12:$H$1000,'Fluid 1 Plate'!$B26 &amp; 'Fluid 1 Plate'!H$24)</f>
        <v>0.20625000000000002</v>
      </c>
      <c r="I26" s="97">
        <f>SUMIFS('Fluid 1 Transfer'!$O$12:$O$1000,'Fluid 1 Transfer'!$K$12:$K$1000,1,'Fluid 1 Transfer'!$H$12:$H$1000,'Fluid 1 Plate'!$B26 &amp; 'Fluid 1 Plate'!I$24)</f>
        <v>6.8750000000000006E-2</v>
      </c>
      <c r="J26" s="97">
        <f>SUMIFS('Fluid 1 Transfer'!$O$12:$O$1000,'Fluid 1 Transfer'!$K$12:$K$1000,1,'Fluid 1 Transfer'!$H$12:$H$1000,'Fluid 1 Plate'!$B26 &amp; 'Fluid 1 Plate'!J$24)</f>
        <v>2.2916666666666669E-2</v>
      </c>
      <c r="K26" s="97">
        <f>SUMIFS('Fluid 1 Transfer'!$O$12:$O$1000,'Fluid 1 Transfer'!$K$12:$K$1000,1,'Fluid 1 Transfer'!$H$12:$H$1000,'Fluid 1 Plate'!$B26 &amp; 'Fluid 1 Plate'!K$24)</f>
        <v>7.6388888888888886E-3</v>
      </c>
      <c r="L26" s="97">
        <f>SUMIFS('Fluid 1 Transfer'!$O$12:$O$1000,'Fluid 1 Transfer'!$K$12:$K$1000,1,'Fluid 1 Transfer'!$H$12:$H$1000,'Fluid 1 Plate'!$B26 &amp; 'Fluid 1 Plate'!L$24)</f>
        <v>2.5462962962962965E-3</v>
      </c>
      <c r="M26" s="97">
        <f>SUMIFS('Fluid 1 Transfer'!$O$12:$O$1000,'Fluid 1 Transfer'!$K$12:$K$1000,1,'Fluid 1 Transfer'!$H$12:$H$1000,'Fluid 1 Plate'!$B26 &amp; 'Fluid 1 Plate'!M$24)</f>
        <v>8.4722222222222219E-4</v>
      </c>
      <c r="N26" s="97">
        <f>SUMIFS('Fluid 1 Transfer'!$O$12:$O$1000,'Fluid 1 Transfer'!$K$12:$K$1000,1,'Fluid 1 Transfer'!$H$12:$H$1000,'Fluid 1 Plate'!$B26 &amp; 'Fluid 1 Plate'!N$24)</f>
        <v>2.8124999999999998E-4</v>
      </c>
      <c r="O26" s="97">
        <f>SUMIFS('Fluid 1 Transfer'!$O$12:$O$1000,'Fluid 1 Transfer'!$K$12:$K$1000,1,'Fluid 1 Transfer'!$H$12:$H$1000,'Fluid 1 Plate'!$B26 &amp; 'Fluid 1 Plate'!O$24)</f>
        <v>9.3750000000000002E-5</v>
      </c>
      <c r="P26" s="97">
        <f>SUMIFS('Fluid 1 Transfer'!$O$12:$O$1000,'Fluid 1 Transfer'!$K$12:$K$1000,1,'Fluid 1 Transfer'!$H$12:$H$1000,'Fluid 1 Plate'!$B26 &amp; 'Fluid 1 Plate'!P$24)</f>
        <v>3.1250000000000001E-5</v>
      </c>
      <c r="Q26" s="97">
        <f>SUMIFS('Fluid 1 Transfer'!$O$12:$O$1000,'Fluid 1 Transfer'!$K$12:$K$1000,1,'Fluid 1 Transfer'!$H$12:$H$1000,'Fluid 1 Plate'!$B26 &amp; 'Fluid 1 Plate'!Q$24)</f>
        <v>1.0416666666666666E-5</v>
      </c>
      <c r="R26" s="97">
        <f>SUMIFS('Fluid 1 Transfer'!$O$12:$O$1000,'Fluid 1 Transfer'!$K$12:$K$1000,1,'Fluid 1 Transfer'!$H$12:$H$1000,'Fluid 1 Plate'!$B26 &amp; 'Fluid 1 Plate'!R$24)</f>
        <v>3.4722222222222224E-6</v>
      </c>
      <c r="S26" s="97">
        <f>SUMIFS('Fluid 1 Transfer'!$O$12:$O$1000,'Fluid 1 Transfer'!$K$12:$K$1000,1,'Fluid 1 Transfer'!$H$12:$H$1000,'Fluid 1 Plate'!$B26 &amp; 'Fluid 1 Plate'!S$24)</f>
        <v>0</v>
      </c>
      <c r="T26" s="97">
        <f>SUMIFS('Fluid 1 Transfer'!$O$12:$O$1000,'Fluid 1 Transfer'!$K$12:$K$1000,1,'Fluid 1 Transfer'!$H$12:$H$1000,'Fluid 1 Plate'!$B26 &amp; 'Fluid 1 Plate'!T$24)</f>
        <v>16.666666666666668</v>
      </c>
      <c r="U26" s="97">
        <f>SUMIFS('Fluid 1 Transfer'!$O$12:$O$1000,'Fluid 1 Transfer'!$K$12:$K$1000,1,'Fluid 1 Transfer'!$H$12:$H$1000,'Fluid 1 Plate'!$B26 &amp; 'Fluid 1 Plate'!U$24)</f>
        <v>16.666666666666668</v>
      </c>
      <c r="V26" s="97">
        <f>SUMIFS('Fluid 1 Transfer'!$O$12:$O$1000,'Fluid 1 Transfer'!$K$12:$K$1000,1,'Fluid 1 Transfer'!$H$12:$H$1000,'Fluid 1 Plate'!$B26 &amp; 'Fluid 1 Plate'!V$24)</f>
        <v>0</v>
      </c>
      <c r="W26" s="97">
        <f>SUMIFS('Fluid 1 Transfer'!$O$12:$O$1000,'Fluid 1 Transfer'!$K$12:$K$1000,1,'Fluid 1 Transfer'!$H$12:$H$1000,'Fluid 1 Plate'!$B26 &amp; 'Fluid 1 Plate'!W$24)</f>
        <v>0</v>
      </c>
      <c r="X26" s="97">
        <f>SUMIFS('Fluid 1 Transfer'!$O$12:$O$1000,'Fluid 1 Transfer'!$K$12:$K$1000,1,'Fluid 1 Transfer'!$H$12:$H$1000,'Fluid 1 Plate'!$B26 &amp; 'Fluid 1 Plate'!X$24)</f>
        <v>0</v>
      </c>
      <c r="Y26" s="97">
        <f>SUMIFS('Fluid 1 Transfer'!$O$12:$O$1000,'Fluid 1 Transfer'!$K$12:$K$1000,1,'Fluid 1 Transfer'!$H$12:$H$1000,'Fluid 1 Plate'!$B26 &amp; 'Fluid 1 Plate'!Y$24)</f>
        <v>0</v>
      </c>
      <c r="Z26" s="97">
        <f>SUMIFS('Fluid 1 Transfer'!$O$12:$O$1000,'Fluid 1 Transfer'!$K$12:$K$1000,1,'Fluid 1 Transfer'!$H$12:$H$1000,'Fluid 1 Plate'!$B26 &amp; 'Fluid 1 Plate'!Z$24)</f>
        <v>0</v>
      </c>
      <c r="AA26" s="5"/>
      <c r="AB26" s="5"/>
    </row>
    <row r="27" spans="1:28">
      <c r="A27" s="94"/>
      <c r="B27" s="93" t="s">
        <v>2</v>
      </c>
      <c r="C27" s="97">
        <f>SUMIFS('Fluid 1 Transfer'!$O$12:$O$1000,'Fluid 1 Transfer'!$K$12:$K$1000,1,'Fluid 1 Transfer'!$H$12:$H$1000,'Fluid 1 Plate'!$B27 &amp; 'Fluid 1 Plate'!C$24)</f>
        <v>50</v>
      </c>
      <c r="D27" s="97">
        <f>SUMIFS('Fluid 1 Transfer'!$O$12:$O$1000,'Fluid 1 Transfer'!$K$12:$K$1000,1,'Fluid 1 Transfer'!$H$12:$H$1000,'Fluid 1 Plate'!$B27 &amp; 'Fluid 1 Plate'!D$24)</f>
        <v>16.666666666666668</v>
      </c>
      <c r="E27" s="97">
        <f>SUMIFS('Fluid 1 Transfer'!$O$12:$O$1000,'Fluid 1 Transfer'!$K$12:$K$1000,1,'Fluid 1 Transfer'!$H$12:$H$1000,'Fluid 1 Plate'!$B27 &amp; 'Fluid 1 Plate'!E$24)</f>
        <v>5.5555555555555554</v>
      </c>
      <c r="F27" s="97">
        <f>SUMIFS('Fluid 1 Transfer'!$O$12:$O$1000,'Fluid 1 Transfer'!$K$12:$K$1000,1,'Fluid 1 Transfer'!$H$12:$H$1000,'Fluid 1 Plate'!$B27 &amp; 'Fluid 1 Plate'!F$24)</f>
        <v>1.8518518518518519</v>
      </c>
      <c r="G27" s="97">
        <f>SUMIFS('Fluid 1 Transfer'!$O$12:$O$1000,'Fluid 1 Transfer'!$K$12:$K$1000,1,'Fluid 1 Transfer'!$H$12:$H$1000,'Fluid 1 Plate'!$B27 &amp; 'Fluid 1 Plate'!G$24)</f>
        <v>0.6162037037037037</v>
      </c>
      <c r="H27" s="97">
        <f>SUMIFS('Fluid 1 Transfer'!$O$12:$O$1000,'Fluid 1 Transfer'!$K$12:$K$1000,1,'Fluid 1 Transfer'!$H$12:$H$1000,'Fluid 1 Plate'!$B27 &amp; 'Fluid 1 Plate'!H$24)</f>
        <v>0.20625000000000002</v>
      </c>
      <c r="I27" s="97">
        <f>SUMIFS('Fluid 1 Transfer'!$O$12:$O$1000,'Fluid 1 Transfer'!$K$12:$K$1000,1,'Fluid 1 Transfer'!$H$12:$H$1000,'Fluid 1 Plate'!$B27 &amp; 'Fluid 1 Plate'!I$24)</f>
        <v>6.8750000000000006E-2</v>
      </c>
      <c r="J27" s="97">
        <f>SUMIFS('Fluid 1 Transfer'!$O$12:$O$1000,'Fluid 1 Transfer'!$K$12:$K$1000,1,'Fluid 1 Transfer'!$H$12:$H$1000,'Fluid 1 Plate'!$B27 &amp; 'Fluid 1 Plate'!J$24)</f>
        <v>2.2916666666666669E-2</v>
      </c>
      <c r="K27" s="97">
        <f>SUMIFS('Fluid 1 Transfer'!$O$12:$O$1000,'Fluid 1 Transfer'!$K$12:$K$1000,1,'Fluid 1 Transfer'!$H$12:$H$1000,'Fluid 1 Plate'!$B27 &amp; 'Fluid 1 Plate'!K$24)</f>
        <v>7.6388888888888886E-3</v>
      </c>
      <c r="L27" s="97">
        <f>SUMIFS('Fluid 1 Transfer'!$O$12:$O$1000,'Fluid 1 Transfer'!$K$12:$K$1000,1,'Fluid 1 Transfer'!$H$12:$H$1000,'Fluid 1 Plate'!$B27 &amp; 'Fluid 1 Plate'!L$24)</f>
        <v>2.5462962962962965E-3</v>
      </c>
      <c r="M27" s="97">
        <f>SUMIFS('Fluid 1 Transfer'!$O$12:$O$1000,'Fluid 1 Transfer'!$K$12:$K$1000,1,'Fluid 1 Transfer'!$H$12:$H$1000,'Fluid 1 Plate'!$B27 &amp; 'Fluid 1 Plate'!M$24)</f>
        <v>8.4722222222222219E-4</v>
      </c>
      <c r="N27" s="97">
        <f>SUMIFS('Fluid 1 Transfer'!$O$12:$O$1000,'Fluid 1 Transfer'!$K$12:$K$1000,1,'Fluid 1 Transfer'!$H$12:$H$1000,'Fluid 1 Plate'!$B27 &amp; 'Fluid 1 Plate'!N$24)</f>
        <v>2.8124999999999998E-4</v>
      </c>
      <c r="O27" s="97">
        <f>SUMIFS('Fluid 1 Transfer'!$O$12:$O$1000,'Fluid 1 Transfer'!$K$12:$K$1000,1,'Fluid 1 Transfer'!$H$12:$H$1000,'Fluid 1 Plate'!$B27 &amp; 'Fluid 1 Plate'!O$24)</f>
        <v>9.3750000000000002E-5</v>
      </c>
      <c r="P27" s="97">
        <f>SUMIFS('Fluid 1 Transfer'!$O$12:$O$1000,'Fluid 1 Transfer'!$K$12:$K$1000,1,'Fluid 1 Transfer'!$H$12:$H$1000,'Fluid 1 Plate'!$B27 &amp; 'Fluid 1 Plate'!P$24)</f>
        <v>3.1250000000000001E-5</v>
      </c>
      <c r="Q27" s="97">
        <f>SUMIFS('Fluid 1 Transfer'!$O$12:$O$1000,'Fluid 1 Transfer'!$K$12:$K$1000,1,'Fluid 1 Transfer'!$H$12:$H$1000,'Fluid 1 Plate'!$B27 &amp; 'Fluid 1 Plate'!Q$24)</f>
        <v>1.0416666666666666E-5</v>
      </c>
      <c r="R27" s="97">
        <f>SUMIFS('Fluid 1 Transfer'!$O$12:$O$1000,'Fluid 1 Transfer'!$K$12:$K$1000,1,'Fluid 1 Transfer'!$H$12:$H$1000,'Fluid 1 Plate'!$B27 &amp; 'Fluid 1 Plate'!R$24)</f>
        <v>3.4722222222222224E-6</v>
      </c>
      <c r="S27" s="97">
        <f>SUMIFS('Fluid 1 Transfer'!$O$12:$O$1000,'Fluid 1 Transfer'!$K$12:$K$1000,1,'Fluid 1 Transfer'!$H$12:$H$1000,'Fluid 1 Plate'!$B27 &amp; 'Fluid 1 Plate'!S$24)</f>
        <v>0</v>
      </c>
      <c r="T27" s="97">
        <f>SUMIFS('Fluid 1 Transfer'!$O$12:$O$1000,'Fluid 1 Transfer'!$K$12:$K$1000,1,'Fluid 1 Transfer'!$H$12:$H$1000,'Fluid 1 Plate'!$B27 &amp; 'Fluid 1 Plate'!T$24)</f>
        <v>5.5555555555555554</v>
      </c>
      <c r="U27" s="97">
        <f>SUMIFS('Fluid 1 Transfer'!$O$12:$O$1000,'Fluid 1 Transfer'!$K$12:$K$1000,1,'Fluid 1 Transfer'!$H$12:$H$1000,'Fluid 1 Plate'!$B27 &amp; 'Fluid 1 Plate'!U$24)</f>
        <v>5.5555555555555554</v>
      </c>
      <c r="V27" s="97">
        <f>SUMIFS('Fluid 1 Transfer'!$O$12:$O$1000,'Fluid 1 Transfer'!$K$12:$K$1000,1,'Fluid 1 Transfer'!$H$12:$H$1000,'Fluid 1 Plate'!$B27 &amp; 'Fluid 1 Plate'!V$24)</f>
        <v>0</v>
      </c>
      <c r="W27" s="97">
        <f>SUMIFS('Fluid 1 Transfer'!$O$12:$O$1000,'Fluid 1 Transfer'!$K$12:$K$1000,1,'Fluid 1 Transfer'!$H$12:$H$1000,'Fluid 1 Plate'!$B27 &amp; 'Fluid 1 Plate'!W$24)</f>
        <v>0</v>
      </c>
      <c r="X27" s="97">
        <f>SUMIFS('Fluid 1 Transfer'!$O$12:$O$1000,'Fluid 1 Transfer'!$K$12:$K$1000,1,'Fluid 1 Transfer'!$H$12:$H$1000,'Fluid 1 Plate'!$B27 &amp; 'Fluid 1 Plate'!X$24)</f>
        <v>0</v>
      </c>
      <c r="Y27" s="97">
        <f>SUMIFS('Fluid 1 Transfer'!$O$12:$O$1000,'Fluid 1 Transfer'!$K$12:$K$1000,1,'Fluid 1 Transfer'!$H$12:$H$1000,'Fluid 1 Plate'!$B27 &amp; 'Fluid 1 Plate'!Y$24)</f>
        <v>0</v>
      </c>
      <c r="Z27" s="97">
        <f>SUMIFS('Fluid 1 Transfer'!$O$12:$O$1000,'Fluid 1 Transfer'!$K$12:$K$1000,1,'Fluid 1 Transfer'!$H$12:$H$1000,'Fluid 1 Plate'!$B27 &amp; 'Fluid 1 Plate'!Z$24)</f>
        <v>0</v>
      </c>
      <c r="AA27" s="5"/>
      <c r="AB27" s="5"/>
    </row>
    <row r="28" spans="1:28">
      <c r="A28" s="94"/>
      <c r="B28" s="93" t="s">
        <v>3</v>
      </c>
      <c r="C28" s="97">
        <f>SUMIFS('Fluid 1 Transfer'!$O$12:$O$1000,'Fluid 1 Transfer'!$K$12:$K$1000,1,'Fluid 1 Transfer'!$H$12:$H$1000,'Fluid 1 Plate'!$B28 &amp; 'Fluid 1 Plate'!C$24)</f>
        <v>50</v>
      </c>
      <c r="D28" s="97">
        <f>SUMIFS('Fluid 1 Transfer'!$O$12:$O$1000,'Fluid 1 Transfer'!$K$12:$K$1000,1,'Fluid 1 Transfer'!$H$12:$H$1000,'Fluid 1 Plate'!$B28 &amp; 'Fluid 1 Plate'!D$24)</f>
        <v>16.666666666666668</v>
      </c>
      <c r="E28" s="97">
        <f>SUMIFS('Fluid 1 Transfer'!$O$12:$O$1000,'Fluid 1 Transfer'!$K$12:$K$1000,1,'Fluid 1 Transfer'!$H$12:$H$1000,'Fluid 1 Plate'!$B28 &amp; 'Fluid 1 Plate'!E$24)</f>
        <v>5.5555555555555554</v>
      </c>
      <c r="F28" s="97">
        <f>SUMIFS('Fluid 1 Transfer'!$O$12:$O$1000,'Fluid 1 Transfer'!$K$12:$K$1000,1,'Fluid 1 Transfer'!$H$12:$H$1000,'Fluid 1 Plate'!$B28 &amp; 'Fluid 1 Plate'!F$24)</f>
        <v>1.8518518518518519</v>
      </c>
      <c r="G28" s="97">
        <f>SUMIFS('Fluid 1 Transfer'!$O$12:$O$1000,'Fluid 1 Transfer'!$K$12:$K$1000,1,'Fluid 1 Transfer'!$H$12:$H$1000,'Fluid 1 Plate'!$B28 &amp; 'Fluid 1 Plate'!G$24)</f>
        <v>0.6162037037037037</v>
      </c>
      <c r="H28" s="97">
        <f>SUMIFS('Fluid 1 Transfer'!$O$12:$O$1000,'Fluid 1 Transfer'!$K$12:$K$1000,1,'Fluid 1 Transfer'!$H$12:$H$1000,'Fluid 1 Plate'!$B28 &amp; 'Fluid 1 Plate'!H$24)</f>
        <v>0.20625000000000002</v>
      </c>
      <c r="I28" s="97">
        <f>SUMIFS('Fluid 1 Transfer'!$O$12:$O$1000,'Fluid 1 Transfer'!$K$12:$K$1000,1,'Fluid 1 Transfer'!$H$12:$H$1000,'Fluid 1 Plate'!$B28 &amp; 'Fluid 1 Plate'!I$24)</f>
        <v>6.8750000000000006E-2</v>
      </c>
      <c r="J28" s="97">
        <f>SUMIFS('Fluid 1 Transfer'!$O$12:$O$1000,'Fluid 1 Transfer'!$K$12:$K$1000,1,'Fluid 1 Transfer'!$H$12:$H$1000,'Fluid 1 Plate'!$B28 &amp; 'Fluid 1 Plate'!J$24)</f>
        <v>2.2916666666666669E-2</v>
      </c>
      <c r="K28" s="97">
        <f>SUMIFS('Fluid 1 Transfer'!$O$12:$O$1000,'Fluid 1 Transfer'!$K$12:$K$1000,1,'Fluid 1 Transfer'!$H$12:$H$1000,'Fluid 1 Plate'!$B28 &amp; 'Fluid 1 Plate'!K$24)</f>
        <v>7.6388888888888886E-3</v>
      </c>
      <c r="L28" s="97">
        <f>SUMIFS('Fluid 1 Transfer'!$O$12:$O$1000,'Fluid 1 Transfer'!$K$12:$K$1000,1,'Fluid 1 Transfer'!$H$12:$H$1000,'Fluid 1 Plate'!$B28 &amp; 'Fluid 1 Plate'!L$24)</f>
        <v>2.5462962962962965E-3</v>
      </c>
      <c r="M28" s="97">
        <f>SUMIFS('Fluid 1 Transfer'!$O$12:$O$1000,'Fluid 1 Transfer'!$K$12:$K$1000,1,'Fluid 1 Transfer'!$H$12:$H$1000,'Fluid 1 Plate'!$B28 &amp; 'Fluid 1 Plate'!M$24)</f>
        <v>8.4722222222222219E-4</v>
      </c>
      <c r="N28" s="97">
        <f>SUMIFS('Fluid 1 Transfer'!$O$12:$O$1000,'Fluid 1 Transfer'!$K$12:$K$1000,1,'Fluid 1 Transfer'!$H$12:$H$1000,'Fluid 1 Plate'!$B28 &amp; 'Fluid 1 Plate'!N$24)</f>
        <v>2.8124999999999998E-4</v>
      </c>
      <c r="O28" s="97">
        <f>SUMIFS('Fluid 1 Transfer'!$O$12:$O$1000,'Fluid 1 Transfer'!$K$12:$K$1000,1,'Fluid 1 Transfer'!$H$12:$H$1000,'Fluid 1 Plate'!$B28 &amp; 'Fluid 1 Plate'!O$24)</f>
        <v>9.3750000000000002E-5</v>
      </c>
      <c r="P28" s="97">
        <f>SUMIFS('Fluid 1 Transfer'!$O$12:$O$1000,'Fluid 1 Transfer'!$K$12:$K$1000,1,'Fluid 1 Transfer'!$H$12:$H$1000,'Fluid 1 Plate'!$B28 &amp; 'Fluid 1 Plate'!P$24)</f>
        <v>3.1250000000000001E-5</v>
      </c>
      <c r="Q28" s="97">
        <f>SUMIFS('Fluid 1 Transfer'!$O$12:$O$1000,'Fluid 1 Transfer'!$K$12:$K$1000,1,'Fluid 1 Transfer'!$H$12:$H$1000,'Fluid 1 Plate'!$B28 &amp; 'Fluid 1 Plate'!Q$24)</f>
        <v>1.0416666666666666E-5</v>
      </c>
      <c r="R28" s="97">
        <f>SUMIFS('Fluid 1 Transfer'!$O$12:$O$1000,'Fluid 1 Transfer'!$K$12:$K$1000,1,'Fluid 1 Transfer'!$H$12:$H$1000,'Fluid 1 Plate'!$B28 &amp; 'Fluid 1 Plate'!R$24)</f>
        <v>3.4722222222222224E-6</v>
      </c>
      <c r="S28" s="97">
        <f>SUMIFS('Fluid 1 Transfer'!$O$12:$O$1000,'Fluid 1 Transfer'!$K$12:$K$1000,1,'Fluid 1 Transfer'!$H$12:$H$1000,'Fluid 1 Plate'!$B28 &amp; 'Fluid 1 Plate'!S$24)</f>
        <v>0</v>
      </c>
      <c r="T28" s="97">
        <f>SUMIFS('Fluid 1 Transfer'!$O$12:$O$1000,'Fluid 1 Transfer'!$K$12:$K$1000,1,'Fluid 1 Transfer'!$H$12:$H$1000,'Fluid 1 Plate'!$B28 &amp; 'Fluid 1 Plate'!T$24)</f>
        <v>1.8518518518518519</v>
      </c>
      <c r="U28" s="97">
        <f>SUMIFS('Fluid 1 Transfer'!$O$12:$O$1000,'Fluid 1 Transfer'!$K$12:$K$1000,1,'Fluid 1 Transfer'!$H$12:$H$1000,'Fluid 1 Plate'!$B28 &amp; 'Fluid 1 Plate'!U$24)</f>
        <v>1.8518518518518519</v>
      </c>
      <c r="V28" s="97">
        <f>SUMIFS('Fluid 1 Transfer'!$O$12:$O$1000,'Fluid 1 Transfer'!$K$12:$K$1000,1,'Fluid 1 Transfer'!$H$12:$H$1000,'Fluid 1 Plate'!$B28 &amp; 'Fluid 1 Plate'!V$24)</f>
        <v>0</v>
      </c>
      <c r="W28" s="97">
        <f>SUMIFS('Fluid 1 Transfer'!$O$12:$O$1000,'Fluid 1 Transfer'!$K$12:$K$1000,1,'Fluid 1 Transfer'!$H$12:$H$1000,'Fluid 1 Plate'!$B28 &amp; 'Fluid 1 Plate'!W$24)</f>
        <v>0</v>
      </c>
      <c r="X28" s="97">
        <f>SUMIFS('Fluid 1 Transfer'!$O$12:$O$1000,'Fluid 1 Transfer'!$K$12:$K$1000,1,'Fluid 1 Transfer'!$H$12:$H$1000,'Fluid 1 Plate'!$B28 &amp; 'Fluid 1 Plate'!X$24)</f>
        <v>0</v>
      </c>
      <c r="Y28" s="97">
        <f>SUMIFS('Fluid 1 Transfer'!$O$12:$O$1000,'Fluid 1 Transfer'!$K$12:$K$1000,1,'Fluid 1 Transfer'!$H$12:$H$1000,'Fluid 1 Plate'!$B28 &amp; 'Fluid 1 Plate'!Y$24)</f>
        <v>0</v>
      </c>
      <c r="Z28" s="97">
        <f>SUMIFS('Fluid 1 Transfer'!$O$12:$O$1000,'Fluid 1 Transfer'!$K$12:$K$1000,1,'Fluid 1 Transfer'!$H$12:$H$1000,'Fluid 1 Plate'!$B28 &amp; 'Fluid 1 Plate'!Z$24)</f>
        <v>0</v>
      </c>
      <c r="AA28" s="5"/>
      <c r="AB28" s="5"/>
    </row>
    <row r="29" spans="1:28">
      <c r="A29" s="94"/>
      <c r="B29" s="93" t="s">
        <v>4</v>
      </c>
      <c r="C29" s="97">
        <f>SUMIFS('Fluid 1 Transfer'!$O$12:$O$1000,'Fluid 1 Transfer'!$K$12:$K$1000,1,'Fluid 1 Transfer'!$H$12:$H$1000,'Fluid 1 Plate'!$B29 &amp; 'Fluid 1 Plate'!C$24)</f>
        <v>50</v>
      </c>
      <c r="D29" s="97">
        <f>SUMIFS('Fluid 1 Transfer'!$O$12:$O$1000,'Fluid 1 Transfer'!$K$12:$K$1000,1,'Fluid 1 Transfer'!$H$12:$H$1000,'Fluid 1 Plate'!$B29 &amp; 'Fluid 1 Plate'!D$24)</f>
        <v>16.666666666666668</v>
      </c>
      <c r="E29" s="97">
        <f>SUMIFS('Fluid 1 Transfer'!$O$12:$O$1000,'Fluid 1 Transfer'!$K$12:$K$1000,1,'Fluid 1 Transfer'!$H$12:$H$1000,'Fluid 1 Plate'!$B29 &amp; 'Fluid 1 Plate'!E$24)</f>
        <v>5.5555555555555554</v>
      </c>
      <c r="F29" s="97">
        <f>SUMIFS('Fluid 1 Transfer'!$O$12:$O$1000,'Fluid 1 Transfer'!$K$12:$K$1000,1,'Fluid 1 Transfer'!$H$12:$H$1000,'Fluid 1 Plate'!$B29 &amp; 'Fluid 1 Plate'!F$24)</f>
        <v>1.8518518518518519</v>
      </c>
      <c r="G29" s="97">
        <f>SUMIFS('Fluid 1 Transfer'!$O$12:$O$1000,'Fluid 1 Transfer'!$K$12:$K$1000,1,'Fluid 1 Transfer'!$H$12:$H$1000,'Fluid 1 Plate'!$B29 &amp; 'Fluid 1 Plate'!G$24)</f>
        <v>0.6162037037037037</v>
      </c>
      <c r="H29" s="97">
        <f>SUMIFS('Fluid 1 Transfer'!$O$12:$O$1000,'Fluid 1 Transfer'!$K$12:$K$1000,1,'Fluid 1 Transfer'!$H$12:$H$1000,'Fluid 1 Plate'!$B29 &amp; 'Fluid 1 Plate'!H$24)</f>
        <v>0.20625000000000002</v>
      </c>
      <c r="I29" s="97">
        <f>SUMIFS('Fluid 1 Transfer'!$O$12:$O$1000,'Fluid 1 Transfer'!$K$12:$K$1000,1,'Fluid 1 Transfer'!$H$12:$H$1000,'Fluid 1 Plate'!$B29 &amp; 'Fluid 1 Plate'!I$24)</f>
        <v>6.8750000000000006E-2</v>
      </c>
      <c r="J29" s="97">
        <f>SUMIFS('Fluid 1 Transfer'!$O$12:$O$1000,'Fluid 1 Transfer'!$K$12:$K$1000,1,'Fluid 1 Transfer'!$H$12:$H$1000,'Fluid 1 Plate'!$B29 &amp; 'Fluid 1 Plate'!J$24)</f>
        <v>2.2916666666666669E-2</v>
      </c>
      <c r="K29" s="97">
        <f>SUMIFS('Fluid 1 Transfer'!$O$12:$O$1000,'Fluid 1 Transfer'!$K$12:$K$1000,1,'Fluid 1 Transfer'!$H$12:$H$1000,'Fluid 1 Plate'!$B29 &amp; 'Fluid 1 Plate'!K$24)</f>
        <v>7.6388888888888886E-3</v>
      </c>
      <c r="L29" s="97">
        <f>SUMIFS('Fluid 1 Transfer'!$O$12:$O$1000,'Fluid 1 Transfer'!$K$12:$K$1000,1,'Fluid 1 Transfer'!$H$12:$H$1000,'Fluid 1 Plate'!$B29 &amp; 'Fluid 1 Plate'!L$24)</f>
        <v>2.5462962962962965E-3</v>
      </c>
      <c r="M29" s="97">
        <f>SUMIFS('Fluid 1 Transfer'!$O$12:$O$1000,'Fluid 1 Transfer'!$K$12:$K$1000,1,'Fluid 1 Transfer'!$H$12:$H$1000,'Fluid 1 Plate'!$B29 &amp; 'Fluid 1 Plate'!M$24)</f>
        <v>8.4722222222222219E-4</v>
      </c>
      <c r="N29" s="97">
        <f>SUMIFS('Fluid 1 Transfer'!$O$12:$O$1000,'Fluid 1 Transfer'!$K$12:$K$1000,1,'Fluid 1 Transfer'!$H$12:$H$1000,'Fluid 1 Plate'!$B29 &amp; 'Fluid 1 Plate'!N$24)</f>
        <v>2.8124999999999998E-4</v>
      </c>
      <c r="O29" s="97">
        <f>SUMIFS('Fluid 1 Transfer'!$O$12:$O$1000,'Fluid 1 Transfer'!$K$12:$K$1000,1,'Fluid 1 Transfer'!$H$12:$H$1000,'Fluid 1 Plate'!$B29 &amp; 'Fluid 1 Plate'!O$24)</f>
        <v>9.3750000000000002E-5</v>
      </c>
      <c r="P29" s="97">
        <f>SUMIFS('Fluid 1 Transfer'!$O$12:$O$1000,'Fluid 1 Transfer'!$K$12:$K$1000,1,'Fluid 1 Transfer'!$H$12:$H$1000,'Fluid 1 Plate'!$B29 &amp; 'Fluid 1 Plate'!P$24)</f>
        <v>3.1250000000000001E-5</v>
      </c>
      <c r="Q29" s="97">
        <f>SUMIFS('Fluid 1 Transfer'!$O$12:$O$1000,'Fluid 1 Transfer'!$K$12:$K$1000,1,'Fluid 1 Transfer'!$H$12:$H$1000,'Fluid 1 Plate'!$B29 &amp; 'Fluid 1 Plate'!Q$24)</f>
        <v>1.0416666666666666E-5</v>
      </c>
      <c r="R29" s="97">
        <f>SUMIFS('Fluid 1 Transfer'!$O$12:$O$1000,'Fluid 1 Transfer'!$K$12:$K$1000,1,'Fluid 1 Transfer'!$H$12:$H$1000,'Fluid 1 Plate'!$B29 &amp; 'Fluid 1 Plate'!R$24)</f>
        <v>3.4722222222222224E-6</v>
      </c>
      <c r="S29" s="97">
        <f>SUMIFS('Fluid 1 Transfer'!$O$12:$O$1000,'Fluid 1 Transfer'!$K$12:$K$1000,1,'Fluid 1 Transfer'!$H$12:$H$1000,'Fluid 1 Plate'!$B29 &amp; 'Fluid 1 Plate'!S$24)</f>
        <v>0</v>
      </c>
      <c r="T29" s="97">
        <f>SUMIFS('Fluid 1 Transfer'!$O$12:$O$1000,'Fluid 1 Transfer'!$K$12:$K$1000,1,'Fluid 1 Transfer'!$H$12:$H$1000,'Fluid 1 Plate'!$B29 &amp; 'Fluid 1 Plate'!T$24)</f>
        <v>0.6162037037037037</v>
      </c>
      <c r="U29" s="97">
        <f>SUMIFS('Fluid 1 Transfer'!$O$12:$O$1000,'Fluid 1 Transfer'!$K$12:$K$1000,1,'Fluid 1 Transfer'!$H$12:$H$1000,'Fluid 1 Plate'!$B29 &amp; 'Fluid 1 Plate'!U$24)</f>
        <v>0.6162037037037037</v>
      </c>
      <c r="V29" s="97">
        <f>SUMIFS('Fluid 1 Transfer'!$O$12:$O$1000,'Fluid 1 Transfer'!$K$12:$K$1000,1,'Fluid 1 Transfer'!$H$12:$H$1000,'Fluid 1 Plate'!$B29 &amp; 'Fluid 1 Plate'!V$24)</f>
        <v>0</v>
      </c>
      <c r="W29" s="97">
        <f>SUMIFS('Fluid 1 Transfer'!$O$12:$O$1000,'Fluid 1 Transfer'!$K$12:$K$1000,1,'Fluid 1 Transfer'!$H$12:$H$1000,'Fluid 1 Plate'!$B29 &amp; 'Fluid 1 Plate'!W$24)</f>
        <v>0</v>
      </c>
      <c r="X29" s="97">
        <f>SUMIFS('Fluid 1 Transfer'!$O$12:$O$1000,'Fluid 1 Transfer'!$K$12:$K$1000,1,'Fluid 1 Transfer'!$H$12:$H$1000,'Fluid 1 Plate'!$B29 &amp; 'Fluid 1 Plate'!X$24)</f>
        <v>0</v>
      </c>
      <c r="Y29" s="97">
        <f>SUMIFS('Fluid 1 Transfer'!$O$12:$O$1000,'Fluid 1 Transfer'!$K$12:$K$1000,1,'Fluid 1 Transfer'!$H$12:$H$1000,'Fluid 1 Plate'!$B29 &amp; 'Fluid 1 Plate'!Y$24)</f>
        <v>0</v>
      </c>
      <c r="Z29" s="97">
        <f>SUMIFS('Fluid 1 Transfer'!$O$12:$O$1000,'Fluid 1 Transfer'!$K$12:$K$1000,1,'Fluid 1 Transfer'!$H$12:$H$1000,'Fluid 1 Plate'!$B29 &amp; 'Fluid 1 Plate'!Z$24)</f>
        <v>0</v>
      </c>
      <c r="AA29" s="5"/>
      <c r="AB29" s="5"/>
    </row>
    <row r="30" spans="1:28">
      <c r="A30" s="94"/>
      <c r="B30" s="93" t="s">
        <v>5</v>
      </c>
      <c r="C30" s="97">
        <f>SUMIFS('Fluid 1 Transfer'!$O$12:$O$1000,'Fluid 1 Transfer'!$K$12:$K$1000,1,'Fluid 1 Transfer'!$H$12:$H$1000,'Fluid 1 Plate'!$B30 &amp; 'Fluid 1 Plate'!C$24)</f>
        <v>50</v>
      </c>
      <c r="D30" s="97">
        <f>SUMIFS('Fluid 1 Transfer'!$O$12:$O$1000,'Fluid 1 Transfer'!$K$12:$K$1000,1,'Fluid 1 Transfer'!$H$12:$H$1000,'Fluid 1 Plate'!$B30 &amp; 'Fluid 1 Plate'!D$24)</f>
        <v>16.666666666666668</v>
      </c>
      <c r="E30" s="97">
        <f>SUMIFS('Fluid 1 Transfer'!$O$12:$O$1000,'Fluid 1 Transfer'!$K$12:$K$1000,1,'Fluid 1 Transfer'!$H$12:$H$1000,'Fluid 1 Plate'!$B30 &amp; 'Fluid 1 Plate'!E$24)</f>
        <v>5.5555555555555554</v>
      </c>
      <c r="F30" s="97">
        <f>SUMIFS('Fluid 1 Transfer'!$O$12:$O$1000,'Fluid 1 Transfer'!$K$12:$K$1000,1,'Fluid 1 Transfer'!$H$12:$H$1000,'Fluid 1 Plate'!$B30 &amp; 'Fluid 1 Plate'!F$24)</f>
        <v>1.8518518518518519</v>
      </c>
      <c r="G30" s="97">
        <f>SUMIFS('Fluid 1 Transfer'!$O$12:$O$1000,'Fluid 1 Transfer'!$K$12:$K$1000,1,'Fluid 1 Transfer'!$H$12:$H$1000,'Fluid 1 Plate'!$B30 &amp; 'Fluid 1 Plate'!G$24)</f>
        <v>0.6162037037037037</v>
      </c>
      <c r="H30" s="97">
        <f>SUMIFS('Fluid 1 Transfer'!$O$12:$O$1000,'Fluid 1 Transfer'!$K$12:$K$1000,1,'Fluid 1 Transfer'!$H$12:$H$1000,'Fluid 1 Plate'!$B30 &amp; 'Fluid 1 Plate'!H$24)</f>
        <v>0.20625000000000002</v>
      </c>
      <c r="I30" s="97">
        <f>SUMIFS('Fluid 1 Transfer'!$O$12:$O$1000,'Fluid 1 Transfer'!$K$12:$K$1000,1,'Fluid 1 Transfer'!$H$12:$H$1000,'Fluid 1 Plate'!$B30 &amp; 'Fluid 1 Plate'!I$24)</f>
        <v>6.8750000000000006E-2</v>
      </c>
      <c r="J30" s="97">
        <f>SUMIFS('Fluid 1 Transfer'!$O$12:$O$1000,'Fluid 1 Transfer'!$K$12:$K$1000,1,'Fluid 1 Transfer'!$H$12:$H$1000,'Fluid 1 Plate'!$B30 &amp; 'Fluid 1 Plate'!J$24)</f>
        <v>2.2916666666666669E-2</v>
      </c>
      <c r="K30" s="97">
        <f>SUMIFS('Fluid 1 Transfer'!$O$12:$O$1000,'Fluid 1 Transfer'!$K$12:$K$1000,1,'Fluid 1 Transfer'!$H$12:$H$1000,'Fluid 1 Plate'!$B30 &amp; 'Fluid 1 Plate'!K$24)</f>
        <v>7.6388888888888886E-3</v>
      </c>
      <c r="L30" s="97">
        <f>SUMIFS('Fluid 1 Transfer'!$O$12:$O$1000,'Fluid 1 Transfer'!$K$12:$K$1000,1,'Fluid 1 Transfer'!$H$12:$H$1000,'Fluid 1 Plate'!$B30 &amp; 'Fluid 1 Plate'!L$24)</f>
        <v>2.5462962962962965E-3</v>
      </c>
      <c r="M30" s="97">
        <f>SUMIFS('Fluid 1 Transfer'!$O$12:$O$1000,'Fluid 1 Transfer'!$K$12:$K$1000,1,'Fluid 1 Transfer'!$H$12:$H$1000,'Fluid 1 Plate'!$B30 &amp; 'Fluid 1 Plate'!M$24)</f>
        <v>8.4722222222222219E-4</v>
      </c>
      <c r="N30" s="97">
        <f>SUMIFS('Fluid 1 Transfer'!$O$12:$O$1000,'Fluid 1 Transfer'!$K$12:$K$1000,1,'Fluid 1 Transfer'!$H$12:$H$1000,'Fluid 1 Plate'!$B30 &amp; 'Fluid 1 Plate'!N$24)</f>
        <v>2.8124999999999998E-4</v>
      </c>
      <c r="O30" s="97">
        <f>SUMIFS('Fluid 1 Transfer'!$O$12:$O$1000,'Fluid 1 Transfer'!$K$12:$K$1000,1,'Fluid 1 Transfer'!$H$12:$H$1000,'Fluid 1 Plate'!$B30 &amp; 'Fluid 1 Plate'!O$24)</f>
        <v>9.3750000000000002E-5</v>
      </c>
      <c r="P30" s="97">
        <f>SUMIFS('Fluid 1 Transfer'!$O$12:$O$1000,'Fluid 1 Transfer'!$K$12:$K$1000,1,'Fluid 1 Transfer'!$H$12:$H$1000,'Fluid 1 Plate'!$B30 &amp; 'Fluid 1 Plate'!P$24)</f>
        <v>3.1250000000000001E-5</v>
      </c>
      <c r="Q30" s="97">
        <f>SUMIFS('Fluid 1 Transfer'!$O$12:$O$1000,'Fluid 1 Transfer'!$K$12:$K$1000,1,'Fluid 1 Transfer'!$H$12:$H$1000,'Fluid 1 Plate'!$B30 &amp; 'Fluid 1 Plate'!Q$24)</f>
        <v>1.0416666666666666E-5</v>
      </c>
      <c r="R30" s="97">
        <f>SUMIFS('Fluid 1 Transfer'!$O$12:$O$1000,'Fluid 1 Transfer'!$K$12:$K$1000,1,'Fluid 1 Transfer'!$H$12:$H$1000,'Fluid 1 Plate'!$B30 &amp; 'Fluid 1 Plate'!R$24)</f>
        <v>3.4722222222222224E-6</v>
      </c>
      <c r="S30" s="97">
        <f>SUMIFS('Fluid 1 Transfer'!$O$12:$O$1000,'Fluid 1 Transfer'!$K$12:$K$1000,1,'Fluid 1 Transfer'!$H$12:$H$1000,'Fluid 1 Plate'!$B30 &amp; 'Fluid 1 Plate'!S$24)</f>
        <v>0</v>
      </c>
      <c r="T30" s="97">
        <f>SUMIFS('Fluid 1 Transfer'!$O$12:$O$1000,'Fluid 1 Transfer'!$K$12:$K$1000,1,'Fluid 1 Transfer'!$H$12:$H$1000,'Fluid 1 Plate'!$B30 &amp; 'Fluid 1 Plate'!T$24)</f>
        <v>0.20625000000000002</v>
      </c>
      <c r="U30" s="97">
        <f>SUMIFS('Fluid 1 Transfer'!$O$12:$O$1000,'Fluid 1 Transfer'!$K$12:$K$1000,1,'Fluid 1 Transfer'!$H$12:$H$1000,'Fluid 1 Plate'!$B30 &amp; 'Fluid 1 Plate'!U$24)</f>
        <v>0.20625000000000002</v>
      </c>
      <c r="V30" s="97">
        <f>SUMIFS('Fluid 1 Transfer'!$O$12:$O$1000,'Fluid 1 Transfer'!$K$12:$K$1000,1,'Fluid 1 Transfer'!$H$12:$H$1000,'Fluid 1 Plate'!$B30 &amp; 'Fluid 1 Plate'!V$24)</f>
        <v>0</v>
      </c>
      <c r="W30" s="97">
        <f>SUMIFS('Fluid 1 Transfer'!$O$12:$O$1000,'Fluid 1 Transfer'!$K$12:$K$1000,1,'Fluid 1 Transfer'!$H$12:$H$1000,'Fluid 1 Plate'!$B30 &amp; 'Fluid 1 Plate'!W$24)</f>
        <v>0</v>
      </c>
      <c r="X30" s="97">
        <f>SUMIFS('Fluid 1 Transfer'!$O$12:$O$1000,'Fluid 1 Transfer'!$K$12:$K$1000,1,'Fluid 1 Transfer'!$H$12:$H$1000,'Fluid 1 Plate'!$B30 &amp; 'Fluid 1 Plate'!X$24)</f>
        <v>0</v>
      </c>
      <c r="Y30" s="97">
        <f>SUMIFS('Fluid 1 Transfer'!$O$12:$O$1000,'Fluid 1 Transfer'!$K$12:$K$1000,1,'Fluid 1 Transfer'!$H$12:$H$1000,'Fluid 1 Plate'!$B30 &amp; 'Fluid 1 Plate'!Y$24)</f>
        <v>0</v>
      </c>
      <c r="Z30" s="97">
        <f>SUMIFS('Fluid 1 Transfer'!$O$12:$O$1000,'Fluid 1 Transfer'!$K$12:$K$1000,1,'Fluid 1 Transfer'!$H$12:$H$1000,'Fluid 1 Plate'!$B30 &amp; 'Fluid 1 Plate'!Z$24)</f>
        <v>0</v>
      </c>
      <c r="AA30" s="5"/>
      <c r="AB30" s="5"/>
    </row>
    <row r="31" spans="1:28">
      <c r="A31" s="94"/>
      <c r="B31" s="93" t="s">
        <v>6</v>
      </c>
      <c r="C31" s="97">
        <f>SUMIFS('Fluid 1 Transfer'!$O$12:$O$1000,'Fluid 1 Transfer'!$K$12:$K$1000,1,'Fluid 1 Transfer'!$H$12:$H$1000,'Fluid 1 Plate'!$B31 &amp; 'Fluid 1 Plate'!C$24)</f>
        <v>50</v>
      </c>
      <c r="D31" s="97">
        <f>SUMIFS('Fluid 1 Transfer'!$O$12:$O$1000,'Fluid 1 Transfer'!$K$12:$K$1000,1,'Fluid 1 Transfer'!$H$12:$H$1000,'Fluid 1 Plate'!$B31 &amp; 'Fluid 1 Plate'!D$24)</f>
        <v>16.666666666666668</v>
      </c>
      <c r="E31" s="97">
        <f>SUMIFS('Fluid 1 Transfer'!$O$12:$O$1000,'Fluid 1 Transfer'!$K$12:$K$1000,1,'Fluid 1 Transfer'!$H$12:$H$1000,'Fluid 1 Plate'!$B31 &amp; 'Fluid 1 Plate'!E$24)</f>
        <v>5.5555555555555554</v>
      </c>
      <c r="F31" s="97">
        <f>SUMIFS('Fluid 1 Transfer'!$O$12:$O$1000,'Fluid 1 Transfer'!$K$12:$K$1000,1,'Fluid 1 Transfer'!$H$12:$H$1000,'Fluid 1 Plate'!$B31 &amp; 'Fluid 1 Plate'!F$24)</f>
        <v>1.8518518518518519</v>
      </c>
      <c r="G31" s="97">
        <f>SUMIFS('Fluid 1 Transfer'!$O$12:$O$1000,'Fluid 1 Transfer'!$K$12:$K$1000,1,'Fluid 1 Transfer'!$H$12:$H$1000,'Fluid 1 Plate'!$B31 &amp; 'Fluid 1 Plate'!G$24)</f>
        <v>0.6162037037037037</v>
      </c>
      <c r="H31" s="97">
        <f>SUMIFS('Fluid 1 Transfer'!$O$12:$O$1000,'Fluid 1 Transfer'!$K$12:$K$1000,1,'Fluid 1 Transfer'!$H$12:$H$1000,'Fluid 1 Plate'!$B31 &amp; 'Fluid 1 Plate'!H$24)</f>
        <v>0.20625000000000002</v>
      </c>
      <c r="I31" s="97">
        <f>SUMIFS('Fluid 1 Transfer'!$O$12:$O$1000,'Fluid 1 Transfer'!$K$12:$K$1000,1,'Fluid 1 Transfer'!$H$12:$H$1000,'Fluid 1 Plate'!$B31 &amp; 'Fluid 1 Plate'!I$24)</f>
        <v>6.8750000000000006E-2</v>
      </c>
      <c r="J31" s="97">
        <f>SUMIFS('Fluid 1 Transfer'!$O$12:$O$1000,'Fluid 1 Transfer'!$K$12:$K$1000,1,'Fluid 1 Transfer'!$H$12:$H$1000,'Fluid 1 Plate'!$B31 &amp; 'Fluid 1 Plate'!J$24)</f>
        <v>2.2916666666666669E-2</v>
      </c>
      <c r="K31" s="97">
        <f>SUMIFS('Fluid 1 Transfer'!$O$12:$O$1000,'Fluid 1 Transfer'!$K$12:$K$1000,1,'Fluid 1 Transfer'!$H$12:$H$1000,'Fluid 1 Plate'!$B31 &amp; 'Fluid 1 Plate'!K$24)</f>
        <v>7.6388888888888886E-3</v>
      </c>
      <c r="L31" s="97">
        <f>SUMIFS('Fluid 1 Transfer'!$O$12:$O$1000,'Fluid 1 Transfer'!$K$12:$K$1000,1,'Fluid 1 Transfer'!$H$12:$H$1000,'Fluid 1 Plate'!$B31 &amp; 'Fluid 1 Plate'!L$24)</f>
        <v>2.5462962962962965E-3</v>
      </c>
      <c r="M31" s="97">
        <f>SUMIFS('Fluid 1 Transfer'!$O$12:$O$1000,'Fluid 1 Transfer'!$K$12:$K$1000,1,'Fluid 1 Transfer'!$H$12:$H$1000,'Fluid 1 Plate'!$B31 &amp; 'Fluid 1 Plate'!M$24)</f>
        <v>8.4722222222222219E-4</v>
      </c>
      <c r="N31" s="97">
        <f>SUMIFS('Fluid 1 Transfer'!$O$12:$O$1000,'Fluid 1 Transfer'!$K$12:$K$1000,1,'Fluid 1 Transfer'!$H$12:$H$1000,'Fluid 1 Plate'!$B31 &amp; 'Fluid 1 Plate'!N$24)</f>
        <v>2.8124999999999998E-4</v>
      </c>
      <c r="O31" s="97">
        <f>SUMIFS('Fluid 1 Transfer'!$O$12:$O$1000,'Fluid 1 Transfer'!$K$12:$K$1000,1,'Fluid 1 Transfer'!$H$12:$H$1000,'Fluid 1 Plate'!$B31 &amp; 'Fluid 1 Plate'!O$24)</f>
        <v>9.3750000000000002E-5</v>
      </c>
      <c r="P31" s="97">
        <f>SUMIFS('Fluid 1 Transfer'!$O$12:$O$1000,'Fluid 1 Transfer'!$K$12:$K$1000,1,'Fluid 1 Transfer'!$H$12:$H$1000,'Fluid 1 Plate'!$B31 &amp; 'Fluid 1 Plate'!P$24)</f>
        <v>3.1250000000000001E-5</v>
      </c>
      <c r="Q31" s="97">
        <f>SUMIFS('Fluid 1 Transfer'!$O$12:$O$1000,'Fluid 1 Transfer'!$K$12:$K$1000,1,'Fluid 1 Transfer'!$H$12:$H$1000,'Fluid 1 Plate'!$B31 &amp; 'Fluid 1 Plate'!Q$24)</f>
        <v>1.0416666666666666E-5</v>
      </c>
      <c r="R31" s="97">
        <f>SUMIFS('Fluid 1 Transfer'!$O$12:$O$1000,'Fluid 1 Transfer'!$K$12:$K$1000,1,'Fluid 1 Transfer'!$H$12:$H$1000,'Fluid 1 Plate'!$B31 &amp; 'Fluid 1 Plate'!R$24)</f>
        <v>3.4722222222222224E-6</v>
      </c>
      <c r="S31" s="97">
        <f>SUMIFS('Fluid 1 Transfer'!$O$12:$O$1000,'Fluid 1 Transfer'!$K$12:$K$1000,1,'Fluid 1 Transfer'!$H$12:$H$1000,'Fluid 1 Plate'!$B31 &amp; 'Fluid 1 Plate'!S$24)</f>
        <v>0</v>
      </c>
      <c r="T31" s="97">
        <f>SUMIFS('Fluid 1 Transfer'!$O$12:$O$1000,'Fluid 1 Transfer'!$K$12:$K$1000,1,'Fluid 1 Transfer'!$H$12:$H$1000,'Fluid 1 Plate'!$B31 &amp; 'Fluid 1 Plate'!T$24)</f>
        <v>6.8750000000000006E-2</v>
      </c>
      <c r="U31" s="97">
        <f>SUMIFS('Fluid 1 Transfer'!$O$12:$O$1000,'Fluid 1 Transfer'!$K$12:$K$1000,1,'Fluid 1 Transfer'!$H$12:$H$1000,'Fluid 1 Plate'!$B31 &amp; 'Fluid 1 Plate'!U$24)</f>
        <v>6.8750000000000006E-2</v>
      </c>
      <c r="V31" s="97">
        <f>SUMIFS('Fluid 1 Transfer'!$O$12:$O$1000,'Fluid 1 Transfer'!$K$12:$K$1000,1,'Fluid 1 Transfer'!$H$12:$H$1000,'Fluid 1 Plate'!$B31 &amp; 'Fluid 1 Plate'!V$24)</f>
        <v>0</v>
      </c>
      <c r="W31" s="97">
        <f>SUMIFS('Fluid 1 Transfer'!$O$12:$O$1000,'Fluid 1 Transfer'!$K$12:$K$1000,1,'Fluid 1 Transfer'!$H$12:$H$1000,'Fluid 1 Plate'!$B31 &amp; 'Fluid 1 Plate'!W$24)</f>
        <v>0</v>
      </c>
      <c r="X31" s="97">
        <f>SUMIFS('Fluid 1 Transfer'!$O$12:$O$1000,'Fluid 1 Transfer'!$K$12:$K$1000,1,'Fluid 1 Transfer'!$H$12:$H$1000,'Fluid 1 Plate'!$B31 &amp; 'Fluid 1 Plate'!X$24)</f>
        <v>0</v>
      </c>
      <c r="Y31" s="97">
        <f>SUMIFS('Fluid 1 Transfer'!$O$12:$O$1000,'Fluid 1 Transfer'!$K$12:$K$1000,1,'Fluid 1 Transfer'!$H$12:$H$1000,'Fluid 1 Plate'!$B31 &amp; 'Fluid 1 Plate'!Y$24)</f>
        <v>0</v>
      </c>
      <c r="Z31" s="97">
        <f>SUMIFS('Fluid 1 Transfer'!$O$12:$O$1000,'Fluid 1 Transfer'!$K$12:$K$1000,1,'Fluid 1 Transfer'!$H$12:$H$1000,'Fluid 1 Plate'!$B31 &amp; 'Fluid 1 Plate'!Z$24)</f>
        <v>0</v>
      </c>
      <c r="AA31" s="5"/>
      <c r="AB31" s="5"/>
    </row>
    <row r="32" spans="1:28">
      <c r="A32" s="94"/>
      <c r="B32" s="93" t="s">
        <v>7</v>
      </c>
      <c r="C32" s="97">
        <f>SUMIFS('Fluid 1 Transfer'!$O$12:$O$1000,'Fluid 1 Transfer'!$K$12:$K$1000,1,'Fluid 1 Transfer'!$H$12:$H$1000,'Fluid 1 Plate'!$B32 &amp; 'Fluid 1 Plate'!C$24)</f>
        <v>50</v>
      </c>
      <c r="D32" s="97">
        <f>SUMIFS('Fluid 1 Transfer'!$O$12:$O$1000,'Fluid 1 Transfer'!$K$12:$K$1000,1,'Fluid 1 Transfer'!$H$12:$H$1000,'Fluid 1 Plate'!$B32 &amp; 'Fluid 1 Plate'!D$24)</f>
        <v>16.666666666666668</v>
      </c>
      <c r="E32" s="97">
        <f>SUMIFS('Fluid 1 Transfer'!$O$12:$O$1000,'Fluid 1 Transfer'!$K$12:$K$1000,1,'Fluid 1 Transfer'!$H$12:$H$1000,'Fluid 1 Plate'!$B32 &amp; 'Fluid 1 Plate'!E$24)</f>
        <v>5.5555555555555554</v>
      </c>
      <c r="F32" s="97">
        <f>SUMIFS('Fluid 1 Transfer'!$O$12:$O$1000,'Fluid 1 Transfer'!$K$12:$K$1000,1,'Fluid 1 Transfer'!$H$12:$H$1000,'Fluid 1 Plate'!$B32 &amp; 'Fluid 1 Plate'!F$24)</f>
        <v>1.8518518518518519</v>
      </c>
      <c r="G32" s="97">
        <f>SUMIFS('Fluid 1 Transfer'!$O$12:$O$1000,'Fluid 1 Transfer'!$K$12:$K$1000,1,'Fluid 1 Transfer'!$H$12:$H$1000,'Fluid 1 Plate'!$B32 &amp; 'Fluid 1 Plate'!G$24)</f>
        <v>0.6162037037037037</v>
      </c>
      <c r="H32" s="97">
        <f>SUMIFS('Fluid 1 Transfer'!$O$12:$O$1000,'Fluid 1 Transfer'!$K$12:$K$1000,1,'Fluid 1 Transfer'!$H$12:$H$1000,'Fluid 1 Plate'!$B32 &amp; 'Fluid 1 Plate'!H$24)</f>
        <v>0.20625000000000002</v>
      </c>
      <c r="I32" s="97">
        <f>SUMIFS('Fluid 1 Transfer'!$O$12:$O$1000,'Fluid 1 Transfer'!$K$12:$K$1000,1,'Fluid 1 Transfer'!$H$12:$H$1000,'Fluid 1 Plate'!$B32 &amp; 'Fluid 1 Plate'!I$24)</f>
        <v>6.8750000000000006E-2</v>
      </c>
      <c r="J32" s="97">
        <f>SUMIFS('Fluid 1 Transfer'!$O$12:$O$1000,'Fluid 1 Transfer'!$K$12:$K$1000,1,'Fluid 1 Transfer'!$H$12:$H$1000,'Fluid 1 Plate'!$B32 &amp; 'Fluid 1 Plate'!J$24)</f>
        <v>2.2916666666666669E-2</v>
      </c>
      <c r="K32" s="97">
        <f>SUMIFS('Fluid 1 Transfer'!$O$12:$O$1000,'Fluid 1 Transfer'!$K$12:$K$1000,1,'Fluid 1 Transfer'!$H$12:$H$1000,'Fluid 1 Plate'!$B32 &amp; 'Fluid 1 Plate'!K$24)</f>
        <v>7.6388888888888886E-3</v>
      </c>
      <c r="L32" s="97">
        <f>SUMIFS('Fluid 1 Transfer'!$O$12:$O$1000,'Fluid 1 Transfer'!$K$12:$K$1000,1,'Fluid 1 Transfer'!$H$12:$H$1000,'Fluid 1 Plate'!$B32 &amp; 'Fluid 1 Plate'!L$24)</f>
        <v>2.5462962962962965E-3</v>
      </c>
      <c r="M32" s="97">
        <f>SUMIFS('Fluid 1 Transfer'!$O$12:$O$1000,'Fluid 1 Transfer'!$K$12:$K$1000,1,'Fluid 1 Transfer'!$H$12:$H$1000,'Fluid 1 Plate'!$B32 &amp; 'Fluid 1 Plate'!M$24)</f>
        <v>8.4722222222222219E-4</v>
      </c>
      <c r="N32" s="97">
        <f>SUMIFS('Fluid 1 Transfer'!$O$12:$O$1000,'Fluid 1 Transfer'!$K$12:$K$1000,1,'Fluid 1 Transfer'!$H$12:$H$1000,'Fluid 1 Plate'!$B32 &amp; 'Fluid 1 Plate'!N$24)</f>
        <v>2.8124999999999998E-4</v>
      </c>
      <c r="O32" s="97">
        <f>SUMIFS('Fluid 1 Transfer'!$O$12:$O$1000,'Fluid 1 Transfer'!$K$12:$K$1000,1,'Fluid 1 Transfer'!$H$12:$H$1000,'Fluid 1 Plate'!$B32 &amp; 'Fluid 1 Plate'!O$24)</f>
        <v>9.3750000000000002E-5</v>
      </c>
      <c r="P32" s="97">
        <f>SUMIFS('Fluid 1 Transfer'!$O$12:$O$1000,'Fluid 1 Transfer'!$K$12:$K$1000,1,'Fluid 1 Transfer'!$H$12:$H$1000,'Fluid 1 Plate'!$B32 &amp; 'Fluid 1 Plate'!P$24)</f>
        <v>3.1250000000000001E-5</v>
      </c>
      <c r="Q32" s="97">
        <f>SUMIFS('Fluid 1 Transfer'!$O$12:$O$1000,'Fluid 1 Transfer'!$K$12:$K$1000,1,'Fluid 1 Transfer'!$H$12:$H$1000,'Fluid 1 Plate'!$B32 &amp; 'Fluid 1 Plate'!Q$24)</f>
        <v>1.0416666666666666E-5</v>
      </c>
      <c r="R32" s="97">
        <f>SUMIFS('Fluid 1 Transfer'!$O$12:$O$1000,'Fluid 1 Transfer'!$K$12:$K$1000,1,'Fluid 1 Transfer'!$H$12:$H$1000,'Fluid 1 Plate'!$B32 &amp; 'Fluid 1 Plate'!R$24)</f>
        <v>3.4722222222222224E-6</v>
      </c>
      <c r="S32" s="97">
        <f>SUMIFS('Fluid 1 Transfer'!$O$12:$O$1000,'Fluid 1 Transfer'!$K$12:$K$1000,1,'Fluid 1 Transfer'!$H$12:$H$1000,'Fluid 1 Plate'!$B32 &amp; 'Fluid 1 Plate'!S$24)</f>
        <v>0</v>
      </c>
      <c r="T32" s="97">
        <f>SUMIFS('Fluid 1 Transfer'!$O$12:$O$1000,'Fluid 1 Transfer'!$K$12:$K$1000,1,'Fluid 1 Transfer'!$H$12:$H$1000,'Fluid 1 Plate'!$B32 &amp; 'Fluid 1 Plate'!T$24)</f>
        <v>2.2916666666666669E-2</v>
      </c>
      <c r="U32" s="97">
        <f>SUMIFS('Fluid 1 Transfer'!$O$12:$O$1000,'Fluid 1 Transfer'!$K$12:$K$1000,1,'Fluid 1 Transfer'!$H$12:$H$1000,'Fluid 1 Plate'!$B32 &amp; 'Fluid 1 Plate'!U$24)</f>
        <v>2.2916666666666669E-2</v>
      </c>
      <c r="V32" s="97">
        <f>SUMIFS('Fluid 1 Transfer'!$O$12:$O$1000,'Fluid 1 Transfer'!$K$12:$K$1000,1,'Fluid 1 Transfer'!$H$12:$H$1000,'Fluid 1 Plate'!$B32 &amp; 'Fluid 1 Plate'!V$24)</f>
        <v>0</v>
      </c>
      <c r="W32" s="97">
        <f>SUMIFS('Fluid 1 Transfer'!$O$12:$O$1000,'Fluid 1 Transfer'!$K$12:$K$1000,1,'Fluid 1 Transfer'!$H$12:$H$1000,'Fluid 1 Plate'!$B32 &amp; 'Fluid 1 Plate'!W$24)</f>
        <v>0</v>
      </c>
      <c r="X32" s="97">
        <f>SUMIFS('Fluid 1 Transfer'!$O$12:$O$1000,'Fluid 1 Transfer'!$K$12:$K$1000,1,'Fluid 1 Transfer'!$H$12:$H$1000,'Fluid 1 Plate'!$B32 &amp; 'Fluid 1 Plate'!X$24)</f>
        <v>0</v>
      </c>
      <c r="Y32" s="97">
        <f>SUMIFS('Fluid 1 Transfer'!$O$12:$O$1000,'Fluid 1 Transfer'!$K$12:$K$1000,1,'Fluid 1 Transfer'!$H$12:$H$1000,'Fluid 1 Plate'!$B32 &amp; 'Fluid 1 Plate'!Y$24)</f>
        <v>0</v>
      </c>
      <c r="Z32" s="97">
        <f>SUMIFS('Fluid 1 Transfer'!$O$12:$O$1000,'Fluid 1 Transfer'!$K$12:$K$1000,1,'Fluid 1 Transfer'!$H$12:$H$1000,'Fluid 1 Plate'!$B32 &amp; 'Fluid 1 Plate'!Z$24)</f>
        <v>0</v>
      </c>
      <c r="AA32" s="5"/>
      <c r="AB32" s="5"/>
    </row>
    <row r="33" spans="1:28">
      <c r="A33" s="94"/>
      <c r="B33" s="93" t="s">
        <v>8</v>
      </c>
      <c r="C33" s="97">
        <f>SUMIFS('Fluid 1 Transfer'!$O$12:$O$1000,'Fluid 1 Transfer'!$K$12:$K$1000,1,'Fluid 1 Transfer'!$H$12:$H$1000,'Fluid 1 Plate'!$B33 &amp; 'Fluid 1 Plate'!C$24)</f>
        <v>50</v>
      </c>
      <c r="D33" s="97">
        <f>SUMIFS('Fluid 1 Transfer'!$O$12:$O$1000,'Fluid 1 Transfer'!$K$12:$K$1000,1,'Fluid 1 Transfer'!$H$12:$H$1000,'Fluid 1 Plate'!$B33 &amp; 'Fluid 1 Plate'!D$24)</f>
        <v>16.666666666666668</v>
      </c>
      <c r="E33" s="97">
        <f>SUMIFS('Fluid 1 Transfer'!$O$12:$O$1000,'Fluid 1 Transfer'!$K$12:$K$1000,1,'Fluid 1 Transfer'!$H$12:$H$1000,'Fluid 1 Plate'!$B33 &amp; 'Fluid 1 Plate'!E$24)</f>
        <v>5.5555555555555554</v>
      </c>
      <c r="F33" s="97">
        <f>SUMIFS('Fluid 1 Transfer'!$O$12:$O$1000,'Fluid 1 Transfer'!$K$12:$K$1000,1,'Fluid 1 Transfer'!$H$12:$H$1000,'Fluid 1 Plate'!$B33 &amp; 'Fluid 1 Plate'!F$24)</f>
        <v>1.8518518518518519</v>
      </c>
      <c r="G33" s="97">
        <f>SUMIFS('Fluid 1 Transfer'!$O$12:$O$1000,'Fluid 1 Transfer'!$K$12:$K$1000,1,'Fluid 1 Transfer'!$H$12:$H$1000,'Fluid 1 Plate'!$B33 &amp; 'Fluid 1 Plate'!G$24)</f>
        <v>0.6162037037037037</v>
      </c>
      <c r="H33" s="97">
        <f>SUMIFS('Fluid 1 Transfer'!$O$12:$O$1000,'Fluid 1 Transfer'!$K$12:$K$1000,1,'Fluid 1 Transfer'!$H$12:$H$1000,'Fluid 1 Plate'!$B33 &amp; 'Fluid 1 Plate'!H$24)</f>
        <v>0.20625000000000002</v>
      </c>
      <c r="I33" s="97">
        <f>SUMIFS('Fluid 1 Transfer'!$O$12:$O$1000,'Fluid 1 Transfer'!$K$12:$K$1000,1,'Fluid 1 Transfer'!$H$12:$H$1000,'Fluid 1 Plate'!$B33 &amp; 'Fluid 1 Plate'!I$24)</f>
        <v>6.8750000000000006E-2</v>
      </c>
      <c r="J33" s="97">
        <f>SUMIFS('Fluid 1 Transfer'!$O$12:$O$1000,'Fluid 1 Transfer'!$K$12:$K$1000,1,'Fluid 1 Transfer'!$H$12:$H$1000,'Fluid 1 Plate'!$B33 &amp; 'Fluid 1 Plate'!J$24)</f>
        <v>2.2916666666666669E-2</v>
      </c>
      <c r="K33" s="97">
        <f>SUMIFS('Fluid 1 Transfer'!$O$12:$O$1000,'Fluid 1 Transfer'!$K$12:$K$1000,1,'Fluid 1 Transfer'!$H$12:$H$1000,'Fluid 1 Plate'!$B33 &amp; 'Fluid 1 Plate'!K$24)</f>
        <v>7.6388888888888886E-3</v>
      </c>
      <c r="L33" s="97">
        <f>SUMIFS('Fluid 1 Transfer'!$O$12:$O$1000,'Fluid 1 Transfer'!$K$12:$K$1000,1,'Fluid 1 Transfer'!$H$12:$H$1000,'Fluid 1 Plate'!$B33 &amp; 'Fluid 1 Plate'!L$24)</f>
        <v>2.5462962962962965E-3</v>
      </c>
      <c r="M33" s="97">
        <f>SUMIFS('Fluid 1 Transfer'!$O$12:$O$1000,'Fluid 1 Transfer'!$K$12:$K$1000,1,'Fluid 1 Transfer'!$H$12:$H$1000,'Fluid 1 Plate'!$B33 &amp; 'Fluid 1 Plate'!M$24)</f>
        <v>8.4722222222222219E-4</v>
      </c>
      <c r="N33" s="97">
        <f>SUMIFS('Fluid 1 Transfer'!$O$12:$O$1000,'Fluid 1 Transfer'!$K$12:$K$1000,1,'Fluid 1 Transfer'!$H$12:$H$1000,'Fluid 1 Plate'!$B33 &amp; 'Fluid 1 Plate'!N$24)</f>
        <v>2.8124999999999998E-4</v>
      </c>
      <c r="O33" s="97">
        <f>SUMIFS('Fluid 1 Transfer'!$O$12:$O$1000,'Fluid 1 Transfer'!$K$12:$K$1000,1,'Fluid 1 Transfer'!$H$12:$H$1000,'Fluid 1 Plate'!$B33 &amp; 'Fluid 1 Plate'!O$24)</f>
        <v>9.3750000000000002E-5</v>
      </c>
      <c r="P33" s="97">
        <f>SUMIFS('Fluid 1 Transfer'!$O$12:$O$1000,'Fluid 1 Transfer'!$K$12:$K$1000,1,'Fluid 1 Transfer'!$H$12:$H$1000,'Fluid 1 Plate'!$B33 &amp; 'Fluid 1 Plate'!P$24)</f>
        <v>3.1250000000000001E-5</v>
      </c>
      <c r="Q33" s="97">
        <f>SUMIFS('Fluid 1 Transfer'!$O$12:$O$1000,'Fluid 1 Transfer'!$K$12:$K$1000,1,'Fluid 1 Transfer'!$H$12:$H$1000,'Fluid 1 Plate'!$B33 &amp; 'Fluid 1 Plate'!Q$24)</f>
        <v>1.0416666666666666E-5</v>
      </c>
      <c r="R33" s="97">
        <f>SUMIFS('Fluid 1 Transfer'!$O$12:$O$1000,'Fluid 1 Transfer'!$K$12:$K$1000,1,'Fluid 1 Transfer'!$H$12:$H$1000,'Fluid 1 Plate'!$B33 &amp; 'Fluid 1 Plate'!R$24)</f>
        <v>3.4722222222222224E-6</v>
      </c>
      <c r="S33" s="97">
        <f>SUMIFS('Fluid 1 Transfer'!$O$12:$O$1000,'Fluid 1 Transfer'!$K$12:$K$1000,1,'Fluid 1 Transfer'!$H$12:$H$1000,'Fluid 1 Plate'!$B33 &amp; 'Fluid 1 Plate'!S$24)</f>
        <v>0</v>
      </c>
      <c r="T33" s="97">
        <f>SUMIFS('Fluid 1 Transfer'!$O$12:$O$1000,'Fluid 1 Transfer'!$K$12:$K$1000,1,'Fluid 1 Transfer'!$H$12:$H$1000,'Fluid 1 Plate'!$B33 &amp; 'Fluid 1 Plate'!T$24)</f>
        <v>7.6388888888888886E-3</v>
      </c>
      <c r="U33" s="97">
        <f>SUMIFS('Fluid 1 Transfer'!$O$12:$O$1000,'Fluid 1 Transfer'!$K$12:$K$1000,1,'Fluid 1 Transfer'!$H$12:$H$1000,'Fluid 1 Plate'!$B33 &amp; 'Fluid 1 Plate'!U$24)</f>
        <v>7.6388888888888886E-3</v>
      </c>
      <c r="V33" s="97">
        <f>SUMIFS('Fluid 1 Transfer'!$O$12:$O$1000,'Fluid 1 Transfer'!$K$12:$K$1000,1,'Fluid 1 Transfer'!$H$12:$H$1000,'Fluid 1 Plate'!$B33 &amp; 'Fluid 1 Plate'!V$24)</f>
        <v>0</v>
      </c>
      <c r="W33" s="97">
        <f>SUMIFS('Fluid 1 Transfer'!$O$12:$O$1000,'Fluid 1 Transfer'!$K$12:$K$1000,1,'Fluid 1 Transfer'!$H$12:$H$1000,'Fluid 1 Plate'!$B33 &amp; 'Fluid 1 Plate'!W$24)</f>
        <v>0</v>
      </c>
      <c r="X33" s="97">
        <f>SUMIFS('Fluid 1 Transfer'!$O$12:$O$1000,'Fluid 1 Transfer'!$K$12:$K$1000,1,'Fluid 1 Transfer'!$H$12:$H$1000,'Fluid 1 Plate'!$B33 &amp; 'Fluid 1 Plate'!X$24)</f>
        <v>0</v>
      </c>
      <c r="Y33" s="97">
        <f>SUMIFS('Fluid 1 Transfer'!$O$12:$O$1000,'Fluid 1 Transfer'!$K$12:$K$1000,1,'Fluid 1 Transfer'!$H$12:$H$1000,'Fluid 1 Plate'!$B33 &amp; 'Fluid 1 Plate'!Y$24)</f>
        <v>0</v>
      </c>
      <c r="Z33" s="97">
        <f>SUMIFS('Fluid 1 Transfer'!$O$12:$O$1000,'Fluid 1 Transfer'!$K$12:$K$1000,1,'Fluid 1 Transfer'!$H$12:$H$1000,'Fluid 1 Plate'!$B33 &amp; 'Fluid 1 Plate'!Z$24)</f>
        <v>0</v>
      </c>
      <c r="AA33" s="5"/>
      <c r="AB33" s="5"/>
    </row>
    <row r="34" spans="1:28">
      <c r="A34" s="94"/>
      <c r="B34" s="93" t="s">
        <v>9</v>
      </c>
      <c r="C34" s="97">
        <f>SUMIFS('Fluid 1 Transfer'!$O$12:$O$1000,'Fluid 1 Transfer'!$K$12:$K$1000,1,'Fluid 1 Transfer'!$H$12:$H$1000,'Fluid 1 Plate'!$B34 &amp; 'Fluid 1 Plate'!C$24)</f>
        <v>50</v>
      </c>
      <c r="D34" s="97">
        <f>SUMIFS('Fluid 1 Transfer'!$O$12:$O$1000,'Fluid 1 Transfer'!$K$12:$K$1000,1,'Fluid 1 Transfer'!$H$12:$H$1000,'Fluid 1 Plate'!$B34 &amp; 'Fluid 1 Plate'!D$24)</f>
        <v>16.666666666666668</v>
      </c>
      <c r="E34" s="97">
        <f>SUMIFS('Fluid 1 Transfer'!$O$12:$O$1000,'Fluid 1 Transfer'!$K$12:$K$1000,1,'Fluid 1 Transfer'!$H$12:$H$1000,'Fluid 1 Plate'!$B34 &amp; 'Fluid 1 Plate'!E$24)</f>
        <v>5.5555555555555554</v>
      </c>
      <c r="F34" s="97">
        <f>SUMIFS('Fluid 1 Transfer'!$O$12:$O$1000,'Fluid 1 Transfer'!$K$12:$K$1000,1,'Fluid 1 Transfer'!$H$12:$H$1000,'Fluid 1 Plate'!$B34 &amp; 'Fluid 1 Plate'!F$24)</f>
        <v>1.8518518518518519</v>
      </c>
      <c r="G34" s="97">
        <f>SUMIFS('Fluid 1 Transfer'!$O$12:$O$1000,'Fluid 1 Transfer'!$K$12:$K$1000,1,'Fluid 1 Transfer'!$H$12:$H$1000,'Fluid 1 Plate'!$B34 &amp; 'Fluid 1 Plate'!G$24)</f>
        <v>0.6162037037037037</v>
      </c>
      <c r="H34" s="97">
        <f>SUMIFS('Fluid 1 Transfer'!$O$12:$O$1000,'Fluid 1 Transfer'!$K$12:$K$1000,1,'Fluid 1 Transfer'!$H$12:$H$1000,'Fluid 1 Plate'!$B34 &amp; 'Fluid 1 Plate'!H$24)</f>
        <v>0.20625000000000002</v>
      </c>
      <c r="I34" s="97">
        <f>SUMIFS('Fluid 1 Transfer'!$O$12:$O$1000,'Fluid 1 Transfer'!$K$12:$K$1000,1,'Fluid 1 Transfer'!$H$12:$H$1000,'Fluid 1 Plate'!$B34 &amp; 'Fluid 1 Plate'!I$24)</f>
        <v>6.8750000000000006E-2</v>
      </c>
      <c r="J34" s="97">
        <f>SUMIFS('Fluid 1 Transfer'!$O$12:$O$1000,'Fluid 1 Transfer'!$K$12:$K$1000,1,'Fluid 1 Transfer'!$H$12:$H$1000,'Fluid 1 Plate'!$B34 &amp; 'Fluid 1 Plate'!J$24)</f>
        <v>2.2916666666666669E-2</v>
      </c>
      <c r="K34" s="97">
        <f>SUMIFS('Fluid 1 Transfer'!$O$12:$O$1000,'Fluid 1 Transfer'!$K$12:$K$1000,1,'Fluid 1 Transfer'!$H$12:$H$1000,'Fluid 1 Plate'!$B34 &amp; 'Fluid 1 Plate'!K$24)</f>
        <v>7.6388888888888886E-3</v>
      </c>
      <c r="L34" s="97">
        <f>SUMIFS('Fluid 1 Transfer'!$O$12:$O$1000,'Fluid 1 Transfer'!$K$12:$K$1000,1,'Fluid 1 Transfer'!$H$12:$H$1000,'Fluid 1 Plate'!$B34 &amp; 'Fluid 1 Plate'!L$24)</f>
        <v>2.5462962962962965E-3</v>
      </c>
      <c r="M34" s="97">
        <f>SUMIFS('Fluid 1 Transfer'!$O$12:$O$1000,'Fluid 1 Transfer'!$K$12:$K$1000,1,'Fluid 1 Transfer'!$H$12:$H$1000,'Fluid 1 Plate'!$B34 &amp; 'Fluid 1 Plate'!M$24)</f>
        <v>8.4722222222222219E-4</v>
      </c>
      <c r="N34" s="97">
        <f>SUMIFS('Fluid 1 Transfer'!$O$12:$O$1000,'Fluid 1 Transfer'!$K$12:$K$1000,1,'Fluid 1 Transfer'!$H$12:$H$1000,'Fluid 1 Plate'!$B34 &amp; 'Fluid 1 Plate'!N$24)</f>
        <v>2.8124999999999998E-4</v>
      </c>
      <c r="O34" s="97">
        <f>SUMIFS('Fluid 1 Transfer'!$O$12:$O$1000,'Fluid 1 Transfer'!$K$12:$K$1000,1,'Fluid 1 Transfer'!$H$12:$H$1000,'Fluid 1 Plate'!$B34 &amp; 'Fluid 1 Plate'!O$24)</f>
        <v>9.3750000000000002E-5</v>
      </c>
      <c r="P34" s="97">
        <f>SUMIFS('Fluid 1 Transfer'!$O$12:$O$1000,'Fluid 1 Transfer'!$K$12:$K$1000,1,'Fluid 1 Transfer'!$H$12:$H$1000,'Fluid 1 Plate'!$B34 &amp; 'Fluid 1 Plate'!P$24)</f>
        <v>3.1250000000000001E-5</v>
      </c>
      <c r="Q34" s="97">
        <f>SUMIFS('Fluid 1 Transfer'!$O$12:$O$1000,'Fluid 1 Transfer'!$K$12:$K$1000,1,'Fluid 1 Transfer'!$H$12:$H$1000,'Fluid 1 Plate'!$B34 &amp; 'Fluid 1 Plate'!Q$24)</f>
        <v>1.0416666666666666E-5</v>
      </c>
      <c r="R34" s="97">
        <f>SUMIFS('Fluid 1 Transfer'!$O$12:$O$1000,'Fluid 1 Transfer'!$K$12:$K$1000,1,'Fluid 1 Transfer'!$H$12:$H$1000,'Fluid 1 Plate'!$B34 &amp; 'Fluid 1 Plate'!R$24)</f>
        <v>3.4722222222222224E-6</v>
      </c>
      <c r="S34" s="97">
        <f>SUMIFS('Fluid 1 Transfer'!$O$12:$O$1000,'Fluid 1 Transfer'!$K$12:$K$1000,1,'Fluid 1 Transfer'!$H$12:$H$1000,'Fluid 1 Plate'!$B34 &amp; 'Fluid 1 Plate'!S$24)</f>
        <v>0</v>
      </c>
      <c r="T34" s="97">
        <f>SUMIFS('Fluid 1 Transfer'!$O$12:$O$1000,'Fluid 1 Transfer'!$K$12:$K$1000,1,'Fluid 1 Transfer'!$H$12:$H$1000,'Fluid 1 Plate'!$B34 &amp; 'Fluid 1 Plate'!T$24)</f>
        <v>2.5462962962962965E-3</v>
      </c>
      <c r="U34" s="97">
        <f>SUMIFS('Fluid 1 Transfer'!$O$12:$O$1000,'Fluid 1 Transfer'!$K$12:$K$1000,1,'Fluid 1 Transfer'!$H$12:$H$1000,'Fluid 1 Plate'!$B34 &amp; 'Fluid 1 Plate'!U$24)</f>
        <v>2.5462962962962965E-3</v>
      </c>
      <c r="V34" s="97">
        <f>SUMIFS('Fluid 1 Transfer'!$O$12:$O$1000,'Fluid 1 Transfer'!$K$12:$K$1000,1,'Fluid 1 Transfer'!$H$12:$H$1000,'Fluid 1 Plate'!$B34 &amp; 'Fluid 1 Plate'!V$24)</f>
        <v>0</v>
      </c>
      <c r="W34" s="97">
        <f>SUMIFS('Fluid 1 Transfer'!$O$12:$O$1000,'Fluid 1 Transfer'!$K$12:$K$1000,1,'Fluid 1 Transfer'!$H$12:$H$1000,'Fluid 1 Plate'!$B34 &amp; 'Fluid 1 Plate'!W$24)</f>
        <v>0</v>
      </c>
      <c r="X34" s="97">
        <f>SUMIFS('Fluid 1 Transfer'!$O$12:$O$1000,'Fluid 1 Transfer'!$K$12:$K$1000,1,'Fluid 1 Transfer'!$H$12:$H$1000,'Fluid 1 Plate'!$B34 &amp; 'Fluid 1 Plate'!X$24)</f>
        <v>0</v>
      </c>
      <c r="Y34" s="97">
        <f>SUMIFS('Fluid 1 Transfer'!$O$12:$O$1000,'Fluid 1 Transfer'!$K$12:$K$1000,1,'Fluid 1 Transfer'!$H$12:$H$1000,'Fluid 1 Plate'!$B34 &amp; 'Fluid 1 Plate'!Y$24)</f>
        <v>0</v>
      </c>
      <c r="Z34" s="97">
        <f>SUMIFS('Fluid 1 Transfer'!$O$12:$O$1000,'Fluid 1 Transfer'!$K$12:$K$1000,1,'Fluid 1 Transfer'!$H$12:$H$1000,'Fluid 1 Plate'!$B34 &amp; 'Fluid 1 Plate'!Z$24)</f>
        <v>0</v>
      </c>
      <c r="AA34" s="5"/>
      <c r="AB34" s="5"/>
    </row>
    <row r="35" spans="1:28">
      <c r="A35" s="94"/>
      <c r="B35" s="93" t="s">
        <v>10</v>
      </c>
      <c r="C35" s="97">
        <f>SUMIFS('Fluid 1 Transfer'!$O$12:$O$1000,'Fluid 1 Transfer'!$K$12:$K$1000,1,'Fluid 1 Transfer'!$H$12:$H$1000,'Fluid 1 Plate'!$B35 &amp; 'Fluid 1 Plate'!C$24)</f>
        <v>50</v>
      </c>
      <c r="D35" s="97">
        <f>SUMIFS('Fluid 1 Transfer'!$O$12:$O$1000,'Fluid 1 Transfer'!$K$12:$K$1000,1,'Fluid 1 Transfer'!$H$12:$H$1000,'Fluid 1 Plate'!$B35 &amp; 'Fluid 1 Plate'!D$24)</f>
        <v>16.666666666666668</v>
      </c>
      <c r="E35" s="97">
        <f>SUMIFS('Fluid 1 Transfer'!$O$12:$O$1000,'Fluid 1 Transfer'!$K$12:$K$1000,1,'Fluid 1 Transfer'!$H$12:$H$1000,'Fluid 1 Plate'!$B35 &amp; 'Fluid 1 Plate'!E$24)</f>
        <v>5.5555555555555554</v>
      </c>
      <c r="F35" s="97">
        <f>SUMIFS('Fluid 1 Transfer'!$O$12:$O$1000,'Fluid 1 Transfer'!$K$12:$K$1000,1,'Fluid 1 Transfer'!$H$12:$H$1000,'Fluid 1 Plate'!$B35 &amp; 'Fluid 1 Plate'!F$24)</f>
        <v>1.8518518518518519</v>
      </c>
      <c r="G35" s="97">
        <f>SUMIFS('Fluid 1 Transfer'!$O$12:$O$1000,'Fluid 1 Transfer'!$K$12:$K$1000,1,'Fluid 1 Transfer'!$H$12:$H$1000,'Fluid 1 Plate'!$B35 &amp; 'Fluid 1 Plate'!G$24)</f>
        <v>0.6162037037037037</v>
      </c>
      <c r="H35" s="97">
        <f>SUMIFS('Fluid 1 Transfer'!$O$12:$O$1000,'Fluid 1 Transfer'!$K$12:$K$1000,1,'Fluid 1 Transfer'!$H$12:$H$1000,'Fluid 1 Plate'!$B35 &amp; 'Fluid 1 Plate'!H$24)</f>
        <v>0.20625000000000002</v>
      </c>
      <c r="I35" s="97">
        <f>SUMIFS('Fluid 1 Transfer'!$O$12:$O$1000,'Fluid 1 Transfer'!$K$12:$K$1000,1,'Fluid 1 Transfer'!$H$12:$H$1000,'Fluid 1 Plate'!$B35 &amp; 'Fluid 1 Plate'!I$24)</f>
        <v>6.8750000000000006E-2</v>
      </c>
      <c r="J35" s="97">
        <f>SUMIFS('Fluid 1 Transfer'!$O$12:$O$1000,'Fluid 1 Transfer'!$K$12:$K$1000,1,'Fluid 1 Transfer'!$H$12:$H$1000,'Fluid 1 Plate'!$B35 &amp; 'Fluid 1 Plate'!J$24)</f>
        <v>2.2916666666666669E-2</v>
      </c>
      <c r="K35" s="97">
        <f>SUMIFS('Fluid 1 Transfer'!$O$12:$O$1000,'Fluid 1 Transfer'!$K$12:$K$1000,1,'Fluid 1 Transfer'!$H$12:$H$1000,'Fluid 1 Plate'!$B35 &amp; 'Fluid 1 Plate'!K$24)</f>
        <v>7.6388888888888886E-3</v>
      </c>
      <c r="L35" s="97">
        <f>SUMIFS('Fluid 1 Transfer'!$O$12:$O$1000,'Fluid 1 Transfer'!$K$12:$K$1000,1,'Fluid 1 Transfer'!$H$12:$H$1000,'Fluid 1 Plate'!$B35 &amp; 'Fluid 1 Plate'!L$24)</f>
        <v>2.5462962962962965E-3</v>
      </c>
      <c r="M35" s="97">
        <f>SUMIFS('Fluid 1 Transfer'!$O$12:$O$1000,'Fluid 1 Transfer'!$K$12:$K$1000,1,'Fluid 1 Transfer'!$H$12:$H$1000,'Fluid 1 Plate'!$B35 &amp; 'Fluid 1 Plate'!M$24)</f>
        <v>8.4722222222222219E-4</v>
      </c>
      <c r="N35" s="97">
        <f>SUMIFS('Fluid 1 Transfer'!$O$12:$O$1000,'Fluid 1 Transfer'!$K$12:$K$1000,1,'Fluid 1 Transfer'!$H$12:$H$1000,'Fluid 1 Plate'!$B35 &amp; 'Fluid 1 Plate'!N$24)</f>
        <v>2.8124999999999998E-4</v>
      </c>
      <c r="O35" s="97">
        <f>SUMIFS('Fluid 1 Transfer'!$O$12:$O$1000,'Fluid 1 Transfer'!$K$12:$K$1000,1,'Fluid 1 Transfer'!$H$12:$H$1000,'Fluid 1 Plate'!$B35 &amp; 'Fluid 1 Plate'!O$24)</f>
        <v>9.3750000000000002E-5</v>
      </c>
      <c r="P35" s="97">
        <f>SUMIFS('Fluid 1 Transfer'!$O$12:$O$1000,'Fluid 1 Transfer'!$K$12:$K$1000,1,'Fluid 1 Transfer'!$H$12:$H$1000,'Fluid 1 Plate'!$B35 &amp; 'Fluid 1 Plate'!P$24)</f>
        <v>3.1250000000000001E-5</v>
      </c>
      <c r="Q35" s="97">
        <f>SUMIFS('Fluid 1 Transfer'!$O$12:$O$1000,'Fluid 1 Transfer'!$K$12:$K$1000,1,'Fluid 1 Transfer'!$H$12:$H$1000,'Fluid 1 Plate'!$B35 &amp; 'Fluid 1 Plate'!Q$24)</f>
        <v>1.0416666666666666E-5</v>
      </c>
      <c r="R35" s="97">
        <f>SUMIFS('Fluid 1 Transfer'!$O$12:$O$1000,'Fluid 1 Transfer'!$K$12:$K$1000,1,'Fluid 1 Transfer'!$H$12:$H$1000,'Fluid 1 Plate'!$B35 &amp; 'Fluid 1 Plate'!R$24)</f>
        <v>3.4722222222222224E-6</v>
      </c>
      <c r="S35" s="97">
        <f>SUMIFS('Fluid 1 Transfer'!$O$12:$O$1000,'Fluid 1 Transfer'!$K$12:$K$1000,1,'Fluid 1 Transfer'!$H$12:$H$1000,'Fluid 1 Plate'!$B35 &amp; 'Fluid 1 Plate'!S$24)</f>
        <v>0</v>
      </c>
      <c r="T35" s="97">
        <f>SUMIFS('Fluid 1 Transfer'!$O$12:$O$1000,'Fluid 1 Transfer'!$K$12:$K$1000,1,'Fluid 1 Transfer'!$H$12:$H$1000,'Fluid 1 Plate'!$B35 &amp; 'Fluid 1 Plate'!T$24)</f>
        <v>8.4722222222222219E-4</v>
      </c>
      <c r="U35" s="97">
        <f>SUMIFS('Fluid 1 Transfer'!$O$12:$O$1000,'Fluid 1 Transfer'!$K$12:$K$1000,1,'Fluid 1 Transfer'!$H$12:$H$1000,'Fluid 1 Plate'!$B35 &amp; 'Fluid 1 Plate'!U$24)</f>
        <v>8.4722222222222219E-4</v>
      </c>
      <c r="V35" s="97">
        <f>SUMIFS('Fluid 1 Transfer'!$O$12:$O$1000,'Fluid 1 Transfer'!$K$12:$K$1000,1,'Fluid 1 Transfer'!$H$12:$H$1000,'Fluid 1 Plate'!$B35 &amp; 'Fluid 1 Plate'!V$24)</f>
        <v>0</v>
      </c>
      <c r="W35" s="97">
        <f>SUMIFS('Fluid 1 Transfer'!$O$12:$O$1000,'Fluid 1 Transfer'!$K$12:$K$1000,1,'Fluid 1 Transfer'!$H$12:$H$1000,'Fluid 1 Plate'!$B35 &amp; 'Fluid 1 Plate'!W$24)</f>
        <v>0</v>
      </c>
      <c r="X35" s="97">
        <f>SUMIFS('Fluid 1 Transfer'!$O$12:$O$1000,'Fluid 1 Transfer'!$K$12:$K$1000,1,'Fluid 1 Transfer'!$H$12:$H$1000,'Fluid 1 Plate'!$B35 &amp; 'Fluid 1 Plate'!X$24)</f>
        <v>0</v>
      </c>
      <c r="Y35" s="97">
        <f>SUMIFS('Fluid 1 Transfer'!$O$12:$O$1000,'Fluid 1 Transfer'!$K$12:$K$1000,1,'Fluid 1 Transfer'!$H$12:$H$1000,'Fluid 1 Plate'!$B35 &amp; 'Fluid 1 Plate'!Y$24)</f>
        <v>0</v>
      </c>
      <c r="Z35" s="97">
        <f>SUMIFS('Fluid 1 Transfer'!$O$12:$O$1000,'Fluid 1 Transfer'!$K$12:$K$1000,1,'Fluid 1 Transfer'!$H$12:$H$1000,'Fluid 1 Plate'!$B35 &amp; 'Fluid 1 Plate'!Z$24)</f>
        <v>0</v>
      </c>
      <c r="AA35" s="5"/>
      <c r="AB35" s="5"/>
    </row>
    <row r="36" spans="1:28">
      <c r="A36" s="94"/>
      <c r="B36" s="93" t="s">
        <v>11</v>
      </c>
      <c r="C36" s="97">
        <f>SUMIFS('Fluid 1 Transfer'!$O$12:$O$1000,'Fluid 1 Transfer'!$K$12:$K$1000,1,'Fluid 1 Transfer'!$H$12:$H$1000,'Fluid 1 Plate'!$B36 &amp; 'Fluid 1 Plate'!C$24)</f>
        <v>50</v>
      </c>
      <c r="D36" s="97">
        <f>SUMIFS('Fluid 1 Transfer'!$O$12:$O$1000,'Fluid 1 Transfer'!$K$12:$K$1000,1,'Fluid 1 Transfer'!$H$12:$H$1000,'Fluid 1 Plate'!$B36 &amp; 'Fluid 1 Plate'!D$24)</f>
        <v>16.666666666666668</v>
      </c>
      <c r="E36" s="97">
        <f>SUMIFS('Fluid 1 Transfer'!$O$12:$O$1000,'Fluid 1 Transfer'!$K$12:$K$1000,1,'Fluid 1 Transfer'!$H$12:$H$1000,'Fluid 1 Plate'!$B36 &amp; 'Fluid 1 Plate'!E$24)</f>
        <v>5.5555555555555554</v>
      </c>
      <c r="F36" s="97">
        <f>SUMIFS('Fluid 1 Transfer'!$O$12:$O$1000,'Fluid 1 Transfer'!$K$12:$K$1000,1,'Fluid 1 Transfer'!$H$12:$H$1000,'Fluid 1 Plate'!$B36 &amp; 'Fluid 1 Plate'!F$24)</f>
        <v>1.8518518518518519</v>
      </c>
      <c r="G36" s="97">
        <f>SUMIFS('Fluid 1 Transfer'!$O$12:$O$1000,'Fluid 1 Transfer'!$K$12:$K$1000,1,'Fluid 1 Transfer'!$H$12:$H$1000,'Fluid 1 Plate'!$B36 &amp; 'Fluid 1 Plate'!G$24)</f>
        <v>0.6162037037037037</v>
      </c>
      <c r="H36" s="97">
        <f>SUMIFS('Fluid 1 Transfer'!$O$12:$O$1000,'Fluid 1 Transfer'!$K$12:$K$1000,1,'Fluid 1 Transfer'!$H$12:$H$1000,'Fluid 1 Plate'!$B36 &amp; 'Fluid 1 Plate'!H$24)</f>
        <v>0.20625000000000002</v>
      </c>
      <c r="I36" s="97">
        <f>SUMIFS('Fluid 1 Transfer'!$O$12:$O$1000,'Fluid 1 Transfer'!$K$12:$K$1000,1,'Fluid 1 Transfer'!$H$12:$H$1000,'Fluid 1 Plate'!$B36 &amp; 'Fluid 1 Plate'!I$24)</f>
        <v>6.8750000000000006E-2</v>
      </c>
      <c r="J36" s="97">
        <f>SUMIFS('Fluid 1 Transfer'!$O$12:$O$1000,'Fluid 1 Transfer'!$K$12:$K$1000,1,'Fluid 1 Transfer'!$H$12:$H$1000,'Fluid 1 Plate'!$B36 &amp; 'Fluid 1 Plate'!J$24)</f>
        <v>2.2916666666666669E-2</v>
      </c>
      <c r="K36" s="97">
        <f>SUMIFS('Fluid 1 Transfer'!$O$12:$O$1000,'Fluid 1 Transfer'!$K$12:$K$1000,1,'Fluid 1 Transfer'!$H$12:$H$1000,'Fluid 1 Plate'!$B36 &amp; 'Fluid 1 Plate'!K$24)</f>
        <v>7.6388888888888886E-3</v>
      </c>
      <c r="L36" s="97">
        <f>SUMIFS('Fluid 1 Transfer'!$O$12:$O$1000,'Fluid 1 Transfer'!$K$12:$K$1000,1,'Fluid 1 Transfer'!$H$12:$H$1000,'Fluid 1 Plate'!$B36 &amp; 'Fluid 1 Plate'!L$24)</f>
        <v>2.5462962962962965E-3</v>
      </c>
      <c r="M36" s="97">
        <f>SUMIFS('Fluid 1 Transfer'!$O$12:$O$1000,'Fluid 1 Transfer'!$K$12:$K$1000,1,'Fluid 1 Transfer'!$H$12:$H$1000,'Fluid 1 Plate'!$B36 &amp; 'Fluid 1 Plate'!M$24)</f>
        <v>8.4722222222222219E-4</v>
      </c>
      <c r="N36" s="97">
        <f>SUMIFS('Fluid 1 Transfer'!$O$12:$O$1000,'Fluid 1 Transfer'!$K$12:$K$1000,1,'Fluid 1 Transfer'!$H$12:$H$1000,'Fluid 1 Plate'!$B36 &amp; 'Fluid 1 Plate'!N$24)</f>
        <v>2.8124999999999998E-4</v>
      </c>
      <c r="O36" s="97">
        <f>SUMIFS('Fluid 1 Transfer'!$O$12:$O$1000,'Fluid 1 Transfer'!$K$12:$K$1000,1,'Fluid 1 Transfer'!$H$12:$H$1000,'Fluid 1 Plate'!$B36 &amp; 'Fluid 1 Plate'!O$24)</f>
        <v>9.3750000000000002E-5</v>
      </c>
      <c r="P36" s="97">
        <f>SUMIFS('Fluid 1 Transfer'!$O$12:$O$1000,'Fluid 1 Transfer'!$K$12:$K$1000,1,'Fluid 1 Transfer'!$H$12:$H$1000,'Fluid 1 Plate'!$B36 &amp; 'Fluid 1 Plate'!P$24)</f>
        <v>3.1250000000000001E-5</v>
      </c>
      <c r="Q36" s="97">
        <f>SUMIFS('Fluid 1 Transfer'!$O$12:$O$1000,'Fluid 1 Transfer'!$K$12:$K$1000,1,'Fluid 1 Transfer'!$H$12:$H$1000,'Fluid 1 Plate'!$B36 &amp; 'Fluid 1 Plate'!Q$24)</f>
        <v>1.0416666666666666E-5</v>
      </c>
      <c r="R36" s="97">
        <f>SUMIFS('Fluid 1 Transfer'!$O$12:$O$1000,'Fluid 1 Transfer'!$K$12:$K$1000,1,'Fluid 1 Transfer'!$H$12:$H$1000,'Fluid 1 Plate'!$B36 &amp; 'Fluid 1 Plate'!R$24)</f>
        <v>3.4722222222222224E-6</v>
      </c>
      <c r="S36" s="97">
        <f>SUMIFS('Fluid 1 Transfer'!$O$12:$O$1000,'Fluid 1 Transfer'!$K$12:$K$1000,1,'Fluid 1 Transfer'!$H$12:$H$1000,'Fluid 1 Plate'!$B36 &amp; 'Fluid 1 Plate'!S$24)</f>
        <v>0</v>
      </c>
      <c r="T36" s="97">
        <f>SUMIFS('Fluid 1 Transfer'!$O$12:$O$1000,'Fluid 1 Transfer'!$K$12:$K$1000,1,'Fluid 1 Transfer'!$H$12:$H$1000,'Fluid 1 Plate'!$B36 &amp; 'Fluid 1 Plate'!T$24)</f>
        <v>2.8124999999999998E-4</v>
      </c>
      <c r="U36" s="97">
        <f>SUMIFS('Fluid 1 Transfer'!$O$12:$O$1000,'Fluid 1 Transfer'!$K$12:$K$1000,1,'Fluid 1 Transfer'!$H$12:$H$1000,'Fluid 1 Plate'!$B36 &amp; 'Fluid 1 Plate'!U$24)</f>
        <v>2.8124999999999998E-4</v>
      </c>
      <c r="V36" s="97">
        <f>SUMIFS('Fluid 1 Transfer'!$O$12:$O$1000,'Fluid 1 Transfer'!$K$12:$K$1000,1,'Fluid 1 Transfer'!$H$12:$H$1000,'Fluid 1 Plate'!$B36 &amp; 'Fluid 1 Plate'!V$24)</f>
        <v>0</v>
      </c>
      <c r="W36" s="97">
        <f>SUMIFS('Fluid 1 Transfer'!$O$12:$O$1000,'Fluid 1 Transfer'!$K$12:$K$1000,1,'Fluid 1 Transfer'!$H$12:$H$1000,'Fluid 1 Plate'!$B36 &amp; 'Fluid 1 Plate'!W$24)</f>
        <v>0</v>
      </c>
      <c r="X36" s="97">
        <f>SUMIFS('Fluid 1 Transfer'!$O$12:$O$1000,'Fluid 1 Transfer'!$K$12:$K$1000,1,'Fluid 1 Transfer'!$H$12:$H$1000,'Fluid 1 Plate'!$B36 &amp; 'Fluid 1 Plate'!X$24)</f>
        <v>0</v>
      </c>
      <c r="Y36" s="97">
        <f>SUMIFS('Fluid 1 Transfer'!$O$12:$O$1000,'Fluid 1 Transfer'!$K$12:$K$1000,1,'Fluid 1 Transfer'!$H$12:$H$1000,'Fluid 1 Plate'!$B36 &amp; 'Fluid 1 Plate'!Y$24)</f>
        <v>0</v>
      </c>
      <c r="Z36" s="97">
        <f>SUMIFS('Fluid 1 Transfer'!$O$12:$O$1000,'Fluid 1 Transfer'!$K$12:$K$1000,1,'Fluid 1 Transfer'!$H$12:$H$1000,'Fluid 1 Plate'!$B36 &amp; 'Fluid 1 Plate'!Z$24)</f>
        <v>0</v>
      </c>
      <c r="AA36" s="5"/>
      <c r="AB36" s="5"/>
    </row>
    <row r="37" spans="1:28">
      <c r="A37" s="94"/>
      <c r="B37" s="93" t="s">
        <v>12</v>
      </c>
      <c r="C37" s="97">
        <f>SUMIFS('Fluid 1 Transfer'!$O$12:$O$1000,'Fluid 1 Transfer'!$K$12:$K$1000,1,'Fluid 1 Transfer'!$H$12:$H$1000,'Fluid 1 Plate'!$B37 &amp; 'Fluid 1 Plate'!C$24)</f>
        <v>50</v>
      </c>
      <c r="D37" s="97">
        <f>SUMIFS('Fluid 1 Transfer'!$O$12:$O$1000,'Fluid 1 Transfer'!$K$12:$K$1000,1,'Fluid 1 Transfer'!$H$12:$H$1000,'Fluid 1 Plate'!$B37 &amp; 'Fluid 1 Plate'!D$24)</f>
        <v>16.666666666666668</v>
      </c>
      <c r="E37" s="97">
        <f>SUMIFS('Fluid 1 Transfer'!$O$12:$O$1000,'Fluid 1 Transfer'!$K$12:$K$1000,1,'Fluid 1 Transfer'!$H$12:$H$1000,'Fluid 1 Plate'!$B37 &amp; 'Fluid 1 Plate'!E$24)</f>
        <v>5.5555555555555554</v>
      </c>
      <c r="F37" s="97">
        <f>SUMIFS('Fluid 1 Transfer'!$O$12:$O$1000,'Fluid 1 Transfer'!$K$12:$K$1000,1,'Fluid 1 Transfer'!$H$12:$H$1000,'Fluid 1 Plate'!$B37 &amp; 'Fluid 1 Plate'!F$24)</f>
        <v>1.8518518518518519</v>
      </c>
      <c r="G37" s="97">
        <f>SUMIFS('Fluid 1 Transfer'!$O$12:$O$1000,'Fluid 1 Transfer'!$K$12:$K$1000,1,'Fluid 1 Transfer'!$H$12:$H$1000,'Fluid 1 Plate'!$B37 &amp; 'Fluid 1 Plate'!G$24)</f>
        <v>0.6162037037037037</v>
      </c>
      <c r="H37" s="97">
        <f>SUMIFS('Fluid 1 Transfer'!$O$12:$O$1000,'Fluid 1 Transfer'!$K$12:$K$1000,1,'Fluid 1 Transfer'!$H$12:$H$1000,'Fluid 1 Plate'!$B37 &amp; 'Fluid 1 Plate'!H$24)</f>
        <v>0.20625000000000002</v>
      </c>
      <c r="I37" s="97">
        <f>SUMIFS('Fluid 1 Transfer'!$O$12:$O$1000,'Fluid 1 Transfer'!$K$12:$K$1000,1,'Fluid 1 Transfer'!$H$12:$H$1000,'Fluid 1 Plate'!$B37 &amp; 'Fluid 1 Plate'!I$24)</f>
        <v>6.8750000000000006E-2</v>
      </c>
      <c r="J37" s="97">
        <f>SUMIFS('Fluid 1 Transfer'!$O$12:$O$1000,'Fluid 1 Transfer'!$K$12:$K$1000,1,'Fluid 1 Transfer'!$H$12:$H$1000,'Fluid 1 Plate'!$B37 &amp; 'Fluid 1 Plate'!J$24)</f>
        <v>2.2916666666666669E-2</v>
      </c>
      <c r="K37" s="97">
        <f>SUMIFS('Fluid 1 Transfer'!$O$12:$O$1000,'Fluid 1 Transfer'!$K$12:$K$1000,1,'Fluid 1 Transfer'!$H$12:$H$1000,'Fluid 1 Plate'!$B37 &amp; 'Fluid 1 Plate'!K$24)</f>
        <v>7.6388888888888886E-3</v>
      </c>
      <c r="L37" s="97">
        <f>SUMIFS('Fluid 1 Transfer'!$O$12:$O$1000,'Fluid 1 Transfer'!$K$12:$K$1000,1,'Fluid 1 Transfer'!$H$12:$H$1000,'Fluid 1 Plate'!$B37 &amp; 'Fluid 1 Plate'!L$24)</f>
        <v>2.5462962962962965E-3</v>
      </c>
      <c r="M37" s="97">
        <f>SUMIFS('Fluid 1 Transfer'!$O$12:$O$1000,'Fluid 1 Transfer'!$K$12:$K$1000,1,'Fluid 1 Transfer'!$H$12:$H$1000,'Fluid 1 Plate'!$B37 &amp; 'Fluid 1 Plate'!M$24)</f>
        <v>8.4722222222222219E-4</v>
      </c>
      <c r="N37" s="97">
        <f>SUMIFS('Fluid 1 Transfer'!$O$12:$O$1000,'Fluid 1 Transfer'!$K$12:$K$1000,1,'Fluid 1 Transfer'!$H$12:$H$1000,'Fluid 1 Plate'!$B37 &amp; 'Fluid 1 Plate'!N$24)</f>
        <v>2.8124999999999998E-4</v>
      </c>
      <c r="O37" s="97">
        <f>SUMIFS('Fluid 1 Transfer'!$O$12:$O$1000,'Fluid 1 Transfer'!$K$12:$K$1000,1,'Fluid 1 Transfer'!$H$12:$H$1000,'Fluid 1 Plate'!$B37 &amp; 'Fluid 1 Plate'!O$24)</f>
        <v>9.3750000000000002E-5</v>
      </c>
      <c r="P37" s="97">
        <f>SUMIFS('Fluid 1 Transfer'!$O$12:$O$1000,'Fluid 1 Transfer'!$K$12:$K$1000,1,'Fluid 1 Transfer'!$H$12:$H$1000,'Fluid 1 Plate'!$B37 &amp; 'Fluid 1 Plate'!P$24)</f>
        <v>3.1250000000000001E-5</v>
      </c>
      <c r="Q37" s="97">
        <f>SUMIFS('Fluid 1 Transfer'!$O$12:$O$1000,'Fluid 1 Transfer'!$K$12:$K$1000,1,'Fluid 1 Transfer'!$H$12:$H$1000,'Fluid 1 Plate'!$B37 &amp; 'Fluid 1 Plate'!Q$24)</f>
        <v>1.0416666666666666E-5</v>
      </c>
      <c r="R37" s="97">
        <f>SUMIFS('Fluid 1 Transfer'!$O$12:$O$1000,'Fluid 1 Transfer'!$K$12:$K$1000,1,'Fluid 1 Transfer'!$H$12:$H$1000,'Fluid 1 Plate'!$B37 &amp; 'Fluid 1 Plate'!R$24)</f>
        <v>3.4722222222222224E-6</v>
      </c>
      <c r="S37" s="97">
        <f>SUMIFS('Fluid 1 Transfer'!$O$12:$O$1000,'Fluid 1 Transfer'!$K$12:$K$1000,1,'Fluid 1 Transfer'!$H$12:$H$1000,'Fluid 1 Plate'!$B37 &amp; 'Fluid 1 Plate'!S$24)</f>
        <v>0</v>
      </c>
      <c r="T37" s="97">
        <f>SUMIFS('Fluid 1 Transfer'!$O$12:$O$1000,'Fluid 1 Transfer'!$K$12:$K$1000,1,'Fluid 1 Transfer'!$H$12:$H$1000,'Fluid 1 Plate'!$B37 &amp; 'Fluid 1 Plate'!T$24)</f>
        <v>9.3750000000000002E-5</v>
      </c>
      <c r="U37" s="97">
        <f>SUMIFS('Fluid 1 Transfer'!$O$12:$O$1000,'Fluid 1 Transfer'!$K$12:$K$1000,1,'Fluid 1 Transfer'!$H$12:$H$1000,'Fluid 1 Plate'!$B37 &amp; 'Fluid 1 Plate'!U$24)</f>
        <v>9.3750000000000002E-5</v>
      </c>
      <c r="V37" s="97">
        <f>SUMIFS('Fluid 1 Transfer'!$O$12:$O$1000,'Fluid 1 Transfer'!$K$12:$K$1000,1,'Fluid 1 Transfer'!$H$12:$H$1000,'Fluid 1 Plate'!$B37 &amp; 'Fluid 1 Plate'!V$24)</f>
        <v>0</v>
      </c>
      <c r="W37" s="97">
        <f>SUMIFS('Fluid 1 Transfer'!$O$12:$O$1000,'Fluid 1 Transfer'!$K$12:$K$1000,1,'Fluid 1 Transfer'!$H$12:$H$1000,'Fluid 1 Plate'!$B37 &amp; 'Fluid 1 Plate'!W$24)</f>
        <v>0</v>
      </c>
      <c r="X37" s="97">
        <f>SUMIFS('Fluid 1 Transfer'!$O$12:$O$1000,'Fluid 1 Transfer'!$K$12:$K$1000,1,'Fluid 1 Transfer'!$H$12:$H$1000,'Fluid 1 Plate'!$B37 &amp; 'Fluid 1 Plate'!X$24)</f>
        <v>0</v>
      </c>
      <c r="Y37" s="97">
        <f>SUMIFS('Fluid 1 Transfer'!$O$12:$O$1000,'Fluid 1 Transfer'!$K$12:$K$1000,1,'Fluid 1 Transfer'!$H$12:$H$1000,'Fluid 1 Plate'!$B37 &amp; 'Fluid 1 Plate'!Y$24)</f>
        <v>0</v>
      </c>
      <c r="Z37" s="97">
        <f>SUMIFS('Fluid 1 Transfer'!$O$12:$O$1000,'Fluid 1 Transfer'!$K$12:$K$1000,1,'Fluid 1 Transfer'!$H$12:$H$1000,'Fluid 1 Plate'!$B37 &amp; 'Fluid 1 Plate'!Z$24)</f>
        <v>0</v>
      </c>
    </row>
    <row r="38" spans="1:28">
      <c r="A38" s="94"/>
      <c r="B38" s="93" t="s">
        <v>13</v>
      </c>
      <c r="C38" s="97">
        <f>SUMIFS('Fluid 1 Transfer'!$O$12:$O$1000,'Fluid 1 Transfer'!$K$12:$K$1000,1,'Fluid 1 Transfer'!$H$12:$H$1000,'Fluid 1 Plate'!$B38 &amp; 'Fluid 1 Plate'!C$24)</f>
        <v>50</v>
      </c>
      <c r="D38" s="97">
        <f>SUMIFS('Fluid 1 Transfer'!$O$12:$O$1000,'Fluid 1 Transfer'!$K$12:$K$1000,1,'Fluid 1 Transfer'!$H$12:$H$1000,'Fluid 1 Plate'!$B38 &amp; 'Fluid 1 Plate'!D$24)</f>
        <v>16.666666666666668</v>
      </c>
      <c r="E38" s="97">
        <f>SUMIFS('Fluid 1 Transfer'!$O$12:$O$1000,'Fluid 1 Transfer'!$K$12:$K$1000,1,'Fluid 1 Transfer'!$H$12:$H$1000,'Fluid 1 Plate'!$B38 &amp; 'Fluid 1 Plate'!E$24)</f>
        <v>5.5555555555555554</v>
      </c>
      <c r="F38" s="97">
        <f>SUMIFS('Fluid 1 Transfer'!$O$12:$O$1000,'Fluid 1 Transfer'!$K$12:$K$1000,1,'Fluid 1 Transfer'!$H$12:$H$1000,'Fluid 1 Plate'!$B38 &amp; 'Fluid 1 Plate'!F$24)</f>
        <v>1.8518518518518519</v>
      </c>
      <c r="G38" s="97">
        <f>SUMIFS('Fluid 1 Transfer'!$O$12:$O$1000,'Fluid 1 Transfer'!$K$12:$K$1000,1,'Fluid 1 Transfer'!$H$12:$H$1000,'Fluid 1 Plate'!$B38 &amp; 'Fluid 1 Plate'!G$24)</f>
        <v>0.6162037037037037</v>
      </c>
      <c r="H38" s="97">
        <f>SUMIFS('Fluid 1 Transfer'!$O$12:$O$1000,'Fluid 1 Transfer'!$K$12:$K$1000,1,'Fluid 1 Transfer'!$H$12:$H$1000,'Fluid 1 Plate'!$B38 &amp; 'Fluid 1 Plate'!H$24)</f>
        <v>0.20625000000000002</v>
      </c>
      <c r="I38" s="97">
        <f>SUMIFS('Fluid 1 Transfer'!$O$12:$O$1000,'Fluid 1 Transfer'!$K$12:$K$1000,1,'Fluid 1 Transfer'!$H$12:$H$1000,'Fluid 1 Plate'!$B38 &amp; 'Fluid 1 Plate'!I$24)</f>
        <v>6.8750000000000006E-2</v>
      </c>
      <c r="J38" s="97">
        <f>SUMIFS('Fluid 1 Transfer'!$O$12:$O$1000,'Fluid 1 Transfer'!$K$12:$K$1000,1,'Fluid 1 Transfer'!$H$12:$H$1000,'Fluid 1 Plate'!$B38 &amp; 'Fluid 1 Plate'!J$24)</f>
        <v>2.2916666666666669E-2</v>
      </c>
      <c r="K38" s="97">
        <f>SUMIFS('Fluid 1 Transfer'!$O$12:$O$1000,'Fluid 1 Transfer'!$K$12:$K$1000,1,'Fluid 1 Transfer'!$H$12:$H$1000,'Fluid 1 Plate'!$B38 &amp; 'Fluid 1 Plate'!K$24)</f>
        <v>7.6388888888888886E-3</v>
      </c>
      <c r="L38" s="97">
        <f>SUMIFS('Fluid 1 Transfer'!$O$12:$O$1000,'Fluid 1 Transfer'!$K$12:$K$1000,1,'Fluid 1 Transfer'!$H$12:$H$1000,'Fluid 1 Plate'!$B38 &amp; 'Fluid 1 Plate'!L$24)</f>
        <v>2.5462962962962965E-3</v>
      </c>
      <c r="M38" s="97">
        <f>SUMIFS('Fluid 1 Transfer'!$O$12:$O$1000,'Fluid 1 Transfer'!$K$12:$K$1000,1,'Fluid 1 Transfer'!$H$12:$H$1000,'Fluid 1 Plate'!$B38 &amp; 'Fluid 1 Plate'!M$24)</f>
        <v>8.4722222222222219E-4</v>
      </c>
      <c r="N38" s="97">
        <f>SUMIFS('Fluid 1 Transfer'!$O$12:$O$1000,'Fluid 1 Transfer'!$K$12:$K$1000,1,'Fluid 1 Transfer'!$H$12:$H$1000,'Fluid 1 Plate'!$B38 &amp; 'Fluid 1 Plate'!N$24)</f>
        <v>2.8124999999999998E-4</v>
      </c>
      <c r="O38" s="97">
        <f>SUMIFS('Fluid 1 Transfer'!$O$12:$O$1000,'Fluid 1 Transfer'!$K$12:$K$1000,1,'Fluid 1 Transfer'!$H$12:$H$1000,'Fluid 1 Plate'!$B38 &amp; 'Fluid 1 Plate'!O$24)</f>
        <v>9.3750000000000002E-5</v>
      </c>
      <c r="P38" s="97">
        <f>SUMIFS('Fluid 1 Transfer'!$O$12:$O$1000,'Fluid 1 Transfer'!$K$12:$K$1000,1,'Fluid 1 Transfer'!$H$12:$H$1000,'Fluid 1 Plate'!$B38 &amp; 'Fluid 1 Plate'!P$24)</f>
        <v>3.1250000000000001E-5</v>
      </c>
      <c r="Q38" s="97">
        <f>SUMIFS('Fluid 1 Transfer'!$O$12:$O$1000,'Fluid 1 Transfer'!$K$12:$K$1000,1,'Fluid 1 Transfer'!$H$12:$H$1000,'Fluid 1 Plate'!$B38 &amp; 'Fluid 1 Plate'!Q$24)</f>
        <v>1.0416666666666666E-5</v>
      </c>
      <c r="R38" s="97">
        <f>SUMIFS('Fluid 1 Transfer'!$O$12:$O$1000,'Fluid 1 Transfer'!$K$12:$K$1000,1,'Fluid 1 Transfer'!$H$12:$H$1000,'Fluid 1 Plate'!$B38 &amp; 'Fluid 1 Plate'!R$24)</f>
        <v>3.4722222222222224E-6</v>
      </c>
      <c r="S38" s="97">
        <f>SUMIFS('Fluid 1 Transfer'!$O$12:$O$1000,'Fluid 1 Transfer'!$K$12:$K$1000,1,'Fluid 1 Transfer'!$H$12:$H$1000,'Fluid 1 Plate'!$B38 &amp; 'Fluid 1 Plate'!S$24)</f>
        <v>0</v>
      </c>
      <c r="T38" s="97">
        <f>SUMIFS('Fluid 1 Transfer'!$O$12:$O$1000,'Fluid 1 Transfer'!$K$12:$K$1000,1,'Fluid 1 Transfer'!$H$12:$H$1000,'Fluid 1 Plate'!$B38 &amp; 'Fluid 1 Plate'!T$24)</f>
        <v>3.1250000000000001E-5</v>
      </c>
      <c r="U38" s="97">
        <f>SUMIFS('Fluid 1 Transfer'!$O$12:$O$1000,'Fluid 1 Transfer'!$K$12:$K$1000,1,'Fluid 1 Transfer'!$H$12:$H$1000,'Fluid 1 Plate'!$B38 &amp; 'Fluid 1 Plate'!U$24)</f>
        <v>3.1250000000000001E-5</v>
      </c>
      <c r="V38" s="97">
        <f>SUMIFS('Fluid 1 Transfer'!$O$12:$O$1000,'Fluid 1 Transfer'!$K$12:$K$1000,1,'Fluid 1 Transfer'!$H$12:$H$1000,'Fluid 1 Plate'!$B38 &amp; 'Fluid 1 Plate'!V$24)</f>
        <v>0</v>
      </c>
      <c r="W38" s="97">
        <f>SUMIFS('Fluid 1 Transfer'!$O$12:$O$1000,'Fluid 1 Transfer'!$K$12:$K$1000,1,'Fluid 1 Transfer'!$H$12:$H$1000,'Fluid 1 Plate'!$B38 &amp; 'Fluid 1 Plate'!W$24)</f>
        <v>0</v>
      </c>
      <c r="X38" s="97">
        <f>SUMIFS('Fluid 1 Transfer'!$O$12:$O$1000,'Fluid 1 Transfer'!$K$12:$K$1000,1,'Fluid 1 Transfer'!$H$12:$H$1000,'Fluid 1 Plate'!$B38 &amp; 'Fluid 1 Plate'!X$24)</f>
        <v>0</v>
      </c>
      <c r="Y38" s="97">
        <f>SUMIFS('Fluid 1 Transfer'!$O$12:$O$1000,'Fluid 1 Transfer'!$K$12:$K$1000,1,'Fluid 1 Transfer'!$H$12:$H$1000,'Fluid 1 Plate'!$B38 &amp; 'Fluid 1 Plate'!Y$24)</f>
        <v>0</v>
      </c>
      <c r="Z38" s="97">
        <f>SUMIFS('Fluid 1 Transfer'!$O$12:$O$1000,'Fluid 1 Transfer'!$K$12:$K$1000,1,'Fluid 1 Transfer'!$H$12:$H$1000,'Fluid 1 Plate'!$B38 &amp; 'Fluid 1 Plate'!Z$24)</f>
        <v>0</v>
      </c>
    </row>
    <row r="39" spans="1:28">
      <c r="A39" s="94"/>
      <c r="B39" s="93" t="s">
        <v>14</v>
      </c>
      <c r="C39" s="97">
        <f>SUMIFS('Fluid 1 Transfer'!$O$12:$O$1000,'Fluid 1 Transfer'!$K$12:$K$1000,1,'Fluid 1 Transfer'!$H$12:$H$1000,'Fluid 1 Plate'!$B39 &amp; 'Fluid 1 Plate'!C$24)</f>
        <v>50</v>
      </c>
      <c r="D39" s="97">
        <f>SUMIFS('Fluid 1 Transfer'!$O$12:$O$1000,'Fluid 1 Transfer'!$K$12:$K$1000,1,'Fluid 1 Transfer'!$H$12:$H$1000,'Fluid 1 Plate'!$B39 &amp; 'Fluid 1 Plate'!D$24)</f>
        <v>16.666666666666668</v>
      </c>
      <c r="E39" s="97">
        <f>SUMIFS('Fluid 1 Transfer'!$O$12:$O$1000,'Fluid 1 Transfer'!$K$12:$K$1000,1,'Fluid 1 Transfer'!$H$12:$H$1000,'Fluid 1 Plate'!$B39 &amp; 'Fluid 1 Plate'!E$24)</f>
        <v>5.5555555555555554</v>
      </c>
      <c r="F39" s="97">
        <f>SUMIFS('Fluid 1 Transfer'!$O$12:$O$1000,'Fluid 1 Transfer'!$K$12:$K$1000,1,'Fluid 1 Transfer'!$H$12:$H$1000,'Fluid 1 Plate'!$B39 &amp; 'Fluid 1 Plate'!F$24)</f>
        <v>1.8518518518518519</v>
      </c>
      <c r="G39" s="97">
        <f>SUMIFS('Fluid 1 Transfer'!$O$12:$O$1000,'Fluid 1 Transfer'!$K$12:$K$1000,1,'Fluid 1 Transfer'!$H$12:$H$1000,'Fluid 1 Plate'!$B39 &amp; 'Fluid 1 Plate'!G$24)</f>
        <v>0.6162037037037037</v>
      </c>
      <c r="H39" s="97">
        <f>SUMIFS('Fluid 1 Transfer'!$O$12:$O$1000,'Fluid 1 Transfer'!$K$12:$K$1000,1,'Fluid 1 Transfer'!$H$12:$H$1000,'Fluid 1 Plate'!$B39 &amp; 'Fluid 1 Plate'!H$24)</f>
        <v>0.20625000000000002</v>
      </c>
      <c r="I39" s="97">
        <f>SUMIFS('Fluid 1 Transfer'!$O$12:$O$1000,'Fluid 1 Transfer'!$K$12:$K$1000,1,'Fluid 1 Transfer'!$H$12:$H$1000,'Fluid 1 Plate'!$B39 &amp; 'Fluid 1 Plate'!I$24)</f>
        <v>6.8750000000000006E-2</v>
      </c>
      <c r="J39" s="97">
        <f>SUMIFS('Fluid 1 Transfer'!$O$12:$O$1000,'Fluid 1 Transfer'!$K$12:$K$1000,1,'Fluid 1 Transfer'!$H$12:$H$1000,'Fluid 1 Plate'!$B39 &amp; 'Fluid 1 Plate'!J$24)</f>
        <v>2.2916666666666669E-2</v>
      </c>
      <c r="K39" s="97">
        <f>SUMIFS('Fluid 1 Transfer'!$O$12:$O$1000,'Fluid 1 Transfer'!$K$12:$K$1000,1,'Fluid 1 Transfer'!$H$12:$H$1000,'Fluid 1 Plate'!$B39 &amp; 'Fluid 1 Plate'!K$24)</f>
        <v>7.6388888888888886E-3</v>
      </c>
      <c r="L39" s="97">
        <f>SUMIFS('Fluid 1 Transfer'!$O$12:$O$1000,'Fluid 1 Transfer'!$K$12:$K$1000,1,'Fluid 1 Transfer'!$H$12:$H$1000,'Fluid 1 Plate'!$B39 &amp; 'Fluid 1 Plate'!L$24)</f>
        <v>2.5462962962962965E-3</v>
      </c>
      <c r="M39" s="97">
        <f>SUMIFS('Fluid 1 Transfer'!$O$12:$O$1000,'Fluid 1 Transfer'!$K$12:$K$1000,1,'Fluid 1 Transfer'!$H$12:$H$1000,'Fluid 1 Plate'!$B39 &amp; 'Fluid 1 Plate'!M$24)</f>
        <v>8.4722222222222219E-4</v>
      </c>
      <c r="N39" s="97">
        <f>SUMIFS('Fluid 1 Transfer'!$O$12:$O$1000,'Fluid 1 Transfer'!$K$12:$K$1000,1,'Fluid 1 Transfer'!$H$12:$H$1000,'Fluid 1 Plate'!$B39 &amp; 'Fluid 1 Plate'!N$24)</f>
        <v>2.8124999999999998E-4</v>
      </c>
      <c r="O39" s="97">
        <f>SUMIFS('Fluid 1 Transfer'!$O$12:$O$1000,'Fluid 1 Transfer'!$K$12:$K$1000,1,'Fluid 1 Transfer'!$H$12:$H$1000,'Fluid 1 Plate'!$B39 &amp; 'Fluid 1 Plate'!O$24)</f>
        <v>9.3750000000000002E-5</v>
      </c>
      <c r="P39" s="97">
        <f>SUMIFS('Fluid 1 Transfer'!$O$12:$O$1000,'Fluid 1 Transfer'!$K$12:$K$1000,1,'Fluid 1 Transfer'!$H$12:$H$1000,'Fluid 1 Plate'!$B39 &amp; 'Fluid 1 Plate'!P$24)</f>
        <v>3.1250000000000001E-5</v>
      </c>
      <c r="Q39" s="97">
        <f>SUMIFS('Fluid 1 Transfer'!$O$12:$O$1000,'Fluid 1 Transfer'!$K$12:$K$1000,1,'Fluid 1 Transfer'!$H$12:$H$1000,'Fluid 1 Plate'!$B39 &amp; 'Fluid 1 Plate'!Q$24)</f>
        <v>1.0416666666666666E-5</v>
      </c>
      <c r="R39" s="97">
        <f>SUMIFS('Fluid 1 Transfer'!$O$12:$O$1000,'Fluid 1 Transfer'!$K$12:$K$1000,1,'Fluid 1 Transfer'!$H$12:$H$1000,'Fluid 1 Plate'!$B39 &amp; 'Fluid 1 Plate'!R$24)</f>
        <v>3.4722222222222224E-6</v>
      </c>
      <c r="S39" s="97">
        <f>SUMIFS('Fluid 1 Transfer'!$O$12:$O$1000,'Fluid 1 Transfer'!$K$12:$K$1000,1,'Fluid 1 Transfer'!$H$12:$H$1000,'Fluid 1 Plate'!$B39 &amp; 'Fluid 1 Plate'!S$24)</f>
        <v>0</v>
      </c>
      <c r="T39" s="97">
        <f>SUMIFS('Fluid 1 Transfer'!$O$12:$O$1000,'Fluid 1 Transfer'!$K$12:$K$1000,1,'Fluid 1 Transfer'!$H$12:$H$1000,'Fluid 1 Plate'!$B39 &amp; 'Fluid 1 Plate'!T$24)</f>
        <v>1.0416666666666666E-5</v>
      </c>
      <c r="U39" s="97">
        <f>SUMIFS('Fluid 1 Transfer'!$O$12:$O$1000,'Fluid 1 Transfer'!$K$12:$K$1000,1,'Fluid 1 Transfer'!$H$12:$H$1000,'Fluid 1 Plate'!$B39 &amp; 'Fluid 1 Plate'!U$24)</f>
        <v>1.0416666666666666E-5</v>
      </c>
      <c r="V39" s="97">
        <f>SUMIFS('Fluid 1 Transfer'!$O$12:$O$1000,'Fluid 1 Transfer'!$K$12:$K$1000,1,'Fluid 1 Transfer'!$H$12:$H$1000,'Fluid 1 Plate'!$B39 &amp; 'Fluid 1 Plate'!V$24)</f>
        <v>0</v>
      </c>
      <c r="W39" s="97">
        <f>SUMIFS('Fluid 1 Transfer'!$O$12:$O$1000,'Fluid 1 Transfer'!$K$12:$K$1000,1,'Fluid 1 Transfer'!$H$12:$H$1000,'Fluid 1 Plate'!$B39 &amp; 'Fluid 1 Plate'!W$24)</f>
        <v>0</v>
      </c>
      <c r="X39" s="97">
        <f>SUMIFS('Fluid 1 Transfer'!$O$12:$O$1000,'Fluid 1 Transfer'!$K$12:$K$1000,1,'Fluid 1 Transfer'!$H$12:$H$1000,'Fluid 1 Plate'!$B39 &amp; 'Fluid 1 Plate'!X$24)</f>
        <v>0</v>
      </c>
      <c r="Y39" s="97">
        <f>SUMIFS('Fluid 1 Transfer'!$O$12:$O$1000,'Fluid 1 Transfer'!$K$12:$K$1000,1,'Fluid 1 Transfer'!$H$12:$H$1000,'Fluid 1 Plate'!$B39 &amp; 'Fluid 1 Plate'!Y$24)</f>
        <v>0</v>
      </c>
      <c r="Z39" s="97">
        <f>SUMIFS('Fluid 1 Transfer'!$O$12:$O$1000,'Fluid 1 Transfer'!$K$12:$K$1000,1,'Fluid 1 Transfer'!$H$12:$H$1000,'Fluid 1 Plate'!$B39 &amp; 'Fluid 1 Plate'!Z$24)</f>
        <v>0</v>
      </c>
    </row>
    <row r="40" spans="1:28">
      <c r="A40" s="94"/>
      <c r="B40" s="93" t="s">
        <v>15</v>
      </c>
      <c r="C40" s="97">
        <f>SUMIFS('Fluid 1 Transfer'!$O$12:$O$1000,'Fluid 1 Transfer'!$K$12:$K$1000,1,'Fluid 1 Transfer'!$H$12:$H$1000,'Fluid 1 Plate'!$B40 &amp; 'Fluid 1 Plate'!C$24)</f>
        <v>50</v>
      </c>
      <c r="D40" s="97">
        <f>SUMIFS('Fluid 1 Transfer'!$O$12:$O$1000,'Fluid 1 Transfer'!$K$12:$K$1000,1,'Fluid 1 Transfer'!$H$12:$H$1000,'Fluid 1 Plate'!$B40 &amp; 'Fluid 1 Plate'!D$24)</f>
        <v>16.666666666666668</v>
      </c>
      <c r="E40" s="97">
        <f>SUMIFS('Fluid 1 Transfer'!$O$12:$O$1000,'Fluid 1 Transfer'!$K$12:$K$1000,1,'Fluid 1 Transfer'!$H$12:$H$1000,'Fluid 1 Plate'!$B40 &amp; 'Fluid 1 Plate'!E$24)</f>
        <v>5.5555555555555554</v>
      </c>
      <c r="F40" s="97">
        <f>SUMIFS('Fluid 1 Transfer'!$O$12:$O$1000,'Fluid 1 Transfer'!$K$12:$K$1000,1,'Fluid 1 Transfer'!$H$12:$H$1000,'Fluid 1 Plate'!$B40 &amp; 'Fluid 1 Plate'!F$24)</f>
        <v>1.8518518518518519</v>
      </c>
      <c r="G40" s="97">
        <f>SUMIFS('Fluid 1 Transfer'!$O$12:$O$1000,'Fluid 1 Transfer'!$K$12:$K$1000,1,'Fluid 1 Transfer'!$H$12:$H$1000,'Fluid 1 Plate'!$B40 &amp; 'Fluid 1 Plate'!G$24)</f>
        <v>0.6162037037037037</v>
      </c>
      <c r="H40" s="97">
        <f>SUMIFS('Fluid 1 Transfer'!$O$12:$O$1000,'Fluid 1 Transfer'!$K$12:$K$1000,1,'Fluid 1 Transfer'!$H$12:$H$1000,'Fluid 1 Plate'!$B40 &amp; 'Fluid 1 Plate'!H$24)</f>
        <v>0.20625000000000002</v>
      </c>
      <c r="I40" s="97">
        <f>SUMIFS('Fluid 1 Transfer'!$O$12:$O$1000,'Fluid 1 Transfer'!$K$12:$K$1000,1,'Fluid 1 Transfer'!$H$12:$H$1000,'Fluid 1 Plate'!$B40 &amp; 'Fluid 1 Plate'!I$24)</f>
        <v>6.8750000000000006E-2</v>
      </c>
      <c r="J40" s="97">
        <f>SUMIFS('Fluid 1 Transfer'!$O$12:$O$1000,'Fluid 1 Transfer'!$K$12:$K$1000,1,'Fluid 1 Transfer'!$H$12:$H$1000,'Fluid 1 Plate'!$B40 &amp; 'Fluid 1 Plate'!J$24)</f>
        <v>2.2916666666666669E-2</v>
      </c>
      <c r="K40" s="97">
        <f>SUMIFS('Fluid 1 Transfer'!$O$12:$O$1000,'Fluid 1 Transfer'!$K$12:$K$1000,1,'Fluid 1 Transfer'!$H$12:$H$1000,'Fluid 1 Plate'!$B40 &amp; 'Fluid 1 Plate'!K$24)</f>
        <v>7.6388888888888886E-3</v>
      </c>
      <c r="L40" s="97">
        <f>SUMIFS('Fluid 1 Transfer'!$O$12:$O$1000,'Fluid 1 Transfer'!$K$12:$K$1000,1,'Fluid 1 Transfer'!$H$12:$H$1000,'Fluid 1 Plate'!$B40 &amp; 'Fluid 1 Plate'!L$24)</f>
        <v>2.5462962962962965E-3</v>
      </c>
      <c r="M40" s="97">
        <f>SUMIFS('Fluid 1 Transfer'!$O$12:$O$1000,'Fluid 1 Transfer'!$K$12:$K$1000,1,'Fluid 1 Transfer'!$H$12:$H$1000,'Fluid 1 Plate'!$B40 &amp; 'Fluid 1 Plate'!M$24)</f>
        <v>8.4722222222222219E-4</v>
      </c>
      <c r="N40" s="97">
        <f>SUMIFS('Fluid 1 Transfer'!$O$12:$O$1000,'Fluid 1 Transfer'!$K$12:$K$1000,1,'Fluid 1 Transfer'!$H$12:$H$1000,'Fluid 1 Plate'!$B40 &amp; 'Fluid 1 Plate'!N$24)</f>
        <v>2.8124999999999998E-4</v>
      </c>
      <c r="O40" s="97">
        <f>SUMIFS('Fluid 1 Transfer'!$O$12:$O$1000,'Fluid 1 Transfer'!$K$12:$K$1000,1,'Fluid 1 Transfer'!$H$12:$H$1000,'Fluid 1 Plate'!$B40 &amp; 'Fluid 1 Plate'!O$24)</f>
        <v>9.3750000000000002E-5</v>
      </c>
      <c r="P40" s="97">
        <f>SUMIFS('Fluid 1 Transfer'!$O$12:$O$1000,'Fluid 1 Transfer'!$K$12:$K$1000,1,'Fluid 1 Transfer'!$H$12:$H$1000,'Fluid 1 Plate'!$B40 &amp; 'Fluid 1 Plate'!P$24)</f>
        <v>3.1250000000000001E-5</v>
      </c>
      <c r="Q40" s="97">
        <f>SUMIFS('Fluid 1 Transfer'!$O$12:$O$1000,'Fluid 1 Transfer'!$K$12:$K$1000,1,'Fluid 1 Transfer'!$H$12:$H$1000,'Fluid 1 Plate'!$B40 &amp; 'Fluid 1 Plate'!Q$24)</f>
        <v>1.0416666666666666E-5</v>
      </c>
      <c r="R40" s="97">
        <f>SUMIFS('Fluid 1 Transfer'!$O$12:$O$1000,'Fluid 1 Transfer'!$K$12:$K$1000,1,'Fluid 1 Transfer'!$H$12:$H$1000,'Fluid 1 Plate'!$B40 &amp; 'Fluid 1 Plate'!R$24)</f>
        <v>3.4722222222222224E-6</v>
      </c>
      <c r="S40" s="97">
        <f>SUMIFS('Fluid 1 Transfer'!$O$12:$O$1000,'Fluid 1 Transfer'!$K$12:$K$1000,1,'Fluid 1 Transfer'!$H$12:$H$1000,'Fluid 1 Plate'!$B40 &amp; 'Fluid 1 Plate'!S$24)</f>
        <v>0</v>
      </c>
      <c r="T40" s="97">
        <f>SUMIFS('Fluid 1 Transfer'!$O$12:$O$1000,'Fluid 1 Transfer'!$K$12:$K$1000,1,'Fluid 1 Transfer'!$H$12:$H$1000,'Fluid 1 Plate'!$B40 &amp; 'Fluid 1 Plate'!T$24)</f>
        <v>3.4722222222222224E-6</v>
      </c>
      <c r="U40" s="97">
        <f>SUMIFS('Fluid 1 Transfer'!$O$12:$O$1000,'Fluid 1 Transfer'!$K$12:$K$1000,1,'Fluid 1 Transfer'!$H$12:$H$1000,'Fluid 1 Plate'!$B40 &amp; 'Fluid 1 Plate'!U$24)</f>
        <v>3.4722222222222224E-6</v>
      </c>
      <c r="V40" s="97">
        <f>SUMIFS('Fluid 1 Transfer'!$O$12:$O$1000,'Fluid 1 Transfer'!$K$12:$K$1000,1,'Fluid 1 Transfer'!$H$12:$H$1000,'Fluid 1 Plate'!$B40 &amp; 'Fluid 1 Plate'!V$24)</f>
        <v>0</v>
      </c>
      <c r="W40" s="97">
        <f>SUMIFS('Fluid 1 Transfer'!$O$12:$O$1000,'Fluid 1 Transfer'!$K$12:$K$1000,1,'Fluid 1 Transfer'!$H$12:$H$1000,'Fluid 1 Plate'!$B40 &amp; 'Fluid 1 Plate'!W$24)</f>
        <v>0</v>
      </c>
      <c r="X40" s="97">
        <f>SUMIFS('Fluid 1 Transfer'!$O$12:$O$1000,'Fluid 1 Transfer'!$K$12:$K$1000,1,'Fluid 1 Transfer'!$H$12:$H$1000,'Fluid 1 Plate'!$B40 &amp; 'Fluid 1 Plate'!X$24)</f>
        <v>0</v>
      </c>
      <c r="Y40" s="97">
        <f>SUMIFS('Fluid 1 Transfer'!$O$12:$O$1000,'Fluid 1 Transfer'!$K$12:$K$1000,1,'Fluid 1 Transfer'!$H$12:$H$1000,'Fluid 1 Plate'!$B40 &amp; 'Fluid 1 Plate'!Y$24)</f>
        <v>0</v>
      </c>
      <c r="Z40" s="97">
        <f>SUMIFS('Fluid 1 Transfer'!$O$12:$O$1000,'Fluid 1 Transfer'!$K$12:$K$1000,1,'Fluid 1 Transfer'!$H$12:$H$1000,'Fluid 1 Plate'!$B40 &amp; 'Fluid 1 Plate'!Z$24)</f>
        <v>0</v>
      </c>
    </row>
    <row r="41" spans="1:28">
      <c r="A41" s="94"/>
      <c r="B41" s="5"/>
      <c r="C41" s="5"/>
    </row>
    <row r="42" spans="1:28" s="126" customFormat="1">
      <c r="A42" s="125"/>
      <c r="C42" s="127"/>
    </row>
    <row r="43" spans="1:28" ht="18.75">
      <c r="A43" s="94"/>
      <c r="C43" s="277"/>
      <c r="D43" s="277"/>
      <c r="E43" s="277"/>
      <c r="F43" s="277"/>
      <c r="G43" s="277"/>
      <c r="H43" s="277"/>
      <c r="I43" s="277"/>
      <c r="J43" s="277"/>
      <c r="K43" s="277"/>
      <c r="L43" s="277"/>
      <c r="M43" s="277"/>
      <c r="N43" s="277"/>
      <c r="O43" s="277"/>
      <c r="P43" s="277"/>
      <c r="Q43" s="277"/>
      <c r="R43" s="277"/>
      <c r="S43" s="277"/>
      <c r="T43" s="277"/>
      <c r="U43" s="277"/>
      <c r="V43" s="277"/>
      <c r="W43" s="277"/>
      <c r="X43" s="277"/>
      <c r="Y43" s="277"/>
      <c r="Z43" s="277"/>
    </row>
    <row r="44" spans="1:28" ht="18.75">
      <c r="A44" s="94"/>
      <c r="B44" s="91"/>
      <c r="C44" s="278" t="str">
        <f>"Volume (nL) of " &amp; "Backfill (DMSO)"</f>
        <v>Volume (nL) of Backfill (DMSO)</v>
      </c>
      <c r="D44" s="278"/>
      <c r="E44" s="278"/>
      <c r="F44" s="278"/>
      <c r="G44" s="278"/>
      <c r="H44" s="278"/>
      <c r="I44" s="278"/>
      <c r="J44" s="278"/>
      <c r="K44" s="278"/>
      <c r="L44" s="278"/>
      <c r="M44" s="278"/>
      <c r="N44" s="278"/>
      <c r="O44" s="278"/>
      <c r="P44" s="278"/>
      <c r="Q44" s="278"/>
      <c r="R44" s="278"/>
      <c r="S44" s="278"/>
      <c r="T44" s="278"/>
      <c r="U44" s="278"/>
      <c r="V44" s="278"/>
      <c r="W44" s="278"/>
      <c r="X44" s="278"/>
      <c r="Y44" s="278"/>
      <c r="Z44" s="278"/>
    </row>
    <row r="45" spans="1:28">
      <c r="A45" s="94"/>
      <c r="B45" s="93"/>
      <c r="C45" s="93">
        <v>1</v>
      </c>
      <c r="D45" s="93">
        <v>2</v>
      </c>
      <c r="E45" s="93">
        <v>3</v>
      </c>
      <c r="F45" s="93">
        <v>4</v>
      </c>
      <c r="G45" s="93">
        <v>5</v>
      </c>
      <c r="H45" s="93">
        <v>6</v>
      </c>
      <c r="I45" s="93">
        <v>7</v>
      </c>
      <c r="J45" s="93">
        <v>8</v>
      </c>
      <c r="K45" s="93">
        <v>9</v>
      </c>
      <c r="L45" s="93">
        <v>10</v>
      </c>
      <c r="M45" s="93">
        <v>11</v>
      </c>
      <c r="N45" s="93">
        <v>12</v>
      </c>
      <c r="O45" s="93">
        <v>13</v>
      </c>
      <c r="P45" s="93">
        <v>14</v>
      </c>
      <c r="Q45" s="93">
        <v>15</v>
      </c>
      <c r="R45" s="93">
        <v>16</v>
      </c>
      <c r="S45" s="93">
        <v>17</v>
      </c>
      <c r="T45" s="93">
        <v>18</v>
      </c>
      <c r="U45" s="93">
        <v>19</v>
      </c>
      <c r="V45" s="93">
        <v>20</v>
      </c>
      <c r="W45" s="93">
        <v>21</v>
      </c>
      <c r="X45" s="93">
        <v>22</v>
      </c>
      <c r="Y45" s="93">
        <v>23</v>
      </c>
      <c r="Z45" s="93">
        <v>24</v>
      </c>
    </row>
    <row r="46" spans="1:28">
      <c r="A46" s="94"/>
      <c r="B46" s="93" t="s">
        <v>0</v>
      </c>
      <c r="C46" s="99">
        <f>SUMIFS('Fluid 1 Transfer'!$P$12:$P$1000,'Fluid 1 Transfer'!$K$12:$K$1000,0,'Fluid 1 Transfer'!$H$12:$H$1000,'Fluid 1 Plate'!$B6 &amp; 'Fluid 1 Plate'!C$45)</f>
        <v>730</v>
      </c>
      <c r="D46" s="99">
        <f>SUMIFS('Fluid 1 Transfer'!$P$12:$P$1000,'Fluid 1 Transfer'!$K$12:$K$1000,0,'Fluid 1 Transfer'!$H$12:$H$1000,'Fluid 1 Plate'!$B6 &amp; 'Fluid 1 Plate'!D$45)</f>
        <v>910</v>
      </c>
      <c r="E46" s="99">
        <f>SUMIFS('Fluid 1 Transfer'!$P$12:$P$1000,'Fluid 1 Transfer'!$K$12:$K$1000,0,'Fluid 1 Transfer'!$H$12:$H$1000,'Fluid 1 Plate'!$B6 &amp; 'Fluid 1 Plate'!E$45)</f>
        <v>970</v>
      </c>
      <c r="F46" s="99">
        <f>SUMIFS('Fluid 1 Transfer'!$P$12:$P$1000,'Fluid 1 Transfer'!$K$12:$K$1000,0,'Fluid 1 Transfer'!$H$12:$H$1000,'Fluid 1 Plate'!$B6 &amp; 'Fluid 1 Plate'!F$45)</f>
        <v>990</v>
      </c>
      <c r="G46" s="99">
        <f>SUMIFS('Fluid 1 Transfer'!$P$12:$P$1000,'Fluid 1 Transfer'!$K$12:$K$1000,0,'Fluid 1 Transfer'!$H$12:$H$1000,'Fluid 1 Plate'!$B6 &amp; 'Fluid 1 Plate'!G$45)</f>
        <v>395</v>
      </c>
      <c r="H46" s="99">
        <f>SUMIFS('Fluid 1 Transfer'!$P$12:$P$1000,'Fluid 1 Transfer'!$K$12:$K$1000,0,'Fluid 1 Transfer'!$H$12:$H$1000,'Fluid 1 Plate'!$B6 &amp; 'Fluid 1 Plate'!H$45)</f>
        <v>797.5</v>
      </c>
      <c r="I46" s="99">
        <f>SUMIFS('Fluid 1 Transfer'!$P$12:$P$1000,'Fluid 1 Transfer'!$K$12:$K$1000,0,'Fluid 1 Transfer'!$H$12:$H$1000,'Fluid 1 Plate'!$B6 &amp; 'Fluid 1 Plate'!I$45)</f>
        <v>932.5</v>
      </c>
      <c r="J46" s="99">
        <f>SUMIFS('Fluid 1 Transfer'!$P$12:$P$1000,'Fluid 1 Transfer'!$K$12:$K$1000,0,'Fluid 1 Transfer'!$H$12:$H$1000,'Fluid 1 Plate'!$B6 &amp; 'Fluid 1 Plate'!J$45)</f>
        <v>977.5</v>
      </c>
      <c r="K46" s="99">
        <f>SUMIFS('Fluid 1 Transfer'!$P$12:$P$1000,'Fluid 1 Transfer'!$K$12:$K$1000,0,'Fluid 1 Transfer'!$H$12:$H$1000,'Fluid 1 Plate'!$B6 &amp; 'Fluid 1 Plate'!K$45)</f>
        <v>992.5</v>
      </c>
      <c r="L46" s="99">
        <f>SUMIFS('Fluid 1 Transfer'!$P$12:$P$1000,'Fluid 1 Transfer'!$K$12:$K$1000,0,'Fluid 1 Transfer'!$H$12:$H$1000,'Fluid 1 Plate'!$B6 &amp; 'Fluid 1 Plate'!L$45)</f>
        <v>997.5</v>
      </c>
      <c r="M46" s="99">
        <f>SUMIFS('Fluid 1 Transfer'!$P$12:$P$1000,'Fluid 1 Transfer'!$K$12:$K$1000,0,'Fluid 1 Transfer'!$H$12:$H$1000,'Fluid 1 Plate'!$B6 &amp; 'Fluid 1 Plate'!M$45)</f>
        <v>390</v>
      </c>
      <c r="N46" s="99">
        <f>SUMIFS('Fluid 1 Transfer'!$P$12:$P$1000,'Fluid 1 Transfer'!$K$12:$K$1000,0,'Fluid 1 Transfer'!$H$12:$H$1000,'Fluid 1 Plate'!$B6 &amp; 'Fluid 1 Plate'!N$45)</f>
        <v>797.5</v>
      </c>
      <c r="O46" s="99">
        <f>SUMIFS('Fluid 1 Transfer'!$P$12:$P$1000,'Fluid 1 Transfer'!$K$12:$K$1000,0,'Fluid 1 Transfer'!$H$12:$H$1000,'Fluid 1 Plate'!$B6 &amp; 'Fluid 1 Plate'!O$45)</f>
        <v>932.5</v>
      </c>
      <c r="P46" s="99">
        <f>SUMIFS('Fluid 1 Transfer'!$P$12:$P$1000,'Fluid 1 Transfer'!$K$12:$K$1000,0,'Fluid 1 Transfer'!$H$12:$H$1000,'Fluid 1 Plate'!$B6 &amp; 'Fluid 1 Plate'!P$45)</f>
        <v>977.5</v>
      </c>
      <c r="Q46" s="99">
        <f>SUMIFS('Fluid 1 Transfer'!$P$12:$P$1000,'Fluid 1 Transfer'!$K$12:$K$1000,0,'Fluid 1 Transfer'!$H$12:$H$1000,'Fluid 1 Plate'!$B6 &amp; 'Fluid 1 Plate'!Q$45)</f>
        <v>992.5</v>
      </c>
      <c r="R46" s="99">
        <f>SUMIFS('Fluid 1 Transfer'!$P$12:$P$1000,'Fluid 1 Transfer'!$K$12:$K$1000,0,'Fluid 1 Transfer'!$H$12:$H$1000,'Fluid 1 Plate'!$B6 &amp; 'Fluid 1 Plate'!R$45)</f>
        <v>997.5</v>
      </c>
      <c r="S46" s="99">
        <f>SUMIFS('Fluid 1 Transfer'!$P$12:$P$1000,'Fluid 1 Transfer'!$K$12:$K$1000,0,'Fluid 1 Transfer'!$H$12:$H$1000,'Fluid 1 Plate'!$B6 &amp; 'Fluid 1 Plate'!S$45)</f>
        <v>0</v>
      </c>
      <c r="T46" s="99">
        <f>SUMIFS('Fluid 1 Transfer'!$P$12:$P$1000,'Fluid 1 Transfer'!$K$12:$K$1000,0,'Fluid 1 Transfer'!$H$12:$H$1000,'Fluid 1 Plate'!$B6 &amp; 'Fluid 1 Plate'!T$45)</f>
        <v>2730</v>
      </c>
      <c r="U46" s="99">
        <f>SUMIFS('Fluid 1 Transfer'!$P$12:$P$1000,'Fluid 1 Transfer'!$K$12:$K$1000,0,'Fluid 1 Transfer'!$H$12:$H$1000,'Fluid 1 Plate'!$B6 &amp; 'Fluid 1 Plate'!U$45)</f>
        <v>2730</v>
      </c>
      <c r="V46" s="99">
        <f>SUMIFS('Fluid 1 Transfer'!$P$12:$P$1000,'Fluid 1 Transfer'!$K$12:$K$1000,0,'Fluid 1 Transfer'!$H$12:$H$1000,'Fluid 1 Plate'!$B6 &amp; 'Fluid 1 Plate'!V$45)</f>
        <v>0</v>
      </c>
      <c r="W46" s="99">
        <f>SUMIFS('Fluid 1 Transfer'!$P$12:$P$1000,'Fluid 1 Transfer'!$K$12:$K$1000,0,'Fluid 1 Transfer'!$H$12:$H$1000,'Fluid 1 Plate'!$B6 &amp; 'Fluid 1 Plate'!W$45)</f>
        <v>0</v>
      </c>
      <c r="X46" s="99">
        <f>SUMIFS('Fluid 1 Transfer'!$P$12:$P$1000,'Fluid 1 Transfer'!$K$12:$K$1000,0,'Fluid 1 Transfer'!$H$12:$H$1000,'Fluid 1 Plate'!$B6 &amp; 'Fluid 1 Plate'!X$45)</f>
        <v>0</v>
      </c>
      <c r="Y46" s="99">
        <f>SUMIFS('Fluid 1 Transfer'!$P$12:$P$1000,'Fluid 1 Transfer'!$K$12:$K$1000,0,'Fluid 1 Transfer'!$H$12:$H$1000,'Fluid 1 Plate'!$B6 &amp; 'Fluid 1 Plate'!Y$45)</f>
        <v>3000</v>
      </c>
      <c r="Z46" s="99">
        <f>SUMIFS('Fluid 1 Transfer'!$P$12:$P$1000,'Fluid 1 Transfer'!$K$12:$K$1000,0,'Fluid 1 Transfer'!$H$12:$H$1000,'Fluid 1 Plate'!$B6 &amp; 'Fluid 1 Plate'!Z$45)</f>
        <v>3000</v>
      </c>
    </row>
    <row r="47" spans="1:28">
      <c r="A47" s="94"/>
      <c r="B47" s="93" t="s">
        <v>1</v>
      </c>
      <c r="C47" s="99">
        <f>SUMIFS('Fluid 1 Transfer'!$P$12:$P$1000,'Fluid 1 Transfer'!$K$12:$K$1000,0,'Fluid 1 Transfer'!$H$12:$H$1000,'Fluid 1 Plate'!$B7 &amp; 'Fluid 1 Plate'!C$45)</f>
        <v>730</v>
      </c>
      <c r="D47" s="99">
        <f>SUMIFS('Fluid 1 Transfer'!$P$12:$P$1000,'Fluid 1 Transfer'!$K$12:$K$1000,0,'Fluid 1 Transfer'!$H$12:$H$1000,'Fluid 1 Plate'!$B7 &amp; 'Fluid 1 Plate'!D$45)</f>
        <v>910</v>
      </c>
      <c r="E47" s="99">
        <f>SUMIFS('Fluid 1 Transfer'!$P$12:$P$1000,'Fluid 1 Transfer'!$K$12:$K$1000,0,'Fluid 1 Transfer'!$H$12:$H$1000,'Fluid 1 Plate'!$B7 &amp; 'Fluid 1 Plate'!E$45)</f>
        <v>970</v>
      </c>
      <c r="F47" s="99">
        <f>SUMIFS('Fluid 1 Transfer'!$P$12:$P$1000,'Fluid 1 Transfer'!$K$12:$K$1000,0,'Fluid 1 Transfer'!$H$12:$H$1000,'Fluid 1 Plate'!$B7 &amp; 'Fluid 1 Plate'!F$45)</f>
        <v>990</v>
      </c>
      <c r="G47" s="99">
        <f>SUMIFS('Fluid 1 Transfer'!$P$12:$P$1000,'Fluid 1 Transfer'!$K$12:$K$1000,0,'Fluid 1 Transfer'!$H$12:$H$1000,'Fluid 1 Plate'!$B7 &amp; 'Fluid 1 Plate'!G$45)</f>
        <v>395</v>
      </c>
      <c r="H47" s="99">
        <f>SUMIFS('Fluid 1 Transfer'!$P$12:$P$1000,'Fluid 1 Transfer'!$K$12:$K$1000,0,'Fluid 1 Transfer'!$H$12:$H$1000,'Fluid 1 Plate'!$B7 &amp; 'Fluid 1 Plate'!H$45)</f>
        <v>797.5</v>
      </c>
      <c r="I47" s="99">
        <f>SUMIFS('Fluid 1 Transfer'!$P$12:$P$1000,'Fluid 1 Transfer'!$K$12:$K$1000,0,'Fluid 1 Transfer'!$H$12:$H$1000,'Fluid 1 Plate'!$B7 &amp; 'Fluid 1 Plate'!I$45)</f>
        <v>932.5</v>
      </c>
      <c r="J47" s="99">
        <f>SUMIFS('Fluid 1 Transfer'!$P$12:$P$1000,'Fluid 1 Transfer'!$K$12:$K$1000,0,'Fluid 1 Transfer'!$H$12:$H$1000,'Fluid 1 Plate'!$B7 &amp; 'Fluid 1 Plate'!J$45)</f>
        <v>977.5</v>
      </c>
      <c r="K47" s="99">
        <f>SUMIFS('Fluid 1 Transfer'!$P$12:$P$1000,'Fluid 1 Transfer'!$K$12:$K$1000,0,'Fluid 1 Transfer'!$H$12:$H$1000,'Fluid 1 Plate'!$B7 &amp; 'Fluid 1 Plate'!K$45)</f>
        <v>992.5</v>
      </c>
      <c r="L47" s="99">
        <f>SUMIFS('Fluid 1 Transfer'!$P$12:$P$1000,'Fluid 1 Transfer'!$K$12:$K$1000,0,'Fluid 1 Transfer'!$H$12:$H$1000,'Fluid 1 Plate'!$B7 &amp; 'Fluid 1 Plate'!L$45)</f>
        <v>997.5</v>
      </c>
      <c r="M47" s="99">
        <f>SUMIFS('Fluid 1 Transfer'!$P$12:$P$1000,'Fluid 1 Transfer'!$K$12:$K$1000,0,'Fluid 1 Transfer'!$H$12:$H$1000,'Fluid 1 Plate'!$B7 &amp; 'Fluid 1 Plate'!M$45)</f>
        <v>390</v>
      </c>
      <c r="N47" s="99">
        <f>SUMIFS('Fluid 1 Transfer'!$P$12:$P$1000,'Fluid 1 Transfer'!$K$12:$K$1000,0,'Fluid 1 Transfer'!$H$12:$H$1000,'Fluid 1 Plate'!$B7 &amp; 'Fluid 1 Plate'!N$45)</f>
        <v>797.5</v>
      </c>
      <c r="O47" s="99">
        <f>SUMIFS('Fluid 1 Transfer'!$P$12:$P$1000,'Fluid 1 Transfer'!$K$12:$K$1000,0,'Fluid 1 Transfer'!$H$12:$H$1000,'Fluid 1 Plate'!$B7 &amp; 'Fluid 1 Plate'!O$45)</f>
        <v>932.5</v>
      </c>
      <c r="P47" s="99">
        <f>SUMIFS('Fluid 1 Transfer'!$P$12:$P$1000,'Fluid 1 Transfer'!$K$12:$K$1000,0,'Fluid 1 Transfer'!$H$12:$H$1000,'Fluid 1 Plate'!$B7 &amp; 'Fluid 1 Plate'!P$45)</f>
        <v>977.5</v>
      </c>
      <c r="Q47" s="99">
        <f>SUMIFS('Fluid 1 Transfer'!$P$12:$P$1000,'Fluid 1 Transfer'!$K$12:$K$1000,0,'Fluid 1 Transfer'!$H$12:$H$1000,'Fluid 1 Plate'!$B7 &amp; 'Fluid 1 Plate'!Q$45)</f>
        <v>992.5</v>
      </c>
      <c r="R47" s="99">
        <f>SUMIFS('Fluid 1 Transfer'!$P$12:$P$1000,'Fluid 1 Transfer'!$K$12:$K$1000,0,'Fluid 1 Transfer'!$H$12:$H$1000,'Fluid 1 Plate'!$B7 &amp; 'Fluid 1 Plate'!R$45)</f>
        <v>997.5</v>
      </c>
      <c r="S47" s="99">
        <f>SUMIFS('Fluid 1 Transfer'!$P$12:$P$1000,'Fluid 1 Transfer'!$K$12:$K$1000,0,'Fluid 1 Transfer'!$H$12:$H$1000,'Fluid 1 Plate'!$B7 &amp; 'Fluid 1 Plate'!S$45)</f>
        <v>0</v>
      </c>
      <c r="T47" s="99">
        <f>SUMIFS('Fluid 1 Transfer'!$P$12:$P$1000,'Fluid 1 Transfer'!$K$12:$K$1000,0,'Fluid 1 Transfer'!$H$12:$H$1000,'Fluid 1 Plate'!$B7 &amp; 'Fluid 1 Plate'!T$45)</f>
        <v>2910</v>
      </c>
      <c r="U47" s="99">
        <f>SUMIFS('Fluid 1 Transfer'!$P$12:$P$1000,'Fluid 1 Transfer'!$K$12:$K$1000,0,'Fluid 1 Transfer'!$H$12:$H$1000,'Fluid 1 Plate'!$B7 &amp; 'Fluid 1 Plate'!U$45)</f>
        <v>2910</v>
      </c>
      <c r="V47" s="99">
        <f>SUMIFS('Fluid 1 Transfer'!$P$12:$P$1000,'Fluid 1 Transfer'!$K$12:$K$1000,0,'Fluid 1 Transfer'!$H$12:$H$1000,'Fluid 1 Plate'!$B7 &amp; 'Fluid 1 Plate'!V$45)</f>
        <v>0</v>
      </c>
      <c r="W47" s="99">
        <f>SUMIFS('Fluid 1 Transfer'!$P$12:$P$1000,'Fluid 1 Transfer'!$K$12:$K$1000,0,'Fluid 1 Transfer'!$H$12:$H$1000,'Fluid 1 Plate'!$B7 &amp; 'Fluid 1 Plate'!W$45)</f>
        <v>0</v>
      </c>
      <c r="X47" s="99">
        <f>SUMIFS('Fluid 1 Transfer'!$P$12:$P$1000,'Fluid 1 Transfer'!$K$12:$K$1000,0,'Fluid 1 Transfer'!$H$12:$H$1000,'Fluid 1 Plate'!$B7 &amp; 'Fluid 1 Plate'!X$45)</f>
        <v>0</v>
      </c>
      <c r="Y47" s="99">
        <f>SUMIFS('Fluid 1 Transfer'!$P$12:$P$1000,'Fluid 1 Transfer'!$K$12:$K$1000,0,'Fluid 1 Transfer'!$H$12:$H$1000,'Fluid 1 Plate'!$B7 &amp; 'Fluid 1 Plate'!Y$45)</f>
        <v>3000</v>
      </c>
      <c r="Z47" s="99">
        <f>SUMIFS('Fluid 1 Transfer'!$P$12:$P$1000,'Fluid 1 Transfer'!$K$12:$K$1000,0,'Fluid 1 Transfer'!$H$12:$H$1000,'Fluid 1 Plate'!$B7 &amp; 'Fluid 1 Plate'!Z$45)</f>
        <v>3000</v>
      </c>
    </row>
    <row r="48" spans="1:28">
      <c r="A48" s="94"/>
      <c r="B48" s="93" t="s">
        <v>2</v>
      </c>
      <c r="C48" s="99">
        <f>SUMIFS('Fluid 1 Transfer'!$P$12:$P$1000,'Fluid 1 Transfer'!$K$12:$K$1000,0,'Fluid 1 Transfer'!$H$12:$H$1000,'Fluid 1 Plate'!$B8 &amp; 'Fluid 1 Plate'!C$45)</f>
        <v>730</v>
      </c>
      <c r="D48" s="99">
        <f>SUMIFS('Fluid 1 Transfer'!$P$12:$P$1000,'Fluid 1 Transfer'!$K$12:$K$1000,0,'Fluid 1 Transfer'!$H$12:$H$1000,'Fluid 1 Plate'!$B8 &amp; 'Fluid 1 Plate'!D$45)</f>
        <v>910</v>
      </c>
      <c r="E48" s="99">
        <f>SUMIFS('Fluid 1 Transfer'!$P$12:$P$1000,'Fluid 1 Transfer'!$K$12:$K$1000,0,'Fluid 1 Transfer'!$H$12:$H$1000,'Fluid 1 Plate'!$B8 &amp; 'Fluid 1 Plate'!E$45)</f>
        <v>970</v>
      </c>
      <c r="F48" s="99">
        <f>SUMIFS('Fluid 1 Transfer'!$P$12:$P$1000,'Fluid 1 Transfer'!$K$12:$K$1000,0,'Fluid 1 Transfer'!$H$12:$H$1000,'Fluid 1 Plate'!$B8 &amp; 'Fluid 1 Plate'!F$45)</f>
        <v>990</v>
      </c>
      <c r="G48" s="99">
        <f>SUMIFS('Fluid 1 Transfer'!$P$12:$P$1000,'Fluid 1 Transfer'!$K$12:$K$1000,0,'Fluid 1 Transfer'!$H$12:$H$1000,'Fluid 1 Plate'!$B8 &amp; 'Fluid 1 Plate'!G$45)</f>
        <v>395</v>
      </c>
      <c r="H48" s="99">
        <f>SUMIFS('Fluid 1 Transfer'!$P$12:$P$1000,'Fluid 1 Transfer'!$K$12:$K$1000,0,'Fluid 1 Transfer'!$H$12:$H$1000,'Fluid 1 Plate'!$B8 &amp; 'Fluid 1 Plate'!H$45)</f>
        <v>797.5</v>
      </c>
      <c r="I48" s="99">
        <f>SUMIFS('Fluid 1 Transfer'!$P$12:$P$1000,'Fluid 1 Transfer'!$K$12:$K$1000,0,'Fluid 1 Transfer'!$H$12:$H$1000,'Fluid 1 Plate'!$B8 &amp; 'Fluid 1 Plate'!I$45)</f>
        <v>932.5</v>
      </c>
      <c r="J48" s="99">
        <f>SUMIFS('Fluid 1 Transfer'!$P$12:$P$1000,'Fluid 1 Transfer'!$K$12:$K$1000,0,'Fluid 1 Transfer'!$H$12:$H$1000,'Fluid 1 Plate'!$B8 &amp; 'Fluid 1 Plate'!J$45)</f>
        <v>977.5</v>
      </c>
      <c r="K48" s="99">
        <f>SUMIFS('Fluid 1 Transfer'!$P$12:$P$1000,'Fluid 1 Transfer'!$K$12:$K$1000,0,'Fluid 1 Transfer'!$H$12:$H$1000,'Fluid 1 Plate'!$B8 &amp; 'Fluid 1 Plate'!K$45)</f>
        <v>992.5</v>
      </c>
      <c r="L48" s="99">
        <f>SUMIFS('Fluid 1 Transfer'!$P$12:$P$1000,'Fluid 1 Transfer'!$K$12:$K$1000,0,'Fluid 1 Transfer'!$H$12:$H$1000,'Fluid 1 Plate'!$B8 &amp; 'Fluid 1 Plate'!L$45)</f>
        <v>997.5</v>
      </c>
      <c r="M48" s="99">
        <f>SUMIFS('Fluid 1 Transfer'!$P$12:$P$1000,'Fluid 1 Transfer'!$K$12:$K$1000,0,'Fluid 1 Transfer'!$H$12:$H$1000,'Fluid 1 Plate'!$B8 &amp; 'Fluid 1 Plate'!M$45)</f>
        <v>390</v>
      </c>
      <c r="N48" s="99">
        <f>SUMIFS('Fluid 1 Transfer'!$P$12:$P$1000,'Fluid 1 Transfer'!$K$12:$K$1000,0,'Fluid 1 Transfer'!$H$12:$H$1000,'Fluid 1 Plate'!$B8 &amp; 'Fluid 1 Plate'!N$45)</f>
        <v>797.5</v>
      </c>
      <c r="O48" s="99">
        <f>SUMIFS('Fluid 1 Transfer'!$P$12:$P$1000,'Fluid 1 Transfer'!$K$12:$K$1000,0,'Fluid 1 Transfer'!$H$12:$H$1000,'Fluid 1 Plate'!$B8 &amp; 'Fluid 1 Plate'!O$45)</f>
        <v>932.5</v>
      </c>
      <c r="P48" s="99">
        <f>SUMIFS('Fluid 1 Transfer'!$P$12:$P$1000,'Fluid 1 Transfer'!$K$12:$K$1000,0,'Fluid 1 Transfer'!$H$12:$H$1000,'Fluid 1 Plate'!$B8 &amp; 'Fluid 1 Plate'!P$45)</f>
        <v>977.5</v>
      </c>
      <c r="Q48" s="99">
        <f>SUMIFS('Fluid 1 Transfer'!$P$12:$P$1000,'Fluid 1 Transfer'!$K$12:$K$1000,0,'Fluid 1 Transfer'!$H$12:$H$1000,'Fluid 1 Plate'!$B8 &amp; 'Fluid 1 Plate'!Q$45)</f>
        <v>992.5</v>
      </c>
      <c r="R48" s="99">
        <f>SUMIFS('Fluid 1 Transfer'!$P$12:$P$1000,'Fluid 1 Transfer'!$K$12:$K$1000,0,'Fluid 1 Transfer'!$H$12:$H$1000,'Fluid 1 Plate'!$B8 &amp; 'Fluid 1 Plate'!R$45)</f>
        <v>997.5</v>
      </c>
      <c r="S48" s="99">
        <f>SUMIFS('Fluid 1 Transfer'!$P$12:$P$1000,'Fluid 1 Transfer'!$K$12:$K$1000,0,'Fluid 1 Transfer'!$H$12:$H$1000,'Fluid 1 Plate'!$B8 &amp; 'Fluid 1 Plate'!S$45)</f>
        <v>0</v>
      </c>
      <c r="T48" s="99">
        <f>SUMIFS('Fluid 1 Transfer'!$P$12:$P$1000,'Fluid 1 Transfer'!$K$12:$K$1000,0,'Fluid 1 Transfer'!$H$12:$H$1000,'Fluid 1 Plate'!$B8 &amp; 'Fluid 1 Plate'!T$45)</f>
        <v>2970</v>
      </c>
      <c r="U48" s="99">
        <f>SUMIFS('Fluid 1 Transfer'!$P$12:$P$1000,'Fluid 1 Transfer'!$K$12:$K$1000,0,'Fluid 1 Transfer'!$H$12:$H$1000,'Fluid 1 Plate'!$B8 &amp; 'Fluid 1 Plate'!U$45)</f>
        <v>2970</v>
      </c>
      <c r="V48" s="99">
        <f>SUMIFS('Fluid 1 Transfer'!$P$12:$P$1000,'Fluid 1 Transfer'!$K$12:$K$1000,0,'Fluid 1 Transfer'!$H$12:$H$1000,'Fluid 1 Plate'!$B8 &amp; 'Fluid 1 Plate'!V$45)</f>
        <v>0</v>
      </c>
      <c r="W48" s="99">
        <f>SUMIFS('Fluid 1 Transfer'!$P$12:$P$1000,'Fluid 1 Transfer'!$K$12:$K$1000,0,'Fluid 1 Transfer'!$H$12:$H$1000,'Fluid 1 Plate'!$B8 &amp; 'Fluid 1 Plate'!W$45)</f>
        <v>0</v>
      </c>
      <c r="X48" s="99">
        <f>SUMIFS('Fluid 1 Transfer'!$P$12:$P$1000,'Fluid 1 Transfer'!$K$12:$K$1000,0,'Fluid 1 Transfer'!$H$12:$H$1000,'Fluid 1 Plate'!$B8 &amp; 'Fluid 1 Plate'!X$45)</f>
        <v>0</v>
      </c>
      <c r="Y48" s="99">
        <f>SUMIFS('Fluid 1 Transfer'!$P$12:$P$1000,'Fluid 1 Transfer'!$K$12:$K$1000,0,'Fluid 1 Transfer'!$H$12:$H$1000,'Fluid 1 Plate'!$B8 &amp; 'Fluid 1 Plate'!Y$45)</f>
        <v>3000</v>
      </c>
      <c r="Z48" s="99">
        <f>SUMIFS('Fluid 1 Transfer'!$P$12:$P$1000,'Fluid 1 Transfer'!$K$12:$K$1000,0,'Fluid 1 Transfer'!$H$12:$H$1000,'Fluid 1 Plate'!$B8 &amp; 'Fluid 1 Plate'!Z$45)</f>
        <v>3000</v>
      </c>
    </row>
    <row r="49" spans="1:26">
      <c r="A49" s="94"/>
      <c r="B49" s="93" t="s">
        <v>3</v>
      </c>
      <c r="C49" s="99">
        <f>SUMIFS('Fluid 1 Transfer'!$P$12:$P$1000,'Fluid 1 Transfer'!$K$12:$K$1000,0,'Fluid 1 Transfer'!$H$12:$H$1000,'Fluid 1 Plate'!$B9 &amp; 'Fluid 1 Plate'!C$45)</f>
        <v>730</v>
      </c>
      <c r="D49" s="99">
        <f>SUMIFS('Fluid 1 Transfer'!$P$12:$P$1000,'Fluid 1 Transfer'!$K$12:$K$1000,0,'Fluid 1 Transfer'!$H$12:$H$1000,'Fluid 1 Plate'!$B9 &amp; 'Fluid 1 Plate'!D$45)</f>
        <v>910</v>
      </c>
      <c r="E49" s="99">
        <f>SUMIFS('Fluid 1 Transfer'!$P$12:$P$1000,'Fluid 1 Transfer'!$K$12:$K$1000,0,'Fluid 1 Transfer'!$H$12:$H$1000,'Fluid 1 Plate'!$B9 &amp; 'Fluid 1 Plate'!E$45)</f>
        <v>970</v>
      </c>
      <c r="F49" s="99">
        <f>SUMIFS('Fluid 1 Transfer'!$P$12:$P$1000,'Fluid 1 Transfer'!$K$12:$K$1000,0,'Fluid 1 Transfer'!$H$12:$H$1000,'Fluid 1 Plate'!$B9 &amp; 'Fluid 1 Plate'!F$45)</f>
        <v>990</v>
      </c>
      <c r="G49" s="99">
        <f>SUMIFS('Fluid 1 Transfer'!$P$12:$P$1000,'Fluid 1 Transfer'!$K$12:$K$1000,0,'Fluid 1 Transfer'!$H$12:$H$1000,'Fluid 1 Plate'!$B9 &amp; 'Fluid 1 Plate'!G$45)</f>
        <v>395</v>
      </c>
      <c r="H49" s="99">
        <f>SUMIFS('Fluid 1 Transfer'!$P$12:$P$1000,'Fluid 1 Transfer'!$K$12:$K$1000,0,'Fluid 1 Transfer'!$H$12:$H$1000,'Fluid 1 Plate'!$B9 &amp; 'Fluid 1 Plate'!H$45)</f>
        <v>797.5</v>
      </c>
      <c r="I49" s="99">
        <f>SUMIFS('Fluid 1 Transfer'!$P$12:$P$1000,'Fluid 1 Transfer'!$K$12:$K$1000,0,'Fluid 1 Transfer'!$H$12:$H$1000,'Fluid 1 Plate'!$B9 &amp; 'Fluid 1 Plate'!I$45)</f>
        <v>932.5</v>
      </c>
      <c r="J49" s="99">
        <f>SUMIFS('Fluid 1 Transfer'!$P$12:$P$1000,'Fluid 1 Transfer'!$K$12:$K$1000,0,'Fluid 1 Transfer'!$H$12:$H$1000,'Fluid 1 Plate'!$B9 &amp; 'Fluid 1 Plate'!J$45)</f>
        <v>977.5</v>
      </c>
      <c r="K49" s="99">
        <f>SUMIFS('Fluid 1 Transfer'!$P$12:$P$1000,'Fluid 1 Transfer'!$K$12:$K$1000,0,'Fluid 1 Transfer'!$H$12:$H$1000,'Fluid 1 Plate'!$B9 &amp; 'Fluid 1 Plate'!K$45)</f>
        <v>992.5</v>
      </c>
      <c r="L49" s="99">
        <f>SUMIFS('Fluid 1 Transfer'!$P$12:$P$1000,'Fluid 1 Transfer'!$K$12:$K$1000,0,'Fluid 1 Transfer'!$H$12:$H$1000,'Fluid 1 Plate'!$B9 &amp; 'Fluid 1 Plate'!L$45)</f>
        <v>997.5</v>
      </c>
      <c r="M49" s="99">
        <f>SUMIFS('Fluid 1 Transfer'!$P$12:$P$1000,'Fluid 1 Transfer'!$K$12:$K$1000,0,'Fluid 1 Transfer'!$H$12:$H$1000,'Fluid 1 Plate'!$B9 &amp; 'Fluid 1 Plate'!M$45)</f>
        <v>390</v>
      </c>
      <c r="N49" s="99">
        <f>SUMIFS('Fluid 1 Transfer'!$P$12:$P$1000,'Fluid 1 Transfer'!$K$12:$K$1000,0,'Fluid 1 Transfer'!$H$12:$H$1000,'Fluid 1 Plate'!$B9 &amp; 'Fluid 1 Plate'!N$45)</f>
        <v>797.5</v>
      </c>
      <c r="O49" s="99">
        <f>SUMIFS('Fluid 1 Transfer'!$P$12:$P$1000,'Fluid 1 Transfer'!$K$12:$K$1000,0,'Fluid 1 Transfer'!$H$12:$H$1000,'Fluid 1 Plate'!$B9 &amp; 'Fluid 1 Plate'!O$45)</f>
        <v>932.5</v>
      </c>
      <c r="P49" s="99">
        <f>SUMIFS('Fluid 1 Transfer'!$P$12:$P$1000,'Fluid 1 Transfer'!$K$12:$K$1000,0,'Fluid 1 Transfer'!$H$12:$H$1000,'Fluid 1 Plate'!$B9 &amp; 'Fluid 1 Plate'!P$45)</f>
        <v>977.5</v>
      </c>
      <c r="Q49" s="99">
        <f>SUMIFS('Fluid 1 Transfer'!$P$12:$P$1000,'Fluid 1 Transfer'!$K$12:$K$1000,0,'Fluid 1 Transfer'!$H$12:$H$1000,'Fluid 1 Plate'!$B9 &amp; 'Fluid 1 Plate'!Q$45)</f>
        <v>992.5</v>
      </c>
      <c r="R49" s="99">
        <f>SUMIFS('Fluid 1 Transfer'!$P$12:$P$1000,'Fluid 1 Transfer'!$K$12:$K$1000,0,'Fluid 1 Transfer'!$H$12:$H$1000,'Fluid 1 Plate'!$B9 &amp; 'Fluid 1 Plate'!R$45)</f>
        <v>997.5</v>
      </c>
      <c r="S49" s="99">
        <f>SUMIFS('Fluid 1 Transfer'!$P$12:$P$1000,'Fluid 1 Transfer'!$K$12:$K$1000,0,'Fluid 1 Transfer'!$H$12:$H$1000,'Fluid 1 Plate'!$B9 &amp; 'Fluid 1 Plate'!S$45)</f>
        <v>0</v>
      </c>
      <c r="T49" s="99">
        <f>SUMIFS('Fluid 1 Transfer'!$P$12:$P$1000,'Fluid 1 Transfer'!$K$12:$K$1000,0,'Fluid 1 Transfer'!$H$12:$H$1000,'Fluid 1 Plate'!$B9 &amp; 'Fluid 1 Plate'!T$45)</f>
        <v>2990</v>
      </c>
      <c r="U49" s="99">
        <f>SUMIFS('Fluid 1 Transfer'!$P$12:$P$1000,'Fluid 1 Transfer'!$K$12:$K$1000,0,'Fluid 1 Transfer'!$H$12:$H$1000,'Fluid 1 Plate'!$B9 &amp; 'Fluid 1 Plate'!U$45)</f>
        <v>2990</v>
      </c>
      <c r="V49" s="99">
        <f>SUMIFS('Fluid 1 Transfer'!$P$12:$P$1000,'Fluid 1 Transfer'!$K$12:$K$1000,0,'Fluid 1 Transfer'!$H$12:$H$1000,'Fluid 1 Plate'!$B9 &amp; 'Fluid 1 Plate'!V$45)</f>
        <v>0</v>
      </c>
      <c r="W49" s="99">
        <f>SUMIFS('Fluid 1 Transfer'!$P$12:$P$1000,'Fluid 1 Transfer'!$K$12:$K$1000,0,'Fluid 1 Transfer'!$H$12:$H$1000,'Fluid 1 Plate'!$B9 &amp; 'Fluid 1 Plate'!W$45)</f>
        <v>0</v>
      </c>
      <c r="X49" s="99">
        <f>SUMIFS('Fluid 1 Transfer'!$P$12:$P$1000,'Fluid 1 Transfer'!$K$12:$K$1000,0,'Fluid 1 Transfer'!$H$12:$H$1000,'Fluid 1 Plate'!$B9 &amp; 'Fluid 1 Plate'!X$45)</f>
        <v>0</v>
      </c>
      <c r="Y49" s="99">
        <f>SUMIFS('Fluid 1 Transfer'!$P$12:$P$1000,'Fluid 1 Transfer'!$K$12:$K$1000,0,'Fluid 1 Transfer'!$H$12:$H$1000,'Fluid 1 Plate'!$B9 &amp; 'Fluid 1 Plate'!Y$45)</f>
        <v>3000</v>
      </c>
      <c r="Z49" s="99">
        <f>SUMIFS('Fluid 1 Transfer'!$P$12:$P$1000,'Fluid 1 Transfer'!$K$12:$K$1000,0,'Fluid 1 Transfer'!$H$12:$H$1000,'Fluid 1 Plate'!$B9 &amp; 'Fluid 1 Plate'!Z$45)</f>
        <v>3000</v>
      </c>
    </row>
    <row r="50" spans="1:26">
      <c r="A50" s="94"/>
      <c r="B50" s="93" t="s">
        <v>4</v>
      </c>
      <c r="C50" s="99">
        <f>SUMIFS('Fluid 1 Transfer'!$P$12:$P$1000,'Fluid 1 Transfer'!$K$12:$K$1000,0,'Fluid 1 Transfer'!$H$12:$H$1000,'Fluid 1 Plate'!$B10 &amp; 'Fluid 1 Plate'!C$45)</f>
        <v>730</v>
      </c>
      <c r="D50" s="99">
        <f>SUMIFS('Fluid 1 Transfer'!$P$12:$P$1000,'Fluid 1 Transfer'!$K$12:$K$1000,0,'Fluid 1 Transfer'!$H$12:$H$1000,'Fluid 1 Plate'!$B10 &amp; 'Fluid 1 Plate'!D$45)</f>
        <v>910</v>
      </c>
      <c r="E50" s="99">
        <f>SUMIFS('Fluid 1 Transfer'!$P$12:$P$1000,'Fluid 1 Transfer'!$K$12:$K$1000,0,'Fluid 1 Transfer'!$H$12:$H$1000,'Fluid 1 Plate'!$B10 &amp; 'Fluid 1 Plate'!E$45)</f>
        <v>970</v>
      </c>
      <c r="F50" s="99">
        <f>SUMIFS('Fluid 1 Transfer'!$P$12:$P$1000,'Fluid 1 Transfer'!$K$12:$K$1000,0,'Fluid 1 Transfer'!$H$12:$H$1000,'Fluid 1 Plate'!$B10 &amp; 'Fluid 1 Plate'!F$45)</f>
        <v>990</v>
      </c>
      <c r="G50" s="99">
        <f>SUMIFS('Fluid 1 Transfer'!$P$12:$P$1000,'Fluid 1 Transfer'!$K$12:$K$1000,0,'Fluid 1 Transfer'!$H$12:$H$1000,'Fluid 1 Plate'!$B10 &amp; 'Fluid 1 Plate'!G$45)</f>
        <v>395</v>
      </c>
      <c r="H50" s="99">
        <f>SUMIFS('Fluid 1 Transfer'!$P$12:$P$1000,'Fluid 1 Transfer'!$K$12:$K$1000,0,'Fluid 1 Transfer'!$H$12:$H$1000,'Fluid 1 Plate'!$B10 &amp; 'Fluid 1 Plate'!H$45)</f>
        <v>797.5</v>
      </c>
      <c r="I50" s="99">
        <f>SUMIFS('Fluid 1 Transfer'!$P$12:$P$1000,'Fluid 1 Transfer'!$K$12:$K$1000,0,'Fluid 1 Transfer'!$H$12:$H$1000,'Fluid 1 Plate'!$B10 &amp; 'Fluid 1 Plate'!I$45)</f>
        <v>932.5</v>
      </c>
      <c r="J50" s="99">
        <f>SUMIFS('Fluid 1 Transfer'!$P$12:$P$1000,'Fluid 1 Transfer'!$K$12:$K$1000,0,'Fluid 1 Transfer'!$H$12:$H$1000,'Fluid 1 Plate'!$B10 &amp; 'Fluid 1 Plate'!J$45)</f>
        <v>977.5</v>
      </c>
      <c r="K50" s="99">
        <f>SUMIFS('Fluid 1 Transfer'!$P$12:$P$1000,'Fluid 1 Transfer'!$K$12:$K$1000,0,'Fluid 1 Transfer'!$H$12:$H$1000,'Fluid 1 Plate'!$B10 &amp; 'Fluid 1 Plate'!K$45)</f>
        <v>992.5</v>
      </c>
      <c r="L50" s="99">
        <f>SUMIFS('Fluid 1 Transfer'!$P$12:$P$1000,'Fluid 1 Transfer'!$K$12:$K$1000,0,'Fluid 1 Transfer'!$H$12:$H$1000,'Fluid 1 Plate'!$B10 &amp; 'Fluid 1 Plate'!L$45)</f>
        <v>997.5</v>
      </c>
      <c r="M50" s="99">
        <f>SUMIFS('Fluid 1 Transfer'!$P$12:$P$1000,'Fluid 1 Transfer'!$K$12:$K$1000,0,'Fluid 1 Transfer'!$H$12:$H$1000,'Fluid 1 Plate'!$B10 &amp; 'Fluid 1 Plate'!M$45)</f>
        <v>390</v>
      </c>
      <c r="N50" s="99">
        <f>SUMIFS('Fluid 1 Transfer'!$P$12:$P$1000,'Fluid 1 Transfer'!$K$12:$K$1000,0,'Fluid 1 Transfer'!$H$12:$H$1000,'Fluid 1 Plate'!$B10 &amp; 'Fluid 1 Plate'!N$45)</f>
        <v>797.5</v>
      </c>
      <c r="O50" s="99">
        <f>SUMIFS('Fluid 1 Transfer'!$P$12:$P$1000,'Fluid 1 Transfer'!$K$12:$K$1000,0,'Fluid 1 Transfer'!$H$12:$H$1000,'Fluid 1 Plate'!$B10 &amp; 'Fluid 1 Plate'!O$45)</f>
        <v>932.5</v>
      </c>
      <c r="P50" s="99">
        <f>SUMIFS('Fluid 1 Transfer'!$P$12:$P$1000,'Fluid 1 Transfer'!$K$12:$K$1000,0,'Fluid 1 Transfer'!$H$12:$H$1000,'Fluid 1 Plate'!$B10 &amp; 'Fluid 1 Plate'!P$45)</f>
        <v>977.5</v>
      </c>
      <c r="Q50" s="99">
        <f>SUMIFS('Fluid 1 Transfer'!$P$12:$P$1000,'Fluid 1 Transfer'!$K$12:$K$1000,0,'Fluid 1 Transfer'!$H$12:$H$1000,'Fluid 1 Plate'!$B10 &amp; 'Fluid 1 Plate'!Q$45)</f>
        <v>992.5</v>
      </c>
      <c r="R50" s="99">
        <f>SUMIFS('Fluid 1 Transfer'!$P$12:$P$1000,'Fluid 1 Transfer'!$K$12:$K$1000,0,'Fluid 1 Transfer'!$H$12:$H$1000,'Fluid 1 Plate'!$B10 &amp; 'Fluid 1 Plate'!R$45)</f>
        <v>997.5</v>
      </c>
      <c r="S50" s="99">
        <f>SUMIFS('Fluid 1 Transfer'!$P$12:$P$1000,'Fluid 1 Transfer'!$K$12:$K$1000,0,'Fluid 1 Transfer'!$H$12:$H$1000,'Fluid 1 Plate'!$B10 &amp; 'Fluid 1 Plate'!S$45)</f>
        <v>0</v>
      </c>
      <c r="T50" s="99">
        <f>SUMIFS('Fluid 1 Transfer'!$P$12:$P$1000,'Fluid 1 Transfer'!$K$12:$K$1000,0,'Fluid 1 Transfer'!$H$12:$H$1000,'Fluid 1 Plate'!$B10 &amp; 'Fluid 1 Plate'!T$45)</f>
        <v>2395</v>
      </c>
      <c r="U50" s="99">
        <f>SUMIFS('Fluid 1 Transfer'!$P$12:$P$1000,'Fluid 1 Transfer'!$K$12:$K$1000,0,'Fluid 1 Transfer'!$H$12:$H$1000,'Fluid 1 Plate'!$B10 &amp; 'Fluid 1 Plate'!U$45)</f>
        <v>2395</v>
      </c>
      <c r="V50" s="99">
        <f>SUMIFS('Fluid 1 Transfer'!$P$12:$P$1000,'Fluid 1 Transfer'!$K$12:$K$1000,0,'Fluid 1 Transfer'!$H$12:$H$1000,'Fluid 1 Plate'!$B10 &amp; 'Fluid 1 Plate'!V$45)</f>
        <v>0</v>
      </c>
      <c r="W50" s="99">
        <f>SUMIFS('Fluid 1 Transfer'!$P$12:$P$1000,'Fluid 1 Transfer'!$K$12:$K$1000,0,'Fluid 1 Transfer'!$H$12:$H$1000,'Fluid 1 Plate'!$B10 &amp; 'Fluid 1 Plate'!W$45)</f>
        <v>0</v>
      </c>
      <c r="X50" s="99">
        <f>SUMIFS('Fluid 1 Transfer'!$P$12:$P$1000,'Fluid 1 Transfer'!$K$12:$K$1000,0,'Fluid 1 Transfer'!$H$12:$H$1000,'Fluid 1 Plate'!$B10 &amp; 'Fluid 1 Plate'!X$45)</f>
        <v>0</v>
      </c>
      <c r="Y50" s="99">
        <f>SUMIFS('Fluid 1 Transfer'!$P$12:$P$1000,'Fluid 1 Transfer'!$K$12:$K$1000,0,'Fluid 1 Transfer'!$H$12:$H$1000,'Fluid 1 Plate'!$B10 &amp; 'Fluid 1 Plate'!Y$45)</f>
        <v>3000</v>
      </c>
      <c r="Z50" s="99">
        <f>SUMIFS('Fluid 1 Transfer'!$P$12:$P$1000,'Fluid 1 Transfer'!$K$12:$K$1000,0,'Fluid 1 Transfer'!$H$12:$H$1000,'Fluid 1 Plate'!$B10 &amp; 'Fluid 1 Plate'!Z$45)</f>
        <v>3000</v>
      </c>
    </row>
    <row r="51" spans="1:26">
      <c r="B51" s="93" t="s">
        <v>5</v>
      </c>
      <c r="C51" s="99">
        <f>SUMIFS('Fluid 1 Transfer'!$P$12:$P$1000,'Fluid 1 Transfer'!$K$12:$K$1000,0,'Fluid 1 Transfer'!$H$12:$H$1000,'Fluid 1 Plate'!$B11 &amp; 'Fluid 1 Plate'!C$45)</f>
        <v>730</v>
      </c>
      <c r="D51" s="99">
        <f>SUMIFS('Fluid 1 Transfer'!$P$12:$P$1000,'Fluid 1 Transfer'!$K$12:$K$1000,0,'Fluid 1 Transfer'!$H$12:$H$1000,'Fluid 1 Plate'!$B11 &amp; 'Fluid 1 Plate'!D$45)</f>
        <v>910</v>
      </c>
      <c r="E51" s="99">
        <f>SUMIFS('Fluid 1 Transfer'!$P$12:$P$1000,'Fluid 1 Transfer'!$K$12:$K$1000,0,'Fluid 1 Transfer'!$H$12:$H$1000,'Fluid 1 Plate'!$B11 &amp; 'Fluid 1 Plate'!E$45)</f>
        <v>970</v>
      </c>
      <c r="F51" s="99">
        <f>SUMIFS('Fluid 1 Transfer'!$P$12:$P$1000,'Fluid 1 Transfer'!$K$12:$K$1000,0,'Fluid 1 Transfer'!$H$12:$H$1000,'Fluid 1 Plate'!$B11 &amp; 'Fluid 1 Plate'!F$45)</f>
        <v>990</v>
      </c>
      <c r="G51" s="99">
        <f>SUMIFS('Fluid 1 Transfer'!$P$12:$P$1000,'Fluid 1 Transfer'!$K$12:$K$1000,0,'Fluid 1 Transfer'!$H$12:$H$1000,'Fluid 1 Plate'!$B11 &amp; 'Fluid 1 Plate'!G$45)</f>
        <v>395</v>
      </c>
      <c r="H51" s="99">
        <f>SUMIFS('Fluid 1 Transfer'!$P$12:$P$1000,'Fluid 1 Transfer'!$K$12:$K$1000,0,'Fluid 1 Transfer'!$H$12:$H$1000,'Fluid 1 Plate'!$B11 &amp; 'Fluid 1 Plate'!H$45)</f>
        <v>797.5</v>
      </c>
      <c r="I51" s="99">
        <f>SUMIFS('Fluid 1 Transfer'!$P$12:$P$1000,'Fluid 1 Transfer'!$K$12:$K$1000,0,'Fluid 1 Transfer'!$H$12:$H$1000,'Fluid 1 Plate'!$B11 &amp; 'Fluid 1 Plate'!I$45)</f>
        <v>932.5</v>
      </c>
      <c r="J51" s="99">
        <f>SUMIFS('Fluid 1 Transfer'!$P$12:$P$1000,'Fluid 1 Transfer'!$K$12:$K$1000,0,'Fluid 1 Transfer'!$H$12:$H$1000,'Fluid 1 Plate'!$B11 &amp; 'Fluid 1 Plate'!J$45)</f>
        <v>977.5</v>
      </c>
      <c r="K51" s="99">
        <f>SUMIFS('Fluid 1 Transfer'!$P$12:$P$1000,'Fluid 1 Transfer'!$K$12:$K$1000,0,'Fluid 1 Transfer'!$H$12:$H$1000,'Fluid 1 Plate'!$B11 &amp; 'Fluid 1 Plate'!K$45)</f>
        <v>992.5</v>
      </c>
      <c r="L51" s="99">
        <f>SUMIFS('Fluid 1 Transfer'!$P$12:$P$1000,'Fluid 1 Transfer'!$K$12:$K$1000,0,'Fluid 1 Transfer'!$H$12:$H$1000,'Fluid 1 Plate'!$B11 &amp; 'Fluid 1 Plate'!L$45)</f>
        <v>997.5</v>
      </c>
      <c r="M51" s="99">
        <f>SUMIFS('Fluid 1 Transfer'!$P$12:$P$1000,'Fluid 1 Transfer'!$K$12:$K$1000,0,'Fluid 1 Transfer'!$H$12:$H$1000,'Fluid 1 Plate'!$B11 &amp; 'Fluid 1 Plate'!M$45)</f>
        <v>390</v>
      </c>
      <c r="N51" s="99">
        <f>SUMIFS('Fluid 1 Transfer'!$P$12:$P$1000,'Fluid 1 Transfer'!$K$12:$K$1000,0,'Fluid 1 Transfer'!$H$12:$H$1000,'Fluid 1 Plate'!$B11 &amp; 'Fluid 1 Plate'!N$45)</f>
        <v>797.5</v>
      </c>
      <c r="O51" s="99">
        <f>SUMIFS('Fluid 1 Transfer'!$P$12:$P$1000,'Fluid 1 Transfer'!$K$12:$K$1000,0,'Fluid 1 Transfer'!$H$12:$H$1000,'Fluid 1 Plate'!$B11 &amp; 'Fluid 1 Plate'!O$45)</f>
        <v>932.5</v>
      </c>
      <c r="P51" s="99">
        <f>SUMIFS('Fluid 1 Transfer'!$P$12:$P$1000,'Fluid 1 Transfer'!$K$12:$K$1000,0,'Fluid 1 Transfer'!$H$12:$H$1000,'Fluid 1 Plate'!$B11 &amp; 'Fluid 1 Plate'!P$45)</f>
        <v>977.5</v>
      </c>
      <c r="Q51" s="99">
        <f>SUMIFS('Fluid 1 Transfer'!$P$12:$P$1000,'Fluid 1 Transfer'!$K$12:$K$1000,0,'Fluid 1 Transfer'!$H$12:$H$1000,'Fluid 1 Plate'!$B11 &amp; 'Fluid 1 Plate'!Q$45)</f>
        <v>992.5</v>
      </c>
      <c r="R51" s="99">
        <f>SUMIFS('Fluid 1 Transfer'!$P$12:$P$1000,'Fluid 1 Transfer'!$K$12:$K$1000,0,'Fluid 1 Transfer'!$H$12:$H$1000,'Fluid 1 Plate'!$B11 &amp; 'Fluid 1 Plate'!R$45)</f>
        <v>997.5</v>
      </c>
      <c r="S51" s="99">
        <f>SUMIFS('Fluid 1 Transfer'!$P$12:$P$1000,'Fluid 1 Transfer'!$K$12:$K$1000,0,'Fluid 1 Transfer'!$H$12:$H$1000,'Fluid 1 Plate'!$B11 &amp; 'Fluid 1 Plate'!S$45)</f>
        <v>0</v>
      </c>
      <c r="T51" s="99">
        <f>SUMIFS('Fluid 1 Transfer'!$P$12:$P$1000,'Fluid 1 Transfer'!$K$12:$K$1000,0,'Fluid 1 Transfer'!$H$12:$H$1000,'Fluid 1 Plate'!$B11 &amp; 'Fluid 1 Plate'!T$45)</f>
        <v>2797.5</v>
      </c>
      <c r="U51" s="99">
        <f>SUMIFS('Fluid 1 Transfer'!$P$12:$P$1000,'Fluid 1 Transfer'!$K$12:$K$1000,0,'Fluid 1 Transfer'!$H$12:$H$1000,'Fluid 1 Plate'!$B11 &amp; 'Fluid 1 Plate'!U$45)</f>
        <v>2797.5</v>
      </c>
      <c r="V51" s="99">
        <f>SUMIFS('Fluid 1 Transfer'!$P$12:$P$1000,'Fluid 1 Transfer'!$K$12:$K$1000,0,'Fluid 1 Transfer'!$H$12:$H$1000,'Fluid 1 Plate'!$B11 &amp; 'Fluid 1 Plate'!V$45)</f>
        <v>0</v>
      </c>
      <c r="W51" s="99">
        <f>SUMIFS('Fluid 1 Transfer'!$P$12:$P$1000,'Fluid 1 Transfer'!$K$12:$K$1000,0,'Fluid 1 Transfer'!$H$12:$H$1000,'Fluid 1 Plate'!$B11 &amp; 'Fluid 1 Plate'!W$45)</f>
        <v>0</v>
      </c>
      <c r="X51" s="99">
        <f>SUMIFS('Fluid 1 Transfer'!$P$12:$P$1000,'Fluid 1 Transfer'!$K$12:$K$1000,0,'Fluid 1 Transfer'!$H$12:$H$1000,'Fluid 1 Plate'!$B11 &amp; 'Fluid 1 Plate'!X$45)</f>
        <v>0</v>
      </c>
      <c r="Y51" s="99">
        <f>SUMIFS('Fluid 1 Transfer'!$P$12:$P$1000,'Fluid 1 Transfer'!$K$12:$K$1000,0,'Fluid 1 Transfer'!$H$12:$H$1000,'Fluid 1 Plate'!$B11 &amp; 'Fluid 1 Plate'!Y$45)</f>
        <v>3000</v>
      </c>
      <c r="Z51" s="99">
        <f>SUMIFS('Fluid 1 Transfer'!$P$12:$P$1000,'Fluid 1 Transfer'!$K$12:$K$1000,0,'Fluid 1 Transfer'!$H$12:$H$1000,'Fluid 1 Plate'!$B11 &amp; 'Fluid 1 Plate'!Z$45)</f>
        <v>3000</v>
      </c>
    </row>
    <row r="52" spans="1:26">
      <c r="B52" s="93" t="s">
        <v>6</v>
      </c>
      <c r="C52" s="99">
        <f>SUMIFS('Fluid 1 Transfer'!$P$12:$P$1000,'Fluid 1 Transfer'!$K$12:$K$1000,0,'Fluid 1 Transfer'!$H$12:$H$1000,'Fluid 1 Plate'!$B12 &amp; 'Fluid 1 Plate'!C$45)</f>
        <v>730</v>
      </c>
      <c r="D52" s="99">
        <f>SUMIFS('Fluid 1 Transfer'!$P$12:$P$1000,'Fluid 1 Transfer'!$K$12:$K$1000,0,'Fluid 1 Transfer'!$H$12:$H$1000,'Fluid 1 Plate'!$B12 &amp; 'Fluid 1 Plate'!D$45)</f>
        <v>910</v>
      </c>
      <c r="E52" s="99">
        <f>SUMIFS('Fluid 1 Transfer'!$P$12:$P$1000,'Fluid 1 Transfer'!$K$12:$K$1000,0,'Fluid 1 Transfer'!$H$12:$H$1000,'Fluid 1 Plate'!$B12 &amp; 'Fluid 1 Plate'!E$45)</f>
        <v>970</v>
      </c>
      <c r="F52" s="99">
        <f>SUMIFS('Fluid 1 Transfer'!$P$12:$P$1000,'Fluid 1 Transfer'!$K$12:$K$1000,0,'Fluid 1 Transfer'!$H$12:$H$1000,'Fluid 1 Plate'!$B12 &amp; 'Fluid 1 Plate'!F$45)</f>
        <v>990</v>
      </c>
      <c r="G52" s="99">
        <f>SUMIFS('Fluid 1 Transfer'!$P$12:$P$1000,'Fluid 1 Transfer'!$K$12:$K$1000,0,'Fluid 1 Transfer'!$H$12:$H$1000,'Fluid 1 Plate'!$B12 &amp; 'Fluid 1 Plate'!G$45)</f>
        <v>395</v>
      </c>
      <c r="H52" s="99">
        <f>SUMIFS('Fluid 1 Transfer'!$P$12:$P$1000,'Fluid 1 Transfer'!$K$12:$K$1000,0,'Fluid 1 Transfer'!$H$12:$H$1000,'Fluid 1 Plate'!$B12 &amp; 'Fluid 1 Plate'!H$45)</f>
        <v>797.5</v>
      </c>
      <c r="I52" s="99">
        <f>SUMIFS('Fluid 1 Transfer'!$P$12:$P$1000,'Fluid 1 Transfer'!$K$12:$K$1000,0,'Fluid 1 Transfer'!$H$12:$H$1000,'Fluid 1 Plate'!$B12 &amp; 'Fluid 1 Plate'!I$45)</f>
        <v>932.5</v>
      </c>
      <c r="J52" s="99">
        <f>SUMIFS('Fluid 1 Transfer'!$P$12:$P$1000,'Fluid 1 Transfer'!$K$12:$K$1000,0,'Fluid 1 Transfer'!$H$12:$H$1000,'Fluid 1 Plate'!$B12 &amp; 'Fluid 1 Plate'!J$45)</f>
        <v>977.5</v>
      </c>
      <c r="K52" s="99">
        <f>SUMIFS('Fluid 1 Transfer'!$P$12:$P$1000,'Fluid 1 Transfer'!$K$12:$K$1000,0,'Fluid 1 Transfer'!$H$12:$H$1000,'Fluid 1 Plate'!$B12 &amp; 'Fluid 1 Plate'!K$45)</f>
        <v>992.5</v>
      </c>
      <c r="L52" s="99">
        <f>SUMIFS('Fluid 1 Transfer'!$P$12:$P$1000,'Fluid 1 Transfer'!$K$12:$K$1000,0,'Fluid 1 Transfer'!$H$12:$H$1000,'Fluid 1 Plate'!$B12 &amp; 'Fluid 1 Plate'!L$45)</f>
        <v>997.5</v>
      </c>
      <c r="M52" s="99">
        <f>SUMIFS('Fluid 1 Transfer'!$P$12:$P$1000,'Fluid 1 Transfer'!$K$12:$K$1000,0,'Fluid 1 Transfer'!$H$12:$H$1000,'Fluid 1 Plate'!$B12 &amp; 'Fluid 1 Plate'!M$45)</f>
        <v>390</v>
      </c>
      <c r="N52" s="99">
        <f>SUMIFS('Fluid 1 Transfer'!$P$12:$P$1000,'Fluid 1 Transfer'!$K$12:$K$1000,0,'Fluid 1 Transfer'!$H$12:$H$1000,'Fluid 1 Plate'!$B12 &amp; 'Fluid 1 Plate'!N$45)</f>
        <v>797.5</v>
      </c>
      <c r="O52" s="99">
        <f>SUMIFS('Fluid 1 Transfer'!$P$12:$P$1000,'Fluid 1 Transfer'!$K$12:$K$1000,0,'Fluid 1 Transfer'!$H$12:$H$1000,'Fluid 1 Plate'!$B12 &amp; 'Fluid 1 Plate'!O$45)</f>
        <v>932.5</v>
      </c>
      <c r="P52" s="99">
        <f>SUMIFS('Fluid 1 Transfer'!$P$12:$P$1000,'Fluid 1 Transfer'!$K$12:$K$1000,0,'Fluid 1 Transfer'!$H$12:$H$1000,'Fluid 1 Plate'!$B12 &amp; 'Fluid 1 Plate'!P$45)</f>
        <v>977.5</v>
      </c>
      <c r="Q52" s="99">
        <f>SUMIFS('Fluid 1 Transfer'!$P$12:$P$1000,'Fluid 1 Transfer'!$K$12:$K$1000,0,'Fluid 1 Transfer'!$H$12:$H$1000,'Fluid 1 Plate'!$B12 &amp; 'Fluid 1 Plate'!Q$45)</f>
        <v>992.5</v>
      </c>
      <c r="R52" s="99">
        <f>SUMIFS('Fluid 1 Transfer'!$P$12:$P$1000,'Fluid 1 Transfer'!$K$12:$K$1000,0,'Fluid 1 Transfer'!$H$12:$H$1000,'Fluid 1 Plate'!$B12 &amp; 'Fluid 1 Plate'!R$45)</f>
        <v>997.5</v>
      </c>
      <c r="S52" s="99">
        <f>SUMIFS('Fluid 1 Transfer'!$P$12:$P$1000,'Fluid 1 Transfer'!$K$12:$K$1000,0,'Fluid 1 Transfer'!$H$12:$H$1000,'Fluid 1 Plate'!$B12 &amp; 'Fluid 1 Plate'!S$45)</f>
        <v>0</v>
      </c>
      <c r="T52" s="99">
        <f>SUMIFS('Fluid 1 Transfer'!$P$12:$P$1000,'Fluid 1 Transfer'!$K$12:$K$1000,0,'Fluid 1 Transfer'!$H$12:$H$1000,'Fluid 1 Plate'!$B12 &amp; 'Fluid 1 Plate'!T$45)</f>
        <v>2932.5</v>
      </c>
      <c r="U52" s="99">
        <f>SUMIFS('Fluid 1 Transfer'!$P$12:$P$1000,'Fluid 1 Transfer'!$K$12:$K$1000,0,'Fluid 1 Transfer'!$H$12:$H$1000,'Fluid 1 Plate'!$B12 &amp; 'Fluid 1 Plate'!U$45)</f>
        <v>2932.5</v>
      </c>
      <c r="V52" s="99">
        <f>SUMIFS('Fluid 1 Transfer'!$P$12:$P$1000,'Fluid 1 Transfer'!$K$12:$K$1000,0,'Fluid 1 Transfer'!$H$12:$H$1000,'Fluid 1 Plate'!$B12 &amp; 'Fluid 1 Plate'!V$45)</f>
        <v>0</v>
      </c>
      <c r="W52" s="99">
        <f>SUMIFS('Fluid 1 Transfer'!$P$12:$P$1000,'Fluid 1 Transfer'!$K$12:$K$1000,0,'Fluid 1 Transfer'!$H$12:$H$1000,'Fluid 1 Plate'!$B12 &amp; 'Fluid 1 Plate'!W$45)</f>
        <v>0</v>
      </c>
      <c r="X52" s="99">
        <f>SUMIFS('Fluid 1 Transfer'!$P$12:$P$1000,'Fluid 1 Transfer'!$K$12:$K$1000,0,'Fluid 1 Transfer'!$H$12:$H$1000,'Fluid 1 Plate'!$B12 &amp; 'Fluid 1 Plate'!X$45)</f>
        <v>0</v>
      </c>
      <c r="Y52" s="99">
        <f>SUMIFS('Fluid 1 Transfer'!$P$12:$P$1000,'Fluid 1 Transfer'!$K$12:$K$1000,0,'Fluid 1 Transfer'!$H$12:$H$1000,'Fluid 1 Plate'!$B12 &amp; 'Fluid 1 Plate'!Y$45)</f>
        <v>3000</v>
      </c>
      <c r="Z52" s="99">
        <f>SUMIFS('Fluid 1 Transfer'!$P$12:$P$1000,'Fluid 1 Transfer'!$K$12:$K$1000,0,'Fluid 1 Transfer'!$H$12:$H$1000,'Fluid 1 Plate'!$B12 &amp; 'Fluid 1 Plate'!Z$45)</f>
        <v>3000</v>
      </c>
    </row>
    <row r="53" spans="1:26">
      <c r="B53" s="93" t="s">
        <v>7</v>
      </c>
      <c r="C53" s="99">
        <f>SUMIFS('Fluid 1 Transfer'!$P$12:$P$1000,'Fluid 1 Transfer'!$K$12:$K$1000,0,'Fluid 1 Transfer'!$H$12:$H$1000,'Fluid 1 Plate'!$B13 &amp; 'Fluid 1 Plate'!C$45)</f>
        <v>730</v>
      </c>
      <c r="D53" s="99">
        <f>SUMIFS('Fluid 1 Transfer'!$P$12:$P$1000,'Fluid 1 Transfer'!$K$12:$K$1000,0,'Fluid 1 Transfer'!$H$12:$H$1000,'Fluid 1 Plate'!$B13 &amp; 'Fluid 1 Plate'!D$45)</f>
        <v>910</v>
      </c>
      <c r="E53" s="99">
        <f>SUMIFS('Fluid 1 Transfer'!$P$12:$P$1000,'Fluid 1 Transfer'!$K$12:$K$1000,0,'Fluid 1 Transfer'!$H$12:$H$1000,'Fluid 1 Plate'!$B13 &amp; 'Fluid 1 Plate'!E$45)</f>
        <v>970</v>
      </c>
      <c r="F53" s="99">
        <f>SUMIFS('Fluid 1 Transfer'!$P$12:$P$1000,'Fluid 1 Transfer'!$K$12:$K$1000,0,'Fluid 1 Transfer'!$H$12:$H$1000,'Fluid 1 Plate'!$B13 &amp; 'Fluid 1 Plate'!F$45)</f>
        <v>990</v>
      </c>
      <c r="G53" s="99">
        <f>SUMIFS('Fluid 1 Transfer'!$P$12:$P$1000,'Fluid 1 Transfer'!$K$12:$K$1000,0,'Fluid 1 Transfer'!$H$12:$H$1000,'Fluid 1 Plate'!$B13 &amp; 'Fluid 1 Plate'!G$45)</f>
        <v>395</v>
      </c>
      <c r="H53" s="99">
        <f>SUMIFS('Fluid 1 Transfer'!$P$12:$P$1000,'Fluid 1 Transfer'!$K$12:$K$1000,0,'Fluid 1 Transfer'!$H$12:$H$1000,'Fluid 1 Plate'!$B13 &amp; 'Fluid 1 Plate'!H$45)</f>
        <v>797.5</v>
      </c>
      <c r="I53" s="99">
        <f>SUMIFS('Fluid 1 Transfer'!$P$12:$P$1000,'Fluid 1 Transfer'!$K$12:$K$1000,0,'Fluid 1 Transfer'!$H$12:$H$1000,'Fluid 1 Plate'!$B13 &amp; 'Fluid 1 Plate'!I$45)</f>
        <v>932.5</v>
      </c>
      <c r="J53" s="99">
        <f>SUMIFS('Fluid 1 Transfer'!$P$12:$P$1000,'Fluid 1 Transfer'!$K$12:$K$1000,0,'Fluid 1 Transfer'!$H$12:$H$1000,'Fluid 1 Plate'!$B13 &amp; 'Fluid 1 Plate'!J$45)</f>
        <v>977.5</v>
      </c>
      <c r="K53" s="99">
        <f>SUMIFS('Fluid 1 Transfer'!$P$12:$P$1000,'Fluid 1 Transfer'!$K$12:$K$1000,0,'Fluid 1 Transfer'!$H$12:$H$1000,'Fluid 1 Plate'!$B13 &amp; 'Fluid 1 Plate'!K$45)</f>
        <v>992.5</v>
      </c>
      <c r="L53" s="99">
        <f>SUMIFS('Fluid 1 Transfer'!$P$12:$P$1000,'Fluid 1 Transfer'!$K$12:$K$1000,0,'Fluid 1 Transfer'!$H$12:$H$1000,'Fluid 1 Plate'!$B13 &amp; 'Fluid 1 Plate'!L$45)</f>
        <v>997.5</v>
      </c>
      <c r="M53" s="99">
        <f>SUMIFS('Fluid 1 Transfer'!$P$12:$P$1000,'Fluid 1 Transfer'!$K$12:$K$1000,0,'Fluid 1 Transfer'!$H$12:$H$1000,'Fluid 1 Plate'!$B13 &amp; 'Fluid 1 Plate'!M$45)</f>
        <v>390</v>
      </c>
      <c r="N53" s="99">
        <f>SUMIFS('Fluid 1 Transfer'!$P$12:$P$1000,'Fluid 1 Transfer'!$K$12:$K$1000,0,'Fluid 1 Transfer'!$H$12:$H$1000,'Fluid 1 Plate'!$B13 &amp; 'Fluid 1 Plate'!N$45)</f>
        <v>797.5</v>
      </c>
      <c r="O53" s="99">
        <f>SUMIFS('Fluid 1 Transfer'!$P$12:$P$1000,'Fluid 1 Transfer'!$K$12:$K$1000,0,'Fluid 1 Transfer'!$H$12:$H$1000,'Fluid 1 Plate'!$B13 &amp; 'Fluid 1 Plate'!O$45)</f>
        <v>932.5</v>
      </c>
      <c r="P53" s="99">
        <f>SUMIFS('Fluid 1 Transfer'!$P$12:$P$1000,'Fluid 1 Transfer'!$K$12:$K$1000,0,'Fluid 1 Transfer'!$H$12:$H$1000,'Fluid 1 Plate'!$B13 &amp; 'Fluid 1 Plate'!P$45)</f>
        <v>977.5</v>
      </c>
      <c r="Q53" s="99">
        <f>SUMIFS('Fluid 1 Transfer'!$P$12:$P$1000,'Fluid 1 Transfer'!$K$12:$K$1000,0,'Fluid 1 Transfer'!$H$12:$H$1000,'Fluid 1 Plate'!$B13 &amp; 'Fluid 1 Plate'!Q$45)</f>
        <v>992.5</v>
      </c>
      <c r="R53" s="99">
        <f>SUMIFS('Fluid 1 Transfer'!$P$12:$P$1000,'Fluid 1 Transfer'!$K$12:$K$1000,0,'Fluid 1 Transfer'!$H$12:$H$1000,'Fluid 1 Plate'!$B13 &amp; 'Fluid 1 Plate'!R$45)</f>
        <v>997.5</v>
      </c>
      <c r="S53" s="99">
        <f>SUMIFS('Fluid 1 Transfer'!$P$12:$P$1000,'Fluid 1 Transfer'!$K$12:$K$1000,0,'Fluid 1 Transfer'!$H$12:$H$1000,'Fluid 1 Plate'!$B13 &amp; 'Fluid 1 Plate'!S$45)</f>
        <v>0</v>
      </c>
      <c r="T53" s="99">
        <f>SUMIFS('Fluid 1 Transfer'!$P$12:$P$1000,'Fluid 1 Transfer'!$K$12:$K$1000,0,'Fluid 1 Transfer'!$H$12:$H$1000,'Fluid 1 Plate'!$B13 &amp; 'Fluid 1 Plate'!T$45)</f>
        <v>2977.5</v>
      </c>
      <c r="U53" s="99">
        <f>SUMIFS('Fluid 1 Transfer'!$P$12:$P$1000,'Fluid 1 Transfer'!$K$12:$K$1000,0,'Fluid 1 Transfer'!$H$12:$H$1000,'Fluid 1 Plate'!$B13 &amp; 'Fluid 1 Plate'!U$45)</f>
        <v>2977.5</v>
      </c>
      <c r="V53" s="99">
        <f>SUMIFS('Fluid 1 Transfer'!$P$12:$P$1000,'Fluid 1 Transfer'!$K$12:$K$1000,0,'Fluid 1 Transfer'!$H$12:$H$1000,'Fluid 1 Plate'!$B13 &amp; 'Fluid 1 Plate'!V$45)</f>
        <v>0</v>
      </c>
      <c r="W53" s="99">
        <f>SUMIFS('Fluid 1 Transfer'!$P$12:$P$1000,'Fluid 1 Transfer'!$K$12:$K$1000,0,'Fluid 1 Transfer'!$H$12:$H$1000,'Fluid 1 Plate'!$B13 &amp; 'Fluid 1 Plate'!W$45)</f>
        <v>0</v>
      </c>
      <c r="X53" s="99">
        <f>SUMIFS('Fluid 1 Transfer'!$P$12:$P$1000,'Fluid 1 Transfer'!$K$12:$K$1000,0,'Fluid 1 Transfer'!$H$12:$H$1000,'Fluid 1 Plate'!$B13 &amp; 'Fluid 1 Plate'!X$45)</f>
        <v>0</v>
      </c>
      <c r="Y53" s="99">
        <f>SUMIFS('Fluid 1 Transfer'!$P$12:$P$1000,'Fluid 1 Transfer'!$K$12:$K$1000,0,'Fluid 1 Transfer'!$H$12:$H$1000,'Fluid 1 Plate'!$B13 &amp; 'Fluid 1 Plate'!Y$45)</f>
        <v>3000</v>
      </c>
      <c r="Z53" s="99">
        <f>SUMIFS('Fluid 1 Transfer'!$P$12:$P$1000,'Fluid 1 Transfer'!$K$12:$K$1000,0,'Fluid 1 Transfer'!$H$12:$H$1000,'Fluid 1 Plate'!$B13 &amp; 'Fluid 1 Plate'!Z$45)</f>
        <v>3000</v>
      </c>
    </row>
    <row r="54" spans="1:26">
      <c r="B54" s="93" t="s">
        <v>8</v>
      </c>
      <c r="C54" s="99">
        <f>SUMIFS('Fluid 1 Transfer'!$P$12:$P$1000,'Fluid 1 Transfer'!$K$12:$K$1000,0,'Fluid 1 Transfer'!$H$12:$H$1000,'Fluid 1 Plate'!$B14 &amp; 'Fluid 1 Plate'!C$45)</f>
        <v>730</v>
      </c>
      <c r="D54" s="99">
        <f>SUMIFS('Fluid 1 Transfer'!$P$12:$P$1000,'Fluid 1 Transfer'!$K$12:$K$1000,0,'Fluid 1 Transfer'!$H$12:$H$1000,'Fluid 1 Plate'!$B14 &amp; 'Fluid 1 Plate'!D$45)</f>
        <v>910</v>
      </c>
      <c r="E54" s="99">
        <f>SUMIFS('Fluid 1 Transfer'!$P$12:$P$1000,'Fluid 1 Transfer'!$K$12:$K$1000,0,'Fluid 1 Transfer'!$H$12:$H$1000,'Fluid 1 Plate'!$B14 &amp; 'Fluid 1 Plate'!E$45)</f>
        <v>970</v>
      </c>
      <c r="F54" s="99">
        <f>SUMIFS('Fluid 1 Transfer'!$P$12:$P$1000,'Fluid 1 Transfer'!$K$12:$K$1000,0,'Fluid 1 Transfer'!$H$12:$H$1000,'Fluid 1 Plate'!$B14 &amp; 'Fluid 1 Plate'!F$45)</f>
        <v>990</v>
      </c>
      <c r="G54" s="99">
        <f>SUMIFS('Fluid 1 Transfer'!$P$12:$P$1000,'Fluid 1 Transfer'!$K$12:$K$1000,0,'Fluid 1 Transfer'!$H$12:$H$1000,'Fluid 1 Plate'!$B14 &amp; 'Fluid 1 Plate'!G$45)</f>
        <v>395</v>
      </c>
      <c r="H54" s="99">
        <f>SUMIFS('Fluid 1 Transfer'!$P$12:$P$1000,'Fluid 1 Transfer'!$K$12:$K$1000,0,'Fluid 1 Transfer'!$H$12:$H$1000,'Fluid 1 Plate'!$B14 &amp; 'Fluid 1 Plate'!H$45)</f>
        <v>797.5</v>
      </c>
      <c r="I54" s="99">
        <f>SUMIFS('Fluid 1 Transfer'!$P$12:$P$1000,'Fluid 1 Transfer'!$K$12:$K$1000,0,'Fluid 1 Transfer'!$H$12:$H$1000,'Fluid 1 Plate'!$B14 &amp; 'Fluid 1 Plate'!I$45)</f>
        <v>932.5</v>
      </c>
      <c r="J54" s="99">
        <f>SUMIFS('Fluid 1 Transfer'!$P$12:$P$1000,'Fluid 1 Transfer'!$K$12:$K$1000,0,'Fluid 1 Transfer'!$H$12:$H$1000,'Fluid 1 Plate'!$B14 &amp; 'Fluid 1 Plate'!J$45)</f>
        <v>977.5</v>
      </c>
      <c r="K54" s="99">
        <f>SUMIFS('Fluid 1 Transfer'!$P$12:$P$1000,'Fluid 1 Transfer'!$K$12:$K$1000,0,'Fluid 1 Transfer'!$H$12:$H$1000,'Fluid 1 Plate'!$B14 &amp; 'Fluid 1 Plate'!K$45)</f>
        <v>992.5</v>
      </c>
      <c r="L54" s="99">
        <f>SUMIFS('Fluid 1 Transfer'!$P$12:$P$1000,'Fluid 1 Transfer'!$K$12:$K$1000,0,'Fluid 1 Transfer'!$H$12:$H$1000,'Fluid 1 Plate'!$B14 &amp; 'Fluid 1 Plate'!L$45)</f>
        <v>997.5</v>
      </c>
      <c r="M54" s="99">
        <f>SUMIFS('Fluid 1 Transfer'!$P$12:$P$1000,'Fluid 1 Transfer'!$K$12:$K$1000,0,'Fluid 1 Transfer'!$H$12:$H$1000,'Fluid 1 Plate'!$B14 &amp; 'Fluid 1 Plate'!M$45)</f>
        <v>390</v>
      </c>
      <c r="N54" s="99">
        <f>SUMIFS('Fluid 1 Transfer'!$P$12:$P$1000,'Fluid 1 Transfer'!$K$12:$K$1000,0,'Fluid 1 Transfer'!$H$12:$H$1000,'Fluid 1 Plate'!$B14 &amp; 'Fluid 1 Plate'!N$45)</f>
        <v>797.5</v>
      </c>
      <c r="O54" s="99">
        <f>SUMIFS('Fluid 1 Transfer'!$P$12:$P$1000,'Fluid 1 Transfer'!$K$12:$K$1000,0,'Fluid 1 Transfer'!$H$12:$H$1000,'Fluid 1 Plate'!$B14 &amp; 'Fluid 1 Plate'!O$45)</f>
        <v>932.5</v>
      </c>
      <c r="P54" s="99">
        <f>SUMIFS('Fluid 1 Transfer'!$P$12:$P$1000,'Fluid 1 Transfer'!$K$12:$K$1000,0,'Fluid 1 Transfer'!$H$12:$H$1000,'Fluid 1 Plate'!$B14 &amp; 'Fluid 1 Plate'!P$45)</f>
        <v>977.5</v>
      </c>
      <c r="Q54" s="99">
        <f>SUMIFS('Fluid 1 Transfer'!$P$12:$P$1000,'Fluid 1 Transfer'!$K$12:$K$1000,0,'Fluid 1 Transfer'!$H$12:$H$1000,'Fluid 1 Plate'!$B14 &amp; 'Fluid 1 Plate'!Q$45)</f>
        <v>992.5</v>
      </c>
      <c r="R54" s="99">
        <f>SUMIFS('Fluid 1 Transfer'!$P$12:$P$1000,'Fluid 1 Transfer'!$K$12:$K$1000,0,'Fluid 1 Transfer'!$H$12:$H$1000,'Fluid 1 Plate'!$B14 &amp; 'Fluid 1 Plate'!R$45)</f>
        <v>997.5</v>
      </c>
      <c r="S54" s="99">
        <f>SUMIFS('Fluid 1 Transfer'!$P$12:$P$1000,'Fluid 1 Transfer'!$K$12:$K$1000,0,'Fluid 1 Transfer'!$H$12:$H$1000,'Fluid 1 Plate'!$B14 &amp; 'Fluid 1 Plate'!S$45)</f>
        <v>0</v>
      </c>
      <c r="T54" s="99">
        <f>SUMIFS('Fluid 1 Transfer'!$P$12:$P$1000,'Fluid 1 Transfer'!$K$12:$K$1000,0,'Fluid 1 Transfer'!$H$12:$H$1000,'Fluid 1 Plate'!$B14 &amp; 'Fluid 1 Plate'!T$45)</f>
        <v>2992.5</v>
      </c>
      <c r="U54" s="99">
        <f>SUMIFS('Fluid 1 Transfer'!$P$12:$P$1000,'Fluid 1 Transfer'!$K$12:$K$1000,0,'Fluid 1 Transfer'!$H$12:$H$1000,'Fluid 1 Plate'!$B14 &amp; 'Fluid 1 Plate'!U$45)</f>
        <v>2992.5</v>
      </c>
      <c r="V54" s="99">
        <f>SUMIFS('Fluid 1 Transfer'!$P$12:$P$1000,'Fluid 1 Transfer'!$K$12:$K$1000,0,'Fluid 1 Transfer'!$H$12:$H$1000,'Fluid 1 Plate'!$B14 &amp; 'Fluid 1 Plate'!V$45)</f>
        <v>0</v>
      </c>
      <c r="W54" s="99">
        <f>SUMIFS('Fluid 1 Transfer'!$P$12:$P$1000,'Fluid 1 Transfer'!$K$12:$K$1000,0,'Fluid 1 Transfer'!$H$12:$H$1000,'Fluid 1 Plate'!$B14 &amp; 'Fluid 1 Plate'!W$45)</f>
        <v>0</v>
      </c>
      <c r="X54" s="99">
        <f>SUMIFS('Fluid 1 Transfer'!$P$12:$P$1000,'Fluid 1 Transfer'!$K$12:$K$1000,0,'Fluid 1 Transfer'!$H$12:$H$1000,'Fluid 1 Plate'!$B14 &amp; 'Fluid 1 Plate'!X$45)</f>
        <v>0</v>
      </c>
      <c r="Y54" s="99">
        <f>SUMIFS('Fluid 1 Transfer'!$P$12:$P$1000,'Fluid 1 Transfer'!$K$12:$K$1000,0,'Fluid 1 Transfer'!$H$12:$H$1000,'Fluid 1 Plate'!$B14 &amp; 'Fluid 1 Plate'!Y$45)</f>
        <v>3000</v>
      </c>
      <c r="Z54" s="99">
        <f>SUMIFS('Fluid 1 Transfer'!$P$12:$P$1000,'Fluid 1 Transfer'!$K$12:$K$1000,0,'Fluid 1 Transfer'!$H$12:$H$1000,'Fluid 1 Plate'!$B14 &amp; 'Fluid 1 Plate'!Z$45)</f>
        <v>3000</v>
      </c>
    </row>
    <row r="55" spans="1:26">
      <c r="B55" s="93" t="s">
        <v>9</v>
      </c>
      <c r="C55" s="99">
        <f>SUMIFS('Fluid 1 Transfer'!$P$12:$P$1000,'Fluid 1 Transfer'!$K$12:$K$1000,0,'Fluid 1 Transfer'!$H$12:$H$1000,'Fluid 1 Plate'!$B15 &amp; 'Fluid 1 Plate'!C$45)</f>
        <v>730</v>
      </c>
      <c r="D55" s="99">
        <f>SUMIFS('Fluid 1 Transfer'!$P$12:$P$1000,'Fluid 1 Transfer'!$K$12:$K$1000,0,'Fluid 1 Transfer'!$H$12:$H$1000,'Fluid 1 Plate'!$B15 &amp; 'Fluid 1 Plate'!D$45)</f>
        <v>910</v>
      </c>
      <c r="E55" s="99">
        <f>SUMIFS('Fluid 1 Transfer'!$P$12:$P$1000,'Fluid 1 Transfer'!$K$12:$K$1000,0,'Fluid 1 Transfer'!$H$12:$H$1000,'Fluid 1 Plate'!$B15 &amp; 'Fluid 1 Plate'!E$45)</f>
        <v>970</v>
      </c>
      <c r="F55" s="99">
        <f>SUMIFS('Fluid 1 Transfer'!$P$12:$P$1000,'Fluid 1 Transfer'!$K$12:$K$1000,0,'Fluid 1 Transfer'!$H$12:$H$1000,'Fluid 1 Plate'!$B15 &amp; 'Fluid 1 Plate'!F$45)</f>
        <v>990</v>
      </c>
      <c r="G55" s="99">
        <f>SUMIFS('Fluid 1 Transfer'!$P$12:$P$1000,'Fluid 1 Transfer'!$K$12:$K$1000,0,'Fluid 1 Transfer'!$H$12:$H$1000,'Fluid 1 Plate'!$B15 &amp; 'Fluid 1 Plate'!G$45)</f>
        <v>395</v>
      </c>
      <c r="H55" s="99">
        <f>SUMIFS('Fluid 1 Transfer'!$P$12:$P$1000,'Fluid 1 Transfer'!$K$12:$K$1000,0,'Fluid 1 Transfer'!$H$12:$H$1000,'Fluid 1 Plate'!$B15 &amp; 'Fluid 1 Plate'!H$45)</f>
        <v>797.5</v>
      </c>
      <c r="I55" s="99">
        <f>SUMIFS('Fluid 1 Transfer'!$P$12:$P$1000,'Fluid 1 Transfer'!$K$12:$K$1000,0,'Fluid 1 Transfer'!$H$12:$H$1000,'Fluid 1 Plate'!$B15 &amp; 'Fluid 1 Plate'!I$45)</f>
        <v>932.5</v>
      </c>
      <c r="J55" s="99">
        <f>SUMIFS('Fluid 1 Transfer'!$P$12:$P$1000,'Fluid 1 Transfer'!$K$12:$K$1000,0,'Fluid 1 Transfer'!$H$12:$H$1000,'Fluid 1 Plate'!$B15 &amp; 'Fluid 1 Plate'!J$45)</f>
        <v>977.5</v>
      </c>
      <c r="K55" s="99">
        <f>SUMIFS('Fluid 1 Transfer'!$P$12:$P$1000,'Fluid 1 Transfer'!$K$12:$K$1000,0,'Fluid 1 Transfer'!$H$12:$H$1000,'Fluid 1 Plate'!$B15 &amp; 'Fluid 1 Plate'!K$45)</f>
        <v>992.5</v>
      </c>
      <c r="L55" s="99">
        <f>SUMIFS('Fluid 1 Transfer'!$P$12:$P$1000,'Fluid 1 Transfer'!$K$12:$K$1000,0,'Fluid 1 Transfer'!$H$12:$H$1000,'Fluid 1 Plate'!$B15 &amp; 'Fluid 1 Plate'!L$45)</f>
        <v>997.5</v>
      </c>
      <c r="M55" s="99">
        <f>SUMIFS('Fluid 1 Transfer'!$P$12:$P$1000,'Fluid 1 Transfer'!$K$12:$K$1000,0,'Fluid 1 Transfer'!$H$12:$H$1000,'Fluid 1 Plate'!$B15 &amp; 'Fluid 1 Plate'!M$45)</f>
        <v>390</v>
      </c>
      <c r="N55" s="99">
        <f>SUMIFS('Fluid 1 Transfer'!$P$12:$P$1000,'Fluid 1 Transfer'!$K$12:$K$1000,0,'Fluid 1 Transfer'!$H$12:$H$1000,'Fluid 1 Plate'!$B15 &amp; 'Fluid 1 Plate'!N$45)</f>
        <v>797.5</v>
      </c>
      <c r="O55" s="99">
        <f>SUMIFS('Fluid 1 Transfer'!$P$12:$P$1000,'Fluid 1 Transfer'!$K$12:$K$1000,0,'Fluid 1 Transfer'!$H$12:$H$1000,'Fluid 1 Plate'!$B15 &amp; 'Fluid 1 Plate'!O$45)</f>
        <v>932.5</v>
      </c>
      <c r="P55" s="99">
        <f>SUMIFS('Fluid 1 Transfer'!$P$12:$P$1000,'Fluid 1 Transfer'!$K$12:$K$1000,0,'Fluid 1 Transfer'!$H$12:$H$1000,'Fluid 1 Plate'!$B15 &amp; 'Fluid 1 Plate'!P$45)</f>
        <v>977.5</v>
      </c>
      <c r="Q55" s="99">
        <f>SUMIFS('Fluid 1 Transfer'!$P$12:$P$1000,'Fluid 1 Transfer'!$K$12:$K$1000,0,'Fluid 1 Transfer'!$H$12:$H$1000,'Fluid 1 Plate'!$B15 &amp; 'Fluid 1 Plate'!Q$45)</f>
        <v>992.5</v>
      </c>
      <c r="R55" s="99">
        <f>SUMIFS('Fluid 1 Transfer'!$P$12:$P$1000,'Fluid 1 Transfer'!$K$12:$K$1000,0,'Fluid 1 Transfer'!$H$12:$H$1000,'Fluid 1 Plate'!$B15 &amp; 'Fluid 1 Plate'!R$45)</f>
        <v>997.5</v>
      </c>
      <c r="S55" s="99">
        <f>SUMIFS('Fluid 1 Transfer'!$P$12:$P$1000,'Fluid 1 Transfer'!$K$12:$K$1000,0,'Fluid 1 Transfer'!$H$12:$H$1000,'Fluid 1 Plate'!$B15 &amp; 'Fluid 1 Plate'!S$45)</f>
        <v>0</v>
      </c>
      <c r="T55" s="99">
        <f>SUMIFS('Fluid 1 Transfer'!$P$12:$P$1000,'Fluid 1 Transfer'!$K$12:$K$1000,0,'Fluid 1 Transfer'!$H$12:$H$1000,'Fluid 1 Plate'!$B15 &amp; 'Fluid 1 Plate'!T$45)</f>
        <v>2997.5</v>
      </c>
      <c r="U55" s="99">
        <f>SUMIFS('Fluid 1 Transfer'!$P$12:$P$1000,'Fluid 1 Transfer'!$K$12:$K$1000,0,'Fluid 1 Transfer'!$H$12:$H$1000,'Fluid 1 Plate'!$B15 &amp; 'Fluid 1 Plate'!U$45)</f>
        <v>2997.5</v>
      </c>
      <c r="V55" s="99">
        <f>SUMIFS('Fluid 1 Transfer'!$P$12:$P$1000,'Fluid 1 Transfer'!$K$12:$K$1000,0,'Fluid 1 Transfer'!$H$12:$H$1000,'Fluid 1 Plate'!$B15 &amp; 'Fluid 1 Plate'!V$45)</f>
        <v>0</v>
      </c>
      <c r="W55" s="99">
        <f>SUMIFS('Fluid 1 Transfer'!$P$12:$P$1000,'Fluid 1 Transfer'!$K$12:$K$1000,0,'Fluid 1 Transfer'!$H$12:$H$1000,'Fluid 1 Plate'!$B15 &amp; 'Fluid 1 Plate'!W$45)</f>
        <v>0</v>
      </c>
      <c r="X55" s="99">
        <f>SUMIFS('Fluid 1 Transfer'!$P$12:$P$1000,'Fluid 1 Transfer'!$K$12:$K$1000,0,'Fluid 1 Transfer'!$H$12:$H$1000,'Fluid 1 Plate'!$B15 &amp; 'Fluid 1 Plate'!X$45)</f>
        <v>0</v>
      </c>
      <c r="Y55" s="99">
        <f>SUMIFS('Fluid 1 Transfer'!$P$12:$P$1000,'Fluid 1 Transfer'!$K$12:$K$1000,0,'Fluid 1 Transfer'!$H$12:$H$1000,'Fluid 1 Plate'!$B15 &amp; 'Fluid 1 Plate'!Y$45)</f>
        <v>3000</v>
      </c>
      <c r="Z55" s="99">
        <f>SUMIFS('Fluid 1 Transfer'!$P$12:$P$1000,'Fluid 1 Transfer'!$K$12:$K$1000,0,'Fluid 1 Transfer'!$H$12:$H$1000,'Fluid 1 Plate'!$B15 &amp; 'Fluid 1 Plate'!Z$45)</f>
        <v>3000</v>
      </c>
    </row>
    <row r="56" spans="1:26">
      <c r="B56" s="93" t="s">
        <v>10</v>
      </c>
      <c r="C56" s="99">
        <f>SUMIFS('Fluid 1 Transfer'!$P$12:$P$1000,'Fluid 1 Transfer'!$K$12:$K$1000,0,'Fluid 1 Transfer'!$H$12:$H$1000,'Fluid 1 Plate'!$B16 &amp; 'Fluid 1 Plate'!C$45)</f>
        <v>730</v>
      </c>
      <c r="D56" s="99">
        <f>SUMIFS('Fluid 1 Transfer'!$P$12:$P$1000,'Fluid 1 Transfer'!$K$12:$K$1000,0,'Fluid 1 Transfer'!$H$12:$H$1000,'Fluid 1 Plate'!$B16 &amp; 'Fluid 1 Plate'!D$45)</f>
        <v>910</v>
      </c>
      <c r="E56" s="99">
        <f>SUMIFS('Fluid 1 Transfer'!$P$12:$P$1000,'Fluid 1 Transfer'!$K$12:$K$1000,0,'Fluid 1 Transfer'!$H$12:$H$1000,'Fluid 1 Plate'!$B16 &amp; 'Fluid 1 Plate'!E$45)</f>
        <v>970</v>
      </c>
      <c r="F56" s="99">
        <f>SUMIFS('Fluid 1 Transfer'!$P$12:$P$1000,'Fluid 1 Transfer'!$K$12:$K$1000,0,'Fluid 1 Transfer'!$H$12:$H$1000,'Fluid 1 Plate'!$B16 &amp; 'Fluid 1 Plate'!F$45)</f>
        <v>990</v>
      </c>
      <c r="G56" s="99">
        <f>SUMIFS('Fluid 1 Transfer'!$P$12:$P$1000,'Fluid 1 Transfer'!$K$12:$K$1000,0,'Fluid 1 Transfer'!$H$12:$H$1000,'Fluid 1 Plate'!$B16 &amp; 'Fluid 1 Plate'!G$45)</f>
        <v>395</v>
      </c>
      <c r="H56" s="99">
        <f>SUMIFS('Fluid 1 Transfer'!$P$12:$P$1000,'Fluid 1 Transfer'!$K$12:$K$1000,0,'Fluid 1 Transfer'!$H$12:$H$1000,'Fluid 1 Plate'!$B16 &amp; 'Fluid 1 Plate'!H$45)</f>
        <v>797.5</v>
      </c>
      <c r="I56" s="99">
        <f>SUMIFS('Fluid 1 Transfer'!$P$12:$P$1000,'Fluid 1 Transfer'!$K$12:$K$1000,0,'Fluid 1 Transfer'!$H$12:$H$1000,'Fluid 1 Plate'!$B16 &amp; 'Fluid 1 Plate'!I$45)</f>
        <v>932.5</v>
      </c>
      <c r="J56" s="99">
        <f>SUMIFS('Fluid 1 Transfer'!$P$12:$P$1000,'Fluid 1 Transfer'!$K$12:$K$1000,0,'Fluid 1 Transfer'!$H$12:$H$1000,'Fluid 1 Plate'!$B16 &amp; 'Fluid 1 Plate'!J$45)</f>
        <v>977.5</v>
      </c>
      <c r="K56" s="99">
        <f>SUMIFS('Fluid 1 Transfer'!$P$12:$P$1000,'Fluid 1 Transfer'!$K$12:$K$1000,0,'Fluid 1 Transfer'!$H$12:$H$1000,'Fluid 1 Plate'!$B16 &amp; 'Fluid 1 Plate'!K$45)</f>
        <v>992.5</v>
      </c>
      <c r="L56" s="99">
        <f>SUMIFS('Fluid 1 Transfer'!$P$12:$P$1000,'Fluid 1 Transfer'!$K$12:$K$1000,0,'Fluid 1 Transfer'!$H$12:$H$1000,'Fluid 1 Plate'!$B16 &amp; 'Fluid 1 Plate'!L$45)</f>
        <v>997.5</v>
      </c>
      <c r="M56" s="99">
        <f>SUMIFS('Fluid 1 Transfer'!$P$12:$P$1000,'Fluid 1 Transfer'!$K$12:$K$1000,0,'Fluid 1 Transfer'!$H$12:$H$1000,'Fluid 1 Plate'!$B16 &amp; 'Fluid 1 Plate'!M$45)</f>
        <v>390</v>
      </c>
      <c r="N56" s="99">
        <f>SUMIFS('Fluid 1 Transfer'!$P$12:$P$1000,'Fluid 1 Transfer'!$K$12:$K$1000,0,'Fluid 1 Transfer'!$H$12:$H$1000,'Fluid 1 Plate'!$B16 &amp; 'Fluid 1 Plate'!N$45)</f>
        <v>797.5</v>
      </c>
      <c r="O56" s="99">
        <f>SUMIFS('Fluid 1 Transfer'!$P$12:$P$1000,'Fluid 1 Transfer'!$K$12:$K$1000,0,'Fluid 1 Transfer'!$H$12:$H$1000,'Fluid 1 Plate'!$B16 &amp; 'Fluid 1 Plate'!O$45)</f>
        <v>932.5</v>
      </c>
      <c r="P56" s="99">
        <f>SUMIFS('Fluid 1 Transfer'!$P$12:$P$1000,'Fluid 1 Transfer'!$K$12:$K$1000,0,'Fluid 1 Transfer'!$H$12:$H$1000,'Fluid 1 Plate'!$B16 &amp; 'Fluid 1 Plate'!P$45)</f>
        <v>977.5</v>
      </c>
      <c r="Q56" s="99">
        <f>SUMIFS('Fluid 1 Transfer'!$P$12:$P$1000,'Fluid 1 Transfer'!$K$12:$K$1000,0,'Fluid 1 Transfer'!$H$12:$H$1000,'Fluid 1 Plate'!$B16 &amp; 'Fluid 1 Plate'!Q$45)</f>
        <v>992.5</v>
      </c>
      <c r="R56" s="99">
        <f>SUMIFS('Fluid 1 Transfer'!$P$12:$P$1000,'Fluid 1 Transfer'!$K$12:$K$1000,0,'Fluid 1 Transfer'!$H$12:$H$1000,'Fluid 1 Plate'!$B16 &amp; 'Fluid 1 Plate'!R$45)</f>
        <v>997.5</v>
      </c>
      <c r="S56" s="99">
        <f>SUMIFS('Fluid 1 Transfer'!$P$12:$P$1000,'Fluid 1 Transfer'!$K$12:$K$1000,0,'Fluid 1 Transfer'!$H$12:$H$1000,'Fluid 1 Plate'!$B16 &amp; 'Fluid 1 Plate'!S$45)</f>
        <v>0</v>
      </c>
      <c r="T56" s="99">
        <f>SUMIFS('Fluid 1 Transfer'!$P$12:$P$1000,'Fluid 1 Transfer'!$K$12:$K$1000,0,'Fluid 1 Transfer'!$H$12:$H$1000,'Fluid 1 Plate'!$B16 &amp; 'Fluid 1 Plate'!T$45)</f>
        <v>2390</v>
      </c>
      <c r="U56" s="99">
        <f>SUMIFS('Fluid 1 Transfer'!$P$12:$P$1000,'Fluid 1 Transfer'!$K$12:$K$1000,0,'Fluid 1 Transfer'!$H$12:$H$1000,'Fluid 1 Plate'!$B16 &amp; 'Fluid 1 Plate'!U$45)</f>
        <v>2390</v>
      </c>
      <c r="V56" s="99">
        <f>SUMIFS('Fluid 1 Transfer'!$P$12:$P$1000,'Fluid 1 Transfer'!$K$12:$K$1000,0,'Fluid 1 Transfer'!$H$12:$H$1000,'Fluid 1 Plate'!$B16 &amp; 'Fluid 1 Plate'!V$45)</f>
        <v>0</v>
      </c>
      <c r="W56" s="99">
        <f>SUMIFS('Fluid 1 Transfer'!$P$12:$P$1000,'Fluid 1 Transfer'!$K$12:$K$1000,0,'Fluid 1 Transfer'!$H$12:$H$1000,'Fluid 1 Plate'!$B16 &amp; 'Fluid 1 Plate'!W$45)</f>
        <v>0</v>
      </c>
      <c r="X56" s="99">
        <f>SUMIFS('Fluid 1 Transfer'!$P$12:$P$1000,'Fluid 1 Transfer'!$K$12:$K$1000,0,'Fluid 1 Transfer'!$H$12:$H$1000,'Fluid 1 Plate'!$B16 &amp; 'Fluid 1 Plate'!X$45)</f>
        <v>0</v>
      </c>
      <c r="Y56" s="99">
        <f>SUMIFS('Fluid 1 Transfer'!$P$12:$P$1000,'Fluid 1 Transfer'!$K$12:$K$1000,0,'Fluid 1 Transfer'!$H$12:$H$1000,'Fluid 1 Plate'!$B16 &amp; 'Fluid 1 Plate'!Y$45)</f>
        <v>3000</v>
      </c>
      <c r="Z56" s="99">
        <f>SUMIFS('Fluid 1 Transfer'!$P$12:$P$1000,'Fluid 1 Transfer'!$K$12:$K$1000,0,'Fluid 1 Transfer'!$H$12:$H$1000,'Fluid 1 Plate'!$B16 &amp; 'Fluid 1 Plate'!Z$45)</f>
        <v>3000</v>
      </c>
    </row>
    <row r="57" spans="1:26">
      <c r="B57" s="93" t="s">
        <v>11</v>
      </c>
      <c r="C57" s="99">
        <f>SUMIFS('Fluid 1 Transfer'!$P$12:$P$1000,'Fluid 1 Transfer'!$K$12:$K$1000,0,'Fluid 1 Transfer'!$H$12:$H$1000,'Fluid 1 Plate'!$B17 &amp; 'Fluid 1 Plate'!C$45)</f>
        <v>730</v>
      </c>
      <c r="D57" s="99">
        <f>SUMIFS('Fluid 1 Transfer'!$P$12:$P$1000,'Fluid 1 Transfer'!$K$12:$K$1000,0,'Fluid 1 Transfer'!$H$12:$H$1000,'Fluid 1 Plate'!$B17 &amp; 'Fluid 1 Plate'!D$45)</f>
        <v>910</v>
      </c>
      <c r="E57" s="99">
        <f>SUMIFS('Fluid 1 Transfer'!$P$12:$P$1000,'Fluid 1 Transfer'!$K$12:$K$1000,0,'Fluid 1 Transfer'!$H$12:$H$1000,'Fluid 1 Plate'!$B17 &amp; 'Fluid 1 Plate'!E$45)</f>
        <v>970</v>
      </c>
      <c r="F57" s="99">
        <f>SUMIFS('Fluid 1 Transfer'!$P$12:$P$1000,'Fluid 1 Transfer'!$K$12:$K$1000,0,'Fluid 1 Transfer'!$H$12:$H$1000,'Fluid 1 Plate'!$B17 &amp; 'Fluid 1 Plate'!F$45)</f>
        <v>990</v>
      </c>
      <c r="G57" s="99">
        <f>SUMIFS('Fluid 1 Transfer'!$P$12:$P$1000,'Fluid 1 Transfer'!$K$12:$K$1000,0,'Fluid 1 Transfer'!$H$12:$H$1000,'Fluid 1 Plate'!$B17 &amp; 'Fluid 1 Plate'!G$45)</f>
        <v>395</v>
      </c>
      <c r="H57" s="99">
        <f>SUMIFS('Fluid 1 Transfer'!$P$12:$P$1000,'Fluid 1 Transfer'!$K$12:$K$1000,0,'Fluid 1 Transfer'!$H$12:$H$1000,'Fluid 1 Plate'!$B17 &amp; 'Fluid 1 Plate'!H$45)</f>
        <v>797.5</v>
      </c>
      <c r="I57" s="99">
        <f>SUMIFS('Fluid 1 Transfer'!$P$12:$P$1000,'Fluid 1 Transfer'!$K$12:$K$1000,0,'Fluid 1 Transfer'!$H$12:$H$1000,'Fluid 1 Plate'!$B17 &amp; 'Fluid 1 Plate'!I$45)</f>
        <v>932.5</v>
      </c>
      <c r="J57" s="99">
        <f>SUMIFS('Fluid 1 Transfer'!$P$12:$P$1000,'Fluid 1 Transfer'!$K$12:$K$1000,0,'Fluid 1 Transfer'!$H$12:$H$1000,'Fluid 1 Plate'!$B17 &amp; 'Fluid 1 Plate'!J$45)</f>
        <v>977.5</v>
      </c>
      <c r="K57" s="99">
        <f>SUMIFS('Fluid 1 Transfer'!$P$12:$P$1000,'Fluid 1 Transfer'!$K$12:$K$1000,0,'Fluid 1 Transfer'!$H$12:$H$1000,'Fluid 1 Plate'!$B17 &amp; 'Fluid 1 Plate'!K$45)</f>
        <v>992.5</v>
      </c>
      <c r="L57" s="99">
        <f>SUMIFS('Fluid 1 Transfer'!$P$12:$P$1000,'Fluid 1 Transfer'!$K$12:$K$1000,0,'Fluid 1 Transfer'!$H$12:$H$1000,'Fluid 1 Plate'!$B17 &amp; 'Fluid 1 Plate'!L$45)</f>
        <v>997.5</v>
      </c>
      <c r="M57" s="99">
        <f>SUMIFS('Fluid 1 Transfer'!$P$12:$P$1000,'Fluid 1 Transfer'!$K$12:$K$1000,0,'Fluid 1 Transfer'!$H$12:$H$1000,'Fluid 1 Plate'!$B17 &amp; 'Fluid 1 Plate'!M$45)</f>
        <v>390</v>
      </c>
      <c r="N57" s="99">
        <f>SUMIFS('Fluid 1 Transfer'!$P$12:$P$1000,'Fluid 1 Transfer'!$K$12:$K$1000,0,'Fluid 1 Transfer'!$H$12:$H$1000,'Fluid 1 Plate'!$B17 &amp; 'Fluid 1 Plate'!N$45)</f>
        <v>797.5</v>
      </c>
      <c r="O57" s="99">
        <f>SUMIFS('Fluid 1 Transfer'!$P$12:$P$1000,'Fluid 1 Transfer'!$K$12:$K$1000,0,'Fluid 1 Transfer'!$H$12:$H$1000,'Fluid 1 Plate'!$B17 &amp; 'Fluid 1 Plate'!O$45)</f>
        <v>932.5</v>
      </c>
      <c r="P57" s="99">
        <f>SUMIFS('Fluid 1 Transfer'!$P$12:$P$1000,'Fluid 1 Transfer'!$K$12:$K$1000,0,'Fluid 1 Transfer'!$H$12:$H$1000,'Fluid 1 Plate'!$B17 &amp; 'Fluid 1 Plate'!P$45)</f>
        <v>977.5</v>
      </c>
      <c r="Q57" s="99">
        <f>SUMIFS('Fluid 1 Transfer'!$P$12:$P$1000,'Fluid 1 Transfer'!$K$12:$K$1000,0,'Fluid 1 Transfer'!$H$12:$H$1000,'Fluid 1 Plate'!$B17 &amp; 'Fluid 1 Plate'!Q$45)</f>
        <v>992.5</v>
      </c>
      <c r="R57" s="99">
        <f>SUMIFS('Fluid 1 Transfer'!$P$12:$P$1000,'Fluid 1 Transfer'!$K$12:$K$1000,0,'Fluid 1 Transfer'!$H$12:$H$1000,'Fluid 1 Plate'!$B17 &amp; 'Fluid 1 Plate'!R$45)</f>
        <v>997.5</v>
      </c>
      <c r="S57" s="99">
        <f>SUMIFS('Fluid 1 Transfer'!$P$12:$P$1000,'Fluid 1 Transfer'!$K$12:$K$1000,0,'Fluid 1 Transfer'!$H$12:$H$1000,'Fluid 1 Plate'!$B17 &amp; 'Fluid 1 Plate'!S$45)</f>
        <v>0</v>
      </c>
      <c r="T57" s="99">
        <f>SUMIFS('Fluid 1 Transfer'!$P$12:$P$1000,'Fluid 1 Transfer'!$K$12:$K$1000,0,'Fluid 1 Transfer'!$H$12:$H$1000,'Fluid 1 Plate'!$B17 &amp; 'Fluid 1 Plate'!T$45)</f>
        <v>2797.5</v>
      </c>
      <c r="U57" s="99">
        <f>SUMIFS('Fluid 1 Transfer'!$P$12:$P$1000,'Fluid 1 Transfer'!$K$12:$K$1000,0,'Fluid 1 Transfer'!$H$12:$H$1000,'Fluid 1 Plate'!$B17 &amp; 'Fluid 1 Plate'!U$45)</f>
        <v>2797.5</v>
      </c>
      <c r="V57" s="99">
        <f>SUMIFS('Fluid 1 Transfer'!$P$12:$P$1000,'Fluid 1 Transfer'!$K$12:$K$1000,0,'Fluid 1 Transfer'!$H$12:$H$1000,'Fluid 1 Plate'!$B17 &amp; 'Fluid 1 Plate'!V$45)</f>
        <v>0</v>
      </c>
      <c r="W57" s="99">
        <f>SUMIFS('Fluid 1 Transfer'!$P$12:$P$1000,'Fluid 1 Transfer'!$K$12:$K$1000,0,'Fluid 1 Transfer'!$H$12:$H$1000,'Fluid 1 Plate'!$B17 &amp; 'Fluid 1 Plate'!W$45)</f>
        <v>0</v>
      </c>
      <c r="X57" s="99">
        <f>SUMIFS('Fluid 1 Transfer'!$P$12:$P$1000,'Fluid 1 Transfer'!$K$12:$K$1000,0,'Fluid 1 Transfer'!$H$12:$H$1000,'Fluid 1 Plate'!$B17 &amp; 'Fluid 1 Plate'!X$45)</f>
        <v>0</v>
      </c>
      <c r="Y57" s="99">
        <f>SUMIFS('Fluid 1 Transfer'!$P$12:$P$1000,'Fluid 1 Transfer'!$K$12:$K$1000,0,'Fluid 1 Transfer'!$H$12:$H$1000,'Fluid 1 Plate'!$B17 &amp; 'Fluid 1 Plate'!Y$45)</f>
        <v>3000</v>
      </c>
      <c r="Z57" s="99">
        <f>SUMIFS('Fluid 1 Transfer'!$P$12:$P$1000,'Fluid 1 Transfer'!$K$12:$K$1000,0,'Fluid 1 Transfer'!$H$12:$H$1000,'Fluid 1 Plate'!$B17 &amp; 'Fluid 1 Plate'!Z$45)</f>
        <v>3000</v>
      </c>
    </row>
    <row r="58" spans="1:26">
      <c r="B58" s="93" t="s">
        <v>12</v>
      </c>
      <c r="C58" s="99">
        <f>SUMIFS('Fluid 1 Transfer'!$P$12:$P$1000,'Fluid 1 Transfer'!$K$12:$K$1000,0,'Fluid 1 Transfer'!$H$12:$H$1000,'Fluid 1 Plate'!$B18 &amp; 'Fluid 1 Plate'!C$45)</f>
        <v>730</v>
      </c>
      <c r="D58" s="99">
        <f>SUMIFS('Fluid 1 Transfer'!$P$12:$P$1000,'Fluid 1 Transfer'!$K$12:$K$1000,0,'Fluid 1 Transfer'!$H$12:$H$1000,'Fluid 1 Plate'!$B18 &amp; 'Fluid 1 Plate'!D$45)</f>
        <v>910</v>
      </c>
      <c r="E58" s="99">
        <f>SUMIFS('Fluid 1 Transfer'!$P$12:$P$1000,'Fluid 1 Transfer'!$K$12:$K$1000,0,'Fluid 1 Transfer'!$H$12:$H$1000,'Fluid 1 Plate'!$B18 &amp; 'Fluid 1 Plate'!E$45)</f>
        <v>970</v>
      </c>
      <c r="F58" s="99">
        <f>SUMIFS('Fluid 1 Transfer'!$P$12:$P$1000,'Fluid 1 Transfer'!$K$12:$K$1000,0,'Fluid 1 Transfer'!$H$12:$H$1000,'Fluid 1 Plate'!$B18 &amp; 'Fluid 1 Plate'!F$45)</f>
        <v>990</v>
      </c>
      <c r="G58" s="99">
        <f>SUMIFS('Fluid 1 Transfer'!$P$12:$P$1000,'Fluid 1 Transfer'!$K$12:$K$1000,0,'Fluid 1 Transfer'!$H$12:$H$1000,'Fluid 1 Plate'!$B18 &amp; 'Fluid 1 Plate'!G$45)</f>
        <v>395</v>
      </c>
      <c r="H58" s="99">
        <f>SUMIFS('Fluid 1 Transfer'!$P$12:$P$1000,'Fluid 1 Transfer'!$K$12:$K$1000,0,'Fluid 1 Transfer'!$H$12:$H$1000,'Fluid 1 Plate'!$B18 &amp; 'Fluid 1 Plate'!H$45)</f>
        <v>797.5</v>
      </c>
      <c r="I58" s="99">
        <f>SUMIFS('Fluid 1 Transfer'!$P$12:$P$1000,'Fluid 1 Transfer'!$K$12:$K$1000,0,'Fluid 1 Transfer'!$H$12:$H$1000,'Fluid 1 Plate'!$B18 &amp; 'Fluid 1 Plate'!I$45)</f>
        <v>932.5</v>
      </c>
      <c r="J58" s="99">
        <f>SUMIFS('Fluid 1 Transfer'!$P$12:$P$1000,'Fluid 1 Transfer'!$K$12:$K$1000,0,'Fluid 1 Transfer'!$H$12:$H$1000,'Fluid 1 Plate'!$B18 &amp; 'Fluid 1 Plate'!J$45)</f>
        <v>977.5</v>
      </c>
      <c r="K58" s="99">
        <f>SUMIFS('Fluid 1 Transfer'!$P$12:$P$1000,'Fluid 1 Transfer'!$K$12:$K$1000,0,'Fluid 1 Transfer'!$H$12:$H$1000,'Fluid 1 Plate'!$B18 &amp; 'Fluid 1 Plate'!K$45)</f>
        <v>992.5</v>
      </c>
      <c r="L58" s="99">
        <f>SUMIFS('Fluid 1 Transfer'!$P$12:$P$1000,'Fluid 1 Transfer'!$K$12:$K$1000,0,'Fluid 1 Transfer'!$H$12:$H$1000,'Fluid 1 Plate'!$B18 &amp; 'Fluid 1 Plate'!L$45)</f>
        <v>997.5</v>
      </c>
      <c r="M58" s="99">
        <f>SUMIFS('Fluid 1 Transfer'!$P$12:$P$1000,'Fluid 1 Transfer'!$K$12:$K$1000,0,'Fluid 1 Transfer'!$H$12:$H$1000,'Fluid 1 Plate'!$B18 &amp; 'Fluid 1 Plate'!M$45)</f>
        <v>390</v>
      </c>
      <c r="N58" s="99">
        <f>SUMIFS('Fluid 1 Transfer'!$P$12:$P$1000,'Fluid 1 Transfer'!$K$12:$K$1000,0,'Fluid 1 Transfer'!$H$12:$H$1000,'Fluid 1 Plate'!$B18 &amp; 'Fluid 1 Plate'!N$45)</f>
        <v>797.5</v>
      </c>
      <c r="O58" s="99">
        <f>SUMIFS('Fluid 1 Transfer'!$P$12:$P$1000,'Fluid 1 Transfer'!$K$12:$K$1000,0,'Fluid 1 Transfer'!$H$12:$H$1000,'Fluid 1 Plate'!$B18 &amp; 'Fluid 1 Plate'!O$45)</f>
        <v>932.5</v>
      </c>
      <c r="P58" s="99">
        <f>SUMIFS('Fluid 1 Transfer'!$P$12:$P$1000,'Fluid 1 Transfer'!$K$12:$K$1000,0,'Fluid 1 Transfer'!$H$12:$H$1000,'Fluid 1 Plate'!$B18 &amp; 'Fluid 1 Plate'!P$45)</f>
        <v>977.5</v>
      </c>
      <c r="Q58" s="99">
        <f>SUMIFS('Fluid 1 Transfer'!$P$12:$P$1000,'Fluid 1 Transfer'!$K$12:$K$1000,0,'Fluid 1 Transfer'!$H$12:$H$1000,'Fluid 1 Plate'!$B18 &amp; 'Fluid 1 Plate'!Q$45)</f>
        <v>992.5</v>
      </c>
      <c r="R58" s="99">
        <f>SUMIFS('Fluid 1 Transfer'!$P$12:$P$1000,'Fluid 1 Transfer'!$K$12:$K$1000,0,'Fluid 1 Transfer'!$H$12:$H$1000,'Fluid 1 Plate'!$B18 &amp; 'Fluid 1 Plate'!R$45)</f>
        <v>997.5</v>
      </c>
      <c r="S58" s="99">
        <f>SUMIFS('Fluid 1 Transfer'!$P$12:$P$1000,'Fluid 1 Transfer'!$K$12:$K$1000,0,'Fluid 1 Transfer'!$H$12:$H$1000,'Fluid 1 Plate'!$B18 &amp; 'Fluid 1 Plate'!S$45)</f>
        <v>0</v>
      </c>
      <c r="T58" s="99">
        <f>SUMIFS('Fluid 1 Transfer'!$P$12:$P$1000,'Fluid 1 Transfer'!$K$12:$K$1000,0,'Fluid 1 Transfer'!$H$12:$H$1000,'Fluid 1 Plate'!$B18 &amp; 'Fluid 1 Plate'!T$45)</f>
        <v>2932.5</v>
      </c>
      <c r="U58" s="99">
        <f>SUMIFS('Fluid 1 Transfer'!$P$12:$P$1000,'Fluid 1 Transfer'!$K$12:$K$1000,0,'Fluid 1 Transfer'!$H$12:$H$1000,'Fluid 1 Plate'!$B18 &amp; 'Fluid 1 Plate'!U$45)</f>
        <v>2932.5</v>
      </c>
      <c r="V58" s="99">
        <f>SUMIFS('Fluid 1 Transfer'!$P$12:$P$1000,'Fluid 1 Transfer'!$K$12:$K$1000,0,'Fluid 1 Transfer'!$H$12:$H$1000,'Fluid 1 Plate'!$B18 &amp; 'Fluid 1 Plate'!V$45)</f>
        <v>0</v>
      </c>
      <c r="W58" s="99">
        <f>SUMIFS('Fluid 1 Transfer'!$P$12:$P$1000,'Fluid 1 Transfer'!$K$12:$K$1000,0,'Fluid 1 Transfer'!$H$12:$H$1000,'Fluid 1 Plate'!$B18 &amp; 'Fluid 1 Plate'!W$45)</f>
        <v>0</v>
      </c>
      <c r="X58" s="99">
        <f>SUMIFS('Fluid 1 Transfer'!$P$12:$P$1000,'Fluid 1 Transfer'!$K$12:$K$1000,0,'Fluid 1 Transfer'!$H$12:$H$1000,'Fluid 1 Plate'!$B18 &amp; 'Fluid 1 Plate'!X$45)</f>
        <v>0</v>
      </c>
      <c r="Y58" s="99">
        <f>SUMIFS('Fluid 1 Transfer'!$P$12:$P$1000,'Fluid 1 Transfer'!$K$12:$K$1000,0,'Fluid 1 Transfer'!$H$12:$H$1000,'Fluid 1 Plate'!$B18 &amp; 'Fluid 1 Plate'!Y$45)</f>
        <v>3000</v>
      </c>
      <c r="Z58" s="99">
        <f>SUMIFS('Fluid 1 Transfer'!$P$12:$P$1000,'Fluid 1 Transfer'!$K$12:$K$1000,0,'Fluid 1 Transfer'!$H$12:$H$1000,'Fluid 1 Plate'!$B18 &amp; 'Fluid 1 Plate'!Z$45)</f>
        <v>3000</v>
      </c>
    </row>
    <row r="59" spans="1:26">
      <c r="B59" s="93" t="s">
        <v>13</v>
      </c>
      <c r="C59" s="99">
        <f>SUMIFS('Fluid 1 Transfer'!$P$12:$P$1000,'Fluid 1 Transfer'!$K$12:$K$1000,0,'Fluid 1 Transfer'!$H$12:$H$1000,'Fluid 1 Plate'!$B19 &amp; 'Fluid 1 Plate'!C$45)</f>
        <v>730</v>
      </c>
      <c r="D59" s="99">
        <f>SUMIFS('Fluid 1 Transfer'!$P$12:$P$1000,'Fluid 1 Transfer'!$K$12:$K$1000,0,'Fluid 1 Transfer'!$H$12:$H$1000,'Fluid 1 Plate'!$B19 &amp; 'Fluid 1 Plate'!D$45)</f>
        <v>910</v>
      </c>
      <c r="E59" s="99">
        <f>SUMIFS('Fluid 1 Transfer'!$P$12:$P$1000,'Fluid 1 Transfer'!$K$12:$K$1000,0,'Fluid 1 Transfer'!$H$12:$H$1000,'Fluid 1 Plate'!$B19 &amp; 'Fluid 1 Plate'!E$45)</f>
        <v>970</v>
      </c>
      <c r="F59" s="99">
        <f>SUMIFS('Fluid 1 Transfer'!$P$12:$P$1000,'Fluid 1 Transfer'!$K$12:$K$1000,0,'Fluid 1 Transfer'!$H$12:$H$1000,'Fluid 1 Plate'!$B19 &amp; 'Fluid 1 Plate'!F$45)</f>
        <v>990</v>
      </c>
      <c r="G59" s="99">
        <f>SUMIFS('Fluid 1 Transfer'!$P$12:$P$1000,'Fluid 1 Transfer'!$K$12:$K$1000,0,'Fluid 1 Transfer'!$H$12:$H$1000,'Fluid 1 Plate'!$B19 &amp; 'Fluid 1 Plate'!G$45)</f>
        <v>395</v>
      </c>
      <c r="H59" s="99">
        <f>SUMIFS('Fluid 1 Transfer'!$P$12:$P$1000,'Fluid 1 Transfer'!$K$12:$K$1000,0,'Fluid 1 Transfer'!$H$12:$H$1000,'Fluid 1 Plate'!$B19 &amp; 'Fluid 1 Plate'!H$45)</f>
        <v>797.5</v>
      </c>
      <c r="I59" s="99">
        <f>SUMIFS('Fluid 1 Transfer'!$P$12:$P$1000,'Fluid 1 Transfer'!$K$12:$K$1000,0,'Fluid 1 Transfer'!$H$12:$H$1000,'Fluid 1 Plate'!$B19 &amp; 'Fluid 1 Plate'!I$45)</f>
        <v>932.5</v>
      </c>
      <c r="J59" s="99">
        <f>SUMIFS('Fluid 1 Transfer'!$P$12:$P$1000,'Fluid 1 Transfer'!$K$12:$K$1000,0,'Fluid 1 Transfer'!$H$12:$H$1000,'Fluid 1 Plate'!$B19 &amp; 'Fluid 1 Plate'!J$45)</f>
        <v>977.5</v>
      </c>
      <c r="K59" s="99">
        <f>SUMIFS('Fluid 1 Transfer'!$P$12:$P$1000,'Fluid 1 Transfer'!$K$12:$K$1000,0,'Fluid 1 Transfer'!$H$12:$H$1000,'Fluid 1 Plate'!$B19 &amp; 'Fluid 1 Plate'!K$45)</f>
        <v>992.5</v>
      </c>
      <c r="L59" s="99">
        <f>SUMIFS('Fluid 1 Transfer'!$P$12:$P$1000,'Fluid 1 Transfer'!$K$12:$K$1000,0,'Fluid 1 Transfer'!$H$12:$H$1000,'Fluid 1 Plate'!$B19 &amp; 'Fluid 1 Plate'!L$45)</f>
        <v>997.5</v>
      </c>
      <c r="M59" s="99">
        <f>SUMIFS('Fluid 1 Transfer'!$P$12:$P$1000,'Fluid 1 Transfer'!$K$12:$K$1000,0,'Fluid 1 Transfer'!$H$12:$H$1000,'Fluid 1 Plate'!$B19 &amp; 'Fluid 1 Plate'!M$45)</f>
        <v>390</v>
      </c>
      <c r="N59" s="99">
        <f>SUMIFS('Fluid 1 Transfer'!$P$12:$P$1000,'Fluid 1 Transfer'!$K$12:$K$1000,0,'Fluid 1 Transfer'!$H$12:$H$1000,'Fluid 1 Plate'!$B19 &amp; 'Fluid 1 Plate'!N$45)</f>
        <v>797.5</v>
      </c>
      <c r="O59" s="99">
        <f>SUMIFS('Fluid 1 Transfer'!$P$12:$P$1000,'Fluid 1 Transfer'!$K$12:$K$1000,0,'Fluid 1 Transfer'!$H$12:$H$1000,'Fluid 1 Plate'!$B19 &amp; 'Fluid 1 Plate'!O$45)</f>
        <v>932.5</v>
      </c>
      <c r="P59" s="99">
        <f>SUMIFS('Fluid 1 Transfer'!$P$12:$P$1000,'Fluid 1 Transfer'!$K$12:$K$1000,0,'Fluid 1 Transfer'!$H$12:$H$1000,'Fluid 1 Plate'!$B19 &amp; 'Fluid 1 Plate'!P$45)</f>
        <v>977.5</v>
      </c>
      <c r="Q59" s="99">
        <f>SUMIFS('Fluid 1 Transfer'!$P$12:$P$1000,'Fluid 1 Transfer'!$K$12:$K$1000,0,'Fluid 1 Transfer'!$H$12:$H$1000,'Fluid 1 Plate'!$B19 &amp; 'Fluid 1 Plate'!Q$45)</f>
        <v>992.5</v>
      </c>
      <c r="R59" s="99">
        <f>SUMIFS('Fluid 1 Transfer'!$P$12:$P$1000,'Fluid 1 Transfer'!$K$12:$K$1000,0,'Fluid 1 Transfer'!$H$12:$H$1000,'Fluid 1 Plate'!$B19 &amp; 'Fluid 1 Plate'!R$45)</f>
        <v>997.5</v>
      </c>
      <c r="S59" s="99">
        <f>SUMIFS('Fluid 1 Transfer'!$P$12:$P$1000,'Fluid 1 Transfer'!$K$12:$K$1000,0,'Fluid 1 Transfer'!$H$12:$H$1000,'Fluid 1 Plate'!$B19 &amp; 'Fluid 1 Plate'!S$45)</f>
        <v>0</v>
      </c>
      <c r="T59" s="99">
        <f>SUMIFS('Fluid 1 Transfer'!$P$12:$P$1000,'Fluid 1 Transfer'!$K$12:$K$1000,0,'Fluid 1 Transfer'!$H$12:$H$1000,'Fluid 1 Plate'!$B19 &amp; 'Fluid 1 Plate'!T$45)</f>
        <v>2977.5</v>
      </c>
      <c r="U59" s="99">
        <f>SUMIFS('Fluid 1 Transfer'!$P$12:$P$1000,'Fluid 1 Transfer'!$K$12:$K$1000,0,'Fluid 1 Transfer'!$H$12:$H$1000,'Fluid 1 Plate'!$B19 &amp; 'Fluid 1 Plate'!U$45)</f>
        <v>2977.5</v>
      </c>
      <c r="V59" s="99">
        <f>SUMIFS('Fluid 1 Transfer'!$P$12:$P$1000,'Fluid 1 Transfer'!$K$12:$K$1000,0,'Fluid 1 Transfer'!$H$12:$H$1000,'Fluid 1 Plate'!$B19 &amp; 'Fluid 1 Plate'!V$45)</f>
        <v>0</v>
      </c>
      <c r="W59" s="99">
        <f>SUMIFS('Fluid 1 Transfer'!$P$12:$P$1000,'Fluid 1 Transfer'!$K$12:$K$1000,0,'Fluid 1 Transfer'!$H$12:$H$1000,'Fluid 1 Plate'!$B19 &amp; 'Fluid 1 Plate'!W$45)</f>
        <v>0</v>
      </c>
      <c r="X59" s="99">
        <f>SUMIFS('Fluid 1 Transfer'!$P$12:$P$1000,'Fluid 1 Transfer'!$K$12:$K$1000,0,'Fluid 1 Transfer'!$H$12:$H$1000,'Fluid 1 Plate'!$B19 &amp; 'Fluid 1 Plate'!X$45)</f>
        <v>0</v>
      </c>
      <c r="Y59" s="99">
        <f>SUMIFS('Fluid 1 Transfer'!$P$12:$P$1000,'Fluid 1 Transfer'!$K$12:$K$1000,0,'Fluid 1 Transfer'!$H$12:$H$1000,'Fluid 1 Plate'!$B19 &amp; 'Fluid 1 Plate'!Y$45)</f>
        <v>3000</v>
      </c>
      <c r="Z59" s="99">
        <f>SUMIFS('Fluid 1 Transfer'!$P$12:$P$1000,'Fluid 1 Transfer'!$K$12:$K$1000,0,'Fluid 1 Transfer'!$H$12:$H$1000,'Fluid 1 Plate'!$B19 &amp; 'Fluid 1 Plate'!Z$45)</f>
        <v>3000</v>
      </c>
    </row>
    <row r="60" spans="1:26">
      <c r="B60" s="93" t="s">
        <v>14</v>
      </c>
      <c r="C60" s="99">
        <f>SUMIFS('Fluid 1 Transfer'!$P$12:$P$1000,'Fluid 1 Transfer'!$K$12:$K$1000,0,'Fluid 1 Transfer'!$H$12:$H$1000,'Fluid 1 Plate'!$B20 &amp; 'Fluid 1 Plate'!C$45)</f>
        <v>730</v>
      </c>
      <c r="D60" s="99">
        <f>SUMIFS('Fluid 1 Transfer'!$P$12:$P$1000,'Fluid 1 Transfer'!$K$12:$K$1000,0,'Fluid 1 Transfer'!$H$12:$H$1000,'Fluid 1 Plate'!$B20 &amp; 'Fluid 1 Plate'!D$45)</f>
        <v>910</v>
      </c>
      <c r="E60" s="99">
        <f>SUMIFS('Fluid 1 Transfer'!$P$12:$P$1000,'Fluid 1 Transfer'!$K$12:$K$1000,0,'Fluid 1 Transfer'!$H$12:$H$1000,'Fluid 1 Plate'!$B20 &amp; 'Fluid 1 Plate'!E$45)</f>
        <v>970</v>
      </c>
      <c r="F60" s="99">
        <f>SUMIFS('Fluid 1 Transfer'!$P$12:$P$1000,'Fluid 1 Transfer'!$K$12:$K$1000,0,'Fluid 1 Transfer'!$H$12:$H$1000,'Fluid 1 Plate'!$B20 &amp; 'Fluid 1 Plate'!F$45)</f>
        <v>990</v>
      </c>
      <c r="G60" s="99">
        <f>SUMIFS('Fluid 1 Transfer'!$P$12:$P$1000,'Fluid 1 Transfer'!$K$12:$K$1000,0,'Fluid 1 Transfer'!$H$12:$H$1000,'Fluid 1 Plate'!$B20 &amp; 'Fluid 1 Plate'!G$45)</f>
        <v>395</v>
      </c>
      <c r="H60" s="99">
        <f>SUMIFS('Fluid 1 Transfer'!$P$12:$P$1000,'Fluid 1 Transfer'!$K$12:$K$1000,0,'Fluid 1 Transfer'!$H$12:$H$1000,'Fluid 1 Plate'!$B20 &amp; 'Fluid 1 Plate'!H$45)</f>
        <v>797.5</v>
      </c>
      <c r="I60" s="99">
        <f>SUMIFS('Fluid 1 Transfer'!$P$12:$P$1000,'Fluid 1 Transfer'!$K$12:$K$1000,0,'Fluid 1 Transfer'!$H$12:$H$1000,'Fluid 1 Plate'!$B20 &amp; 'Fluid 1 Plate'!I$45)</f>
        <v>932.5</v>
      </c>
      <c r="J60" s="99">
        <f>SUMIFS('Fluid 1 Transfer'!$P$12:$P$1000,'Fluid 1 Transfer'!$K$12:$K$1000,0,'Fluid 1 Transfer'!$H$12:$H$1000,'Fluid 1 Plate'!$B20 &amp; 'Fluid 1 Plate'!J$45)</f>
        <v>977.5</v>
      </c>
      <c r="K60" s="99">
        <f>SUMIFS('Fluid 1 Transfer'!$P$12:$P$1000,'Fluid 1 Transfer'!$K$12:$K$1000,0,'Fluid 1 Transfer'!$H$12:$H$1000,'Fluid 1 Plate'!$B20 &amp; 'Fluid 1 Plate'!K$45)</f>
        <v>992.5</v>
      </c>
      <c r="L60" s="99">
        <f>SUMIFS('Fluid 1 Transfer'!$P$12:$P$1000,'Fluid 1 Transfer'!$K$12:$K$1000,0,'Fluid 1 Transfer'!$H$12:$H$1000,'Fluid 1 Plate'!$B20 &amp; 'Fluid 1 Plate'!L$45)</f>
        <v>997.5</v>
      </c>
      <c r="M60" s="99">
        <f>SUMIFS('Fluid 1 Transfer'!$P$12:$P$1000,'Fluid 1 Transfer'!$K$12:$K$1000,0,'Fluid 1 Transfer'!$H$12:$H$1000,'Fluid 1 Plate'!$B20 &amp; 'Fluid 1 Plate'!M$45)</f>
        <v>390</v>
      </c>
      <c r="N60" s="99">
        <f>SUMIFS('Fluid 1 Transfer'!$P$12:$P$1000,'Fluid 1 Transfer'!$K$12:$K$1000,0,'Fluid 1 Transfer'!$H$12:$H$1000,'Fluid 1 Plate'!$B20 &amp; 'Fluid 1 Plate'!N$45)</f>
        <v>797.5</v>
      </c>
      <c r="O60" s="99">
        <f>SUMIFS('Fluid 1 Transfer'!$P$12:$P$1000,'Fluid 1 Transfer'!$K$12:$K$1000,0,'Fluid 1 Transfer'!$H$12:$H$1000,'Fluid 1 Plate'!$B20 &amp; 'Fluid 1 Plate'!O$45)</f>
        <v>932.5</v>
      </c>
      <c r="P60" s="99">
        <f>SUMIFS('Fluid 1 Transfer'!$P$12:$P$1000,'Fluid 1 Transfer'!$K$12:$K$1000,0,'Fluid 1 Transfer'!$H$12:$H$1000,'Fluid 1 Plate'!$B20 &amp; 'Fluid 1 Plate'!P$45)</f>
        <v>977.5</v>
      </c>
      <c r="Q60" s="99">
        <f>SUMIFS('Fluid 1 Transfer'!$P$12:$P$1000,'Fluid 1 Transfer'!$K$12:$K$1000,0,'Fluid 1 Transfer'!$H$12:$H$1000,'Fluid 1 Plate'!$B20 &amp; 'Fluid 1 Plate'!Q$45)</f>
        <v>992.5</v>
      </c>
      <c r="R60" s="99">
        <f>SUMIFS('Fluid 1 Transfer'!$P$12:$P$1000,'Fluid 1 Transfer'!$K$12:$K$1000,0,'Fluid 1 Transfer'!$H$12:$H$1000,'Fluid 1 Plate'!$B20 &amp; 'Fluid 1 Plate'!R$45)</f>
        <v>997.5</v>
      </c>
      <c r="S60" s="99">
        <f>SUMIFS('Fluid 1 Transfer'!$P$12:$P$1000,'Fluid 1 Transfer'!$K$12:$K$1000,0,'Fluid 1 Transfer'!$H$12:$H$1000,'Fluid 1 Plate'!$B20 &amp; 'Fluid 1 Plate'!S$45)</f>
        <v>0</v>
      </c>
      <c r="T60" s="99">
        <f>SUMIFS('Fluid 1 Transfer'!$P$12:$P$1000,'Fluid 1 Transfer'!$K$12:$K$1000,0,'Fluid 1 Transfer'!$H$12:$H$1000,'Fluid 1 Plate'!$B20 &amp; 'Fluid 1 Plate'!T$45)</f>
        <v>2992.5</v>
      </c>
      <c r="U60" s="99">
        <f>SUMIFS('Fluid 1 Transfer'!$P$12:$P$1000,'Fluid 1 Transfer'!$K$12:$K$1000,0,'Fluid 1 Transfer'!$H$12:$H$1000,'Fluid 1 Plate'!$B20 &amp; 'Fluid 1 Plate'!U$45)</f>
        <v>2992.5</v>
      </c>
      <c r="V60" s="99">
        <f>SUMIFS('Fluid 1 Transfer'!$P$12:$P$1000,'Fluid 1 Transfer'!$K$12:$K$1000,0,'Fluid 1 Transfer'!$H$12:$H$1000,'Fluid 1 Plate'!$B20 &amp; 'Fluid 1 Plate'!V$45)</f>
        <v>0</v>
      </c>
      <c r="W60" s="99">
        <f>SUMIFS('Fluid 1 Transfer'!$P$12:$P$1000,'Fluid 1 Transfer'!$K$12:$K$1000,0,'Fluid 1 Transfer'!$H$12:$H$1000,'Fluid 1 Plate'!$B20 &amp; 'Fluid 1 Plate'!W$45)</f>
        <v>0</v>
      </c>
      <c r="X60" s="99">
        <f>SUMIFS('Fluid 1 Transfer'!$P$12:$P$1000,'Fluid 1 Transfer'!$K$12:$K$1000,0,'Fluid 1 Transfer'!$H$12:$H$1000,'Fluid 1 Plate'!$B20 &amp; 'Fluid 1 Plate'!X$45)</f>
        <v>0</v>
      </c>
      <c r="Y60" s="99">
        <f>SUMIFS('Fluid 1 Transfer'!$P$12:$P$1000,'Fluid 1 Transfer'!$K$12:$K$1000,0,'Fluid 1 Transfer'!$H$12:$H$1000,'Fluid 1 Plate'!$B20 &amp; 'Fluid 1 Plate'!Y$45)</f>
        <v>3000</v>
      </c>
      <c r="Z60" s="99">
        <f>SUMIFS('Fluid 1 Transfer'!$P$12:$P$1000,'Fluid 1 Transfer'!$K$12:$K$1000,0,'Fluid 1 Transfer'!$H$12:$H$1000,'Fluid 1 Plate'!$B20 &amp; 'Fluid 1 Plate'!Z$45)</f>
        <v>3000</v>
      </c>
    </row>
    <row r="61" spans="1:26">
      <c r="B61" s="93" t="s">
        <v>15</v>
      </c>
      <c r="C61" s="99">
        <f>SUMIFS('Fluid 1 Transfer'!$P$12:$P$1000,'Fluid 1 Transfer'!$K$12:$K$1000,0,'Fluid 1 Transfer'!$H$12:$H$1000,'Fluid 1 Plate'!$B21 &amp; 'Fluid 1 Plate'!C$45)</f>
        <v>730</v>
      </c>
      <c r="D61" s="99">
        <f>SUMIFS('Fluid 1 Transfer'!$P$12:$P$1000,'Fluid 1 Transfer'!$K$12:$K$1000,0,'Fluid 1 Transfer'!$H$12:$H$1000,'Fluid 1 Plate'!$B21 &amp; 'Fluid 1 Plate'!D$45)</f>
        <v>910</v>
      </c>
      <c r="E61" s="99">
        <f>SUMIFS('Fluid 1 Transfer'!$P$12:$P$1000,'Fluid 1 Transfer'!$K$12:$K$1000,0,'Fluid 1 Transfer'!$H$12:$H$1000,'Fluid 1 Plate'!$B21 &amp; 'Fluid 1 Plate'!E$45)</f>
        <v>970</v>
      </c>
      <c r="F61" s="99">
        <f>SUMIFS('Fluid 1 Transfer'!$P$12:$P$1000,'Fluid 1 Transfer'!$K$12:$K$1000,0,'Fluid 1 Transfer'!$H$12:$H$1000,'Fluid 1 Plate'!$B21 &amp; 'Fluid 1 Plate'!F$45)</f>
        <v>990</v>
      </c>
      <c r="G61" s="99">
        <f>SUMIFS('Fluid 1 Transfer'!$P$12:$P$1000,'Fluid 1 Transfer'!$K$12:$K$1000,0,'Fluid 1 Transfer'!$H$12:$H$1000,'Fluid 1 Plate'!$B21 &amp; 'Fluid 1 Plate'!G$45)</f>
        <v>395</v>
      </c>
      <c r="H61" s="99">
        <f>SUMIFS('Fluid 1 Transfer'!$P$12:$P$1000,'Fluid 1 Transfer'!$K$12:$K$1000,0,'Fluid 1 Transfer'!$H$12:$H$1000,'Fluid 1 Plate'!$B21 &amp; 'Fluid 1 Plate'!H$45)</f>
        <v>797.5</v>
      </c>
      <c r="I61" s="99">
        <f>SUMIFS('Fluid 1 Transfer'!$P$12:$P$1000,'Fluid 1 Transfer'!$K$12:$K$1000,0,'Fluid 1 Transfer'!$H$12:$H$1000,'Fluid 1 Plate'!$B21 &amp; 'Fluid 1 Plate'!I$45)</f>
        <v>932.5</v>
      </c>
      <c r="J61" s="99">
        <f>SUMIFS('Fluid 1 Transfer'!$P$12:$P$1000,'Fluid 1 Transfer'!$K$12:$K$1000,0,'Fluid 1 Transfer'!$H$12:$H$1000,'Fluid 1 Plate'!$B21 &amp; 'Fluid 1 Plate'!J$45)</f>
        <v>977.5</v>
      </c>
      <c r="K61" s="99">
        <f>SUMIFS('Fluid 1 Transfer'!$P$12:$P$1000,'Fluid 1 Transfer'!$K$12:$K$1000,0,'Fluid 1 Transfer'!$H$12:$H$1000,'Fluid 1 Plate'!$B21 &amp; 'Fluid 1 Plate'!K$45)</f>
        <v>992.5</v>
      </c>
      <c r="L61" s="99">
        <f>SUMIFS('Fluid 1 Transfer'!$P$12:$P$1000,'Fluid 1 Transfer'!$K$12:$K$1000,0,'Fluid 1 Transfer'!$H$12:$H$1000,'Fluid 1 Plate'!$B21 &amp; 'Fluid 1 Plate'!L$45)</f>
        <v>997.5</v>
      </c>
      <c r="M61" s="99">
        <f>SUMIFS('Fluid 1 Transfer'!$P$12:$P$1000,'Fluid 1 Transfer'!$K$12:$K$1000,0,'Fluid 1 Transfer'!$H$12:$H$1000,'Fluid 1 Plate'!$B21 &amp; 'Fluid 1 Plate'!M$45)</f>
        <v>390</v>
      </c>
      <c r="N61" s="99">
        <f>SUMIFS('Fluid 1 Transfer'!$P$12:$P$1000,'Fluid 1 Transfer'!$K$12:$K$1000,0,'Fluid 1 Transfer'!$H$12:$H$1000,'Fluid 1 Plate'!$B21 &amp; 'Fluid 1 Plate'!N$45)</f>
        <v>797.5</v>
      </c>
      <c r="O61" s="99">
        <f>SUMIFS('Fluid 1 Transfer'!$P$12:$P$1000,'Fluid 1 Transfer'!$K$12:$K$1000,0,'Fluid 1 Transfer'!$H$12:$H$1000,'Fluid 1 Plate'!$B21 &amp; 'Fluid 1 Plate'!O$45)</f>
        <v>932.5</v>
      </c>
      <c r="P61" s="99">
        <f>SUMIFS('Fluid 1 Transfer'!$P$12:$P$1000,'Fluid 1 Transfer'!$K$12:$K$1000,0,'Fluid 1 Transfer'!$H$12:$H$1000,'Fluid 1 Plate'!$B21 &amp; 'Fluid 1 Plate'!P$45)</f>
        <v>977.5</v>
      </c>
      <c r="Q61" s="99">
        <f>SUMIFS('Fluid 1 Transfer'!$P$12:$P$1000,'Fluid 1 Transfer'!$K$12:$K$1000,0,'Fluid 1 Transfer'!$H$12:$H$1000,'Fluid 1 Plate'!$B21 &amp; 'Fluid 1 Plate'!Q$45)</f>
        <v>992.5</v>
      </c>
      <c r="R61" s="99">
        <f>SUMIFS('Fluid 1 Transfer'!$P$12:$P$1000,'Fluid 1 Transfer'!$K$12:$K$1000,0,'Fluid 1 Transfer'!$H$12:$H$1000,'Fluid 1 Plate'!$B21 &amp; 'Fluid 1 Plate'!R$45)</f>
        <v>997.5</v>
      </c>
      <c r="S61" s="99">
        <f>SUMIFS('Fluid 1 Transfer'!$P$12:$P$1000,'Fluid 1 Transfer'!$K$12:$K$1000,0,'Fluid 1 Transfer'!$H$12:$H$1000,'Fluid 1 Plate'!$B21 &amp; 'Fluid 1 Plate'!S$45)</f>
        <v>0</v>
      </c>
      <c r="T61" s="99">
        <f>SUMIFS('Fluid 1 Transfer'!$P$12:$P$1000,'Fluid 1 Transfer'!$K$12:$K$1000,0,'Fluid 1 Transfer'!$H$12:$H$1000,'Fluid 1 Plate'!$B21 &amp; 'Fluid 1 Plate'!T$45)</f>
        <v>2997.5</v>
      </c>
      <c r="U61" s="99">
        <f>SUMIFS('Fluid 1 Transfer'!$P$12:$P$1000,'Fluid 1 Transfer'!$K$12:$K$1000,0,'Fluid 1 Transfer'!$H$12:$H$1000,'Fluid 1 Plate'!$B21 &amp; 'Fluid 1 Plate'!U$45)</f>
        <v>2997.5</v>
      </c>
      <c r="V61" s="99">
        <f>SUMIFS('Fluid 1 Transfer'!$P$12:$P$1000,'Fluid 1 Transfer'!$K$12:$K$1000,0,'Fluid 1 Transfer'!$H$12:$H$1000,'Fluid 1 Plate'!$B21 &amp; 'Fluid 1 Plate'!V$45)</f>
        <v>0</v>
      </c>
      <c r="W61" s="99">
        <f>SUMIFS('Fluid 1 Transfer'!$P$12:$P$1000,'Fluid 1 Transfer'!$K$12:$K$1000,0,'Fluid 1 Transfer'!$H$12:$H$1000,'Fluid 1 Plate'!$B21 &amp; 'Fluid 1 Plate'!W$45)</f>
        <v>0</v>
      </c>
      <c r="X61" s="99">
        <f>SUMIFS('Fluid 1 Transfer'!$P$12:$P$1000,'Fluid 1 Transfer'!$K$12:$K$1000,0,'Fluid 1 Transfer'!$H$12:$H$1000,'Fluid 1 Plate'!$B21 &amp; 'Fluid 1 Plate'!X$45)</f>
        <v>0</v>
      </c>
      <c r="Y61" s="99">
        <f>SUMIFS('Fluid 1 Transfer'!$P$12:$P$1000,'Fluid 1 Transfer'!$K$12:$K$1000,0,'Fluid 1 Transfer'!$H$12:$H$1000,'Fluid 1 Plate'!$B21 &amp; 'Fluid 1 Plate'!Y$45)</f>
        <v>3000</v>
      </c>
      <c r="Z61" s="99">
        <f>SUMIFS('Fluid 1 Transfer'!$P$12:$P$1000,'Fluid 1 Transfer'!$K$12:$K$1000,0,'Fluid 1 Transfer'!$H$12:$H$1000,'Fluid 1 Plate'!$B21 &amp; 'Fluid 1 Plate'!Z$45)</f>
        <v>3000</v>
      </c>
    </row>
    <row r="62" spans="1:26">
      <c r="B62" s="93"/>
      <c r="C62" s="95"/>
      <c r="D62" s="95"/>
      <c r="E62" s="95"/>
      <c r="F62" s="95"/>
      <c r="G62" s="95"/>
      <c r="H62" s="95"/>
      <c r="I62" s="95"/>
      <c r="J62" s="95"/>
      <c r="K62" s="95"/>
      <c r="L62" s="95"/>
      <c r="M62" s="95"/>
      <c r="N62" s="95"/>
      <c r="O62" s="95"/>
      <c r="P62" s="95"/>
      <c r="Q62" s="95"/>
      <c r="R62" s="95"/>
      <c r="S62" s="95"/>
      <c r="T62" s="95"/>
      <c r="U62" s="95"/>
      <c r="V62" s="95"/>
      <c r="W62" s="95"/>
      <c r="X62" s="95"/>
      <c r="Y62" s="95"/>
      <c r="Z62" s="95"/>
    </row>
    <row r="63" spans="1:26" ht="18.75">
      <c r="B63" s="5"/>
      <c r="C63" s="278" t="str">
        <f>"% of Transfer " &amp; "Backfill (DMSO)"</f>
        <v>% of Transfer Backfill (DMSO)</v>
      </c>
      <c r="D63" s="278"/>
      <c r="E63" s="278"/>
      <c r="F63" s="278"/>
      <c r="G63" s="278"/>
      <c r="H63" s="278"/>
      <c r="I63" s="278"/>
      <c r="J63" s="278"/>
      <c r="K63" s="278"/>
      <c r="L63" s="278"/>
      <c r="M63" s="278"/>
      <c r="N63" s="278"/>
      <c r="O63" s="278"/>
      <c r="P63" s="278"/>
      <c r="Q63" s="278"/>
      <c r="R63" s="278"/>
      <c r="S63" s="278"/>
      <c r="T63" s="278"/>
      <c r="U63" s="278"/>
      <c r="V63" s="278"/>
      <c r="W63" s="278"/>
      <c r="X63" s="278"/>
      <c r="Y63" s="278"/>
      <c r="Z63" s="278"/>
    </row>
    <row r="64" spans="1:26">
      <c r="B64" s="93"/>
      <c r="C64" s="93">
        <v>1</v>
      </c>
      <c r="D64" s="93">
        <v>2</v>
      </c>
      <c r="E64" s="93">
        <v>3</v>
      </c>
      <c r="F64" s="93">
        <v>4</v>
      </c>
      <c r="G64" s="93">
        <v>5</v>
      </c>
      <c r="H64" s="93">
        <v>6</v>
      </c>
      <c r="I64" s="93">
        <v>7</v>
      </c>
      <c r="J64" s="93">
        <v>8</v>
      </c>
      <c r="K64" s="93">
        <v>9</v>
      </c>
      <c r="L64" s="93">
        <v>10</v>
      </c>
      <c r="M64" s="93">
        <v>11</v>
      </c>
      <c r="N64" s="93">
        <v>12</v>
      </c>
      <c r="O64" s="93">
        <v>13</v>
      </c>
      <c r="P64" s="93">
        <v>14</v>
      </c>
      <c r="Q64" s="93">
        <v>15</v>
      </c>
      <c r="R64" s="93">
        <v>16</v>
      </c>
      <c r="S64" s="93">
        <v>17</v>
      </c>
      <c r="T64" s="93">
        <v>18</v>
      </c>
      <c r="U64" s="93">
        <v>19</v>
      </c>
      <c r="V64" s="93">
        <v>20</v>
      </c>
      <c r="W64" s="93">
        <v>21</v>
      </c>
      <c r="X64" s="93">
        <v>22</v>
      </c>
      <c r="Y64" s="93">
        <v>23</v>
      </c>
      <c r="Z64" s="93">
        <v>24</v>
      </c>
    </row>
    <row r="65" spans="2:26">
      <c r="B65" s="93" t="s">
        <v>0</v>
      </c>
      <c r="C65" s="96">
        <f>SUMIFS('Fluid 1 Transfer'!$O$12:$O$1000,'Fluid 1 Transfer'!$K$12:$K$1000,0,'Fluid 1 Transfer'!$H$12:$H$1000,'Fluid 1 Plate'!$B65 &amp; 'Fluid 1 Plate'!C$64)</f>
        <v>0.73</v>
      </c>
      <c r="D65" s="96">
        <f>SUMIFS('Fluid 1 Transfer'!$O$12:$O$1000,'Fluid 1 Transfer'!$K$12:$K$1000,0,'Fluid 1 Transfer'!$H$12:$H$1000,'Fluid 1 Plate'!$B6 &amp; 'Fluid 1 Plate'!D$45)</f>
        <v>0.91</v>
      </c>
      <c r="E65" s="96">
        <f>SUMIFS('Fluid 1 Transfer'!$O$12:$O$1000,'Fluid 1 Transfer'!$K$12:$K$1000,0,'Fluid 1 Transfer'!$H$12:$H$1000,'Fluid 1 Plate'!$B6 &amp; 'Fluid 1 Plate'!E$45)</f>
        <v>0.97</v>
      </c>
      <c r="F65" s="96">
        <f>SUMIFS('Fluid 1 Transfer'!$O$12:$O$1000,'Fluid 1 Transfer'!$K$12:$K$1000,0,'Fluid 1 Transfer'!$H$12:$H$1000,'Fluid 1 Plate'!$B6 &amp; 'Fluid 1 Plate'!F$45)</f>
        <v>0.99</v>
      </c>
      <c r="G65" s="96">
        <f>SUMIFS('Fluid 1 Transfer'!$O$12:$O$1000,'Fluid 1 Transfer'!$K$12:$K$1000,0,'Fluid 1 Transfer'!$H$12:$H$1000,'Fluid 1 Plate'!$B6 &amp; 'Fluid 1 Plate'!G$45)</f>
        <v>0.39500000000000002</v>
      </c>
      <c r="H65" s="96">
        <f>SUMIFS('Fluid 1 Transfer'!$O$12:$O$1000,'Fluid 1 Transfer'!$K$12:$K$1000,0,'Fluid 1 Transfer'!$H$12:$H$1000,'Fluid 1 Plate'!$B6 &amp; 'Fluid 1 Plate'!H$45)</f>
        <v>0.79749999999999999</v>
      </c>
      <c r="I65" s="96">
        <f>SUMIFS('Fluid 1 Transfer'!$O$12:$O$1000,'Fluid 1 Transfer'!$K$12:$K$1000,0,'Fluid 1 Transfer'!$H$12:$H$1000,'Fluid 1 Plate'!$B6 &amp; 'Fluid 1 Plate'!I$45)</f>
        <v>0.9325</v>
      </c>
      <c r="J65" s="96">
        <f>SUMIFS('Fluid 1 Transfer'!$O$12:$O$1000,'Fluid 1 Transfer'!$K$12:$K$1000,0,'Fluid 1 Transfer'!$H$12:$H$1000,'Fluid 1 Plate'!$B6 &amp; 'Fluid 1 Plate'!J$45)</f>
        <v>0.97750000000000004</v>
      </c>
      <c r="K65" s="96">
        <f>SUMIFS('Fluid 1 Transfer'!$O$12:$O$1000,'Fluid 1 Transfer'!$K$12:$K$1000,0,'Fluid 1 Transfer'!$H$12:$H$1000,'Fluid 1 Plate'!$B6 &amp; 'Fluid 1 Plate'!K$45)</f>
        <v>0.99250000000000005</v>
      </c>
      <c r="L65" s="96">
        <f>SUMIFS('Fluid 1 Transfer'!$O$12:$O$1000,'Fluid 1 Transfer'!$K$12:$K$1000,0,'Fluid 1 Transfer'!$H$12:$H$1000,'Fluid 1 Plate'!$B6 &amp; 'Fluid 1 Plate'!L$45)</f>
        <v>0.99750000000000005</v>
      </c>
      <c r="M65" s="96">
        <f>SUMIFS('Fluid 1 Transfer'!$O$12:$O$1000,'Fluid 1 Transfer'!$K$12:$K$1000,0,'Fluid 1 Transfer'!$H$12:$H$1000,'Fluid 1 Plate'!$B6 &amp; 'Fluid 1 Plate'!M$45)</f>
        <v>0.39</v>
      </c>
      <c r="N65" s="96">
        <f>SUMIFS('Fluid 1 Transfer'!$O$12:$O$1000,'Fluid 1 Transfer'!$K$12:$K$1000,0,'Fluid 1 Transfer'!$H$12:$H$1000,'Fluid 1 Plate'!$B6 &amp; 'Fluid 1 Plate'!N$45)</f>
        <v>0.79749999999999999</v>
      </c>
      <c r="O65" s="96">
        <f>SUMIFS('Fluid 1 Transfer'!$O$12:$O$1000,'Fluid 1 Transfer'!$K$12:$K$1000,0,'Fluid 1 Transfer'!$H$12:$H$1000,'Fluid 1 Plate'!$B6 &amp; 'Fluid 1 Plate'!O$45)</f>
        <v>0.9325</v>
      </c>
      <c r="P65" s="96">
        <f>SUMIFS('Fluid 1 Transfer'!$O$12:$O$1000,'Fluid 1 Transfer'!$K$12:$K$1000,0,'Fluid 1 Transfer'!$H$12:$H$1000,'Fluid 1 Plate'!$B6 &amp; 'Fluid 1 Plate'!P$45)</f>
        <v>0.97750000000000004</v>
      </c>
      <c r="Q65" s="96">
        <f>SUMIFS('Fluid 1 Transfer'!$O$12:$O$1000,'Fluid 1 Transfer'!$K$12:$K$1000,0,'Fluid 1 Transfer'!$H$12:$H$1000,'Fluid 1 Plate'!$B6 &amp; 'Fluid 1 Plate'!Q$45)</f>
        <v>0.99250000000000005</v>
      </c>
      <c r="R65" s="96">
        <f>SUMIFS('Fluid 1 Transfer'!$O$12:$O$1000,'Fluid 1 Transfer'!$K$12:$K$1000,0,'Fluid 1 Transfer'!$H$12:$H$1000,'Fluid 1 Plate'!$B6 &amp; 'Fluid 1 Plate'!R$45)</f>
        <v>0.99750000000000005</v>
      </c>
      <c r="S65" s="96">
        <f>SUMIFS('Fluid 1 Transfer'!$O$12:$O$1000,'Fluid 1 Transfer'!$K$12:$K$1000,0,'Fluid 1 Transfer'!$H$12:$H$1000,'Fluid 1 Plate'!$B6 &amp; 'Fluid 1 Plate'!S$45)</f>
        <v>0</v>
      </c>
      <c r="T65" s="96">
        <f>SUMIFS('Fluid 1 Transfer'!$O$12:$O$1000,'Fluid 1 Transfer'!$K$12:$K$1000,0,'Fluid 1 Transfer'!$H$12:$H$1000,'Fluid 1 Plate'!$B6 &amp; 'Fluid 1 Plate'!T$45)</f>
        <v>2.73</v>
      </c>
      <c r="U65" s="96">
        <f>SUMIFS('Fluid 1 Transfer'!$O$12:$O$1000,'Fluid 1 Transfer'!$K$12:$K$1000,0,'Fluid 1 Transfer'!$H$12:$H$1000,'Fluid 1 Plate'!$B6 &amp; 'Fluid 1 Plate'!U$45)</f>
        <v>2.73</v>
      </c>
      <c r="V65" s="96">
        <f>SUMIFS('Fluid 1 Transfer'!$O$12:$O$1000,'Fluid 1 Transfer'!$K$12:$K$1000,0,'Fluid 1 Transfer'!$H$12:$H$1000,'Fluid 1 Plate'!$B6 &amp; 'Fluid 1 Plate'!V$45)</f>
        <v>0</v>
      </c>
      <c r="W65" s="96">
        <f>SUMIFS('Fluid 1 Transfer'!$O$12:$O$1000,'Fluid 1 Transfer'!$K$12:$K$1000,0,'Fluid 1 Transfer'!$H$12:$H$1000,'Fluid 1 Plate'!$B6 &amp; 'Fluid 1 Plate'!W$45)</f>
        <v>0</v>
      </c>
      <c r="X65" s="96">
        <f>SUMIFS('Fluid 1 Transfer'!$O$12:$O$1000,'Fluid 1 Transfer'!$K$12:$K$1000,0,'Fluid 1 Transfer'!$H$12:$H$1000,'Fluid 1 Plate'!$B6 &amp; 'Fluid 1 Plate'!X$45)</f>
        <v>0</v>
      </c>
      <c r="Y65" s="96">
        <f>SUMIFS('Fluid 1 Transfer'!$O$12:$O$1000,'Fluid 1 Transfer'!$K$12:$K$1000,0,'Fluid 1 Transfer'!$H$12:$H$1000,'Fluid 1 Plate'!$B6 &amp; 'Fluid 1 Plate'!Y$45)</f>
        <v>1</v>
      </c>
      <c r="Z65" s="96">
        <f>SUMIFS('Fluid 1 Transfer'!$O$12:$O$1000,'Fluid 1 Transfer'!$K$12:$K$1000,0,'Fluid 1 Transfer'!$H$12:$H$1000,'Fluid 1 Plate'!$B6 &amp; 'Fluid 1 Plate'!Z$45)</f>
        <v>1</v>
      </c>
    </row>
    <row r="66" spans="2:26">
      <c r="B66" s="93" t="s">
        <v>1</v>
      </c>
      <c r="C66" s="96">
        <f>SUMIFS('Fluid 1 Transfer'!$O$12:$O$1000,'Fluid 1 Transfer'!$K$12:$K$1000,0,'Fluid 1 Transfer'!$H$12:$H$1000,'Fluid 1 Plate'!$B7 &amp; 'Fluid 1 Plate'!C$45)</f>
        <v>0.73</v>
      </c>
      <c r="D66" s="96">
        <f>SUMIFS('Fluid 1 Transfer'!$O$12:$O$1000,'Fluid 1 Transfer'!$K$12:$K$1000,0,'Fluid 1 Transfer'!$H$12:$H$1000,'Fluid 1 Plate'!$B7 &amp; 'Fluid 1 Plate'!D$45)</f>
        <v>0.91</v>
      </c>
      <c r="E66" s="96">
        <f>SUMIFS('Fluid 1 Transfer'!$O$12:$O$1000,'Fluid 1 Transfer'!$K$12:$K$1000,0,'Fluid 1 Transfer'!$H$12:$H$1000,'Fluid 1 Plate'!$B7 &amp; 'Fluid 1 Plate'!E$45)</f>
        <v>0.97</v>
      </c>
      <c r="F66" s="96">
        <f>SUMIFS('Fluid 1 Transfer'!$O$12:$O$1000,'Fluid 1 Transfer'!$K$12:$K$1000,0,'Fluid 1 Transfer'!$H$12:$H$1000,'Fluid 1 Plate'!$B7 &amp; 'Fluid 1 Plate'!F$45)</f>
        <v>0.99</v>
      </c>
      <c r="G66" s="96">
        <f>SUMIFS('Fluid 1 Transfer'!$O$12:$O$1000,'Fluid 1 Transfer'!$K$12:$K$1000,0,'Fluid 1 Transfer'!$H$12:$H$1000,'Fluid 1 Plate'!$B7 &amp; 'Fluid 1 Plate'!G$45)</f>
        <v>0.39500000000000002</v>
      </c>
      <c r="H66" s="96">
        <f>SUMIFS('Fluid 1 Transfer'!$O$12:$O$1000,'Fluid 1 Transfer'!$K$12:$K$1000,0,'Fluid 1 Transfer'!$H$12:$H$1000,'Fluid 1 Plate'!$B7 &amp; 'Fluid 1 Plate'!H$45)</f>
        <v>0.79749999999999999</v>
      </c>
      <c r="I66" s="96">
        <f>SUMIFS('Fluid 1 Transfer'!$O$12:$O$1000,'Fluid 1 Transfer'!$K$12:$K$1000,0,'Fluid 1 Transfer'!$H$12:$H$1000,'Fluid 1 Plate'!$B7 &amp; 'Fluid 1 Plate'!I$45)</f>
        <v>0.9325</v>
      </c>
      <c r="J66" s="96">
        <f>SUMIFS('Fluid 1 Transfer'!$O$12:$O$1000,'Fluid 1 Transfer'!$K$12:$K$1000,0,'Fluid 1 Transfer'!$H$12:$H$1000,'Fluid 1 Plate'!$B7 &amp; 'Fluid 1 Plate'!J$45)</f>
        <v>0.97750000000000004</v>
      </c>
      <c r="K66" s="96">
        <f>SUMIFS('Fluid 1 Transfer'!$O$12:$O$1000,'Fluid 1 Transfer'!$K$12:$K$1000,0,'Fluid 1 Transfer'!$H$12:$H$1000,'Fluid 1 Plate'!$B7 &amp; 'Fluid 1 Plate'!K$45)</f>
        <v>0.99250000000000005</v>
      </c>
      <c r="L66" s="96">
        <f>SUMIFS('Fluid 1 Transfer'!$O$12:$O$1000,'Fluid 1 Transfer'!$K$12:$K$1000,0,'Fluid 1 Transfer'!$H$12:$H$1000,'Fluid 1 Plate'!$B7 &amp; 'Fluid 1 Plate'!L$45)</f>
        <v>0.99750000000000005</v>
      </c>
      <c r="M66" s="96">
        <f>SUMIFS('Fluid 1 Transfer'!$O$12:$O$1000,'Fluid 1 Transfer'!$K$12:$K$1000,0,'Fluid 1 Transfer'!$H$12:$H$1000,'Fluid 1 Plate'!$B7 &amp; 'Fluid 1 Plate'!M$45)</f>
        <v>0.39</v>
      </c>
      <c r="N66" s="96">
        <f>SUMIFS('Fluid 1 Transfer'!$O$12:$O$1000,'Fluid 1 Transfer'!$K$12:$K$1000,0,'Fluid 1 Transfer'!$H$12:$H$1000,'Fluid 1 Plate'!$B7 &amp; 'Fluid 1 Plate'!N$45)</f>
        <v>0.79749999999999999</v>
      </c>
      <c r="O66" s="96">
        <f>SUMIFS('Fluid 1 Transfer'!$O$12:$O$1000,'Fluid 1 Transfer'!$K$12:$K$1000,0,'Fluid 1 Transfer'!$H$12:$H$1000,'Fluid 1 Plate'!$B7 &amp; 'Fluid 1 Plate'!O$45)</f>
        <v>0.9325</v>
      </c>
      <c r="P66" s="96">
        <f>SUMIFS('Fluid 1 Transfer'!$O$12:$O$1000,'Fluid 1 Transfer'!$K$12:$K$1000,0,'Fluid 1 Transfer'!$H$12:$H$1000,'Fluid 1 Plate'!$B7 &amp; 'Fluid 1 Plate'!P$45)</f>
        <v>0.97750000000000004</v>
      </c>
      <c r="Q66" s="96">
        <f>SUMIFS('Fluid 1 Transfer'!$O$12:$O$1000,'Fluid 1 Transfer'!$K$12:$K$1000,0,'Fluid 1 Transfer'!$H$12:$H$1000,'Fluid 1 Plate'!$B7 &amp; 'Fluid 1 Plate'!Q$45)</f>
        <v>0.99250000000000005</v>
      </c>
      <c r="R66" s="96">
        <f>SUMIFS('Fluid 1 Transfer'!$O$12:$O$1000,'Fluid 1 Transfer'!$K$12:$K$1000,0,'Fluid 1 Transfer'!$H$12:$H$1000,'Fluid 1 Plate'!$B7 &amp; 'Fluid 1 Plate'!R$45)</f>
        <v>0.99750000000000005</v>
      </c>
      <c r="S66" s="96">
        <f>SUMIFS('Fluid 1 Transfer'!$O$12:$O$1000,'Fluid 1 Transfer'!$K$12:$K$1000,0,'Fluid 1 Transfer'!$H$12:$H$1000,'Fluid 1 Plate'!$B7 &amp; 'Fluid 1 Plate'!S$45)</f>
        <v>0</v>
      </c>
      <c r="T66" s="96">
        <f>SUMIFS('Fluid 1 Transfer'!$O$12:$O$1000,'Fluid 1 Transfer'!$K$12:$K$1000,0,'Fluid 1 Transfer'!$H$12:$H$1000,'Fluid 1 Plate'!$B7 &amp; 'Fluid 1 Plate'!T$45)</f>
        <v>2.91</v>
      </c>
      <c r="U66" s="96">
        <f>SUMIFS('Fluid 1 Transfer'!$O$12:$O$1000,'Fluid 1 Transfer'!$K$12:$K$1000,0,'Fluid 1 Transfer'!$H$12:$H$1000,'Fluid 1 Plate'!$B7 &amp; 'Fluid 1 Plate'!U$45)</f>
        <v>2.91</v>
      </c>
      <c r="V66" s="96">
        <f>SUMIFS('Fluid 1 Transfer'!$O$12:$O$1000,'Fluid 1 Transfer'!$K$12:$K$1000,0,'Fluid 1 Transfer'!$H$12:$H$1000,'Fluid 1 Plate'!$B7 &amp; 'Fluid 1 Plate'!V$45)</f>
        <v>0</v>
      </c>
      <c r="W66" s="96">
        <f>SUMIFS('Fluid 1 Transfer'!$O$12:$O$1000,'Fluid 1 Transfer'!$K$12:$K$1000,0,'Fluid 1 Transfer'!$H$12:$H$1000,'Fluid 1 Plate'!$B7 &amp; 'Fluid 1 Plate'!W$45)</f>
        <v>0</v>
      </c>
      <c r="X66" s="96">
        <f>SUMIFS('Fluid 1 Transfer'!$O$12:$O$1000,'Fluid 1 Transfer'!$K$12:$K$1000,0,'Fluid 1 Transfer'!$H$12:$H$1000,'Fluid 1 Plate'!$B7 &amp; 'Fluid 1 Plate'!X$45)</f>
        <v>0</v>
      </c>
      <c r="Y66" s="96">
        <f>SUMIFS('Fluid 1 Transfer'!$O$12:$O$1000,'Fluid 1 Transfer'!$K$12:$K$1000,0,'Fluid 1 Transfer'!$H$12:$H$1000,'Fluid 1 Plate'!$B7 &amp; 'Fluid 1 Plate'!Y$45)</f>
        <v>1</v>
      </c>
      <c r="Z66" s="96">
        <f>SUMIFS('Fluid 1 Transfer'!$O$12:$O$1000,'Fluid 1 Transfer'!$K$12:$K$1000,0,'Fluid 1 Transfer'!$H$12:$H$1000,'Fluid 1 Plate'!$B7 &amp; 'Fluid 1 Plate'!Z$45)</f>
        <v>1</v>
      </c>
    </row>
    <row r="67" spans="2:26">
      <c r="B67" s="93" t="s">
        <v>2</v>
      </c>
      <c r="C67" s="96">
        <f>SUMIFS('Fluid 1 Transfer'!$O$12:$O$1000,'Fluid 1 Transfer'!$K$12:$K$1000,0,'Fluid 1 Transfer'!$H$12:$H$1000,'Fluid 1 Plate'!$B8 &amp; 'Fluid 1 Plate'!C$45)</f>
        <v>0.73</v>
      </c>
      <c r="D67" s="96">
        <f>SUMIFS('Fluid 1 Transfer'!$O$12:$O$1000,'Fluid 1 Transfer'!$K$12:$K$1000,0,'Fluid 1 Transfer'!$H$12:$H$1000,'Fluid 1 Plate'!$B8 &amp; 'Fluid 1 Plate'!D$45)</f>
        <v>0.91</v>
      </c>
      <c r="E67" s="96">
        <f>SUMIFS('Fluid 1 Transfer'!$O$12:$O$1000,'Fluid 1 Transfer'!$K$12:$K$1000,0,'Fluid 1 Transfer'!$H$12:$H$1000,'Fluid 1 Plate'!$B8 &amp; 'Fluid 1 Plate'!E$45)</f>
        <v>0.97</v>
      </c>
      <c r="F67" s="96">
        <f>SUMIFS('Fluid 1 Transfer'!$O$12:$O$1000,'Fluid 1 Transfer'!$K$12:$K$1000,0,'Fluid 1 Transfer'!$H$12:$H$1000,'Fluid 1 Plate'!$B8 &amp; 'Fluid 1 Plate'!F$45)</f>
        <v>0.99</v>
      </c>
      <c r="G67" s="96">
        <f>SUMIFS('Fluid 1 Transfer'!$O$12:$O$1000,'Fluid 1 Transfer'!$K$12:$K$1000,0,'Fluid 1 Transfer'!$H$12:$H$1000,'Fluid 1 Plate'!$B8 &amp; 'Fluid 1 Plate'!G$45)</f>
        <v>0.39500000000000002</v>
      </c>
      <c r="H67" s="96">
        <f>SUMIFS('Fluid 1 Transfer'!$O$12:$O$1000,'Fluid 1 Transfer'!$K$12:$K$1000,0,'Fluid 1 Transfer'!$H$12:$H$1000,'Fluid 1 Plate'!$B8 &amp; 'Fluid 1 Plate'!H$45)</f>
        <v>0.79749999999999999</v>
      </c>
      <c r="I67" s="96">
        <f>SUMIFS('Fluid 1 Transfer'!$O$12:$O$1000,'Fluid 1 Transfer'!$K$12:$K$1000,0,'Fluid 1 Transfer'!$H$12:$H$1000,'Fluid 1 Plate'!$B8 &amp; 'Fluid 1 Plate'!I$45)</f>
        <v>0.9325</v>
      </c>
      <c r="J67" s="96">
        <f>SUMIFS('Fluid 1 Transfer'!$O$12:$O$1000,'Fluid 1 Transfer'!$K$12:$K$1000,0,'Fluid 1 Transfer'!$H$12:$H$1000,'Fluid 1 Plate'!$B8 &amp; 'Fluid 1 Plate'!J$45)</f>
        <v>0.97750000000000004</v>
      </c>
      <c r="K67" s="96">
        <f>SUMIFS('Fluid 1 Transfer'!$O$12:$O$1000,'Fluid 1 Transfer'!$K$12:$K$1000,0,'Fluid 1 Transfer'!$H$12:$H$1000,'Fluid 1 Plate'!$B8 &amp; 'Fluid 1 Plate'!K$45)</f>
        <v>0.99250000000000005</v>
      </c>
      <c r="L67" s="96">
        <f>SUMIFS('Fluid 1 Transfer'!$O$12:$O$1000,'Fluid 1 Transfer'!$K$12:$K$1000,0,'Fluid 1 Transfer'!$H$12:$H$1000,'Fluid 1 Plate'!$B8 &amp; 'Fluid 1 Plate'!L$45)</f>
        <v>0.99750000000000005</v>
      </c>
      <c r="M67" s="96">
        <f>SUMIFS('Fluid 1 Transfer'!$O$12:$O$1000,'Fluid 1 Transfer'!$K$12:$K$1000,0,'Fluid 1 Transfer'!$H$12:$H$1000,'Fluid 1 Plate'!$B8 &amp; 'Fluid 1 Plate'!M$45)</f>
        <v>0.39</v>
      </c>
      <c r="N67" s="96">
        <f>SUMIFS('Fluid 1 Transfer'!$O$12:$O$1000,'Fluid 1 Transfer'!$K$12:$K$1000,0,'Fluid 1 Transfer'!$H$12:$H$1000,'Fluid 1 Plate'!$B8 &amp; 'Fluid 1 Plate'!N$45)</f>
        <v>0.79749999999999999</v>
      </c>
      <c r="O67" s="96">
        <f>SUMIFS('Fluid 1 Transfer'!$O$12:$O$1000,'Fluid 1 Transfer'!$K$12:$K$1000,0,'Fluid 1 Transfer'!$H$12:$H$1000,'Fluid 1 Plate'!$B8 &amp; 'Fluid 1 Plate'!O$45)</f>
        <v>0.9325</v>
      </c>
      <c r="P67" s="96">
        <f>SUMIFS('Fluid 1 Transfer'!$O$12:$O$1000,'Fluid 1 Transfer'!$K$12:$K$1000,0,'Fluid 1 Transfer'!$H$12:$H$1000,'Fluid 1 Plate'!$B8 &amp; 'Fluid 1 Plate'!P$45)</f>
        <v>0.97750000000000004</v>
      </c>
      <c r="Q67" s="96">
        <f>SUMIFS('Fluid 1 Transfer'!$O$12:$O$1000,'Fluid 1 Transfer'!$K$12:$K$1000,0,'Fluid 1 Transfer'!$H$12:$H$1000,'Fluid 1 Plate'!$B8 &amp; 'Fluid 1 Plate'!Q$45)</f>
        <v>0.99250000000000005</v>
      </c>
      <c r="R67" s="96">
        <f>SUMIFS('Fluid 1 Transfer'!$O$12:$O$1000,'Fluid 1 Transfer'!$K$12:$K$1000,0,'Fluid 1 Transfer'!$H$12:$H$1000,'Fluid 1 Plate'!$B8 &amp; 'Fluid 1 Plate'!R$45)</f>
        <v>0.99750000000000005</v>
      </c>
      <c r="S67" s="96">
        <f>SUMIFS('Fluid 1 Transfer'!$O$12:$O$1000,'Fluid 1 Transfer'!$K$12:$K$1000,0,'Fluid 1 Transfer'!$H$12:$H$1000,'Fluid 1 Plate'!$B8 &amp; 'Fluid 1 Plate'!S$45)</f>
        <v>0</v>
      </c>
      <c r="T67" s="96">
        <f>SUMIFS('Fluid 1 Transfer'!$O$12:$O$1000,'Fluid 1 Transfer'!$K$12:$K$1000,0,'Fluid 1 Transfer'!$H$12:$H$1000,'Fluid 1 Plate'!$B8 &amp; 'Fluid 1 Plate'!T$45)</f>
        <v>2.97</v>
      </c>
      <c r="U67" s="96">
        <f>SUMIFS('Fluid 1 Transfer'!$O$12:$O$1000,'Fluid 1 Transfer'!$K$12:$K$1000,0,'Fluid 1 Transfer'!$H$12:$H$1000,'Fluid 1 Plate'!$B8 &amp; 'Fluid 1 Plate'!U$45)</f>
        <v>2.97</v>
      </c>
      <c r="V67" s="96">
        <f>SUMIFS('Fluid 1 Transfer'!$O$12:$O$1000,'Fluid 1 Transfer'!$K$12:$K$1000,0,'Fluid 1 Transfer'!$H$12:$H$1000,'Fluid 1 Plate'!$B8 &amp; 'Fluid 1 Plate'!V$45)</f>
        <v>0</v>
      </c>
      <c r="W67" s="96">
        <f>SUMIFS('Fluid 1 Transfer'!$O$12:$O$1000,'Fluid 1 Transfer'!$K$12:$K$1000,0,'Fluid 1 Transfer'!$H$12:$H$1000,'Fluid 1 Plate'!$B8 &amp; 'Fluid 1 Plate'!W$45)</f>
        <v>0</v>
      </c>
      <c r="X67" s="96">
        <f>SUMIFS('Fluid 1 Transfer'!$O$12:$O$1000,'Fluid 1 Transfer'!$K$12:$K$1000,0,'Fluid 1 Transfer'!$H$12:$H$1000,'Fluid 1 Plate'!$B8 &amp; 'Fluid 1 Plate'!X$45)</f>
        <v>0</v>
      </c>
      <c r="Y67" s="96">
        <f>SUMIFS('Fluid 1 Transfer'!$O$12:$O$1000,'Fluid 1 Transfer'!$K$12:$K$1000,0,'Fluid 1 Transfer'!$H$12:$H$1000,'Fluid 1 Plate'!$B8 &amp; 'Fluid 1 Plate'!Y$45)</f>
        <v>1</v>
      </c>
      <c r="Z67" s="96">
        <f>SUMIFS('Fluid 1 Transfer'!$O$12:$O$1000,'Fluid 1 Transfer'!$K$12:$K$1000,0,'Fluid 1 Transfer'!$H$12:$H$1000,'Fluid 1 Plate'!$B8 &amp; 'Fluid 1 Plate'!Z$45)</f>
        <v>1</v>
      </c>
    </row>
    <row r="68" spans="2:26">
      <c r="B68" s="93" t="s">
        <v>3</v>
      </c>
      <c r="C68" s="96">
        <f>SUMIFS('Fluid 1 Transfer'!$O$12:$O$1000,'Fluid 1 Transfer'!$K$12:$K$1000,0,'Fluid 1 Transfer'!$H$12:$H$1000,'Fluid 1 Plate'!$B9 &amp; 'Fluid 1 Plate'!C$45)</f>
        <v>0.73</v>
      </c>
      <c r="D68" s="96">
        <f>SUMIFS('Fluid 1 Transfer'!$O$12:$O$1000,'Fluid 1 Transfer'!$K$12:$K$1000,0,'Fluid 1 Transfer'!$H$12:$H$1000,'Fluid 1 Plate'!$B9 &amp; 'Fluid 1 Plate'!D$45)</f>
        <v>0.91</v>
      </c>
      <c r="E68" s="96">
        <f>SUMIFS('Fluid 1 Transfer'!$O$12:$O$1000,'Fluid 1 Transfer'!$K$12:$K$1000,0,'Fluid 1 Transfer'!$H$12:$H$1000,'Fluid 1 Plate'!$B9 &amp; 'Fluid 1 Plate'!E$45)</f>
        <v>0.97</v>
      </c>
      <c r="F68" s="96">
        <f>SUMIFS('Fluid 1 Transfer'!$O$12:$O$1000,'Fluid 1 Transfer'!$K$12:$K$1000,0,'Fluid 1 Transfer'!$H$12:$H$1000,'Fluid 1 Plate'!$B9 &amp; 'Fluid 1 Plate'!F$45)</f>
        <v>0.99</v>
      </c>
      <c r="G68" s="96">
        <f>SUMIFS('Fluid 1 Transfer'!$O$12:$O$1000,'Fluid 1 Transfer'!$K$12:$K$1000,0,'Fluid 1 Transfer'!$H$12:$H$1000,'Fluid 1 Plate'!$B9 &amp; 'Fluid 1 Plate'!G$45)</f>
        <v>0.39500000000000002</v>
      </c>
      <c r="H68" s="96">
        <f>SUMIFS('Fluid 1 Transfer'!$O$12:$O$1000,'Fluid 1 Transfer'!$K$12:$K$1000,0,'Fluid 1 Transfer'!$H$12:$H$1000,'Fluid 1 Plate'!$B9 &amp; 'Fluid 1 Plate'!H$45)</f>
        <v>0.79749999999999999</v>
      </c>
      <c r="I68" s="96">
        <f>SUMIFS('Fluid 1 Transfer'!$O$12:$O$1000,'Fluid 1 Transfer'!$K$12:$K$1000,0,'Fluid 1 Transfer'!$H$12:$H$1000,'Fluid 1 Plate'!$B9 &amp; 'Fluid 1 Plate'!I$45)</f>
        <v>0.9325</v>
      </c>
      <c r="J68" s="96">
        <f>SUMIFS('Fluid 1 Transfer'!$O$12:$O$1000,'Fluid 1 Transfer'!$K$12:$K$1000,0,'Fluid 1 Transfer'!$H$12:$H$1000,'Fluid 1 Plate'!$B9 &amp; 'Fluid 1 Plate'!J$45)</f>
        <v>0.97750000000000004</v>
      </c>
      <c r="K68" s="96">
        <f>SUMIFS('Fluid 1 Transfer'!$O$12:$O$1000,'Fluid 1 Transfer'!$K$12:$K$1000,0,'Fluid 1 Transfer'!$H$12:$H$1000,'Fluid 1 Plate'!$B9 &amp; 'Fluid 1 Plate'!K$45)</f>
        <v>0.99250000000000005</v>
      </c>
      <c r="L68" s="96">
        <f>SUMIFS('Fluid 1 Transfer'!$O$12:$O$1000,'Fluid 1 Transfer'!$K$12:$K$1000,0,'Fluid 1 Transfer'!$H$12:$H$1000,'Fluid 1 Plate'!$B9 &amp; 'Fluid 1 Plate'!L$45)</f>
        <v>0.99750000000000005</v>
      </c>
      <c r="M68" s="96">
        <f>SUMIFS('Fluid 1 Transfer'!$O$12:$O$1000,'Fluid 1 Transfer'!$K$12:$K$1000,0,'Fluid 1 Transfer'!$H$12:$H$1000,'Fluid 1 Plate'!$B9 &amp; 'Fluid 1 Plate'!M$45)</f>
        <v>0.39</v>
      </c>
      <c r="N68" s="96">
        <f>SUMIFS('Fluid 1 Transfer'!$O$12:$O$1000,'Fluid 1 Transfer'!$K$12:$K$1000,0,'Fluid 1 Transfer'!$H$12:$H$1000,'Fluid 1 Plate'!$B9 &amp; 'Fluid 1 Plate'!N$45)</f>
        <v>0.79749999999999999</v>
      </c>
      <c r="O68" s="96">
        <f>SUMIFS('Fluid 1 Transfer'!$O$12:$O$1000,'Fluid 1 Transfer'!$K$12:$K$1000,0,'Fluid 1 Transfer'!$H$12:$H$1000,'Fluid 1 Plate'!$B9 &amp; 'Fluid 1 Plate'!O$45)</f>
        <v>0.9325</v>
      </c>
      <c r="P68" s="96">
        <f>SUMIFS('Fluid 1 Transfer'!$O$12:$O$1000,'Fluid 1 Transfer'!$K$12:$K$1000,0,'Fluid 1 Transfer'!$H$12:$H$1000,'Fluid 1 Plate'!$B9 &amp; 'Fluid 1 Plate'!P$45)</f>
        <v>0.97750000000000004</v>
      </c>
      <c r="Q68" s="96">
        <f>SUMIFS('Fluid 1 Transfer'!$O$12:$O$1000,'Fluid 1 Transfer'!$K$12:$K$1000,0,'Fluid 1 Transfer'!$H$12:$H$1000,'Fluid 1 Plate'!$B9 &amp; 'Fluid 1 Plate'!Q$45)</f>
        <v>0.99250000000000005</v>
      </c>
      <c r="R68" s="96">
        <f>SUMIFS('Fluid 1 Transfer'!$O$12:$O$1000,'Fluid 1 Transfer'!$K$12:$K$1000,0,'Fluid 1 Transfer'!$H$12:$H$1000,'Fluid 1 Plate'!$B9 &amp; 'Fluid 1 Plate'!R$45)</f>
        <v>0.99750000000000005</v>
      </c>
      <c r="S68" s="96">
        <f>SUMIFS('Fluid 1 Transfer'!$O$12:$O$1000,'Fluid 1 Transfer'!$K$12:$K$1000,0,'Fluid 1 Transfer'!$H$12:$H$1000,'Fluid 1 Plate'!$B9 &amp; 'Fluid 1 Plate'!S$45)</f>
        <v>0</v>
      </c>
      <c r="T68" s="96">
        <f>SUMIFS('Fluid 1 Transfer'!$O$12:$O$1000,'Fluid 1 Transfer'!$K$12:$K$1000,0,'Fluid 1 Transfer'!$H$12:$H$1000,'Fluid 1 Plate'!$B9 &amp; 'Fluid 1 Plate'!T$45)</f>
        <v>2.99</v>
      </c>
      <c r="U68" s="96">
        <f>SUMIFS('Fluid 1 Transfer'!$O$12:$O$1000,'Fluid 1 Transfer'!$K$12:$K$1000,0,'Fluid 1 Transfer'!$H$12:$H$1000,'Fluid 1 Plate'!$B9 &amp; 'Fluid 1 Plate'!U$45)</f>
        <v>2.99</v>
      </c>
      <c r="V68" s="96">
        <f>SUMIFS('Fluid 1 Transfer'!$O$12:$O$1000,'Fluid 1 Transfer'!$K$12:$K$1000,0,'Fluid 1 Transfer'!$H$12:$H$1000,'Fluid 1 Plate'!$B9 &amp; 'Fluid 1 Plate'!V$45)</f>
        <v>0</v>
      </c>
      <c r="W68" s="96">
        <f>SUMIFS('Fluid 1 Transfer'!$O$12:$O$1000,'Fluid 1 Transfer'!$K$12:$K$1000,0,'Fluid 1 Transfer'!$H$12:$H$1000,'Fluid 1 Plate'!$B9 &amp; 'Fluid 1 Plate'!W$45)</f>
        <v>0</v>
      </c>
      <c r="X68" s="96">
        <f>SUMIFS('Fluid 1 Transfer'!$O$12:$O$1000,'Fluid 1 Transfer'!$K$12:$K$1000,0,'Fluid 1 Transfer'!$H$12:$H$1000,'Fluid 1 Plate'!$B9 &amp; 'Fluid 1 Plate'!X$45)</f>
        <v>0</v>
      </c>
      <c r="Y68" s="96">
        <f>SUMIFS('Fluid 1 Transfer'!$O$12:$O$1000,'Fluid 1 Transfer'!$K$12:$K$1000,0,'Fluid 1 Transfer'!$H$12:$H$1000,'Fluid 1 Plate'!$B9 &amp; 'Fluid 1 Plate'!Y$45)</f>
        <v>1</v>
      </c>
      <c r="Z68" s="96">
        <f>SUMIFS('Fluid 1 Transfer'!$O$12:$O$1000,'Fluid 1 Transfer'!$K$12:$K$1000,0,'Fluid 1 Transfer'!$H$12:$H$1000,'Fluid 1 Plate'!$B9 &amp; 'Fluid 1 Plate'!Z$45)</f>
        <v>1</v>
      </c>
    </row>
    <row r="69" spans="2:26">
      <c r="B69" s="93" t="s">
        <v>4</v>
      </c>
      <c r="C69" s="96">
        <f>SUMIFS('Fluid 1 Transfer'!$O$12:$O$1000,'Fluid 1 Transfer'!$K$12:$K$1000,0,'Fluid 1 Transfer'!$H$12:$H$1000,'Fluid 1 Plate'!$B10 &amp; 'Fluid 1 Plate'!C$45)</f>
        <v>0.73</v>
      </c>
      <c r="D69" s="96">
        <f>SUMIFS('Fluid 1 Transfer'!$O$12:$O$1000,'Fluid 1 Transfer'!$K$12:$K$1000,0,'Fluid 1 Transfer'!$H$12:$H$1000,'Fluid 1 Plate'!$B10 &amp; 'Fluid 1 Plate'!D$45)</f>
        <v>0.91</v>
      </c>
      <c r="E69" s="96">
        <f>SUMIFS('Fluid 1 Transfer'!$O$12:$O$1000,'Fluid 1 Transfer'!$K$12:$K$1000,0,'Fluid 1 Transfer'!$H$12:$H$1000,'Fluid 1 Plate'!$B10 &amp; 'Fluid 1 Plate'!E$45)</f>
        <v>0.97</v>
      </c>
      <c r="F69" s="96">
        <f>SUMIFS('Fluid 1 Transfer'!$O$12:$O$1000,'Fluid 1 Transfer'!$K$12:$K$1000,0,'Fluid 1 Transfer'!$H$12:$H$1000,'Fluid 1 Plate'!$B10 &amp; 'Fluid 1 Plate'!F$45)</f>
        <v>0.99</v>
      </c>
      <c r="G69" s="96">
        <f>SUMIFS('Fluid 1 Transfer'!$O$12:$O$1000,'Fluid 1 Transfer'!$K$12:$K$1000,0,'Fluid 1 Transfer'!$H$12:$H$1000,'Fluid 1 Plate'!$B10 &amp; 'Fluid 1 Plate'!G$45)</f>
        <v>0.39500000000000002</v>
      </c>
      <c r="H69" s="96">
        <f>SUMIFS('Fluid 1 Transfer'!$O$12:$O$1000,'Fluid 1 Transfer'!$K$12:$K$1000,0,'Fluid 1 Transfer'!$H$12:$H$1000,'Fluid 1 Plate'!$B10 &amp; 'Fluid 1 Plate'!H$45)</f>
        <v>0.79749999999999999</v>
      </c>
      <c r="I69" s="96">
        <f>SUMIFS('Fluid 1 Transfer'!$O$12:$O$1000,'Fluid 1 Transfer'!$K$12:$K$1000,0,'Fluid 1 Transfer'!$H$12:$H$1000,'Fluid 1 Plate'!$B10 &amp; 'Fluid 1 Plate'!I$45)</f>
        <v>0.9325</v>
      </c>
      <c r="J69" s="96">
        <f>SUMIFS('Fluid 1 Transfer'!$O$12:$O$1000,'Fluid 1 Transfer'!$K$12:$K$1000,0,'Fluid 1 Transfer'!$H$12:$H$1000,'Fluid 1 Plate'!$B10 &amp; 'Fluid 1 Plate'!J$45)</f>
        <v>0.97750000000000004</v>
      </c>
      <c r="K69" s="96">
        <f>SUMIFS('Fluid 1 Transfer'!$O$12:$O$1000,'Fluid 1 Transfer'!$K$12:$K$1000,0,'Fluid 1 Transfer'!$H$12:$H$1000,'Fluid 1 Plate'!$B10 &amp; 'Fluid 1 Plate'!K$45)</f>
        <v>0.99250000000000005</v>
      </c>
      <c r="L69" s="96">
        <f>SUMIFS('Fluid 1 Transfer'!$O$12:$O$1000,'Fluid 1 Transfer'!$K$12:$K$1000,0,'Fluid 1 Transfer'!$H$12:$H$1000,'Fluid 1 Plate'!$B10 &amp; 'Fluid 1 Plate'!L$45)</f>
        <v>0.99750000000000005</v>
      </c>
      <c r="M69" s="96">
        <f>SUMIFS('Fluid 1 Transfer'!$O$12:$O$1000,'Fluid 1 Transfer'!$K$12:$K$1000,0,'Fluid 1 Transfer'!$H$12:$H$1000,'Fluid 1 Plate'!$B10 &amp; 'Fluid 1 Plate'!M$45)</f>
        <v>0.39</v>
      </c>
      <c r="N69" s="96">
        <f>SUMIFS('Fluid 1 Transfer'!$O$12:$O$1000,'Fluid 1 Transfer'!$K$12:$K$1000,0,'Fluid 1 Transfer'!$H$12:$H$1000,'Fluid 1 Plate'!$B10 &amp; 'Fluid 1 Plate'!N$45)</f>
        <v>0.79749999999999999</v>
      </c>
      <c r="O69" s="96">
        <f>SUMIFS('Fluid 1 Transfer'!$O$12:$O$1000,'Fluid 1 Transfer'!$K$12:$K$1000,0,'Fluid 1 Transfer'!$H$12:$H$1000,'Fluid 1 Plate'!$B10 &amp; 'Fluid 1 Plate'!O$45)</f>
        <v>0.9325</v>
      </c>
      <c r="P69" s="96">
        <f>SUMIFS('Fluid 1 Transfer'!$O$12:$O$1000,'Fluid 1 Transfer'!$K$12:$K$1000,0,'Fluid 1 Transfer'!$H$12:$H$1000,'Fluid 1 Plate'!$B10 &amp; 'Fluid 1 Plate'!P$45)</f>
        <v>0.97750000000000004</v>
      </c>
      <c r="Q69" s="96">
        <f>SUMIFS('Fluid 1 Transfer'!$O$12:$O$1000,'Fluid 1 Transfer'!$K$12:$K$1000,0,'Fluid 1 Transfer'!$H$12:$H$1000,'Fluid 1 Plate'!$B10 &amp; 'Fluid 1 Plate'!Q$45)</f>
        <v>0.99250000000000005</v>
      </c>
      <c r="R69" s="96">
        <f>SUMIFS('Fluid 1 Transfer'!$O$12:$O$1000,'Fluid 1 Transfer'!$K$12:$K$1000,0,'Fluid 1 Transfer'!$H$12:$H$1000,'Fluid 1 Plate'!$B10 &amp; 'Fluid 1 Plate'!R$45)</f>
        <v>0.99750000000000005</v>
      </c>
      <c r="S69" s="96">
        <f>SUMIFS('Fluid 1 Transfer'!$O$12:$O$1000,'Fluid 1 Transfer'!$K$12:$K$1000,0,'Fluid 1 Transfer'!$H$12:$H$1000,'Fluid 1 Plate'!$B10 &amp; 'Fluid 1 Plate'!S$45)</f>
        <v>0</v>
      </c>
      <c r="T69" s="96">
        <f>SUMIFS('Fluid 1 Transfer'!$O$12:$O$1000,'Fluid 1 Transfer'!$K$12:$K$1000,0,'Fluid 1 Transfer'!$H$12:$H$1000,'Fluid 1 Plate'!$B10 &amp; 'Fluid 1 Plate'!T$45)</f>
        <v>2.395</v>
      </c>
      <c r="U69" s="96">
        <f>SUMIFS('Fluid 1 Transfer'!$O$12:$O$1000,'Fluid 1 Transfer'!$K$12:$K$1000,0,'Fluid 1 Transfer'!$H$12:$H$1000,'Fluid 1 Plate'!$B10 &amp; 'Fluid 1 Plate'!U$45)</f>
        <v>2.395</v>
      </c>
      <c r="V69" s="96">
        <f>SUMIFS('Fluid 1 Transfer'!$O$12:$O$1000,'Fluid 1 Transfer'!$K$12:$K$1000,0,'Fluid 1 Transfer'!$H$12:$H$1000,'Fluid 1 Plate'!$B10 &amp; 'Fluid 1 Plate'!V$45)</f>
        <v>0</v>
      </c>
      <c r="W69" s="96">
        <f>SUMIFS('Fluid 1 Transfer'!$O$12:$O$1000,'Fluid 1 Transfer'!$K$12:$K$1000,0,'Fluid 1 Transfer'!$H$12:$H$1000,'Fluid 1 Plate'!$B10 &amp; 'Fluid 1 Plate'!W$45)</f>
        <v>0</v>
      </c>
      <c r="X69" s="96">
        <f>SUMIFS('Fluid 1 Transfer'!$O$12:$O$1000,'Fluid 1 Transfer'!$K$12:$K$1000,0,'Fluid 1 Transfer'!$H$12:$H$1000,'Fluid 1 Plate'!$B10 &amp; 'Fluid 1 Plate'!X$45)</f>
        <v>0</v>
      </c>
      <c r="Y69" s="96">
        <f>SUMIFS('Fluid 1 Transfer'!$O$12:$O$1000,'Fluid 1 Transfer'!$K$12:$K$1000,0,'Fluid 1 Transfer'!$H$12:$H$1000,'Fluid 1 Plate'!$B10 &amp; 'Fluid 1 Plate'!Y$45)</f>
        <v>1</v>
      </c>
      <c r="Z69" s="96">
        <f>SUMIFS('Fluid 1 Transfer'!$O$12:$O$1000,'Fluid 1 Transfer'!$K$12:$K$1000,0,'Fluid 1 Transfer'!$H$12:$H$1000,'Fluid 1 Plate'!$B10 &amp; 'Fluid 1 Plate'!Z$45)</f>
        <v>1</v>
      </c>
    </row>
    <row r="70" spans="2:26">
      <c r="B70" s="93" t="s">
        <v>5</v>
      </c>
      <c r="C70" s="96">
        <f>SUMIFS('Fluid 1 Transfer'!$O$12:$O$1000,'Fluid 1 Transfer'!$K$12:$K$1000,0,'Fluid 1 Transfer'!$H$12:$H$1000,'Fluid 1 Plate'!$B11 &amp; 'Fluid 1 Plate'!C$45)</f>
        <v>0.73</v>
      </c>
      <c r="D70" s="96">
        <f>SUMIFS('Fluid 1 Transfer'!$O$12:$O$1000,'Fluid 1 Transfer'!$K$12:$K$1000,0,'Fluid 1 Transfer'!$H$12:$H$1000,'Fluid 1 Plate'!$B11 &amp; 'Fluid 1 Plate'!D$45)</f>
        <v>0.91</v>
      </c>
      <c r="E70" s="96">
        <f>SUMIFS('Fluid 1 Transfer'!$O$12:$O$1000,'Fluid 1 Transfer'!$K$12:$K$1000,0,'Fluid 1 Transfer'!$H$12:$H$1000,'Fluid 1 Plate'!$B11 &amp; 'Fluid 1 Plate'!E$45)</f>
        <v>0.97</v>
      </c>
      <c r="F70" s="96">
        <f>SUMIFS('Fluid 1 Transfer'!$O$12:$O$1000,'Fluid 1 Transfer'!$K$12:$K$1000,0,'Fluid 1 Transfer'!$H$12:$H$1000,'Fluid 1 Plate'!$B11 &amp; 'Fluid 1 Plate'!F$45)</f>
        <v>0.99</v>
      </c>
      <c r="G70" s="96">
        <f>SUMIFS('Fluid 1 Transfer'!$O$12:$O$1000,'Fluid 1 Transfer'!$K$12:$K$1000,0,'Fluid 1 Transfer'!$H$12:$H$1000,'Fluid 1 Plate'!$B11 &amp; 'Fluid 1 Plate'!G$45)</f>
        <v>0.39500000000000002</v>
      </c>
      <c r="H70" s="96">
        <f>SUMIFS('Fluid 1 Transfer'!$O$12:$O$1000,'Fluid 1 Transfer'!$K$12:$K$1000,0,'Fluid 1 Transfer'!$H$12:$H$1000,'Fluid 1 Plate'!$B11 &amp; 'Fluid 1 Plate'!H$45)</f>
        <v>0.79749999999999999</v>
      </c>
      <c r="I70" s="96">
        <f>SUMIFS('Fluid 1 Transfer'!$O$12:$O$1000,'Fluid 1 Transfer'!$K$12:$K$1000,0,'Fluid 1 Transfer'!$H$12:$H$1000,'Fluid 1 Plate'!$B11 &amp; 'Fluid 1 Plate'!I$45)</f>
        <v>0.9325</v>
      </c>
      <c r="J70" s="96">
        <f>SUMIFS('Fluid 1 Transfer'!$O$12:$O$1000,'Fluid 1 Transfer'!$K$12:$K$1000,0,'Fluid 1 Transfer'!$H$12:$H$1000,'Fluid 1 Plate'!$B11 &amp; 'Fluid 1 Plate'!J$45)</f>
        <v>0.97750000000000004</v>
      </c>
      <c r="K70" s="96">
        <f>SUMIFS('Fluid 1 Transfer'!$O$12:$O$1000,'Fluid 1 Transfer'!$K$12:$K$1000,0,'Fluid 1 Transfer'!$H$12:$H$1000,'Fluid 1 Plate'!$B11 &amp; 'Fluid 1 Plate'!K$45)</f>
        <v>0.99250000000000005</v>
      </c>
      <c r="L70" s="96">
        <f>SUMIFS('Fluid 1 Transfer'!$O$12:$O$1000,'Fluid 1 Transfer'!$K$12:$K$1000,0,'Fluid 1 Transfer'!$H$12:$H$1000,'Fluid 1 Plate'!$B11 &amp; 'Fluid 1 Plate'!L$45)</f>
        <v>0.99750000000000005</v>
      </c>
      <c r="M70" s="96">
        <f>SUMIFS('Fluid 1 Transfer'!$O$12:$O$1000,'Fluid 1 Transfer'!$K$12:$K$1000,0,'Fluid 1 Transfer'!$H$12:$H$1000,'Fluid 1 Plate'!$B11 &amp; 'Fluid 1 Plate'!M$45)</f>
        <v>0.39</v>
      </c>
      <c r="N70" s="96">
        <f>SUMIFS('Fluid 1 Transfer'!$O$12:$O$1000,'Fluid 1 Transfer'!$K$12:$K$1000,0,'Fluid 1 Transfer'!$H$12:$H$1000,'Fluid 1 Plate'!$B11 &amp; 'Fluid 1 Plate'!N$45)</f>
        <v>0.79749999999999999</v>
      </c>
      <c r="O70" s="96">
        <f>SUMIFS('Fluid 1 Transfer'!$O$12:$O$1000,'Fluid 1 Transfer'!$K$12:$K$1000,0,'Fluid 1 Transfer'!$H$12:$H$1000,'Fluid 1 Plate'!$B11 &amp; 'Fluid 1 Plate'!O$45)</f>
        <v>0.9325</v>
      </c>
      <c r="P70" s="96">
        <f>SUMIFS('Fluid 1 Transfer'!$O$12:$O$1000,'Fluid 1 Transfer'!$K$12:$K$1000,0,'Fluid 1 Transfer'!$H$12:$H$1000,'Fluid 1 Plate'!$B11 &amp; 'Fluid 1 Plate'!P$45)</f>
        <v>0.97750000000000004</v>
      </c>
      <c r="Q70" s="96">
        <f>SUMIFS('Fluid 1 Transfer'!$O$12:$O$1000,'Fluid 1 Transfer'!$K$12:$K$1000,0,'Fluid 1 Transfer'!$H$12:$H$1000,'Fluid 1 Plate'!$B11 &amp; 'Fluid 1 Plate'!Q$45)</f>
        <v>0.99250000000000005</v>
      </c>
      <c r="R70" s="96">
        <f>SUMIFS('Fluid 1 Transfer'!$O$12:$O$1000,'Fluid 1 Transfer'!$K$12:$K$1000,0,'Fluid 1 Transfer'!$H$12:$H$1000,'Fluid 1 Plate'!$B11 &amp; 'Fluid 1 Plate'!R$45)</f>
        <v>0.99750000000000005</v>
      </c>
      <c r="S70" s="96">
        <f>SUMIFS('Fluid 1 Transfer'!$O$12:$O$1000,'Fluid 1 Transfer'!$K$12:$K$1000,0,'Fluid 1 Transfer'!$H$12:$H$1000,'Fluid 1 Plate'!$B11 &amp; 'Fluid 1 Plate'!S$45)</f>
        <v>0</v>
      </c>
      <c r="T70" s="96">
        <f>SUMIFS('Fluid 1 Transfer'!$O$12:$O$1000,'Fluid 1 Transfer'!$K$12:$K$1000,0,'Fluid 1 Transfer'!$H$12:$H$1000,'Fluid 1 Plate'!$B11 &amp; 'Fluid 1 Plate'!T$45)</f>
        <v>2.7974999999999999</v>
      </c>
      <c r="U70" s="96">
        <f>SUMIFS('Fluid 1 Transfer'!$O$12:$O$1000,'Fluid 1 Transfer'!$K$12:$K$1000,0,'Fluid 1 Transfer'!$H$12:$H$1000,'Fluid 1 Plate'!$B11 &amp; 'Fluid 1 Plate'!U$45)</f>
        <v>2.7974999999999999</v>
      </c>
      <c r="V70" s="96">
        <f>SUMIFS('Fluid 1 Transfer'!$O$12:$O$1000,'Fluid 1 Transfer'!$K$12:$K$1000,0,'Fluid 1 Transfer'!$H$12:$H$1000,'Fluid 1 Plate'!$B11 &amp; 'Fluid 1 Plate'!V$45)</f>
        <v>0</v>
      </c>
      <c r="W70" s="96">
        <f>SUMIFS('Fluid 1 Transfer'!$O$12:$O$1000,'Fluid 1 Transfer'!$K$12:$K$1000,0,'Fluid 1 Transfer'!$H$12:$H$1000,'Fluid 1 Plate'!$B11 &amp; 'Fluid 1 Plate'!W$45)</f>
        <v>0</v>
      </c>
      <c r="X70" s="96">
        <f>SUMIFS('Fluid 1 Transfer'!$O$12:$O$1000,'Fluid 1 Transfer'!$K$12:$K$1000,0,'Fluid 1 Transfer'!$H$12:$H$1000,'Fluid 1 Plate'!$B11 &amp; 'Fluid 1 Plate'!X$45)</f>
        <v>0</v>
      </c>
      <c r="Y70" s="96">
        <f>SUMIFS('Fluid 1 Transfer'!$O$12:$O$1000,'Fluid 1 Transfer'!$K$12:$K$1000,0,'Fluid 1 Transfer'!$H$12:$H$1000,'Fluid 1 Plate'!$B11 &amp; 'Fluid 1 Plate'!Y$45)</f>
        <v>1</v>
      </c>
      <c r="Z70" s="96">
        <f>SUMIFS('Fluid 1 Transfer'!$O$12:$O$1000,'Fluid 1 Transfer'!$K$12:$K$1000,0,'Fluid 1 Transfer'!$H$12:$H$1000,'Fluid 1 Plate'!$B11 &amp; 'Fluid 1 Plate'!Z$45)</f>
        <v>1</v>
      </c>
    </row>
    <row r="71" spans="2:26">
      <c r="B71" s="93" t="s">
        <v>6</v>
      </c>
      <c r="C71" s="96">
        <f>SUMIFS('Fluid 1 Transfer'!$O$12:$O$1000,'Fluid 1 Transfer'!$K$12:$K$1000,0,'Fluid 1 Transfer'!$H$12:$H$1000,'Fluid 1 Plate'!$B12 &amp; 'Fluid 1 Plate'!C$45)</f>
        <v>0.73</v>
      </c>
      <c r="D71" s="96">
        <f>SUMIFS('Fluid 1 Transfer'!$O$12:$O$1000,'Fluid 1 Transfer'!$K$12:$K$1000,0,'Fluid 1 Transfer'!$H$12:$H$1000,'Fluid 1 Plate'!$B12 &amp; 'Fluid 1 Plate'!D$45)</f>
        <v>0.91</v>
      </c>
      <c r="E71" s="96">
        <f>SUMIFS('Fluid 1 Transfer'!$O$12:$O$1000,'Fluid 1 Transfer'!$K$12:$K$1000,0,'Fluid 1 Transfer'!$H$12:$H$1000,'Fluid 1 Plate'!$B12 &amp; 'Fluid 1 Plate'!E$45)</f>
        <v>0.97</v>
      </c>
      <c r="F71" s="96">
        <f>SUMIFS('Fluid 1 Transfer'!$O$12:$O$1000,'Fluid 1 Transfer'!$K$12:$K$1000,0,'Fluid 1 Transfer'!$H$12:$H$1000,'Fluid 1 Plate'!$B12 &amp; 'Fluid 1 Plate'!F$45)</f>
        <v>0.99</v>
      </c>
      <c r="G71" s="96">
        <f>SUMIFS('Fluid 1 Transfer'!$O$12:$O$1000,'Fluid 1 Transfer'!$K$12:$K$1000,0,'Fluid 1 Transfer'!$H$12:$H$1000,'Fluid 1 Plate'!$B12 &amp; 'Fluid 1 Plate'!G$45)</f>
        <v>0.39500000000000002</v>
      </c>
      <c r="H71" s="96">
        <f>SUMIFS('Fluid 1 Transfer'!$O$12:$O$1000,'Fluid 1 Transfer'!$K$12:$K$1000,0,'Fluid 1 Transfer'!$H$12:$H$1000,'Fluid 1 Plate'!$B12 &amp; 'Fluid 1 Plate'!H$45)</f>
        <v>0.79749999999999999</v>
      </c>
      <c r="I71" s="96">
        <f>SUMIFS('Fluid 1 Transfer'!$O$12:$O$1000,'Fluid 1 Transfer'!$K$12:$K$1000,0,'Fluid 1 Transfer'!$H$12:$H$1000,'Fluid 1 Plate'!$B12 &amp; 'Fluid 1 Plate'!I$45)</f>
        <v>0.9325</v>
      </c>
      <c r="J71" s="96">
        <f>SUMIFS('Fluid 1 Transfer'!$O$12:$O$1000,'Fluid 1 Transfer'!$K$12:$K$1000,0,'Fluid 1 Transfer'!$H$12:$H$1000,'Fluid 1 Plate'!$B12 &amp; 'Fluid 1 Plate'!J$45)</f>
        <v>0.97750000000000004</v>
      </c>
      <c r="K71" s="96">
        <f>SUMIFS('Fluid 1 Transfer'!$O$12:$O$1000,'Fluid 1 Transfer'!$K$12:$K$1000,0,'Fluid 1 Transfer'!$H$12:$H$1000,'Fluid 1 Plate'!$B12 &amp; 'Fluid 1 Plate'!K$45)</f>
        <v>0.99250000000000005</v>
      </c>
      <c r="L71" s="96">
        <f>SUMIFS('Fluid 1 Transfer'!$O$12:$O$1000,'Fluid 1 Transfer'!$K$12:$K$1000,0,'Fluid 1 Transfer'!$H$12:$H$1000,'Fluid 1 Plate'!$B12 &amp; 'Fluid 1 Plate'!L$45)</f>
        <v>0.99750000000000005</v>
      </c>
      <c r="M71" s="96">
        <f>SUMIFS('Fluid 1 Transfer'!$O$12:$O$1000,'Fluid 1 Transfer'!$K$12:$K$1000,0,'Fluid 1 Transfer'!$H$12:$H$1000,'Fluid 1 Plate'!$B12 &amp; 'Fluid 1 Plate'!M$45)</f>
        <v>0.39</v>
      </c>
      <c r="N71" s="96">
        <f>SUMIFS('Fluid 1 Transfer'!$O$12:$O$1000,'Fluid 1 Transfer'!$K$12:$K$1000,0,'Fluid 1 Transfer'!$H$12:$H$1000,'Fluid 1 Plate'!$B12 &amp; 'Fluid 1 Plate'!N$45)</f>
        <v>0.79749999999999999</v>
      </c>
      <c r="O71" s="96">
        <f>SUMIFS('Fluid 1 Transfer'!$O$12:$O$1000,'Fluid 1 Transfer'!$K$12:$K$1000,0,'Fluid 1 Transfer'!$H$12:$H$1000,'Fluid 1 Plate'!$B12 &amp; 'Fluid 1 Plate'!O$45)</f>
        <v>0.9325</v>
      </c>
      <c r="P71" s="96">
        <f>SUMIFS('Fluid 1 Transfer'!$O$12:$O$1000,'Fluid 1 Transfer'!$K$12:$K$1000,0,'Fluid 1 Transfer'!$H$12:$H$1000,'Fluid 1 Plate'!$B12 &amp; 'Fluid 1 Plate'!P$45)</f>
        <v>0.97750000000000004</v>
      </c>
      <c r="Q71" s="96">
        <f>SUMIFS('Fluid 1 Transfer'!$O$12:$O$1000,'Fluid 1 Transfer'!$K$12:$K$1000,0,'Fluid 1 Transfer'!$H$12:$H$1000,'Fluid 1 Plate'!$B12 &amp; 'Fluid 1 Plate'!Q$45)</f>
        <v>0.99250000000000005</v>
      </c>
      <c r="R71" s="96">
        <f>SUMIFS('Fluid 1 Transfer'!$O$12:$O$1000,'Fluid 1 Transfer'!$K$12:$K$1000,0,'Fluid 1 Transfer'!$H$12:$H$1000,'Fluid 1 Plate'!$B12 &amp; 'Fluid 1 Plate'!R$45)</f>
        <v>0.99750000000000005</v>
      </c>
      <c r="S71" s="96">
        <f>SUMIFS('Fluid 1 Transfer'!$O$12:$O$1000,'Fluid 1 Transfer'!$K$12:$K$1000,0,'Fluid 1 Transfer'!$H$12:$H$1000,'Fluid 1 Plate'!$B12 &amp; 'Fluid 1 Plate'!S$45)</f>
        <v>0</v>
      </c>
      <c r="T71" s="96">
        <f>SUMIFS('Fluid 1 Transfer'!$O$12:$O$1000,'Fluid 1 Transfer'!$K$12:$K$1000,0,'Fluid 1 Transfer'!$H$12:$H$1000,'Fluid 1 Plate'!$B12 &amp; 'Fluid 1 Plate'!T$45)</f>
        <v>2.9325000000000001</v>
      </c>
      <c r="U71" s="96">
        <f>SUMIFS('Fluid 1 Transfer'!$O$12:$O$1000,'Fluid 1 Transfer'!$K$12:$K$1000,0,'Fluid 1 Transfer'!$H$12:$H$1000,'Fluid 1 Plate'!$B12 &amp; 'Fluid 1 Plate'!U$45)</f>
        <v>2.9325000000000001</v>
      </c>
      <c r="V71" s="96">
        <f>SUMIFS('Fluid 1 Transfer'!$O$12:$O$1000,'Fluid 1 Transfer'!$K$12:$K$1000,0,'Fluid 1 Transfer'!$H$12:$H$1000,'Fluid 1 Plate'!$B12 &amp; 'Fluid 1 Plate'!V$45)</f>
        <v>0</v>
      </c>
      <c r="W71" s="96">
        <f>SUMIFS('Fluid 1 Transfer'!$O$12:$O$1000,'Fluid 1 Transfer'!$K$12:$K$1000,0,'Fluid 1 Transfer'!$H$12:$H$1000,'Fluid 1 Plate'!$B12 &amp; 'Fluid 1 Plate'!W$45)</f>
        <v>0</v>
      </c>
      <c r="X71" s="96">
        <f>SUMIFS('Fluid 1 Transfer'!$O$12:$O$1000,'Fluid 1 Transfer'!$K$12:$K$1000,0,'Fluid 1 Transfer'!$H$12:$H$1000,'Fluid 1 Plate'!$B12 &amp; 'Fluid 1 Plate'!X$45)</f>
        <v>0</v>
      </c>
      <c r="Y71" s="96">
        <f>SUMIFS('Fluid 1 Transfer'!$O$12:$O$1000,'Fluid 1 Transfer'!$K$12:$K$1000,0,'Fluid 1 Transfer'!$H$12:$H$1000,'Fluid 1 Plate'!$B12 &amp; 'Fluid 1 Plate'!Y$45)</f>
        <v>1</v>
      </c>
      <c r="Z71" s="96">
        <f>SUMIFS('Fluid 1 Transfer'!$O$12:$O$1000,'Fluid 1 Transfer'!$K$12:$K$1000,0,'Fluid 1 Transfer'!$H$12:$H$1000,'Fluid 1 Plate'!$B12 &amp; 'Fluid 1 Plate'!Z$45)</f>
        <v>1</v>
      </c>
    </row>
    <row r="72" spans="2:26">
      <c r="B72" s="93" t="s">
        <v>7</v>
      </c>
      <c r="C72" s="96">
        <f>SUMIFS('Fluid 1 Transfer'!$O$12:$O$1000,'Fluid 1 Transfer'!$K$12:$K$1000,0,'Fluid 1 Transfer'!$H$12:$H$1000,'Fluid 1 Plate'!$B13 &amp; 'Fluid 1 Plate'!C$45)</f>
        <v>0.73</v>
      </c>
      <c r="D72" s="96">
        <f>SUMIFS('Fluid 1 Transfer'!$O$12:$O$1000,'Fluid 1 Transfer'!$K$12:$K$1000,0,'Fluid 1 Transfer'!$H$12:$H$1000,'Fluid 1 Plate'!$B13 &amp; 'Fluid 1 Plate'!D$45)</f>
        <v>0.91</v>
      </c>
      <c r="E72" s="96">
        <f>SUMIFS('Fluid 1 Transfer'!$O$12:$O$1000,'Fluid 1 Transfer'!$K$12:$K$1000,0,'Fluid 1 Transfer'!$H$12:$H$1000,'Fluid 1 Plate'!$B13 &amp; 'Fluid 1 Plate'!E$45)</f>
        <v>0.97</v>
      </c>
      <c r="F72" s="96">
        <f>SUMIFS('Fluid 1 Transfer'!$O$12:$O$1000,'Fluid 1 Transfer'!$K$12:$K$1000,0,'Fluid 1 Transfer'!$H$12:$H$1000,'Fluid 1 Plate'!$B13 &amp; 'Fluid 1 Plate'!F$45)</f>
        <v>0.99</v>
      </c>
      <c r="G72" s="96">
        <f>SUMIFS('Fluid 1 Transfer'!$O$12:$O$1000,'Fluid 1 Transfer'!$K$12:$K$1000,0,'Fluid 1 Transfer'!$H$12:$H$1000,'Fluid 1 Plate'!$B13 &amp; 'Fluid 1 Plate'!G$45)</f>
        <v>0.39500000000000002</v>
      </c>
      <c r="H72" s="96">
        <f>SUMIFS('Fluid 1 Transfer'!$O$12:$O$1000,'Fluid 1 Transfer'!$K$12:$K$1000,0,'Fluid 1 Transfer'!$H$12:$H$1000,'Fluid 1 Plate'!$B13 &amp; 'Fluid 1 Plate'!H$45)</f>
        <v>0.79749999999999999</v>
      </c>
      <c r="I72" s="96">
        <f>SUMIFS('Fluid 1 Transfer'!$O$12:$O$1000,'Fluid 1 Transfer'!$K$12:$K$1000,0,'Fluid 1 Transfer'!$H$12:$H$1000,'Fluid 1 Plate'!$B13 &amp; 'Fluid 1 Plate'!I$45)</f>
        <v>0.9325</v>
      </c>
      <c r="J72" s="96">
        <f>SUMIFS('Fluid 1 Transfer'!$O$12:$O$1000,'Fluid 1 Transfer'!$K$12:$K$1000,0,'Fluid 1 Transfer'!$H$12:$H$1000,'Fluid 1 Plate'!$B13 &amp; 'Fluid 1 Plate'!J$45)</f>
        <v>0.97750000000000004</v>
      </c>
      <c r="K72" s="96">
        <f>SUMIFS('Fluid 1 Transfer'!$O$12:$O$1000,'Fluid 1 Transfer'!$K$12:$K$1000,0,'Fluid 1 Transfer'!$H$12:$H$1000,'Fluid 1 Plate'!$B13 &amp; 'Fluid 1 Plate'!K$45)</f>
        <v>0.99250000000000005</v>
      </c>
      <c r="L72" s="96">
        <f>SUMIFS('Fluid 1 Transfer'!$O$12:$O$1000,'Fluid 1 Transfer'!$K$12:$K$1000,0,'Fluid 1 Transfer'!$H$12:$H$1000,'Fluid 1 Plate'!$B13 &amp; 'Fluid 1 Plate'!L$45)</f>
        <v>0.99750000000000005</v>
      </c>
      <c r="M72" s="96">
        <f>SUMIFS('Fluid 1 Transfer'!$O$12:$O$1000,'Fluid 1 Transfer'!$K$12:$K$1000,0,'Fluid 1 Transfer'!$H$12:$H$1000,'Fluid 1 Plate'!$B13 &amp; 'Fluid 1 Plate'!M$45)</f>
        <v>0.39</v>
      </c>
      <c r="N72" s="96">
        <f>SUMIFS('Fluid 1 Transfer'!$O$12:$O$1000,'Fluid 1 Transfer'!$K$12:$K$1000,0,'Fluid 1 Transfer'!$H$12:$H$1000,'Fluid 1 Plate'!$B13 &amp; 'Fluid 1 Plate'!N$45)</f>
        <v>0.79749999999999999</v>
      </c>
      <c r="O72" s="96">
        <f>SUMIFS('Fluid 1 Transfer'!$O$12:$O$1000,'Fluid 1 Transfer'!$K$12:$K$1000,0,'Fluid 1 Transfer'!$H$12:$H$1000,'Fluid 1 Plate'!$B13 &amp; 'Fluid 1 Plate'!O$45)</f>
        <v>0.9325</v>
      </c>
      <c r="P72" s="96">
        <f>SUMIFS('Fluid 1 Transfer'!$O$12:$O$1000,'Fluid 1 Transfer'!$K$12:$K$1000,0,'Fluid 1 Transfer'!$H$12:$H$1000,'Fluid 1 Plate'!$B13 &amp; 'Fluid 1 Plate'!P$45)</f>
        <v>0.97750000000000004</v>
      </c>
      <c r="Q72" s="96">
        <f>SUMIFS('Fluid 1 Transfer'!$O$12:$O$1000,'Fluid 1 Transfer'!$K$12:$K$1000,0,'Fluid 1 Transfer'!$H$12:$H$1000,'Fluid 1 Plate'!$B13 &amp; 'Fluid 1 Plate'!Q$45)</f>
        <v>0.99250000000000005</v>
      </c>
      <c r="R72" s="96">
        <f>SUMIFS('Fluid 1 Transfer'!$O$12:$O$1000,'Fluid 1 Transfer'!$K$12:$K$1000,0,'Fluid 1 Transfer'!$H$12:$H$1000,'Fluid 1 Plate'!$B13 &amp; 'Fluid 1 Plate'!R$45)</f>
        <v>0.99750000000000005</v>
      </c>
      <c r="S72" s="96">
        <f>SUMIFS('Fluid 1 Transfer'!$O$12:$O$1000,'Fluid 1 Transfer'!$K$12:$K$1000,0,'Fluid 1 Transfer'!$H$12:$H$1000,'Fluid 1 Plate'!$B13 &amp; 'Fluid 1 Plate'!S$45)</f>
        <v>0</v>
      </c>
      <c r="T72" s="96">
        <f>SUMIFS('Fluid 1 Transfer'!$O$12:$O$1000,'Fluid 1 Transfer'!$K$12:$K$1000,0,'Fluid 1 Transfer'!$H$12:$H$1000,'Fluid 1 Plate'!$B13 &amp; 'Fluid 1 Plate'!T$45)</f>
        <v>2.9775</v>
      </c>
      <c r="U72" s="96">
        <f>SUMIFS('Fluid 1 Transfer'!$O$12:$O$1000,'Fluid 1 Transfer'!$K$12:$K$1000,0,'Fluid 1 Transfer'!$H$12:$H$1000,'Fluid 1 Plate'!$B13 &amp; 'Fluid 1 Plate'!U$45)</f>
        <v>2.9775</v>
      </c>
      <c r="V72" s="96">
        <f>SUMIFS('Fluid 1 Transfer'!$O$12:$O$1000,'Fluid 1 Transfer'!$K$12:$K$1000,0,'Fluid 1 Transfer'!$H$12:$H$1000,'Fluid 1 Plate'!$B13 &amp; 'Fluid 1 Plate'!V$45)</f>
        <v>0</v>
      </c>
      <c r="W72" s="96">
        <f>SUMIFS('Fluid 1 Transfer'!$O$12:$O$1000,'Fluid 1 Transfer'!$K$12:$K$1000,0,'Fluid 1 Transfer'!$H$12:$H$1000,'Fluid 1 Plate'!$B13 &amp; 'Fluid 1 Plate'!W$45)</f>
        <v>0</v>
      </c>
      <c r="X72" s="96">
        <f>SUMIFS('Fluid 1 Transfer'!$O$12:$O$1000,'Fluid 1 Transfer'!$K$12:$K$1000,0,'Fluid 1 Transfer'!$H$12:$H$1000,'Fluid 1 Plate'!$B13 &amp; 'Fluid 1 Plate'!X$45)</f>
        <v>0</v>
      </c>
      <c r="Y72" s="96">
        <f>SUMIFS('Fluid 1 Transfer'!$O$12:$O$1000,'Fluid 1 Transfer'!$K$12:$K$1000,0,'Fluid 1 Transfer'!$H$12:$H$1000,'Fluid 1 Plate'!$B13 &amp; 'Fluid 1 Plate'!Y$45)</f>
        <v>1</v>
      </c>
      <c r="Z72" s="96">
        <f>SUMIFS('Fluid 1 Transfer'!$O$12:$O$1000,'Fluid 1 Transfer'!$K$12:$K$1000,0,'Fluid 1 Transfer'!$H$12:$H$1000,'Fluid 1 Plate'!$B13 &amp; 'Fluid 1 Plate'!Z$45)</f>
        <v>1</v>
      </c>
    </row>
    <row r="73" spans="2:26">
      <c r="B73" s="93" t="s">
        <v>8</v>
      </c>
      <c r="C73" s="96">
        <f>SUMIFS('Fluid 1 Transfer'!$O$12:$O$1000,'Fluid 1 Transfer'!$K$12:$K$1000,0,'Fluid 1 Transfer'!$H$12:$H$1000,'Fluid 1 Plate'!$B14 &amp; 'Fluid 1 Plate'!C$45)</f>
        <v>0.73</v>
      </c>
      <c r="D73" s="96">
        <f>SUMIFS('Fluid 1 Transfer'!$O$12:$O$1000,'Fluid 1 Transfer'!$K$12:$K$1000,0,'Fluid 1 Transfer'!$H$12:$H$1000,'Fluid 1 Plate'!$B14 &amp; 'Fluid 1 Plate'!D$45)</f>
        <v>0.91</v>
      </c>
      <c r="E73" s="96">
        <f>SUMIFS('Fluid 1 Transfer'!$O$12:$O$1000,'Fluid 1 Transfer'!$K$12:$K$1000,0,'Fluid 1 Transfer'!$H$12:$H$1000,'Fluid 1 Plate'!$B14 &amp; 'Fluid 1 Plate'!E$45)</f>
        <v>0.97</v>
      </c>
      <c r="F73" s="96">
        <f>SUMIFS('Fluid 1 Transfer'!$O$12:$O$1000,'Fluid 1 Transfer'!$K$12:$K$1000,0,'Fluid 1 Transfer'!$H$12:$H$1000,'Fluid 1 Plate'!$B14 &amp; 'Fluid 1 Plate'!F$45)</f>
        <v>0.99</v>
      </c>
      <c r="G73" s="96">
        <f>SUMIFS('Fluid 1 Transfer'!$O$12:$O$1000,'Fluid 1 Transfer'!$K$12:$K$1000,0,'Fluid 1 Transfer'!$H$12:$H$1000,'Fluid 1 Plate'!$B14 &amp; 'Fluid 1 Plate'!G$45)</f>
        <v>0.39500000000000002</v>
      </c>
      <c r="H73" s="96">
        <f>SUMIFS('Fluid 1 Transfer'!$O$12:$O$1000,'Fluid 1 Transfer'!$K$12:$K$1000,0,'Fluid 1 Transfer'!$H$12:$H$1000,'Fluid 1 Plate'!$B14 &amp; 'Fluid 1 Plate'!H$45)</f>
        <v>0.79749999999999999</v>
      </c>
      <c r="I73" s="96">
        <f>SUMIFS('Fluid 1 Transfer'!$O$12:$O$1000,'Fluid 1 Transfer'!$K$12:$K$1000,0,'Fluid 1 Transfer'!$H$12:$H$1000,'Fluid 1 Plate'!$B14 &amp; 'Fluid 1 Plate'!I$45)</f>
        <v>0.9325</v>
      </c>
      <c r="J73" s="96">
        <f>SUMIFS('Fluid 1 Transfer'!$O$12:$O$1000,'Fluid 1 Transfer'!$K$12:$K$1000,0,'Fluid 1 Transfer'!$H$12:$H$1000,'Fluid 1 Plate'!$B14 &amp; 'Fluid 1 Plate'!J$45)</f>
        <v>0.97750000000000004</v>
      </c>
      <c r="K73" s="96">
        <f>SUMIFS('Fluid 1 Transfer'!$O$12:$O$1000,'Fluid 1 Transfer'!$K$12:$K$1000,0,'Fluid 1 Transfer'!$H$12:$H$1000,'Fluid 1 Plate'!$B14 &amp; 'Fluid 1 Plate'!K$45)</f>
        <v>0.99250000000000005</v>
      </c>
      <c r="L73" s="96">
        <f>SUMIFS('Fluid 1 Transfer'!$O$12:$O$1000,'Fluid 1 Transfer'!$K$12:$K$1000,0,'Fluid 1 Transfer'!$H$12:$H$1000,'Fluid 1 Plate'!$B14 &amp; 'Fluid 1 Plate'!L$45)</f>
        <v>0.99750000000000005</v>
      </c>
      <c r="M73" s="96">
        <f>SUMIFS('Fluid 1 Transfer'!$O$12:$O$1000,'Fluid 1 Transfer'!$K$12:$K$1000,0,'Fluid 1 Transfer'!$H$12:$H$1000,'Fluid 1 Plate'!$B14 &amp; 'Fluid 1 Plate'!M$45)</f>
        <v>0.39</v>
      </c>
      <c r="N73" s="96">
        <f>SUMIFS('Fluid 1 Transfer'!$O$12:$O$1000,'Fluid 1 Transfer'!$K$12:$K$1000,0,'Fluid 1 Transfer'!$H$12:$H$1000,'Fluid 1 Plate'!$B14 &amp; 'Fluid 1 Plate'!N$45)</f>
        <v>0.79749999999999999</v>
      </c>
      <c r="O73" s="96">
        <f>SUMIFS('Fluid 1 Transfer'!$O$12:$O$1000,'Fluid 1 Transfer'!$K$12:$K$1000,0,'Fluid 1 Transfer'!$H$12:$H$1000,'Fluid 1 Plate'!$B14 &amp; 'Fluid 1 Plate'!O$45)</f>
        <v>0.9325</v>
      </c>
      <c r="P73" s="96">
        <f>SUMIFS('Fluid 1 Transfer'!$O$12:$O$1000,'Fluid 1 Transfer'!$K$12:$K$1000,0,'Fluid 1 Transfer'!$H$12:$H$1000,'Fluid 1 Plate'!$B14 &amp; 'Fluid 1 Plate'!P$45)</f>
        <v>0.97750000000000004</v>
      </c>
      <c r="Q73" s="96">
        <f>SUMIFS('Fluid 1 Transfer'!$O$12:$O$1000,'Fluid 1 Transfer'!$K$12:$K$1000,0,'Fluid 1 Transfer'!$H$12:$H$1000,'Fluid 1 Plate'!$B14 &amp; 'Fluid 1 Plate'!Q$45)</f>
        <v>0.99250000000000005</v>
      </c>
      <c r="R73" s="96">
        <f>SUMIFS('Fluid 1 Transfer'!$O$12:$O$1000,'Fluid 1 Transfer'!$K$12:$K$1000,0,'Fluid 1 Transfer'!$H$12:$H$1000,'Fluid 1 Plate'!$B14 &amp; 'Fluid 1 Plate'!R$45)</f>
        <v>0.99750000000000005</v>
      </c>
      <c r="S73" s="96">
        <f>SUMIFS('Fluid 1 Transfer'!$O$12:$O$1000,'Fluid 1 Transfer'!$K$12:$K$1000,0,'Fluid 1 Transfer'!$H$12:$H$1000,'Fluid 1 Plate'!$B14 &amp; 'Fluid 1 Plate'!S$45)</f>
        <v>0</v>
      </c>
      <c r="T73" s="96">
        <f>SUMIFS('Fluid 1 Transfer'!$O$12:$O$1000,'Fluid 1 Transfer'!$K$12:$K$1000,0,'Fluid 1 Transfer'!$H$12:$H$1000,'Fluid 1 Plate'!$B14 &amp; 'Fluid 1 Plate'!T$45)</f>
        <v>2.9925000000000002</v>
      </c>
      <c r="U73" s="96">
        <f>SUMIFS('Fluid 1 Transfer'!$O$12:$O$1000,'Fluid 1 Transfer'!$K$12:$K$1000,0,'Fluid 1 Transfer'!$H$12:$H$1000,'Fluid 1 Plate'!$B14 &amp; 'Fluid 1 Plate'!U$45)</f>
        <v>2.9925000000000002</v>
      </c>
      <c r="V73" s="96">
        <f>SUMIFS('Fluid 1 Transfer'!$O$12:$O$1000,'Fluid 1 Transfer'!$K$12:$K$1000,0,'Fluid 1 Transfer'!$H$12:$H$1000,'Fluid 1 Plate'!$B14 &amp; 'Fluid 1 Plate'!V$45)</f>
        <v>0</v>
      </c>
      <c r="W73" s="96">
        <f>SUMIFS('Fluid 1 Transfer'!$O$12:$O$1000,'Fluid 1 Transfer'!$K$12:$K$1000,0,'Fluid 1 Transfer'!$H$12:$H$1000,'Fluid 1 Plate'!$B14 &amp; 'Fluid 1 Plate'!W$45)</f>
        <v>0</v>
      </c>
      <c r="X73" s="96">
        <f>SUMIFS('Fluid 1 Transfer'!$O$12:$O$1000,'Fluid 1 Transfer'!$K$12:$K$1000,0,'Fluid 1 Transfer'!$H$12:$H$1000,'Fluid 1 Plate'!$B14 &amp; 'Fluid 1 Plate'!X$45)</f>
        <v>0</v>
      </c>
      <c r="Y73" s="96">
        <f>SUMIFS('Fluid 1 Transfer'!$O$12:$O$1000,'Fluid 1 Transfer'!$K$12:$K$1000,0,'Fluid 1 Transfer'!$H$12:$H$1000,'Fluid 1 Plate'!$B14 &amp; 'Fluid 1 Plate'!Y$45)</f>
        <v>1</v>
      </c>
      <c r="Z73" s="96">
        <f>SUMIFS('Fluid 1 Transfer'!$O$12:$O$1000,'Fluid 1 Transfer'!$K$12:$K$1000,0,'Fluid 1 Transfer'!$H$12:$H$1000,'Fluid 1 Plate'!$B14 &amp; 'Fluid 1 Plate'!Z$45)</f>
        <v>1</v>
      </c>
    </row>
    <row r="74" spans="2:26">
      <c r="B74" s="93" t="s">
        <v>9</v>
      </c>
      <c r="C74" s="96">
        <f>SUMIFS('Fluid 1 Transfer'!$O$12:$O$1000,'Fluid 1 Transfer'!$K$12:$K$1000,0,'Fluid 1 Transfer'!$H$12:$H$1000,'Fluid 1 Plate'!$B15 &amp; 'Fluid 1 Plate'!C$45)</f>
        <v>0.73</v>
      </c>
      <c r="D74" s="96">
        <f>SUMIFS('Fluid 1 Transfer'!$O$12:$O$1000,'Fluid 1 Transfer'!$K$12:$K$1000,0,'Fluid 1 Transfer'!$H$12:$H$1000,'Fluid 1 Plate'!$B15 &amp; 'Fluid 1 Plate'!D$45)</f>
        <v>0.91</v>
      </c>
      <c r="E74" s="96">
        <f>SUMIFS('Fluid 1 Transfer'!$O$12:$O$1000,'Fluid 1 Transfer'!$K$12:$K$1000,0,'Fluid 1 Transfer'!$H$12:$H$1000,'Fluid 1 Plate'!$B15 &amp; 'Fluid 1 Plate'!E$45)</f>
        <v>0.97</v>
      </c>
      <c r="F74" s="96">
        <f>SUMIFS('Fluid 1 Transfer'!$O$12:$O$1000,'Fluid 1 Transfer'!$K$12:$K$1000,0,'Fluid 1 Transfer'!$H$12:$H$1000,'Fluid 1 Plate'!$B15 &amp; 'Fluid 1 Plate'!F$45)</f>
        <v>0.99</v>
      </c>
      <c r="G74" s="96">
        <f>SUMIFS('Fluid 1 Transfer'!$O$12:$O$1000,'Fluid 1 Transfer'!$K$12:$K$1000,0,'Fluid 1 Transfer'!$H$12:$H$1000,'Fluid 1 Plate'!$B15 &amp; 'Fluid 1 Plate'!G$45)</f>
        <v>0.39500000000000002</v>
      </c>
      <c r="H74" s="96">
        <f>SUMIFS('Fluid 1 Transfer'!$O$12:$O$1000,'Fluid 1 Transfer'!$K$12:$K$1000,0,'Fluid 1 Transfer'!$H$12:$H$1000,'Fluid 1 Plate'!$B15 &amp; 'Fluid 1 Plate'!H$45)</f>
        <v>0.79749999999999999</v>
      </c>
      <c r="I74" s="96">
        <f>SUMIFS('Fluid 1 Transfer'!$O$12:$O$1000,'Fluid 1 Transfer'!$K$12:$K$1000,0,'Fluid 1 Transfer'!$H$12:$H$1000,'Fluid 1 Plate'!$B15 &amp; 'Fluid 1 Plate'!I$45)</f>
        <v>0.9325</v>
      </c>
      <c r="J74" s="96">
        <f>SUMIFS('Fluid 1 Transfer'!$O$12:$O$1000,'Fluid 1 Transfer'!$K$12:$K$1000,0,'Fluid 1 Transfer'!$H$12:$H$1000,'Fluid 1 Plate'!$B15 &amp; 'Fluid 1 Plate'!J$45)</f>
        <v>0.97750000000000004</v>
      </c>
      <c r="K74" s="96">
        <f>SUMIFS('Fluid 1 Transfer'!$O$12:$O$1000,'Fluid 1 Transfer'!$K$12:$K$1000,0,'Fluid 1 Transfer'!$H$12:$H$1000,'Fluid 1 Plate'!$B15 &amp; 'Fluid 1 Plate'!K$45)</f>
        <v>0.99250000000000005</v>
      </c>
      <c r="L74" s="96">
        <f>SUMIFS('Fluid 1 Transfer'!$O$12:$O$1000,'Fluid 1 Transfer'!$K$12:$K$1000,0,'Fluid 1 Transfer'!$H$12:$H$1000,'Fluid 1 Plate'!$B15 &amp; 'Fluid 1 Plate'!L$45)</f>
        <v>0.99750000000000005</v>
      </c>
      <c r="M74" s="96">
        <f>SUMIFS('Fluid 1 Transfer'!$O$12:$O$1000,'Fluid 1 Transfer'!$K$12:$K$1000,0,'Fluid 1 Transfer'!$H$12:$H$1000,'Fluid 1 Plate'!$B15 &amp; 'Fluid 1 Plate'!M$45)</f>
        <v>0.39</v>
      </c>
      <c r="N74" s="96">
        <f>SUMIFS('Fluid 1 Transfer'!$O$12:$O$1000,'Fluid 1 Transfer'!$K$12:$K$1000,0,'Fluid 1 Transfer'!$H$12:$H$1000,'Fluid 1 Plate'!$B15 &amp; 'Fluid 1 Plate'!N$45)</f>
        <v>0.79749999999999999</v>
      </c>
      <c r="O74" s="96">
        <f>SUMIFS('Fluid 1 Transfer'!$O$12:$O$1000,'Fluid 1 Transfer'!$K$12:$K$1000,0,'Fluid 1 Transfer'!$H$12:$H$1000,'Fluid 1 Plate'!$B15 &amp; 'Fluid 1 Plate'!O$45)</f>
        <v>0.9325</v>
      </c>
      <c r="P74" s="96">
        <f>SUMIFS('Fluid 1 Transfer'!$O$12:$O$1000,'Fluid 1 Transfer'!$K$12:$K$1000,0,'Fluid 1 Transfer'!$H$12:$H$1000,'Fluid 1 Plate'!$B15 &amp; 'Fluid 1 Plate'!P$45)</f>
        <v>0.97750000000000004</v>
      </c>
      <c r="Q74" s="96">
        <f>SUMIFS('Fluid 1 Transfer'!$O$12:$O$1000,'Fluid 1 Transfer'!$K$12:$K$1000,0,'Fluid 1 Transfer'!$H$12:$H$1000,'Fluid 1 Plate'!$B15 &amp; 'Fluid 1 Plate'!Q$45)</f>
        <v>0.99250000000000005</v>
      </c>
      <c r="R74" s="96">
        <f>SUMIFS('Fluid 1 Transfer'!$O$12:$O$1000,'Fluid 1 Transfer'!$K$12:$K$1000,0,'Fluid 1 Transfer'!$H$12:$H$1000,'Fluid 1 Plate'!$B15 &amp; 'Fluid 1 Plate'!R$45)</f>
        <v>0.99750000000000005</v>
      </c>
      <c r="S74" s="96">
        <f>SUMIFS('Fluid 1 Transfer'!$O$12:$O$1000,'Fluid 1 Transfer'!$K$12:$K$1000,0,'Fluid 1 Transfer'!$H$12:$H$1000,'Fluid 1 Plate'!$B15 &amp; 'Fluid 1 Plate'!S$45)</f>
        <v>0</v>
      </c>
      <c r="T74" s="96">
        <f>SUMIFS('Fluid 1 Transfer'!$O$12:$O$1000,'Fluid 1 Transfer'!$K$12:$K$1000,0,'Fluid 1 Transfer'!$H$12:$H$1000,'Fluid 1 Plate'!$B15 &amp; 'Fluid 1 Plate'!T$45)</f>
        <v>2.9975000000000001</v>
      </c>
      <c r="U74" s="96">
        <f>SUMIFS('Fluid 1 Transfer'!$O$12:$O$1000,'Fluid 1 Transfer'!$K$12:$K$1000,0,'Fluid 1 Transfer'!$H$12:$H$1000,'Fluid 1 Plate'!$B15 &amp; 'Fluid 1 Plate'!U$45)</f>
        <v>2.9975000000000001</v>
      </c>
      <c r="V74" s="96">
        <f>SUMIFS('Fluid 1 Transfer'!$O$12:$O$1000,'Fluid 1 Transfer'!$K$12:$K$1000,0,'Fluid 1 Transfer'!$H$12:$H$1000,'Fluid 1 Plate'!$B15 &amp; 'Fluid 1 Plate'!V$45)</f>
        <v>0</v>
      </c>
      <c r="W74" s="96">
        <f>SUMIFS('Fluid 1 Transfer'!$O$12:$O$1000,'Fluid 1 Transfer'!$K$12:$K$1000,0,'Fluid 1 Transfer'!$H$12:$H$1000,'Fluid 1 Plate'!$B15 &amp; 'Fluid 1 Plate'!W$45)</f>
        <v>0</v>
      </c>
      <c r="X74" s="96">
        <f>SUMIFS('Fluid 1 Transfer'!$O$12:$O$1000,'Fluid 1 Transfer'!$K$12:$K$1000,0,'Fluid 1 Transfer'!$H$12:$H$1000,'Fluid 1 Plate'!$B15 &amp; 'Fluid 1 Plate'!X$45)</f>
        <v>0</v>
      </c>
      <c r="Y74" s="96">
        <f>SUMIFS('Fluid 1 Transfer'!$O$12:$O$1000,'Fluid 1 Transfer'!$K$12:$K$1000,0,'Fluid 1 Transfer'!$H$12:$H$1000,'Fluid 1 Plate'!$B15 &amp; 'Fluid 1 Plate'!Y$45)</f>
        <v>1</v>
      </c>
      <c r="Z74" s="96">
        <f>SUMIFS('Fluid 1 Transfer'!$O$12:$O$1000,'Fluid 1 Transfer'!$K$12:$K$1000,0,'Fluid 1 Transfer'!$H$12:$H$1000,'Fluid 1 Plate'!$B15 &amp; 'Fluid 1 Plate'!Z$45)</f>
        <v>1</v>
      </c>
    </row>
    <row r="75" spans="2:26">
      <c r="B75" s="93" t="s">
        <v>10</v>
      </c>
      <c r="C75" s="96">
        <f>SUMIFS('Fluid 1 Transfer'!$O$12:$O$1000,'Fluid 1 Transfer'!$K$12:$K$1000,0,'Fluid 1 Transfer'!$H$12:$H$1000,'Fluid 1 Plate'!$B16 &amp; 'Fluid 1 Plate'!C$45)</f>
        <v>0.73</v>
      </c>
      <c r="D75" s="96">
        <f>SUMIFS('Fluid 1 Transfer'!$O$12:$O$1000,'Fluid 1 Transfer'!$K$12:$K$1000,0,'Fluid 1 Transfer'!$H$12:$H$1000,'Fluid 1 Plate'!$B16 &amp; 'Fluid 1 Plate'!D$45)</f>
        <v>0.91</v>
      </c>
      <c r="E75" s="96">
        <f>SUMIFS('Fluid 1 Transfer'!$O$12:$O$1000,'Fluid 1 Transfer'!$K$12:$K$1000,0,'Fluid 1 Transfer'!$H$12:$H$1000,'Fluid 1 Plate'!$B16 &amp; 'Fluid 1 Plate'!E$45)</f>
        <v>0.97</v>
      </c>
      <c r="F75" s="96">
        <f>SUMIFS('Fluid 1 Transfer'!$O$12:$O$1000,'Fluid 1 Transfer'!$K$12:$K$1000,0,'Fluid 1 Transfer'!$H$12:$H$1000,'Fluid 1 Plate'!$B16 &amp; 'Fluid 1 Plate'!F$45)</f>
        <v>0.99</v>
      </c>
      <c r="G75" s="96">
        <f>SUMIFS('Fluid 1 Transfer'!$O$12:$O$1000,'Fluid 1 Transfer'!$K$12:$K$1000,0,'Fluid 1 Transfer'!$H$12:$H$1000,'Fluid 1 Plate'!$B16 &amp; 'Fluid 1 Plate'!G$45)</f>
        <v>0.39500000000000002</v>
      </c>
      <c r="H75" s="96">
        <f>SUMIFS('Fluid 1 Transfer'!$O$12:$O$1000,'Fluid 1 Transfer'!$K$12:$K$1000,0,'Fluid 1 Transfer'!$H$12:$H$1000,'Fluid 1 Plate'!$B16 &amp; 'Fluid 1 Plate'!H$45)</f>
        <v>0.79749999999999999</v>
      </c>
      <c r="I75" s="96">
        <f>SUMIFS('Fluid 1 Transfer'!$O$12:$O$1000,'Fluid 1 Transfer'!$K$12:$K$1000,0,'Fluid 1 Transfer'!$H$12:$H$1000,'Fluid 1 Plate'!$B16 &amp; 'Fluid 1 Plate'!I$45)</f>
        <v>0.9325</v>
      </c>
      <c r="J75" s="96">
        <f>SUMIFS('Fluid 1 Transfer'!$O$12:$O$1000,'Fluid 1 Transfer'!$K$12:$K$1000,0,'Fluid 1 Transfer'!$H$12:$H$1000,'Fluid 1 Plate'!$B16 &amp; 'Fluid 1 Plate'!J$45)</f>
        <v>0.97750000000000004</v>
      </c>
      <c r="K75" s="96">
        <f>SUMIFS('Fluid 1 Transfer'!$O$12:$O$1000,'Fluid 1 Transfer'!$K$12:$K$1000,0,'Fluid 1 Transfer'!$H$12:$H$1000,'Fluid 1 Plate'!$B16 &amp; 'Fluid 1 Plate'!K$45)</f>
        <v>0.99250000000000005</v>
      </c>
      <c r="L75" s="96">
        <f>SUMIFS('Fluid 1 Transfer'!$O$12:$O$1000,'Fluid 1 Transfer'!$K$12:$K$1000,0,'Fluid 1 Transfer'!$H$12:$H$1000,'Fluid 1 Plate'!$B16 &amp; 'Fluid 1 Plate'!L$45)</f>
        <v>0.99750000000000005</v>
      </c>
      <c r="M75" s="96">
        <f>SUMIFS('Fluid 1 Transfer'!$O$12:$O$1000,'Fluid 1 Transfer'!$K$12:$K$1000,0,'Fluid 1 Transfer'!$H$12:$H$1000,'Fluid 1 Plate'!$B16 &amp; 'Fluid 1 Plate'!M$45)</f>
        <v>0.39</v>
      </c>
      <c r="N75" s="96">
        <f>SUMIFS('Fluid 1 Transfer'!$O$12:$O$1000,'Fluid 1 Transfer'!$K$12:$K$1000,0,'Fluid 1 Transfer'!$H$12:$H$1000,'Fluid 1 Plate'!$B16 &amp; 'Fluid 1 Plate'!N$45)</f>
        <v>0.79749999999999999</v>
      </c>
      <c r="O75" s="96">
        <f>SUMIFS('Fluid 1 Transfer'!$O$12:$O$1000,'Fluid 1 Transfer'!$K$12:$K$1000,0,'Fluid 1 Transfer'!$H$12:$H$1000,'Fluid 1 Plate'!$B16 &amp; 'Fluid 1 Plate'!O$45)</f>
        <v>0.9325</v>
      </c>
      <c r="P75" s="96">
        <f>SUMIFS('Fluid 1 Transfer'!$O$12:$O$1000,'Fluid 1 Transfer'!$K$12:$K$1000,0,'Fluid 1 Transfer'!$H$12:$H$1000,'Fluid 1 Plate'!$B16 &amp; 'Fluid 1 Plate'!P$45)</f>
        <v>0.97750000000000004</v>
      </c>
      <c r="Q75" s="96">
        <f>SUMIFS('Fluid 1 Transfer'!$O$12:$O$1000,'Fluid 1 Transfer'!$K$12:$K$1000,0,'Fluid 1 Transfer'!$H$12:$H$1000,'Fluid 1 Plate'!$B16 &amp; 'Fluid 1 Plate'!Q$45)</f>
        <v>0.99250000000000005</v>
      </c>
      <c r="R75" s="96">
        <f>SUMIFS('Fluid 1 Transfer'!$O$12:$O$1000,'Fluid 1 Transfer'!$K$12:$K$1000,0,'Fluid 1 Transfer'!$H$12:$H$1000,'Fluid 1 Plate'!$B16 &amp; 'Fluid 1 Plate'!R$45)</f>
        <v>0.99750000000000005</v>
      </c>
      <c r="S75" s="96">
        <f>SUMIFS('Fluid 1 Transfer'!$O$12:$O$1000,'Fluid 1 Transfer'!$K$12:$K$1000,0,'Fluid 1 Transfer'!$H$12:$H$1000,'Fluid 1 Plate'!$B16 &amp; 'Fluid 1 Plate'!S$45)</f>
        <v>0</v>
      </c>
      <c r="T75" s="96">
        <f>SUMIFS('Fluid 1 Transfer'!$O$12:$O$1000,'Fluid 1 Transfer'!$K$12:$K$1000,0,'Fluid 1 Transfer'!$H$12:$H$1000,'Fluid 1 Plate'!$B16 &amp; 'Fluid 1 Plate'!T$45)</f>
        <v>2.39</v>
      </c>
      <c r="U75" s="96">
        <f>SUMIFS('Fluid 1 Transfer'!$O$12:$O$1000,'Fluid 1 Transfer'!$K$12:$K$1000,0,'Fluid 1 Transfer'!$H$12:$H$1000,'Fluid 1 Plate'!$B16 &amp; 'Fluid 1 Plate'!U$45)</f>
        <v>2.39</v>
      </c>
      <c r="V75" s="96">
        <f>SUMIFS('Fluid 1 Transfer'!$O$12:$O$1000,'Fluid 1 Transfer'!$K$12:$K$1000,0,'Fluid 1 Transfer'!$H$12:$H$1000,'Fluid 1 Plate'!$B16 &amp; 'Fluid 1 Plate'!V$45)</f>
        <v>0</v>
      </c>
      <c r="W75" s="96">
        <f>SUMIFS('Fluid 1 Transfer'!$O$12:$O$1000,'Fluid 1 Transfer'!$K$12:$K$1000,0,'Fluid 1 Transfer'!$H$12:$H$1000,'Fluid 1 Plate'!$B16 &amp; 'Fluid 1 Plate'!W$45)</f>
        <v>0</v>
      </c>
      <c r="X75" s="96">
        <f>SUMIFS('Fluid 1 Transfer'!$O$12:$O$1000,'Fluid 1 Transfer'!$K$12:$K$1000,0,'Fluid 1 Transfer'!$H$12:$H$1000,'Fluid 1 Plate'!$B16 &amp; 'Fluid 1 Plate'!X$45)</f>
        <v>0</v>
      </c>
      <c r="Y75" s="96">
        <f>SUMIFS('Fluid 1 Transfer'!$O$12:$O$1000,'Fluid 1 Transfer'!$K$12:$K$1000,0,'Fluid 1 Transfer'!$H$12:$H$1000,'Fluid 1 Plate'!$B16 &amp; 'Fluid 1 Plate'!Y$45)</f>
        <v>1</v>
      </c>
      <c r="Z75" s="96">
        <f>SUMIFS('Fluid 1 Transfer'!$O$12:$O$1000,'Fluid 1 Transfer'!$K$12:$K$1000,0,'Fluid 1 Transfer'!$H$12:$H$1000,'Fluid 1 Plate'!$B16 &amp; 'Fluid 1 Plate'!Z$45)</f>
        <v>1</v>
      </c>
    </row>
    <row r="76" spans="2:26">
      <c r="B76" s="93" t="s">
        <v>11</v>
      </c>
      <c r="C76" s="96">
        <f>SUMIFS('Fluid 1 Transfer'!$O$12:$O$1000,'Fluid 1 Transfer'!$K$12:$K$1000,0,'Fluid 1 Transfer'!$H$12:$H$1000,'Fluid 1 Plate'!$B17 &amp; 'Fluid 1 Plate'!C$45)</f>
        <v>0.73</v>
      </c>
      <c r="D76" s="96">
        <f>SUMIFS('Fluid 1 Transfer'!$O$12:$O$1000,'Fluid 1 Transfer'!$K$12:$K$1000,0,'Fluid 1 Transfer'!$H$12:$H$1000,'Fluid 1 Plate'!$B17 &amp; 'Fluid 1 Plate'!D$45)</f>
        <v>0.91</v>
      </c>
      <c r="E76" s="96">
        <f>SUMIFS('Fluid 1 Transfer'!$O$12:$O$1000,'Fluid 1 Transfer'!$K$12:$K$1000,0,'Fluid 1 Transfer'!$H$12:$H$1000,'Fluid 1 Plate'!$B17 &amp; 'Fluid 1 Plate'!E$45)</f>
        <v>0.97</v>
      </c>
      <c r="F76" s="96">
        <f>SUMIFS('Fluid 1 Transfer'!$O$12:$O$1000,'Fluid 1 Transfer'!$K$12:$K$1000,0,'Fluid 1 Transfer'!$H$12:$H$1000,'Fluid 1 Plate'!$B17 &amp; 'Fluid 1 Plate'!F$45)</f>
        <v>0.99</v>
      </c>
      <c r="G76" s="96">
        <f>SUMIFS('Fluid 1 Transfer'!$O$12:$O$1000,'Fluid 1 Transfer'!$K$12:$K$1000,0,'Fluid 1 Transfer'!$H$12:$H$1000,'Fluid 1 Plate'!$B17 &amp; 'Fluid 1 Plate'!G$45)</f>
        <v>0.39500000000000002</v>
      </c>
      <c r="H76" s="96">
        <f>SUMIFS('Fluid 1 Transfer'!$O$12:$O$1000,'Fluid 1 Transfer'!$K$12:$K$1000,0,'Fluid 1 Transfer'!$H$12:$H$1000,'Fluid 1 Plate'!$B17 &amp; 'Fluid 1 Plate'!H$45)</f>
        <v>0.79749999999999999</v>
      </c>
      <c r="I76" s="96">
        <f>SUMIFS('Fluid 1 Transfer'!$O$12:$O$1000,'Fluid 1 Transfer'!$K$12:$K$1000,0,'Fluid 1 Transfer'!$H$12:$H$1000,'Fluid 1 Plate'!$B17 &amp; 'Fluid 1 Plate'!I$45)</f>
        <v>0.9325</v>
      </c>
      <c r="J76" s="96">
        <f>SUMIFS('Fluid 1 Transfer'!$O$12:$O$1000,'Fluid 1 Transfer'!$K$12:$K$1000,0,'Fluid 1 Transfer'!$H$12:$H$1000,'Fluid 1 Plate'!$B17 &amp; 'Fluid 1 Plate'!J$45)</f>
        <v>0.97750000000000004</v>
      </c>
      <c r="K76" s="96">
        <f>SUMIFS('Fluid 1 Transfer'!$O$12:$O$1000,'Fluid 1 Transfer'!$K$12:$K$1000,0,'Fluid 1 Transfer'!$H$12:$H$1000,'Fluid 1 Plate'!$B17 &amp; 'Fluid 1 Plate'!K$45)</f>
        <v>0.99250000000000005</v>
      </c>
      <c r="L76" s="96">
        <f>SUMIFS('Fluid 1 Transfer'!$O$12:$O$1000,'Fluid 1 Transfer'!$K$12:$K$1000,0,'Fluid 1 Transfer'!$H$12:$H$1000,'Fluid 1 Plate'!$B17 &amp; 'Fluid 1 Plate'!L$45)</f>
        <v>0.99750000000000005</v>
      </c>
      <c r="M76" s="96">
        <f>SUMIFS('Fluid 1 Transfer'!$O$12:$O$1000,'Fluid 1 Transfer'!$K$12:$K$1000,0,'Fluid 1 Transfer'!$H$12:$H$1000,'Fluid 1 Plate'!$B17 &amp; 'Fluid 1 Plate'!M$45)</f>
        <v>0.39</v>
      </c>
      <c r="N76" s="96">
        <f>SUMIFS('Fluid 1 Transfer'!$O$12:$O$1000,'Fluid 1 Transfer'!$K$12:$K$1000,0,'Fluid 1 Transfer'!$H$12:$H$1000,'Fluid 1 Plate'!$B17 &amp; 'Fluid 1 Plate'!N$45)</f>
        <v>0.79749999999999999</v>
      </c>
      <c r="O76" s="96">
        <f>SUMIFS('Fluid 1 Transfer'!$O$12:$O$1000,'Fluid 1 Transfer'!$K$12:$K$1000,0,'Fluid 1 Transfer'!$H$12:$H$1000,'Fluid 1 Plate'!$B17 &amp; 'Fluid 1 Plate'!O$45)</f>
        <v>0.9325</v>
      </c>
      <c r="P76" s="96">
        <f>SUMIFS('Fluid 1 Transfer'!$O$12:$O$1000,'Fluid 1 Transfer'!$K$12:$K$1000,0,'Fluid 1 Transfer'!$H$12:$H$1000,'Fluid 1 Plate'!$B17 &amp; 'Fluid 1 Plate'!P$45)</f>
        <v>0.97750000000000004</v>
      </c>
      <c r="Q76" s="96">
        <f>SUMIFS('Fluid 1 Transfer'!$O$12:$O$1000,'Fluid 1 Transfer'!$K$12:$K$1000,0,'Fluid 1 Transfer'!$H$12:$H$1000,'Fluid 1 Plate'!$B17 &amp; 'Fluid 1 Plate'!Q$45)</f>
        <v>0.99250000000000005</v>
      </c>
      <c r="R76" s="96">
        <f>SUMIFS('Fluid 1 Transfer'!$O$12:$O$1000,'Fluid 1 Transfer'!$K$12:$K$1000,0,'Fluid 1 Transfer'!$H$12:$H$1000,'Fluid 1 Plate'!$B17 &amp; 'Fluid 1 Plate'!R$45)</f>
        <v>0.99750000000000005</v>
      </c>
      <c r="S76" s="96">
        <f>SUMIFS('Fluid 1 Transfer'!$O$12:$O$1000,'Fluid 1 Transfer'!$K$12:$K$1000,0,'Fluid 1 Transfer'!$H$12:$H$1000,'Fluid 1 Plate'!$B17 &amp; 'Fluid 1 Plate'!S$45)</f>
        <v>0</v>
      </c>
      <c r="T76" s="96">
        <f>SUMIFS('Fluid 1 Transfer'!$O$12:$O$1000,'Fluid 1 Transfer'!$K$12:$K$1000,0,'Fluid 1 Transfer'!$H$12:$H$1000,'Fluid 1 Plate'!$B17 &amp; 'Fluid 1 Plate'!T$45)</f>
        <v>2.7974999999999999</v>
      </c>
      <c r="U76" s="96">
        <f>SUMIFS('Fluid 1 Transfer'!$O$12:$O$1000,'Fluid 1 Transfer'!$K$12:$K$1000,0,'Fluid 1 Transfer'!$H$12:$H$1000,'Fluid 1 Plate'!$B17 &amp; 'Fluid 1 Plate'!U$45)</f>
        <v>2.7974999999999999</v>
      </c>
      <c r="V76" s="96">
        <f>SUMIFS('Fluid 1 Transfer'!$O$12:$O$1000,'Fluid 1 Transfer'!$K$12:$K$1000,0,'Fluid 1 Transfer'!$H$12:$H$1000,'Fluid 1 Plate'!$B17 &amp; 'Fluid 1 Plate'!V$45)</f>
        <v>0</v>
      </c>
      <c r="W76" s="96">
        <f>SUMIFS('Fluid 1 Transfer'!$O$12:$O$1000,'Fluid 1 Transfer'!$K$12:$K$1000,0,'Fluid 1 Transfer'!$H$12:$H$1000,'Fluid 1 Plate'!$B17 &amp; 'Fluid 1 Plate'!W$45)</f>
        <v>0</v>
      </c>
      <c r="X76" s="96">
        <f>SUMIFS('Fluid 1 Transfer'!$O$12:$O$1000,'Fluid 1 Transfer'!$K$12:$K$1000,0,'Fluid 1 Transfer'!$H$12:$H$1000,'Fluid 1 Plate'!$B17 &amp; 'Fluid 1 Plate'!X$45)</f>
        <v>0</v>
      </c>
      <c r="Y76" s="96">
        <f>SUMIFS('Fluid 1 Transfer'!$O$12:$O$1000,'Fluid 1 Transfer'!$K$12:$K$1000,0,'Fluid 1 Transfer'!$H$12:$H$1000,'Fluid 1 Plate'!$B17 &amp; 'Fluid 1 Plate'!Y$45)</f>
        <v>1</v>
      </c>
      <c r="Z76" s="96">
        <f>SUMIFS('Fluid 1 Transfer'!$O$12:$O$1000,'Fluid 1 Transfer'!$K$12:$K$1000,0,'Fluid 1 Transfer'!$H$12:$H$1000,'Fluid 1 Plate'!$B17 &amp; 'Fluid 1 Plate'!Z$45)</f>
        <v>1</v>
      </c>
    </row>
    <row r="77" spans="2:26">
      <c r="B77" s="93" t="s">
        <v>12</v>
      </c>
      <c r="C77" s="96">
        <f>SUMIFS('Fluid 1 Transfer'!$O$12:$O$1000,'Fluid 1 Transfer'!$K$12:$K$1000,0,'Fluid 1 Transfer'!$H$12:$H$1000,'Fluid 1 Plate'!$B18 &amp; 'Fluid 1 Plate'!C$45)</f>
        <v>0.73</v>
      </c>
      <c r="D77" s="96">
        <f>SUMIFS('Fluid 1 Transfer'!$O$12:$O$1000,'Fluid 1 Transfer'!$K$12:$K$1000,0,'Fluid 1 Transfer'!$H$12:$H$1000,'Fluid 1 Plate'!$B18 &amp; 'Fluid 1 Plate'!D$45)</f>
        <v>0.91</v>
      </c>
      <c r="E77" s="96">
        <f>SUMIFS('Fluid 1 Transfer'!$O$12:$O$1000,'Fluid 1 Transfer'!$K$12:$K$1000,0,'Fluid 1 Transfer'!$H$12:$H$1000,'Fluid 1 Plate'!$B18 &amp; 'Fluid 1 Plate'!E$45)</f>
        <v>0.97</v>
      </c>
      <c r="F77" s="96">
        <f>SUMIFS('Fluid 1 Transfer'!$O$12:$O$1000,'Fluid 1 Transfer'!$K$12:$K$1000,0,'Fluid 1 Transfer'!$H$12:$H$1000,'Fluid 1 Plate'!$B18 &amp; 'Fluid 1 Plate'!F$45)</f>
        <v>0.99</v>
      </c>
      <c r="G77" s="96">
        <f>SUMIFS('Fluid 1 Transfer'!$O$12:$O$1000,'Fluid 1 Transfer'!$K$12:$K$1000,0,'Fluid 1 Transfer'!$H$12:$H$1000,'Fluid 1 Plate'!$B18 &amp; 'Fluid 1 Plate'!G$45)</f>
        <v>0.39500000000000002</v>
      </c>
      <c r="H77" s="96">
        <f>SUMIFS('Fluid 1 Transfer'!$O$12:$O$1000,'Fluid 1 Transfer'!$K$12:$K$1000,0,'Fluid 1 Transfer'!$H$12:$H$1000,'Fluid 1 Plate'!$B18 &amp; 'Fluid 1 Plate'!H$45)</f>
        <v>0.79749999999999999</v>
      </c>
      <c r="I77" s="96">
        <f>SUMIFS('Fluid 1 Transfer'!$O$12:$O$1000,'Fluid 1 Transfer'!$K$12:$K$1000,0,'Fluid 1 Transfer'!$H$12:$H$1000,'Fluid 1 Plate'!$B18 &amp; 'Fluid 1 Plate'!I$45)</f>
        <v>0.9325</v>
      </c>
      <c r="J77" s="96">
        <f>SUMIFS('Fluid 1 Transfer'!$O$12:$O$1000,'Fluid 1 Transfer'!$K$12:$K$1000,0,'Fluid 1 Transfer'!$H$12:$H$1000,'Fluid 1 Plate'!$B18 &amp; 'Fluid 1 Plate'!J$45)</f>
        <v>0.97750000000000004</v>
      </c>
      <c r="K77" s="96">
        <f>SUMIFS('Fluid 1 Transfer'!$O$12:$O$1000,'Fluid 1 Transfer'!$K$12:$K$1000,0,'Fluid 1 Transfer'!$H$12:$H$1000,'Fluid 1 Plate'!$B18 &amp; 'Fluid 1 Plate'!K$45)</f>
        <v>0.99250000000000005</v>
      </c>
      <c r="L77" s="96">
        <f>SUMIFS('Fluid 1 Transfer'!$O$12:$O$1000,'Fluid 1 Transfer'!$K$12:$K$1000,0,'Fluid 1 Transfer'!$H$12:$H$1000,'Fluid 1 Plate'!$B18 &amp; 'Fluid 1 Plate'!L$45)</f>
        <v>0.99750000000000005</v>
      </c>
      <c r="M77" s="96">
        <f>SUMIFS('Fluid 1 Transfer'!$O$12:$O$1000,'Fluid 1 Transfer'!$K$12:$K$1000,0,'Fluid 1 Transfer'!$H$12:$H$1000,'Fluid 1 Plate'!$B18 &amp; 'Fluid 1 Plate'!M$45)</f>
        <v>0.39</v>
      </c>
      <c r="N77" s="96">
        <f>SUMIFS('Fluid 1 Transfer'!$O$12:$O$1000,'Fluid 1 Transfer'!$K$12:$K$1000,0,'Fluid 1 Transfer'!$H$12:$H$1000,'Fluid 1 Plate'!$B18 &amp; 'Fluid 1 Plate'!N$45)</f>
        <v>0.79749999999999999</v>
      </c>
      <c r="O77" s="96">
        <f>SUMIFS('Fluid 1 Transfer'!$O$12:$O$1000,'Fluid 1 Transfer'!$K$12:$K$1000,0,'Fluid 1 Transfer'!$H$12:$H$1000,'Fluid 1 Plate'!$B18 &amp; 'Fluid 1 Plate'!O$45)</f>
        <v>0.9325</v>
      </c>
      <c r="P77" s="96">
        <f>SUMIFS('Fluid 1 Transfer'!$O$12:$O$1000,'Fluid 1 Transfer'!$K$12:$K$1000,0,'Fluid 1 Transfer'!$H$12:$H$1000,'Fluid 1 Plate'!$B18 &amp; 'Fluid 1 Plate'!P$45)</f>
        <v>0.97750000000000004</v>
      </c>
      <c r="Q77" s="96">
        <f>SUMIFS('Fluid 1 Transfer'!$O$12:$O$1000,'Fluid 1 Transfer'!$K$12:$K$1000,0,'Fluid 1 Transfer'!$H$12:$H$1000,'Fluid 1 Plate'!$B18 &amp; 'Fluid 1 Plate'!Q$45)</f>
        <v>0.99250000000000005</v>
      </c>
      <c r="R77" s="96">
        <f>SUMIFS('Fluid 1 Transfer'!$O$12:$O$1000,'Fluid 1 Transfer'!$K$12:$K$1000,0,'Fluid 1 Transfer'!$H$12:$H$1000,'Fluid 1 Plate'!$B18 &amp; 'Fluid 1 Plate'!R$45)</f>
        <v>0.99750000000000005</v>
      </c>
      <c r="S77" s="96">
        <f>SUMIFS('Fluid 1 Transfer'!$O$12:$O$1000,'Fluid 1 Transfer'!$K$12:$K$1000,0,'Fluid 1 Transfer'!$H$12:$H$1000,'Fluid 1 Plate'!$B18 &amp; 'Fluid 1 Plate'!S$45)</f>
        <v>0</v>
      </c>
      <c r="T77" s="96">
        <f>SUMIFS('Fluid 1 Transfer'!$O$12:$O$1000,'Fluid 1 Transfer'!$K$12:$K$1000,0,'Fluid 1 Transfer'!$H$12:$H$1000,'Fluid 1 Plate'!$B18 &amp; 'Fluid 1 Plate'!T$45)</f>
        <v>2.9325000000000001</v>
      </c>
      <c r="U77" s="96">
        <f>SUMIFS('Fluid 1 Transfer'!$O$12:$O$1000,'Fluid 1 Transfer'!$K$12:$K$1000,0,'Fluid 1 Transfer'!$H$12:$H$1000,'Fluid 1 Plate'!$B18 &amp; 'Fluid 1 Plate'!U$45)</f>
        <v>2.9325000000000001</v>
      </c>
      <c r="V77" s="96">
        <f>SUMIFS('Fluid 1 Transfer'!$O$12:$O$1000,'Fluid 1 Transfer'!$K$12:$K$1000,0,'Fluid 1 Transfer'!$H$12:$H$1000,'Fluid 1 Plate'!$B18 &amp; 'Fluid 1 Plate'!V$45)</f>
        <v>0</v>
      </c>
      <c r="W77" s="96">
        <f>SUMIFS('Fluid 1 Transfer'!$O$12:$O$1000,'Fluid 1 Transfer'!$K$12:$K$1000,0,'Fluid 1 Transfer'!$H$12:$H$1000,'Fluid 1 Plate'!$B18 &amp; 'Fluid 1 Plate'!W$45)</f>
        <v>0</v>
      </c>
      <c r="X77" s="96">
        <f>SUMIFS('Fluid 1 Transfer'!$O$12:$O$1000,'Fluid 1 Transfer'!$K$12:$K$1000,0,'Fluid 1 Transfer'!$H$12:$H$1000,'Fluid 1 Plate'!$B18 &amp; 'Fluid 1 Plate'!X$45)</f>
        <v>0</v>
      </c>
      <c r="Y77" s="96">
        <f>SUMIFS('Fluid 1 Transfer'!$O$12:$O$1000,'Fluid 1 Transfer'!$K$12:$K$1000,0,'Fluid 1 Transfer'!$H$12:$H$1000,'Fluid 1 Plate'!$B18 &amp; 'Fluid 1 Plate'!Y$45)</f>
        <v>1</v>
      </c>
      <c r="Z77" s="96">
        <f>SUMIFS('Fluid 1 Transfer'!$O$12:$O$1000,'Fluid 1 Transfer'!$K$12:$K$1000,0,'Fluid 1 Transfer'!$H$12:$H$1000,'Fluid 1 Plate'!$B18 &amp; 'Fluid 1 Plate'!Z$45)</f>
        <v>1</v>
      </c>
    </row>
    <row r="78" spans="2:26">
      <c r="B78" s="93" t="s">
        <v>13</v>
      </c>
      <c r="C78" s="96">
        <f>SUMIFS('Fluid 1 Transfer'!$O$12:$O$1000,'Fluid 1 Transfer'!$K$12:$K$1000,0,'Fluid 1 Transfer'!$H$12:$H$1000,'Fluid 1 Plate'!$B19 &amp; 'Fluid 1 Plate'!C$45)</f>
        <v>0.73</v>
      </c>
      <c r="D78" s="96">
        <f>SUMIFS('Fluid 1 Transfer'!$O$12:$O$1000,'Fluid 1 Transfer'!$K$12:$K$1000,0,'Fluid 1 Transfer'!$H$12:$H$1000,'Fluid 1 Plate'!$B19 &amp; 'Fluid 1 Plate'!D$45)</f>
        <v>0.91</v>
      </c>
      <c r="E78" s="96">
        <f>SUMIFS('Fluid 1 Transfer'!$O$12:$O$1000,'Fluid 1 Transfer'!$K$12:$K$1000,0,'Fluid 1 Transfer'!$H$12:$H$1000,'Fluid 1 Plate'!$B19 &amp; 'Fluid 1 Plate'!E$45)</f>
        <v>0.97</v>
      </c>
      <c r="F78" s="96">
        <f>SUMIFS('Fluid 1 Transfer'!$O$12:$O$1000,'Fluid 1 Transfer'!$K$12:$K$1000,0,'Fluid 1 Transfer'!$H$12:$H$1000,'Fluid 1 Plate'!$B19 &amp; 'Fluid 1 Plate'!F$45)</f>
        <v>0.99</v>
      </c>
      <c r="G78" s="96">
        <f>SUMIFS('Fluid 1 Transfer'!$O$12:$O$1000,'Fluid 1 Transfer'!$K$12:$K$1000,0,'Fluid 1 Transfer'!$H$12:$H$1000,'Fluid 1 Plate'!$B19 &amp; 'Fluid 1 Plate'!G$45)</f>
        <v>0.39500000000000002</v>
      </c>
      <c r="H78" s="96">
        <f>SUMIFS('Fluid 1 Transfer'!$O$12:$O$1000,'Fluid 1 Transfer'!$K$12:$K$1000,0,'Fluid 1 Transfer'!$H$12:$H$1000,'Fluid 1 Plate'!$B19 &amp; 'Fluid 1 Plate'!H$45)</f>
        <v>0.79749999999999999</v>
      </c>
      <c r="I78" s="96">
        <f>SUMIFS('Fluid 1 Transfer'!$O$12:$O$1000,'Fluid 1 Transfer'!$K$12:$K$1000,0,'Fluid 1 Transfer'!$H$12:$H$1000,'Fluid 1 Plate'!$B19 &amp; 'Fluid 1 Plate'!I$45)</f>
        <v>0.9325</v>
      </c>
      <c r="J78" s="96">
        <f>SUMIFS('Fluid 1 Transfer'!$O$12:$O$1000,'Fluid 1 Transfer'!$K$12:$K$1000,0,'Fluid 1 Transfer'!$H$12:$H$1000,'Fluid 1 Plate'!$B19 &amp; 'Fluid 1 Plate'!J$45)</f>
        <v>0.97750000000000004</v>
      </c>
      <c r="K78" s="96">
        <f>SUMIFS('Fluid 1 Transfer'!$O$12:$O$1000,'Fluid 1 Transfer'!$K$12:$K$1000,0,'Fluid 1 Transfer'!$H$12:$H$1000,'Fluid 1 Plate'!$B19 &amp; 'Fluid 1 Plate'!K$45)</f>
        <v>0.99250000000000005</v>
      </c>
      <c r="L78" s="96">
        <f>SUMIFS('Fluid 1 Transfer'!$O$12:$O$1000,'Fluid 1 Transfer'!$K$12:$K$1000,0,'Fluid 1 Transfer'!$H$12:$H$1000,'Fluid 1 Plate'!$B19 &amp; 'Fluid 1 Plate'!L$45)</f>
        <v>0.99750000000000005</v>
      </c>
      <c r="M78" s="96">
        <f>SUMIFS('Fluid 1 Transfer'!$O$12:$O$1000,'Fluid 1 Transfer'!$K$12:$K$1000,0,'Fluid 1 Transfer'!$H$12:$H$1000,'Fluid 1 Plate'!$B19 &amp; 'Fluid 1 Plate'!M$45)</f>
        <v>0.39</v>
      </c>
      <c r="N78" s="96">
        <f>SUMIFS('Fluid 1 Transfer'!$O$12:$O$1000,'Fluid 1 Transfer'!$K$12:$K$1000,0,'Fluid 1 Transfer'!$H$12:$H$1000,'Fluid 1 Plate'!$B19 &amp; 'Fluid 1 Plate'!N$45)</f>
        <v>0.79749999999999999</v>
      </c>
      <c r="O78" s="96">
        <f>SUMIFS('Fluid 1 Transfer'!$O$12:$O$1000,'Fluid 1 Transfer'!$K$12:$K$1000,0,'Fluid 1 Transfer'!$H$12:$H$1000,'Fluid 1 Plate'!$B19 &amp; 'Fluid 1 Plate'!O$45)</f>
        <v>0.9325</v>
      </c>
      <c r="P78" s="96">
        <f>SUMIFS('Fluid 1 Transfer'!$O$12:$O$1000,'Fluid 1 Transfer'!$K$12:$K$1000,0,'Fluid 1 Transfer'!$H$12:$H$1000,'Fluid 1 Plate'!$B19 &amp; 'Fluid 1 Plate'!P$45)</f>
        <v>0.97750000000000004</v>
      </c>
      <c r="Q78" s="96">
        <f>SUMIFS('Fluid 1 Transfer'!$O$12:$O$1000,'Fluid 1 Transfer'!$K$12:$K$1000,0,'Fluid 1 Transfer'!$H$12:$H$1000,'Fluid 1 Plate'!$B19 &amp; 'Fluid 1 Plate'!Q$45)</f>
        <v>0.99250000000000005</v>
      </c>
      <c r="R78" s="96">
        <f>SUMIFS('Fluid 1 Transfer'!$O$12:$O$1000,'Fluid 1 Transfer'!$K$12:$K$1000,0,'Fluid 1 Transfer'!$H$12:$H$1000,'Fluid 1 Plate'!$B19 &amp; 'Fluid 1 Plate'!R$45)</f>
        <v>0.99750000000000005</v>
      </c>
      <c r="S78" s="96">
        <f>SUMIFS('Fluid 1 Transfer'!$O$12:$O$1000,'Fluid 1 Transfer'!$K$12:$K$1000,0,'Fluid 1 Transfer'!$H$12:$H$1000,'Fluid 1 Plate'!$B19 &amp; 'Fluid 1 Plate'!S$45)</f>
        <v>0</v>
      </c>
      <c r="T78" s="96">
        <f>SUMIFS('Fluid 1 Transfer'!$O$12:$O$1000,'Fluid 1 Transfer'!$K$12:$K$1000,0,'Fluid 1 Transfer'!$H$12:$H$1000,'Fluid 1 Plate'!$B19 &amp; 'Fluid 1 Plate'!T$45)</f>
        <v>2.9775</v>
      </c>
      <c r="U78" s="96">
        <f>SUMIFS('Fluid 1 Transfer'!$O$12:$O$1000,'Fluid 1 Transfer'!$K$12:$K$1000,0,'Fluid 1 Transfer'!$H$12:$H$1000,'Fluid 1 Plate'!$B19 &amp; 'Fluid 1 Plate'!U$45)</f>
        <v>2.9775</v>
      </c>
      <c r="V78" s="96">
        <f>SUMIFS('Fluid 1 Transfer'!$O$12:$O$1000,'Fluid 1 Transfer'!$K$12:$K$1000,0,'Fluid 1 Transfer'!$H$12:$H$1000,'Fluid 1 Plate'!$B19 &amp; 'Fluid 1 Plate'!V$45)</f>
        <v>0</v>
      </c>
      <c r="W78" s="96">
        <f>SUMIFS('Fluid 1 Transfer'!$O$12:$O$1000,'Fluid 1 Transfer'!$K$12:$K$1000,0,'Fluid 1 Transfer'!$H$12:$H$1000,'Fluid 1 Plate'!$B19 &amp; 'Fluid 1 Plate'!W$45)</f>
        <v>0</v>
      </c>
      <c r="X78" s="96">
        <f>SUMIFS('Fluid 1 Transfer'!$O$12:$O$1000,'Fluid 1 Transfer'!$K$12:$K$1000,0,'Fluid 1 Transfer'!$H$12:$H$1000,'Fluid 1 Plate'!$B19 &amp; 'Fluid 1 Plate'!X$45)</f>
        <v>0</v>
      </c>
      <c r="Y78" s="96">
        <f>SUMIFS('Fluid 1 Transfer'!$O$12:$O$1000,'Fluid 1 Transfer'!$K$12:$K$1000,0,'Fluid 1 Transfer'!$H$12:$H$1000,'Fluid 1 Plate'!$B19 &amp; 'Fluid 1 Plate'!Y$45)</f>
        <v>1</v>
      </c>
      <c r="Z78" s="96">
        <f>SUMIFS('Fluid 1 Transfer'!$O$12:$O$1000,'Fluid 1 Transfer'!$K$12:$K$1000,0,'Fluid 1 Transfer'!$H$12:$H$1000,'Fluid 1 Plate'!$B19 &amp; 'Fluid 1 Plate'!Z$45)</f>
        <v>1</v>
      </c>
    </row>
    <row r="79" spans="2:26">
      <c r="B79" s="93" t="s">
        <v>14</v>
      </c>
      <c r="C79" s="96">
        <f>SUMIFS('Fluid 1 Transfer'!$O$12:$O$1000,'Fluid 1 Transfer'!$K$12:$K$1000,0,'Fluid 1 Transfer'!$H$12:$H$1000,'Fluid 1 Plate'!$B20 &amp; 'Fluid 1 Plate'!C$45)</f>
        <v>0.73</v>
      </c>
      <c r="D79" s="96">
        <f>SUMIFS('Fluid 1 Transfer'!$O$12:$O$1000,'Fluid 1 Transfer'!$K$12:$K$1000,0,'Fluid 1 Transfer'!$H$12:$H$1000,'Fluid 1 Plate'!$B20 &amp; 'Fluid 1 Plate'!D$45)</f>
        <v>0.91</v>
      </c>
      <c r="E79" s="96">
        <f>SUMIFS('Fluid 1 Transfer'!$O$12:$O$1000,'Fluid 1 Transfer'!$K$12:$K$1000,0,'Fluid 1 Transfer'!$H$12:$H$1000,'Fluid 1 Plate'!$B20 &amp; 'Fluid 1 Plate'!E$45)</f>
        <v>0.97</v>
      </c>
      <c r="F79" s="96">
        <f>SUMIFS('Fluid 1 Transfer'!$O$12:$O$1000,'Fluid 1 Transfer'!$K$12:$K$1000,0,'Fluid 1 Transfer'!$H$12:$H$1000,'Fluid 1 Plate'!$B20 &amp; 'Fluid 1 Plate'!F$45)</f>
        <v>0.99</v>
      </c>
      <c r="G79" s="96">
        <f>SUMIFS('Fluid 1 Transfer'!$O$12:$O$1000,'Fluid 1 Transfer'!$K$12:$K$1000,0,'Fluid 1 Transfer'!$H$12:$H$1000,'Fluid 1 Plate'!$B20 &amp; 'Fluid 1 Plate'!G$45)</f>
        <v>0.39500000000000002</v>
      </c>
      <c r="H79" s="96">
        <f>SUMIFS('Fluid 1 Transfer'!$O$12:$O$1000,'Fluid 1 Transfer'!$K$12:$K$1000,0,'Fluid 1 Transfer'!$H$12:$H$1000,'Fluid 1 Plate'!$B20 &amp; 'Fluid 1 Plate'!H$45)</f>
        <v>0.79749999999999999</v>
      </c>
      <c r="I79" s="96">
        <f>SUMIFS('Fluid 1 Transfer'!$O$12:$O$1000,'Fluid 1 Transfer'!$K$12:$K$1000,0,'Fluid 1 Transfer'!$H$12:$H$1000,'Fluid 1 Plate'!$B20 &amp; 'Fluid 1 Plate'!I$45)</f>
        <v>0.9325</v>
      </c>
      <c r="J79" s="96">
        <f>SUMIFS('Fluid 1 Transfer'!$O$12:$O$1000,'Fluid 1 Transfer'!$K$12:$K$1000,0,'Fluid 1 Transfer'!$H$12:$H$1000,'Fluid 1 Plate'!$B20 &amp; 'Fluid 1 Plate'!J$45)</f>
        <v>0.97750000000000004</v>
      </c>
      <c r="K79" s="96">
        <f>SUMIFS('Fluid 1 Transfer'!$O$12:$O$1000,'Fluid 1 Transfer'!$K$12:$K$1000,0,'Fluid 1 Transfer'!$H$12:$H$1000,'Fluid 1 Plate'!$B20 &amp; 'Fluid 1 Plate'!K$45)</f>
        <v>0.99250000000000005</v>
      </c>
      <c r="L79" s="96">
        <f>SUMIFS('Fluid 1 Transfer'!$O$12:$O$1000,'Fluid 1 Transfer'!$K$12:$K$1000,0,'Fluid 1 Transfer'!$H$12:$H$1000,'Fluid 1 Plate'!$B20 &amp; 'Fluid 1 Plate'!L$45)</f>
        <v>0.99750000000000005</v>
      </c>
      <c r="M79" s="96">
        <f>SUMIFS('Fluid 1 Transfer'!$O$12:$O$1000,'Fluid 1 Transfer'!$K$12:$K$1000,0,'Fluid 1 Transfer'!$H$12:$H$1000,'Fluid 1 Plate'!$B20 &amp; 'Fluid 1 Plate'!M$45)</f>
        <v>0.39</v>
      </c>
      <c r="N79" s="96">
        <f>SUMIFS('Fluid 1 Transfer'!$O$12:$O$1000,'Fluid 1 Transfer'!$K$12:$K$1000,0,'Fluid 1 Transfer'!$H$12:$H$1000,'Fluid 1 Plate'!$B20 &amp; 'Fluid 1 Plate'!N$45)</f>
        <v>0.79749999999999999</v>
      </c>
      <c r="O79" s="96">
        <f>SUMIFS('Fluid 1 Transfer'!$O$12:$O$1000,'Fluid 1 Transfer'!$K$12:$K$1000,0,'Fluid 1 Transfer'!$H$12:$H$1000,'Fluid 1 Plate'!$B20 &amp; 'Fluid 1 Plate'!O$45)</f>
        <v>0.9325</v>
      </c>
      <c r="P79" s="96">
        <f>SUMIFS('Fluid 1 Transfer'!$O$12:$O$1000,'Fluid 1 Transfer'!$K$12:$K$1000,0,'Fluid 1 Transfer'!$H$12:$H$1000,'Fluid 1 Plate'!$B20 &amp; 'Fluid 1 Plate'!P$45)</f>
        <v>0.97750000000000004</v>
      </c>
      <c r="Q79" s="96">
        <f>SUMIFS('Fluid 1 Transfer'!$O$12:$O$1000,'Fluid 1 Transfer'!$K$12:$K$1000,0,'Fluid 1 Transfer'!$H$12:$H$1000,'Fluid 1 Plate'!$B20 &amp; 'Fluid 1 Plate'!Q$45)</f>
        <v>0.99250000000000005</v>
      </c>
      <c r="R79" s="96">
        <f>SUMIFS('Fluid 1 Transfer'!$O$12:$O$1000,'Fluid 1 Transfer'!$K$12:$K$1000,0,'Fluid 1 Transfer'!$H$12:$H$1000,'Fluid 1 Plate'!$B20 &amp; 'Fluid 1 Plate'!R$45)</f>
        <v>0.99750000000000005</v>
      </c>
      <c r="S79" s="96">
        <f>SUMIFS('Fluid 1 Transfer'!$O$12:$O$1000,'Fluid 1 Transfer'!$K$12:$K$1000,0,'Fluid 1 Transfer'!$H$12:$H$1000,'Fluid 1 Plate'!$B20 &amp; 'Fluid 1 Plate'!S$45)</f>
        <v>0</v>
      </c>
      <c r="T79" s="96">
        <f>SUMIFS('Fluid 1 Transfer'!$O$12:$O$1000,'Fluid 1 Transfer'!$K$12:$K$1000,0,'Fluid 1 Transfer'!$H$12:$H$1000,'Fluid 1 Plate'!$B20 &amp; 'Fluid 1 Plate'!T$45)</f>
        <v>2.9925000000000002</v>
      </c>
      <c r="U79" s="96">
        <f>SUMIFS('Fluid 1 Transfer'!$O$12:$O$1000,'Fluid 1 Transfer'!$K$12:$K$1000,0,'Fluid 1 Transfer'!$H$12:$H$1000,'Fluid 1 Plate'!$B20 &amp; 'Fluid 1 Plate'!U$45)</f>
        <v>2.9925000000000002</v>
      </c>
      <c r="V79" s="96">
        <f>SUMIFS('Fluid 1 Transfer'!$O$12:$O$1000,'Fluid 1 Transfer'!$K$12:$K$1000,0,'Fluid 1 Transfer'!$H$12:$H$1000,'Fluid 1 Plate'!$B20 &amp; 'Fluid 1 Plate'!V$45)</f>
        <v>0</v>
      </c>
      <c r="W79" s="96">
        <f>SUMIFS('Fluid 1 Transfer'!$O$12:$O$1000,'Fluid 1 Transfer'!$K$12:$K$1000,0,'Fluid 1 Transfer'!$H$12:$H$1000,'Fluid 1 Plate'!$B20 &amp; 'Fluid 1 Plate'!W$45)</f>
        <v>0</v>
      </c>
      <c r="X79" s="96">
        <f>SUMIFS('Fluid 1 Transfer'!$O$12:$O$1000,'Fluid 1 Transfer'!$K$12:$K$1000,0,'Fluid 1 Transfer'!$H$12:$H$1000,'Fluid 1 Plate'!$B20 &amp; 'Fluid 1 Plate'!X$45)</f>
        <v>0</v>
      </c>
      <c r="Y79" s="96">
        <f>SUMIFS('Fluid 1 Transfer'!$O$12:$O$1000,'Fluid 1 Transfer'!$K$12:$K$1000,0,'Fluid 1 Transfer'!$H$12:$H$1000,'Fluid 1 Plate'!$B20 &amp; 'Fluid 1 Plate'!Y$45)</f>
        <v>1</v>
      </c>
      <c r="Z79" s="96">
        <f>SUMIFS('Fluid 1 Transfer'!$O$12:$O$1000,'Fluid 1 Transfer'!$K$12:$K$1000,0,'Fluid 1 Transfer'!$H$12:$H$1000,'Fluid 1 Plate'!$B20 &amp; 'Fluid 1 Plate'!Z$45)</f>
        <v>1</v>
      </c>
    </row>
    <row r="80" spans="2:26">
      <c r="B80" s="93" t="s">
        <v>15</v>
      </c>
      <c r="C80" s="96">
        <f>SUMIFS('Fluid 1 Transfer'!$O$12:$O$1000,'Fluid 1 Transfer'!$K$12:$K$1000,0,'Fluid 1 Transfer'!$H$12:$H$1000,'Fluid 1 Plate'!$B21 &amp; 'Fluid 1 Plate'!C$45)</f>
        <v>0.73</v>
      </c>
      <c r="D80" s="96">
        <f>SUMIFS('Fluid 1 Transfer'!$O$12:$O$1000,'Fluid 1 Transfer'!$K$12:$K$1000,0,'Fluid 1 Transfer'!$H$12:$H$1000,'Fluid 1 Plate'!$B21 &amp; 'Fluid 1 Plate'!D$45)</f>
        <v>0.91</v>
      </c>
      <c r="E80" s="96">
        <f>SUMIFS('Fluid 1 Transfer'!$O$12:$O$1000,'Fluid 1 Transfer'!$K$12:$K$1000,0,'Fluid 1 Transfer'!$H$12:$H$1000,'Fluid 1 Plate'!$B21 &amp; 'Fluid 1 Plate'!E$45)</f>
        <v>0.97</v>
      </c>
      <c r="F80" s="96">
        <f>SUMIFS('Fluid 1 Transfer'!$O$12:$O$1000,'Fluid 1 Transfer'!$K$12:$K$1000,0,'Fluid 1 Transfer'!$H$12:$H$1000,'Fluid 1 Plate'!$B21 &amp; 'Fluid 1 Plate'!F$45)</f>
        <v>0.99</v>
      </c>
      <c r="G80" s="96">
        <f>SUMIFS('Fluid 1 Transfer'!$O$12:$O$1000,'Fluid 1 Transfer'!$K$12:$K$1000,0,'Fluid 1 Transfer'!$H$12:$H$1000,'Fluid 1 Plate'!$B21 &amp; 'Fluid 1 Plate'!G$45)</f>
        <v>0.39500000000000002</v>
      </c>
      <c r="H80" s="96">
        <f>SUMIFS('Fluid 1 Transfer'!$O$12:$O$1000,'Fluid 1 Transfer'!$K$12:$K$1000,0,'Fluid 1 Transfer'!$H$12:$H$1000,'Fluid 1 Plate'!$B21 &amp; 'Fluid 1 Plate'!H$45)</f>
        <v>0.79749999999999999</v>
      </c>
      <c r="I80" s="96">
        <f>SUMIFS('Fluid 1 Transfer'!$O$12:$O$1000,'Fluid 1 Transfer'!$K$12:$K$1000,0,'Fluid 1 Transfer'!$H$12:$H$1000,'Fluid 1 Plate'!$B21 &amp; 'Fluid 1 Plate'!I$45)</f>
        <v>0.9325</v>
      </c>
      <c r="J80" s="96">
        <f>SUMIFS('Fluid 1 Transfer'!$O$12:$O$1000,'Fluid 1 Transfer'!$K$12:$K$1000,0,'Fluid 1 Transfer'!$H$12:$H$1000,'Fluid 1 Plate'!$B21 &amp; 'Fluid 1 Plate'!J$45)</f>
        <v>0.97750000000000004</v>
      </c>
      <c r="K80" s="96">
        <f>SUMIFS('Fluid 1 Transfer'!$O$12:$O$1000,'Fluid 1 Transfer'!$K$12:$K$1000,0,'Fluid 1 Transfer'!$H$12:$H$1000,'Fluid 1 Plate'!$B21 &amp; 'Fluid 1 Plate'!K$45)</f>
        <v>0.99250000000000005</v>
      </c>
      <c r="L80" s="96">
        <f>SUMIFS('Fluid 1 Transfer'!$O$12:$O$1000,'Fluid 1 Transfer'!$K$12:$K$1000,0,'Fluid 1 Transfer'!$H$12:$H$1000,'Fluid 1 Plate'!$B21 &amp; 'Fluid 1 Plate'!L$45)</f>
        <v>0.99750000000000005</v>
      </c>
      <c r="M80" s="96">
        <f>SUMIFS('Fluid 1 Transfer'!$O$12:$O$1000,'Fluid 1 Transfer'!$K$12:$K$1000,0,'Fluid 1 Transfer'!$H$12:$H$1000,'Fluid 1 Plate'!$B21 &amp; 'Fluid 1 Plate'!M$45)</f>
        <v>0.39</v>
      </c>
      <c r="N80" s="96">
        <f>SUMIFS('Fluid 1 Transfer'!$O$12:$O$1000,'Fluid 1 Transfer'!$K$12:$K$1000,0,'Fluid 1 Transfer'!$H$12:$H$1000,'Fluid 1 Plate'!$B21 &amp; 'Fluid 1 Plate'!N$45)</f>
        <v>0.79749999999999999</v>
      </c>
      <c r="O80" s="96">
        <f>SUMIFS('Fluid 1 Transfer'!$O$12:$O$1000,'Fluid 1 Transfer'!$K$12:$K$1000,0,'Fluid 1 Transfer'!$H$12:$H$1000,'Fluid 1 Plate'!$B21 &amp; 'Fluid 1 Plate'!O$45)</f>
        <v>0.9325</v>
      </c>
      <c r="P80" s="96">
        <f>SUMIFS('Fluid 1 Transfer'!$O$12:$O$1000,'Fluid 1 Transfer'!$K$12:$K$1000,0,'Fluid 1 Transfer'!$H$12:$H$1000,'Fluid 1 Plate'!$B21 &amp; 'Fluid 1 Plate'!P$45)</f>
        <v>0.97750000000000004</v>
      </c>
      <c r="Q80" s="96">
        <f>SUMIFS('Fluid 1 Transfer'!$O$12:$O$1000,'Fluid 1 Transfer'!$K$12:$K$1000,0,'Fluid 1 Transfer'!$H$12:$H$1000,'Fluid 1 Plate'!$B21 &amp; 'Fluid 1 Plate'!Q$45)</f>
        <v>0.99250000000000005</v>
      </c>
      <c r="R80" s="96">
        <f>SUMIFS('Fluid 1 Transfer'!$O$12:$O$1000,'Fluid 1 Transfer'!$K$12:$K$1000,0,'Fluid 1 Transfer'!$H$12:$H$1000,'Fluid 1 Plate'!$B21 &amp; 'Fluid 1 Plate'!R$45)</f>
        <v>0.99750000000000005</v>
      </c>
      <c r="S80" s="96">
        <f>SUMIFS('Fluid 1 Transfer'!$O$12:$O$1000,'Fluid 1 Transfer'!$K$12:$K$1000,0,'Fluid 1 Transfer'!$H$12:$H$1000,'Fluid 1 Plate'!$B21 &amp; 'Fluid 1 Plate'!S$45)</f>
        <v>0</v>
      </c>
      <c r="T80" s="96">
        <f>SUMIFS('Fluid 1 Transfer'!$O$12:$O$1000,'Fluid 1 Transfer'!$K$12:$K$1000,0,'Fluid 1 Transfer'!$H$12:$H$1000,'Fluid 1 Plate'!$B21 &amp; 'Fluid 1 Plate'!T$45)</f>
        <v>2.9975000000000001</v>
      </c>
      <c r="U80" s="96">
        <f>SUMIFS('Fluid 1 Transfer'!$O$12:$O$1000,'Fluid 1 Transfer'!$K$12:$K$1000,0,'Fluid 1 Transfer'!$H$12:$H$1000,'Fluid 1 Plate'!$B21 &amp; 'Fluid 1 Plate'!U$45)</f>
        <v>2.9975000000000001</v>
      </c>
      <c r="V80" s="96">
        <f>SUMIFS('Fluid 1 Transfer'!$O$12:$O$1000,'Fluid 1 Transfer'!$K$12:$K$1000,0,'Fluid 1 Transfer'!$H$12:$H$1000,'Fluid 1 Plate'!$B21 &amp; 'Fluid 1 Plate'!V$45)</f>
        <v>0</v>
      </c>
      <c r="W80" s="96">
        <f>SUMIFS('Fluid 1 Transfer'!$O$12:$O$1000,'Fluid 1 Transfer'!$K$12:$K$1000,0,'Fluid 1 Transfer'!$H$12:$H$1000,'Fluid 1 Plate'!$B21 &amp; 'Fluid 1 Plate'!W$45)</f>
        <v>0</v>
      </c>
      <c r="X80" s="96">
        <f>SUMIFS('Fluid 1 Transfer'!$O$12:$O$1000,'Fluid 1 Transfer'!$K$12:$K$1000,0,'Fluid 1 Transfer'!$H$12:$H$1000,'Fluid 1 Plate'!$B21 &amp; 'Fluid 1 Plate'!X$45)</f>
        <v>0</v>
      </c>
      <c r="Y80" s="96">
        <f>SUMIFS('Fluid 1 Transfer'!$O$12:$O$1000,'Fluid 1 Transfer'!$K$12:$K$1000,0,'Fluid 1 Transfer'!$H$12:$H$1000,'Fluid 1 Plate'!$B21 &amp; 'Fluid 1 Plate'!Y$45)</f>
        <v>1</v>
      </c>
      <c r="Z80" s="96">
        <f>SUMIFS('Fluid 1 Transfer'!$O$12:$O$1000,'Fluid 1 Transfer'!$K$12:$K$1000,0,'Fluid 1 Transfer'!$H$12:$H$1000,'Fluid 1 Plate'!$B21 &amp; 'Fluid 1 Plate'!Z$45)</f>
        <v>1</v>
      </c>
    </row>
  </sheetData>
  <mergeCells count="7">
    <mergeCell ref="C2:G2"/>
    <mergeCell ref="H2:Z2"/>
    <mergeCell ref="C63:Z63"/>
    <mergeCell ref="C43:Z43"/>
    <mergeCell ref="C4:Z4"/>
    <mergeCell ref="C23:Z23"/>
    <mergeCell ref="C44:Z44"/>
  </mergeCells>
  <conditionalFormatting sqref="C24:Z24 B25:B40 B6:B21 C5:Z5">
    <cfRule type="notContainsBlanks" dxfId="22" priority="6">
      <formula>LEN(TRIM(B5))&gt;0</formula>
    </cfRule>
  </conditionalFormatting>
  <conditionalFormatting sqref="B46:B61 C45:Z45 C64:Z64 B65:B80">
    <cfRule type="notContainsBlanks" dxfId="21" priority="2">
      <formula>LEN(TRIM(B45))&gt;0</formula>
    </cfRule>
  </conditionalFormatting>
  <conditionalFormatting sqref="C6:Z21 C25:Z40 C46:Z61 C65:Z80">
    <cfRule type="cellIs" dxfId="20" priority="1" operator="lessThanOrEqual">
      <formula>0</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sheetPr codeName="Sheet14">
    <tabColor theme="9" tint="0.39997558519241921"/>
  </sheetPr>
  <dimension ref="A1:U104"/>
  <sheetViews>
    <sheetView zoomScale="70" zoomScaleNormal="70" workbookViewId="0">
      <pane ySplit="9" topLeftCell="A10" activePane="bottomLeft" state="frozenSplit"/>
      <selection activeCell="AE50" sqref="AE50"/>
      <selection pane="bottomLeft" activeCell="G35" sqref="G35:G50"/>
    </sheetView>
  </sheetViews>
  <sheetFormatPr defaultColWidth="25.85546875" defaultRowHeight="15"/>
  <cols>
    <col min="1" max="2" width="3" style="15" customWidth="1"/>
    <col min="3" max="3" width="3" style="15" bestFit="1" customWidth="1"/>
    <col min="4" max="4" width="3.5703125" style="15" bestFit="1" customWidth="1"/>
    <col min="5" max="5" width="13" style="15" customWidth="1"/>
    <col min="6" max="6" width="13" style="38" customWidth="1"/>
    <col min="7" max="21" width="13" style="15" customWidth="1"/>
    <col min="22" max="16384" width="25.85546875" style="15"/>
  </cols>
  <sheetData>
    <row r="1" spans="1:21" s="9" customFormat="1" ht="9.9499999999999993" customHeight="1">
      <c r="A1" s="245" t="s">
        <v>413</v>
      </c>
      <c r="B1" s="246"/>
      <c r="C1" s="246"/>
      <c r="F1" s="3"/>
      <c r="G1" s="3"/>
      <c r="H1" s="3"/>
      <c r="I1" s="3"/>
      <c r="J1" s="3"/>
      <c r="K1" s="3"/>
      <c r="L1" s="3"/>
      <c r="M1" s="3"/>
      <c r="N1" s="3"/>
      <c r="O1" s="3"/>
      <c r="P1" s="3"/>
    </row>
    <row r="2" spans="1:21" s="9" customFormat="1" ht="19.5" customHeight="1" thickBot="1">
      <c r="A2" s="246"/>
      <c r="B2" s="246"/>
      <c r="C2" s="246"/>
      <c r="E2" s="237" t="s">
        <v>477</v>
      </c>
      <c r="F2" s="237"/>
      <c r="G2" s="237"/>
      <c r="H2" s="237"/>
      <c r="I2" s="237"/>
      <c r="J2" s="237"/>
      <c r="K2" s="237"/>
      <c r="L2" s="237"/>
      <c r="M2" s="237"/>
      <c r="N2" s="237"/>
      <c r="O2" s="237"/>
      <c r="P2" s="237"/>
      <c r="Q2" s="237"/>
      <c r="R2" s="237"/>
      <c r="S2" s="237"/>
      <c r="T2" s="237"/>
    </row>
    <row r="3" spans="1:21" s="9" customFormat="1" ht="21.75" thickBot="1">
      <c r="A3" s="246"/>
      <c r="B3" s="246"/>
      <c r="C3" s="246"/>
      <c r="E3" s="261" t="str">
        <f>Overview!E20</f>
        <v>AZA</v>
      </c>
      <c r="F3" s="262"/>
      <c r="G3" s="262"/>
      <c r="H3" s="262"/>
      <c r="I3" s="262"/>
      <c r="J3" s="262"/>
      <c r="K3" s="262"/>
      <c r="L3" s="262"/>
      <c r="M3" s="262"/>
      <c r="N3" s="262"/>
      <c r="O3" s="262"/>
      <c r="P3" s="262"/>
      <c r="Q3" s="262"/>
      <c r="R3" s="262"/>
      <c r="S3" s="262"/>
      <c r="T3" s="263"/>
    </row>
    <row r="4" spans="1:21" s="9" customFormat="1">
      <c r="A4" s="246"/>
      <c r="B4" s="246"/>
      <c r="C4" s="246"/>
      <c r="E4" s="251" t="s">
        <v>350</v>
      </c>
      <c r="F4" s="252"/>
      <c r="G4" s="252"/>
      <c r="H4" s="253"/>
      <c r="I4" s="251" t="s">
        <v>355</v>
      </c>
      <c r="J4" s="252"/>
      <c r="K4" s="252"/>
      <c r="L4" s="253"/>
      <c r="M4" s="251" t="s">
        <v>351</v>
      </c>
      <c r="N4" s="252"/>
      <c r="O4" s="252"/>
      <c r="P4" s="253"/>
      <c r="Q4" s="251" t="s">
        <v>368</v>
      </c>
      <c r="R4" s="252"/>
      <c r="S4" s="252"/>
      <c r="T4" s="253"/>
    </row>
    <row r="5" spans="1:21" s="9" customFormat="1">
      <c r="A5" s="246"/>
      <c r="B5" s="246"/>
      <c r="C5" s="246"/>
      <c r="E5" s="254" t="s">
        <v>357</v>
      </c>
      <c r="F5" s="255"/>
      <c r="G5" s="10">
        <f>Overview!$F$22</f>
        <v>25000</v>
      </c>
      <c r="H5" s="11" t="s">
        <v>343</v>
      </c>
      <c r="I5" s="254" t="s">
        <v>357</v>
      </c>
      <c r="J5" s="255"/>
      <c r="K5" s="76">
        <v>330</v>
      </c>
      <c r="L5" s="11" t="s">
        <v>343</v>
      </c>
      <c r="M5" s="254" t="s">
        <v>357</v>
      </c>
      <c r="N5" s="255"/>
      <c r="O5" s="76">
        <v>0.45</v>
      </c>
      <c r="P5" s="11" t="s">
        <v>343</v>
      </c>
      <c r="Q5" s="254" t="s">
        <v>381</v>
      </c>
      <c r="R5" s="255"/>
      <c r="S5" s="10">
        <f>Overview!F32</f>
        <v>18</v>
      </c>
      <c r="T5" s="11" t="str">
        <f>Overview!G16</f>
        <v>uM</v>
      </c>
    </row>
    <row r="6" spans="1:21" s="9" customFormat="1">
      <c r="A6" s="246"/>
      <c r="B6" s="246"/>
      <c r="C6" s="246"/>
      <c r="E6" s="254" t="s">
        <v>358</v>
      </c>
      <c r="F6" s="255"/>
      <c r="G6" s="10">
        <f>Overview!$F$23</f>
        <v>108</v>
      </c>
      <c r="H6" s="11" t="s">
        <v>339</v>
      </c>
      <c r="I6" s="254" t="s">
        <v>358</v>
      </c>
      <c r="J6" s="255"/>
      <c r="K6" s="10">
        <f>Overview!$F$23</f>
        <v>108</v>
      </c>
      <c r="L6" s="11" t="s">
        <v>339</v>
      </c>
      <c r="M6" s="254" t="s">
        <v>358</v>
      </c>
      <c r="N6" s="255"/>
      <c r="O6" s="10">
        <f>Overview!$F$23</f>
        <v>108</v>
      </c>
      <c r="P6" s="11" t="s">
        <v>339</v>
      </c>
      <c r="Q6" s="254" t="s">
        <v>370</v>
      </c>
      <c r="R6" s="255"/>
      <c r="S6" s="10">
        <f>Overview!F33</f>
        <v>50</v>
      </c>
      <c r="T6" s="11" t="str">
        <f>Overview!G17</f>
        <v>uL</v>
      </c>
    </row>
    <row r="7" spans="1:21" s="9" customFormat="1" ht="15" customHeight="1">
      <c r="A7" s="246"/>
      <c r="B7" s="246"/>
      <c r="C7" s="246"/>
      <c r="E7" s="254" t="s">
        <v>435</v>
      </c>
      <c r="F7" s="255"/>
      <c r="G7" s="10">
        <f>Overview!$F$24</f>
        <v>2</v>
      </c>
      <c r="H7" s="11" t="s">
        <v>339</v>
      </c>
      <c r="I7" s="254" t="s">
        <v>435</v>
      </c>
      <c r="J7" s="255"/>
      <c r="K7" s="10">
        <f>Overview!$F$24</f>
        <v>2</v>
      </c>
      <c r="L7" s="11" t="s">
        <v>339</v>
      </c>
      <c r="M7" s="254" t="s">
        <v>435</v>
      </c>
      <c r="N7" s="255"/>
      <c r="O7" s="10">
        <f>Overview!$F$24</f>
        <v>2</v>
      </c>
      <c r="P7" s="11" t="s">
        <v>339</v>
      </c>
      <c r="Q7" s="254" t="s">
        <v>378</v>
      </c>
      <c r="R7" s="255"/>
      <c r="S7" s="10">
        <f>Overview!F34</f>
        <v>2</v>
      </c>
      <c r="T7" s="11" t="str">
        <f>Overview!G18</f>
        <v>uL</v>
      </c>
    </row>
    <row r="8" spans="1:21" s="9" customFormat="1" ht="15.75" thickBot="1">
      <c r="A8" s="246"/>
      <c r="B8" s="246"/>
      <c r="C8" s="246"/>
      <c r="E8" s="256" t="s">
        <v>340</v>
      </c>
      <c r="F8" s="257"/>
      <c r="G8" s="78">
        <f>Overview!$F$25</f>
        <v>3</v>
      </c>
      <c r="H8" s="79" t="s">
        <v>349</v>
      </c>
      <c r="I8" s="256" t="s">
        <v>340</v>
      </c>
      <c r="J8" s="257"/>
      <c r="K8" s="78">
        <f>Overview!$F$25</f>
        <v>3</v>
      </c>
      <c r="L8" s="79" t="s">
        <v>349</v>
      </c>
      <c r="M8" s="256" t="s">
        <v>340</v>
      </c>
      <c r="N8" s="257"/>
      <c r="O8" s="78">
        <f>Overview!$F$25</f>
        <v>3</v>
      </c>
      <c r="P8" s="79" t="s">
        <v>349</v>
      </c>
      <c r="Q8" s="256" t="s">
        <v>384</v>
      </c>
      <c r="R8" s="257"/>
      <c r="S8" s="264" t="str">
        <f>Overview!F28</f>
        <v>Top to Bottom</v>
      </c>
      <c r="T8" s="265"/>
    </row>
    <row r="9" spans="1:21" s="98" customFormat="1" ht="9.9499999999999993" customHeight="1" thickBot="1">
      <c r="A9" s="247"/>
      <c r="B9" s="247"/>
      <c r="C9" s="247"/>
    </row>
    <row r="10" spans="1:21" ht="22.5" thickTop="1" thickBot="1">
      <c r="B10" s="248" t="s">
        <v>426</v>
      </c>
      <c r="C10" s="279" t="s">
        <v>427</v>
      </c>
      <c r="D10" s="280"/>
      <c r="E10" s="280"/>
      <c r="F10" s="280"/>
      <c r="G10" s="280"/>
      <c r="H10" s="280"/>
      <c r="I10" s="280"/>
      <c r="J10" s="280"/>
      <c r="K10" s="280"/>
      <c r="L10" s="280"/>
      <c r="M10" s="280"/>
      <c r="N10" s="280"/>
      <c r="O10" s="280"/>
      <c r="P10" s="280"/>
      <c r="Q10" s="280"/>
      <c r="R10" s="280"/>
      <c r="S10" s="280"/>
      <c r="T10" s="280"/>
      <c r="U10" s="281"/>
    </row>
    <row r="11" spans="1:21" ht="45">
      <c r="B11" s="249"/>
      <c r="C11" s="238" t="s">
        <v>348</v>
      </c>
      <c r="D11" s="239"/>
      <c r="E11" s="73" t="s">
        <v>389</v>
      </c>
      <c r="F11" s="73" t="s">
        <v>388</v>
      </c>
      <c r="G11" s="73" t="s">
        <v>382</v>
      </c>
      <c r="H11" s="73" t="s">
        <v>359</v>
      </c>
      <c r="I11" s="73" t="s">
        <v>367</v>
      </c>
      <c r="J11" s="235" t="s">
        <v>386</v>
      </c>
      <c r="K11" s="73" t="str">
        <f>"Echo "&amp;E11</f>
        <v>Echo Reagent Stock Conc.</v>
      </c>
      <c r="L11" s="73" t="str">
        <f>"Echo "&amp;F11</f>
        <v>Echo Reagent Stock Volume</v>
      </c>
      <c r="M11" s="73" t="str">
        <f>"Echo "&amp;G11</f>
        <v>Echo Dosing Plate Conc.</v>
      </c>
      <c r="N11" s="73" t="str">
        <f>"Echo "&amp;H11</f>
        <v>Echo Total Assay Volume</v>
      </c>
      <c r="O11" s="73" t="s">
        <v>385</v>
      </c>
      <c r="P11" s="73" t="s">
        <v>379</v>
      </c>
      <c r="Q11" s="73" t="s">
        <v>390</v>
      </c>
      <c r="R11" s="235" t="s">
        <v>419</v>
      </c>
      <c r="S11" s="72" t="s">
        <v>421</v>
      </c>
      <c r="T11" s="73" t="s">
        <v>383</v>
      </c>
      <c r="U11" s="41" t="s">
        <v>387</v>
      </c>
    </row>
    <row r="12" spans="1:21" s="75" customFormat="1">
      <c r="B12" s="249"/>
      <c r="C12" s="240"/>
      <c r="D12" s="241"/>
      <c r="E12" s="42" t="s">
        <v>376</v>
      </c>
      <c r="F12" s="42" t="s">
        <v>377</v>
      </c>
      <c r="G12" s="42" t="s">
        <v>376</v>
      </c>
      <c r="H12" s="42" t="s">
        <v>377</v>
      </c>
      <c r="I12" s="43" t="s">
        <v>365</v>
      </c>
      <c r="J12" s="236"/>
      <c r="K12" s="42" t="s">
        <v>376</v>
      </c>
      <c r="L12" s="42" t="s">
        <v>377</v>
      </c>
      <c r="M12" s="42" t="s">
        <v>376</v>
      </c>
      <c r="N12" s="42" t="s">
        <v>377</v>
      </c>
      <c r="O12" s="43" t="s">
        <v>365</v>
      </c>
      <c r="P12" s="42" t="s">
        <v>352</v>
      </c>
      <c r="Q12" s="42" t="s">
        <v>352</v>
      </c>
      <c r="R12" s="236"/>
      <c r="S12" s="61" t="s">
        <v>376</v>
      </c>
      <c r="T12" s="42" t="s">
        <v>380</v>
      </c>
      <c r="U12" s="44" t="s">
        <v>380</v>
      </c>
    </row>
    <row r="13" spans="1:21" s="75" customFormat="1">
      <c r="B13" s="249"/>
      <c r="C13" s="63"/>
      <c r="D13" s="49"/>
      <c r="E13" s="50" t="s">
        <v>341</v>
      </c>
      <c r="F13" s="50" t="s">
        <v>345</v>
      </c>
      <c r="G13" s="50" t="s">
        <v>344</v>
      </c>
      <c r="H13" s="50" t="s">
        <v>342</v>
      </c>
      <c r="I13" s="51"/>
      <c r="J13" s="57"/>
      <c r="K13" s="52" t="str">
        <f t="shared" ref="K13:K29" si="0">E13</f>
        <v>c1</v>
      </c>
      <c r="L13" s="50" t="s">
        <v>366</v>
      </c>
      <c r="M13" s="50" t="s">
        <v>344</v>
      </c>
      <c r="N13" s="50" t="str">
        <f t="shared" ref="N13:N29" si="1">H13</f>
        <v>v2</v>
      </c>
      <c r="O13" s="50"/>
      <c r="P13" s="50"/>
      <c r="Q13" s="53"/>
      <c r="R13" s="57"/>
      <c r="S13" s="62"/>
      <c r="T13" s="50"/>
      <c r="U13" s="54"/>
    </row>
    <row r="14" spans="1:21">
      <c r="B14" s="249"/>
      <c r="C14" s="16">
        <v>1</v>
      </c>
      <c r="D14" s="58" t="s">
        <v>7</v>
      </c>
      <c r="E14" s="17">
        <f>IF(D14="H",$G$5,IF(D14="M",$K$5,IF(D14="L",$O$5,"")))</f>
        <v>25000</v>
      </c>
      <c r="F14" s="18">
        <f>G14*H14/E14</f>
        <v>1.944</v>
      </c>
      <c r="G14" s="18">
        <f>G35*H35/F35</f>
        <v>450</v>
      </c>
      <c r="H14" s="19">
        <f t="shared" ref="H14:H29" si="2">$G$6</f>
        <v>108</v>
      </c>
      <c r="I14" s="19" t="s">
        <v>346</v>
      </c>
      <c r="J14" s="55"/>
      <c r="K14" s="20">
        <f t="shared" si="0"/>
        <v>25000</v>
      </c>
      <c r="L14" s="20">
        <f>IF(MROUND(F14*1000,2.5)/1000&gt;0,MROUND(F14*1000,2.5)/1000,0)</f>
        <v>1.9450000000000001</v>
      </c>
      <c r="M14" s="18">
        <f>K14*L14/N14</f>
        <v>450.23148148148147</v>
      </c>
      <c r="N14" s="18">
        <f t="shared" si="1"/>
        <v>108</v>
      </c>
      <c r="O14" s="18" t="s">
        <v>346</v>
      </c>
      <c r="P14" s="18" t="s">
        <v>346</v>
      </c>
      <c r="Q14" s="21">
        <f t="shared" ref="Q14:Q28" si="3">IFERROR(ABS(M14-G14)/M14,"ERR")</f>
        <v>5.1413881748068712E-4</v>
      </c>
      <c r="R14" s="55"/>
      <c r="S14" s="16">
        <f t="shared" ref="S14:S29" si="4">M14</f>
        <v>450.23148148148147</v>
      </c>
      <c r="T14" s="18">
        <f t="shared" ref="T14:T29" si="5">L14*1000</f>
        <v>1945</v>
      </c>
      <c r="U14" s="22">
        <f>IFERROR($G$7*1000-T14,"ERR")</f>
        <v>55</v>
      </c>
    </row>
    <row r="15" spans="1:21">
      <c r="B15" s="249"/>
      <c r="C15" s="23">
        <f>C14+1</f>
        <v>2</v>
      </c>
      <c r="D15" s="76" t="s">
        <v>7</v>
      </c>
      <c r="E15" s="24">
        <f t="shared" ref="E15:E29" si="6">IF(D15="H",$G$5,IF(D15="M",$K$5,IF(D15="L",$O$5,"")))</f>
        <v>25000</v>
      </c>
      <c r="F15" s="10">
        <f t="shared" ref="F15:F29" si="7">G15*H15/E15</f>
        <v>0.64800000000000002</v>
      </c>
      <c r="G15" s="10">
        <f t="shared" ref="G15:G29" si="8">G14/$I$15</f>
        <v>150</v>
      </c>
      <c r="H15" s="25">
        <f t="shared" si="2"/>
        <v>108</v>
      </c>
      <c r="I15" s="25">
        <f t="shared" ref="I15:I29" si="9">$G$8</f>
        <v>3</v>
      </c>
      <c r="J15" s="55"/>
      <c r="K15" s="26">
        <f t="shared" si="0"/>
        <v>25000</v>
      </c>
      <c r="L15" s="26">
        <f t="shared" ref="L15:L29" si="10">IF(MROUND(F15*1000,2.5)/1000&gt;0,MROUND(F15*1000,2.5)/1000,0)</f>
        <v>0.64749999999999996</v>
      </c>
      <c r="M15" s="10">
        <f t="shared" ref="M15:M29" si="11">K15*L15/N15</f>
        <v>149.88425925925927</v>
      </c>
      <c r="N15" s="10">
        <f t="shared" si="1"/>
        <v>108</v>
      </c>
      <c r="O15" s="27">
        <f>IFERROR(M14/M15,"ERR")</f>
        <v>3.0038610038610036</v>
      </c>
      <c r="P15" s="28">
        <f t="shared" ref="P15:P28" si="12">IFERROR(ABS(O15-I15)/O15,"ERR")</f>
        <v>1.2853470437017231E-3</v>
      </c>
      <c r="Q15" s="29">
        <f>IFERROR(ABS(M15-G15)/M15,"ERR")</f>
        <v>7.7220077220072297E-4</v>
      </c>
      <c r="R15" s="55"/>
      <c r="S15" s="23">
        <f t="shared" si="4"/>
        <v>149.88425925925927</v>
      </c>
      <c r="T15" s="10">
        <f t="shared" si="5"/>
        <v>647.5</v>
      </c>
      <c r="U15" s="11">
        <f t="shared" ref="U15:U29" si="13">IFERROR($G$7*1000-T15,"ERR")</f>
        <v>1352.5</v>
      </c>
    </row>
    <row r="16" spans="1:21">
      <c r="B16" s="249"/>
      <c r="C16" s="23">
        <f t="shared" ref="C16:C29" si="14">C15+1</f>
        <v>3</v>
      </c>
      <c r="D16" s="76" t="s">
        <v>7</v>
      </c>
      <c r="E16" s="24">
        <f t="shared" si="6"/>
        <v>25000</v>
      </c>
      <c r="F16" s="10">
        <f t="shared" si="7"/>
        <v>0.216</v>
      </c>
      <c r="G16" s="10">
        <f t="shared" si="8"/>
        <v>50</v>
      </c>
      <c r="H16" s="25">
        <f t="shared" si="2"/>
        <v>108</v>
      </c>
      <c r="I16" s="25">
        <f t="shared" si="9"/>
        <v>3</v>
      </c>
      <c r="J16" s="55"/>
      <c r="K16" s="26">
        <f t="shared" si="0"/>
        <v>25000</v>
      </c>
      <c r="L16" s="26">
        <f t="shared" si="10"/>
        <v>0.215</v>
      </c>
      <c r="M16" s="10">
        <f t="shared" si="11"/>
        <v>49.768518518518519</v>
      </c>
      <c r="N16" s="10">
        <f t="shared" si="1"/>
        <v>108</v>
      </c>
      <c r="O16" s="27">
        <f t="shared" ref="O16:O28" si="15">IFERROR(M15/M16,"ERR")</f>
        <v>3.0116279069767442</v>
      </c>
      <c r="P16" s="28">
        <f t="shared" si="12"/>
        <v>3.861003861003868E-3</v>
      </c>
      <c r="Q16" s="29">
        <f t="shared" si="3"/>
        <v>4.6511627906976639E-3</v>
      </c>
      <c r="R16" s="55"/>
      <c r="S16" s="23">
        <f t="shared" si="4"/>
        <v>49.768518518518519</v>
      </c>
      <c r="T16" s="10">
        <f t="shared" si="5"/>
        <v>215</v>
      </c>
      <c r="U16" s="11">
        <f t="shared" si="13"/>
        <v>1785</v>
      </c>
    </row>
    <row r="17" spans="2:21">
      <c r="B17" s="249"/>
      <c r="C17" s="23">
        <f t="shared" si="14"/>
        <v>4</v>
      </c>
      <c r="D17" s="76" t="s">
        <v>7</v>
      </c>
      <c r="E17" s="24">
        <f t="shared" si="6"/>
        <v>25000</v>
      </c>
      <c r="F17" s="10">
        <f t="shared" si="7"/>
        <v>7.2000000000000008E-2</v>
      </c>
      <c r="G17" s="10">
        <f t="shared" si="8"/>
        <v>16.666666666666668</v>
      </c>
      <c r="H17" s="25">
        <f t="shared" si="2"/>
        <v>108</v>
      </c>
      <c r="I17" s="25">
        <f t="shared" si="9"/>
        <v>3</v>
      </c>
      <c r="J17" s="55"/>
      <c r="K17" s="26">
        <f t="shared" si="0"/>
        <v>25000</v>
      </c>
      <c r="L17" s="26">
        <f t="shared" si="10"/>
        <v>7.2499999999999995E-2</v>
      </c>
      <c r="M17" s="10">
        <f t="shared" si="11"/>
        <v>16.782407407407405</v>
      </c>
      <c r="N17" s="10">
        <f t="shared" si="1"/>
        <v>108</v>
      </c>
      <c r="O17" s="27">
        <f t="shared" si="15"/>
        <v>2.9655172413793109</v>
      </c>
      <c r="P17" s="28">
        <f t="shared" si="12"/>
        <v>1.1627906976743983E-2</v>
      </c>
      <c r="Q17" s="29">
        <f t="shared" si="3"/>
        <v>6.8965517241377046E-3</v>
      </c>
      <c r="R17" s="55"/>
      <c r="S17" s="23">
        <f t="shared" si="4"/>
        <v>16.782407407407405</v>
      </c>
      <c r="T17" s="10">
        <f t="shared" si="5"/>
        <v>72.5</v>
      </c>
      <c r="U17" s="11">
        <f t="shared" si="13"/>
        <v>1927.5</v>
      </c>
    </row>
    <row r="18" spans="2:21">
      <c r="B18" s="249"/>
      <c r="C18" s="23">
        <f t="shared" si="14"/>
        <v>5</v>
      </c>
      <c r="D18" s="76" t="s">
        <v>12</v>
      </c>
      <c r="E18" s="24">
        <f t="shared" si="6"/>
        <v>330</v>
      </c>
      <c r="F18" s="10">
        <f t="shared" si="7"/>
        <v>1.8181818181818186</v>
      </c>
      <c r="G18" s="10">
        <f t="shared" si="8"/>
        <v>5.5555555555555562</v>
      </c>
      <c r="H18" s="25">
        <f t="shared" si="2"/>
        <v>108</v>
      </c>
      <c r="I18" s="25">
        <f t="shared" si="9"/>
        <v>3</v>
      </c>
      <c r="J18" s="55"/>
      <c r="K18" s="26">
        <f t="shared" si="0"/>
        <v>330</v>
      </c>
      <c r="L18" s="26">
        <f t="shared" si="10"/>
        <v>1.8174999999999999</v>
      </c>
      <c r="M18" s="10">
        <f t="shared" si="11"/>
        <v>5.5534722222222221</v>
      </c>
      <c r="N18" s="10">
        <f t="shared" si="1"/>
        <v>108</v>
      </c>
      <c r="O18" s="27">
        <f t="shared" si="15"/>
        <v>3.0219665707973817</v>
      </c>
      <c r="P18" s="28">
        <f t="shared" si="12"/>
        <v>7.2689655172411766E-3</v>
      </c>
      <c r="Q18" s="29">
        <f t="shared" si="3"/>
        <v>3.7514067775429641E-4</v>
      </c>
      <c r="R18" s="55"/>
      <c r="S18" s="23">
        <f t="shared" si="4"/>
        <v>5.5534722222222221</v>
      </c>
      <c r="T18" s="10">
        <f t="shared" si="5"/>
        <v>1817.5</v>
      </c>
      <c r="U18" s="11">
        <f t="shared" si="13"/>
        <v>182.5</v>
      </c>
    </row>
    <row r="19" spans="2:21" s="75" customFormat="1">
      <c r="B19" s="249"/>
      <c r="C19" s="23">
        <f t="shared" si="14"/>
        <v>6</v>
      </c>
      <c r="D19" s="76" t="s">
        <v>12</v>
      </c>
      <c r="E19" s="24">
        <f t="shared" si="6"/>
        <v>330</v>
      </c>
      <c r="F19" s="10">
        <f t="shared" si="7"/>
        <v>0.60606060606060619</v>
      </c>
      <c r="G19" s="10">
        <f t="shared" si="8"/>
        <v>1.8518518518518521</v>
      </c>
      <c r="H19" s="25">
        <f t="shared" si="2"/>
        <v>108</v>
      </c>
      <c r="I19" s="25">
        <f t="shared" si="9"/>
        <v>3</v>
      </c>
      <c r="J19" s="55"/>
      <c r="K19" s="26">
        <f t="shared" si="0"/>
        <v>330</v>
      </c>
      <c r="L19" s="26">
        <f t="shared" si="10"/>
        <v>0.60499999999999998</v>
      </c>
      <c r="M19" s="10">
        <f t="shared" si="11"/>
        <v>1.8486111111111112</v>
      </c>
      <c r="N19" s="10">
        <f t="shared" si="1"/>
        <v>108</v>
      </c>
      <c r="O19" s="27">
        <f t="shared" si="15"/>
        <v>3.0041322314049586</v>
      </c>
      <c r="P19" s="28">
        <f t="shared" si="12"/>
        <v>1.3755158184318706E-3</v>
      </c>
      <c r="Q19" s="29">
        <f t="shared" si="3"/>
        <v>1.7530678687704218E-3</v>
      </c>
      <c r="R19" s="55"/>
      <c r="S19" s="23">
        <f t="shared" si="4"/>
        <v>1.8486111111111112</v>
      </c>
      <c r="T19" s="10">
        <f t="shared" si="5"/>
        <v>605</v>
      </c>
      <c r="U19" s="11">
        <f t="shared" si="13"/>
        <v>1395</v>
      </c>
    </row>
    <row r="20" spans="2:21" s="30" customFormat="1">
      <c r="B20" s="249"/>
      <c r="C20" s="23">
        <f t="shared" si="14"/>
        <v>7</v>
      </c>
      <c r="D20" s="76" t="s">
        <v>12</v>
      </c>
      <c r="E20" s="24">
        <f t="shared" si="6"/>
        <v>330</v>
      </c>
      <c r="F20" s="10">
        <f t="shared" si="7"/>
        <v>0.20202020202020204</v>
      </c>
      <c r="G20" s="10">
        <f t="shared" si="8"/>
        <v>0.61728395061728403</v>
      </c>
      <c r="H20" s="25">
        <f t="shared" si="2"/>
        <v>108</v>
      </c>
      <c r="I20" s="25">
        <f t="shared" si="9"/>
        <v>3</v>
      </c>
      <c r="J20" s="55"/>
      <c r="K20" s="26">
        <f t="shared" si="0"/>
        <v>330</v>
      </c>
      <c r="L20" s="26">
        <f t="shared" si="10"/>
        <v>0.20250000000000001</v>
      </c>
      <c r="M20" s="10">
        <f t="shared" si="11"/>
        <v>0.61875000000000002</v>
      </c>
      <c r="N20" s="10">
        <f t="shared" si="1"/>
        <v>108</v>
      </c>
      <c r="O20" s="27">
        <f t="shared" si="15"/>
        <v>2.9876543209876543</v>
      </c>
      <c r="P20" s="28">
        <f t="shared" si="12"/>
        <v>4.132231404958696E-3</v>
      </c>
      <c r="Q20" s="29">
        <f t="shared" si="3"/>
        <v>2.3693727397430218E-3</v>
      </c>
      <c r="R20" s="55"/>
      <c r="S20" s="23">
        <f t="shared" si="4"/>
        <v>0.61875000000000002</v>
      </c>
      <c r="T20" s="10">
        <f t="shared" si="5"/>
        <v>202.5</v>
      </c>
      <c r="U20" s="11">
        <f t="shared" si="13"/>
        <v>1797.5</v>
      </c>
    </row>
    <row r="21" spans="2:21">
      <c r="B21" s="249"/>
      <c r="C21" s="23">
        <f t="shared" si="14"/>
        <v>8</v>
      </c>
      <c r="D21" s="76" t="s">
        <v>12</v>
      </c>
      <c r="E21" s="24">
        <f t="shared" si="6"/>
        <v>330</v>
      </c>
      <c r="F21" s="10">
        <f t="shared" si="7"/>
        <v>6.7340067340067353E-2</v>
      </c>
      <c r="G21" s="10">
        <f t="shared" si="8"/>
        <v>0.20576131687242802</v>
      </c>
      <c r="H21" s="25">
        <f t="shared" si="2"/>
        <v>108</v>
      </c>
      <c r="I21" s="25">
        <f t="shared" si="9"/>
        <v>3</v>
      </c>
      <c r="J21" s="55"/>
      <c r="K21" s="26">
        <f t="shared" si="0"/>
        <v>330</v>
      </c>
      <c r="L21" s="26">
        <f t="shared" si="10"/>
        <v>6.7500000000000004E-2</v>
      </c>
      <c r="M21" s="10">
        <f t="shared" si="11"/>
        <v>0.20625000000000002</v>
      </c>
      <c r="N21" s="10">
        <f t="shared" si="1"/>
        <v>108</v>
      </c>
      <c r="O21" s="27">
        <f t="shared" si="15"/>
        <v>3</v>
      </c>
      <c r="P21" s="28">
        <f t="shared" si="12"/>
        <v>0</v>
      </c>
      <c r="Q21" s="29">
        <f t="shared" si="3"/>
        <v>2.3693727397430218E-3</v>
      </c>
      <c r="R21" s="55"/>
      <c r="S21" s="23">
        <f t="shared" si="4"/>
        <v>0.20625000000000002</v>
      </c>
      <c r="T21" s="10">
        <f t="shared" si="5"/>
        <v>67.5</v>
      </c>
      <c r="U21" s="11">
        <f t="shared" si="13"/>
        <v>1932.5</v>
      </c>
    </row>
    <row r="22" spans="2:21">
      <c r="B22" s="249"/>
      <c r="C22" s="23">
        <f t="shared" si="14"/>
        <v>9</v>
      </c>
      <c r="D22" s="76" t="s">
        <v>12</v>
      </c>
      <c r="E22" s="24">
        <f t="shared" si="6"/>
        <v>330</v>
      </c>
      <c r="F22" s="10">
        <f t="shared" si="7"/>
        <v>2.2446689113355785E-2</v>
      </c>
      <c r="G22" s="10">
        <f t="shared" si="8"/>
        <v>6.8587105624142677E-2</v>
      </c>
      <c r="H22" s="25">
        <f t="shared" si="2"/>
        <v>108</v>
      </c>
      <c r="I22" s="25">
        <f t="shared" si="9"/>
        <v>3</v>
      </c>
      <c r="J22" s="55"/>
      <c r="K22" s="26">
        <f t="shared" si="0"/>
        <v>330</v>
      </c>
      <c r="L22" s="26">
        <f t="shared" si="10"/>
        <v>2.2499999999999999E-2</v>
      </c>
      <c r="M22" s="10">
        <f t="shared" si="11"/>
        <v>6.8749999999999992E-2</v>
      </c>
      <c r="N22" s="10">
        <f t="shared" si="1"/>
        <v>108</v>
      </c>
      <c r="O22" s="27">
        <f t="shared" si="15"/>
        <v>3.0000000000000004</v>
      </c>
      <c r="P22" s="28">
        <f t="shared" si="12"/>
        <v>1.4802973661668751E-16</v>
      </c>
      <c r="Q22" s="29">
        <f t="shared" si="3"/>
        <v>2.369372739742753E-3</v>
      </c>
      <c r="R22" s="55"/>
      <c r="S22" s="23">
        <f t="shared" si="4"/>
        <v>6.8749999999999992E-2</v>
      </c>
      <c r="T22" s="10">
        <f t="shared" si="5"/>
        <v>22.5</v>
      </c>
      <c r="U22" s="11">
        <f t="shared" si="13"/>
        <v>1977.5</v>
      </c>
    </row>
    <row r="23" spans="2:21">
      <c r="B23" s="249"/>
      <c r="C23" s="23">
        <f t="shared" si="14"/>
        <v>10</v>
      </c>
      <c r="D23" s="76" t="s">
        <v>12</v>
      </c>
      <c r="E23" s="24">
        <f t="shared" si="6"/>
        <v>330</v>
      </c>
      <c r="F23" s="10">
        <f t="shared" si="7"/>
        <v>7.482229704451929E-3</v>
      </c>
      <c r="G23" s="10">
        <f t="shared" si="8"/>
        <v>2.2862368541380892E-2</v>
      </c>
      <c r="H23" s="25">
        <f t="shared" si="2"/>
        <v>108</v>
      </c>
      <c r="I23" s="25">
        <f t="shared" si="9"/>
        <v>3</v>
      </c>
      <c r="J23" s="55"/>
      <c r="K23" s="26">
        <f t="shared" si="0"/>
        <v>330</v>
      </c>
      <c r="L23" s="26">
        <f t="shared" si="10"/>
        <v>7.4999999999999997E-3</v>
      </c>
      <c r="M23" s="10">
        <f t="shared" si="11"/>
        <v>2.2916666666666669E-2</v>
      </c>
      <c r="N23" s="10">
        <f t="shared" si="1"/>
        <v>108</v>
      </c>
      <c r="O23" s="27">
        <f t="shared" si="15"/>
        <v>2.9999999999999996</v>
      </c>
      <c r="P23" s="28">
        <f t="shared" si="12"/>
        <v>1.4802973661668756E-16</v>
      </c>
      <c r="Q23" s="29">
        <f t="shared" si="3"/>
        <v>2.3693727397429546E-3</v>
      </c>
      <c r="R23" s="55"/>
      <c r="S23" s="23">
        <f t="shared" si="4"/>
        <v>2.2916666666666669E-2</v>
      </c>
      <c r="T23" s="10">
        <f t="shared" si="5"/>
        <v>7.5</v>
      </c>
      <c r="U23" s="11">
        <f t="shared" si="13"/>
        <v>1992.5</v>
      </c>
    </row>
    <row r="24" spans="2:21">
      <c r="B24" s="249"/>
      <c r="C24" s="23">
        <f t="shared" si="14"/>
        <v>11</v>
      </c>
      <c r="D24" s="76" t="s">
        <v>11</v>
      </c>
      <c r="E24" s="24">
        <f t="shared" si="6"/>
        <v>0.45</v>
      </c>
      <c r="F24" s="10">
        <f t="shared" si="7"/>
        <v>1.8289894833104714</v>
      </c>
      <c r="G24" s="10">
        <f t="shared" si="8"/>
        <v>7.6207895137936311E-3</v>
      </c>
      <c r="H24" s="25">
        <f t="shared" si="2"/>
        <v>108</v>
      </c>
      <c r="I24" s="25">
        <f t="shared" si="9"/>
        <v>3</v>
      </c>
      <c r="J24" s="55"/>
      <c r="K24" s="26">
        <f t="shared" si="0"/>
        <v>0.45</v>
      </c>
      <c r="L24" s="26">
        <f t="shared" si="10"/>
        <v>1.83</v>
      </c>
      <c r="M24" s="10">
        <f t="shared" si="11"/>
        <v>7.6249999999999998E-3</v>
      </c>
      <c r="N24" s="10">
        <f t="shared" si="1"/>
        <v>108</v>
      </c>
      <c r="O24" s="27">
        <f t="shared" si="15"/>
        <v>3.0054644808743172</v>
      </c>
      <c r="P24" s="28">
        <f t="shared" si="12"/>
        <v>1.8181818181818939E-3</v>
      </c>
      <c r="Q24" s="29">
        <f t="shared" si="3"/>
        <v>5.5219491231065182E-4</v>
      </c>
      <c r="R24" s="55"/>
      <c r="S24" s="23">
        <f t="shared" si="4"/>
        <v>7.6249999999999998E-3</v>
      </c>
      <c r="T24" s="10">
        <f t="shared" si="5"/>
        <v>1830</v>
      </c>
      <c r="U24" s="11">
        <f t="shared" si="13"/>
        <v>170</v>
      </c>
    </row>
    <row r="25" spans="2:21">
      <c r="B25" s="249"/>
      <c r="C25" s="23">
        <f t="shared" si="14"/>
        <v>12</v>
      </c>
      <c r="D25" s="76" t="s">
        <v>11</v>
      </c>
      <c r="E25" s="24">
        <f t="shared" si="6"/>
        <v>0.45</v>
      </c>
      <c r="F25" s="10">
        <f t="shared" si="7"/>
        <v>0.6096631611034905</v>
      </c>
      <c r="G25" s="10">
        <f t="shared" si="8"/>
        <v>2.5402631712645438E-3</v>
      </c>
      <c r="H25" s="25">
        <f t="shared" si="2"/>
        <v>108</v>
      </c>
      <c r="I25" s="25">
        <f t="shared" si="9"/>
        <v>3</v>
      </c>
      <c r="J25" s="55"/>
      <c r="K25" s="26">
        <f t="shared" si="0"/>
        <v>0.45</v>
      </c>
      <c r="L25" s="26">
        <f t="shared" si="10"/>
        <v>0.61</v>
      </c>
      <c r="M25" s="10">
        <f t="shared" si="11"/>
        <v>2.5416666666666669E-3</v>
      </c>
      <c r="N25" s="10">
        <f t="shared" si="1"/>
        <v>108</v>
      </c>
      <c r="O25" s="27">
        <f t="shared" si="15"/>
        <v>2.9999999999999996</v>
      </c>
      <c r="P25" s="28">
        <f t="shared" si="12"/>
        <v>1.4802973661668756E-16</v>
      </c>
      <c r="Q25" s="29">
        <f t="shared" si="3"/>
        <v>5.5219491231070863E-4</v>
      </c>
      <c r="R25" s="55"/>
      <c r="S25" s="23">
        <f t="shared" si="4"/>
        <v>2.5416666666666669E-3</v>
      </c>
      <c r="T25" s="10">
        <f t="shared" si="5"/>
        <v>610</v>
      </c>
      <c r="U25" s="11">
        <f t="shared" si="13"/>
        <v>1390</v>
      </c>
    </row>
    <row r="26" spans="2:21">
      <c r="B26" s="249"/>
      <c r="C26" s="23">
        <f t="shared" si="14"/>
        <v>13</v>
      </c>
      <c r="D26" s="76" t="s">
        <v>11</v>
      </c>
      <c r="E26" s="24">
        <f t="shared" si="6"/>
        <v>0.45</v>
      </c>
      <c r="F26" s="10">
        <f t="shared" si="7"/>
        <v>0.20322105370116347</v>
      </c>
      <c r="G26" s="10">
        <f t="shared" si="8"/>
        <v>8.4675439042151458E-4</v>
      </c>
      <c r="H26" s="25">
        <f t="shared" si="2"/>
        <v>108</v>
      </c>
      <c r="I26" s="25">
        <f t="shared" si="9"/>
        <v>3</v>
      </c>
      <c r="J26" s="55"/>
      <c r="K26" s="26">
        <f t="shared" si="0"/>
        <v>0.45</v>
      </c>
      <c r="L26" s="26">
        <f t="shared" si="10"/>
        <v>0.20250000000000001</v>
      </c>
      <c r="M26" s="10">
        <f t="shared" si="11"/>
        <v>8.437500000000001E-4</v>
      </c>
      <c r="N26" s="10">
        <f t="shared" si="1"/>
        <v>108</v>
      </c>
      <c r="O26" s="27">
        <f t="shared" si="15"/>
        <v>3.0123456790123457</v>
      </c>
      <c r="P26" s="28">
        <f t="shared" si="12"/>
        <v>4.0983606557377233E-3</v>
      </c>
      <c r="Q26" s="29">
        <f t="shared" si="3"/>
        <v>3.5607590180912366E-3</v>
      </c>
      <c r="R26" s="55"/>
      <c r="S26" s="23">
        <f t="shared" si="4"/>
        <v>8.437500000000001E-4</v>
      </c>
      <c r="T26" s="10">
        <f t="shared" si="5"/>
        <v>202.5</v>
      </c>
      <c r="U26" s="11">
        <f t="shared" si="13"/>
        <v>1797.5</v>
      </c>
    </row>
    <row r="27" spans="2:21">
      <c r="B27" s="249"/>
      <c r="C27" s="23">
        <f t="shared" si="14"/>
        <v>14</v>
      </c>
      <c r="D27" s="76" t="s">
        <v>11</v>
      </c>
      <c r="E27" s="24">
        <f t="shared" si="6"/>
        <v>0.45</v>
      </c>
      <c r="F27" s="10">
        <f t="shared" si="7"/>
        <v>6.7740351233721172E-2</v>
      </c>
      <c r="G27" s="10">
        <f t="shared" si="8"/>
        <v>2.8225146347383821E-4</v>
      </c>
      <c r="H27" s="25">
        <f t="shared" si="2"/>
        <v>108</v>
      </c>
      <c r="I27" s="25">
        <f t="shared" si="9"/>
        <v>3</v>
      </c>
      <c r="J27" s="55"/>
      <c r="K27" s="26">
        <f t="shared" si="0"/>
        <v>0.45</v>
      </c>
      <c r="L27" s="26">
        <f t="shared" si="10"/>
        <v>6.7500000000000004E-2</v>
      </c>
      <c r="M27" s="10">
        <f t="shared" si="11"/>
        <v>2.8125000000000003E-4</v>
      </c>
      <c r="N27" s="10">
        <f t="shared" si="1"/>
        <v>108</v>
      </c>
      <c r="O27" s="27">
        <f t="shared" si="15"/>
        <v>3</v>
      </c>
      <c r="P27" s="28">
        <f t="shared" si="12"/>
        <v>0</v>
      </c>
      <c r="Q27" s="29">
        <f t="shared" si="3"/>
        <v>3.5607590180913007E-3</v>
      </c>
      <c r="R27" s="55"/>
      <c r="S27" s="23">
        <f t="shared" si="4"/>
        <v>2.8125000000000003E-4</v>
      </c>
      <c r="T27" s="10">
        <f t="shared" si="5"/>
        <v>67.5</v>
      </c>
      <c r="U27" s="11">
        <f t="shared" si="13"/>
        <v>1932.5</v>
      </c>
    </row>
    <row r="28" spans="2:21">
      <c r="B28" s="249"/>
      <c r="C28" s="23">
        <f t="shared" si="14"/>
        <v>15</v>
      </c>
      <c r="D28" s="76" t="s">
        <v>11</v>
      </c>
      <c r="E28" s="24">
        <f t="shared" si="6"/>
        <v>0.45</v>
      </c>
      <c r="F28" s="10">
        <f t="shared" si="7"/>
        <v>2.2580117077907056E-2</v>
      </c>
      <c r="G28" s="10">
        <f t="shared" si="8"/>
        <v>9.408382115794607E-5</v>
      </c>
      <c r="H28" s="25">
        <f t="shared" si="2"/>
        <v>108</v>
      </c>
      <c r="I28" s="25">
        <f t="shared" si="9"/>
        <v>3</v>
      </c>
      <c r="J28" s="55"/>
      <c r="K28" s="26">
        <f t="shared" si="0"/>
        <v>0.45</v>
      </c>
      <c r="L28" s="26">
        <f t="shared" si="10"/>
        <v>2.2499999999999999E-2</v>
      </c>
      <c r="M28" s="10">
        <f t="shared" si="11"/>
        <v>9.3750000000000002E-5</v>
      </c>
      <c r="N28" s="10">
        <f t="shared" si="1"/>
        <v>108</v>
      </c>
      <c r="O28" s="27">
        <f t="shared" si="15"/>
        <v>3.0000000000000004</v>
      </c>
      <c r="P28" s="28">
        <f t="shared" si="12"/>
        <v>1.4802973661668751E-16</v>
      </c>
      <c r="Q28" s="29">
        <f t="shared" si="3"/>
        <v>3.5607590180913975E-3</v>
      </c>
      <c r="R28" s="55"/>
      <c r="S28" s="23">
        <f t="shared" si="4"/>
        <v>9.3750000000000002E-5</v>
      </c>
      <c r="T28" s="10">
        <f t="shared" si="5"/>
        <v>22.5</v>
      </c>
      <c r="U28" s="11">
        <f t="shared" si="13"/>
        <v>1977.5</v>
      </c>
    </row>
    <row r="29" spans="2:21" ht="15.75" thickBot="1">
      <c r="B29" s="250"/>
      <c r="C29" s="31">
        <f t="shared" si="14"/>
        <v>16</v>
      </c>
      <c r="D29" s="77" t="s">
        <v>11</v>
      </c>
      <c r="E29" s="32">
        <f t="shared" si="6"/>
        <v>0.45</v>
      </c>
      <c r="F29" s="78">
        <f t="shared" si="7"/>
        <v>7.5267056926356848E-3</v>
      </c>
      <c r="G29" s="78">
        <f t="shared" si="8"/>
        <v>3.1361273719315355E-5</v>
      </c>
      <c r="H29" s="33">
        <f t="shared" si="2"/>
        <v>108</v>
      </c>
      <c r="I29" s="33">
        <f t="shared" si="9"/>
        <v>3</v>
      </c>
      <c r="J29" s="56"/>
      <c r="K29" s="34">
        <f t="shared" si="0"/>
        <v>0.45</v>
      </c>
      <c r="L29" s="34">
        <f t="shared" si="10"/>
        <v>7.4999999999999997E-3</v>
      </c>
      <c r="M29" s="78">
        <f t="shared" si="11"/>
        <v>3.1250000000000001E-5</v>
      </c>
      <c r="N29" s="78">
        <f t="shared" si="1"/>
        <v>108</v>
      </c>
      <c r="O29" s="35">
        <f>IFERROR(M28/M29,"ERROR")</f>
        <v>3</v>
      </c>
      <c r="P29" s="36">
        <f>IFERROR(ABS(O29-I29)/O29,"ERROR")</f>
        <v>0</v>
      </c>
      <c r="Q29" s="37">
        <f>IFERROR(ABS(M29-G29)/M29,"ERROR")</f>
        <v>3.5607590180913255E-3</v>
      </c>
      <c r="R29" s="56"/>
      <c r="S29" s="31">
        <f t="shared" si="4"/>
        <v>3.1250000000000001E-5</v>
      </c>
      <c r="T29" s="78">
        <f t="shared" si="5"/>
        <v>7.5</v>
      </c>
      <c r="U29" s="79">
        <f t="shared" si="13"/>
        <v>1992.5</v>
      </c>
    </row>
    <row r="30" spans="2:21" ht="15.75" thickBot="1">
      <c r="F30" s="15"/>
      <c r="P30" s="39">
        <f>SUM(P15:P29)</f>
        <v>3.5467513096001525E-2</v>
      </c>
      <c r="Q30" s="39">
        <f>SUM(Q14:Q29)</f>
        <v>3.9787179506999872E-2</v>
      </c>
    </row>
    <row r="31" spans="2:21" ht="21.75" thickBot="1">
      <c r="B31" s="248" t="s">
        <v>426</v>
      </c>
      <c r="C31" s="258" t="s">
        <v>428</v>
      </c>
      <c r="D31" s="259"/>
      <c r="E31" s="259"/>
      <c r="F31" s="259"/>
      <c r="G31" s="259"/>
      <c r="H31" s="259"/>
      <c r="I31" s="259"/>
      <c r="J31" s="259"/>
      <c r="K31" s="259"/>
      <c r="L31" s="260"/>
      <c r="M31" s="7"/>
      <c r="N31" s="7"/>
      <c r="O31" s="7"/>
      <c r="P31" s="7"/>
      <c r="Q31" s="7"/>
      <c r="R31" s="7"/>
      <c r="S31" s="7"/>
      <c r="T31" s="7"/>
      <c r="U31" s="7"/>
    </row>
    <row r="32" spans="2:21" s="75" customFormat="1" ht="45">
      <c r="B32" s="249"/>
      <c r="C32" s="238" t="s">
        <v>348</v>
      </c>
      <c r="D32" s="239"/>
      <c r="E32" s="73" t="s">
        <v>425</v>
      </c>
      <c r="F32" s="73" t="s">
        <v>378</v>
      </c>
      <c r="G32" s="73" t="s">
        <v>424</v>
      </c>
      <c r="H32" s="73" t="s">
        <v>370</v>
      </c>
      <c r="I32" s="73" t="s">
        <v>391</v>
      </c>
      <c r="J32" s="73" t="s">
        <v>422</v>
      </c>
      <c r="K32" s="73" t="str">
        <f>P11</f>
        <v>Dilution Ratio Error</v>
      </c>
      <c r="L32" s="41" t="s">
        <v>423</v>
      </c>
    </row>
    <row r="33" spans="2:12" s="75" customFormat="1">
      <c r="B33" s="249"/>
      <c r="C33" s="240"/>
      <c r="D33" s="241"/>
      <c r="E33" s="74" t="s">
        <v>376</v>
      </c>
      <c r="F33" s="74" t="s">
        <v>377</v>
      </c>
      <c r="G33" s="74" t="s">
        <v>376</v>
      </c>
      <c r="H33" s="74" t="s">
        <v>377</v>
      </c>
      <c r="I33" s="70" t="s">
        <v>365</v>
      </c>
      <c r="J33" s="70" t="s">
        <v>376</v>
      </c>
      <c r="K33" s="74" t="s">
        <v>352</v>
      </c>
      <c r="L33" s="71" t="s">
        <v>352</v>
      </c>
    </row>
    <row r="34" spans="2:12" s="75" customFormat="1">
      <c r="B34" s="249"/>
      <c r="C34" s="64"/>
      <c r="D34" s="65"/>
      <c r="E34" s="66" t="s">
        <v>341</v>
      </c>
      <c r="F34" s="66" t="s">
        <v>375</v>
      </c>
      <c r="G34" s="66" t="s">
        <v>344</v>
      </c>
      <c r="H34" s="66" t="s">
        <v>342</v>
      </c>
      <c r="I34" s="67" t="s">
        <v>420</v>
      </c>
      <c r="J34" s="67" t="s">
        <v>416</v>
      </c>
      <c r="K34" s="66"/>
      <c r="L34" s="68"/>
    </row>
    <row r="35" spans="2:12">
      <c r="B35" s="249"/>
      <c r="C35" s="23">
        <v>1</v>
      </c>
      <c r="D35" s="10"/>
      <c r="E35" s="10">
        <f t="shared" ref="E35:E50" si="16">M14</f>
        <v>450.23148148148147</v>
      </c>
      <c r="F35" s="10">
        <f t="shared" ref="F35:F50" si="17">$S$7</f>
        <v>2</v>
      </c>
      <c r="G35" s="10">
        <f>S5</f>
        <v>18</v>
      </c>
      <c r="H35" s="10">
        <f t="shared" ref="H35:H50" si="18">$S$6</f>
        <v>50</v>
      </c>
      <c r="I35" s="10" t="s">
        <v>346</v>
      </c>
      <c r="J35" s="10">
        <f>G35</f>
        <v>18</v>
      </c>
      <c r="K35" s="10" t="s">
        <v>346</v>
      </c>
      <c r="L35" s="45">
        <f t="shared" ref="L35:L50" si="19">ABS(J35-G35)/J35</f>
        <v>0</v>
      </c>
    </row>
    <row r="36" spans="2:12">
      <c r="B36" s="249"/>
      <c r="C36" s="23">
        <f>C35+1</f>
        <v>2</v>
      </c>
      <c r="D36" s="10"/>
      <c r="E36" s="10">
        <f t="shared" si="16"/>
        <v>149.88425925925927</v>
      </c>
      <c r="F36" s="10">
        <f t="shared" si="17"/>
        <v>2</v>
      </c>
      <c r="G36" s="10">
        <f>E36*F36/H36</f>
        <v>5.9953703703703702</v>
      </c>
      <c r="H36" s="10">
        <f t="shared" si="18"/>
        <v>50</v>
      </c>
      <c r="I36" s="10">
        <f t="shared" ref="I36:I49" si="20">IFERROR(G35/G36,"ERR")</f>
        <v>3.0023166023166024</v>
      </c>
      <c r="J36" s="10">
        <f>J35/$G$8</f>
        <v>6</v>
      </c>
      <c r="K36" s="28">
        <f t="shared" ref="K36:K49" si="21">IFERROR(ABS(I36-I15)/I36,"ERR")</f>
        <v>7.7160493827161823E-4</v>
      </c>
      <c r="L36" s="45">
        <f t="shared" si="19"/>
        <v>7.716049382716269E-4</v>
      </c>
    </row>
    <row r="37" spans="2:12">
      <c r="B37" s="249"/>
      <c r="C37" s="23">
        <f t="shared" ref="C37:C50" si="22">C36+1</f>
        <v>3</v>
      </c>
      <c r="D37" s="10"/>
      <c r="E37" s="10">
        <f t="shared" si="16"/>
        <v>49.768518518518519</v>
      </c>
      <c r="F37" s="10">
        <f t="shared" si="17"/>
        <v>2</v>
      </c>
      <c r="G37" s="10">
        <f t="shared" ref="G37:G50" si="23">E37*F37/H37</f>
        <v>1.9907407407407407</v>
      </c>
      <c r="H37" s="10">
        <f t="shared" si="18"/>
        <v>50</v>
      </c>
      <c r="I37" s="10">
        <f t="shared" si="20"/>
        <v>3.0116279069767442</v>
      </c>
      <c r="J37" s="10">
        <f t="shared" ref="J37:J50" si="24">J36/$G$8</f>
        <v>2</v>
      </c>
      <c r="K37" s="28">
        <f t="shared" si="21"/>
        <v>3.861003861003868E-3</v>
      </c>
      <c r="L37" s="45">
        <f t="shared" si="19"/>
        <v>4.6296296296296502E-3</v>
      </c>
    </row>
    <row r="38" spans="2:12">
      <c r="B38" s="249"/>
      <c r="C38" s="23">
        <f t="shared" si="22"/>
        <v>4</v>
      </c>
      <c r="D38" s="10"/>
      <c r="E38" s="10">
        <f t="shared" si="16"/>
        <v>16.782407407407405</v>
      </c>
      <c r="F38" s="10">
        <f t="shared" si="17"/>
        <v>2</v>
      </c>
      <c r="G38" s="10">
        <f t="shared" si="23"/>
        <v>0.67129629629629617</v>
      </c>
      <c r="H38" s="10">
        <f t="shared" si="18"/>
        <v>50</v>
      </c>
      <c r="I38" s="10">
        <f t="shared" si="20"/>
        <v>2.9655172413793109</v>
      </c>
      <c r="J38" s="10">
        <f t="shared" si="24"/>
        <v>0.66666666666666663</v>
      </c>
      <c r="K38" s="28">
        <f t="shared" si="21"/>
        <v>1.1627906976743983E-2</v>
      </c>
      <c r="L38" s="45">
        <f t="shared" si="19"/>
        <v>6.9444444444443088E-3</v>
      </c>
    </row>
    <row r="39" spans="2:12">
      <c r="B39" s="249"/>
      <c r="C39" s="23">
        <f t="shared" si="22"/>
        <v>5</v>
      </c>
      <c r="D39" s="10"/>
      <c r="E39" s="10">
        <f t="shared" si="16"/>
        <v>5.5534722222222221</v>
      </c>
      <c r="F39" s="10">
        <f t="shared" si="17"/>
        <v>2</v>
      </c>
      <c r="G39" s="10">
        <f t="shared" si="23"/>
        <v>0.22213888888888889</v>
      </c>
      <c r="H39" s="10">
        <f t="shared" si="18"/>
        <v>50</v>
      </c>
      <c r="I39" s="10">
        <f t="shared" si="20"/>
        <v>3.0219665707973817</v>
      </c>
      <c r="J39" s="10">
        <f t="shared" si="24"/>
        <v>0.22222222222222221</v>
      </c>
      <c r="K39" s="28">
        <f t="shared" si="21"/>
        <v>7.2689655172411766E-3</v>
      </c>
      <c r="L39" s="45">
        <f t="shared" si="19"/>
        <v>3.749999999999587E-4</v>
      </c>
    </row>
    <row r="40" spans="2:12">
      <c r="B40" s="249"/>
      <c r="C40" s="23">
        <f t="shared" si="22"/>
        <v>6</v>
      </c>
      <c r="D40" s="10"/>
      <c r="E40" s="10">
        <f t="shared" si="16"/>
        <v>1.8486111111111112</v>
      </c>
      <c r="F40" s="10">
        <f t="shared" si="17"/>
        <v>2</v>
      </c>
      <c r="G40" s="10">
        <f t="shared" si="23"/>
        <v>7.3944444444444452E-2</v>
      </c>
      <c r="H40" s="10">
        <f t="shared" si="18"/>
        <v>50</v>
      </c>
      <c r="I40" s="10">
        <f t="shared" si="20"/>
        <v>3.0041322314049586</v>
      </c>
      <c r="J40" s="10">
        <f t="shared" si="24"/>
        <v>7.407407407407407E-2</v>
      </c>
      <c r="K40" s="28">
        <f t="shared" si="21"/>
        <v>1.3755158184318706E-3</v>
      </c>
      <c r="L40" s="45">
        <f t="shared" si="19"/>
        <v>1.7499999999998489E-3</v>
      </c>
    </row>
    <row r="41" spans="2:12">
      <c r="B41" s="249"/>
      <c r="C41" s="23">
        <f t="shared" si="22"/>
        <v>7</v>
      </c>
      <c r="D41" s="10"/>
      <c r="E41" s="10">
        <f t="shared" si="16"/>
        <v>0.61875000000000002</v>
      </c>
      <c r="F41" s="10">
        <f t="shared" si="17"/>
        <v>2</v>
      </c>
      <c r="G41" s="10">
        <f t="shared" si="23"/>
        <v>2.4750000000000001E-2</v>
      </c>
      <c r="H41" s="10">
        <f t="shared" si="18"/>
        <v>50</v>
      </c>
      <c r="I41" s="10">
        <f t="shared" si="20"/>
        <v>2.9876543209876543</v>
      </c>
      <c r="J41" s="10">
        <f t="shared" si="24"/>
        <v>2.4691358024691357E-2</v>
      </c>
      <c r="K41" s="28">
        <f t="shared" si="21"/>
        <v>4.132231404958696E-3</v>
      </c>
      <c r="L41" s="45">
        <f t="shared" si="19"/>
        <v>2.3750000000001027E-3</v>
      </c>
    </row>
    <row r="42" spans="2:12">
      <c r="B42" s="249"/>
      <c r="C42" s="23">
        <f t="shared" si="22"/>
        <v>8</v>
      </c>
      <c r="D42" s="10"/>
      <c r="E42" s="10">
        <f t="shared" si="16"/>
        <v>0.20625000000000002</v>
      </c>
      <c r="F42" s="10">
        <f t="shared" si="17"/>
        <v>2</v>
      </c>
      <c r="G42" s="10">
        <f t="shared" si="23"/>
        <v>8.2500000000000004E-3</v>
      </c>
      <c r="H42" s="10">
        <f t="shared" si="18"/>
        <v>50</v>
      </c>
      <c r="I42" s="10">
        <f t="shared" si="20"/>
        <v>3</v>
      </c>
      <c r="J42" s="10">
        <f t="shared" si="24"/>
        <v>8.2304526748971183E-3</v>
      </c>
      <c r="K42" s="28">
        <f t="shared" si="21"/>
        <v>0</v>
      </c>
      <c r="L42" s="45">
        <f t="shared" si="19"/>
        <v>2.3750000000001734E-3</v>
      </c>
    </row>
    <row r="43" spans="2:12">
      <c r="B43" s="249"/>
      <c r="C43" s="23">
        <f t="shared" si="22"/>
        <v>9</v>
      </c>
      <c r="D43" s="10"/>
      <c r="E43" s="10">
        <f t="shared" si="16"/>
        <v>6.8749999999999992E-2</v>
      </c>
      <c r="F43" s="10">
        <f t="shared" si="17"/>
        <v>2</v>
      </c>
      <c r="G43" s="10">
        <f t="shared" si="23"/>
        <v>2.7499999999999998E-3</v>
      </c>
      <c r="H43" s="10">
        <f t="shared" si="18"/>
        <v>50</v>
      </c>
      <c r="I43" s="10">
        <f t="shared" si="20"/>
        <v>3.0000000000000004</v>
      </c>
      <c r="J43" s="10">
        <f t="shared" si="24"/>
        <v>2.7434842249657062E-3</v>
      </c>
      <c r="K43" s="28">
        <f t="shared" si="21"/>
        <v>1.4802973661668751E-16</v>
      </c>
      <c r="L43" s="45">
        <f t="shared" si="19"/>
        <v>2.3750000000000151E-3</v>
      </c>
    </row>
    <row r="44" spans="2:12">
      <c r="B44" s="249"/>
      <c r="C44" s="23">
        <f t="shared" si="22"/>
        <v>10</v>
      </c>
      <c r="D44" s="10"/>
      <c r="E44" s="10">
        <f t="shared" si="16"/>
        <v>2.2916666666666669E-2</v>
      </c>
      <c r="F44" s="10">
        <f t="shared" si="17"/>
        <v>2</v>
      </c>
      <c r="G44" s="10">
        <f t="shared" si="23"/>
        <v>9.1666666666666676E-4</v>
      </c>
      <c r="H44" s="10">
        <f t="shared" si="18"/>
        <v>50</v>
      </c>
      <c r="I44" s="10">
        <f t="shared" si="20"/>
        <v>2.9999999999999996</v>
      </c>
      <c r="J44" s="10">
        <f t="shared" si="24"/>
        <v>9.1449474165523545E-4</v>
      </c>
      <c r="K44" s="28">
        <f t="shared" si="21"/>
        <v>1.4802973661668756E-16</v>
      </c>
      <c r="L44" s="45">
        <f t="shared" si="19"/>
        <v>2.3750000000001335E-3</v>
      </c>
    </row>
    <row r="45" spans="2:12">
      <c r="B45" s="249"/>
      <c r="C45" s="23">
        <f t="shared" si="22"/>
        <v>11</v>
      </c>
      <c r="D45" s="10"/>
      <c r="E45" s="10">
        <f t="shared" si="16"/>
        <v>7.6249999999999998E-3</v>
      </c>
      <c r="F45" s="10">
        <f t="shared" si="17"/>
        <v>2</v>
      </c>
      <c r="G45" s="10">
        <f t="shared" si="23"/>
        <v>3.0499999999999999E-4</v>
      </c>
      <c r="H45" s="10">
        <f t="shared" si="18"/>
        <v>50</v>
      </c>
      <c r="I45" s="10">
        <f t="shared" si="20"/>
        <v>3.0054644808743172</v>
      </c>
      <c r="J45" s="10">
        <f t="shared" si="24"/>
        <v>3.0483158055174517E-4</v>
      </c>
      <c r="K45" s="28">
        <f t="shared" si="21"/>
        <v>1.8181818181818939E-3</v>
      </c>
      <c r="L45" s="45">
        <f t="shared" si="19"/>
        <v>5.5249999999993108E-4</v>
      </c>
    </row>
    <row r="46" spans="2:12">
      <c r="B46" s="249"/>
      <c r="C46" s="23">
        <f t="shared" si="22"/>
        <v>12</v>
      </c>
      <c r="D46" s="10"/>
      <c r="E46" s="10">
        <f t="shared" si="16"/>
        <v>2.5416666666666669E-3</v>
      </c>
      <c r="F46" s="10">
        <f t="shared" si="17"/>
        <v>2</v>
      </c>
      <c r="G46" s="10">
        <f t="shared" si="23"/>
        <v>1.0166666666666668E-4</v>
      </c>
      <c r="H46" s="10">
        <f t="shared" si="18"/>
        <v>50</v>
      </c>
      <c r="I46" s="10">
        <f t="shared" si="20"/>
        <v>2.9999999999999996</v>
      </c>
      <c r="J46" s="10">
        <f t="shared" si="24"/>
        <v>1.0161052685058173E-4</v>
      </c>
      <c r="K46" s="28">
        <f t="shared" si="21"/>
        <v>1.4802973661668756E-16</v>
      </c>
      <c r="L46" s="45">
        <f t="shared" si="19"/>
        <v>5.5250000000006444E-4</v>
      </c>
    </row>
    <row r="47" spans="2:12">
      <c r="B47" s="249"/>
      <c r="C47" s="23">
        <f t="shared" si="22"/>
        <v>13</v>
      </c>
      <c r="D47" s="10"/>
      <c r="E47" s="10">
        <f t="shared" si="16"/>
        <v>8.437500000000001E-4</v>
      </c>
      <c r="F47" s="10">
        <f t="shared" si="17"/>
        <v>2</v>
      </c>
      <c r="G47" s="10">
        <f t="shared" si="23"/>
        <v>3.3750000000000007E-5</v>
      </c>
      <c r="H47" s="10">
        <f t="shared" si="18"/>
        <v>50</v>
      </c>
      <c r="I47" s="10">
        <f t="shared" si="20"/>
        <v>3.0123456790123453</v>
      </c>
      <c r="J47" s="10">
        <f t="shared" si="24"/>
        <v>3.3870175616860578E-5</v>
      </c>
      <c r="K47" s="28">
        <f t="shared" si="21"/>
        <v>4.0983606557375759E-3</v>
      </c>
      <c r="L47" s="45">
        <f t="shared" si="19"/>
        <v>3.5481249999999237E-3</v>
      </c>
    </row>
    <row r="48" spans="2:12">
      <c r="B48" s="249"/>
      <c r="C48" s="23">
        <f t="shared" si="22"/>
        <v>14</v>
      </c>
      <c r="D48" s="10"/>
      <c r="E48" s="10">
        <f t="shared" si="16"/>
        <v>2.8125000000000003E-4</v>
      </c>
      <c r="F48" s="10">
        <f t="shared" si="17"/>
        <v>2</v>
      </c>
      <c r="G48" s="10">
        <f t="shared" si="23"/>
        <v>1.1250000000000001E-5</v>
      </c>
      <c r="H48" s="10">
        <f t="shared" si="18"/>
        <v>50</v>
      </c>
      <c r="I48" s="10">
        <f t="shared" si="20"/>
        <v>3.0000000000000004</v>
      </c>
      <c r="J48" s="10">
        <f t="shared" si="24"/>
        <v>1.1290058538953526E-5</v>
      </c>
      <c r="K48" s="28">
        <f t="shared" si="21"/>
        <v>1.4802973661668751E-16</v>
      </c>
      <c r="L48" s="45">
        <f t="shared" si="19"/>
        <v>3.5481250000000738E-3</v>
      </c>
    </row>
    <row r="49" spans="2:12">
      <c r="B49" s="249"/>
      <c r="C49" s="23">
        <f t="shared" si="22"/>
        <v>15</v>
      </c>
      <c r="D49" s="10"/>
      <c r="E49" s="10">
        <f t="shared" si="16"/>
        <v>9.3750000000000002E-5</v>
      </c>
      <c r="F49" s="10">
        <f t="shared" si="17"/>
        <v>2</v>
      </c>
      <c r="G49" s="10">
        <f t="shared" si="23"/>
        <v>3.7500000000000001E-6</v>
      </c>
      <c r="H49" s="10">
        <f t="shared" si="18"/>
        <v>50</v>
      </c>
      <c r="I49" s="10">
        <f t="shared" si="20"/>
        <v>3</v>
      </c>
      <c r="J49" s="10">
        <f t="shared" si="24"/>
        <v>3.763352846317842E-6</v>
      </c>
      <c r="K49" s="28">
        <f t="shared" si="21"/>
        <v>0</v>
      </c>
      <c r="L49" s="45">
        <f t="shared" si="19"/>
        <v>3.5481250000001111E-3</v>
      </c>
    </row>
    <row r="50" spans="2:12" ht="15.75" thickBot="1">
      <c r="B50" s="250"/>
      <c r="C50" s="31">
        <f t="shared" si="22"/>
        <v>16</v>
      </c>
      <c r="D50" s="78"/>
      <c r="E50" s="78">
        <f t="shared" si="16"/>
        <v>3.1250000000000001E-5</v>
      </c>
      <c r="F50" s="78">
        <f t="shared" si="17"/>
        <v>2</v>
      </c>
      <c r="G50" s="78">
        <f t="shared" si="23"/>
        <v>1.2500000000000001E-6</v>
      </c>
      <c r="H50" s="46">
        <f t="shared" si="18"/>
        <v>50</v>
      </c>
      <c r="I50" s="46">
        <f>IFERROR(G49/G50,"ERROR")</f>
        <v>3</v>
      </c>
      <c r="J50" s="78">
        <f t="shared" si="24"/>
        <v>1.2544509487726141E-6</v>
      </c>
      <c r="K50" s="36">
        <f>IFERROR(ABS(I50-I29)/I50,"ERROR")</f>
        <v>0</v>
      </c>
      <c r="L50" s="47">
        <f t="shared" si="19"/>
        <v>3.5481250000001111E-3</v>
      </c>
    </row>
    <row r="51" spans="2:12">
      <c r="F51" s="15"/>
      <c r="J51" s="39"/>
      <c r="K51" s="39">
        <f>SUM(K36:K50)</f>
        <v>3.4953770990571273E-2</v>
      </c>
      <c r="L51" s="39">
        <f>SUM(L35:L50)</f>
        <v>3.9268179012346027E-2</v>
      </c>
    </row>
    <row r="52" spans="2:12">
      <c r="F52" s="15"/>
      <c r="L52" s="75"/>
    </row>
    <row r="53" spans="2:12">
      <c r="F53" s="15"/>
      <c r="L53" s="75"/>
    </row>
    <row r="54" spans="2:12">
      <c r="F54" s="15"/>
    </row>
    <row r="55" spans="2:12">
      <c r="F55" s="15"/>
    </row>
    <row r="56" spans="2:12">
      <c r="F56" s="15"/>
    </row>
    <row r="57" spans="2:12">
      <c r="F57" s="15"/>
    </row>
    <row r="58" spans="2:12">
      <c r="F58" s="15"/>
    </row>
    <row r="59" spans="2:12">
      <c r="F59" s="15"/>
    </row>
    <row r="60" spans="2:12" s="75" customFormat="1">
      <c r="L60" s="15"/>
    </row>
    <row r="61" spans="2:12">
      <c r="F61" s="15"/>
    </row>
    <row r="62" spans="2:12">
      <c r="F62" s="15"/>
    </row>
    <row r="63" spans="2:12">
      <c r="F63" s="15"/>
    </row>
    <row r="64" spans="2:12">
      <c r="F64" s="15"/>
    </row>
    <row r="65" spans="6:6">
      <c r="F65" s="15"/>
    </row>
    <row r="66" spans="6:6">
      <c r="F66" s="15"/>
    </row>
    <row r="67" spans="6:6">
      <c r="F67" s="15"/>
    </row>
    <row r="68" spans="6:6">
      <c r="F68" s="15"/>
    </row>
    <row r="69" spans="6:6">
      <c r="F69" s="15"/>
    </row>
    <row r="70" spans="6:6">
      <c r="F70" s="15"/>
    </row>
    <row r="71" spans="6:6">
      <c r="F71" s="15"/>
    </row>
    <row r="72" spans="6:6">
      <c r="F72" s="15"/>
    </row>
    <row r="73" spans="6:6">
      <c r="F73" s="15"/>
    </row>
    <row r="74" spans="6:6">
      <c r="F74" s="15"/>
    </row>
    <row r="75" spans="6:6">
      <c r="F75" s="15"/>
    </row>
    <row r="76" spans="6:6">
      <c r="F76" s="15"/>
    </row>
    <row r="77" spans="6:6">
      <c r="F77" s="15"/>
    </row>
    <row r="78" spans="6:6">
      <c r="F78" s="15"/>
    </row>
    <row r="79" spans="6:6">
      <c r="F79" s="15"/>
    </row>
    <row r="80" spans="6:6">
      <c r="F80" s="15"/>
    </row>
    <row r="81" spans="6:6">
      <c r="F81" s="15"/>
    </row>
    <row r="82" spans="6:6">
      <c r="F82" s="15"/>
    </row>
    <row r="83" spans="6:6">
      <c r="F83" s="15"/>
    </row>
    <row r="84" spans="6:6">
      <c r="F84" s="15"/>
    </row>
    <row r="85" spans="6:6">
      <c r="F85" s="15"/>
    </row>
    <row r="86" spans="6:6">
      <c r="F86" s="15"/>
    </row>
    <row r="87" spans="6:6">
      <c r="F87" s="15"/>
    </row>
    <row r="88" spans="6:6">
      <c r="F88" s="15"/>
    </row>
    <row r="89" spans="6:6">
      <c r="F89" s="15"/>
    </row>
    <row r="90" spans="6:6">
      <c r="F90" s="15"/>
    </row>
    <row r="91" spans="6:6">
      <c r="F91" s="15"/>
    </row>
    <row r="92" spans="6:6">
      <c r="F92" s="15"/>
    </row>
    <row r="93" spans="6:6">
      <c r="F93" s="15"/>
    </row>
    <row r="94" spans="6:6">
      <c r="F94" s="15"/>
    </row>
    <row r="95" spans="6:6">
      <c r="F95" s="15"/>
    </row>
    <row r="96" spans="6:6">
      <c r="F96" s="15"/>
    </row>
    <row r="97" spans="5:6">
      <c r="F97" s="15"/>
    </row>
    <row r="98" spans="5:6">
      <c r="F98" s="15"/>
    </row>
    <row r="99" spans="5:6">
      <c r="F99" s="15"/>
    </row>
    <row r="101" spans="5:6">
      <c r="E101" s="48" t="s">
        <v>394</v>
      </c>
    </row>
    <row r="102" spans="5:6">
      <c r="E102" s="48" t="s">
        <v>7</v>
      </c>
    </row>
    <row r="103" spans="5:6">
      <c r="E103" s="48" t="s">
        <v>12</v>
      </c>
    </row>
    <row r="104" spans="5:6">
      <c r="E104" s="48" t="s">
        <v>11</v>
      </c>
    </row>
  </sheetData>
  <mergeCells count="32">
    <mergeCell ref="E7:F7"/>
    <mergeCell ref="I7:J7"/>
    <mergeCell ref="M7:N7"/>
    <mergeCell ref="Q7:R7"/>
    <mergeCell ref="A1:C9"/>
    <mergeCell ref="E2:T2"/>
    <mergeCell ref="E3:T3"/>
    <mergeCell ref="E4:H4"/>
    <mergeCell ref="I4:L4"/>
    <mergeCell ref="M4:P4"/>
    <mergeCell ref="Q4:T4"/>
    <mergeCell ref="E5:F5"/>
    <mergeCell ref="I5:J5"/>
    <mergeCell ref="M5:N5"/>
    <mergeCell ref="Q5:R5"/>
    <mergeCell ref="E6:F6"/>
    <mergeCell ref="I6:J6"/>
    <mergeCell ref="M6:N6"/>
    <mergeCell ref="Q6:R6"/>
    <mergeCell ref="M8:N8"/>
    <mergeCell ref="Q8:R8"/>
    <mergeCell ref="S8:T8"/>
    <mergeCell ref="B10:B29"/>
    <mergeCell ref="C10:U10"/>
    <mergeCell ref="C11:D12"/>
    <mergeCell ref="J11:J12"/>
    <mergeCell ref="R11:R12"/>
    <mergeCell ref="B31:B50"/>
    <mergeCell ref="C31:L31"/>
    <mergeCell ref="C32:D33"/>
    <mergeCell ref="E8:F8"/>
    <mergeCell ref="I8:J8"/>
  </mergeCells>
  <conditionalFormatting sqref="P15:P29">
    <cfRule type="colorScale" priority="10">
      <colorScale>
        <cfvo type="min" val="0"/>
        <cfvo type="percentile" val="50"/>
        <cfvo type="max" val="0"/>
        <color rgb="FF63BE7B"/>
        <color rgb="FFFFEB84"/>
        <color rgb="FFF8696B"/>
      </colorScale>
    </cfRule>
  </conditionalFormatting>
  <conditionalFormatting sqref="Q14:Q29">
    <cfRule type="colorScale" priority="9">
      <colorScale>
        <cfvo type="min" val="0"/>
        <cfvo type="percentile" val="50"/>
        <cfvo type="max" val="0"/>
        <color rgb="FF63BE7B"/>
        <color rgb="FFFFEB84"/>
        <color rgb="FFF8696B"/>
      </colorScale>
    </cfRule>
  </conditionalFormatting>
  <conditionalFormatting sqref="K36:K50">
    <cfRule type="colorScale" priority="8">
      <colorScale>
        <cfvo type="min" val="0"/>
        <cfvo type="percentile" val="50"/>
        <cfvo type="max" val="0"/>
        <color rgb="FF63BE7B"/>
        <color rgb="FFFFEB84"/>
        <color rgb="FFF8696B"/>
      </colorScale>
    </cfRule>
  </conditionalFormatting>
  <conditionalFormatting sqref="E101:E104">
    <cfRule type="containsText" dxfId="19" priority="7" operator="containsText" text="OK">
      <formula>NOT(ISERROR(SEARCH("OK",E101)))</formula>
    </cfRule>
  </conditionalFormatting>
  <conditionalFormatting sqref="L35:L50">
    <cfRule type="colorScale" priority="6">
      <colorScale>
        <cfvo type="min" val="0"/>
        <cfvo type="percentile" val="50"/>
        <cfvo type="max" val="0"/>
        <color rgb="FF63BE7B"/>
        <color rgb="FFFFEB84"/>
        <color rgb="FFF8696B"/>
      </colorScale>
    </cfRule>
  </conditionalFormatting>
  <conditionalFormatting sqref="L14:M29 E35:E50 G35:G50 S14:U29">
    <cfRule type="cellIs" dxfId="18" priority="5" operator="lessThanOrEqual">
      <formula>0</formula>
    </cfRule>
  </conditionalFormatting>
  <conditionalFormatting sqref="T14:U29 O14:Q29 I35:L50">
    <cfRule type="containsText" dxfId="17" priority="4" operator="containsText" text="ERROR">
      <formula>NOT(ISERROR(SEARCH("ERROR",I14)))</formula>
    </cfRule>
  </conditionalFormatting>
  <conditionalFormatting sqref="D14:D29 K5 O5 A1">
    <cfRule type="notContainsBlanks" dxfId="16" priority="3">
      <formula>LEN(TRIM(A1))&gt;0</formula>
    </cfRule>
  </conditionalFormatting>
  <conditionalFormatting sqref="C11 E11:U12 E32:L33 C32">
    <cfRule type="notContainsBlanks" dxfId="15" priority="2">
      <formula>LEN(TRIM(C11))&gt;0</formula>
    </cfRule>
  </conditionalFormatting>
  <conditionalFormatting sqref="B10:C10 B31:C31 E3">
    <cfRule type="notContainsBlanks" dxfId="14" priority="11">
      <formula>LEN(TRIM(B3))&gt;0</formula>
    </cfRule>
  </conditionalFormatting>
  <dataValidations count="1">
    <dataValidation type="list" allowBlank="1" showInputMessage="1" showErrorMessage="1" sqref="D14:D29">
      <formula1>$E$102:$E$104</formula1>
    </dataValidation>
  </dataValidations>
  <pageMargins left="0.25" right="0.25"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sheetPr codeName="Sheet15">
    <tabColor theme="9" tint="0.39997558519241921"/>
  </sheetPr>
  <dimension ref="A1:AJ3000"/>
  <sheetViews>
    <sheetView zoomScale="80" zoomScaleNormal="80" workbookViewId="0">
      <pane ySplit="11" topLeftCell="A12" activePane="bottomLeft" state="frozenSplit"/>
      <selection activeCell="AE50" sqref="AE50"/>
      <selection pane="bottomLeft" activeCell="F27" sqref="F27"/>
    </sheetView>
  </sheetViews>
  <sheetFormatPr defaultColWidth="8.7109375" defaultRowHeight="15"/>
  <cols>
    <col min="1" max="1" width="3.85546875" style="6" customWidth="1"/>
    <col min="2" max="2" width="4.42578125" style="112" bestFit="1" customWidth="1"/>
    <col min="3" max="3" width="13.7109375" style="6" customWidth="1"/>
    <col min="4" max="10" width="13.7109375" style="2" customWidth="1"/>
    <col min="11" max="11" width="13.7109375" style="114" customWidth="1"/>
    <col min="12" max="17" width="13.7109375" style="2" customWidth="1"/>
    <col min="18" max="18" width="5.7109375" style="6" customWidth="1"/>
    <col min="19" max="29" width="8.7109375" style="6" customWidth="1"/>
    <col min="30" max="16384" width="8.7109375" style="6"/>
  </cols>
  <sheetData>
    <row r="1" spans="1:22" s="101" customFormat="1" ht="15" customHeight="1">
      <c r="A1" s="80"/>
      <c r="B1" s="80"/>
      <c r="C1" s="80"/>
      <c r="D1" s="80"/>
      <c r="E1" s="82"/>
      <c r="F1" s="82"/>
      <c r="G1" s="82"/>
      <c r="H1" s="82"/>
      <c r="I1" s="82"/>
      <c r="J1" s="82"/>
      <c r="K1" s="82"/>
      <c r="L1" s="82"/>
      <c r="M1" s="82"/>
      <c r="N1" s="82"/>
      <c r="O1" s="82"/>
      <c r="P1" s="82"/>
      <c r="Q1" s="80"/>
      <c r="R1" s="80"/>
      <c r="S1" s="80"/>
      <c r="T1" s="80"/>
      <c r="U1" s="80"/>
    </row>
    <row r="2" spans="1:22" s="101" customFormat="1" ht="19.5" thickBot="1">
      <c r="A2" s="80"/>
      <c r="B2" s="80"/>
      <c r="C2" s="80"/>
      <c r="D2" s="80"/>
      <c r="E2" s="80"/>
      <c r="F2" s="266" t="s">
        <v>478</v>
      </c>
      <c r="G2" s="266"/>
      <c r="H2" s="266"/>
      <c r="I2" s="266"/>
      <c r="J2" s="266"/>
      <c r="K2" s="266"/>
      <c r="L2" s="266"/>
      <c r="M2" s="266"/>
      <c r="N2" s="266"/>
      <c r="O2" s="266"/>
      <c r="P2" s="266"/>
      <c r="Q2" s="266"/>
      <c r="R2" s="80"/>
      <c r="S2" s="80"/>
      <c r="T2" s="80"/>
      <c r="U2" s="80"/>
    </row>
    <row r="3" spans="1:22" s="101" customFormat="1" ht="21.75" thickBot="1">
      <c r="A3" s="80"/>
      <c r="B3" s="80"/>
      <c r="C3" s="267" t="str">
        <f>Overview!E20</f>
        <v>AZA</v>
      </c>
      <c r="D3" s="268"/>
      <c r="E3" s="268"/>
      <c r="F3" s="268"/>
      <c r="G3" s="268"/>
      <c r="H3" s="268"/>
      <c r="I3" s="268"/>
      <c r="J3" s="268"/>
      <c r="K3" s="268"/>
      <c r="L3" s="268"/>
      <c r="M3" s="268"/>
      <c r="N3" s="268"/>
      <c r="O3" s="268"/>
      <c r="P3" s="268"/>
      <c r="Q3" s="269"/>
      <c r="R3" s="80"/>
      <c r="S3" s="80"/>
      <c r="T3" s="80"/>
      <c r="U3" s="80"/>
    </row>
    <row r="4" spans="1:22" s="101" customFormat="1">
      <c r="A4" s="80"/>
      <c r="B4" s="80"/>
      <c r="C4" s="275" t="s">
        <v>350</v>
      </c>
      <c r="D4" s="273"/>
      <c r="E4" s="274"/>
      <c r="F4" s="275" t="s">
        <v>355</v>
      </c>
      <c r="G4" s="273"/>
      <c r="H4" s="274"/>
      <c r="I4" s="275" t="s">
        <v>351</v>
      </c>
      <c r="J4" s="273"/>
      <c r="K4" s="274"/>
      <c r="L4" s="275" t="s">
        <v>368</v>
      </c>
      <c r="M4" s="273"/>
      <c r="N4" s="274"/>
      <c r="O4" s="272" t="s">
        <v>403</v>
      </c>
      <c r="P4" s="273"/>
      <c r="Q4" s="274"/>
      <c r="R4" s="80"/>
      <c r="S4" s="80"/>
      <c r="T4" s="80"/>
      <c r="U4" s="80"/>
    </row>
    <row r="5" spans="1:22" s="101" customFormat="1">
      <c r="A5" s="80"/>
      <c r="B5" s="80"/>
      <c r="C5" s="102" t="s">
        <v>357</v>
      </c>
      <c r="D5" s="149">
        <f>'Fluid 2 Calc'!G5</f>
        <v>25000</v>
      </c>
      <c r="E5" s="103" t="s">
        <v>343</v>
      </c>
      <c r="F5" s="102" t="s">
        <v>357</v>
      </c>
      <c r="G5" s="149">
        <f>'Fluid 2 Calc'!K5</f>
        <v>330</v>
      </c>
      <c r="H5" s="103" t="s">
        <v>343</v>
      </c>
      <c r="I5" s="102" t="s">
        <v>357</v>
      </c>
      <c r="J5" s="149">
        <f>'Fluid 2 Calc'!O5</f>
        <v>0.45</v>
      </c>
      <c r="K5" s="103" t="s">
        <v>343</v>
      </c>
      <c r="L5" s="102" t="s">
        <v>381</v>
      </c>
      <c r="M5" s="149">
        <f>Overview!F42</f>
        <v>16</v>
      </c>
      <c r="N5" s="103" t="str">
        <f>Overview!G16</f>
        <v>uM</v>
      </c>
      <c r="O5" s="104" t="s">
        <v>404</v>
      </c>
      <c r="P5" s="149">
        <f>Overview!F26</f>
        <v>16</v>
      </c>
      <c r="Q5" s="103" t="s">
        <v>361</v>
      </c>
      <c r="R5" s="80"/>
      <c r="S5" s="80"/>
      <c r="T5" s="80"/>
      <c r="U5" s="80"/>
    </row>
    <row r="6" spans="1:22" s="101" customFormat="1">
      <c r="A6" s="80"/>
      <c r="B6" s="80"/>
      <c r="C6" s="102" t="s">
        <v>358</v>
      </c>
      <c r="D6" s="149">
        <f>'Fluid 2 Calc'!G6</f>
        <v>108</v>
      </c>
      <c r="E6" s="103" t="s">
        <v>339</v>
      </c>
      <c r="F6" s="102" t="s">
        <v>358</v>
      </c>
      <c r="G6" s="149">
        <f>'Fluid 2 Calc'!K6</f>
        <v>108</v>
      </c>
      <c r="H6" s="103" t="s">
        <v>339</v>
      </c>
      <c r="I6" s="102" t="s">
        <v>358</v>
      </c>
      <c r="J6" s="149">
        <f>'Fluid 2 Calc'!O6</f>
        <v>108</v>
      </c>
      <c r="K6" s="103" t="s">
        <v>339</v>
      </c>
      <c r="L6" s="102" t="s">
        <v>370</v>
      </c>
      <c r="M6" s="149">
        <f>Overview!F33</f>
        <v>50</v>
      </c>
      <c r="N6" s="103" t="str">
        <f>Overview!G17</f>
        <v>uL</v>
      </c>
      <c r="O6" s="104" t="s">
        <v>405</v>
      </c>
      <c r="P6" s="149">
        <f>Overview!F27</f>
        <v>16</v>
      </c>
      <c r="Q6" s="103" t="s">
        <v>401</v>
      </c>
      <c r="R6" s="80"/>
      <c r="S6" s="80"/>
      <c r="T6" s="80"/>
      <c r="U6" s="80"/>
    </row>
    <row r="7" spans="1:22" s="101" customFormat="1">
      <c r="A7" s="80"/>
      <c r="B7" s="80"/>
      <c r="C7" s="102" t="s">
        <v>417</v>
      </c>
      <c r="D7" s="149">
        <f>'Fluid 2 Calc'!G7</f>
        <v>2</v>
      </c>
      <c r="E7" s="103" t="s">
        <v>339</v>
      </c>
      <c r="F7" s="102" t="s">
        <v>417</v>
      </c>
      <c r="G7" s="149">
        <f>'Fluid 2 Calc'!K7</f>
        <v>2</v>
      </c>
      <c r="H7" s="103" t="s">
        <v>339</v>
      </c>
      <c r="I7" s="102" t="s">
        <v>417</v>
      </c>
      <c r="J7" s="149">
        <f>'Fluid 2 Calc'!O7</f>
        <v>2</v>
      </c>
      <c r="K7" s="103" t="s">
        <v>339</v>
      </c>
      <c r="L7" s="102" t="s">
        <v>378</v>
      </c>
      <c r="M7" s="149">
        <f>Overview!F34</f>
        <v>2</v>
      </c>
      <c r="N7" s="103" t="str">
        <f>Overview!G18</f>
        <v>uL</v>
      </c>
      <c r="O7" s="104" t="s">
        <v>434</v>
      </c>
      <c r="P7" s="149" t="str">
        <f>Overview!F29</f>
        <v>H1</v>
      </c>
      <c r="Q7" s="103" t="s">
        <v>432</v>
      </c>
      <c r="R7" s="80"/>
      <c r="S7" s="80"/>
      <c r="T7" s="80"/>
      <c r="U7" s="80"/>
    </row>
    <row r="8" spans="1:22" s="101" customFormat="1" ht="15.75" thickBot="1">
      <c r="A8" s="80"/>
      <c r="B8" s="80"/>
      <c r="C8" s="105" t="s">
        <v>340</v>
      </c>
      <c r="D8" s="144">
        <f>'Fluid 2 Calc'!G8</f>
        <v>3</v>
      </c>
      <c r="E8" s="145" t="s">
        <v>349</v>
      </c>
      <c r="F8" s="105" t="s">
        <v>340</v>
      </c>
      <c r="G8" s="144">
        <f>'Fluid 2 Calc'!K8</f>
        <v>3</v>
      </c>
      <c r="H8" s="145" t="s">
        <v>349</v>
      </c>
      <c r="I8" s="105" t="s">
        <v>340</v>
      </c>
      <c r="J8" s="144">
        <f>'Fluid 2 Calc'!O8</f>
        <v>3</v>
      </c>
      <c r="K8" s="145" t="s">
        <v>349</v>
      </c>
      <c r="L8" s="105" t="s">
        <v>384</v>
      </c>
      <c r="M8" s="270" t="str">
        <f>Overview!F28</f>
        <v>Top to Bottom</v>
      </c>
      <c r="N8" s="271"/>
      <c r="O8" s="106" t="s">
        <v>433</v>
      </c>
      <c r="P8" s="144" t="str">
        <f>Overview!F30</f>
        <v>P1</v>
      </c>
      <c r="Q8" s="145" t="s">
        <v>432</v>
      </c>
      <c r="R8" s="80"/>
      <c r="S8" s="80"/>
      <c r="T8" s="80"/>
      <c r="U8" s="80"/>
    </row>
    <row r="9" spans="1:22" s="115" customFormat="1" ht="15.75" thickBot="1">
      <c r="A9" s="83"/>
      <c r="B9" s="83"/>
      <c r="C9" s="83"/>
      <c r="D9" s="83"/>
      <c r="E9" s="83"/>
      <c r="F9" s="83"/>
      <c r="G9" s="83"/>
      <c r="H9" s="83"/>
      <c r="I9" s="83"/>
      <c r="J9" s="83"/>
      <c r="K9" s="83"/>
      <c r="L9" s="83"/>
      <c r="M9" s="83"/>
      <c r="N9" s="83"/>
      <c r="O9" s="83"/>
      <c r="P9" s="83"/>
      <c r="Q9" s="83"/>
      <c r="R9" s="83"/>
      <c r="S9" s="83"/>
      <c r="T9" s="83"/>
      <c r="U9" s="83"/>
    </row>
    <row r="10" spans="1:22" s="108" customFormat="1" ht="30.75" thickTop="1">
      <c r="A10" s="116"/>
      <c r="B10" s="140" t="s">
        <v>402</v>
      </c>
      <c r="C10" s="150" t="s">
        <v>336</v>
      </c>
      <c r="D10" s="109" t="s">
        <v>336</v>
      </c>
      <c r="E10" s="109" t="s">
        <v>336</v>
      </c>
      <c r="F10" s="109" t="s">
        <v>337</v>
      </c>
      <c r="G10" s="109" t="s">
        <v>337</v>
      </c>
      <c r="H10" s="109" t="s">
        <v>337</v>
      </c>
      <c r="I10" s="109" t="s">
        <v>489</v>
      </c>
      <c r="J10" s="109" t="s">
        <v>347</v>
      </c>
      <c r="K10" s="109" t="s">
        <v>491</v>
      </c>
      <c r="L10" s="109" t="s">
        <v>491</v>
      </c>
      <c r="M10" s="109" t="s">
        <v>409</v>
      </c>
      <c r="N10" s="109" t="s">
        <v>414</v>
      </c>
      <c r="O10" s="109" t="s">
        <v>415</v>
      </c>
      <c r="P10" s="109" t="s">
        <v>397</v>
      </c>
      <c r="Q10" s="109" t="s">
        <v>410</v>
      </c>
    </row>
    <row r="11" spans="1:22" s="110" customFormat="1">
      <c r="B11" s="140" t="s">
        <v>426</v>
      </c>
      <c r="C11" s="151" t="s">
        <v>398</v>
      </c>
      <c r="D11" s="111" t="s">
        <v>399</v>
      </c>
      <c r="E11" s="111" t="s">
        <v>396</v>
      </c>
      <c r="F11" s="111" t="s">
        <v>398</v>
      </c>
      <c r="G11" s="111" t="s">
        <v>399</v>
      </c>
      <c r="H11" s="111" t="s">
        <v>396</v>
      </c>
      <c r="I11" s="111" t="s">
        <v>490</v>
      </c>
      <c r="J11" s="111" t="str">
        <f>"(1 to " &amp;P5&amp;")"</f>
        <v>(1 to 16)</v>
      </c>
      <c r="K11" s="111" t="s">
        <v>492</v>
      </c>
      <c r="L11" s="111" t="s">
        <v>493</v>
      </c>
      <c r="M11" s="111" t="s">
        <v>412</v>
      </c>
      <c r="N11" s="111" t="s">
        <v>376</v>
      </c>
      <c r="O11" s="111" t="s">
        <v>376</v>
      </c>
      <c r="P11" s="111" t="s">
        <v>380</v>
      </c>
      <c r="Q11" s="111" t="s">
        <v>380</v>
      </c>
    </row>
    <row r="12" spans="1:22">
      <c r="B12" s="87">
        <v>1</v>
      </c>
      <c r="C12" s="87" t="s">
        <v>7</v>
      </c>
      <c r="D12" s="87">
        <v>1</v>
      </c>
      <c r="E12" s="87" t="s">
        <v>156</v>
      </c>
      <c r="F12" s="87" t="s">
        <v>0</v>
      </c>
      <c r="G12" s="87">
        <v>1</v>
      </c>
      <c r="H12" s="87" t="s">
        <v>16</v>
      </c>
      <c r="I12" s="87">
        <v>1</v>
      </c>
      <c r="J12" s="87">
        <v>1</v>
      </c>
      <c r="K12" s="87">
        <v>2</v>
      </c>
      <c r="L12" s="87" t="s">
        <v>495</v>
      </c>
      <c r="M12" s="87" t="s">
        <v>406</v>
      </c>
      <c r="N12" s="87">
        <v>25000</v>
      </c>
      <c r="O12" s="87">
        <v>450.23148148148147</v>
      </c>
      <c r="P12" s="87">
        <v>1945</v>
      </c>
      <c r="Q12" s="87">
        <v>1945</v>
      </c>
      <c r="T12" s="112"/>
      <c r="U12" s="112"/>
      <c r="V12" s="112"/>
    </row>
    <row r="13" spans="1:22">
      <c r="B13" s="87">
        <v>2</v>
      </c>
      <c r="C13" s="87" t="s">
        <v>7</v>
      </c>
      <c r="D13" s="87">
        <v>1</v>
      </c>
      <c r="E13" s="87" t="s">
        <v>156</v>
      </c>
      <c r="F13" s="87" t="s">
        <v>1</v>
      </c>
      <c r="G13" s="87">
        <v>1</v>
      </c>
      <c r="H13" s="87" t="s">
        <v>36</v>
      </c>
      <c r="I13" s="87">
        <v>25</v>
      </c>
      <c r="J13" s="87">
        <v>2</v>
      </c>
      <c r="K13" s="87">
        <v>2</v>
      </c>
      <c r="L13" s="87" t="s">
        <v>495</v>
      </c>
      <c r="M13" s="87" t="s">
        <v>406</v>
      </c>
      <c r="N13" s="87">
        <v>25000</v>
      </c>
      <c r="O13" s="87">
        <v>149.88425925925927</v>
      </c>
      <c r="P13" s="87">
        <v>647.5</v>
      </c>
      <c r="Q13" s="87">
        <v>647.5</v>
      </c>
    </row>
    <row r="14" spans="1:22">
      <c r="B14" s="87">
        <v>3</v>
      </c>
      <c r="C14" s="87" t="s">
        <v>7</v>
      </c>
      <c r="D14" s="87">
        <v>1</v>
      </c>
      <c r="E14" s="87" t="s">
        <v>156</v>
      </c>
      <c r="F14" s="87" t="s">
        <v>2</v>
      </c>
      <c r="G14" s="87">
        <v>1</v>
      </c>
      <c r="H14" s="87" t="s">
        <v>56</v>
      </c>
      <c r="I14" s="87">
        <v>49</v>
      </c>
      <c r="J14" s="87">
        <v>3</v>
      </c>
      <c r="K14" s="87">
        <v>2</v>
      </c>
      <c r="L14" s="87" t="s">
        <v>495</v>
      </c>
      <c r="M14" s="87" t="s">
        <v>406</v>
      </c>
      <c r="N14" s="87">
        <v>25000</v>
      </c>
      <c r="O14" s="87">
        <v>49.768518518518519</v>
      </c>
      <c r="P14" s="87">
        <v>215</v>
      </c>
      <c r="Q14" s="87">
        <v>215</v>
      </c>
    </row>
    <row r="15" spans="1:22">
      <c r="B15" s="87">
        <v>4</v>
      </c>
      <c r="C15" s="87" t="s">
        <v>7</v>
      </c>
      <c r="D15" s="87">
        <v>1</v>
      </c>
      <c r="E15" s="87" t="s">
        <v>156</v>
      </c>
      <c r="F15" s="87" t="s">
        <v>3</v>
      </c>
      <c r="G15" s="87">
        <v>1</v>
      </c>
      <c r="H15" s="87" t="s">
        <v>76</v>
      </c>
      <c r="I15" s="87">
        <v>73</v>
      </c>
      <c r="J15" s="87">
        <v>4</v>
      </c>
      <c r="K15" s="87">
        <v>2</v>
      </c>
      <c r="L15" s="87" t="s">
        <v>495</v>
      </c>
      <c r="M15" s="87" t="s">
        <v>406</v>
      </c>
      <c r="N15" s="87">
        <v>25000</v>
      </c>
      <c r="O15" s="87">
        <v>16.782407407407405</v>
      </c>
      <c r="P15" s="87">
        <v>72.5</v>
      </c>
      <c r="Q15" s="87">
        <v>72.5</v>
      </c>
    </row>
    <row r="16" spans="1:22">
      <c r="B16" s="87">
        <v>5</v>
      </c>
      <c r="C16" s="87" t="s">
        <v>7</v>
      </c>
      <c r="D16" s="87">
        <v>3</v>
      </c>
      <c r="E16" s="87" t="s">
        <v>158</v>
      </c>
      <c r="F16" s="87" t="s">
        <v>4</v>
      </c>
      <c r="G16" s="87">
        <v>1</v>
      </c>
      <c r="H16" s="87" t="s">
        <v>96</v>
      </c>
      <c r="I16" s="87">
        <v>97</v>
      </c>
      <c r="J16" s="87">
        <v>5</v>
      </c>
      <c r="K16" s="87">
        <v>2</v>
      </c>
      <c r="L16" s="87" t="s">
        <v>495</v>
      </c>
      <c r="M16" s="87" t="s">
        <v>407</v>
      </c>
      <c r="N16" s="87">
        <v>330</v>
      </c>
      <c r="O16" s="87">
        <v>5.5534722222222221</v>
      </c>
      <c r="P16" s="87">
        <v>1817.5</v>
      </c>
      <c r="Q16" s="87">
        <v>1817.5</v>
      </c>
    </row>
    <row r="17" spans="2:17">
      <c r="B17" s="87">
        <v>6</v>
      </c>
      <c r="C17" s="87" t="s">
        <v>7</v>
      </c>
      <c r="D17" s="87">
        <v>3</v>
      </c>
      <c r="E17" s="87" t="s">
        <v>158</v>
      </c>
      <c r="F17" s="87" t="s">
        <v>5</v>
      </c>
      <c r="G17" s="87">
        <v>1</v>
      </c>
      <c r="H17" s="87" t="s">
        <v>116</v>
      </c>
      <c r="I17" s="87">
        <v>121</v>
      </c>
      <c r="J17" s="87">
        <v>6</v>
      </c>
      <c r="K17" s="87">
        <v>2</v>
      </c>
      <c r="L17" s="87" t="s">
        <v>495</v>
      </c>
      <c r="M17" s="87" t="s">
        <v>407</v>
      </c>
      <c r="N17" s="87">
        <v>330</v>
      </c>
      <c r="O17" s="87">
        <v>1.8486111111111112</v>
      </c>
      <c r="P17" s="87">
        <v>605</v>
      </c>
      <c r="Q17" s="87">
        <v>605</v>
      </c>
    </row>
    <row r="18" spans="2:17">
      <c r="B18" s="87">
        <v>7</v>
      </c>
      <c r="C18" s="87" t="s">
        <v>7</v>
      </c>
      <c r="D18" s="87">
        <v>3</v>
      </c>
      <c r="E18" s="87" t="s">
        <v>158</v>
      </c>
      <c r="F18" s="87" t="s">
        <v>6</v>
      </c>
      <c r="G18" s="87">
        <v>1</v>
      </c>
      <c r="H18" s="87" t="s">
        <v>136</v>
      </c>
      <c r="I18" s="87">
        <v>145</v>
      </c>
      <c r="J18" s="87">
        <v>7</v>
      </c>
      <c r="K18" s="87">
        <v>2</v>
      </c>
      <c r="L18" s="87" t="s">
        <v>495</v>
      </c>
      <c r="M18" s="87" t="s">
        <v>407</v>
      </c>
      <c r="N18" s="87">
        <v>330</v>
      </c>
      <c r="O18" s="87">
        <v>0.61875000000000002</v>
      </c>
      <c r="P18" s="87">
        <v>202.5</v>
      </c>
      <c r="Q18" s="87">
        <v>202.5</v>
      </c>
    </row>
    <row r="19" spans="2:17">
      <c r="B19" s="87">
        <v>8</v>
      </c>
      <c r="C19" s="87" t="s">
        <v>7</v>
      </c>
      <c r="D19" s="87">
        <v>3</v>
      </c>
      <c r="E19" s="87" t="s">
        <v>158</v>
      </c>
      <c r="F19" s="87" t="s">
        <v>7</v>
      </c>
      <c r="G19" s="87">
        <v>1</v>
      </c>
      <c r="H19" s="87" t="s">
        <v>156</v>
      </c>
      <c r="I19" s="87">
        <v>169</v>
      </c>
      <c r="J19" s="87">
        <v>8</v>
      </c>
      <c r="K19" s="87">
        <v>2</v>
      </c>
      <c r="L19" s="87" t="s">
        <v>495</v>
      </c>
      <c r="M19" s="87" t="s">
        <v>407</v>
      </c>
      <c r="N19" s="87">
        <v>330</v>
      </c>
      <c r="O19" s="87">
        <v>0.20625000000000002</v>
      </c>
      <c r="P19" s="87">
        <v>67.5</v>
      </c>
      <c r="Q19" s="87">
        <v>67.5</v>
      </c>
    </row>
    <row r="20" spans="2:17">
      <c r="B20" s="87">
        <v>9</v>
      </c>
      <c r="C20" s="87" t="s">
        <v>7</v>
      </c>
      <c r="D20" s="87">
        <v>3</v>
      </c>
      <c r="E20" s="87" t="s">
        <v>158</v>
      </c>
      <c r="F20" s="87" t="s">
        <v>8</v>
      </c>
      <c r="G20" s="87">
        <v>1</v>
      </c>
      <c r="H20" s="87" t="s">
        <v>176</v>
      </c>
      <c r="I20" s="87">
        <v>193</v>
      </c>
      <c r="J20" s="87">
        <v>9</v>
      </c>
      <c r="K20" s="87">
        <v>2</v>
      </c>
      <c r="L20" s="87" t="s">
        <v>495</v>
      </c>
      <c r="M20" s="87" t="s">
        <v>407</v>
      </c>
      <c r="N20" s="87">
        <v>330</v>
      </c>
      <c r="O20" s="87">
        <v>6.8749999999999992E-2</v>
      </c>
      <c r="P20" s="87">
        <v>22.5</v>
      </c>
      <c r="Q20" s="87">
        <v>22.5</v>
      </c>
    </row>
    <row r="21" spans="2:17">
      <c r="B21" s="87">
        <v>10</v>
      </c>
      <c r="C21" s="87" t="s">
        <v>7</v>
      </c>
      <c r="D21" s="87">
        <v>3</v>
      </c>
      <c r="E21" s="87" t="s">
        <v>158</v>
      </c>
      <c r="F21" s="87" t="s">
        <v>9</v>
      </c>
      <c r="G21" s="87">
        <v>1</v>
      </c>
      <c r="H21" s="87" t="s">
        <v>196</v>
      </c>
      <c r="I21" s="87">
        <v>217</v>
      </c>
      <c r="J21" s="87">
        <v>10</v>
      </c>
      <c r="K21" s="87">
        <v>2</v>
      </c>
      <c r="L21" s="87" t="s">
        <v>495</v>
      </c>
      <c r="M21" s="87" t="s">
        <v>407</v>
      </c>
      <c r="N21" s="87">
        <v>330</v>
      </c>
      <c r="O21" s="87">
        <v>2.2916666666666669E-2</v>
      </c>
      <c r="P21" s="87">
        <v>7.5</v>
      </c>
      <c r="Q21" s="87">
        <v>7.5</v>
      </c>
    </row>
    <row r="22" spans="2:17">
      <c r="B22" s="87">
        <v>11</v>
      </c>
      <c r="C22" s="87" t="s">
        <v>7</v>
      </c>
      <c r="D22" s="87">
        <v>5</v>
      </c>
      <c r="E22" s="87" t="s">
        <v>160</v>
      </c>
      <c r="F22" s="87" t="s">
        <v>10</v>
      </c>
      <c r="G22" s="87">
        <v>1</v>
      </c>
      <c r="H22" s="87" t="s">
        <v>216</v>
      </c>
      <c r="I22" s="87">
        <v>241</v>
      </c>
      <c r="J22" s="87">
        <v>11</v>
      </c>
      <c r="K22" s="87">
        <v>2</v>
      </c>
      <c r="L22" s="87" t="s">
        <v>495</v>
      </c>
      <c r="M22" s="87" t="s">
        <v>408</v>
      </c>
      <c r="N22" s="87">
        <v>0.45</v>
      </c>
      <c r="O22" s="87">
        <v>7.6249999999999998E-3</v>
      </c>
      <c r="P22" s="87">
        <v>1830</v>
      </c>
      <c r="Q22" s="87">
        <v>1830</v>
      </c>
    </row>
    <row r="23" spans="2:17">
      <c r="B23" s="87">
        <v>12</v>
      </c>
      <c r="C23" s="87" t="s">
        <v>7</v>
      </c>
      <c r="D23" s="87">
        <v>5</v>
      </c>
      <c r="E23" s="87" t="s">
        <v>160</v>
      </c>
      <c r="F23" s="87" t="s">
        <v>11</v>
      </c>
      <c r="G23" s="87">
        <v>1</v>
      </c>
      <c r="H23" s="87" t="s">
        <v>236</v>
      </c>
      <c r="I23" s="87">
        <v>265</v>
      </c>
      <c r="J23" s="87">
        <v>12</v>
      </c>
      <c r="K23" s="87">
        <v>2</v>
      </c>
      <c r="L23" s="87" t="s">
        <v>495</v>
      </c>
      <c r="M23" s="87" t="s">
        <v>408</v>
      </c>
      <c r="N23" s="87">
        <v>0.45</v>
      </c>
      <c r="O23" s="87">
        <v>2.5416666666666669E-3</v>
      </c>
      <c r="P23" s="87">
        <v>610</v>
      </c>
      <c r="Q23" s="87">
        <v>610</v>
      </c>
    </row>
    <row r="24" spans="2:17">
      <c r="B24" s="87">
        <v>13</v>
      </c>
      <c r="C24" s="87" t="s">
        <v>7</v>
      </c>
      <c r="D24" s="87">
        <v>5</v>
      </c>
      <c r="E24" s="87" t="s">
        <v>160</v>
      </c>
      <c r="F24" s="87" t="s">
        <v>12</v>
      </c>
      <c r="G24" s="87">
        <v>1</v>
      </c>
      <c r="H24" s="87" t="s">
        <v>256</v>
      </c>
      <c r="I24" s="87">
        <v>289</v>
      </c>
      <c r="J24" s="87">
        <v>13</v>
      </c>
      <c r="K24" s="87">
        <v>2</v>
      </c>
      <c r="L24" s="87" t="s">
        <v>495</v>
      </c>
      <c r="M24" s="87" t="s">
        <v>408</v>
      </c>
      <c r="N24" s="87">
        <v>0.45</v>
      </c>
      <c r="O24" s="87">
        <v>8.437500000000001E-4</v>
      </c>
      <c r="P24" s="87">
        <v>202.5</v>
      </c>
      <c r="Q24" s="87">
        <v>202.5</v>
      </c>
    </row>
    <row r="25" spans="2:17">
      <c r="B25" s="87">
        <v>14</v>
      </c>
      <c r="C25" s="87" t="s">
        <v>7</v>
      </c>
      <c r="D25" s="87">
        <v>5</v>
      </c>
      <c r="E25" s="87" t="s">
        <v>160</v>
      </c>
      <c r="F25" s="87" t="s">
        <v>13</v>
      </c>
      <c r="G25" s="87">
        <v>1</v>
      </c>
      <c r="H25" s="87" t="s">
        <v>276</v>
      </c>
      <c r="I25" s="87">
        <v>313</v>
      </c>
      <c r="J25" s="87">
        <v>14</v>
      </c>
      <c r="K25" s="87">
        <v>2</v>
      </c>
      <c r="L25" s="87" t="s">
        <v>495</v>
      </c>
      <c r="M25" s="87" t="s">
        <v>408</v>
      </c>
      <c r="N25" s="87">
        <v>0.45</v>
      </c>
      <c r="O25" s="87">
        <v>2.8125000000000003E-4</v>
      </c>
      <c r="P25" s="87">
        <v>67.5</v>
      </c>
      <c r="Q25" s="87">
        <v>67.5</v>
      </c>
    </row>
    <row r="26" spans="2:17">
      <c r="B26" s="87">
        <v>15</v>
      </c>
      <c r="C26" s="87" t="s">
        <v>7</v>
      </c>
      <c r="D26" s="87">
        <v>5</v>
      </c>
      <c r="E26" s="87" t="s">
        <v>160</v>
      </c>
      <c r="F26" s="87" t="s">
        <v>14</v>
      </c>
      <c r="G26" s="87">
        <v>1</v>
      </c>
      <c r="H26" s="87" t="s">
        <v>296</v>
      </c>
      <c r="I26" s="87">
        <v>337</v>
      </c>
      <c r="J26" s="87">
        <v>15</v>
      </c>
      <c r="K26" s="87">
        <v>2</v>
      </c>
      <c r="L26" s="87" t="s">
        <v>495</v>
      </c>
      <c r="M26" s="87" t="s">
        <v>408</v>
      </c>
      <c r="N26" s="87">
        <v>0.45</v>
      </c>
      <c r="O26" s="87">
        <v>9.3750000000000002E-5</v>
      </c>
      <c r="P26" s="87">
        <v>22.5</v>
      </c>
      <c r="Q26" s="87">
        <v>22.5</v>
      </c>
    </row>
    <row r="27" spans="2:17">
      <c r="B27" s="87">
        <v>16</v>
      </c>
      <c r="C27" s="87" t="s">
        <v>7</v>
      </c>
      <c r="D27" s="87">
        <v>5</v>
      </c>
      <c r="E27" s="87" t="s">
        <v>160</v>
      </c>
      <c r="F27" s="87" t="s">
        <v>15</v>
      </c>
      <c r="G27" s="87">
        <v>1</v>
      </c>
      <c r="H27" s="87" t="s">
        <v>316</v>
      </c>
      <c r="I27" s="87">
        <v>361</v>
      </c>
      <c r="J27" s="87">
        <v>16</v>
      </c>
      <c r="K27" s="87">
        <v>2</v>
      </c>
      <c r="L27" s="87" t="s">
        <v>495</v>
      </c>
      <c r="M27" s="87" t="s">
        <v>408</v>
      </c>
      <c r="N27" s="87">
        <v>0.45</v>
      </c>
      <c r="O27" s="87">
        <v>3.1250000000000001E-5</v>
      </c>
      <c r="P27" s="87">
        <v>7.5</v>
      </c>
      <c r="Q27" s="87">
        <v>7.5</v>
      </c>
    </row>
    <row r="28" spans="2:17">
      <c r="B28" s="87">
        <v>17</v>
      </c>
      <c r="C28" s="87" t="s">
        <v>7</v>
      </c>
      <c r="D28" s="87">
        <v>1</v>
      </c>
      <c r="E28" s="87" t="s">
        <v>156</v>
      </c>
      <c r="F28" s="87" t="s">
        <v>0</v>
      </c>
      <c r="G28" s="87">
        <v>2</v>
      </c>
      <c r="H28" s="87" t="s">
        <v>17</v>
      </c>
      <c r="I28" s="87">
        <v>2</v>
      </c>
      <c r="J28" s="87">
        <v>1</v>
      </c>
      <c r="K28" s="87">
        <v>2</v>
      </c>
      <c r="L28" s="87" t="s">
        <v>495</v>
      </c>
      <c r="M28" s="87" t="s">
        <v>406</v>
      </c>
      <c r="N28" s="87">
        <v>25000</v>
      </c>
      <c r="O28" s="87">
        <v>450.23148148148147</v>
      </c>
      <c r="P28" s="87">
        <v>1945</v>
      </c>
      <c r="Q28" s="87">
        <v>1945</v>
      </c>
    </row>
    <row r="29" spans="2:17">
      <c r="B29" s="87">
        <v>18</v>
      </c>
      <c r="C29" s="87" t="s">
        <v>7</v>
      </c>
      <c r="D29" s="87">
        <v>1</v>
      </c>
      <c r="E29" s="87" t="s">
        <v>156</v>
      </c>
      <c r="F29" s="87" t="s">
        <v>1</v>
      </c>
      <c r="G29" s="87">
        <v>2</v>
      </c>
      <c r="H29" s="87" t="s">
        <v>37</v>
      </c>
      <c r="I29" s="87">
        <v>26</v>
      </c>
      <c r="J29" s="87">
        <v>2</v>
      </c>
      <c r="K29" s="87">
        <v>2</v>
      </c>
      <c r="L29" s="87" t="s">
        <v>495</v>
      </c>
      <c r="M29" s="87" t="s">
        <v>406</v>
      </c>
      <c r="N29" s="87">
        <v>25000</v>
      </c>
      <c r="O29" s="87">
        <v>149.88425925925927</v>
      </c>
      <c r="P29" s="87">
        <v>647.5</v>
      </c>
      <c r="Q29" s="87">
        <v>647.5</v>
      </c>
    </row>
    <row r="30" spans="2:17">
      <c r="B30" s="87">
        <v>19</v>
      </c>
      <c r="C30" s="87" t="s">
        <v>7</v>
      </c>
      <c r="D30" s="87">
        <v>1</v>
      </c>
      <c r="E30" s="87" t="s">
        <v>156</v>
      </c>
      <c r="F30" s="87" t="s">
        <v>2</v>
      </c>
      <c r="G30" s="87">
        <v>2</v>
      </c>
      <c r="H30" s="87" t="s">
        <v>57</v>
      </c>
      <c r="I30" s="87">
        <v>50</v>
      </c>
      <c r="J30" s="87">
        <v>3</v>
      </c>
      <c r="K30" s="87">
        <v>2</v>
      </c>
      <c r="L30" s="87" t="s">
        <v>495</v>
      </c>
      <c r="M30" s="87" t="s">
        <v>406</v>
      </c>
      <c r="N30" s="87">
        <v>25000</v>
      </c>
      <c r="O30" s="87">
        <v>49.768518518518519</v>
      </c>
      <c r="P30" s="87">
        <v>215</v>
      </c>
      <c r="Q30" s="87">
        <v>215</v>
      </c>
    </row>
    <row r="31" spans="2:17">
      <c r="B31" s="87">
        <v>20</v>
      </c>
      <c r="C31" s="87" t="s">
        <v>7</v>
      </c>
      <c r="D31" s="87">
        <v>1</v>
      </c>
      <c r="E31" s="87" t="s">
        <v>156</v>
      </c>
      <c r="F31" s="87" t="s">
        <v>3</v>
      </c>
      <c r="G31" s="87">
        <v>2</v>
      </c>
      <c r="H31" s="87" t="s">
        <v>77</v>
      </c>
      <c r="I31" s="87">
        <v>74</v>
      </c>
      <c r="J31" s="87">
        <v>4</v>
      </c>
      <c r="K31" s="87">
        <v>2</v>
      </c>
      <c r="L31" s="87" t="s">
        <v>495</v>
      </c>
      <c r="M31" s="87" t="s">
        <v>406</v>
      </c>
      <c r="N31" s="87">
        <v>25000</v>
      </c>
      <c r="O31" s="87">
        <v>16.782407407407405</v>
      </c>
      <c r="P31" s="87">
        <v>72.5</v>
      </c>
      <c r="Q31" s="87">
        <v>72.5</v>
      </c>
    </row>
    <row r="32" spans="2:17">
      <c r="B32" s="87">
        <v>21</v>
      </c>
      <c r="C32" s="87" t="s">
        <v>7</v>
      </c>
      <c r="D32" s="87">
        <v>3</v>
      </c>
      <c r="E32" s="87" t="s">
        <v>158</v>
      </c>
      <c r="F32" s="87" t="s">
        <v>4</v>
      </c>
      <c r="G32" s="87">
        <v>2</v>
      </c>
      <c r="H32" s="87" t="s">
        <v>97</v>
      </c>
      <c r="I32" s="87">
        <v>98</v>
      </c>
      <c r="J32" s="87">
        <v>5</v>
      </c>
      <c r="K32" s="87">
        <v>2</v>
      </c>
      <c r="L32" s="87" t="s">
        <v>495</v>
      </c>
      <c r="M32" s="87" t="s">
        <v>407</v>
      </c>
      <c r="N32" s="87">
        <v>330</v>
      </c>
      <c r="O32" s="87">
        <v>5.5534722222222221</v>
      </c>
      <c r="P32" s="87">
        <v>1817.5</v>
      </c>
      <c r="Q32" s="87">
        <v>1817.5</v>
      </c>
    </row>
    <row r="33" spans="2:17">
      <c r="B33" s="87">
        <v>22</v>
      </c>
      <c r="C33" s="87" t="s">
        <v>7</v>
      </c>
      <c r="D33" s="87">
        <v>3</v>
      </c>
      <c r="E33" s="87" t="s">
        <v>158</v>
      </c>
      <c r="F33" s="87" t="s">
        <v>5</v>
      </c>
      <c r="G33" s="87">
        <v>2</v>
      </c>
      <c r="H33" s="87" t="s">
        <v>117</v>
      </c>
      <c r="I33" s="87">
        <v>122</v>
      </c>
      <c r="J33" s="87">
        <v>6</v>
      </c>
      <c r="K33" s="87">
        <v>2</v>
      </c>
      <c r="L33" s="87" t="s">
        <v>495</v>
      </c>
      <c r="M33" s="87" t="s">
        <v>407</v>
      </c>
      <c r="N33" s="87">
        <v>330</v>
      </c>
      <c r="O33" s="87">
        <v>1.8486111111111112</v>
      </c>
      <c r="P33" s="87">
        <v>605</v>
      </c>
      <c r="Q33" s="87">
        <v>605</v>
      </c>
    </row>
    <row r="34" spans="2:17">
      <c r="B34" s="87">
        <v>23</v>
      </c>
      <c r="C34" s="87" t="s">
        <v>7</v>
      </c>
      <c r="D34" s="87">
        <v>3</v>
      </c>
      <c r="E34" s="87" t="s">
        <v>158</v>
      </c>
      <c r="F34" s="87" t="s">
        <v>6</v>
      </c>
      <c r="G34" s="87">
        <v>2</v>
      </c>
      <c r="H34" s="87" t="s">
        <v>137</v>
      </c>
      <c r="I34" s="87">
        <v>146</v>
      </c>
      <c r="J34" s="87">
        <v>7</v>
      </c>
      <c r="K34" s="87">
        <v>2</v>
      </c>
      <c r="L34" s="87" t="s">
        <v>495</v>
      </c>
      <c r="M34" s="87" t="s">
        <v>407</v>
      </c>
      <c r="N34" s="87">
        <v>330</v>
      </c>
      <c r="O34" s="87">
        <v>0.61875000000000002</v>
      </c>
      <c r="P34" s="87">
        <v>202.5</v>
      </c>
      <c r="Q34" s="87">
        <v>202.5</v>
      </c>
    </row>
    <row r="35" spans="2:17">
      <c r="B35" s="87">
        <v>24</v>
      </c>
      <c r="C35" s="87" t="s">
        <v>7</v>
      </c>
      <c r="D35" s="87">
        <v>3</v>
      </c>
      <c r="E35" s="87" t="s">
        <v>158</v>
      </c>
      <c r="F35" s="87" t="s">
        <v>7</v>
      </c>
      <c r="G35" s="87">
        <v>2</v>
      </c>
      <c r="H35" s="87" t="s">
        <v>157</v>
      </c>
      <c r="I35" s="87">
        <v>170</v>
      </c>
      <c r="J35" s="87">
        <v>8</v>
      </c>
      <c r="K35" s="87">
        <v>2</v>
      </c>
      <c r="L35" s="87" t="s">
        <v>495</v>
      </c>
      <c r="M35" s="87" t="s">
        <v>407</v>
      </c>
      <c r="N35" s="87">
        <v>330</v>
      </c>
      <c r="O35" s="87">
        <v>0.20625000000000002</v>
      </c>
      <c r="P35" s="87">
        <v>67.5</v>
      </c>
      <c r="Q35" s="87">
        <v>67.5</v>
      </c>
    </row>
    <row r="36" spans="2:17">
      <c r="B36" s="87">
        <v>25</v>
      </c>
      <c r="C36" s="87" t="s">
        <v>7</v>
      </c>
      <c r="D36" s="87">
        <v>3</v>
      </c>
      <c r="E36" s="87" t="s">
        <v>158</v>
      </c>
      <c r="F36" s="87" t="s">
        <v>8</v>
      </c>
      <c r="G36" s="87">
        <v>2</v>
      </c>
      <c r="H36" s="87" t="s">
        <v>177</v>
      </c>
      <c r="I36" s="87">
        <v>194</v>
      </c>
      <c r="J36" s="87">
        <v>9</v>
      </c>
      <c r="K36" s="87">
        <v>2</v>
      </c>
      <c r="L36" s="87" t="s">
        <v>495</v>
      </c>
      <c r="M36" s="87" t="s">
        <v>407</v>
      </c>
      <c r="N36" s="87">
        <v>330</v>
      </c>
      <c r="O36" s="87">
        <v>6.8749999999999992E-2</v>
      </c>
      <c r="P36" s="87">
        <v>22.5</v>
      </c>
      <c r="Q36" s="87">
        <v>22.5</v>
      </c>
    </row>
    <row r="37" spans="2:17">
      <c r="B37" s="87">
        <v>26</v>
      </c>
      <c r="C37" s="87" t="s">
        <v>7</v>
      </c>
      <c r="D37" s="87">
        <v>3</v>
      </c>
      <c r="E37" s="87" t="s">
        <v>158</v>
      </c>
      <c r="F37" s="87" t="s">
        <v>9</v>
      </c>
      <c r="G37" s="87">
        <v>2</v>
      </c>
      <c r="H37" s="87" t="s">
        <v>197</v>
      </c>
      <c r="I37" s="87">
        <v>218</v>
      </c>
      <c r="J37" s="87">
        <v>10</v>
      </c>
      <c r="K37" s="87">
        <v>2</v>
      </c>
      <c r="L37" s="87" t="s">
        <v>495</v>
      </c>
      <c r="M37" s="87" t="s">
        <v>407</v>
      </c>
      <c r="N37" s="87">
        <v>330</v>
      </c>
      <c r="O37" s="87">
        <v>2.2916666666666669E-2</v>
      </c>
      <c r="P37" s="87">
        <v>7.5</v>
      </c>
      <c r="Q37" s="87">
        <v>7.5</v>
      </c>
    </row>
    <row r="38" spans="2:17">
      <c r="B38" s="87">
        <v>27</v>
      </c>
      <c r="C38" s="87" t="s">
        <v>7</v>
      </c>
      <c r="D38" s="87">
        <v>5</v>
      </c>
      <c r="E38" s="87" t="s">
        <v>160</v>
      </c>
      <c r="F38" s="87" t="s">
        <v>10</v>
      </c>
      <c r="G38" s="87">
        <v>2</v>
      </c>
      <c r="H38" s="87" t="s">
        <v>217</v>
      </c>
      <c r="I38" s="87">
        <v>242</v>
      </c>
      <c r="J38" s="87">
        <v>11</v>
      </c>
      <c r="K38" s="87">
        <v>2</v>
      </c>
      <c r="L38" s="87" t="s">
        <v>495</v>
      </c>
      <c r="M38" s="87" t="s">
        <v>408</v>
      </c>
      <c r="N38" s="87">
        <v>0.45</v>
      </c>
      <c r="O38" s="87">
        <v>7.6249999999999998E-3</v>
      </c>
      <c r="P38" s="87">
        <v>1830</v>
      </c>
      <c r="Q38" s="87">
        <v>1830</v>
      </c>
    </row>
    <row r="39" spans="2:17">
      <c r="B39" s="87">
        <v>28</v>
      </c>
      <c r="C39" s="87" t="s">
        <v>7</v>
      </c>
      <c r="D39" s="87">
        <v>5</v>
      </c>
      <c r="E39" s="87" t="s">
        <v>160</v>
      </c>
      <c r="F39" s="87" t="s">
        <v>11</v>
      </c>
      <c r="G39" s="87">
        <v>2</v>
      </c>
      <c r="H39" s="87" t="s">
        <v>237</v>
      </c>
      <c r="I39" s="87">
        <v>266</v>
      </c>
      <c r="J39" s="87">
        <v>12</v>
      </c>
      <c r="K39" s="87">
        <v>2</v>
      </c>
      <c r="L39" s="87" t="s">
        <v>495</v>
      </c>
      <c r="M39" s="87" t="s">
        <v>408</v>
      </c>
      <c r="N39" s="87">
        <v>0.45</v>
      </c>
      <c r="O39" s="87">
        <v>2.5416666666666669E-3</v>
      </c>
      <c r="P39" s="87">
        <v>610</v>
      </c>
      <c r="Q39" s="87">
        <v>610</v>
      </c>
    </row>
    <row r="40" spans="2:17">
      <c r="B40" s="87">
        <v>29</v>
      </c>
      <c r="C40" s="87" t="s">
        <v>7</v>
      </c>
      <c r="D40" s="87">
        <v>5</v>
      </c>
      <c r="E40" s="87" t="s">
        <v>160</v>
      </c>
      <c r="F40" s="87" t="s">
        <v>12</v>
      </c>
      <c r="G40" s="87">
        <v>2</v>
      </c>
      <c r="H40" s="87" t="s">
        <v>257</v>
      </c>
      <c r="I40" s="87">
        <v>290</v>
      </c>
      <c r="J40" s="87">
        <v>13</v>
      </c>
      <c r="K40" s="87">
        <v>2</v>
      </c>
      <c r="L40" s="87" t="s">
        <v>495</v>
      </c>
      <c r="M40" s="87" t="s">
        <v>408</v>
      </c>
      <c r="N40" s="87">
        <v>0.45</v>
      </c>
      <c r="O40" s="87">
        <v>8.437500000000001E-4</v>
      </c>
      <c r="P40" s="87">
        <v>202.5</v>
      </c>
      <c r="Q40" s="87">
        <v>202.5</v>
      </c>
    </row>
    <row r="41" spans="2:17">
      <c r="B41" s="87">
        <v>30</v>
      </c>
      <c r="C41" s="87" t="s">
        <v>7</v>
      </c>
      <c r="D41" s="87">
        <v>5</v>
      </c>
      <c r="E41" s="87" t="s">
        <v>160</v>
      </c>
      <c r="F41" s="87" t="s">
        <v>13</v>
      </c>
      <c r="G41" s="87">
        <v>2</v>
      </c>
      <c r="H41" s="87" t="s">
        <v>277</v>
      </c>
      <c r="I41" s="87">
        <v>314</v>
      </c>
      <c r="J41" s="87">
        <v>14</v>
      </c>
      <c r="K41" s="87">
        <v>2</v>
      </c>
      <c r="L41" s="87" t="s">
        <v>495</v>
      </c>
      <c r="M41" s="87" t="s">
        <v>408</v>
      </c>
      <c r="N41" s="87">
        <v>0.45</v>
      </c>
      <c r="O41" s="87">
        <v>2.8125000000000003E-4</v>
      </c>
      <c r="P41" s="87">
        <v>67.5</v>
      </c>
      <c r="Q41" s="87">
        <v>67.5</v>
      </c>
    </row>
    <row r="42" spans="2:17">
      <c r="B42" s="87">
        <v>31</v>
      </c>
      <c r="C42" s="87" t="s">
        <v>7</v>
      </c>
      <c r="D42" s="87">
        <v>5</v>
      </c>
      <c r="E42" s="87" t="s">
        <v>160</v>
      </c>
      <c r="F42" s="87" t="s">
        <v>14</v>
      </c>
      <c r="G42" s="87">
        <v>2</v>
      </c>
      <c r="H42" s="87" t="s">
        <v>297</v>
      </c>
      <c r="I42" s="87">
        <v>338</v>
      </c>
      <c r="J42" s="87">
        <v>15</v>
      </c>
      <c r="K42" s="87">
        <v>2</v>
      </c>
      <c r="L42" s="87" t="s">
        <v>495</v>
      </c>
      <c r="M42" s="87" t="s">
        <v>408</v>
      </c>
      <c r="N42" s="87">
        <v>0.45</v>
      </c>
      <c r="O42" s="87">
        <v>9.3750000000000002E-5</v>
      </c>
      <c r="P42" s="87">
        <v>22.5</v>
      </c>
      <c r="Q42" s="87">
        <v>22.5</v>
      </c>
    </row>
    <row r="43" spans="2:17">
      <c r="B43" s="87">
        <v>32</v>
      </c>
      <c r="C43" s="87" t="s">
        <v>7</v>
      </c>
      <c r="D43" s="87">
        <v>5</v>
      </c>
      <c r="E43" s="87" t="s">
        <v>160</v>
      </c>
      <c r="F43" s="87" t="s">
        <v>15</v>
      </c>
      <c r="G43" s="87">
        <v>2</v>
      </c>
      <c r="H43" s="87" t="s">
        <v>317</v>
      </c>
      <c r="I43" s="87">
        <v>362</v>
      </c>
      <c r="J43" s="87">
        <v>16</v>
      </c>
      <c r="K43" s="87">
        <v>2</v>
      </c>
      <c r="L43" s="87" t="s">
        <v>495</v>
      </c>
      <c r="M43" s="87" t="s">
        <v>408</v>
      </c>
      <c r="N43" s="87">
        <v>0.45</v>
      </c>
      <c r="O43" s="87">
        <v>3.1250000000000001E-5</v>
      </c>
      <c r="P43" s="87">
        <v>7.5</v>
      </c>
      <c r="Q43" s="87">
        <v>7.5</v>
      </c>
    </row>
    <row r="44" spans="2:17">
      <c r="B44" s="87">
        <v>33</v>
      </c>
      <c r="C44" s="87" t="s">
        <v>7</v>
      </c>
      <c r="D44" s="87">
        <v>1</v>
      </c>
      <c r="E44" s="87" t="s">
        <v>156</v>
      </c>
      <c r="F44" s="87" t="s">
        <v>0</v>
      </c>
      <c r="G44" s="87">
        <v>3</v>
      </c>
      <c r="H44" s="87" t="s">
        <v>18</v>
      </c>
      <c r="I44" s="87">
        <v>3</v>
      </c>
      <c r="J44" s="87">
        <v>1</v>
      </c>
      <c r="K44" s="87">
        <v>2</v>
      </c>
      <c r="L44" s="87" t="s">
        <v>495</v>
      </c>
      <c r="M44" s="87" t="s">
        <v>406</v>
      </c>
      <c r="N44" s="87">
        <v>25000</v>
      </c>
      <c r="O44" s="87">
        <v>450.23148148148147</v>
      </c>
      <c r="P44" s="87">
        <v>1945</v>
      </c>
      <c r="Q44" s="87">
        <v>1945</v>
      </c>
    </row>
    <row r="45" spans="2:17">
      <c r="B45" s="87">
        <v>34</v>
      </c>
      <c r="C45" s="87" t="s">
        <v>7</v>
      </c>
      <c r="D45" s="87">
        <v>1</v>
      </c>
      <c r="E45" s="87" t="s">
        <v>156</v>
      </c>
      <c r="F45" s="87" t="s">
        <v>1</v>
      </c>
      <c r="G45" s="87">
        <v>3</v>
      </c>
      <c r="H45" s="87" t="s">
        <v>38</v>
      </c>
      <c r="I45" s="87">
        <v>27</v>
      </c>
      <c r="J45" s="87">
        <v>2</v>
      </c>
      <c r="K45" s="87">
        <v>2</v>
      </c>
      <c r="L45" s="87" t="s">
        <v>495</v>
      </c>
      <c r="M45" s="87" t="s">
        <v>406</v>
      </c>
      <c r="N45" s="87">
        <v>25000</v>
      </c>
      <c r="O45" s="87">
        <v>149.88425925925927</v>
      </c>
      <c r="P45" s="87">
        <v>647.5</v>
      </c>
      <c r="Q45" s="87">
        <v>647.5</v>
      </c>
    </row>
    <row r="46" spans="2:17">
      <c r="B46" s="87">
        <v>35</v>
      </c>
      <c r="C46" s="87" t="s">
        <v>7</v>
      </c>
      <c r="D46" s="87">
        <v>1</v>
      </c>
      <c r="E46" s="87" t="s">
        <v>156</v>
      </c>
      <c r="F46" s="87" t="s">
        <v>2</v>
      </c>
      <c r="G46" s="87">
        <v>3</v>
      </c>
      <c r="H46" s="87" t="s">
        <v>58</v>
      </c>
      <c r="I46" s="87">
        <v>51</v>
      </c>
      <c r="J46" s="87">
        <v>3</v>
      </c>
      <c r="K46" s="87">
        <v>2</v>
      </c>
      <c r="L46" s="87" t="s">
        <v>495</v>
      </c>
      <c r="M46" s="87" t="s">
        <v>406</v>
      </c>
      <c r="N46" s="87">
        <v>25000</v>
      </c>
      <c r="O46" s="87">
        <v>49.768518518518519</v>
      </c>
      <c r="P46" s="87">
        <v>215</v>
      </c>
      <c r="Q46" s="87">
        <v>215</v>
      </c>
    </row>
    <row r="47" spans="2:17">
      <c r="B47" s="87">
        <v>36</v>
      </c>
      <c r="C47" s="87" t="s">
        <v>7</v>
      </c>
      <c r="D47" s="87">
        <v>1</v>
      </c>
      <c r="E47" s="87" t="s">
        <v>156</v>
      </c>
      <c r="F47" s="87" t="s">
        <v>3</v>
      </c>
      <c r="G47" s="87">
        <v>3</v>
      </c>
      <c r="H47" s="87" t="s">
        <v>78</v>
      </c>
      <c r="I47" s="87">
        <v>75</v>
      </c>
      <c r="J47" s="87">
        <v>4</v>
      </c>
      <c r="K47" s="87">
        <v>2</v>
      </c>
      <c r="L47" s="87" t="s">
        <v>495</v>
      </c>
      <c r="M47" s="87" t="s">
        <v>406</v>
      </c>
      <c r="N47" s="87">
        <v>25000</v>
      </c>
      <c r="O47" s="87">
        <v>16.782407407407405</v>
      </c>
      <c r="P47" s="87">
        <v>72.5</v>
      </c>
      <c r="Q47" s="87">
        <v>72.5</v>
      </c>
    </row>
    <row r="48" spans="2:17">
      <c r="B48" s="87">
        <v>37</v>
      </c>
      <c r="C48" s="87" t="s">
        <v>7</v>
      </c>
      <c r="D48" s="87">
        <v>3</v>
      </c>
      <c r="E48" s="87" t="s">
        <v>158</v>
      </c>
      <c r="F48" s="87" t="s">
        <v>4</v>
      </c>
      <c r="G48" s="87">
        <v>3</v>
      </c>
      <c r="H48" s="87" t="s">
        <v>98</v>
      </c>
      <c r="I48" s="87">
        <v>99</v>
      </c>
      <c r="J48" s="87">
        <v>5</v>
      </c>
      <c r="K48" s="87">
        <v>2</v>
      </c>
      <c r="L48" s="87" t="s">
        <v>495</v>
      </c>
      <c r="M48" s="87" t="s">
        <v>407</v>
      </c>
      <c r="N48" s="87">
        <v>330</v>
      </c>
      <c r="O48" s="87">
        <v>5.5534722222222221</v>
      </c>
      <c r="P48" s="87">
        <v>1817.5</v>
      </c>
      <c r="Q48" s="87">
        <v>1817.5</v>
      </c>
    </row>
    <row r="49" spans="2:17">
      <c r="B49" s="87">
        <v>38</v>
      </c>
      <c r="C49" s="87" t="s">
        <v>7</v>
      </c>
      <c r="D49" s="87">
        <v>3</v>
      </c>
      <c r="E49" s="87" t="s">
        <v>158</v>
      </c>
      <c r="F49" s="87" t="s">
        <v>5</v>
      </c>
      <c r="G49" s="87">
        <v>3</v>
      </c>
      <c r="H49" s="87" t="s">
        <v>118</v>
      </c>
      <c r="I49" s="87">
        <v>123</v>
      </c>
      <c r="J49" s="87">
        <v>6</v>
      </c>
      <c r="K49" s="87">
        <v>2</v>
      </c>
      <c r="L49" s="87" t="s">
        <v>495</v>
      </c>
      <c r="M49" s="87" t="s">
        <v>407</v>
      </c>
      <c r="N49" s="87">
        <v>330</v>
      </c>
      <c r="O49" s="87">
        <v>1.8486111111111112</v>
      </c>
      <c r="P49" s="87">
        <v>605</v>
      </c>
      <c r="Q49" s="87">
        <v>605</v>
      </c>
    </row>
    <row r="50" spans="2:17">
      <c r="B50" s="87">
        <v>39</v>
      </c>
      <c r="C50" s="87" t="s">
        <v>7</v>
      </c>
      <c r="D50" s="87">
        <v>3</v>
      </c>
      <c r="E50" s="87" t="s">
        <v>158</v>
      </c>
      <c r="F50" s="87" t="s">
        <v>6</v>
      </c>
      <c r="G50" s="87">
        <v>3</v>
      </c>
      <c r="H50" s="87" t="s">
        <v>138</v>
      </c>
      <c r="I50" s="87">
        <v>147</v>
      </c>
      <c r="J50" s="87">
        <v>7</v>
      </c>
      <c r="K50" s="87">
        <v>2</v>
      </c>
      <c r="L50" s="87" t="s">
        <v>495</v>
      </c>
      <c r="M50" s="87" t="s">
        <v>407</v>
      </c>
      <c r="N50" s="87">
        <v>330</v>
      </c>
      <c r="O50" s="87">
        <v>0.61875000000000002</v>
      </c>
      <c r="P50" s="87">
        <v>202.5</v>
      </c>
      <c r="Q50" s="87">
        <v>202.5</v>
      </c>
    </row>
    <row r="51" spans="2:17">
      <c r="B51" s="87">
        <v>40</v>
      </c>
      <c r="C51" s="87" t="s">
        <v>7</v>
      </c>
      <c r="D51" s="87">
        <v>3</v>
      </c>
      <c r="E51" s="87" t="s">
        <v>158</v>
      </c>
      <c r="F51" s="87" t="s">
        <v>7</v>
      </c>
      <c r="G51" s="87">
        <v>3</v>
      </c>
      <c r="H51" s="87" t="s">
        <v>158</v>
      </c>
      <c r="I51" s="87">
        <v>171</v>
      </c>
      <c r="J51" s="87">
        <v>8</v>
      </c>
      <c r="K51" s="87">
        <v>2</v>
      </c>
      <c r="L51" s="87" t="s">
        <v>495</v>
      </c>
      <c r="M51" s="87" t="s">
        <v>407</v>
      </c>
      <c r="N51" s="87">
        <v>330</v>
      </c>
      <c r="O51" s="87">
        <v>0.20625000000000002</v>
      </c>
      <c r="P51" s="87">
        <v>67.5</v>
      </c>
      <c r="Q51" s="87">
        <v>67.5</v>
      </c>
    </row>
    <row r="52" spans="2:17">
      <c r="B52" s="87">
        <v>41</v>
      </c>
      <c r="C52" s="87" t="s">
        <v>7</v>
      </c>
      <c r="D52" s="87">
        <v>3</v>
      </c>
      <c r="E52" s="87" t="s">
        <v>158</v>
      </c>
      <c r="F52" s="87" t="s">
        <v>8</v>
      </c>
      <c r="G52" s="87">
        <v>3</v>
      </c>
      <c r="H52" s="87" t="s">
        <v>178</v>
      </c>
      <c r="I52" s="87">
        <v>195</v>
      </c>
      <c r="J52" s="87">
        <v>9</v>
      </c>
      <c r="K52" s="87">
        <v>2</v>
      </c>
      <c r="L52" s="87" t="s">
        <v>495</v>
      </c>
      <c r="M52" s="87" t="s">
        <v>407</v>
      </c>
      <c r="N52" s="87">
        <v>330</v>
      </c>
      <c r="O52" s="87">
        <v>6.8749999999999992E-2</v>
      </c>
      <c r="P52" s="87">
        <v>22.5</v>
      </c>
      <c r="Q52" s="87">
        <v>22.5</v>
      </c>
    </row>
    <row r="53" spans="2:17">
      <c r="B53" s="87">
        <v>42</v>
      </c>
      <c r="C53" s="87" t="s">
        <v>7</v>
      </c>
      <c r="D53" s="87">
        <v>3</v>
      </c>
      <c r="E53" s="87" t="s">
        <v>158</v>
      </c>
      <c r="F53" s="87" t="s">
        <v>9</v>
      </c>
      <c r="G53" s="87">
        <v>3</v>
      </c>
      <c r="H53" s="87" t="s">
        <v>198</v>
      </c>
      <c r="I53" s="87">
        <v>219</v>
      </c>
      <c r="J53" s="87">
        <v>10</v>
      </c>
      <c r="K53" s="87">
        <v>2</v>
      </c>
      <c r="L53" s="87" t="s">
        <v>495</v>
      </c>
      <c r="M53" s="87" t="s">
        <v>407</v>
      </c>
      <c r="N53" s="87">
        <v>330</v>
      </c>
      <c r="O53" s="87">
        <v>2.2916666666666669E-2</v>
      </c>
      <c r="P53" s="87">
        <v>7.5</v>
      </c>
      <c r="Q53" s="87">
        <v>7.5</v>
      </c>
    </row>
    <row r="54" spans="2:17">
      <c r="B54" s="87">
        <v>43</v>
      </c>
      <c r="C54" s="87" t="s">
        <v>7</v>
      </c>
      <c r="D54" s="87">
        <v>5</v>
      </c>
      <c r="E54" s="87" t="s">
        <v>160</v>
      </c>
      <c r="F54" s="87" t="s">
        <v>10</v>
      </c>
      <c r="G54" s="87">
        <v>3</v>
      </c>
      <c r="H54" s="87" t="s">
        <v>218</v>
      </c>
      <c r="I54" s="87">
        <v>243</v>
      </c>
      <c r="J54" s="87">
        <v>11</v>
      </c>
      <c r="K54" s="87">
        <v>2</v>
      </c>
      <c r="L54" s="87" t="s">
        <v>495</v>
      </c>
      <c r="M54" s="87" t="s">
        <v>408</v>
      </c>
      <c r="N54" s="87">
        <v>0.45</v>
      </c>
      <c r="O54" s="87">
        <v>7.6249999999999998E-3</v>
      </c>
      <c r="P54" s="87">
        <v>1830</v>
      </c>
      <c r="Q54" s="87">
        <v>1830</v>
      </c>
    </row>
    <row r="55" spans="2:17">
      <c r="B55" s="87">
        <v>44</v>
      </c>
      <c r="C55" s="87" t="s">
        <v>7</v>
      </c>
      <c r="D55" s="87">
        <v>5</v>
      </c>
      <c r="E55" s="87" t="s">
        <v>160</v>
      </c>
      <c r="F55" s="87" t="s">
        <v>11</v>
      </c>
      <c r="G55" s="87">
        <v>3</v>
      </c>
      <c r="H55" s="87" t="s">
        <v>238</v>
      </c>
      <c r="I55" s="87">
        <v>267</v>
      </c>
      <c r="J55" s="87">
        <v>12</v>
      </c>
      <c r="K55" s="87">
        <v>2</v>
      </c>
      <c r="L55" s="87" t="s">
        <v>495</v>
      </c>
      <c r="M55" s="87" t="s">
        <v>408</v>
      </c>
      <c r="N55" s="87">
        <v>0.45</v>
      </c>
      <c r="O55" s="87">
        <v>2.5416666666666669E-3</v>
      </c>
      <c r="P55" s="87">
        <v>610</v>
      </c>
      <c r="Q55" s="87">
        <v>610</v>
      </c>
    </row>
    <row r="56" spans="2:17">
      <c r="B56" s="87">
        <v>45</v>
      </c>
      <c r="C56" s="87" t="s">
        <v>7</v>
      </c>
      <c r="D56" s="87">
        <v>5</v>
      </c>
      <c r="E56" s="87" t="s">
        <v>160</v>
      </c>
      <c r="F56" s="87" t="s">
        <v>12</v>
      </c>
      <c r="G56" s="87">
        <v>3</v>
      </c>
      <c r="H56" s="87" t="s">
        <v>258</v>
      </c>
      <c r="I56" s="87">
        <v>291</v>
      </c>
      <c r="J56" s="87">
        <v>13</v>
      </c>
      <c r="K56" s="87">
        <v>2</v>
      </c>
      <c r="L56" s="87" t="s">
        <v>495</v>
      </c>
      <c r="M56" s="87" t="s">
        <v>408</v>
      </c>
      <c r="N56" s="87">
        <v>0.45</v>
      </c>
      <c r="O56" s="87">
        <v>8.437500000000001E-4</v>
      </c>
      <c r="P56" s="87">
        <v>202.5</v>
      </c>
      <c r="Q56" s="87">
        <v>202.5</v>
      </c>
    </row>
    <row r="57" spans="2:17">
      <c r="B57" s="87">
        <v>46</v>
      </c>
      <c r="C57" s="87" t="s">
        <v>7</v>
      </c>
      <c r="D57" s="87">
        <v>5</v>
      </c>
      <c r="E57" s="87" t="s">
        <v>160</v>
      </c>
      <c r="F57" s="87" t="s">
        <v>13</v>
      </c>
      <c r="G57" s="87">
        <v>3</v>
      </c>
      <c r="H57" s="87" t="s">
        <v>278</v>
      </c>
      <c r="I57" s="87">
        <v>315</v>
      </c>
      <c r="J57" s="87">
        <v>14</v>
      </c>
      <c r="K57" s="87">
        <v>2</v>
      </c>
      <c r="L57" s="87" t="s">
        <v>495</v>
      </c>
      <c r="M57" s="87" t="s">
        <v>408</v>
      </c>
      <c r="N57" s="87">
        <v>0.45</v>
      </c>
      <c r="O57" s="87">
        <v>2.8125000000000003E-4</v>
      </c>
      <c r="P57" s="87">
        <v>67.5</v>
      </c>
      <c r="Q57" s="87">
        <v>67.5</v>
      </c>
    </row>
    <row r="58" spans="2:17">
      <c r="B58" s="87">
        <v>47</v>
      </c>
      <c r="C58" s="87" t="s">
        <v>7</v>
      </c>
      <c r="D58" s="87">
        <v>5</v>
      </c>
      <c r="E58" s="87" t="s">
        <v>160</v>
      </c>
      <c r="F58" s="87" t="s">
        <v>14</v>
      </c>
      <c r="G58" s="87">
        <v>3</v>
      </c>
      <c r="H58" s="87" t="s">
        <v>298</v>
      </c>
      <c r="I58" s="87">
        <v>339</v>
      </c>
      <c r="J58" s="87">
        <v>15</v>
      </c>
      <c r="K58" s="87">
        <v>2</v>
      </c>
      <c r="L58" s="87" t="s">
        <v>495</v>
      </c>
      <c r="M58" s="87" t="s">
        <v>408</v>
      </c>
      <c r="N58" s="87">
        <v>0.45</v>
      </c>
      <c r="O58" s="87">
        <v>9.3750000000000002E-5</v>
      </c>
      <c r="P58" s="87">
        <v>22.5</v>
      </c>
      <c r="Q58" s="87">
        <v>22.5</v>
      </c>
    </row>
    <row r="59" spans="2:17">
      <c r="B59" s="87">
        <v>48</v>
      </c>
      <c r="C59" s="87" t="s">
        <v>7</v>
      </c>
      <c r="D59" s="87">
        <v>5</v>
      </c>
      <c r="E59" s="87" t="s">
        <v>160</v>
      </c>
      <c r="F59" s="87" t="s">
        <v>15</v>
      </c>
      <c r="G59" s="87">
        <v>3</v>
      </c>
      <c r="H59" s="87" t="s">
        <v>318</v>
      </c>
      <c r="I59" s="87">
        <v>363</v>
      </c>
      <c r="J59" s="87">
        <v>16</v>
      </c>
      <c r="K59" s="87">
        <v>2</v>
      </c>
      <c r="L59" s="87" t="s">
        <v>495</v>
      </c>
      <c r="M59" s="87" t="s">
        <v>408</v>
      </c>
      <c r="N59" s="87">
        <v>0.45</v>
      </c>
      <c r="O59" s="87">
        <v>3.1250000000000001E-5</v>
      </c>
      <c r="P59" s="87">
        <v>7.5</v>
      </c>
      <c r="Q59" s="87">
        <v>7.5</v>
      </c>
    </row>
    <row r="60" spans="2:17">
      <c r="B60" s="87">
        <v>49</v>
      </c>
      <c r="C60" s="87" t="s">
        <v>7</v>
      </c>
      <c r="D60" s="87">
        <v>1</v>
      </c>
      <c r="E60" s="87" t="s">
        <v>156</v>
      </c>
      <c r="F60" s="87" t="s">
        <v>0</v>
      </c>
      <c r="G60" s="87">
        <v>4</v>
      </c>
      <c r="H60" s="87" t="s">
        <v>19</v>
      </c>
      <c r="I60" s="87">
        <v>4</v>
      </c>
      <c r="J60" s="87">
        <v>1</v>
      </c>
      <c r="K60" s="87">
        <v>2</v>
      </c>
      <c r="L60" s="87" t="s">
        <v>495</v>
      </c>
      <c r="M60" s="87" t="s">
        <v>406</v>
      </c>
      <c r="N60" s="87">
        <v>25000</v>
      </c>
      <c r="O60" s="87">
        <v>450.23148148148147</v>
      </c>
      <c r="P60" s="87">
        <v>1945</v>
      </c>
      <c r="Q60" s="87">
        <v>1945</v>
      </c>
    </row>
    <row r="61" spans="2:17">
      <c r="B61" s="87">
        <v>50</v>
      </c>
      <c r="C61" s="87" t="s">
        <v>7</v>
      </c>
      <c r="D61" s="87">
        <v>1</v>
      </c>
      <c r="E61" s="87" t="s">
        <v>156</v>
      </c>
      <c r="F61" s="87" t="s">
        <v>1</v>
      </c>
      <c r="G61" s="87">
        <v>4</v>
      </c>
      <c r="H61" s="87" t="s">
        <v>39</v>
      </c>
      <c r="I61" s="87">
        <v>28</v>
      </c>
      <c r="J61" s="87">
        <v>2</v>
      </c>
      <c r="K61" s="87">
        <v>2</v>
      </c>
      <c r="L61" s="87" t="s">
        <v>495</v>
      </c>
      <c r="M61" s="87" t="s">
        <v>406</v>
      </c>
      <c r="N61" s="87">
        <v>25000</v>
      </c>
      <c r="O61" s="87">
        <v>149.88425925925927</v>
      </c>
      <c r="P61" s="87">
        <v>647.5</v>
      </c>
      <c r="Q61" s="87">
        <v>647.5</v>
      </c>
    </row>
    <row r="62" spans="2:17">
      <c r="B62" s="87">
        <v>51</v>
      </c>
      <c r="C62" s="87" t="s">
        <v>7</v>
      </c>
      <c r="D62" s="87">
        <v>1</v>
      </c>
      <c r="E62" s="87" t="s">
        <v>156</v>
      </c>
      <c r="F62" s="87" t="s">
        <v>2</v>
      </c>
      <c r="G62" s="87">
        <v>4</v>
      </c>
      <c r="H62" s="87" t="s">
        <v>59</v>
      </c>
      <c r="I62" s="87">
        <v>52</v>
      </c>
      <c r="J62" s="87">
        <v>3</v>
      </c>
      <c r="K62" s="87">
        <v>2</v>
      </c>
      <c r="L62" s="87" t="s">
        <v>495</v>
      </c>
      <c r="M62" s="87" t="s">
        <v>406</v>
      </c>
      <c r="N62" s="87">
        <v>25000</v>
      </c>
      <c r="O62" s="87">
        <v>49.768518518518519</v>
      </c>
      <c r="P62" s="87">
        <v>215</v>
      </c>
      <c r="Q62" s="87">
        <v>215</v>
      </c>
    </row>
    <row r="63" spans="2:17">
      <c r="B63" s="87">
        <v>52</v>
      </c>
      <c r="C63" s="87" t="s">
        <v>7</v>
      </c>
      <c r="D63" s="87">
        <v>1</v>
      </c>
      <c r="E63" s="87" t="s">
        <v>156</v>
      </c>
      <c r="F63" s="87" t="s">
        <v>3</v>
      </c>
      <c r="G63" s="87">
        <v>4</v>
      </c>
      <c r="H63" s="87" t="s">
        <v>79</v>
      </c>
      <c r="I63" s="87">
        <v>76</v>
      </c>
      <c r="J63" s="87">
        <v>4</v>
      </c>
      <c r="K63" s="87">
        <v>2</v>
      </c>
      <c r="L63" s="87" t="s">
        <v>495</v>
      </c>
      <c r="M63" s="87" t="s">
        <v>406</v>
      </c>
      <c r="N63" s="87">
        <v>25000</v>
      </c>
      <c r="O63" s="87">
        <v>16.782407407407405</v>
      </c>
      <c r="P63" s="87">
        <v>72.5</v>
      </c>
      <c r="Q63" s="87">
        <v>72.5</v>
      </c>
    </row>
    <row r="64" spans="2:17">
      <c r="B64" s="87">
        <v>53</v>
      </c>
      <c r="C64" s="87" t="s">
        <v>7</v>
      </c>
      <c r="D64" s="87">
        <v>3</v>
      </c>
      <c r="E64" s="87" t="s">
        <v>158</v>
      </c>
      <c r="F64" s="87" t="s">
        <v>4</v>
      </c>
      <c r="G64" s="87">
        <v>4</v>
      </c>
      <c r="H64" s="87" t="s">
        <v>99</v>
      </c>
      <c r="I64" s="87">
        <v>100</v>
      </c>
      <c r="J64" s="87">
        <v>5</v>
      </c>
      <c r="K64" s="87">
        <v>2</v>
      </c>
      <c r="L64" s="87" t="s">
        <v>495</v>
      </c>
      <c r="M64" s="87" t="s">
        <v>407</v>
      </c>
      <c r="N64" s="87">
        <v>330</v>
      </c>
      <c r="O64" s="87">
        <v>5.5534722222222221</v>
      </c>
      <c r="P64" s="87">
        <v>1817.5</v>
      </c>
      <c r="Q64" s="87">
        <v>1817.5</v>
      </c>
    </row>
    <row r="65" spans="2:17">
      <c r="B65" s="87">
        <v>54</v>
      </c>
      <c r="C65" s="87" t="s">
        <v>7</v>
      </c>
      <c r="D65" s="87">
        <v>3</v>
      </c>
      <c r="E65" s="87" t="s">
        <v>158</v>
      </c>
      <c r="F65" s="87" t="s">
        <v>5</v>
      </c>
      <c r="G65" s="87">
        <v>4</v>
      </c>
      <c r="H65" s="87" t="s">
        <v>119</v>
      </c>
      <c r="I65" s="87">
        <v>124</v>
      </c>
      <c r="J65" s="87">
        <v>6</v>
      </c>
      <c r="K65" s="87">
        <v>2</v>
      </c>
      <c r="L65" s="87" t="s">
        <v>495</v>
      </c>
      <c r="M65" s="87" t="s">
        <v>407</v>
      </c>
      <c r="N65" s="87">
        <v>330</v>
      </c>
      <c r="O65" s="87">
        <v>1.8486111111111112</v>
      </c>
      <c r="P65" s="87">
        <v>605</v>
      </c>
      <c r="Q65" s="87">
        <v>605</v>
      </c>
    </row>
    <row r="66" spans="2:17">
      <c r="B66" s="87">
        <v>55</v>
      </c>
      <c r="C66" s="87" t="s">
        <v>7</v>
      </c>
      <c r="D66" s="87">
        <v>3</v>
      </c>
      <c r="E66" s="87" t="s">
        <v>158</v>
      </c>
      <c r="F66" s="87" t="s">
        <v>6</v>
      </c>
      <c r="G66" s="87">
        <v>4</v>
      </c>
      <c r="H66" s="87" t="s">
        <v>139</v>
      </c>
      <c r="I66" s="87">
        <v>148</v>
      </c>
      <c r="J66" s="87">
        <v>7</v>
      </c>
      <c r="K66" s="87">
        <v>2</v>
      </c>
      <c r="L66" s="87" t="s">
        <v>495</v>
      </c>
      <c r="M66" s="87" t="s">
        <v>407</v>
      </c>
      <c r="N66" s="87">
        <v>330</v>
      </c>
      <c r="O66" s="87">
        <v>0.61875000000000002</v>
      </c>
      <c r="P66" s="87">
        <v>202.5</v>
      </c>
      <c r="Q66" s="87">
        <v>202.5</v>
      </c>
    </row>
    <row r="67" spans="2:17">
      <c r="B67" s="87">
        <v>56</v>
      </c>
      <c r="C67" s="87" t="s">
        <v>7</v>
      </c>
      <c r="D67" s="87">
        <v>3</v>
      </c>
      <c r="E67" s="87" t="s">
        <v>158</v>
      </c>
      <c r="F67" s="87" t="s">
        <v>7</v>
      </c>
      <c r="G67" s="87">
        <v>4</v>
      </c>
      <c r="H67" s="87" t="s">
        <v>159</v>
      </c>
      <c r="I67" s="87">
        <v>172</v>
      </c>
      <c r="J67" s="87">
        <v>8</v>
      </c>
      <c r="K67" s="87">
        <v>2</v>
      </c>
      <c r="L67" s="87" t="s">
        <v>495</v>
      </c>
      <c r="M67" s="87" t="s">
        <v>407</v>
      </c>
      <c r="N67" s="87">
        <v>330</v>
      </c>
      <c r="O67" s="87">
        <v>0.20625000000000002</v>
      </c>
      <c r="P67" s="87">
        <v>67.5</v>
      </c>
      <c r="Q67" s="87">
        <v>67.5</v>
      </c>
    </row>
    <row r="68" spans="2:17">
      <c r="B68" s="87">
        <v>57</v>
      </c>
      <c r="C68" s="87" t="s">
        <v>7</v>
      </c>
      <c r="D68" s="87">
        <v>3</v>
      </c>
      <c r="E68" s="87" t="s">
        <v>158</v>
      </c>
      <c r="F68" s="87" t="s">
        <v>8</v>
      </c>
      <c r="G68" s="87">
        <v>4</v>
      </c>
      <c r="H68" s="87" t="s">
        <v>179</v>
      </c>
      <c r="I68" s="87">
        <v>196</v>
      </c>
      <c r="J68" s="87">
        <v>9</v>
      </c>
      <c r="K68" s="87">
        <v>2</v>
      </c>
      <c r="L68" s="87" t="s">
        <v>495</v>
      </c>
      <c r="M68" s="87" t="s">
        <v>407</v>
      </c>
      <c r="N68" s="87">
        <v>330</v>
      </c>
      <c r="O68" s="87">
        <v>6.8749999999999992E-2</v>
      </c>
      <c r="P68" s="87">
        <v>22.5</v>
      </c>
      <c r="Q68" s="87">
        <v>22.5</v>
      </c>
    </row>
    <row r="69" spans="2:17">
      <c r="B69" s="87">
        <v>58</v>
      </c>
      <c r="C69" s="87" t="s">
        <v>7</v>
      </c>
      <c r="D69" s="87">
        <v>3</v>
      </c>
      <c r="E69" s="87" t="s">
        <v>158</v>
      </c>
      <c r="F69" s="87" t="s">
        <v>9</v>
      </c>
      <c r="G69" s="87">
        <v>4</v>
      </c>
      <c r="H69" s="87" t="s">
        <v>199</v>
      </c>
      <c r="I69" s="87">
        <v>220</v>
      </c>
      <c r="J69" s="87">
        <v>10</v>
      </c>
      <c r="K69" s="87">
        <v>2</v>
      </c>
      <c r="L69" s="87" t="s">
        <v>495</v>
      </c>
      <c r="M69" s="87" t="s">
        <v>407</v>
      </c>
      <c r="N69" s="87">
        <v>330</v>
      </c>
      <c r="O69" s="87">
        <v>2.2916666666666669E-2</v>
      </c>
      <c r="P69" s="87">
        <v>7.5</v>
      </c>
      <c r="Q69" s="87">
        <v>7.5</v>
      </c>
    </row>
    <row r="70" spans="2:17">
      <c r="B70" s="87">
        <v>59</v>
      </c>
      <c r="C70" s="87" t="s">
        <v>7</v>
      </c>
      <c r="D70" s="87">
        <v>5</v>
      </c>
      <c r="E70" s="87" t="s">
        <v>160</v>
      </c>
      <c r="F70" s="87" t="s">
        <v>10</v>
      </c>
      <c r="G70" s="87">
        <v>4</v>
      </c>
      <c r="H70" s="87" t="s">
        <v>219</v>
      </c>
      <c r="I70" s="87">
        <v>244</v>
      </c>
      <c r="J70" s="87">
        <v>11</v>
      </c>
      <c r="K70" s="87">
        <v>2</v>
      </c>
      <c r="L70" s="87" t="s">
        <v>495</v>
      </c>
      <c r="M70" s="87" t="s">
        <v>408</v>
      </c>
      <c r="N70" s="87">
        <v>0.45</v>
      </c>
      <c r="O70" s="87">
        <v>7.6249999999999998E-3</v>
      </c>
      <c r="P70" s="87">
        <v>1830</v>
      </c>
      <c r="Q70" s="87">
        <v>1830</v>
      </c>
    </row>
    <row r="71" spans="2:17">
      <c r="B71" s="87">
        <v>60</v>
      </c>
      <c r="C71" s="87" t="s">
        <v>7</v>
      </c>
      <c r="D71" s="87">
        <v>5</v>
      </c>
      <c r="E71" s="87" t="s">
        <v>160</v>
      </c>
      <c r="F71" s="87" t="s">
        <v>11</v>
      </c>
      <c r="G71" s="87">
        <v>4</v>
      </c>
      <c r="H71" s="87" t="s">
        <v>239</v>
      </c>
      <c r="I71" s="87">
        <v>268</v>
      </c>
      <c r="J71" s="87">
        <v>12</v>
      </c>
      <c r="K71" s="87">
        <v>2</v>
      </c>
      <c r="L71" s="87" t="s">
        <v>495</v>
      </c>
      <c r="M71" s="87" t="s">
        <v>408</v>
      </c>
      <c r="N71" s="87">
        <v>0.45</v>
      </c>
      <c r="O71" s="87">
        <v>2.5416666666666669E-3</v>
      </c>
      <c r="P71" s="87">
        <v>610</v>
      </c>
      <c r="Q71" s="87">
        <v>610</v>
      </c>
    </row>
    <row r="72" spans="2:17">
      <c r="B72" s="87">
        <v>61</v>
      </c>
      <c r="C72" s="87" t="s">
        <v>7</v>
      </c>
      <c r="D72" s="87">
        <v>5</v>
      </c>
      <c r="E72" s="87" t="s">
        <v>160</v>
      </c>
      <c r="F72" s="87" t="s">
        <v>12</v>
      </c>
      <c r="G72" s="87">
        <v>4</v>
      </c>
      <c r="H72" s="87" t="s">
        <v>259</v>
      </c>
      <c r="I72" s="87">
        <v>292</v>
      </c>
      <c r="J72" s="87">
        <v>13</v>
      </c>
      <c r="K72" s="87">
        <v>2</v>
      </c>
      <c r="L72" s="87" t="s">
        <v>495</v>
      </c>
      <c r="M72" s="87" t="s">
        <v>408</v>
      </c>
      <c r="N72" s="87">
        <v>0.45</v>
      </c>
      <c r="O72" s="87">
        <v>8.437500000000001E-4</v>
      </c>
      <c r="P72" s="87">
        <v>202.5</v>
      </c>
      <c r="Q72" s="87">
        <v>202.5</v>
      </c>
    </row>
    <row r="73" spans="2:17">
      <c r="B73" s="87">
        <v>62</v>
      </c>
      <c r="C73" s="87" t="s">
        <v>7</v>
      </c>
      <c r="D73" s="87">
        <v>5</v>
      </c>
      <c r="E73" s="87" t="s">
        <v>160</v>
      </c>
      <c r="F73" s="87" t="s">
        <v>13</v>
      </c>
      <c r="G73" s="87">
        <v>4</v>
      </c>
      <c r="H73" s="87" t="s">
        <v>279</v>
      </c>
      <c r="I73" s="87">
        <v>316</v>
      </c>
      <c r="J73" s="87">
        <v>14</v>
      </c>
      <c r="K73" s="87">
        <v>2</v>
      </c>
      <c r="L73" s="87" t="s">
        <v>495</v>
      </c>
      <c r="M73" s="87" t="s">
        <v>408</v>
      </c>
      <c r="N73" s="87">
        <v>0.45</v>
      </c>
      <c r="O73" s="87">
        <v>2.8125000000000003E-4</v>
      </c>
      <c r="P73" s="87">
        <v>67.5</v>
      </c>
      <c r="Q73" s="87">
        <v>67.5</v>
      </c>
    </row>
    <row r="74" spans="2:17">
      <c r="B74" s="87">
        <v>63</v>
      </c>
      <c r="C74" s="87" t="s">
        <v>7</v>
      </c>
      <c r="D74" s="87">
        <v>5</v>
      </c>
      <c r="E74" s="87" t="s">
        <v>160</v>
      </c>
      <c r="F74" s="87" t="s">
        <v>14</v>
      </c>
      <c r="G74" s="87">
        <v>4</v>
      </c>
      <c r="H74" s="87" t="s">
        <v>299</v>
      </c>
      <c r="I74" s="87">
        <v>340</v>
      </c>
      <c r="J74" s="87">
        <v>15</v>
      </c>
      <c r="K74" s="87">
        <v>2</v>
      </c>
      <c r="L74" s="87" t="s">
        <v>495</v>
      </c>
      <c r="M74" s="87" t="s">
        <v>408</v>
      </c>
      <c r="N74" s="87">
        <v>0.45</v>
      </c>
      <c r="O74" s="87">
        <v>9.3750000000000002E-5</v>
      </c>
      <c r="P74" s="87">
        <v>22.5</v>
      </c>
      <c r="Q74" s="87">
        <v>22.5</v>
      </c>
    </row>
    <row r="75" spans="2:17">
      <c r="B75" s="87">
        <v>64</v>
      </c>
      <c r="C75" s="87" t="s">
        <v>7</v>
      </c>
      <c r="D75" s="87">
        <v>5</v>
      </c>
      <c r="E75" s="87" t="s">
        <v>160</v>
      </c>
      <c r="F75" s="87" t="s">
        <v>15</v>
      </c>
      <c r="G75" s="87">
        <v>4</v>
      </c>
      <c r="H75" s="87" t="s">
        <v>319</v>
      </c>
      <c r="I75" s="87">
        <v>364</v>
      </c>
      <c r="J75" s="87">
        <v>16</v>
      </c>
      <c r="K75" s="87">
        <v>2</v>
      </c>
      <c r="L75" s="87" t="s">
        <v>495</v>
      </c>
      <c r="M75" s="87" t="s">
        <v>408</v>
      </c>
      <c r="N75" s="87">
        <v>0.45</v>
      </c>
      <c r="O75" s="87">
        <v>3.1250000000000001E-5</v>
      </c>
      <c r="P75" s="87">
        <v>7.5</v>
      </c>
      <c r="Q75" s="87">
        <v>7.5</v>
      </c>
    </row>
    <row r="76" spans="2:17">
      <c r="B76" s="87">
        <v>65</v>
      </c>
      <c r="C76" s="87" t="s">
        <v>7</v>
      </c>
      <c r="D76" s="87">
        <v>1</v>
      </c>
      <c r="E76" s="87" t="s">
        <v>156</v>
      </c>
      <c r="F76" s="87" t="s">
        <v>0</v>
      </c>
      <c r="G76" s="87">
        <v>5</v>
      </c>
      <c r="H76" s="87" t="s">
        <v>20</v>
      </c>
      <c r="I76" s="87">
        <v>5</v>
      </c>
      <c r="J76" s="87">
        <v>1</v>
      </c>
      <c r="K76" s="87">
        <v>2</v>
      </c>
      <c r="L76" s="87" t="s">
        <v>495</v>
      </c>
      <c r="M76" s="87" t="s">
        <v>406</v>
      </c>
      <c r="N76" s="87">
        <v>25000</v>
      </c>
      <c r="O76" s="87">
        <v>450.23148148148147</v>
      </c>
      <c r="P76" s="87">
        <v>1945</v>
      </c>
      <c r="Q76" s="87">
        <v>1945</v>
      </c>
    </row>
    <row r="77" spans="2:17">
      <c r="B77" s="87">
        <v>66</v>
      </c>
      <c r="C77" s="87" t="s">
        <v>7</v>
      </c>
      <c r="D77" s="87">
        <v>1</v>
      </c>
      <c r="E77" s="87" t="s">
        <v>156</v>
      </c>
      <c r="F77" s="87" t="s">
        <v>1</v>
      </c>
      <c r="G77" s="87">
        <v>5</v>
      </c>
      <c r="H77" s="87" t="s">
        <v>40</v>
      </c>
      <c r="I77" s="87">
        <v>29</v>
      </c>
      <c r="J77" s="87">
        <v>2</v>
      </c>
      <c r="K77" s="87">
        <v>2</v>
      </c>
      <c r="L77" s="87" t="s">
        <v>495</v>
      </c>
      <c r="M77" s="87" t="s">
        <v>406</v>
      </c>
      <c r="N77" s="87">
        <v>25000</v>
      </c>
      <c r="O77" s="87">
        <v>149.88425925925927</v>
      </c>
      <c r="P77" s="87">
        <v>647.5</v>
      </c>
      <c r="Q77" s="87">
        <v>647.5</v>
      </c>
    </row>
    <row r="78" spans="2:17">
      <c r="B78" s="87">
        <v>67</v>
      </c>
      <c r="C78" s="87" t="s">
        <v>7</v>
      </c>
      <c r="D78" s="87">
        <v>1</v>
      </c>
      <c r="E78" s="87" t="s">
        <v>156</v>
      </c>
      <c r="F78" s="87" t="s">
        <v>2</v>
      </c>
      <c r="G78" s="87">
        <v>5</v>
      </c>
      <c r="H78" s="87" t="s">
        <v>60</v>
      </c>
      <c r="I78" s="87">
        <v>53</v>
      </c>
      <c r="J78" s="87">
        <v>3</v>
      </c>
      <c r="K78" s="87">
        <v>2</v>
      </c>
      <c r="L78" s="87" t="s">
        <v>495</v>
      </c>
      <c r="M78" s="87" t="s">
        <v>406</v>
      </c>
      <c r="N78" s="87">
        <v>25000</v>
      </c>
      <c r="O78" s="87">
        <v>49.768518518518519</v>
      </c>
      <c r="P78" s="87">
        <v>215</v>
      </c>
      <c r="Q78" s="87">
        <v>215</v>
      </c>
    </row>
    <row r="79" spans="2:17">
      <c r="B79" s="87">
        <v>68</v>
      </c>
      <c r="C79" s="87" t="s">
        <v>7</v>
      </c>
      <c r="D79" s="87">
        <v>1</v>
      </c>
      <c r="E79" s="87" t="s">
        <v>156</v>
      </c>
      <c r="F79" s="87" t="s">
        <v>3</v>
      </c>
      <c r="G79" s="87">
        <v>5</v>
      </c>
      <c r="H79" s="87" t="s">
        <v>80</v>
      </c>
      <c r="I79" s="87">
        <v>77</v>
      </c>
      <c r="J79" s="87">
        <v>4</v>
      </c>
      <c r="K79" s="87">
        <v>2</v>
      </c>
      <c r="L79" s="87" t="s">
        <v>495</v>
      </c>
      <c r="M79" s="87" t="s">
        <v>406</v>
      </c>
      <c r="N79" s="87">
        <v>25000</v>
      </c>
      <c r="O79" s="87">
        <v>16.782407407407405</v>
      </c>
      <c r="P79" s="87">
        <v>72.5</v>
      </c>
      <c r="Q79" s="87">
        <v>72.5</v>
      </c>
    </row>
    <row r="80" spans="2:17">
      <c r="B80" s="87">
        <v>69</v>
      </c>
      <c r="C80" s="87" t="s">
        <v>7</v>
      </c>
      <c r="D80" s="87">
        <v>3</v>
      </c>
      <c r="E80" s="87" t="s">
        <v>158</v>
      </c>
      <c r="F80" s="87" t="s">
        <v>4</v>
      </c>
      <c r="G80" s="87">
        <v>5</v>
      </c>
      <c r="H80" s="87" t="s">
        <v>100</v>
      </c>
      <c r="I80" s="87">
        <v>101</v>
      </c>
      <c r="J80" s="87">
        <v>5</v>
      </c>
      <c r="K80" s="87">
        <v>2</v>
      </c>
      <c r="L80" s="87" t="s">
        <v>495</v>
      </c>
      <c r="M80" s="87" t="s">
        <v>407</v>
      </c>
      <c r="N80" s="87">
        <v>330</v>
      </c>
      <c r="O80" s="87">
        <v>5.5534722222222221</v>
      </c>
      <c r="P80" s="87">
        <v>1817.5</v>
      </c>
      <c r="Q80" s="87">
        <v>1817.5</v>
      </c>
    </row>
    <row r="81" spans="2:17">
      <c r="B81" s="87">
        <v>70</v>
      </c>
      <c r="C81" s="87" t="s">
        <v>7</v>
      </c>
      <c r="D81" s="87">
        <v>3</v>
      </c>
      <c r="E81" s="87" t="s">
        <v>158</v>
      </c>
      <c r="F81" s="87" t="s">
        <v>5</v>
      </c>
      <c r="G81" s="87">
        <v>5</v>
      </c>
      <c r="H81" s="87" t="s">
        <v>120</v>
      </c>
      <c r="I81" s="87">
        <v>125</v>
      </c>
      <c r="J81" s="87">
        <v>6</v>
      </c>
      <c r="K81" s="87">
        <v>2</v>
      </c>
      <c r="L81" s="87" t="s">
        <v>495</v>
      </c>
      <c r="M81" s="87" t="s">
        <v>407</v>
      </c>
      <c r="N81" s="87">
        <v>330</v>
      </c>
      <c r="O81" s="87">
        <v>1.8486111111111112</v>
      </c>
      <c r="P81" s="87">
        <v>605</v>
      </c>
      <c r="Q81" s="87">
        <v>605</v>
      </c>
    </row>
    <row r="82" spans="2:17">
      <c r="B82" s="87">
        <v>71</v>
      </c>
      <c r="C82" s="87" t="s">
        <v>7</v>
      </c>
      <c r="D82" s="87">
        <v>3</v>
      </c>
      <c r="E82" s="87" t="s">
        <v>158</v>
      </c>
      <c r="F82" s="87" t="s">
        <v>6</v>
      </c>
      <c r="G82" s="87">
        <v>5</v>
      </c>
      <c r="H82" s="87" t="s">
        <v>140</v>
      </c>
      <c r="I82" s="87">
        <v>149</v>
      </c>
      <c r="J82" s="87">
        <v>7</v>
      </c>
      <c r="K82" s="87">
        <v>2</v>
      </c>
      <c r="L82" s="87" t="s">
        <v>495</v>
      </c>
      <c r="M82" s="87" t="s">
        <v>407</v>
      </c>
      <c r="N82" s="87">
        <v>330</v>
      </c>
      <c r="O82" s="87">
        <v>0.61875000000000002</v>
      </c>
      <c r="P82" s="87">
        <v>202.5</v>
      </c>
      <c r="Q82" s="87">
        <v>202.5</v>
      </c>
    </row>
    <row r="83" spans="2:17">
      <c r="B83" s="87">
        <v>72</v>
      </c>
      <c r="C83" s="87" t="s">
        <v>7</v>
      </c>
      <c r="D83" s="87">
        <v>3</v>
      </c>
      <c r="E83" s="87" t="s">
        <v>158</v>
      </c>
      <c r="F83" s="87" t="s">
        <v>7</v>
      </c>
      <c r="G83" s="87">
        <v>5</v>
      </c>
      <c r="H83" s="87" t="s">
        <v>160</v>
      </c>
      <c r="I83" s="87">
        <v>173</v>
      </c>
      <c r="J83" s="87">
        <v>8</v>
      </c>
      <c r="K83" s="87">
        <v>2</v>
      </c>
      <c r="L83" s="87" t="s">
        <v>495</v>
      </c>
      <c r="M83" s="87" t="s">
        <v>407</v>
      </c>
      <c r="N83" s="87">
        <v>330</v>
      </c>
      <c r="O83" s="87">
        <v>0.20625000000000002</v>
      </c>
      <c r="P83" s="87">
        <v>67.5</v>
      </c>
      <c r="Q83" s="87">
        <v>67.5</v>
      </c>
    </row>
    <row r="84" spans="2:17">
      <c r="B84" s="87">
        <v>73</v>
      </c>
      <c r="C84" s="87" t="s">
        <v>7</v>
      </c>
      <c r="D84" s="87">
        <v>3</v>
      </c>
      <c r="E84" s="87" t="s">
        <v>158</v>
      </c>
      <c r="F84" s="87" t="s">
        <v>8</v>
      </c>
      <c r="G84" s="87">
        <v>5</v>
      </c>
      <c r="H84" s="87" t="s">
        <v>180</v>
      </c>
      <c r="I84" s="87">
        <v>197</v>
      </c>
      <c r="J84" s="87">
        <v>9</v>
      </c>
      <c r="K84" s="87">
        <v>2</v>
      </c>
      <c r="L84" s="87" t="s">
        <v>495</v>
      </c>
      <c r="M84" s="87" t="s">
        <v>407</v>
      </c>
      <c r="N84" s="87">
        <v>330</v>
      </c>
      <c r="O84" s="87">
        <v>6.8749999999999992E-2</v>
      </c>
      <c r="P84" s="87">
        <v>22.5</v>
      </c>
      <c r="Q84" s="87">
        <v>22.5</v>
      </c>
    </row>
    <row r="85" spans="2:17">
      <c r="B85" s="87">
        <v>74</v>
      </c>
      <c r="C85" s="87" t="s">
        <v>7</v>
      </c>
      <c r="D85" s="87">
        <v>3</v>
      </c>
      <c r="E85" s="87" t="s">
        <v>158</v>
      </c>
      <c r="F85" s="87" t="s">
        <v>9</v>
      </c>
      <c r="G85" s="87">
        <v>5</v>
      </c>
      <c r="H85" s="87" t="s">
        <v>200</v>
      </c>
      <c r="I85" s="87">
        <v>221</v>
      </c>
      <c r="J85" s="87">
        <v>10</v>
      </c>
      <c r="K85" s="87">
        <v>2</v>
      </c>
      <c r="L85" s="87" t="s">
        <v>495</v>
      </c>
      <c r="M85" s="87" t="s">
        <v>407</v>
      </c>
      <c r="N85" s="87">
        <v>330</v>
      </c>
      <c r="O85" s="87">
        <v>2.2916666666666669E-2</v>
      </c>
      <c r="P85" s="87">
        <v>7.5</v>
      </c>
      <c r="Q85" s="87">
        <v>7.5</v>
      </c>
    </row>
    <row r="86" spans="2:17">
      <c r="B86" s="87">
        <v>75</v>
      </c>
      <c r="C86" s="87" t="s">
        <v>7</v>
      </c>
      <c r="D86" s="87">
        <v>5</v>
      </c>
      <c r="E86" s="87" t="s">
        <v>160</v>
      </c>
      <c r="F86" s="87" t="s">
        <v>10</v>
      </c>
      <c r="G86" s="87">
        <v>5</v>
      </c>
      <c r="H86" s="87" t="s">
        <v>220</v>
      </c>
      <c r="I86" s="87">
        <v>245</v>
      </c>
      <c r="J86" s="87">
        <v>11</v>
      </c>
      <c r="K86" s="87">
        <v>2</v>
      </c>
      <c r="L86" s="87" t="s">
        <v>495</v>
      </c>
      <c r="M86" s="87" t="s">
        <v>408</v>
      </c>
      <c r="N86" s="87">
        <v>0.45</v>
      </c>
      <c r="O86" s="87">
        <v>7.6249999999999998E-3</v>
      </c>
      <c r="P86" s="87">
        <v>1830</v>
      </c>
      <c r="Q86" s="87">
        <v>1830</v>
      </c>
    </row>
    <row r="87" spans="2:17">
      <c r="B87" s="87">
        <v>76</v>
      </c>
      <c r="C87" s="87" t="s">
        <v>7</v>
      </c>
      <c r="D87" s="87">
        <v>5</v>
      </c>
      <c r="E87" s="87" t="s">
        <v>160</v>
      </c>
      <c r="F87" s="87" t="s">
        <v>11</v>
      </c>
      <c r="G87" s="87">
        <v>5</v>
      </c>
      <c r="H87" s="87" t="s">
        <v>240</v>
      </c>
      <c r="I87" s="87">
        <v>269</v>
      </c>
      <c r="J87" s="87">
        <v>12</v>
      </c>
      <c r="K87" s="87">
        <v>2</v>
      </c>
      <c r="L87" s="87" t="s">
        <v>495</v>
      </c>
      <c r="M87" s="87" t="s">
        <v>408</v>
      </c>
      <c r="N87" s="87">
        <v>0.45</v>
      </c>
      <c r="O87" s="87">
        <v>2.5416666666666669E-3</v>
      </c>
      <c r="P87" s="87">
        <v>610</v>
      </c>
      <c r="Q87" s="87">
        <v>610</v>
      </c>
    </row>
    <row r="88" spans="2:17">
      <c r="B88" s="87">
        <v>77</v>
      </c>
      <c r="C88" s="87" t="s">
        <v>7</v>
      </c>
      <c r="D88" s="87">
        <v>5</v>
      </c>
      <c r="E88" s="87" t="s">
        <v>160</v>
      </c>
      <c r="F88" s="87" t="s">
        <v>12</v>
      </c>
      <c r="G88" s="87">
        <v>5</v>
      </c>
      <c r="H88" s="87" t="s">
        <v>260</v>
      </c>
      <c r="I88" s="87">
        <v>293</v>
      </c>
      <c r="J88" s="87">
        <v>13</v>
      </c>
      <c r="K88" s="87">
        <v>2</v>
      </c>
      <c r="L88" s="87" t="s">
        <v>495</v>
      </c>
      <c r="M88" s="87" t="s">
        <v>408</v>
      </c>
      <c r="N88" s="87">
        <v>0.45</v>
      </c>
      <c r="O88" s="87">
        <v>8.437500000000001E-4</v>
      </c>
      <c r="P88" s="87">
        <v>202.5</v>
      </c>
      <c r="Q88" s="87">
        <v>202.5</v>
      </c>
    </row>
    <row r="89" spans="2:17">
      <c r="B89" s="87">
        <v>78</v>
      </c>
      <c r="C89" s="87" t="s">
        <v>7</v>
      </c>
      <c r="D89" s="87">
        <v>5</v>
      </c>
      <c r="E89" s="87" t="s">
        <v>160</v>
      </c>
      <c r="F89" s="87" t="s">
        <v>13</v>
      </c>
      <c r="G89" s="87">
        <v>5</v>
      </c>
      <c r="H89" s="87" t="s">
        <v>280</v>
      </c>
      <c r="I89" s="87">
        <v>317</v>
      </c>
      <c r="J89" s="87">
        <v>14</v>
      </c>
      <c r="K89" s="87">
        <v>2</v>
      </c>
      <c r="L89" s="87" t="s">
        <v>495</v>
      </c>
      <c r="M89" s="87" t="s">
        <v>408</v>
      </c>
      <c r="N89" s="87">
        <v>0.45</v>
      </c>
      <c r="O89" s="87">
        <v>2.8125000000000003E-4</v>
      </c>
      <c r="P89" s="87">
        <v>67.5</v>
      </c>
      <c r="Q89" s="87">
        <v>67.5</v>
      </c>
    </row>
    <row r="90" spans="2:17">
      <c r="B90" s="87">
        <v>79</v>
      </c>
      <c r="C90" s="87" t="s">
        <v>7</v>
      </c>
      <c r="D90" s="87">
        <v>5</v>
      </c>
      <c r="E90" s="87" t="s">
        <v>160</v>
      </c>
      <c r="F90" s="87" t="s">
        <v>14</v>
      </c>
      <c r="G90" s="87">
        <v>5</v>
      </c>
      <c r="H90" s="87" t="s">
        <v>300</v>
      </c>
      <c r="I90" s="87">
        <v>341</v>
      </c>
      <c r="J90" s="87">
        <v>15</v>
      </c>
      <c r="K90" s="87">
        <v>2</v>
      </c>
      <c r="L90" s="87" t="s">
        <v>495</v>
      </c>
      <c r="M90" s="87" t="s">
        <v>408</v>
      </c>
      <c r="N90" s="87">
        <v>0.45</v>
      </c>
      <c r="O90" s="87">
        <v>9.3750000000000002E-5</v>
      </c>
      <c r="P90" s="87">
        <v>22.5</v>
      </c>
      <c r="Q90" s="87">
        <v>22.5</v>
      </c>
    </row>
    <row r="91" spans="2:17">
      <c r="B91" s="87">
        <v>80</v>
      </c>
      <c r="C91" s="87" t="s">
        <v>7</v>
      </c>
      <c r="D91" s="87">
        <v>5</v>
      </c>
      <c r="E91" s="87" t="s">
        <v>160</v>
      </c>
      <c r="F91" s="87" t="s">
        <v>15</v>
      </c>
      <c r="G91" s="87">
        <v>5</v>
      </c>
      <c r="H91" s="87" t="s">
        <v>320</v>
      </c>
      <c r="I91" s="87">
        <v>365</v>
      </c>
      <c r="J91" s="87">
        <v>16</v>
      </c>
      <c r="K91" s="87">
        <v>2</v>
      </c>
      <c r="L91" s="87" t="s">
        <v>495</v>
      </c>
      <c r="M91" s="87" t="s">
        <v>408</v>
      </c>
      <c r="N91" s="87">
        <v>0.45</v>
      </c>
      <c r="O91" s="87">
        <v>3.1250000000000001E-5</v>
      </c>
      <c r="P91" s="87">
        <v>7.5</v>
      </c>
      <c r="Q91" s="87">
        <v>7.5</v>
      </c>
    </row>
    <row r="92" spans="2:17">
      <c r="B92" s="87">
        <v>81</v>
      </c>
      <c r="C92" s="87" t="s">
        <v>7</v>
      </c>
      <c r="D92" s="87">
        <v>1</v>
      </c>
      <c r="E92" s="87" t="s">
        <v>156</v>
      </c>
      <c r="F92" s="87" t="s">
        <v>0</v>
      </c>
      <c r="G92" s="87">
        <v>6</v>
      </c>
      <c r="H92" s="87" t="s">
        <v>21</v>
      </c>
      <c r="I92" s="87">
        <v>6</v>
      </c>
      <c r="J92" s="87">
        <v>1</v>
      </c>
      <c r="K92" s="87">
        <v>2</v>
      </c>
      <c r="L92" s="87" t="s">
        <v>495</v>
      </c>
      <c r="M92" s="87" t="s">
        <v>406</v>
      </c>
      <c r="N92" s="87">
        <v>25000</v>
      </c>
      <c r="O92" s="87">
        <v>450.23148148148147</v>
      </c>
      <c r="P92" s="87">
        <v>1945</v>
      </c>
      <c r="Q92" s="87">
        <v>1945</v>
      </c>
    </row>
    <row r="93" spans="2:17">
      <c r="B93" s="87">
        <v>82</v>
      </c>
      <c r="C93" s="87" t="s">
        <v>7</v>
      </c>
      <c r="D93" s="87">
        <v>1</v>
      </c>
      <c r="E93" s="87" t="s">
        <v>156</v>
      </c>
      <c r="F93" s="87" t="s">
        <v>1</v>
      </c>
      <c r="G93" s="87">
        <v>6</v>
      </c>
      <c r="H93" s="87" t="s">
        <v>41</v>
      </c>
      <c r="I93" s="87">
        <v>30</v>
      </c>
      <c r="J93" s="87">
        <v>2</v>
      </c>
      <c r="K93" s="87">
        <v>2</v>
      </c>
      <c r="L93" s="87" t="s">
        <v>495</v>
      </c>
      <c r="M93" s="87" t="s">
        <v>406</v>
      </c>
      <c r="N93" s="87">
        <v>25000</v>
      </c>
      <c r="O93" s="87">
        <v>149.88425925925927</v>
      </c>
      <c r="P93" s="87">
        <v>647.5</v>
      </c>
      <c r="Q93" s="87">
        <v>647.5</v>
      </c>
    </row>
    <row r="94" spans="2:17">
      <c r="B94" s="87">
        <v>83</v>
      </c>
      <c r="C94" s="87" t="s">
        <v>7</v>
      </c>
      <c r="D94" s="87">
        <v>1</v>
      </c>
      <c r="E94" s="87" t="s">
        <v>156</v>
      </c>
      <c r="F94" s="87" t="s">
        <v>2</v>
      </c>
      <c r="G94" s="87">
        <v>6</v>
      </c>
      <c r="H94" s="87" t="s">
        <v>61</v>
      </c>
      <c r="I94" s="87">
        <v>54</v>
      </c>
      <c r="J94" s="87">
        <v>3</v>
      </c>
      <c r="K94" s="87">
        <v>2</v>
      </c>
      <c r="L94" s="87" t="s">
        <v>495</v>
      </c>
      <c r="M94" s="87" t="s">
        <v>406</v>
      </c>
      <c r="N94" s="87">
        <v>25000</v>
      </c>
      <c r="O94" s="87">
        <v>49.768518518518519</v>
      </c>
      <c r="P94" s="87">
        <v>215</v>
      </c>
      <c r="Q94" s="87">
        <v>215</v>
      </c>
    </row>
    <row r="95" spans="2:17">
      <c r="B95" s="87">
        <v>84</v>
      </c>
      <c r="C95" s="87" t="s">
        <v>7</v>
      </c>
      <c r="D95" s="87">
        <v>1</v>
      </c>
      <c r="E95" s="87" t="s">
        <v>156</v>
      </c>
      <c r="F95" s="87" t="s">
        <v>3</v>
      </c>
      <c r="G95" s="87">
        <v>6</v>
      </c>
      <c r="H95" s="87" t="s">
        <v>81</v>
      </c>
      <c r="I95" s="87">
        <v>78</v>
      </c>
      <c r="J95" s="87">
        <v>4</v>
      </c>
      <c r="K95" s="87">
        <v>2</v>
      </c>
      <c r="L95" s="87" t="s">
        <v>495</v>
      </c>
      <c r="M95" s="87" t="s">
        <v>406</v>
      </c>
      <c r="N95" s="87">
        <v>25000</v>
      </c>
      <c r="O95" s="87">
        <v>16.782407407407405</v>
      </c>
      <c r="P95" s="87">
        <v>72.5</v>
      </c>
      <c r="Q95" s="87">
        <v>72.5</v>
      </c>
    </row>
    <row r="96" spans="2:17">
      <c r="B96" s="87">
        <v>85</v>
      </c>
      <c r="C96" s="87" t="s">
        <v>7</v>
      </c>
      <c r="D96" s="87">
        <v>3</v>
      </c>
      <c r="E96" s="87" t="s">
        <v>158</v>
      </c>
      <c r="F96" s="87" t="s">
        <v>4</v>
      </c>
      <c r="G96" s="87">
        <v>6</v>
      </c>
      <c r="H96" s="87" t="s">
        <v>101</v>
      </c>
      <c r="I96" s="87">
        <v>102</v>
      </c>
      <c r="J96" s="87">
        <v>5</v>
      </c>
      <c r="K96" s="87">
        <v>2</v>
      </c>
      <c r="L96" s="87" t="s">
        <v>495</v>
      </c>
      <c r="M96" s="87" t="s">
        <v>407</v>
      </c>
      <c r="N96" s="87">
        <v>330</v>
      </c>
      <c r="O96" s="87">
        <v>5.5534722222222221</v>
      </c>
      <c r="P96" s="87">
        <v>1817.5</v>
      </c>
      <c r="Q96" s="87">
        <v>1817.5</v>
      </c>
    </row>
    <row r="97" spans="2:17">
      <c r="B97" s="87">
        <v>86</v>
      </c>
      <c r="C97" s="87" t="s">
        <v>7</v>
      </c>
      <c r="D97" s="87">
        <v>3</v>
      </c>
      <c r="E97" s="87" t="s">
        <v>158</v>
      </c>
      <c r="F97" s="87" t="s">
        <v>5</v>
      </c>
      <c r="G97" s="87">
        <v>6</v>
      </c>
      <c r="H97" s="87" t="s">
        <v>121</v>
      </c>
      <c r="I97" s="87">
        <v>126</v>
      </c>
      <c r="J97" s="87">
        <v>6</v>
      </c>
      <c r="K97" s="87">
        <v>2</v>
      </c>
      <c r="L97" s="87" t="s">
        <v>495</v>
      </c>
      <c r="M97" s="87" t="s">
        <v>407</v>
      </c>
      <c r="N97" s="87">
        <v>330</v>
      </c>
      <c r="O97" s="87">
        <v>1.8486111111111112</v>
      </c>
      <c r="P97" s="87">
        <v>605</v>
      </c>
      <c r="Q97" s="87">
        <v>605</v>
      </c>
    </row>
    <row r="98" spans="2:17">
      <c r="B98" s="87">
        <v>87</v>
      </c>
      <c r="C98" s="87" t="s">
        <v>7</v>
      </c>
      <c r="D98" s="87">
        <v>3</v>
      </c>
      <c r="E98" s="87" t="s">
        <v>158</v>
      </c>
      <c r="F98" s="87" t="s">
        <v>6</v>
      </c>
      <c r="G98" s="87">
        <v>6</v>
      </c>
      <c r="H98" s="87" t="s">
        <v>141</v>
      </c>
      <c r="I98" s="87">
        <v>150</v>
      </c>
      <c r="J98" s="87">
        <v>7</v>
      </c>
      <c r="K98" s="87">
        <v>2</v>
      </c>
      <c r="L98" s="87" t="s">
        <v>495</v>
      </c>
      <c r="M98" s="87" t="s">
        <v>407</v>
      </c>
      <c r="N98" s="87">
        <v>330</v>
      </c>
      <c r="O98" s="87">
        <v>0.61875000000000002</v>
      </c>
      <c r="P98" s="87">
        <v>202.5</v>
      </c>
      <c r="Q98" s="87">
        <v>202.5</v>
      </c>
    </row>
    <row r="99" spans="2:17">
      <c r="B99" s="87">
        <v>88</v>
      </c>
      <c r="C99" s="87" t="s">
        <v>7</v>
      </c>
      <c r="D99" s="87">
        <v>3</v>
      </c>
      <c r="E99" s="87" t="s">
        <v>158</v>
      </c>
      <c r="F99" s="87" t="s">
        <v>7</v>
      </c>
      <c r="G99" s="87">
        <v>6</v>
      </c>
      <c r="H99" s="87" t="s">
        <v>161</v>
      </c>
      <c r="I99" s="87">
        <v>174</v>
      </c>
      <c r="J99" s="87">
        <v>8</v>
      </c>
      <c r="K99" s="87">
        <v>2</v>
      </c>
      <c r="L99" s="87" t="s">
        <v>495</v>
      </c>
      <c r="M99" s="87" t="s">
        <v>407</v>
      </c>
      <c r="N99" s="87">
        <v>330</v>
      </c>
      <c r="O99" s="87">
        <v>0.20625000000000002</v>
      </c>
      <c r="P99" s="87">
        <v>67.5</v>
      </c>
      <c r="Q99" s="87">
        <v>67.5</v>
      </c>
    </row>
    <row r="100" spans="2:17">
      <c r="B100" s="87">
        <v>89</v>
      </c>
      <c r="C100" s="87" t="s">
        <v>7</v>
      </c>
      <c r="D100" s="87">
        <v>3</v>
      </c>
      <c r="E100" s="87" t="s">
        <v>158</v>
      </c>
      <c r="F100" s="87" t="s">
        <v>8</v>
      </c>
      <c r="G100" s="87">
        <v>6</v>
      </c>
      <c r="H100" s="87" t="s">
        <v>181</v>
      </c>
      <c r="I100" s="87">
        <v>198</v>
      </c>
      <c r="J100" s="87">
        <v>9</v>
      </c>
      <c r="K100" s="87">
        <v>2</v>
      </c>
      <c r="L100" s="87" t="s">
        <v>495</v>
      </c>
      <c r="M100" s="87" t="s">
        <v>407</v>
      </c>
      <c r="N100" s="87">
        <v>330</v>
      </c>
      <c r="O100" s="87">
        <v>6.8749999999999992E-2</v>
      </c>
      <c r="P100" s="87">
        <v>22.5</v>
      </c>
      <c r="Q100" s="87">
        <v>22.5</v>
      </c>
    </row>
    <row r="101" spans="2:17">
      <c r="B101" s="87">
        <v>90</v>
      </c>
      <c r="C101" s="87" t="s">
        <v>7</v>
      </c>
      <c r="D101" s="87">
        <v>3</v>
      </c>
      <c r="E101" s="87" t="s">
        <v>158</v>
      </c>
      <c r="F101" s="87" t="s">
        <v>9</v>
      </c>
      <c r="G101" s="87">
        <v>6</v>
      </c>
      <c r="H101" s="87" t="s">
        <v>201</v>
      </c>
      <c r="I101" s="87">
        <v>222</v>
      </c>
      <c r="J101" s="87">
        <v>10</v>
      </c>
      <c r="K101" s="87">
        <v>2</v>
      </c>
      <c r="L101" s="87" t="s">
        <v>495</v>
      </c>
      <c r="M101" s="87" t="s">
        <v>407</v>
      </c>
      <c r="N101" s="87">
        <v>330</v>
      </c>
      <c r="O101" s="87">
        <v>2.2916666666666669E-2</v>
      </c>
      <c r="P101" s="87">
        <v>7.5</v>
      </c>
      <c r="Q101" s="87">
        <v>7.5</v>
      </c>
    </row>
    <row r="102" spans="2:17">
      <c r="B102" s="87">
        <v>91</v>
      </c>
      <c r="C102" s="87" t="s">
        <v>7</v>
      </c>
      <c r="D102" s="87">
        <v>5</v>
      </c>
      <c r="E102" s="87" t="s">
        <v>160</v>
      </c>
      <c r="F102" s="87" t="s">
        <v>10</v>
      </c>
      <c r="G102" s="87">
        <v>6</v>
      </c>
      <c r="H102" s="87" t="s">
        <v>221</v>
      </c>
      <c r="I102" s="87">
        <v>246</v>
      </c>
      <c r="J102" s="87">
        <v>11</v>
      </c>
      <c r="K102" s="87">
        <v>2</v>
      </c>
      <c r="L102" s="87" t="s">
        <v>495</v>
      </c>
      <c r="M102" s="87" t="s">
        <v>408</v>
      </c>
      <c r="N102" s="87">
        <v>0.45</v>
      </c>
      <c r="O102" s="87">
        <v>7.6249999999999998E-3</v>
      </c>
      <c r="P102" s="87">
        <v>1830</v>
      </c>
      <c r="Q102" s="87">
        <v>1830</v>
      </c>
    </row>
    <row r="103" spans="2:17">
      <c r="B103" s="87">
        <v>92</v>
      </c>
      <c r="C103" s="87" t="s">
        <v>7</v>
      </c>
      <c r="D103" s="87">
        <v>5</v>
      </c>
      <c r="E103" s="87" t="s">
        <v>160</v>
      </c>
      <c r="F103" s="87" t="s">
        <v>11</v>
      </c>
      <c r="G103" s="87">
        <v>6</v>
      </c>
      <c r="H103" s="87" t="s">
        <v>241</v>
      </c>
      <c r="I103" s="87">
        <v>270</v>
      </c>
      <c r="J103" s="87">
        <v>12</v>
      </c>
      <c r="K103" s="87">
        <v>2</v>
      </c>
      <c r="L103" s="87" t="s">
        <v>495</v>
      </c>
      <c r="M103" s="87" t="s">
        <v>408</v>
      </c>
      <c r="N103" s="87">
        <v>0.45</v>
      </c>
      <c r="O103" s="87">
        <v>2.5416666666666669E-3</v>
      </c>
      <c r="P103" s="87">
        <v>610</v>
      </c>
      <c r="Q103" s="87">
        <v>610</v>
      </c>
    </row>
    <row r="104" spans="2:17">
      <c r="B104" s="87">
        <v>93</v>
      </c>
      <c r="C104" s="87" t="s">
        <v>7</v>
      </c>
      <c r="D104" s="87">
        <v>5</v>
      </c>
      <c r="E104" s="87" t="s">
        <v>160</v>
      </c>
      <c r="F104" s="87" t="s">
        <v>12</v>
      </c>
      <c r="G104" s="87">
        <v>6</v>
      </c>
      <c r="H104" s="87" t="s">
        <v>261</v>
      </c>
      <c r="I104" s="87">
        <v>294</v>
      </c>
      <c r="J104" s="87">
        <v>13</v>
      </c>
      <c r="K104" s="87">
        <v>2</v>
      </c>
      <c r="L104" s="87" t="s">
        <v>495</v>
      </c>
      <c r="M104" s="87" t="s">
        <v>408</v>
      </c>
      <c r="N104" s="87">
        <v>0.45</v>
      </c>
      <c r="O104" s="87">
        <v>8.437500000000001E-4</v>
      </c>
      <c r="P104" s="87">
        <v>202.5</v>
      </c>
      <c r="Q104" s="87">
        <v>202.5</v>
      </c>
    </row>
    <row r="105" spans="2:17">
      <c r="B105" s="87">
        <v>94</v>
      </c>
      <c r="C105" s="87" t="s">
        <v>7</v>
      </c>
      <c r="D105" s="87">
        <v>5</v>
      </c>
      <c r="E105" s="87" t="s">
        <v>160</v>
      </c>
      <c r="F105" s="87" t="s">
        <v>13</v>
      </c>
      <c r="G105" s="87">
        <v>6</v>
      </c>
      <c r="H105" s="87" t="s">
        <v>281</v>
      </c>
      <c r="I105" s="87">
        <v>318</v>
      </c>
      <c r="J105" s="87">
        <v>14</v>
      </c>
      <c r="K105" s="87">
        <v>2</v>
      </c>
      <c r="L105" s="87" t="s">
        <v>495</v>
      </c>
      <c r="M105" s="87" t="s">
        <v>408</v>
      </c>
      <c r="N105" s="87">
        <v>0.45</v>
      </c>
      <c r="O105" s="87">
        <v>2.8125000000000003E-4</v>
      </c>
      <c r="P105" s="87">
        <v>67.5</v>
      </c>
      <c r="Q105" s="87">
        <v>67.5</v>
      </c>
    </row>
    <row r="106" spans="2:17">
      <c r="B106" s="87">
        <v>95</v>
      </c>
      <c r="C106" s="87" t="s">
        <v>7</v>
      </c>
      <c r="D106" s="87">
        <v>5</v>
      </c>
      <c r="E106" s="87" t="s">
        <v>160</v>
      </c>
      <c r="F106" s="87" t="s">
        <v>14</v>
      </c>
      <c r="G106" s="87">
        <v>6</v>
      </c>
      <c r="H106" s="87" t="s">
        <v>301</v>
      </c>
      <c r="I106" s="87">
        <v>342</v>
      </c>
      <c r="J106" s="87">
        <v>15</v>
      </c>
      <c r="K106" s="87">
        <v>2</v>
      </c>
      <c r="L106" s="87" t="s">
        <v>495</v>
      </c>
      <c r="M106" s="87" t="s">
        <v>408</v>
      </c>
      <c r="N106" s="87">
        <v>0.45</v>
      </c>
      <c r="O106" s="87">
        <v>9.3750000000000002E-5</v>
      </c>
      <c r="P106" s="87">
        <v>22.5</v>
      </c>
      <c r="Q106" s="87">
        <v>22.5</v>
      </c>
    </row>
    <row r="107" spans="2:17">
      <c r="B107" s="87">
        <v>96</v>
      </c>
      <c r="C107" s="87" t="s">
        <v>7</v>
      </c>
      <c r="D107" s="87">
        <v>5</v>
      </c>
      <c r="E107" s="87" t="s">
        <v>160</v>
      </c>
      <c r="F107" s="87" t="s">
        <v>15</v>
      </c>
      <c r="G107" s="87">
        <v>6</v>
      </c>
      <c r="H107" s="87" t="s">
        <v>321</v>
      </c>
      <c r="I107" s="87">
        <v>366</v>
      </c>
      <c r="J107" s="87">
        <v>16</v>
      </c>
      <c r="K107" s="87">
        <v>2</v>
      </c>
      <c r="L107" s="87" t="s">
        <v>495</v>
      </c>
      <c r="M107" s="87" t="s">
        <v>408</v>
      </c>
      <c r="N107" s="87">
        <v>0.45</v>
      </c>
      <c r="O107" s="87">
        <v>3.1250000000000001E-5</v>
      </c>
      <c r="P107" s="87">
        <v>7.5</v>
      </c>
      <c r="Q107" s="87">
        <v>7.5</v>
      </c>
    </row>
    <row r="108" spans="2:17">
      <c r="B108" s="87">
        <v>97</v>
      </c>
      <c r="C108" s="87" t="s">
        <v>7</v>
      </c>
      <c r="D108" s="87">
        <v>1</v>
      </c>
      <c r="E108" s="87" t="s">
        <v>156</v>
      </c>
      <c r="F108" s="87" t="s">
        <v>0</v>
      </c>
      <c r="G108" s="87">
        <v>7</v>
      </c>
      <c r="H108" s="87" t="s">
        <v>22</v>
      </c>
      <c r="I108" s="87">
        <v>7</v>
      </c>
      <c r="J108" s="87">
        <v>1</v>
      </c>
      <c r="K108" s="87">
        <v>2</v>
      </c>
      <c r="L108" s="87" t="s">
        <v>495</v>
      </c>
      <c r="M108" s="87" t="s">
        <v>406</v>
      </c>
      <c r="N108" s="87">
        <v>25000</v>
      </c>
      <c r="O108" s="87">
        <v>450.23148148148147</v>
      </c>
      <c r="P108" s="87">
        <v>1945</v>
      </c>
      <c r="Q108" s="87">
        <v>1945</v>
      </c>
    </row>
    <row r="109" spans="2:17">
      <c r="B109" s="87">
        <v>98</v>
      </c>
      <c r="C109" s="87" t="s">
        <v>7</v>
      </c>
      <c r="D109" s="87">
        <v>1</v>
      </c>
      <c r="E109" s="87" t="s">
        <v>156</v>
      </c>
      <c r="F109" s="87" t="s">
        <v>1</v>
      </c>
      <c r="G109" s="87">
        <v>7</v>
      </c>
      <c r="H109" s="87" t="s">
        <v>42</v>
      </c>
      <c r="I109" s="87">
        <v>31</v>
      </c>
      <c r="J109" s="87">
        <v>2</v>
      </c>
      <c r="K109" s="87">
        <v>2</v>
      </c>
      <c r="L109" s="87" t="s">
        <v>495</v>
      </c>
      <c r="M109" s="87" t="s">
        <v>406</v>
      </c>
      <c r="N109" s="87">
        <v>25000</v>
      </c>
      <c r="O109" s="87">
        <v>149.88425925925927</v>
      </c>
      <c r="P109" s="87">
        <v>647.5</v>
      </c>
      <c r="Q109" s="87">
        <v>647.5</v>
      </c>
    </row>
    <row r="110" spans="2:17">
      <c r="B110" s="87">
        <v>99</v>
      </c>
      <c r="C110" s="87" t="s">
        <v>7</v>
      </c>
      <c r="D110" s="87">
        <v>1</v>
      </c>
      <c r="E110" s="87" t="s">
        <v>156</v>
      </c>
      <c r="F110" s="87" t="s">
        <v>2</v>
      </c>
      <c r="G110" s="87">
        <v>7</v>
      </c>
      <c r="H110" s="87" t="s">
        <v>62</v>
      </c>
      <c r="I110" s="87">
        <v>55</v>
      </c>
      <c r="J110" s="87">
        <v>3</v>
      </c>
      <c r="K110" s="87">
        <v>2</v>
      </c>
      <c r="L110" s="87" t="s">
        <v>495</v>
      </c>
      <c r="M110" s="87" t="s">
        <v>406</v>
      </c>
      <c r="N110" s="87">
        <v>25000</v>
      </c>
      <c r="O110" s="87">
        <v>49.768518518518519</v>
      </c>
      <c r="P110" s="87">
        <v>215</v>
      </c>
      <c r="Q110" s="87">
        <v>215</v>
      </c>
    </row>
    <row r="111" spans="2:17">
      <c r="B111" s="87">
        <v>100</v>
      </c>
      <c r="C111" s="87" t="s">
        <v>7</v>
      </c>
      <c r="D111" s="87">
        <v>1</v>
      </c>
      <c r="E111" s="87" t="s">
        <v>156</v>
      </c>
      <c r="F111" s="87" t="s">
        <v>3</v>
      </c>
      <c r="G111" s="87">
        <v>7</v>
      </c>
      <c r="H111" s="87" t="s">
        <v>82</v>
      </c>
      <c r="I111" s="87">
        <v>79</v>
      </c>
      <c r="J111" s="87">
        <v>4</v>
      </c>
      <c r="K111" s="87">
        <v>2</v>
      </c>
      <c r="L111" s="87" t="s">
        <v>495</v>
      </c>
      <c r="M111" s="87" t="s">
        <v>406</v>
      </c>
      <c r="N111" s="87">
        <v>25000</v>
      </c>
      <c r="O111" s="87">
        <v>16.782407407407405</v>
      </c>
      <c r="P111" s="87">
        <v>72.5</v>
      </c>
      <c r="Q111" s="87">
        <v>72.5</v>
      </c>
    </row>
    <row r="112" spans="2:17">
      <c r="B112" s="87">
        <v>101</v>
      </c>
      <c r="C112" s="87" t="s">
        <v>7</v>
      </c>
      <c r="D112" s="87">
        <v>3</v>
      </c>
      <c r="E112" s="87" t="s">
        <v>158</v>
      </c>
      <c r="F112" s="87" t="s">
        <v>4</v>
      </c>
      <c r="G112" s="87">
        <v>7</v>
      </c>
      <c r="H112" s="87" t="s">
        <v>102</v>
      </c>
      <c r="I112" s="87">
        <v>103</v>
      </c>
      <c r="J112" s="87">
        <v>5</v>
      </c>
      <c r="K112" s="87">
        <v>2</v>
      </c>
      <c r="L112" s="87" t="s">
        <v>495</v>
      </c>
      <c r="M112" s="87" t="s">
        <v>407</v>
      </c>
      <c r="N112" s="87">
        <v>330</v>
      </c>
      <c r="O112" s="87">
        <v>5.5534722222222221</v>
      </c>
      <c r="P112" s="87">
        <v>1817.5</v>
      </c>
      <c r="Q112" s="87">
        <v>1817.5</v>
      </c>
    </row>
    <row r="113" spans="2:17">
      <c r="B113" s="87">
        <v>102</v>
      </c>
      <c r="C113" s="87" t="s">
        <v>7</v>
      </c>
      <c r="D113" s="87">
        <v>3</v>
      </c>
      <c r="E113" s="87" t="s">
        <v>158</v>
      </c>
      <c r="F113" s="87" t="s">
        <v>5</v>
      </c>
      <c r="G113" s="87">
        <v>7</v>
      </c>
      <c r="H113" s="87" t="s">
        <v>122</v>
      </c>
      <c r="I113" s="87">
        <v>127</v>
      </c>
      <c r="J113" s="87">
        <v>6</v>
      </c>
      <c r="K113" s="87">
        <v>2</v>
      </c>
      <c r="L113" s="87" t="s">
        <v>495</v>
      </c>
      <c r="M113" s="87" t="s">
        <v>407</v>
      </c>
      <c r="N113" s="87">
        <v>330</v>
      </c>
      <c r="O113" s="87">
        <v>1.8486111111111112</v>
      </c>
      <c r="P113" s="87">
        <v>605</v>
      </c>
      <c r="Q113" s="87">
        <v>605</v>
      </c>
    </row>
    <row r="114" spans="2:17">
      <c r="B114" s="87">
        <v>103</v>
      </c>
      <c r="C114" s="87" t="s">
        <v>7</v>
      </c>
      <c r="D114" s="87">
        <v>3</v>
      </c>
      <c r="E114" s="87" t="s">
        <v>158</v>
      </c>
      <c r="F114" s="87" t="s">
        <v>6</v>
      </c>
      <c r="G114" s="87">
        <v>7</v>
      </c>
      <c r="H114" s="87" t="s">
        <v>142</v>
      </c>
      <c r="I114" s="87">
        <v>151</v>
      </c>
      <c r="J114" s="87">
        <v>7</v>
      </c>
      <c r="K114" s="87">
        <v>2</v>
      </c>
      <c r="L114" s="87" t="s">
        <v>495</v>
      </c>
      <c r="M114" s="87" t="s">
        <v>407</v>
      </c>
      <c r="N114" s="87">
        <v>330</v>
      </c>
      <c r="O114" s="87">
        <v>0.61875000000000002</v>
      </c>
      <c r="P114" s="87">
        <v>202.5</v>
      </c>
      <c r="Q114" s="87">
        <v>202.5</v>
      </c>
    </row>
    <row r="115" spans="2:17">
      <c r="B115" s="87">
        <v>104</v>
      </c>
      <c r="C115" s="87" t="s">
        <v>7</v>
      </c>
      <c r="D115" s="87">
        <v>3</v>
      </c>
      <c r="E115" s="87" t="s">
        <v>158</v>
      </c>
      <c r="F115" s="87" t="s">
        <v>7</v>
      </c>
      <c r="G115" s="87">
        <v>7</v>
      </c>
      <c r="H115" s="87" t="s">
        <v>162</v>
      </c>
      <c r="I115" s="87">
        <v>175</v>
      </c>
      <c r="J115" s="87">
        <v>8</v>
      </c>
      <c r="K115" s="87">
        <v>2</v>
      </c>
      <c r="L115" s="87" t="s">
        <v>495</v>
      </c>
      <c r="M115" s="87" t="s">
        <v>407</v>
      </c>
      <c r="N115" s="87">
        <v>330</v>
      </c>
      <c r="O115" s="87">
        <v>0.20625000000000002</v>
      </c>
      <c r="P115" s="87">
        <v>67.5</v>
      </c>
      <c r="Q115" s="87">
        <v>67.5</v>
      </c>
    </row>
    <row r="116" spans="2:17">
      <c r="B116" s="87">
        <v>105</v>
      </c>
      <c r="C116" s="87" t="s">
        <v>7</v>
      </c>
      <c r="D116" s="87">
        <v>3</v>
      </c>
      <c r="E116" s="87" t="s">
        <v>158</v>
      </c>
      <c r="F116" s="87" t="s">
        <v>8</v>
      </c>
      <c r="G116" s="87">
        <v>7</v>
      </c>
      <c r="H116" s="87" t="s">
        <v>182</v>
      </c>
      <c r="I116" s="87">
        <v>199</v>
      </c>
      <c r="J116" s="87">
        <v>9</v>
      </c>
      <c r="K116" s="87">
        <v>2</v>
      </c>
      <c r="L116" s="87" t="s">
        <v>495</v>
      </c>
      <c r="M116" s="87" t="s">
        <v>407</v>
      </c>
      <c r="N116" s="87">
        <v>330</v>
      </c>
      <c r="O116" s="87">
        <v>6.8749999999999992E-2</v>
      </c>
      <c r="P116" s="87">
        <v>22.5</v>
      </c>
      <c r="Q116" s="87">
        <v>22.5</v>
      </c>
    </row>
    <row r="117" spans="2:17">
      <c r="B117" s="87">
        <v>106</v>
      </c>
      <c r="C117" s="87" t="s">
        <v>7</v>
      </c>
      <c r="D117" s="87">
        <v>3</v>
      </c>
      <c r="E117" s="87" t="s">
        <v>158</v>
      </c>
      <c r="F117" s="87" t="s">
        <v>9</v>
      </c>
      <c r="G117" s="87">
        <v>7</v>
      </c>
      <c r="H117" s="87" t="s">
        <v>202</v>
      </c>
      <c r="I117" s="87">
        <v>223</v>
      </c>
      <c r="J117" s="87">
        <v>10</v>
      </c>
      <c r="K117" s="87">
        <v>2</v>
      </c>
      <c r="L117" s="87" t="s">
        <v>495</v>
      </c>
      <c r="M117" s="87" t="s">
        <v>407</v>
      </c>
      <c r="N117" s="87">
        <v>330</v>
      </c>
      <c r="O117" s="87">
        <v>2.2916666666666669E-2</v>
      </c>
      <c r="P117" s="87">
        <v>7.5</v>
      </c>
      <c r="Q117" s="87">
        <v>7.5</v>
      </c>
    </row>
    <row r="118" spans="2:17">
      <c r="B118" s="87">
        <v>107</v>
      </c>
      <c r="C118" s="87" t="s">
        <v>7</v>
      </c>
      <c r="D118" s="87">
        <v>5</v>
      </c>
      <c r="E118" s="87" t="s">
        <v>160</v>
      </c>
      <c r="F118" s="87" t="s">
        <v>10</v>
      </c>
      <c r="G118" s="87">
        <v>7</v>
      </c>
      <c r="H118" s="87" t="s">
        <v>222</v>
      </c>
      <c r="I118" s="87">
        <v>247</v>
      </c>
      <c r="J118" s="87">
        <v>11</v>
      </c>
      <c r="K118" s="87">
        <v>2</v>
      </c>
      <c r="L118" s="87" t="s">
        <v>495</v>
      </c>
      <c r="M118" s="87" t="s">
        <v>408</v>
      </c>
      <c r="N118" s="87">
        <v>0.45</v>
      </c>
      <c r="O118" s="87">
        <v>7.6249999999999998E-3</v>
      </c>
      <c r="P118" s="87">
        <v>1830</v>
      </c>
      <c r="Q118" s="87">
        <v>1830</v>
      </c>
    </row>
    <row r="119" spans="2:17">
      <c r="B119" s="87">
        <v>108</v>
      </c>
      <c r="C119" s="87" t="s">
        <v>7</v>
      </c>
      <c r="D119" s="87">
        <v>5</v>
      </c>
      <c r="E119" s="87" t="s">
        <v>160</v>
      </c>
      <c r="F119" s="87" t="s">
        <v>11</v>
      </c>
      <c r="G119" s="87">
        <v>7</v>
      </c>
      <c r="H119" s="87" t="s">
        <v>242</v>
      </c>
      <c r="I119" s="87">
        <v>271</v>
      </c>
      <c r="J119" s="87">
        <v>12</v>
      </c>
      <c r="K119" s="87">
        <v>2</v>
      </c>
      <c r="L119" s="87" t="s">
        <v>495</v>
      </c>
      <c r="M119" s="87" t="s">
        <v>408</v>
      </c>
      <c r="N119" s="87">
        <v>0.45</v>
      </c>
      <c r="O119" s="87">
        <v>2.5416666666666669E-3</v>
      </c>
      <c r="P119" s="87">
        <v>610</v>
      </c>
      <c r="Q119" s="87">
        <v>610</v>
      </c>
    </row>
    <row r="120" spans="2:17">
      <c r="B120" s="87">
        <v>109</v>
      </c>
      <c r="C120" s="87" t="s">
        <v>7</v>
      </c>
      <c r="D120" s="87">
        <v>5</v>
      </c>
      <c r="E120" s="87" t="s">
        <v>160</v>
      </c>
      <c r="F120" s="87" t="s">
        <v>12</v>
      </c>
      <c r="G120" s="87">
        <v>7</v>
      </c>
      <c r="H120" s="87" t="s">
        <v>262</v>
      </c>
      <c r="I120" s="87">
        <v>295</v>
      </c>
      <c r="J120" s="87">
        <v>13</v>
      </c>
      <c r="K120" s="87">
        <v>2</v>
      </c>
      <c r="L120" s="87" t="s">
        <v>495</v>
      </c>
      <c r="M120" s="87" t="s">
        <v>408</v>
      </c>
      <c r="N120" s="87">
        <v>0.45</v>
      </c>
      <c r="O120" s="87">
        <v>8.437500000000001E-4</v>
      </c>
      <c r="P120" s="87">
        <v>202.5</v>
      </c>
      <c r="Q120" s="87">
        <v>202.5</v>
      </c>
    </row>
    <row r="121" spans="2:17">
      <c r="B121" s="87">
        <v>110</v>
      </c>
      <c r="C121" s="87" t="s">
        <v>7</v>
      </c>
      <c r="D121" s="87">
        <v>5</v>
      </c>
      <c r="E121" s="87" t="s">
        <v>160</v>
      </c>
      <c r="F121" s="87" t="s">
        <v>13</v>
      </c>
      <c r="G121" s="87">
        <v>7</v>
      </c>
      <c r="H121" s="87" t="s">
        <v>282</v>
      </c>
      <c r="I121" s="87">
        <v>319</v>
      </c>
      <c r="J121" s="87">
        <v>14</v>
      </c>
      <c r="K121" s="87">
        <v>2</v>
      </c>
      <c r="L121" s="87" t="s">
        <v>495</v>
      </c>
      <c r="M121" s="87" t="s">
        <v>408</v>
      </c>
      <c r="N121" s="87">
        <v>0.45</v>
      </c>
      <c r="O121" s="87">
        <v>2.8125000000000003E-4</v>
      </c>
      <c r="P121" s="87">
        <v>67.5</v>
      </c>
      <c r="Q121" s="87">
        <v>67.5</v>
      </c>
    </row>
    <row r="122" spans="2:17">
      <c r="B122" s="87">
        <v>111</v>
      </c>
      <c r="C122" s="87" t="s">
        <v>7</v>
      </c>
      <c r="D122" s="87">
        <v>5</v>
      </c>
      <c r="E122" s="87" t="s">
        <v>160</v>
      </c>
      <c r="F122" s="87" t="s">
        <v>14</v>
      </c>
      <c r="G122" s="87">
        <v>7</v>
      </c>
      <c r="H122" s="87" t="s">
        <v>302</v>
      </c>
      <c r="I122" s="87">
        <v>343</v>
      </c>
      <c r="J122" s="87">
        <v>15</v>
      </c>
      <c r="K122" s="87">
        <v>2</v>
      </c>
      <c r="L122" s="87" t="s">
        <v>495</v>
      </c>
      <c r="M122" s="87" t="s">
        <v>408</v>
      </c>
      <c r="N122" s="87">
        <v>0.45</v>
      </c>
      <c r="O122" s="87">
        <v>9.3750000000000002E-5</v>
      </c>
      <c r="P122" s="87">
        <v>22.5</v>
      </c>
      <c r="Q122" s="87">
        <v>22.5</v>
      </c>
    </row>
    <row r="123" spans="2:17">
      <c r="B123" s="87">
        <v>112</v>
      </c>
      <c r="C123" s="87" t="s">
        <v>7</v>
      </c>
      <c r="D123" s="87">
        <v>5</v>
      </c>
      <c r="E123" s="87" t="s">
        <v>160</v>
      </c>
      <c r="F123" s="87" t="s">
        <v>15</v>
      </c>
      <c r="G123" s="87">
        <v>7</v>
      </c>
      <c r="H123" s="87" t="s">
        <v>322</v>
      </c>
      <c r="I123" s="87">
        <v>367</v>
      </c>
      <c r="J123" s="87">
        <v>16</v>
      </c>
      <c r="K123" s="87">
        <v>2</v>
      </c>
      <c r="L123" s="87" t="s">
        <v>495</v>
      </c>
      <c r="M123" s="87" t="s">
        <v>408</v>
      </c>
      <c r="N123" s="87">
        <v>0.45</v>
      </c>
      <c r="O123" s="87">
        <v>3.1250000000000001E-5</v>
      </c>
      <c r="P123" s="87">
        <v>7.5</v>
      </c>
      <c r="Q123" s="87">
        <v>7.5</v>
      </c>
    </row>
    <row r="124" spans="2:17">
      <c r="B124" s="87">
        <v>113</v>
      </c>
      <c r="C124" s="87" t="s">
        <v>7</v>
      </c>
      <c r="D124" s="87">
        <v>1</v>
      </c>
      <c r="E124" s="87" t="s">
        <v>156</v>
      </c>
      <c r="F124" s="87" t="s">
        <v>0</v>
      </c>
      <c r="G124" s="87">
        <v>8</v>
      </c>
      <c r="H124" s="87" t="s">
        <v>23</v>
      </c>
      <c r="I124" s="87">
        <v>8</v>
      </c>
      <c r="J124" s="87">
        <v>1</v>
      </c>
      <c r="K124" s="87">
        <v>2</v>
      </c>
      <c r="L124" s="87" t="s">
        <v>495</v>
      </c>
      <c r="M124" s="87" t="s">
        <v>406</v>
      </c>
      <c r="N124" s="87">
        <v>25000</v>
      </c>
      <c r="O124" s="87">
        <v>450.23148148148147</v>
      </c>
      <c r="P124" s="87">
        <v>1945</v>
      </c>
      <c r="Q124" s="87">
        <v>1945</v>
      </c>
    </row>
    <row r="125" spans="2:17">
      <c r="B125" s="87">
        <v>114</v>
      </c>
      <c r="C125" s="87" t="s">
        <v>7</v>
      </c>
      <c r="D125" s="87">
        <v>1</v>
      </c>
      <c r="E125" s="87" t="s">
        <v>156</v>
      </c>
      <c r="F125" s="87" t="s">
        <v>1</v>
      </c>
      <c r="G125" s="87">
        <v>8</v>
      </c>
      <c r="H125" s="87" t="s">
        <v>43</v>
      </c>
      <c r="I125" s="87">
        <v>32</v>
      </c>
      <c r="J125" s="87">
        <v>2</v>
      </c>
      <c r="K125" s="87">
        <v>2</v>
      </c>
      <c r="L125" s="87" t="s">
        <v>495</v>
      </c>
      <c r="M125" s="87" t="s">
        <v>406</v>
      </c>
      <c r="N125" s="87">
        <v>25000</v>
      </c>
      <c r="O125" s="87">
        <v>149.88425925925927</v>
      </c>
      <c r="P125" s="87">
        <v>647.5</v>
      </c>
      <c r="Q125" s="87">
        <v>647.5</v>
      </c>
    </row>
    <row r="126" spans="2:17">
      <c r="B126" s="87">
        <v>115</v>
      </c>
      <c r="C126" s="87" t="s">
        <v>7</v>
      </c>
      <c r="D126" s="87">
        <v>1</v>
      </c>
      <c r="E126" s="87" t="s">
        <v>156</v>
      </c>
      <c r="F126" s="87" t="s">
        <v>2</v>
      </c>
      <c r="G126" s="87">
        <v>8</v>
      </c>
      <c r="H126" s="87" t="s">
        <v>63</v>
      </c>
      <c r="I126" s="87">
        <v>56</v>
      </c>
      <c r="J126" s="87">
        <v>3</v>
      </c>
      <c r="K126" s="87">
        <v>2</v>
      </c>
      <c r="L126" s="87" t="s">
        <v>495</v>
      </c>
      <c r="M126" s="87" t="s">
        <v>406</v>
      </c>
      <c r="N126" s="87">
        <v>25000</v>
      </c>
      <c r="O126" s="87">
        <v>49.768518518518519</v>
      </c>
      <c r="P126" s="87">
        <v>215</v>
      </c>
      <c r="Q126" s="87">
        <v>215</v>
      </c>
    </row>
    <row r="127" spans="2:17">
      <c r="B127" s="87">
        <v>116</v>
      </c>
      <c r="C127" s="87" t="s">
        <v>7</v>
      </c>
      <c r="D127" s="87">
        <v>1</v>
      </c>
      <c r="E127" s="87" t="s">
        <v>156</v>
      </c>
      <c r="F127" s="87" t="s">
        <v>3</v>
      </c>
      <c r="G127" s="87">
        <v>8</v>
      </c>
      <c r="H127" s="87" t="s">
        <v>83</v>
      </c>
      <c r="I127" s="87">
        <v>80</v>
      </c>
      <c r="J127" s="87">
        <v>4</v>
      </c>
      <c r="K127" s="87">
        <v>2</v>
      </c>
      <c r="L127" s="87" t="s">
        <v>495</v>
      </c>
      <c r="M127" s="87" t="s">
        <v>406</v>
      </c>
      <c r="N127" s="87">
        <v>25000</v>
      </c>
      <c r="O127" s="87">
        <v>16.782407407407405</v>
      </c>
      <c r="P127" s="87">
        <v>72.5</v>
      </c>
      <c r="Q127" s="87">
        <v>72.5</v>
      </c>
    </row>
    <row r="128" spans="2:17">
      <c r="B128" s="87">
        <v>117</v>
      </c>
      <c r="C128" s="87" t="s">
        <v>7</v>
      </c>
      <c r="D128" s="87">
        <v>3</v>
      </c>
      <c r="E128" s="87" t="s">
        <v>158</v>
      </c>
      <c r="F128" s="87" t="s">
        <v>4</v>
      </c>
      <c r="G128" s="87">
        <v>8</v>
      </c>
      <c r="H128" s="87" t="s">
        <v>103</v>
      </c>
      <c r="I128" s="87">
        <v>104</v>
      </c>
      <c r="J128" s="87">
        <v>5</v>
      </c>
      <c r="K128" s="87">
        <v>2</v>
      </c>
      <c r="L128" s="87" t="s">
        <v>495</v>
      </c>
      <c r="M128" s="87" t="s">
        <v>407</v>
      </c>
      <c r="N128" s="87">
        <v>330</v>
      </c>
      <c r="O128" s="87">
        <v>5.5534722222222221</v>
      </c>
      <c r="P128" s="87">
        <v>1817.5</v>
      </c>
      <c r="Q128" s="87">
        <v>1817.5</v>
      </c>
    </row>
    <row r="129" spans="2:17">
      <c r="B129" s="87">
        <v>118</v>
      </c>
      <c r="C129" s="87" t="s">
        <v>7</v>
      </c>
      <c r="D129" s="87">
        <v>3</v>
      </c>
      <c r="E129" s="87" t="s">
        <v>158</v>
      </c>
      <c r="F129" s="87" t="s">
        <v>5</v>
      </c>
      <c r="G129" s="87">
        <v>8</v>
      </c>
      <c r="H129" s="87" t="s">
        <v>123</v>
      </c>
      <c r="I129" s="87">
        <v>128</v>
      </c>
      <c r="J129" s="87">
        <v>6</v>
      </c>
      <c r="K129" s="87">
        <v>2</v>
      </c>
      <c r="L129" s="87" t="s">
        <v>495</v>
      </c>
      <c r="M129" s="87" t="s">
        <v>407</v>
      </c>
      <c r="N129" s="87">
        <v>330</v>
      </c>
      <c r="O129" s="87">
        <v>1.8486111111111112</v>
      </c>
      <c r="P129" s="87">
        <v>605</v>
      </c>
      <c r="Q129" s="87">
        <v>605</v>
      </c>
    </row>
    <row r="130" spans="2:17">
      <c r="B130" s="87">
        <v>119</v>
      </c>
      <c r="C130" s="87" t="s">
        <v>7</v>
      </c>
      <c r="D130" s="87">
        <v>3</v>
      </c>
      <c r="E130" s="87" t="s">
        <v>158</v>
      </c>
      <c r="F130" s="87" t="s">
        <v>6</v>
      </c>
      <c r="G130" s="87">
        <v>8</v>
      </c>
      <c r="H130" s="87" t="s">
        <v>143</v>
      </c>
      <c r="I130" s="87">
        <v>152</v>
      </c>
      <c r="J130" s="87">
        <v>7</v>
      </c>
      <c r="K130" s="87">
        <v>2</v>
      </c>
      <c r="L130" s="87" t="s">
        <v>495</v>
      </c>
      <c r="M130" s="87" t="s">
        <v>407</v>
      </c>
      <c r="N130" s="87">
        <v>330</v>
      </c>
      <c r="O130" s="87">
        <v>0.61875000000000002</v>
      </c>
      <c r="P130" s="87">
        <v>202.5</v>
      </c>
      <c r="Q130" s="87">
        <v>202.5</v>
      </c>
    </row>
    <row r="131" spans="2:17">
      <c r="B131" s="87">
        <v>120</v>
      </c>
      <c r="C131" s="87" t="s">
        <v>7</v>
      </c>
      <c r="D131" s="87">
        <v>3</v>
      </c>
      <c r="E131" s="87" t="s">
        <v>158</v>
      </c>
      <c r="F131" s="87" t="s">
        <v>7</v>
      </c>
      <c r="G131" s="87">
        <v>8</v>
      </c>
      <c r="H131" s="87" t="s">
        <v>163</v>
      </c>
      <c r="I131" s="87">
        <v>176</v>
      </c>
      <c r="J131" s="87">
        <v>8</v>
      </c>
      <c r="K131" s="87">
        <v>2</v>
      </c>
      <c r="L131" s="87" t="s">
        <v>495</v>
      </c>
      <c r="M131" s="87" t="s">
        <v>407</v>
      </c>
      <c r="N131" s="87">
        <v>330</v>
      </c>
      <c r="O131" s="87">
        <v>0.20625000000000002</v>
      </c>
      <c r="P131" s="87">
        <v>67.5</v>
      </c>
      <c r="Q131" s="87">
        <v>67.5</v>
      </c>
    </row>
    <row r="132" spans="2:17">
      <c r="B132" s="87">
        <v>121</v>
      </c>
      <c r="C132" s="87" t="s">
        <v>7</v>
      </c>
      <c r="D132" s="87">
        <v>3</v>
      </c>
      <c r="E132" s="87" t="s">
        <v>158</v>
      </c>
      <c r="F132" s="87" t="s">
        <v>8</v>
      </c>
      <c r="G132" s="87">
        <v>8</v>
      </c>
      <c r="H132" s="87" t="s">
        <v>183</v>
      </c>
      <c r="I132" s="87">
        <v>200</v>
      </c>
      <c r="J132" s="87">
        <v>9</v>
      </c>
      <c r="K132" s="87">
        <v>2</v>
      </c>
      <c r="L132" s="87" t="s">
        <v>495</v>
      </c>
      <c r="M132" s="87" t="s">
        <v>407</v>
      </c>
      <c r="N132" s="87">
        <v>330</v>
      </c>
      <c r="O132" s="87">
        <v>6.8749999999999992E-2</v>
      </c>
      <c r="P132" s="87">
        <v>22.5</v>
      </c>
      <c r="Q132" s="87">
        <v>22.5</v>
      </c>
    </row>
    <row r="133" spans="2:17">
      <c r="B133" s="87">
        <v>122</v>
      </c>
      <c r="C133" s="87" t="s">
        <v>7</v>
      </c>
      <c r="D133" s="87">
        <v>3</v>
      </c>
      <c r="E133" s="87" t="s">
        <v>158</v>
      </c>
      <c r="F133" s="87" t="s">
        <v>9</v>
      </c>
      <c r="G133" s="87">
        <v>8</v>
      </c>
      <c r="H133" s="87" t="s">
        <v>203</v>
      </c>
      <c r="I133" s="87">
        <v>224</v>
      </c>
      <c r="J133" s="87">
        <v>10</v>
      </c>
      <c r="K133" s="87">
        <v>2</v>
      </c>
      <c r="L133" s="87" t="s">
        <v>495</v>
      </c>
      <c r="M133" s="87" t="s">
        <v>407</v>
      </c>
      <c r="N133" s="87">
        <v>330</v>
      </c>
      <c r="O133" s="87">
        <v>2.2916666666666669E-2</v>
      </c>
      <c r="P133" s="87">
        <v>7.5</v>
      </c>
      <c r="Q133" s="87">
        <v>7.5</v>
      </c>
    </row>
    <row r="134" spans="2:17">
      <c r="B134" s="87">
        <v>123</v>
      </c>
      <c r="C134" s="87" t="s">
        <v>7</v>
      </c>
      <c r="D134" s="87">
        <v>5</v>
      </c>
      <c r="E134" s="87" t="s">
        <v>160</v>
      </c>
      <c r="F134" s="87" t="s">
        <v>10</v>
      </c>
      <c r="G134" s="87">
        <v>8</v>
      </c>
      <c r="H134" s="87" t="s">
        <v>223</v>
      </c>
      <c r="I134" s="87">
        <v>248</v>
      </c>
      <c r="J134" s="87">
        <v>11</v>
      </c>
      <c r="K134" s="87">
        <v>2</v>
      </c>
      <c r="L134" s="87" t="s">
        <v>495</v>
      </c>
      <c r="M134" s="87" t="s">
        <v>408</v>
      </c>
      <c r="N134" s="87">
        <v>0.45</v>
      </c>
      <c r="O134" s="87">
        <v>7.6249999999999998E-3</v>
      </c>
      <c r="P134" s="87">
        <v>1830</v>
      </c>
      <c r="Q134" s="87">
        <v>1830</v>
      </c>
    </row>
    <row r="135" spans="2:17">
      <c r="B135" s="87">
        <v>124</v>
      </c>
      <c r="C135" s="87" t="s">
        <v>7</v>
      </c>
      <c r="D135" s="87">
        <v>5</v>
      </c>
      <c r="E135" s="87" t="s">
        <v>160</v>
      </c>
      <c r="F135" s="87" t="s">
        <v>11</v>
      </c>
      <c r="G135" s="87">
        <v>8</v>
      </c>
      <c r="H135" s="87" t="s">
        <v>243</v>
      </c>
      <c r="I135" s="87">
        <v>272</v>
      </c>
      <c r="J135" s="87">
        <v>12</v>
      </c>
      <c r="K135" s="87">
        <v>2</v>
      </c>
      <c r="L135" s="87" t="s">
        <v>495</v>
      </c>
      <c r="M135" s="87" t="s">
        <v>408</v>
      </c>
      <c r="N135" s="87">
        <v>0.45</v>
      </c>
      <c r="O135" s="87">
        <v>2.5416666666666669E-3</v>
      </c>
      <c r="P135" s="87">
        <v>610</v>
      </c>
      <c r="Q135" s="87">
        <v>610</v>
      </c>
    </row>
    <row r="136" spans="2:17">
      <c r="B136" s="87">
        <v>125</v>
      </c>
      <c r="C136" s="87" t="s">
        <v>7</v>
      </c>
      <c r="D136" s="87">
        <v>5</v>
      </c>
      <c r="E136" s="87" t="s">
        <v>160</v>
      </c>
      <c r="F136" s="87" t="s">
        <v>12</v>
      </c>
      <c r="G136" s="87">
        <v>8</v>
      </c>
      <c r="H136" s="87" t="s">
        <v>263</v>
      </c>
      <c r="I136" s="87">
        <v>296</v>
      </c>
      <c r="J136" s="87">
        <v>13</v>
      </c>
      <c r="K136" s="87">
        <v>2</v>
      </c>
      <c r="L136" s="87" t="s">
        <v>495</v>
      </c>
      <c r="M136" s="87" t="s">
        <v>408</v>
      </c>
      <c r="N136" s="87">
        <v>0.45</v>
      </c>
      <c r="O136" s="87">
        <v>8.437500000000001E-4</v>
      </c>
      <c r="P136" s="87">
        <v>202.5</v>
      </c>
      <c r="Q136" s="87">
        <v>202.5</v>
      </c>
    </row>
    <row r="137" spans="2:17">
      <c r="B137" s="87">
        <v>126</v>
      </c>
      <c r="C137" s="87" t="s">
        <v>7</v>
      </c>
      <c r="D137" s="87">
        <v>5</v>
      </c>
      <c r="E137" s="87" t="s">
        <v>160</v>
      </c>
      <c r="F137" s="87" t="s">
        <v>13</v>
      </c>
      <c r="G137" s="87">
        <v>8</v>
      </c>
      <c r="H137" s="87" t="s">
        <v>283</v>
      </c>
      <c r="I137" s="87">
        <v>320</v>
      </c>
      <c r="J137" s="87">
        <v>14</v>
      </c>
      <c r="K137" s="87">
        <v>2</v>
      </c>
      <c r="L137" s="87" t="s">
        <v>495</v>
      </c>
      <c r="M137" s="87" t="s">
        <v>408</v>
      </c>
      <c r="N137" s="87">
        <v>0.45</v>
      </c>
      <c r="O137" s="87">
        <v>2.8125000000000003E-4</v>
      </c>
      <c r="P137" s="87">
        <v>67.5</v>
      </c>
      <c r="Q137" s="87">
        <v>67.5</v>
      </c>
    </row>
    <row r="138" spans="2:17">
      <c r="B138" s="87">
        <v>127</v>
      </c>
      <c r="C138" s="87" t="s">
        <v>7</v>
      </c>
      <c r="D138" s="87">
        <v>5</v>
      </c>
      <c r="E138" s="87" t="s">
        <v>160</v>
      </c>
      <c r="F138" s="87" t="s">
        <v>14</v>
      </c>
      <c r="G138" s="87">
        <v>8</v>
      </c>
      <c r="H138" s="87" t="s">
        <v>303</v>
      </c>
      <c r="I138" s="87">
        <v>344</v>
      </c>
      <c r="J138" s="87">
        <v>15</v>
      </c>
      <c r="K138" s="87">
        <v>2</v>
      </c>
      <c r="L138" s="87" t="s">
        <v>495</v>
      </c>
      <c r="M138" s="87" t="s">
        <v>408</v>
      </c>
      <c r="N138" s="87">
        <v>0.45</v>
      </c>
      <c r="O138" s="87">
        <v>9.3750000000000002E-5</v>
      </c>
      <c r="P138" s="87">
        <v>22.5</v>
      </c>
      <c r="Q138" s="87">
        <v>22.5</v>
      </c>
    </row>
    <row r="139" spans="2:17">
      <c r="B139" s="87">
        <v>128</v>
      </c>
      <c r="C139" s="87" t="s">
        <v>7</v>
      </c>
      <c r="D139" s="87">
        <v>5</v>
      </c>
      <c r="E139" s="87" t="s">
        <v>160</v>
      </c>
      <c r="F139" s="87" t="s">
        <v>15</v>
      </c>
      <c r="G139" s="87">
        <v>8</v>
      </c>
      <c r="H139" s="87" t="s">
        <v>323</v>
      </c>
      <c r="I139" s="87">
        <v>368</v>
      </c>
      <c r="J139" s="87">
        <v>16</v>
      </c>
      <c r="K139" s="87">
        <v>2</v>
      </c>
      <c r="L139" s="87" t="s">
        <v>495</v>
      </c>
      <c r="M139" s="87" t="s">
        <v>408</v>
      </c>
      <c r="N139" s="87">
        <v>0.45</v>
      </c>
      <c r="O139" s="87">
        <v>3.1250000000000001E-5</v>
      </c>
      <c r="P139" s="87">
        <v>7.5</v>
      </c>
      <c r="Q139" s="87">
        <v>7.5</v>
      </c>
    </row>
    <row r="140" spans="2:17">
      <c r="B140" s="87">
        <v>129</v>
      </c>
      <c r="C140" s="87" t="s">
        <v>7</v>
      </c>
      <c r="D140" s="87">
        <v>1</v>
      </c>
      <c r="E140" s="87" t="s">
        <v>156</v>
      </c>
      <c r="F140" s="87" t="s">
        <v>0</v>
      </c>
      <c r="G140" s="87">
        <v>9</v>
      </c>
      <c r="H140" s="87" t="s">
        <v>24</v>
      </c>
      <c r="I140" s="87">
        <v>9</v>
      </c>
      <c r="J140" s="87">
        <v>1</v>
      </c>
      <c r="K140" s="87">
        <v>2</v>
      </c>
      <c r="L140" s="87" t="s">
        <v>495</v>
      </c>
      <c r="M140" s="87" t="s">
        <v>406</v>
      </c>
      <c r="N140" s="87">
        <v>25000</v>
      </c>
      <c r="O140" s="87">
        <v>450.23148148148147</v>
      </c>
      <c r="P140" s="87">
        <v>1945</v>
      </c>
      <c r="Q140" s="87">
        <v>1945</v>
      </c>
    </row>
    <row r="141" spans="2:17">
      <c r="B141" s="87">
        <v>130</v>
      </c>
      <c r="C141" s="87" t="s">
        <v>7</v>
      </c>
      <c r="D141" s="87">
        <v>1</v>
      </c>
      <c r="E141" s="87" t="s">
        <v>156</v>
      </c>
      <c r="F141" s="87" t="s">
        <v>1</v>
      </c>
      <c r="G141" s="87">
        <v>9</v>
      </c>
      <c r="H141" s="87" t="s">
        <v>44</v>
      </c>
      <c r="I141" s="87">
        <v>33</v>
      </c>
      <c r="J141" s="87">
        <v>2</v>
      </c>
      <c r="K141" s="87">
        <v>2</v>
      </c>
      <c r="L141" s="87" t="s">
        <v>495</v>
      </c>
      <c r="M141" s="87" t="s">
        <v>406</v>
      </c>
      <c r="N141" s="87">
        <v>25000</v>
      </c>
      <c r="O141" s="87">
        <v>149.88425925925927</v>
      </c>
      <c r="P141" s="87">
        <v>647.5</v>
      </c>
      <c r="Q141" s="87">
        <v>647.5</v>
      </c>
    </row>
    <row r="142" spans="2:17">
      <c r="B142" s="87">
        <v>131</v>
      </c>
      <c r="C142" s="87" t="s">
        <v>7</v>
      </c>
      <c r="D142" s="87">
        <v>1</v>
      </c>
      <c r="E142" s="87" t="s">
        <v>156</v>
      </c>
      <c r="F142" s="87" t="s">
        <v>2</v>
      </c>
      <c r="G142" s="87">
        <v>9</v>
      </c>
      <c r="H142" s="87" t="s">
        <v>64</v>
      </c>
      <c r="I142" s="87">
        <v>57</v>
      </c>
      <c r="J142" s="87">
        <v>3</v>
      </c>
      <c r="K142" s="87">
        <v>2</v>
      </c>
      <c r="L142" s="87" t="s">
        <v>495</v>
      </c>
      <c r="M142" s="87" t="s">
        <v>406</v>
      </c>
      <c r="N142" s="87">
        <v>25000</v>
      </c>
      <c r="O142" s="87">
        <v>49.768518518518519</v>
      </c>
      <c r="P142" s="87">
        <v>215</v>
      </c>
      <c r="Q142" s="87">
        <v>215</v>
      </c>
    </row>
    <row r="143" spans="2:17">
      <c r="B143" s="87">
        <v>132</v>
      </c>
      <c r="C143" s="87" t="s">
        <v>7</v>
      </c>
      <c r="D143" s="87">
        <v>1</v>
      </c>
      <c r="E143" s="87" t="s">
        <v>156</v>
      </c>
      <c r="F143" s="87" t="s">
        <v>3</v>
      </c>
      <c r="G143" s="87">
        <v>9</v>
      </c>
      <c r="H143" s="87" t="s">
        <v>84</v>
      </c>
      <c r="I143" s="87">
        <v>81</v>
      </c>
      <c r="J143" s="87">
        <v>4</v>
      </c>
      <c r="K143" s="87">
        <v>2</v>
      </c>
      <c r="L143" s="87" t="s">
        <v>495</v>
      </c>
      <c r="M143" s="87" t="s">
        <v>406</v>
      </c>
      <c r="N143" s="87">
        <v>25000</v>
      </c>
      <c r="O143" s="87">
        <v>16.782407407407405</v>
      </c>
      <c r="P143" s="87">
        <v>72.5</v>
      </c>
      <c r="Q143" s="87">
        <v>72.5</v>
      </c>
    </row>
    <row r="144" spans="2:17">
      <c r="B144" s="87">
        <v>133</v>
      </c>
      <c r="C144" s="87" t="s">
        <v>7</v>
      </c>
      <c r="D144" s="87">
        <v>3</v>
      </c>
      <c r="E144" s="87" t="s">
        <v>158</v>
      </c>
      <c r="F144" s="87" t="s">
        <v>4</v>
      </c>
      <c r="G144" s="87">
        <v>9</v>
      </c>
      <c r="H144" s="87" t="s">
        <v>104</v>
      </c>
      <c r="I144" s="87">
        <v>105</v>
      </c>
      <c r="J144" s="87">
        <v>5</v>
      </c>
      <c r="K144" s="87">
        <v>2</v>
      </c>
      <c r="L144" s="87" t="s">
        <v>495</v>
      </c>
      <c r="M144" s="87" t="s">
        <v>407</v>
      </c>
      <c r="N144" s="87">
        <v>330</v>
      </c>
      <c r="O144" s="87">
        <v>5.5534722222222221</v>
      </c>
      <c r="P144" s="87">
        <v>1817.5</v>
      </c>
      <c r="Q144" s="87">
        <v>1817.5</v>
      </c>
    </row>
    <row r="145" spans="2:17">
      <c r="B145" s="87">
        <v>134</v>
      </c>
      <c r="C145" s="87" t="s">
        <v>7</v>
      </c>
      <c r="D145" s="87">
        <v>3</v>
      </c>
      <c r="E145" s="87" t="s">
        <v>158</v>
      </c>
      <c r="F145" s="87" t="s">
        <v>5</v>
      </c>
      <c r="G145" s="87">
        <v>9</v>
      </c>
      <c r="H145" s="87" t="s">
        <v>124</v>
      </c>
      <c r="I145" s="87">
        <v>129</v>
      </c>
      <c r="J145" s="87">
        <v>6</v>
      </c>
      <c r="K145" s="87">
        <v>2</v>
      </c>
      <c r="L145" s="87" t="s">
        <v>495</v>
      </c>
      <c r="M145" s="87" t="s">
        <v>407</v>
      </c>
      <c r="N145" s="87">
        <v>330</v>
      </c>
      <c r="O145" s="87">
        <v>1.8486111111111112</v>
      </c>
      <c r="P145" s="87">
        <v>605</v>
      </c>
      <c r="Q145" s="87">
        <v>605</v>
      </c>
    </row>
    <row r="146" spans="2:17">
      <c r="B146" s="87">
        <v>135</v>
      </c>
      <c r="C146" s="87" t="s">
        <v>7</v>
      </c>
      <c r="D146" s="87">
        <v>3</v>
      </c>
      <c r="E146" s="87" t="s">
        <v>158</v>
      </c>
      <c r="F146" s="87" t="s">
        <v>6</v>
      </c>
      <c r="G146" s="87">
        <v>9</v>
      </c>
      <c r="H146" s="87" t="s">
        <v>144</v>
      </c>
      <c r="I146" s="87">
        <v>153</v>
      </c>
      <c r="J146" s="87">
        <v>7</v>
      </c>
      <c r="K146" s="87">
        <v>2</v>
      </c>
      <c r="L146" s="87" t="s">
        <v>495</v>
      </c>
      <c r="M146" s="87" t="s">
        <v>407</v>
      </c>
      <c r="N146" s="87">
        <v>330</v>
      </c>
      <c r="O146" s="87">
        <v>0.61875000000000002</v>
      </c>
      <c r="P146" s="87">
        <v>202.5</v>
      </c>
      <c r="Q146" s="87">
        <v>202.5</v>
      </c>
    </row>
    <row r="147" spans="2:17">
      <c r="B147" s="87">
        <v>136</v>
      </c>
      <c r="C147" s="87" t="s">
        <v>7</v>
      </c>
      <c r="D147" s="87">
        <v>3</v>
      </c>
      <c r="E147" s="87" t="s">
        <v>158</v>
      </c>
      <c r="F147" s="87" t="s">
        <v>7</v>
      </c>
      <c r="G147" s="87">
        <v>9</v>
      </c>
      <c r="H147" s="87" t="s">
        <v>164</v>
      </c>
      <c r="I147" s="87">
        <v>177</v>
      </c>
      <c r="J147" s="87">
        <v>8</v>
      </c>
      <c r="K147" s="87">
        <v>2</v>
      </c>
      <c r="L147" s="87" t="s">
        <v>495</v>
      </c>
      <c r="M147" s="87" t="s">
        <v>407</v>
      </c>
      <c r="N147" s="87">
        <v>330</v>
      </c>
      <c r="O147" s="87">
        <v>0.20625000000000002</v>
      </c>
      <c r="P147" s="87">
        <v>67.5</v>
      </c>
      <c r="Q147" s="87">
        <v>67.5</v>
      </c>
    </row>
    <row r="148" spans="2:17">
      <c r="B148" s="87">
        <v>137</v>
      </c>
      <c r="C148" s="87" t="s">
        <v>7</v>
      </c>
      <c r="D148" s="87">
        <v>3</v>
      </c>
      <c r="E148" s="87" t="s">
        <v>158</v>
      </c>
      <c r="F148" s="87" t="s">
        <v>8</v>
      </c>
      <c r="G148" s="87">
        <v>9</v>
      </c>
      <c r="H148" s="87" t="s">
        <v>184</v>
      </c>
      <c r="I148" s="87">
        <v>201</v>
      </c>
      <c r="J148" s="87">
        <v>9</v>
      </c>
      <c r="K148" s="87">
        <v>2</v>
      </c>
      <c r="L148" s="87" t="s">
        <v>495</v>
      </c>
      <c r="M148" s="87" t="s">
        <v>407</v>
      </c>
      <c r="N148" s="87">
        <v>330</v>
      </c>
      <c r="O148" s="87">
        <v>6.8749999999999992E-2</v>
      </c>
      <c r="P148" s="87">
        <v>22.5</v>
      </c>
      <c r="Q148" s="87">
        <v>22.5</v>
      </c>
    </row>
    <row r="149" spans="2:17">
      <c r="B149" s="87">
        <v>138</v>
      </c>
      <c r="C149" s="87" t="s">
        <v>7</v>
      </c>
      <c r="D149" s="87">
        <v>3</v>
      </c>
      <c r="E149" s="87" t="s">
        <v>158</v>
      </c>
      <c r="F149" s="87" t="s">
        <v>9</v>
      </c>
      <c r="G149" s="87">
        <v>9</v>
      </c>
      <c r="H149" s="87" t="s">
        <v>204</v>
      </c>
      <c r="I149" s="87">
        <v>225</v>
      </c>
      <c r="J149" s="87">
        <v>10</v>
      </c>
      <c r="K149" s="87">
        <v>2</v>
      </c>
      <c r="L149" s="87" t="s">
        <v>495</v>
      </c>
      <c r="M149" s="87" t="s">
        <v>407</v>
      </c>
      <c r="N149" s="87">
        <v>330</v>
      </c>
      <c r="O149" s="87">
        <v>2.2916666666666669E-2</v>
      </c>
      <c r="P149" s="87">
        <v>7.5</v>
      </c>
      <c r="Q149" s="87">
        <v>7.5</v>
      </c>
    </row>
    <row r="150" spans="2:17">
      <c r="B150" s="87">
        <v>139</v>
      </c>
      <c r="C150" s="87" t="s">
        <v>7</v>
      </c>
      <c r="D150" s="87">
        <v>5</v>
      </c>
      <c r="E150" s="87" t="s">
        <v>160</v>
      </c>
      <c r="F150" s="87" t="s">
        <v>10</v>
      </c>
      <c r="G150" s="87">
        <v>9</v>
      </c>
      <c r="H150" s="87" t="s">
        <v>224</v>
      </c>
      <c r="I150" s="87">
        <v>249</v>
      </c>
      <c r="J150" s="87">
        <v>11</v>
      </c>
      <c r="K150" s="87">
        <v>2</v>
      </c>
      <c r="L150" s="87" t="s">
        <v>495</v>
      </c>
      <c r="M150" s="87" t="s">
        <v>408</v>
      </c>
      <c r="N150" s="87">
        <v>0.45</v>
      </c>
      <c r="O150" s="87">
        <v>7.6249999999999998E-3</v>
      </c>
      <c r="P150" s="87">
        <v>1830</v>
      </c>
      <c r="Q150" s="87">
        <v>1830</v>
      </c>
    </row>
    <row r="151" spans="2:17">
      <c r="B151" s="87">
        <v>140</v>
      </c>
      <c r="C151" s="87" t="s">
        <v>7</v>
      </c>
      <c r="D151" s="87">
        <v>5</v>
      </c>
      <c r="E151" s="87" t="s">
        <v>160</v>
      </c>
      <c r="F151" s="87" t="s">
        <v>11</v>
      </c>
      <c r="G151" s="87">
        <v>9</v>
      </c>
      <c r="H151" s="87" t="s">
        <v>244</v>
      </c>
      <c r="I151" s="87">
        <v>273</v>
      </c>
      <c r="J151" s="87">
        <v>12</v>
      </c>
      <c r="K151" s="87">
        <v>2</v>
      </c>
      <c r="L151" s="87" t="s">
        <v>495</v>
      </c>
      <c r="M151" s="87" t="s">
        <v>408</v>
      </c>
      <c r="N151" s="87">
        <v>0.45</v>
      </c>
      <c r="O151" s="87">
        <v>2.5416666666666669E-3</v>
      </c>
      <c r="P151" s="87">
        <v>610</v>
      </c>
      <c r="Q151" s="87">
        <v>610</v>
      </c>
    </row>
    <row r="152" spans="2:17">
      <c r="B152" s="87">
        <v>141</v>
      </c>
      <c r="C152" s="87" t="s">
        <v>7</v>
      </c>
      <c r="D152" s="87">
        <v>5</v>
      </c>
      <c r="E152" s="87" t="s">
        <v>160</v>
      </c>
      <c r="F152" s="87" t="s">
        <v>12</v>
      </c>
      <c r="G152" s="87">
        <v>9</v>
      </c>
      <c r="H152" s="87" t="s">
        <v>264</v>
      </c>
      <c r="I152" s="87">
        <v>297</v>
      </c>
      <c r="J152" s="87">
        <v>13</v>
      </c>
      <c r="K152" s="87">
        <v>2</v>
      </c>
      <c r="L152" s="87" t="s">
        <v>495</v>
      </c>
      <c r="M152" s="87" t="s">
        <v>408</v>
      </c>
      <c r="N152" s="87">
        <v>0.45</v>
      </c>
      <c r="O152" s="87">
        <v>8.437500000000001E-4</v>
      </c>
      <c r="P152" s="87">
        <v>202.5</v>
      </c>
      <c r="Q152" s="87">
        <v>202.5</v>
      </c>
    </row>
    <row r="153" spans="2:17">
      <c r="B153" s="87">
        <v>142</v>
      </c>
      <c r="C153" s="87" t="s">
        <v>7</v>
      </c>
      <c r="D153" s="87">
        <v>5</v>
      </c>
      <c r="E153" s="87" t="s">
        <v>160</v>
      </c>
      <c r="F153" s="87" t="s">
        <v>13</v>
      </c>
      <c r="G153" s="87">
        <v>9</v>
      </c>
      <c r="H153" s="87" t="s">
        <v>284</v>
      </c>
      <c r="I153" s="87">
        <v>321</v>
      </c>
      <c r="J153" s="87">
        <v>14</v>
      </c>
      <c r="K153" s="87">
        <v>2</v>
      </c>
      <c r="L153" s="87" t="s">
        <v>495</v>
      </c>
      <c r="M153" s="87" t="s">
        <v>408</v>
      </c>
      <c r="N153" s="87">
        <v>0.45</v>
      </c>
      <c r="O153" s="87">
        <v>2.8125000000000003E-4</v>
      </c>
      <c r="P153" s="87">
        <v>67.5</v>
      </c>
      <c r="Q153" s="87">
        <v>67.5</v>
      </c>
    </row>
    <row r="154" spans="2:17">
      <c r="B154" s="87">
        <v>143</v>
      </c>
      <c r="C154" s="87" t="s">
        <v>7</v>
      </c>
      <c r="D154" s="87">
        <v>5</v>
      </c>
      <c r="E154" s="87" t="s">
        <v>160</v>
      </c>
      <c r="F154" s="87" t="s">
        <v>14</v>
      </c>
      <c r="G154" s="87">
        <v>9</v>
      </c>
      <c r="H154" s="87" t="s">
        <v>304</v>
      </c>
      <c r="I154" s="87">
        <v>345</v>
      </c>
      <c r="J154" s="87">
        <v>15</v>
      </c>
      <c r="K154" s="87">
        <v>2</v>
      </c>
      <c r="L154" s="87" t="s">
        <v>495</v>
      </c>
      <c r="M154" s="87" t="s">
        <v>408</v>
      </c>
      <c r="N154" s="87">
        <v>0.45</v>
      </c>
      <c r="O154" s="87">
        <v>9.3750000000000002E-5</v>
      </c>
      <c r="P154" s="87">
        <v>22.5</v>
      </c>
      <c r="Q154" s="87">
        <v>22.5</v>
      </c>
    </row>
    <row r="155" spans="2:17">
      <c r="B155" s="87">
        <v>144</v>
      </c>
      <c r="C155" s="87" t="s">
        <v>7</v>
      </c>
      <c r="D155" s="87">
        <v>5</v>
      </c>
      <c r="E155" s="87" t="s">
        <v>160</v>
      </c>
      <c r="F155" s="87" t="s">
        <v>15</v>
      </c>
      <c r="G155" s="87">
        <v>9</v>
      </c>
      <c r="H155" s="87" t="s">
        <v>324</v>
      </c>
      <c r="I155" s="87">
        <v>369</v>
      </c>
      <c r="J155" s="87">
        <v>16</v>
      </c>
      <c r="K155" s="87">
        <v>2</v>
      </c>
      <c r="L155" s="87" t="s">
        <v>495</v>
      </c>
      <c r="M155" s="87" t="s">
        <v>408</v>
      </c>
      <c r="N155" s="87">
        <v>0.45</v>
      </c>
      <c r="O155" s="87">
        <v>3.1250000000000001E-5</v>
      </c>
      <c r="P155" s="87">
        <v>7.5</v>
      </c>
      <c r="Q155" s="87">
        <v>7.5</v>
      </c>
    </row>
    <row r="156" spans="2:17">
      <c r="B156" s="87">
        <v>145</v>
      </c>
      <c r="C156" s="87" t="s">
        <v>7</v>
      </c>
      <c r="D156" s="87">
        <v>1</v>
      </c>
      <c r="E156" s="87" t="s">
        <v>156</v>
      </c>
      <c r="F156" s="87" t="s">
        <v>0</v>
      </c>
      <c r="G156" s="87">
        <v>10</v>
      </c>
      <c r="H156" s="87" t="s">
        <v>25</v>
      </c>
      <c r="I156" s="87">
        <v>10</v>
      </c>
      <c r="J156" s="87">
        <v>1</v>
      </c>
      <c r="K156" s="87">
        <v>2</v>
      </c>
      <c r="L156" s="87" t="s">
        <v>495</v>
      </c>
      <c r="M156" s="87" t="s">
        <v>406</v>
      </c>
      <c r="N156" s="87">
        <v>25000</v>
      </c>
      <c r="O156" s="87">
        <v>450.23148148148147</v>
      </c>
      <c r="P156" s="87">
        <v>1945</v>
      </c>
      <c r="Q156" s="87">
        <v>1945</v>
      </c>
    </row>
    <row r="157" spans="2:17">
      <c r="B157" s="87">
        <v>146</v>
      </c>
      <c r="C157" s="87" t="s">
        <v>7</v>
      </c>
      <c r="D157" s="87">
        <v>1</v>
      </c>
      <c r="E157" s="87" t="s">
        <v>156</v>
      </c>
      <c r="F157" s="87" t="s">
        <v>1</v>
      </c>
      <c r="G157" s="87">
        <v>10</v>
      </c>
      <c r="H157" s="87" t="s">
        <v>45</v>
      </c>
      <c r="I157" s="87">
        <v>34</v>
      </c>
      <c r="J157" s="87">
        <v>2</v>
      </c>
      <c r="K157" s="87">
        <v>2</v>
      </c>
      <c r="L157" s="87" t="s">
        <v>495</v>
      </c>
      <c r="M157" s="87" t="s">
        <v>406</v>
      </c>
      <c r="N157" s="87">
        <v>25000</v>
      </c>
      <c r="O157" s="87">
        <v>149.88425925925927</v>
      </c>
      <c r="P157" s="87">
        <v>647.5</v>
      </c>
      <c r="Q157" s="87">
        <v>647.5</v>
      </c>
    </row>
    <row r="158" spans="2:17">
      <c r="B158" s="87">
        <v>147</v>
      </c>
      <c r="C158" s="87" t="s">
        <v>7</v>
      </c>
      <c r="D158" s="87">
        <v>1</v>
      </c>
      <c r="E158" s="87" t="s">
        <v>156</v>
      </c>
      <c r="F158" s="87" t="s">
        <v>2</v>
      </c>
      <c r="G158" s="87">
        <v>10</v>
      </c>
      <c r="H158" s="87" t="s">
        <v>65</v>
      </c>
      <c r="I158" s="87">
        <v>58</v>
      </c>
      <c r="J158" s="87">
        <v>3</v>
      </c>
      <c r="K158" s="87">
        <v>2</v>
      </c>
      <c r="L158" s="87" t="s">
        <v>495</v>
      </c>
      <c r="M158" s="87" t="s">
        <v>406</v>
      </c>
      <c r="N158" s="87">
        <v>25000</v>
      </c>
      <c r="O158" s="87">
        <v>49.768518518518519</v>
      </c>
      <c r="P158" s="87">
        <v>215</v>
      </c>
      <c r="Q158" s="87">
        <v>215</v>
      </c>
    </row>
    <row r="159" spans="2:17">
      <c r="B159" s="87">
        <v>148</v>
      </c>
      <c r="C159" s="87" t="s">
        <v>7</v>
      </c>
      <c r="D159" s="87">
        <v>1</v>
      </c>
      <c r="E159" s="87" t="s">
        <v>156</v>
      </c>
      <c r="F159" s="87" t="s">
        <v>3</v>
      </c>
      <c r="G159" s="87">
        <v>10</v>
      </c>
      <c r="H159" s="87" t="s">
        <v>85</v>
      </c>
      <c r="I159" s="87">
        <v>82</v>
      </c>
      <c r="J159" s="87">
        <v>4</v>
      </c>
      <c r="K159" s="87">
        <v>2</v>
      </c>
      <c r="L159" s="87" t="s">
        <v>495</v>
      </c>
      <c r="M159" s="87" t="s">
        <v>406</v>
      </c>
      <c r="N159" s="87">
        <v>25000</v>
      </c>
      <c r="O159" s="87">
        <v>16.782407407407405</v>
      </c>
      <c r="P159" s="87">
        <v>72.5</v>
      </c>
      <c r="Q159" s="87">
        <v>72.5</v>
      </c>
    </row>
    <row r="160" spans="2:17">
      <c r="B160" s="87">
        <v>149</v>
      </c>
      <c r="C160" s="87" t="s">
        <v>7</v>
      </c>
      <c r="D160" s="87">
        <v>3</v>
      </c>
      <c r="E160" s="87" t="s">
        <v>158</v>
      </c>
      <c r="F160" s="87" t="s">
        <v>4</v>
      </c>
      <c r="G160" s="87">
        <v>10</v>
      </c>
      <c r="H160" s="87" t="s">
        <v>105</v>
      </c>
      <c r="I160" s="87">
        <v>106</v>
      </c>
      <c r="J160" s="87">
        <v>5</v>
      </c>
      <c r="K160" s="87">
        <v>2</v>
      </c>
      <c r="L160" s="87" t="s">
        <v>495</v>
      </c>
      <c r="M160" s="87" t="s">
        <v>407</v>
      </c>
      <c r="N160" s="87">
        <v>330</v>
      </c>
      <c r="O160" s="87">
        <v>5.5534722222222221</v>
      </c>
      <c r="P160" s="87">
        <v>1817.5</v>
      </c>
      <c r="Q160" s="87">
        <v>1817.5</v>
      </c>
    </row>
    <row r="161" spans="2:17">
      <c r="B161" s="87">
        <v>150</v>
      </c>
      <c r="C161" s="87" t="s">
        <v>7</v>
      </c>
      <c r="D161" s="87">
        <v>3</v>
      </c>
      <c r="E161" s="87" t="s">
        <v>158</v>
      </c>
      <c r="F161" s="87" t="s">
        <v>5</v>
      </c>
      <c r="G161" s="87">
        <v>10</v>
      </c>
      <c r="H161" s="87" t="s">
        <v>125</v>
      </c>
      <c r="I161" s="87">
        <v>130</v>
      </c>
      <c r="J161" s="87">
        <v>6</v>
      </c>
      <c r="K161" s="87">
        <v>2</v>
      </c>
      <c r="L161" s="87" t="s">
        <v>495</v>
      </c>
      <c r="M161" s="87" t="s">
        <v>407</v>
      </c>
      <c r="N161" s="87">
        <v>330</v>
      </c>
      <c r="O161" s="87">
        <v>1.8486111111111112</v>
      </c>
      <c r="P161" s="87">
        <v>605</v>
      </c>
      <c r="Q161" s="87">
        <v>605</v>
      </c>
    </row>
    <row r="162" spans="2:17">
      <c r="B162" s="87">
        <v>151</v>
      </c>
      <c r="C162" s="87" t="s">
        <v>7</v>
      </c>
      <c r="D162" s="87">
        <v>3</v>
      </c>
      <c r="E162" s="87" t="s">
        <v>158</v>
      </c>
      <c r="F162" s="87" t="s">
        <v>6</v>
      </c>
      <c r="G162" s="87">
        <v>10</v>
      </c>
      <c r="H162" s="87" t="s">
        <v>145</v>
      </c>
      <c r="I162" s="87">
        <v>154</v>
      </c>
      <c r="J162" s="87">
        <v>7</v>
      </c>
      <c r="K162" s="87">
        <v>2</v>
      </c>
      <c r="L162" s="87" t="s">
        <v>495</v>
      </c>
      <c r="M162" s="87" t="s">
        <v>407</v>
      </c>
      <c r="N162" s="87">
        <v>330</v>
      </c>
      <c r="O162" s="87">
        <v>0.61875000000000002</v>
      </c>
      <c r="P162" s="87">
        <v>202.5</v>
      </c>
      <c r="Q162" s="87">
        <v>202.5</v>
      </c>
    </row>
    <row r="163" spans="2:17">
      <c r="B163" s="87">
        <v>152</v>
      </c>
      <c r="C163" s="87" t="s">
        <v>7</v>
      </c>
      <c r="D163" s="87">
        <v>3</v>
      </c>
      <c r="E163" s="87" t="s">
        <v>158</v>
      </c>
      <c r="F163" s="87" t="s">
        <v>7</v>
      </c>
      <c r="G163" s="87">
        <v>10</v>
      </c>
      <c r="H163" s="87" t="s">
        <v>165</v>
      </c>
      <c r="I163" s="87">
        <v>178</v>
      </c>
      <c r="J163" s="87">
        <v>8</v>
      </c>
      <c r="K163" s="87">
        <v>2</v>
      </c>
      <c r="L163" s="87" t="s">
        <v>495</v>
      </c>
      <c r="M163" s="87" t="s">
        <v>407</v>
      </c>
      <c r="N163" s="87">
        <v>330</v>
      </c>
      <c r="O163" s="87">
        <v>0.20625000000000002</v>
      </c>
      <c r="P163" s="87">
        <v>67.5</v>
      </c>
      <c r="Q163" s="87">
        <v>67.5</v>
      </c>
    </row>
    <row r="164" spans="2:17">
      <c r="B164" s="87">
        <v>153</v>
      </c>
      <c r="C164" s="87" t="s">
        <v>7</v>
      </c>
      <c r="D164" s="87">
        <v>3</v>
      </c>
      <c r="E164" s="87" t="s">
        <v>158</v>
      </c>
      <c r="F164" s="87" t="s">
        <v>8</v>
      </c>
      <c r="G164" s="87">
        <v>10</v>
      </c>
      <c r="H164" s="87" t="s">
        <v>185</v>
      </c>
      <c r="I164" s="87">
        <v>202</v>
      </c>
      <c r="J164" s="87">
        <v>9</v>
      </c>
      <c r="K164" s="87">
        <v>2</v>
      </c>
      <c r="L164" s="87" t="s">
        <v>495</v>
      </c>
      <c r="M164" s="87" t="s">
        <v>407</v>
      </c>
      <c r="N164" s="87">
        <v>330</v>
      </c>
      <c r="O164" s="87">
        <v>6.8749999999999992E-2</v>
      </c>
      <c r="P164" s="87">
        <v>22.5</v>
      </c>
      <c r="Q164" s="87">
        <v>22.5</v>
      </c>
    </row>
    <row r="165" spans="2:17">
      <c r="B165" s="87">
        <v>154</v>
      </c>
      <c r="C165" s="87" t="s">
        <v>7</v>
      </c>
      <c r="D165" s="87">
        <v>3</v>
      </c>
      <c r="E165" s="87" t="s">
        <v>158</v>
      </c>
      <c r="F165" s="87" t="s">
        <v>9</v>
      </c>
      <c r="G165" s="87">
        <v>10</v>
      </c>
      <c r="H165" s="87" t="s">
        <v>205</v>
      </c>
      <c r="I165" s="87">
        <v>226</v>
      </c>
      <c r="J165" s="87">
        <v>10</v>
      </c>
      <c r="K165" s="87">
        <v>2</v>
      </c>
      <c r="L165" s="87" t="s">
        <v>495</v>
      </c>
      <c r="M165" s="87" t="s">
        <v>407</v>
      </c>
      <c r="N165" s="87">
        <v>330</v>
      </c>
      <c r="O165" s="87">
        <v>2.2916666666666669E-2</v>
      </c>
      <c r="P165" s="87">
        <v>7.5</v>
      </c>
      <c r="Q165" s="87">
        <v>7.5</v>
      </c>
    </row>
    <row r="166" spans="2:17">
      <c r="B166" s="87">
        <v>155</v>
      </c>
      <c r="C166" s="87" t="s">
        <v>7</v>
      </c>
      <c r="D166" s="87">
        <v>5</v>
      </c>
      <c r="E166" s="87" t="s">
        <v>160</v>
      </c>
      <c r="F166" s="87" t="s">
        <v>10</v>
      </c>
      <c r="G166" s="87">
        <v>10</v>
      </c>
      <c r="H166" s="87" t="s">
        <v>225</v>
      </c>
      <c r="I166" s="87">
        <v>250</v>
      </c>
      <c r="J166" s="87">
        <v>11</v>
      </c>
      <c r="K166" s="87">
        <v>2</v>
      </c>
      <c r="L166" s="87" t="s">
        <v>495</v>
      </c>
      <c r="M166" s="87" t="s">
        <v>408</v>
      </c>
      <c r="N166" s="87">
        <v>0.45</v>
      </c>
      <c r="O166" s="87">
        <v>7.6249999999999998E-3</v>
      </c>
      <c r="P166" s="87">
        <v>1830</v>
      </c>
      <c r="Q166" s="87">
        <v>1830</v>
      </c>
    </row>
    <row r="167" spans="2:17">
      <c r="B167" s="87">
        <v>156</v>
      </c>
      <c r="C167" s="87" t="s">
        <v>7</v>
      </c>
      <c r="D167" s="87">
        <v>5</v>
      </c>
      <c r="E167" s="87" t="s">
        <v>160</v>
      </c>
      <c r="F167" s="87" t="s">
        <v>11</v>
      </c>
      <c r="G167" s="87">
        <v>10</v>
      </c>
      <c r="H167" s="87" t="s">
        <v>245</v>
      </c>
      <c r="I167" s="87">
        <v>274</v>
      </c>
      <c r="J167" s="87">
        <v>12</v>
      </c>
      <c r="K167" s="87">
        <v>2</v>
      </c>
      <c r="L167" s="87" t="s">
        <v>495</v>
      </c>
      <c r="M167" s="87" t="s">
        <v>408</v>
      </c>
      <c r="N167" s="87">
        <v>0.45</v>
      </c>
      <c r="O167" s="87">
        <v>2.5416666666666669E-3</v>
      </c>
      <c r="P167" s="87">
        <v>610</v>
      </c>
      <c r="Q167" s="87">
        <v>610</v>
      </c>
    </row>
    <row r="168" spans="2:17">
      <c r="B168" s="87">
        <v>157</v>
      </c>
      <c r="C168" s="87" t="s">
        <v>7</v>
      </c>
      <c r="D168" s="87">
        <v>5</v>
      </c>
      <c r="E168" s="87" t="s">
        <v>160</v>
      </c>
      <c r="F168" s="87" t="s">
        <v>12</v>
      </c>
      <c r="G168" s="87">
        <v>10</v>
      </c>
      <c r="H168" s="87" t="s">
        <v>265</v>
      </c>
      <c r="I168" s="87">
        <v>298</v>
      </c>
      <c r="J168" s="87">
        <v>13</v>
      </c>
      <c r="K168" s="87">
        <v>2</v>
      </c>
      <c r="L168" s="87" t="s">
        <v>495</v>
      </c>
      <c r="M168" s="87" t="s">
        <v>408</v>
      </c>
      <c r="N168" s="87">
        <v>0.45</v>
      </c>
      <c r="O168" s="87">
        <v>8.437500000000001E-4</v>
      </c>
      <c r="P168" s="87">
        <v>202.5</v>
      </c>
      <c r="Q168" s="87">
        <v>202.5</v>
      </c>
    </row>
    <row r="169" spans="2:17">
      <c r="B169" s="87">
        <v>158</v>
      </c>
      <c r="C169" s="87" t="s">
        <v>7</v>
      </c>
      <c r="D169" s="87">
        <v>5</v>
      </c>
      <c r="E169" s="87" t="s">
        <v>160</v>
      </c>
      <c r="F169" s="87" t="s">
        <v>13</v>
      </c>
      <c r="G169" s="87">
        <v>10</v>
      </c>
      <c r="H169" s="87" t="s">
        <v>285</v>
      </c>
      <c r="I169" s="87">
        <v>322</v>
      </c>
      <c r="J169" s="87">
        <v>14</v>
      </c>
      <c r="K169" s="87">
        <v>2</v>
      </c>
      <c r="L169" s="87" t="s">
        <v>495</v>
      </c>
      <c r="M169" s="87" t="s">
        <v>408</v>
      </c>
      <c r="N169" s="87">
        <v>0.45</v>
      </c>
      <c r="O169" s="87">
        <v>2.8125000000000003E-4</v>
      </c>
      <c r="P169" s="87">
        <v>67.5</v>
      </c>
      <c r="Q169" s="87">
        <v>67.5</v>
      </c>
    </row>
    <row r="170" spans="2:17">
      <c r="B170" s="87">
        <v>159</v>
      </c>
      <c r="C170" s="87" t="s">
        <v>7</v>
      </c>
      <c r="D170" s="87">
        <v>5</v>
      </c>
      <c r="E170" s="87" t="s">
        <v>160</v>
      </c>
      <c r="F170" s="87" t="s">
        <v>14</v>
      </c>
      <c r="G170" s="87">
        <v>10</v>
      </c>
      <c r="H170" s="87" t="s">
        <v>305</v>
      </c>
      <c r="I170" s="87">
        <v>346</v>
      </c>
      <c r="J170" s="87">
        <v>15</v>
      </c>
      <c r="K170" s="87">
        <v>2</v>
      </c>
      <c r="L170" s="87" t="s">
        <v>495</v>
      </c>
      <c r="M170" s="87" t="s">
        <v>408</v>
      </c>
      <c r="N170" s="87">
        <v>0.45</v>
      </c>
      <c r="O170" s="87">
        <v>9.3750000000000002E-5</v>
      </c>
      <c r="P170" s="87">
        <v>22.5</v>
      </c>
      <c r="Q170" s="87">
        <v>22.5</v>
      </c>
    </row>
    <row r="171" spans="2:17">
      <c r="B171" s="87">
        <v>160</v>
      </c>
      <c r="C171" s="87" t="s">
        <v>7</v>
      </c>
      <c r="D171" s="87">
        <v>5</v>
      </c>
      <c r="E171" s="87" t="s">
        <v>160</v>
      </c>
      <c r="F171" s="87" t="s">
        <v>15</v>
      </c>
      <c r="G171" s="87">
        <v>10</v>
      </c>
      <c r="H171" s="87" t="s">
        <v>325</v>
      </c>
      <c r="I171" s="87">
        <v>370</v>
      </c>
      <c r="J171" s="87">
        <v>16</v>
      </c>
      <c r="K171" s="87">
        <v>2</v>
      </c>
      <c r="L171" s="87" t="s">
        <v>495</v>
      </c>
      <c r="M171" s="87" t="s">
        <v>408</v>
      </c>
      <c r="N171" s="87">
        <v>0.45</v>
      </c>
      <c r="O171" s="87">
        <v>3.1250000000000001E-5</v>
      </c>
      <c r="P171" s="87">
        <v>7.5</v>
      </c>
      <c r="Q171" s="87">
        <v>7.5</v>
      </c>
    </row>
    <row r="172" spans="2:17">
      <c r="B172" s="87">
        <v>161</v>
      </c>
      <c r="C172" s="87" t="s">
        <v>7</v>
      </c>
      <c r="D172" s="87">
        <v>1</v>
      </c>
      <c r="E172" s="87" t="s">
        <v>156</v>
      </c>
      <c r="F172" s="87" t="s">
        <v>0</v>
      </c>
      <c r="G172" s="87">
        <v>11</v>
      </c>
      <c r="H172" s="87" t="s">
        <v>26</v>
      </c>
      <c r="I172" s="87">
        <v>11</v>
      </c>
      <c r="J172" s="87">
        <v>1</v>
      </c>
      <c r="K172" s="87">
        <v>2</v>
      </c>
      <c r="L172" s="87" t="s">
        <v>495</v>
      </c>
      <c r="M172" s="87" t="s">
        <v>406</v>
      </c>
      <c r="N172" s="87">
        <v>25000</v>
      </c>
      <c r="O172" s="87">
        <v>450.23148148148147</v>
      </c>
      <c r="P172" s="87">
        <v>1945</v>
      </c>
      <c r="Q172" s="87">
        <v>1945</v>
      </c>
    </row>
    <row r="173" spans="2:17">
      <c r="B173" s="87">
        <v>162</v>
      </c>
      <c r="C173" s="87" t="s">
        <v>7</v>
      </c>
      <c r="D173" s="87">
        <v>1</v>
      </c>
      <c r="E173" s="87" t="s">
        <v>156</v>
      </c>
      <c r="F173" s="87" t="s">
        <v>1</v>
      </c>
      <c r="G173" s="87">
        <v>11</v>
      </c>
      <c r="H173" s="87" t="s">
        <v>46</v>
      </c>
      <c r="I173" s="87">
        <v>35</v>
      </c>
      <c r="J173" s="87">
        <v>2</v>
      </c>
      <c r="K173" s="87">
        <v>2</v>
      </c>
      <c r="L173" s="87" t="s">
        <v>495</v>
      </c>
      <c r="M173" s="87" t="s">
        <v>406</v>
      </c>
      <c r="N173" s="87">
        <v>25000</v>
      </c>
      <c r="O173" s="87">
        <v>149.88425925925927</v>
      </c>
      <c r="P173" s="87">
        <v>647.5</v>
      </c>
      <c r="Q173" s="87">
        <v>647.5</v>
      </c>
    </row>
    <row r="174" spans="2:17">
      <c r="B174" s="87">
        <v>163</v>
      </c>
      <c r="C174" s="87" t="s">
        <v>7</v>
      </c>
      <c r="D174" s="87">
        <v>1</v>
      </c>
      <c r="E174" s="87" t="s">
        <v>156</v>
      </c>
      <c r="F174" s="87" t="s">
        <v>2</v>
      </c>
      <c r="G174" s="87">
        <v>11</v>
      </c>
      <c r="H174" s="87" t="s">
        <v>66</v>
      </c>
      <c r="I174" s="87">
        <v>59</v>
      </c>
      <c r="J174" s="87">
        <v>3</v>
      </c>
      <c r="K174" s="87">
        <v>2</v>
      </c>
      <c r="L174" s="87" t="s">
        <v>495</v>
      </c>
      <c r="M174" s="87" t="s">
        <v>406</v>
      </c>
      <c r="N174" s="87">
        <v>25000</v>
      </c>
      <c r="O174" s="87">
        <v>49.768518518518519</v>
      </c>
      <c r="P174" s="87">
        <v>215</v>
      </c>
      <c r="Q174" s="87">
        <v>215</v>
      </c>
    </row>
    <row r="175" spans="2:17">
      <c r="B175" s="87">
        <v>164</v>
      </c>
      <c r="C175" s="87" t="s">
        <v>7</v>
      </c>
      <c r="D175" s="87">
        <v>1</v>
      </c>
      <c r="E175" s="87" t="s">
        <v>156</v>
      </c>
      <c r="F175" s="87" t="s">
        <v>3</v>
      </c>
      <c r="G175" s="87">
        <v>11</v>
      </c>
      <c r="H175" s="87" t="s">
        <v>86</v>
      </c>
      <c r="I175" s="87">
        <v>83</v>
      </c>
      <c r="J175" s="87">
        <v>4</v>
      </c>
      <c r="K175" s="87">
        <v>2</v>
      </c>
      <c r="L175" s="87" t="s">
        <v>495</v>
      </c>
      <c r="M175" s="87" t="s">
        <v>406</v>
      </c>
      <c r="N175" s="87">
        <v>25000</v>
      </c>
      <c r="O175" s="87">
        <v>16.782407407407405</v>
      </c>
      <c r="P175" s="87">
        <v>72.5</v>
      </c>
      <c r="Q175" s="87">
        <v>72.5</v>
      </c>
    </row>
    <row r="176" spans="2:17">
      <c r="B176" s="87">
        <v>165</v>
      </c>
      <c r="C176" s="87" t="s">
        <v>7</v>
      </c>
      <c r="D176" s="87">
        <v>3</v>
      </c>
      <c r="E176" s="87" t="s">
        <v>158</v>
      </c>
      <c r="F176" s="87" t="s">
        <v>4</v>
      </c>
      <c r="G176" s="87">
        <v>11</v>
      </c>
      <c r="H176" s="87" t="s">
        <v>106</v>
      </c>
      <c r="I176" s="87">
        <v>107</v>
      </c>
      <c r="J176" s="87">
        <v>5</v>
      </c>
      <c r="K176" s="87">
        <v>2</v>
      </c>
      <c r="L176" s="87" t="s">
        <v>495</v>
      </c>
      <c r="M176" s="87" t="s">
        <v>407</v>
      </c>
      <c r="N176" s="87">
        <v>330</v>
      </c>
      <c r="O176" s="87">
        <v>5.5534722222222221</v>
      </c>
      <c r="P176" s="87">
        <v>1817.5</v>
      </c>
      <c r="Q176" s="87">
        <v>1817.5</v>
      </c>
    </row>
    <row r="177" spans="2:17">
      <c r="B177" s="87">
        <v>166</v>
      </c>
      <c r="C177" s="87" t="s">
        <v>7</v>
      </c>
      <c r="D177" s="87">
        <v>3</v>
      </c>
      <c r="E177" s="87" t="s">
        <v>158</v>
      </c>
      <c r="F177" s="87" t="s">
        <v>5</v>
      </c>
      <c r="G177" s="87">
        <v>11</v>
      </c>
      <c r="H177" s="87" t="s">
        <v>126</v>
      </c>
      <c r="I177" s="87">
        <v>131</v>
      </c>
      <c r="J177" s="87">
        <v>6</v>
      </c>
      <c r="K177" s="87">
        <v>2</v>
      </c>
      <c r="L177" s="87" t="s">
        <v>495</v>
      </c>
      <c r="M177" s="87" t="s">
        <v>407</v>
      </c>
      <c r="N177" s="87">
        <v>330</v>
      </c>
      <c r="O177" s="87">
        <v>1.8486111111111112</v>
      </c>
      <c r="P177" s="87">
        <v>605</v>
      </c>
      <c r="Q177" s="87">
        <v>605</v>
      </c>
    </row>
    <row r="178" spans="2:17">
      <c r="B178" s="87">
        <v>167</v>
      </c>
      <c r="C178" s="87" t="s">
        <v>7</v>
      </c>
      <c r="D178" s="87">
        <v>3</v>
      </c>
      <c r="E178" s="87" t="s">
        <v>158</v>
      </c>
      <c r="F178" s="87" t="s">
        <v>6</v>
      </c>
      <c r="G178" s="87">
        <v>11</v>
      </c>
      <c r="H178" s="87" t="s">
        <v>146</v>
      </c>
      <c r="I178" s="87">
        <v>155</v>
      </c>
      <c r="J178" s="87">
        <v>7</v>
      </c>
      <c r="K178" s="87">
        <v>2</v>
      </c>
      <c r="L178" s="87" t="s">
        <v>495</v>
      </c>
      <c r="M178" s="87" t="s">
        <v>407</v>
      </c>
      <c r="N178" s="87">
        <v>330</v>
      </c>
      <c r="O178" s="87">
        <v>0.61875000000000002</v>
      </c>
      <c r="P178" s="87">
        <v>202.5</v>
      </c>
      <c r="Q178" s="87">
        <v>202.5</v>
      </c>
    </row>
    <row r="179" spans="2:17">
      <c r="B179" s="87">
        <v>168</v>
      </c>
      <c r="C179" s="87" t="s">
        <v>7</v>
      </c>
      <c r="D179" s="87">
        <v>3</v>
      </c>
      <c r="E179" s="87" t="s">
        <v>158</v>
      </c>
      <c r="F179" s="87" t="s">
        <v>7</v>
      </c>
      <c r="G179" s="87">
        <v>11</v>
      </c>
      <c r="H179" s="87" t="s">
        <v>166</v>
      </c>
      <c r="I179" s="87">
        <v>179</v>
      </c>
      <c r="J179" s="87">
        <v>8</v>
      </c>
      <c r="K179" s="87">
        <v>2</v>
      </c>
      <c r="L179" s="87" t="s">
        <v>495</v>
      </c>
      <c r="M179" s="87" t="s">
        <v>407</v>
      </c>
      <c r="N179" s="87">
        <v>330</v>
      </c>
      <c r="O179" s="87">
        <v>0.20625000000000002</v>
      </c>
      <c r="P179" s="87">
        <v>67.5</v>
      </c>
      <c r="Q179" s="87">
        <v>67.5</v>
      </c>
    </row>
    <row r="180" spans="2:17">
      <c r="B180" s="87">
        <v>169</v>
      </c>
      <c r="C180" s="87" t="s">
        <v>7</v>
      </c>
      <c r="D180" s="87">
        <v>3</v>
      </c>
      <c r="E180" s="87" t="s">
        <v>158</v>
      </c>
      <c r="F180" s="87" t="s">
        <v>8</v>
      </c>
      <c r="G180" s="87">
        <v>11</v>
      </c>
      <c r="H180" s="87" t="s">
        <v>186</v>
      </c>
      <c r="I180" s="87">
        <v>203</v>
      </c>
      <c r="J180" s="87">
        <v>9</v>
      </c>
      <c r="K180" s="87">
        <v>2</v>
      </c>
      <c r="L180" s="87" t="s">
        <v>495</v>
      </c>
      <c r="M180" s="87" t="s">
        <v>407</v>
      </c>
      <c r="N180" s="87">
        <v>330</v>
      </c>
      <c r="O180" s="87">
        <v>6.8749999999999992E-2</v>
      </c>
      <c r="P180" s="87">
        <v>22.5</v>
      </c>
      <c r="Q180" s="87">
        <v>22.5</v>
      </c>
    </row>
    <row r="181" spans="2:17">
      <c r="B181" s="87">
        <v>170</v>
      </c>
      <c r="C181" s="87" t="s">
        <v>7</v>
      </c>
      <c r="D181" s="87">
        <v>3</v>
      </c>
      <c r="E181" s="87" t="s">
        <v>158</v>
      </c>
      <c r="F181" s="87" t="s">
        <v>9</v>
      </c>
      <c r="G181" s="87">
        <v>11</v>
      </c>
      <c r="H181" s="87" t="s">
        <v>206</v>
      </c>
      <c r="I181" s="87">
        <v>227</v>
      </c>
      <c r="J181" s="87">
        <v>10</v>
      </c>
      <c r="K181" s="87">
        <v>2</v>
      </c>
      <c r="L181" s="87" t="s">
        <v>495</v>
      </c>
      <c r="M181" s="87" t="s">
        <v>407</v>
      </c>
      <c r="N181" s="87">
        <v>330</v>
      </c>
      <c r="O181" s="87">
        <v>2.2916666666666669E-2</v>
      </c>
      <c r="P181" s="87">
        <v>7.5</v>
      </c>
      <c r="Q181" s="87">
        <v>7.5</v>
      </c>
    </row>
    <row r="182" spans="2:17">
      <c r="B182" s="87">
        <v>171</v>
      </c>
      <c r="C182" s="87" t="s">
        <v>7</v>
      </c>
      <c r="D182" s="87">
        <v>5</v>
      </c>
      <c r="E182" s="87" t="s">
        <v>160</v>
      </c>
      <c r="F182" s="87" t="s">
        <v>10</v>
      </c>
      <c r="G182" s="87">
        <v>11</v>
      </c>
      <c r="H182" s="87" t="s">
        <v>226</v>
      </c>
      <c r="I182" s="87">
        <v>251</v>
      </c>
      <c r="J182" s="87">
        <v>11</v>
      </c>
      <c r="K182" s="87">
        <v>2</v>
      </c>
      <c r="L182" s="87" t="s">
        <v>495</v>
      </c>
      <c r="M182" s="87" t="s">
        <v>408</v>
      </c>
      <c r="N182" s="87">
        <v>0.45</v>
      </c>
      <c r="O182" s="87">
        <v>7.6249999999999998E-3</v>
      </c>
      <c r="P182" s="87">
        <v>1830</v>
      </c>
      <c r="Q182" s="87">
        <v>1830</v>
      </c>
    </row>
    <row r="183" spans="2:17">
      <c r="B183" s="87">
        <v>172</v>
      </c>
      <c r="C183" s="87" t="s">
        <v>7</v>
      </c>
      <c r="D183" s="87">
        <v>5</v>
      </c>
      <c r="E183" s="87" t="s">
        <v>160</v>
      </c>
      <c r="F183" s="87" t="s">
        <v>11</v>
      </c>
      <c r="G183" s="87">
        <v>11</v>
      </c>
      <c r="H183" s="87" t="s">
        <v>246</v>
      </c>
      <c r="I183" s="87">
        <v>275</v>
      </c>
      <c r="J183" s="87">
        <v>12</v>
      </c>
      <c r="K183" s="87">
        <v>2</v>
      </c>
      <c r="L183" s="87" t="s">
        <v>495</v>
      </c>
      <c r="M183" s="87" t="s">
        <v>408</v>
      </c>
      <c r="N183" s="87">
        <v>0.45</v>
      </c>
      <c r="O183" s="87">
        <v>2.5416666666666669E-3</v>
      </c>
      <c r="P183" s="87">
        <v>610</v>
      </c>
      <c r="Q183" s="87">
        <v>610</v>
      </c>
    </row>
    <row r="184" spans="2:17">
      <c r="B184" s="87">
        <v>173</v>
      </c>
      <c r="C184" s="87" t="s">
        <v>7</v>
      </c>
      <c r="D184" s="87">
        <v>5</v>
      </c>
      <c r="E184" s="87" t="s">
        <v>160</v>
      </c>
      <c r="F184" s="87" t="s">
        <v>12</v>
      </c>
      <c r="G184" s="87">
        <v>11</v>
      </c>
      <c r="H184" s="87" t="s">
        <v>266</v>
      </c>
      <c r="I184" s="87">
        <v>299</v>
      </c>
      <c r="J184" s="87">
        <v>13</v>
      </c>
      <c r="K184" s="87">
        <v>2</v>
      </c>
      <c r="L184" s="87" t="s">
        <v>495</v>
      </c>
      <c r="M184" s="87" t="s">
        <v>408</v>
      </c>
      <c r="N184" s="87">
        <v>0.45</v>
      </c>
      <c r="O184" s="87">
        <v>8.437500000000001E-4</v>
      </c>
      <c r="P184" s="87">
        <v>202.5</v>
      </c>
      <c r="Q184" s="87">
        <v>202.5</v>
      </c>
    </row>
    <row r="185" spans="2:17">
      <c r="B185" s="87">
        <v>174</v>
      </c>
      <c r="C185" s="87" t="s">
        <v>7</v>
      </c>
      <c r="D185" s="87">
        <v>5</v>
      </c>
      <c r="E185" s="87" t="s">
        <v>160</v>
      </c>
      <c r="F185" s="87" t="s">
        <v>13</v>
      </c>
      <c r="G185" s="87">
        <v>11</v>
      </c>
      <c r="H185" s="87" t="s">
        <v>286</v>
      </c>
      <c r="I185" s="87">
        <v>323</v>
      </c>
      <c r="J185" s="87">
        <v>14</v>
      </c>
      <c r="K185" s="87">
        <v>2</v>
      </c>
      <c r="L185" s="87" t="s">
        <v>495</v>
      </c>
      <c r="M185" s="87" t="s">
        <v>408</v>
      </c>
      <c r="N185" s="87">
        <v>0.45</v>
      </c>
      <c r="O185" s="87">
        <v>2.8125000000000003E-4</v>
      </c>
      <c r="P185" s="87">
        <v>67.5</v>
      </c>
      <c r="Q185" s="87">
        <v>67.5</v>
      </c>
    </row>
    <row r="186" spans="2:17">
      <c r="B186" s="87">
        <v>175</v>
      </c>
      <c r="C186" s="87" t="s">
        <v>7</v>
      </c>
      <c r="D186" s="87">
        <v>5</v>
      </c>
      <c r="E186" s="87" t="s">
        <v>160</v>
      </c>
      <c r="F186" s="87" t="s">
        <v>14</v>
      </c>
      <c r="G186" s="87">
        <v>11</v>
      </c>
      <c r="H186" s="87" t="s">
        <v>306</v>
      </c>
      <c r="I186" s="87">
        <v>347</v>
      </c>
      <c r="J186" s="87">
        <v>15</v>
      </c>
      <c r="K186" s="87">
        <v>2</v>
      </c>
      <c r="L186" s="87" t="s">
        <v>495</v>
      </c>
      <c r="M186" s="87" t="s">
        <v>408</v>
      </c>
      <c r="N186" s="87">
        <v>0.45</v>
      </c>
      <c r="O186" s="87">
        <v>9.3750000000000002E-5</v>
      </c>
      <c r="P186" s="87">
        <v>22.5</v>
      </c>
      <c r="Q186" s="87">
        <v>22.5</v>
      </c>
    </row>
    <row r="187" spans="2:17">
      <c r="B187" s="87">
        <v>176</v>
      </c>
      <c r="C187" s="87" t="s">
        <v>7</v>
      </c>
      <c r="D187" s="87">
        <v>5</v>
      </c>
      <c r="E187" s="87" t="s">
        <v>160</v>
      </c>
      <c r="F187" s="87" t="s">
        <v>15</v>
      </c>
      <c r="G187" s="87">
        <v>11</v>
      </c>
      <c r="H187" s="87" t="s">
        <v>326</v>
      </c>
      <c r="I187" s="87">
        <v>371</v>
      </c>
      <c r="J187" s="87">
        <v>16</v>
      </c>
      <c r="K187" s="87">
        <v>2</v>
      </c>
      <c r="L187" s="87" t="s">
        <v>495</v>
      </c>
      <c r="M187" s="87" t="s">
        <v>408</v>
      </c>
      <c r="N187" s="87">
        <v>0.45</v>
      </c>
      <c r="O187" s="87">
        <v>3.1250000000000001E-5</v>
      </c>
      <c r="P187" s="87">
        <v>7.5</v>
      </c>
      <c r="Q187" s="87">
        <v>7.5</v>
      </c>
    </row>
    <row r="188" spans="2:17">
      <c r="B188" s="87">
        <v>177</v>
      </c>
      <c r="C188" s="87" t="s">
        <v>7</v>
      </c>
      <c r="D188" s="87">
        <v>1</v>
      </c>
      <c r="E188" s="87" t="s">
        <v>156</v>
      </c>
      <c r="F188" s="87" t="s">
        <v>0</v>
      </c>
      <c r="G188" s="87">
        <v>12</v>
      </c>
      <c r="H188" s="87" t="s">
        <v>27</v>
      </c>
      <c r="I188" s="87">
        <v>12</v>
      </c>
      <c r="J188" s="87">
        <v>1</v>
      </c>
      <c r="K188" s="87">
        <v>2</v>
      </c>
      <c r="L188" s="87" t="s">
        <v>495</v>
      </c>
      <c r="M188" s="87" t="s">
        <v>406</v>
      </c>
      <c r="N188" s="87">
        <v>25000</v>
      </c>
      <c r="O188" s="87">
        <v>450.23148148148147</v>
      </c>
      <c r="P188" s="87">
        <v>1945</v>
      </c>
      <c r="Q188" s="87">
        <v>1945</v>
      </c>
    </row>
    <row r="189" spans="2:17">
      <c r="B189" s="87">
        <v>178</v>
      </c>
      <c r="C189" s="87" t="s">
        <v>7</v>
      </c>
      <c r="D189" s="87">
        <v>1</v>
      </c>
      <c r="E189" s="87" t="s">
        <v>156</v>
      </c>
      <c r="F189" s="87" t="s">
        <v>1</v>
      </c>
      <c r="G189" s="87">
        <v>12</v>
      </c>
      <c r="H189" s="87" t="s">
        <v>47</v>
      </c>
      <c r="I189" s="87">
        <v>36</v>
      </c>
      <c r="J189" s="87">
        <v>2</v>
      </c>
      <c r="K189" s="87">
        <v>2</v>
      </c>
      <c r="L189" s="87" t="s">
        <v>495</v>
      </c>
      <c r="M189" s="87" t="s">
        <v>406</v>
      </c>
      <c r="N189" s="87">
        <v>25000</v>
      </c>
      <c r="O189" s="87">
        <v>149.88425925925927</v>
      </c>
      <c r="P189" s="87">
        <v>647.5</v>
      </c>
      <c r="Q189" s="87">
        <v>647.5</v>
      </c>
    </row>
    <row r="190" spans="2:17">
      <c r="B190" s="87">
        <v>179</v>
      </c>
      <c r="C190" s="87" t="s">
        <v>7</v>
      </c>
      <c r="D190" s="87">
        <v>1</v>
      </c>
      <c r="E190" s="87" t="s">
        <v>156</v>
      </c>
      <c r="F190" s="87" t="s">
        <v>2</v>
      </c>
      <c r="G190" s="87">
        <v>12</v>
      </c>
      <c r="H190" s="87" t="s">
        <v>67</v>
      </c>
      <c r="I190" s="87">
        <v>60</v>
      </c>
      <c r="J190" s="87">
        <v>3</v>
      </c>
      <c r="K190" s="87">
        <v>2</v>
      </c>
      <c r="L190" s="87" t="s">
        <v>495</v>
      </c>
      <c r="M190" s="87" t="s">
        <v>406</v>
      </c>
      <c r="N190" s="87">
        <v>25000</v>
      </c>
      <c r="O190" s="87">
        <v>49.768518518518519</v>
      </c>
      <c r="P190" s="87">
        <v>215</v>
      </c>
      <c r="Q190" s="87">
        <v>215</v>
      </c>
    </row>
    <row r="191" spans="2:17">
      <c r="B191" s="87">
        <v>180</v>
      </c>
      <c r="C191" s="87" t="s">
        <v>7</v>
      </c>
      <c r="D191" s="87">
        <v>1</v>
      </c>
      <c r="E191" s="87" t="s">
        <v>156</v>
      </c>
      <c r="F191" s="87" t="s">
        <v>3</v>
      </c>
      <c r="G191" s="87">
        <v>12</v>
      </c>
      <c r="H191" s="87" t="s">
        <v>87</v>
      </c>
      <c r="I191" s="87">
        <v>84</v>
      </c>
      <c r="J191" s="87">
        <v>4</v>
      </c>
      <c r="K191" s="87">
        <v>2</v>
      </c>
      <c r="L191" s="87" t="s">
        <v>495</v>
      </c>
      <c r="M191" s="87" t="s">
        <v>406</v>
      </c>
      <c r="N191" s="87">
        <v>25000</v>
      </c>
      <c r="O191" s="87">
        <v>16.782407407407405</v>
      </c>
      <c r="P191" s="87">
        <v>72.5</v>
      </c>
      <c r="Q191" s="87">
        <v>72.5</v>
      </c>
    </row>
    <row r="192" spans="2:17">
      <c r="B192" s="87">
        <v>181</v>
      </c>
      <c r="C192" s="87" t="s">
        <v>7</v>
      </c>
      <c r="D192" s="87">
        <v>3</v>
      </c>
      <c r="E192" s="87" t="s">
        <v>158</v>
      </c>
      <c r="F192" s="87" t="s">
        <v>4</v>
      </c>
      <c r="G192" s="87">
        <v>12</v>
      </c>
      <c r="H192" s="87" t="s">
        <v>107</v>
      </c>
      <c r="I192" s="87">
        <v>108</v>
      </c>
      <c r="J192" s="87">
        <v>5</v>
      </c>
      <c r="K192" s="87">
        <v>2</v>
      </c>
      <c r="L192" s="87" t="s">
        <v>495</v>
      </c>
      <c r="M192" s="87" t="s">
        <v>407</v>
      </c>
      <c r="N192" s="87">
        <v>330</v>
      </c>
      <c r="O192" s="87">
        <v>5.5534722222222221</v>
      </c>
      <c r="P192" s="87">
        <v>1817.5</v>
      </c>
      <c r="Q192" s="87">
        <v>1817.5</v>
      </c>
    </row>
    <row r="193" spans="2:17">
      <c r="B193" s="87">
        <v>182</v>
      </c>
      <c r="C193" s="87" t="s">
        <v>7</v>
      </c>
      <c r="D193" s="87">
        <v>3</v>
      </c>
      <c r="E193" s="87" t="s">
        <v>158</v>
      </c>
      <c r="F193" s="87" t="s">
        <v>5</v>
      </c>
      <c r="G193" s="87">
        <v>12</v>
      </c>
      <c r="H193" s="87" t="s">
        <v>127</v>
      </c>
      <c r="I193" s="87">
        <v>132</v>
      </c>
      <c r="J193" s="87">
        <v>6</v>
      </c>
      <c r="K193" s="87">
        <v>2</v>
      </c>
      <c r="L193" s="87" t="s">
        <v>495</v>
      </c>
      <c r="M193" s="87" t="s">
        <v>407</v>
      </c>
      <c r="N193" s="87">
        <v>330</v>
      </c>
      <c r="O193" s="87">
        <v>1.8486111111111112</v>
      </c>
      <c r="P193" s="87">
        <v>605</v>
      </c>
      <c r="Q193" s="87">
        <v>605</v>
      </c>
    </row>
    <row r="194" spans="2:17">
      <c r="B194" s="87">
        <v>183</v>
      </c>
      <c r="C194" s="87" t="s">
        <v>7</v>
      </c>
      <c r="D194" s="87">
        <v>3</v>
      </c>
      <c r="E194" s="87" t="s">
        <v>158</v>
      </c>
      <c r="F194" s="87" t="s">
        <v>6</v>
      </c>
      <c r="G194" s="87">
        <v>12</v>
      </c>
      <c r="H194" s="87" t="s">
        <v>147</v>
      </c>
      <c r="I194" s="87">
        <v>156</v>
      </c>
      <c r="J194" s="87">
        <v>7</v>
      </c>
      <c r="K194" s="87">
        <v>2</v>
      </c>
      <c r="L194" s="87" t="s">
        <v>495</v>
      </c>
      <c r="M194" s="87" t="s">
        <v>407</v>
      </c>
      <c r="N194" s="87">
        <v>330</v>
      </c>
      <c r="O194" s="87">
        <v>0.61875000000000002</v>
      </c>
      <c r="P194" s="87">
        <v>202.5</v>
      </c>
      <c r="Q194" s="87">
        <v>202.5</v>
      </c>
    </row>
    <row r="195" spans="2:17">
      <c r="B195" s="87">
        <v>184</v>
      </c>
      <c r="C195" s="87" t="s">
        <v>7</v>
      </c>
      <c r="D195" s="87">
        <v>3</v>
      </c>
      <c r="E195" s="87" t="s">
        <v>158</v>
      </c>
      <c r="F195" s="87" t="s">
        <v>7</v>
      </c>
      <c r="G195" s="87">
        <v>12</v>
      </c>
      <c r="H195" s="87" t="s">
        <v>167</v>
      </c>
      <c r="I195" s="87">
        <v>180</v>
      </c>
      <c r="J195" s="87">
        <v>8</v>
      </c>
      <c r="K195" s="87">
        <v>2</v>
      </c>
      <c r="L195" s="87" t="s">
        <v>495</v>
      </c>
      <c r="M195" s="87" t="s">
        <v>407</v>
      </c>
      <c r="N195" s="87">
        <v>330</v>
      </c>
      <c r="O195" s="87">
        <v>0.20625000000000002</v>
      </c>
      <c r="P195" s="87">
        <v>67.5</v>
      </c>
      <c r="Q195" s="87">
        <v>67.5</v>
      </c>
    </row>
    <row r="196" spans="2:17">
      <c r="B196" s="87">
        <v>185</v>
      </c>
      <c r="C196" s="87" t="s">
        <v>7</v>
      </c>
      <c r="D196" s="87">
        <v>3</v>
      </c>
      <c r="E196" s="87" t="s">
        <v>158</v>
      </c>
      <c r="F196" s="87" t="s">
        <v>8</v>
      </c>
      <c r="G196" s="87">
        <v>12</v>
      </c>
      <c r="H196" s="87" t="s">
        <v>187</v>
      </c>
      <c r="I196" s="87">
        <v>204</v>
      </c>
      <c r="J196" s="87">
        <v>9</v>
      </c>
      <c r="K196" s="87">
        <v>2</v>
      </c>
      <c r="L196" s="87" t="s">
        <v>495</v>
      </c>
      <c r="M196" s="87" t="s">
        <v>407</v>
      </c>
      <c r="N196" s="87">
        <v>330</v>
      </c>
      <c r="O196" s="87">
        <v>6.8749999999999992E-2</v>
      </c>
      <c r="P196" s="87">
        <v>22.5</v>
      </c>
      <c r="Q196" s="87">
        <v>22.5</v>
      </c>
    </row>
    <row r="197" spans="2:17">
      <c r="B197" s="87">
        <v>186</v>
      </c>
      <c r="C197" s="87" t="s">
        <v>7</v>
      </c>
      <c r="D197" s="87">
        <v>3</v>
      </c>
      <c r="E197" s="87" t="s">
        <v>158</v>
      </c>
      <c r="F197" s="87" t="s">
        <v>9</v>
      </c>
      <c r="G197" s="87">
        <v>12</v>
      </c>
      <c r="H197" s="87" t="s">
        <v>207</v>
      </c>
      <c r="I197" s="87">
        <v>228</v>
      </c>
      <c r="J197" s="87">
        <v>10</v>
      </c>
      <c r="K197" s="87">
        <v>2</v>
      </c>
      <c r="L197" s="87" t="s">
        <v>495</v>
      </c>
      <c r="M197" s="87" t="s">
        <v>407</v>
      </c>
      <c r="N197" s="87">
        <v>330</v>
      </c>
      <c r="O197" s="87">
        <v>2.2916666666666669E-2</v>
      </c>
      <c r="P197" s="87">
        <v>7.5</v>
      </c>
      <c r="Q197" s="87">
        <v>7.5</v>
      </c>
    </row>
    <row r="198" spans="2:17">
      <c r="B198" s="87">
        <v>187</v>
      </c>
      <c r="C198" s="87" t="s">
        <v>7</v>
      </c>
      <c r="D198" s="87">
        <v>5</v>
      </c>
      <c r="E198" s="87" t="s">
        <v>160</v>
      </c>
      <c r="F198" s="87" t="s">
        <v>10</v>
      </c>
      <c r="G198" s="87">
        <v>12</v>
      </c>
      <c r="H198" s="87" t="s">
        <v>227</v>
      </c>
      <c r="I198" s="87">
        <v>252</v>
      </c>
      <c r="J198" s="87">
        <v>11</v>
      </c>
      <c r="K198" s="87">
        <v>2</v>
      </c>
      <c r="L198" s="87" t="s">
        <v>495</v>
      </c>
      <c r="M198" s="87" t="s">
        <v>408</v>
      </c>
      <c r="N198" s="87">
        <v>0.45</v>
      </c>
      <c r="O198" s="87">
        <v>7.6249999999999998E-3</v>
      </c>
      <c r="P198" s="87">
        <v>1830</v>
      </c>
      <c r="Q198" s="87">
        <v>1830</v>
      </c>
    </row>
    <row r="199" spans="2:17">
      <c r="B199" s="87">
        <v>188</v>
      </c>
      <c r="C199" s="87" t="s">
        <v>7</v>
      </c>
      <c r="D199" s="87">
        <v>5</v>
      </c>
      <c r="E199" s="87" t="s">
        <v>160</v>
      </c>
      <c r="F199" s="87" t="s">
        <v>11</v>
      </c>
      <c r="G199" s="87">
        <v>12</v>
      </c>
      <c r="H199" s="87" t="s">
        <v>247</v>
      </c>
      <c r="I199" s="87">
        <v>276</v>
      </c>
      <c r="J199" s="87">
        <v>12</v>
      </c>
      <c r="K199" s="87">
        <v>2</v>
      </c>
      <c r="L199" s="87" t="s">
        <v>495</v>
      </c>
      <c r="M199" s="87" t="s">
        <v>408</v>
      </c>
      <c r="N199" s="87">
        <v>0.45</v>
      </c>
      <c r="O199" s="87">
        <v>2.5416666666666669E-3</v>
      </c>
      <c r="P199" s="87">
        <v>610</v>
      </c>
      <c r="Q199" s="87">
        <v>610</v>
      </c>
    </row>
    <row r="200" spans="2:17">
      <c r="B200" s="87">
        <v>189</v>
      </c>
      <c r="C200" s="87" t="s">
        <v>7</v>
      </c>
      <c r="D200" s="87">
        <v>5</v>
      </c>
      <c r="E200" s="87" t="s">
        <v>160</v>
      </c>
      <c r="F200" s="87" t="s">
        <v>12</v>
      </c>
      <c r="G200" s="87">
        <v>12</v>
      </c>
      <c r="H200" s="87" t="s">
        <v>267</v>
      </c>
      <c r="I200" s="87">
        <v>300</v>
      </c>
      <c r="J200" s="87">
        <v>13</v>
      </c>
      <c r="K200" s="87">
        <v>2</v>
      </c>
      <c r="L200" s="87" t="s">
        <v>495</v>
      </c>
      <c r="M200" s="87" t="s">
        <v>408</v>
      </c>
      <c r="N200" s="87">
        <v>0.45</v>
      </c>
      <c r="O200" s="87">
        <v>8.437500000000001E-4</v>
      </c>
      <c r="P200" s="87">
        <v>202.5</v>
      </c>
      <c r="Q200" s="87">
        <v>202.5</v>
      </c>
    </row>
    <row r="201" spans="2:17">
      <c r="B201" s="87">
        <v>190</v>
      </c>
      <c r="C201" s="87" t="s">
        <v>7</v>
      </c>
      <c r="D201" s="87">
        <v>5</v>
      </c>
      <c r="E201" s="87" t="s">
        <v>160</v>
      </c>
      <c r="F201" s="87" t="s">
        <v>13</v>
      </c>
      <c r="G201" s="87">
        <v>12</v>
      </c>
      <c r="H201" s="87" t="s">
        <v>287</v>
      </c>
      <c r="I201" s="87">
        <v>324</v>
      </c>
      <c r="J201" s="87">
        <v>14</v>
      </c>
      <c r="K201" s="87">
        <v>2</v>
      </c>
      <c r="L201" s="87" t="s">
        <v>495</v>
      </c>
      <c r="M201" s="87" t="s">
        <v>408</v>
      </c>
      <c r="N201" s="87">
        <v>0.45</v>
      </c>
      <c r="O201" s="87">
        <v>2.8125000000000003E-4</v>
      </c>
      <c r="P201" s="87">
        <v>67.5</v>
      </c>
      <c r="Q201" s="87">
        <v>67.5</v>
      </c>
    </row>
    <row r="202" spans="2:17">
      <c r="B202" s="87">
        <v>191</v>
      </c>
      <c r="C202" s="87" t="s">
        <v>7</v>
      </c>
      <c r="D202" s="87">
        <v>5</v>
      </c>
      <c r="E202" s="87" t="s">
        <v>160</v>
      </c>
      <c r="F202" s="87" t="s">
        <v>14</v>
      </c>
      <c r="G202" s="87">
        <v>12</v>
      </c>
      <c r="H202" s="87" t="s">
        <v>307</v>
      </c>
      <c r="I202" s="87">
        <v>348</v>
      </c>
      <c r="J202" s="87">
        <v>15</v>
      </c>
      <c r="K202" s="87">
        <v>2</v>
      </c>
      <c r="L202" s="87" t="s">
        <v>495</v>
      </c>
      <c r="M202" s="87" t="s">
        <v>408</v>
      </c>
      <c r="N202" s="87">
        <v>0.45</v>
      </c>
      <c r="O202" s="87">
        <v>9.3750000000000002E-5</v>
      </c>
      <c r="P202" s="87">
        <v>22.5</v>
      </c>
      <c r="Q202" s="87">
        <v>22.5</v>
      </c>
    </row>
    <row r="203" spans="2:17">
      <c r="B203" s="87">
        <v>192</v>
      </c>
      <c r="C203" s="87" t="s">
        <v>7</v>
      </c>
      <c r="D203" s="87">
        <v>5</v>
      </c>
      <c r="E203" s="87" t="s">
        <v>160</v>
      </c>
      <c r="F203" s="87" t="s">
        <v>15</v>
      </c>
      <c r="G203" s="87">
        <v>12</v>
      </c>
      <c r="H203" s="87" t="s">
        <v>327</v>
      </c>
      <c r="I203" s="87">
        <v>372</v>
      </c>
      <c r="J203" s="87">
        <v>16</v>
      </c>
      <c r="K203" s="87">
        <v>2</v>
      </c>
      <c r="L203" s="87" t="s">
        <v>495</v>
      </c>
      <c r="M203" s="87" t="s">
        <v>408</v>
      </c>
      <c r="N203" s="87">
        <v>0.45</v>
      </c>
      <c r="O203" s="87">
        <v>3.1250000000000001E-5</v>
      </c>
      <c r="P203" s="87">
        <v>7.5</v>
      </c>
      <c r="Q203" s="87">
        <v>7.5</v>
      </c>
    </row>
    <row r="204" spans="2:17">
      <c r="B204" s="87">
        <v>193</v>
      </c>
      <c r="C204" s="87" t="s">
        <v>7</v>
      </c>
      <c r="D204" s="87">
        <v>1</v>
      </c>
      <c r="E204" s="87" t="s">
        <v>156</v>
      </c>
      <c r="F204" s="87" t="s">
        <v>0</v>
      </c>
      <c r="G204" s="87">
        <v>13</v>
      </c>
      <c r="H204" s="87" t="s">
        <v>28</v>
      </c>
      <c r="I204" s="87">
        <v>13</v>
      </c>
      <c r="J204" s="87">
        <v>1</v>
      </c>
      <c r="K204" s="87">
        <v>2</v>
      </c>
      <c r="L204" s="87" t="s">
        <v>495</v>
      </c>
      <c r="M204" s="87" t="s">
        <v>406</v>
      </c>
      <c r="N204" s="87">
        <v>25000</v>
      </c>
      <c r="O204" s="87">
        <v>450.23148148148147</v>
      </c>
      <c r="P204" s="87">
        <v>1945</v>
      </c>
      <c r="Q204" s="87">
        <v>1945</v>
      </c>
    </row>
    <row r="205" spans="2:17">
      <c r="B205" s="87">
        <v>194</v>
      </c>
      <c r="C205" s="87" t="s">
        <v>7</v>
      </c>
      <c r="D205" s="87">
        <v>1</v>
      </c>
      <c r="E205" s="87" t="s">
        <v>156</v>
      </c>
      <c r="F205" s="87" t="s">
        <v>1</v>
      </c>
      <c r="G205" s="87">
        <v>13</v>
      </c>
      <c r="H205" s="87" t="s">
        <v>48</v>
      </c>
      <c r="I205" s="87">
        <v>37</v>
      </c>
      <c r="J205" s="87">
        <v>2</v>
      </c>
      <c r="K205" s="87">
        <v>2</v>
      </c>
      <c r="L205" s="87" t="s">
        <v>495</v>
      </c>
      <c r="M205" s="87" t="s">
        <v>406</v>
      </c>
      <c r="N205" s="87">
        <v>25000</v>
      </c>
      <c r="O205" s="87">
        <v>149.88425925925927</v>
      </c>
      <c r="P205" s="87">
        <v>647.5</v>
      </c>
      <c r="Q205" s="87">
        <v>647.5</v>
      </c>
    </row>
    <row r="206" spans="2:17">
      <c r="B206" s="87">
        <v>195</v>
      </c>
      <c r="C206" s="87" t="s">
        <v>7</v>
      </c>
      <c r="D206" s="87">
        <v>1</v>
      </c>
      <c r="E206" s="87" t="s">
        <v>156</v>
      </c>
      <c r="F206" s="87" t="s">
        <v>2</v>
      </c>
      <c r="G206" s="87">
        <v>13</v>
      </c>
      <c r="H206" s="87" t="s">
        <v>68</v>
      </c>
      <c r="I206" s="87">
        <v>61</v>
      </c>
      <c r="J206" s="87">
        <v>3</v>
      </c>
      <c r="K206" s="87">
        <v>2</v>
      </c>
      <c r="L206" s="87" t="s">
        <v>495</v>
      </c>
      <c r="M206" s="87" t="s">
        <v>406</v>
      </c>
      <c r="N206" s="87">
        <v>25000</v>
      </c>
      <c r="O206" s="87">
        <v>49.768518518518519</v>
      </c>
      <c r="P206" s="87">
        <v>215</v>
      </c>
      <c r="Q206" s="87">
        <v>215</v>
      </c>
    </row>
    <row r="207" spans="2:17">
      <c r="B207" s="87">
        <v>196</v>
      </c>
      <c r="C207" s="87" t="s">
        <v>7</v>
      </c>
      <c r="D207" s="87">
        <v>1</v>
      </c>
      <c r="E207" s="87" t="s">
        <v>156</v>
      </c>
      <c r="F207" s="87" t="s">
        <v>3</v>
      </c>
      <c r="G207" s="87">
        <v>13</v>
      </c>
      <c r="H207" s="87" t="s">
        <v>88</v>
      </c>
      <c r="I207" s="87">
        <v>85</v>
      </c>
      <c r="J207" s="87">
        <v>4</v>
      </c>
      <c r="K207" s="87">
        <v>2</v>
      </c>
      <c r="L207" s="87" t="s">
        <v>495</v>
      </c>
      <c r="M207" s="87" t="s">
        <v>406</v>
      </c>
      <c r="N207" s="87">
        <v>25000</v>
      </c>
      <c r="O207" s="87">
        <v>16.782407407407405</v>
      </c>
      <c r="P207" s="87">
        <v>72.5</v>
      </c>
      <c r="Q207" s="87">
        <v>72.5</v>
      </c>
    </row>
    <row r="208" spans="2:17">
      <c r="B208" s="87">
        <v>197</v>
      </c>
      <c r="C208" s="87" t="s">
        <v>7</v>
      </c>
      <c r="D208" s="87">
        <v>3</v>
      </c>
      <c r="E208" s="87" t="s">
        <v>158</v>
      </c>
      <c r="F208" s="87" t="s">
        <v>4</v>
      </c>
      <c r="G208" s="87">
        <v>13</v>
      </c>
      <c r="H208" s="87" t="s">
        <v>108</v>
      </c>
      <c r="I208" s="87">
        <v>109</v>
      </c>
      <c r="J208" s="87">
        <v>5</v>
      </c>
      <c r="K208" s="87">
        <v>2</v>
      </c>
      <c r="L208" s="87" t="s">
        <v>495</v>
      </c>
      <c r="M208" s="87" t="s">
        <v>407</v>
      </c>
      <c r="N208" s="87">
        <v>330</v>
      </c>
      <c r="O208" s="87">
        <v>5.5534722222222221</v>
      </c>
      <c r="P208" s="87">
        <v>1817.5</v>
      </c>
      <c r="Q208" s="87">
        <v>1817.5</v>
      </c>
    </row>
    <row r="209" spans="2:17">
      <c r="B209" s="87">
        <v>198</v>
      </c>
      <c r="C209" s="87" t="s">
        <v>7</v>
      </c>
      <c r="D209" s="87">
        <v>3</v>
      </c>
      <c r="E209" s="87" t="s">
        <v>158</v>
      </c>
      <c r="F209" s="87" t="s">
        <v>5</v>
      </c>
      <c r="G209" s="87">
        <v>13</v>
      </c>
      <c r="H209" s="87" t="s">
        <v>128</v>
      </c>
      <c r="I209" s="87">
        <v>133</v>
      </c>
      <c r="J209" s="87">
        <v>6</v>
      </c>
      <c r="K209" s="87">
        <v>2</v>
      </c>
      <c r="L209" s="87" t="s">
        <v>495</v>
      </c>
      <c r="M209" s="87" t="s">
        <v>407</v>
      </c>
      <c r="N209" s="87">
        <v>330</v>
      </c>
      <c r="O209" s="87">
        <v>1.8486111111111112</v>
      </c>
      <c r="P209" s="87">
        <v>605</v>
      </c>
      <c r="Q209" s="87">
        <v>605</v>
      </c>
    </row>
    <row r="210" spans="2:17">
      <c r="B210" s="87">
        <v>199</v>
      </c>
      <c r="C210" s="87" t="s">
        <v>7</v>
      </c>
      <c r="D210" s="87">
        <v>3</v>
      </c>
      <c r="E210" s="87" t="s">
        <v>158</v>
      </c>
      <c r="F210" s="87" t="s">
        <v>6</v>
      </c>
      <c r="G210" s="87">
        <v>13</v>
      </c>
      <c r="H210" s="87" t="s">
        <v>148</v>
      </c>
      <c r="I210" s="87">
        <v>157</v>
      </c>
      <c r="J210" s="87">
        <v>7</v>
      </c>
      <c r="K210" s="87">
        <v>2</v>
      </c>
      <c r="L210" s="87" t="s">
        <v>495</v>
      </c>
      <c r="M210" s="87" t="s">
        <v>407</v>
      </c>
      <c r="N210" s="87">
        <v>330</v>
      </c>
      <c r="O210" s="87">
        <v>0.61875000000000002</v>
      </c>
      <c r="P210" s="87">
        <v>202.5</v>
      </c>
      <c r="Q210" s="87">
        <v>202.5</v>
      </c>
    </row>
    <row r="211" spans="2:17">
      <c r="B211" s="87">
        <v>200</v>
      </c>
      <c r="C211" s="87" t="s">
        <v>7</v>
      </c>
      <c r="D211" s="87">
        <v>3</v>
      </c>
      <c r="E211" s="87" t="s">
        <v>158</v>
      </c>
      <c r="F211" s="87" t="s">
        <v>7</v>
      </c>
      <c r="G211" s="87">
        <v>13</v>
      </c>
      <c r="H211" s="87" t="s">
        <v>168</v>
      </c>
      <c r="I211" s="87">
        <v>181</v>
      </c>
      <c r="J211" s="87">
        <v>8</v>
      </c>
      <c r="K211" s="87">
        <v>2</v>
      </c>
      <c r="L211" s="87" t="s">
        <v>495</v>
      </c>
      <c r="M211" s="87" t="s">
        <v>407</v>
      </c>
      <c r="N211" s="87">
        <v>330</v>
      </c>
      <c r="O211" s="87">
        <v>0.20625000000000002</v>
      </c>
      <c r="P211" s="87">
        <v>67.5</v>
      </c>
      <c r="Q211" s="87">
        <v>67.5</v>
      </c>
    </row>
    <row r="212" spans="2:17">
      <c r="B212" s="87">
        <v>201</v>
      </c>
      <c r="C212" s="87" t="s">
        <v>7</v>
      </c>
      <c r="D212" s="87">
        <v>3</v>
      </c>
      <c r="E212" s="87" t="s">
        <v>158</v>
      </c>
      <c r="F212" s="87" t="s">
        <v>8</v>
      </c>
      <c r="G212" s="87">
        <v>13</v>
      </c>
      <c r="H212" s="87" t="s">
        <v>188</v>
      </c>
      <c r="I212" s="87">
        <v>205</v>
      </c>
      <c r="J212" s="87">
        <v>9</v>
      </c>
      <c r="K212" s="87">
        <v>2</v>
      </c>
      <c r="L212" s="87" t="s">
        <v>495</v>
      </c>
      <c r="M212" s="87" t="s">
        <v>407</v>
      </c>
      <c r="N212" s="87">
        <v>330</v>
      </c>
      <c r="O212" s="87">
        <v>6.8749999999999992E-2</v>
      </c>
      <c r="P212" s="87">
        <v>22.5</v>
      </c>
      <c r="Q212" s="87">
        <v>22.5</v>
      </c>
    </row>
    <row r="213" spans="2:17">
      <c r="B213" s="87">
        <v>202</v>
      </c>
      <c r="C213" s="87" t="s">
        <v>7</v>
      </c>
      <c r="D213" s="87">
        <v>3</v>
      </c>
      <c r="E213" s="87" t="s">
        <v>158</v>
      </c>
      <c r="F213" s="87" t="s">
        <v>9</v>
      </c>
      <c r="G213" s="87">
        <v>13</v>
      </c>
      <c r="H213" s="87" t="s">
        <v>208</v>
      </c>
      <c r="I213" s="87">
        <v>229</v>
      </c>
      <c r="J213" s="87">
        <v>10</v>
      </c>
      <c r="K213" s="87">
        <v>2</v>
      </c>
      <c r="L213" s="87" t="s">
        <v>495</v>
      </c>
      <c r="M213" s="87" t="s">
        <v>407</v>
      </c>
      <c r="N213" s="87">
        <v>330</v>
      </c>
      <c r="O213" s="87">
        <v>2.2916666666666669E-2</v>
      </c>
      <c r="P213" s="87">
        <v>7.5</v>
      </c>
      <c r="Q213" s="87">
        <v>7.5</v>
      </c>
    </row>
    <row r="214" spans="2:17">
      <c r="B214" s="87">
        <v>203</v>
      </c>
      <c r="C214" s="87" t="s">
        <v>7</v>
      </c>
      <c r="D214" s="87">
        <v>5</v>
      </c>
      <c r="E214" s="87" t="s">
        <v>160</v>
      </c>
      <c r="F214" s="87" t="s">
        <v>10</v>
      </c>
      <c r="G214" s="87">
        <v>13</v>
      </c>
      <c r="H214" s="87" t="s">
        <v>228</v>
      </c>
      <c r="I214" s="87">
        <v>253</v>
      </c>
      <c r="J214" s="87">
        <v>11</v>
      </c>
      <c r="K214" s="87">
        <v>2</v>
      </c>
      <c r="L214" s="87" t="s">
        <v>495</v>
      </c>
      <c r="M214" s="87" t="s">
        <v>408</v>
      </c>
      <c r="N214" s="87">
        <v>0.45</v>
      </c>
      <c r="O214" s="87">
        <v>7.6249999999999998E-3</v>
      </c>
      <c r="P214" s="87">
        <v>1830</v>
      </c>
      <c r="Q214" s="87">
        <v>1830</v>
      </c>
    </row>
    <row r="215" spans="2:17">
      <c r="B215" s="87">
        <v>204</v>
      </c>
      <c r="C215" s="87" t="s">
        <v>7</v>
      </c>
      <c r="D215" s="87">
        <v>5</v>
      </c>
      <c r="E215" s="87" t="s">
        <v>160</v>
      </c>
      <c r="F215" s="87" t="s">
        <v>11</v>
      </c>
      <c r="G215" s="87">
        <v>13</v>
      </c>
      <c r="H215" s="87" t="s">
        <v>248</v>
      </c>
      <c r="I215" s="87">
        <v>277</v>
      </c>
      <c r="J215" s="87">
        <v>12</v>
      </c>
      <c r="K215" s="87">
        <v>2</v>
      </c>
      <c r="L215" s="87" t="s">
        <v>495</v>
      </c>
      <c r="M215" s="87" t="s">
        <v>408</v>
      </c>
      <c r="N215" s="87">
        <v>0.45</v>
      </c>
      <c r="O215" s="87">
        <v>2.5416666666666669E-3</v>
      </c>
      <c r="P215" s="87">
        <v>610</v>
      </c>
      <c r="Q215" s="87">
        <v>610</v>
      </c>
    </row>
    <row r="216" spans="2:17">
      <c r="B216" s="87">
        <v>205</v>
      </c>
      <c r="C216" s="87" t="s">
        <v>7</v>
      </c>
      <c r="D216" s="87">
        <v>5</v>
      </c>
      <c r="E216" s="87" t="s">
        <v>160</v>
      </c>
      <c r="F216" s="87" t="s">
        <v>12</v>
      </c>
      <c r="G216" s="87">
        <v>13</v>
      </c>
      <c r="H216" s="87" t="s">
        <v>268</v>
      </c>
      <c r="I216" s="87">
        <v>301</v>
      </c>
      <c r="J216" s="87">
        <v>13</v>
      </c>
      <c r="K216" s="87">
        <v>2</v>
      </c>
      <c r="L216" s="87" t="s">
        <v>495</v>
      </c>
      <c r="M216" s="87" t="s">
        <v>408</v>
      </c>
      <c r="N216" s="87">
        <v>0.45</v>
      </c>
      <c r="O216" s="87">
        <v>8.437500000000001E-4</v>
      </c>
      <c r="P216" s="87">
        <v>202.5</v>
      </c>
      <c r="Q216" s="87">
        <v>202.5</v>
      </c>
    </row>
    <row r="217" spans="2:17">
      <c r="B217" s="87">
        <v>206</v>
      </c>
      <c r="C217" s="87" t="s">
        <v>7</v>
      </c>
      <c r="D217" s="87">
        <v>5</v>
      </c>
      <c r="E217" s="87" t="s">
        <v>160</v>
      </c>
      <c r="F217" s="87" t="s">
        <v>13</v>
      </c>
      <c r="G217" s="87">
        <v>13</v>
      </c>
      <c r="H217" s="87" t="s">
        <v>288</v>
      </c>
      <c r="I217" s="87">
        <v>325</v>
      </c>
      <c r="J217" s="87">
        <v>14</v>
      </c>
      <c r="K217" s="87">
        <v>2</v>
      </c>
      <c r="L217" s="87" t="s">
        <v>495</v>
      </c>
      <c r="M217" s="87" t="s">
        <v>408</v>
      </c>
      <c r="N217" s="87">
        <v>0.45</v>
      </c>
      <c r="O217" s="87">
        <v>2.8125000000000003E-4</v>
      </c>
      <c r="P217" s="87">
        <v>67.5</v>
      </c>
      <c r="Q217" s="87">
        <v>67.5</v>
      </c>
    </row>
    <row r="218" spans="2:17">
      <c r="B218" s="87">
        <v>207</v>
      </c>
      <c r="C218" s="87" t="s">
        <v>7</v>
      </c>
      <c r="D218" s="87">
        <v>5</v>
      </c>
      <c r="E218" s="87" t="s">
        <v>160</v>
      </c>
      <c r="F218" s="87" t="s">
        <v>14</v>
      </c>
      <c r="G218" s="87">
        <v>13</v>
      </c>
      <c r="H218" s="87" t="s">
        <v>308</v>
      </c>
      <c r="I218" s="87">
        <v>349</v>
      </c>
      <c r="J218" s="87">
        <v>15</v>
      </c>
      <c r="K218" s="87">
        <v>2</v>
      </c>
      <c r="L218" s="87" t="s">
        <v>495</v>
      </c>
      <c r="M218" s="87" t="s">
        <v>408</v>
      </c>
      <c r="N218" s="87">
        <v>0.45</v>
      </c>
      <c r="O218" s="87">
        <v>9.3750000000000002E-5</v>
      </c>
      <c r="P218" s="87">
        <v>22.5</v>
      </c>
      <c r="Q218" s="87">
        <v>22.5</v>
      </c>
    </row>
    <row r="219" spans="2:17">
      <c r="B219" s="87">
        <v>208</v>
      </c>
      <c r="C219" s="87" t="s">
        <v>7</v>
      </c>
      <c r="D219" s="87">
        <v>5</v>
      </c>
      <c r="E219" s="87" t="s">
        <v>160</v>
      </c>
      <c r="F219" s="87" t="s">
        <v>15</v>
      </c>
      <c r="G219" s="87">
        <v>13</v>
      </c>
      <c r="H219" s="87" t="s">
        <v>328</v>
      </c>
      <c r="I219" s="87">
        <v>373</v>
      </c>
      <c r="J219" s="87">
        <v>16</v>
      </c>
      <c r="K219" s="87">
        <v>2</v>
      </c>
      <c r="L219" s="87" t="s">
        <v>495</v>
      </c>
      <c r="M219" s="87" t="s">
        <v>408</v>
      </c>
      <c r="N219" s="87">
        <v>0.45</v>
      </c>
      <c r="O219" s="87">
        <v>3.1250000000000001E-5</v>
      </c>
      <c r="P219" s="87">
        <v>7.5</v>
      </c>
      <c r="Q219" s="87">
        <v>7.5</v>
      </c>
    </row>
    <row r="220" spans="2:17">
      <c r="B220" s="87">
        <v>209</v>
      </c>
      <c r="C220" s="87" t="s">
        <v>7</v>
      </c>
      <c r="D220" s="87">
        <v>1</v>
      </c>
      <c r="E220" s="87" t="s">
        <v>156</v>
      </c>
      <c r="F220" s="87" t="s">
        <v>0</v>
      </c>
      <c r="G220" s="87">
        <v>14</v>
      </c>
      <c r="H220" s="87" t="s">
        <v>29</v>
      </c>
      <c r="I220" s="87">
        <v>14</v>
      </c>
      <c r="J220" s="87">
        <v>1</v>
      </c>
      <c r="K220" s="87">
        <v>2</v>
      </c>
      <c r="L220" s="87" t="s">
        <v>495</v>
      </c>
      <c r="M220" s="87" t="s">
        <v>406</v>
      </c>
      <c r="N220" s="87">
        <v>25000</v>
      </c>
      <c r="O220" s="87">
        <v>450.23148148148147</v>
      </c>
      <c r="P220" s="87">
        <v>1945</v>
      </c>
      <c r="Q220" s="87">
        <v>1945</v>
      </c>
    </row>
    <row r="221" spans="2:17">
      <c r="B221" s="87">
        <v>210</v>
      </c>
      <c r="C221" s="87" t="s">
        <v>7</v>
      </c>
      <c r="D221" s="87">
        <v>1</v>
      </c>
      <c r="E221" s="87" t="s">
        <v>156</v>
      </c>
      <c r="F221" s="87" t="s">
        <v>1</v>
      </c>
      <c r="G221" s="87">
        <v>14</v>
      </c>
      <c r="H221" s="87" t="s">
        <v>49</v>
      </c>
      <c r="I221" s="87">
        <v>38</v>
      </c>
      <c r="J221" s="87">
        <v>2</v>
      </c>
      <c r="K221" s="87">
        <v>2</v>
      </c>
      <c r="L221" s="87" t="s">
        <v>495</v>
      </c>
      <c r="M221" s="87" t="s">
        <v>406</v>
      </c>
      <c r="N221" s="87">
        <v>25000</v>
      </c>
      <c r="O221" s="87">
        <v>149.88425925925927</v>
      </c>
      <c r="P221" s="87">
        <v>647.5</v>
      </c>
      <c r="Q221" s="87">
        <v>647.5</v>
      </c>
    </row>
    <row r="222" spans="2:17">
      <c r="B222" s="87">
        <v>211</v>
      </c>
      <c r="C222" s="87" t="s">
        <v>7</v>
      </c>
      <c r="D222" s="87">
        <v>1</v>
      </c>
      <c r="E222" s="87" t="s">
        <v>156</v>
      </c>
      <c r="F222" s="87" t="s">
        <v>2</v>
      </c>
      <c r="G222" s="87">
        <v>14</v>
      </c>
      <c r="H222" s="87" t="s">
        <v>69</v>
      </c>
      <c r="I222" s="87">
        <v>62</v>
      </c>
      <c r="J222" s="87">
        <v>3</v>
      </c>
      <c r="K222" s="87">
        <v>2</v>
      </c>
      <c r="L222" s="87" t="s">
        <v>495</v>
      </c>
      <c r="M222" s="87" t="s">
        <v>406</v>
      </c>
      <c r="N222" s="87">
        <v>25000</v>
      </c>
      <c r="O222" s="87">
        <v>49.768518518518519</v>
      </c>
      <c r="P222" s="87">
        <v>215</v>
      </c>
      <c r="Q222" s="87">
        <v>215</v>
      </c>
    </row>
    <row r="223" spans="2:17">
      <c r="B223" s="87">
        <v>212</v>
      </c>
      <c r="C223" s="87" t="s">
        <v>7</v>
      </c>
      <c r="D223" s="87">
        <v>1</v>
      </c>
      <c r="E223" s="87" t="s">
        <v>156</v>
      </c>
      <c r="F223" s="87" t="s">
        <v>3</v>
      </c>
      <c r="G223" s="87">
        <v>14</v>
      </c>
      <c r="H223" s="87" t="s">
        <v>89</v>
      </c>
      <c r="I223" s="87">
        <v>86</v>
      </c>
      <c r="J223" s="87">
        <v>4</v>
      </c>
      <c r="K223" s="87">
        <v>2</v>
      </c>
      <c r="L223" s="87" t="s">
        <v>495</v>
      </c>
      <c r="M223" s="87" t="s">
        <v>406</v>
      </c>
      <c r="N223" s="87">
        <v>25000</v>
      </c>
      <c r="O223" s="87">
        <v>16.782407407407405</v>
      </c>
      <c r="P223" s="87">
        <v>72.5</v>
      </c>
      <c r="Q223" s="87">
        <v>72.5</v>
      </c>
    </row>
    <row r="224" spans="2:17">
      <c r="B224" s="87">
        <v>213</v>
      </c>
      <c r="C224" s="87" t="s">
        <v>7</v>
      </c>
      <c r="D224" s="87">
        <v>3</v>
      </c>
      <c r="E224" s="87" t="s">
        <v>158</v>
      </c>
      <c r="F224" s="87" t="s">
        <v>4</v>
      </c>
      <c r="G224" s="87">
        <v>14</v>
      </c>
      <c r="H224" s="87" t="s">
        <v>109</v>
      </c>
      <c r="I224" s="87">
        <v>110</v>
      </c>
      <c r="J224" s="87">
        <v>5</v>
      </c>
      <c r="K224" s="87">
        <v>2</v>
      </c>
      <c r="L224" s="87" t="s">
        <v>495</v>
      </c>
      <c r="M224" s="87" t="s">
        <v>407</v>
      </c>
      <c r="N224" s="87">
        <v>330</v>
      </c>
      <c r="O224" s="87">
        <v>5.5534722222222221</v>
      </c>
      <c r="P224" s="87">
        <v>1817.5</v>
      </c>
      <c r="Q224" s="87">
        <v>1817.5</v>
      </c>
    </row>
    <row r="225" spans="2:17">
      <c r="B225" s="87">
        <v>214</v>
      </c>
      <c r="C225" s="87" t="s">
        <v>7</v>
      </c>
      <c r="D225" s="87">
        <v>3</v>
      </c>
      <c r="E225" s="87" t="s">
        <v>158</v>
      </c>
      <c r="F225" s="87" t="s">
        <v>5</v>
      </c>
      <c r="G225" s="87">
        <v>14</v>
      </c>
      <c r="H225" s="87" t="s">
        <v>129</v>
      </c>
      <c r="I225" s="87">
        <v>134</v>
      </c>
      <c r="J225" s="87">
        <v>6</v>
      </c>
      <c r="K225" s="87">
        <v>2</v>
      </c>
      <c r="L225" s="87" t="s">
        <v>495</v>
      </c>
      <c r="M225" s="87" t="s">
        <v>407</v>
      </c>
      <c r="N225" s="87">
        <v>330</v>
      </c>
      <c r="O225" s="87">
        <v>1.8486111111111112</v>
      </c>
      <c r="P225" s="87">
        <v>605</v>
      </c>
      <c r="Q225" s="87">
        <v>605</v>
      </c>
    </row>
    <row r="226" spans="2:17">
      <c r="B226" s="87">
        <v>215</v>
      </c>
      <c r="C226" s="87" t="s">
        <v>7</v>
      </c>
      <c r="D226" s="87">
        <v>3</v>
      </c>
      <c r="E226" s="87" t="s">
        <v>158</v>
      </c>
      <c r="F226" s="87" t="s">
        <v>6</v>
      </c>
      <c r="G226" s="87">
        <v>14</v>
      </c>
      <c r="H226" s="87" t="s">
        <v>149</v>
      </c>
      <c r="I226" s="87">
        <v>158</v>
      </c>
      <c r="J226" s="87">
        <v>7</v>
      </c>
      <c r="K226" s="87">
        <v>2</v>
      </c>
      <c r="L226" s="87" t="s">
        <v>495</v>
      </c>
      <c r="M226" s="87" t="s">
        <v>407</v>
      </c>
      <c r="N226" s="87">
        <v>330</v>
      </c>
      <c r="O226" s="87">
        <v>0.61875000000000002</v>
      </c>
      <c r="P226" s="87">
        <v>202.5</v>
      </c>
      <c r="Q226" s="87">
        <v>202.5</v>
      </c>
    </row>
    <row r="227" spans="2:17">
      <c r="B227" s="87">
        <v>216</v>
      </c>
      <c r="C227" s="87" t="s">
        <v>7</v>
      </c>
      <c r="D227" s="87">
        <v>3</v>
      </c>
      <c r="E227" s="87" t="s">
        <v>158</v>
      </c>
      <c r="F227" s="87" t="s">
        <v>7</v>
      </c>
      <c r="G227" s="87">
        <v>14</v>
      </c>
      <c r="H227" s="87" t="s">
        <v>169</v>
      </c>
      <c r="I227" s="87">
        <v>182</v>
      </c>
      <c r="J227" s="87">
        <v>8</v>
      </c>
      <c r="K227" s="87">
        <v>2</v>
      </c>
      <c r="L227" s="87" t="s">
        <v>495</v>
      </c>
      <c r="M227" s="87" t="s">
        <v>407</v>
      </c>
      <c r="N227" s="87">
        <v>330</v>
      </c>
      <c r="O227" s="87">
        <v>0.20625000000000002</v>
      </c>
      <c r="P227" s="87">
        <v>67.5</v>
      </c>
      <c r="Q227" s="87">
        <v>67.5</v>
      </c>
    </row>
    <row r="228" spans="2:17">
      <c r="B228" s="87">
        <v>217</v>
      </c>
      <c r="C228" s="87" t="s">
        <v>7</v>
      </c>
      <c r="D228" s="87">
        <v>3</v>
      </c>
      <c r="E228" s="87" t="s">
        <v>158</v>
      </c>
      <c r="F228" s="87" t="s">
        <v>8</v>
      </c>
      <c r="G228" s="87">
        <v>14</v>
      </c>
      <c r="H228" s="87" t="s">
        <v>189</v>
      </c>
      <c r="I228" s="87">
        <v>206</v>
      </c>
      <c r="J228" s="87">
        <v>9</v>
      </c>
      <c r="K228" s="87">
        <v>2</v>
      </c>
      <c r="L228" s="87" t="s">
        <v>495</v>
      </c>
      <c r="M228" s="87" t="s">
        <v>407</v>
      </c>
      <c r="N228" s="87">
        <v>330</v>
      </c>
      <c r="O228" s="87">
        <v>6.8749999999999992E-2</v>
      </c>
      <c r="P228" s="87">
        <v>22.5</v>
      </c>
      <c r="Q228" s="87">
        <v>22.5</v>
      </c>
    </row>
    <row r="229" spans="2:17">
      <c r="B229" s="87">
        <v>218</v>
      </c>
      <c r="C229" s="87" t="s">
        <v>7</v>
      </c>
      <c r="D229" s="87">
        <v>3</v>
      </c>
      <c r="E229" s="87" t="s">
        <v>158</v>
      </c>
      <c r="F229" s="87" t="s">
        <v>9</v>
      </c>
      <c r="G229" s="87">
        <v>14</v>
      </c>
      <c r="H229" s="87" t="s">
        <v>209</v>
      </c>
      <c r="I229" s="87">
        <v>230</v>
      </c>
      <c r="J229" s="87">
        <v>10</v>
      </c>
      <c r="K229" s="87">
        <v>2</v>
      </c>
      <c r="L229" s="87" t="s">
        <v>495</v>
      </c>
      <c r="M229" s="87" t="s">
        <v>407</v>
      </c>
      <c r="N229" s="87">
        <v>330</v>
      </c>
      <c r="O229" s="87">
        <v>2.2916666666666669E-2</v>
      </c>
      <c r="P229" s="87">
        <v>7.5</v>
      </c>
      <c r="Q229" s="87">
        <v>7.5</v>
      </c>
    </row>
    <row r="230" spans="2:17">
      <c r="B230" s="87">
        <v>219</v>
      </c>
      <c r="C230" s="87" t="s">
        <v>7</v>
      </c>
      <c r="D230" s="87">
        <v>5</v>
      </c>
      <c r="E230" s="87" t="s">
        <v>160</v>
      </c>
      <c r="F230" s="87" t="s">
        <v>10</v>
      </c>
      <c r="G230" s="87">
        <v>14</v>
      </c>
      <c r="H230" s="87" t="s">
        <v>229</v>
      </c>
      <c r="I230" s="87">
        <v>254</v>
      </c>
      <c r="J230" s="87">
        <v>11</v>
      </c>
      <c r="K230" s="87">
        <v>2</v>
      </c>
      <c r="L230" s="87" t="s">
        <v>495</v>
      </c>
      <c r="M230" s="87" t="s">
        <v>408</v>
      </c>
      <c r="N230" s="87">
        <v>0.45</v>
      </c>
      <c r="O230" s="87">
        <v>7.6249999999999998E-3</v>
      </c>
      <c r="P230" s="87">
        <v>1830</v>
      </c>
      <c r="Q230" s="87">
        <v>1830</v>
      </c>
    </row>
    <row r="231" spans="2:17">
      <c r="B231" s="87">
        <v>220</v>
      </c>
      <c r="C231" s="87" t="s">
        <v>7</v>
      </c>
      <c r="D231" s="87">
        <v>5</v>
      </c>
      <c r="E231" s="87" t="s">
        <v>160</v>
      </c>
      <c r="F231" s="87" t="s">
        <v>11</v>
      </c>
      <c r="G231" s="87">
        <v>14</v>
      </c>
      <c r="H231" s="87" t="s">
        <v>249</v>
      </c>
      <c r="I231" s="87">
        <v>278</v>
      </c>
      <c r="J231" s="87">
        <v>12</v>
      </c>
      <c r="K231" s="87">
        <v>2</v>
      </c>
      <c r="L231" s="87" t="s">
        <v>495</v>
      </c>
      <c r="M231" s="87" t="s">
        <v>408</v>
      </c>
      <c r="N231" s="87">
        <v>0.45</v>
      </c>
      <c r="O231" s="87">
        <v>2.5416666666666669E-3</v>
      </c>
      <c r="P231" s="87">
        <v>610</v>
      </c>
      <c r="Q231" s="87">
        <v>610</v>
      </c>
    </row>
    <row r="232" spans="2:17">
      <c r="B232" s="87">
        <v>221</v>
      </c>
      <c r="C232" s="87" t="s">
        <v>7</v>
      </c>
      <c r="D232" s="87">
        <v>5</v>
      </c>
      <c r="E232" s="87" t="s">
        <v>160</v>
      </c>
      <c r="F232" s="87" t="s">
        <v>12</v>
      </c>
      <c r="G232" s="87">
        <v>14</v>
      </c>
      <c r="H232" s="87" t="s">
        <v>269</v>
      </c>
      <c r="I232" s="87">
        <v>302</v>
      </c>
      <c r="J232" s="87">
        <v>13</v>
      </c>
      <c r="K232" s="87">
        <v>2</v>
      </c>
      <c r="L232" s="87" t="s">
        <v>495</v>
      </c>
      <c r="M232" s="87" t="s">
        <v>408</v>
      </c>
      <c r="N232" s="87">
        <v>0.45</v>
      </c>
      <c r="O232" s="87">
        <v>8.437500000000001E-4</v>
      </c>
      <c r="P232" s="87">
        <v>202.5</v>
      </c>
      <c r="Q232" s="87">
        <v>202.5</v>
      </c>
    </row>
    <row r="233" spans="2:17">
      <c r="B233" s="87">
        <v>222</v>
      </c>
      <c r="C233" s="87" t="s">
        <v>7</v>
      </c>
      <c r="D233" s="87">
        <v>5</v>
      </c>
      <c r="E233" s="87" t="s">
        <v>160</v>
      </c>
      <c r="F233" s="87" t="s">
        <v>13</v>
      </c>
      <c r="G233" s="87">
        <v>14</v>
      </c>
      <c r="H233" s="87" t="s">
        <v>289</v>
      </c>
      <c r="I233" s="87">
        <v>326</v>
      </c>
      <c r="J233" s="87">
        <v>14</v>
      </c>
      <c r="K233" s="87">
        <v>2</v>
      </c>
      <c r="L233" s="87" t="s">
        <v>495</v>
      </c>
      <c r="M233" s="87" t="s">
        <v>408</v>
      </c>
      <c r="N233" s="87">
        <v>0.45</v>
      </c>
      <c r="O233" s="87">
        <v>2.8125000000000003E-4</v>
      </c>
      <c r="P233" s="87">
        <v>67.5</v>
      </c>
      <c r="Q233" s="87">
        <v>67.5</v>
      </c>
    </row>
    <row r="234" spans="2:17">
      <c r="B234" s="87">
        <v>223</v>
      </c>
      <c r="C234" s="87" t="s">
        <v>7</v>
      </c>
      <c r="D234" s="87">
        <v>5</v>
      </c>
      <c r="E234" s="87" t="s">
        <v>160</v>
      </c>
      <c r="F234" s="87" t="s">
        <v>14</v>
      </c>
      <c r="G234" s="87">
        <v>14</v>
      </c>
      <c r="H234" s="87" t="s">
        <v>309</v>
      </c>
      <c r="I234" s="87">
        <v>350</v>
      </c>
      <c r="J234" s="87">
        <v>15</v>
      </c>
      <c r="K234" s="87">
        <v>2</v>
      </c>
      <c r="L234" s="87" t="s">
        <v>495</v>
      </c>
      <c r="M234" s="87" t="s">
        <v>408</v>
      </c>
      <c r="N234" s="87">
        <v>0.45</v>
      </c>
      <c r="O234" s="87">
        <v>9.3750000000000002E-5</v>
      </c>
      <c r="P234" s="87">
        <v>22.5</v>
      </c>
      <c r="Q234" s="87">
        <v>22.5</v>
      </c>
    </row>
    <row r="235" spans="2:17">
      <c r="B235" s="87">
        <v>224</v>
      </c>
      <c r="C235" s="87" t="s">
        <v>7</v>
      </c>
      <c r="D235" s="87">
        <v>5</v>
      </c>
      <c r="E235" s="87" t="s">
        <v>160</v>
      </c>
      <c r="F235" s="87" t="s">
        <v>15</v>
      </c>
      <c r="G235" s="87">
        <v>14</v>
      </c>
      <c r="H235" s="87" t="s">
        <v>329</v>
      </c>
      <c r="I235" s="87">
        <v>374</v>
      </c>
      <c r="J235" s="87">
        <v>16</v>
      </c>
      <c r="K235" s="87">
        <v>2</v>
      </c>
      <c r="L235" s="87" t="s">
        <v>495</v>
      </c>
      <c r="M235" s="87" t="s">
        <v>408</v>
      </c>
      <c r="N235" s="87">
        <v>0.45</v>
      </c>
      <c r="O235" s="87">
        <v>3.1250000000000001E-5</v>
      </c>
      <c r="P235" s="87">
        <v>7.5</v>
      </c>
      <c r="Q235" s="87">
        <v>7.5</v>
      </c>
    </row>
    <row r="236" spans="2:17">
      <c r="B236" s="87">
        <v>225</v>
      </c>
      <c r="C236" s="87" t="s">
        <v>7</v>
      </c>
      <c r="D236" s="87">
        <v>1</v>
      </c>
      <c r="E236" s="87" t="s">
        <v>156</v>
      </c>
      <c r="F236" s="87" t="s">
        <v>0</v>
      </c>
      <c r="G236" s="87">
        <v>15</v>
      </c>
      <c r="H236" s="87" t="s">
        <v>30</v>
      </c>
      <c r="I236" s="87">
        <v>15</v>
      </c>
      <c r="J236" s="87">
        <v>1</v>
      </c>
      <c r="K236" s="87">
        <v>2</v>
      </c>
      <c r="L236" s="87" t="s">
        <v>495</v>
      </c>
      <c r="M236" s="87" t="s">
        <v>406</v>
      </c>
      <c r="N236" s="87">
        <v>25000</v>
      </c>
      <c r="O236" s="87">
        <v>450.23148148148147</v>
      </c>
      <c r="P236" s="87">
        <v>1945</v>
      </c>
      <c r="Q236" s="87">
        <v>1945</v>
      </c>
    </row>
    <row r="237" spans="2:17">
      <c r="B237" s="87">
        <v>226</v>
      </c>
      <c r="C237" s="87" t="s">
        <v>7</v>
      </c>
      <c r="D237" s="87">
        <v>1</v>
      </c>
      <c r="E237" s="87" t="s">
        <v>156</v>
      </c>
      <c r="F237" s="87" t="s">
        <v>1</v>
      </c>
      <c r="G237" s="87">
        <v>15</v>
      </c>
      <c r="H237" s="87" t="s">
        <v>50</v>
      </c>
      <c r="I237" s="87">
        <v>39</v>
      </c>
      <c r="J237" s="87">
        <v>2</v>
      </c>
      <c r="K237" s="87">
        <v>2</v>
      </c>
      <c r="L237" s="87" t="s">
        <v>495</v>
      </c>
      <c r="M237" s="87" t="s">
        <v>406</v>
      </c>
      <c r="N237" s="87">
        <v>25000</v>
      </c>
      <c r="O237" s="87">
        <v>149.88425925925927</v>
      </c>
      <c r="P237" s="87">
        <v>647.5</v>
      </c>
      <c r="Q237" s="87">
        <v>647.5</v>
      </c>
    </row>
    <row r="238" spans="2:17">
      <c r="B238" s="87">
        <v>227</v>
      </c>
      <c r="C238" s="87" t="s">
        <v>7</v>
      </c>
      <c r="D238" s="87">
        <v>1</v>
      </c>
      <c r="E238" s="87" t="s">
        <v>156</v>
      </c>
      <c r="F238" s="87" t="s">
        <v>2</v>
      </c>
      <c r="G238" s="87">
        <v>15</v>
      </c>
      <c r="H238" s="87" t="s">
        <v>70</v>
      </c>
      <c r="I238" s="87">
        <v>63</v>
      </c>
      <c r="J238" s="87">
        <v>3</v>
      </c>
      <c r="K238" s="87">
        <v>2</v>
      </c>
      <c r="L238" s="87" t="s">
        <v>495</v>
      </c>
      <c r="M238" s="87" t="s">
        <v>406</v>
      </c>
      <c r="N238" s="87">
        <v>25000</v>
      </c>
      <c r="O238" s="87">
        <v>49.768518518518519</v>
      </c>
      <c r="P238" s="87">
        <v>215</v>
      </c>
      <c r="Q238" s="87">
        <v>215</v>
      </c>
    </row>
    <row r="239" spans="2:17">
      <c r="B239" s="87">
        <v>228</v>
      </c>
      <c r="C239" s="87" t="s">
        <v>7</v>
      </c>
      <c r="D239" s="87">
        <v>1</v>
      </c>
      <c r="E239" s="87" t="s">
        <v>156</v>
      </c>
      <c r="F239" s="87" t="s">
        <v>3</v>
      </c>
      <c r="G239" s="87">
        <v>15</v>
      </c>
      <c r="H239" s="87" t="s">
        <v>90</v>
      </c>
      <c r="I239" s="87">
        <v>87</v>
      </c>
      <c r="J239" s="87">
        <v>4</v>
      </c>
      <c r="K239" s="87">
        <v>2</v>
      </c>
      <c r="L239" s="87" t="s">
        <v>495</v>
      </c>
      <c r="M239" s="87" t="s">
        <v>406</v>
      </c>
      <c r="N239" s="87">
        <v>25000</v>
      </c>
      <c r="O239" s="87">
        <v>16.782407407407405</v>
      </c>
      <c r="P239" s="87">
        <v>72.5</v>
      </c>
      <c r="Q239" s="87">
        <v>72.5</v>
      </c>
    </row>
    <row r="240" spans="2:17">
      <c r="B240" s="87">
        <v>229</v>
      </c>
      <c r="C240" s="87" t="s">
        <v>7</v>
      </c>
      <c r="D240" s="87">
        <v>3</v>
      </c>
      <c r="E240" s="87" t="s">
        <v>158</v>
      </c>
      <c r="F240" s="87" t="s">
        <v>4</v>
      </c>
      <c r="G240" s="87">
        <v>15</v>
      </c>
      <c r="H240" s="87" t="s">
        <v>110</v>
      </c>
      <c r="I240" s="87">
        <v>111</v>
      </c>
      <c r="J240" s="87">
        <v>5</v>
      </c>
      <c r="K240" s="87">
        <v>2</v>
      </c>
      <c r="L240" s="87" t="s">
        <v>495</v>
      </c>
      <c r="M240" s="87" t="s">
        <v>407</v>
      </c>
      <c r="N240" s="87">
        <v>330</v>
      </c>
      <c r="O240" s="87">
        <v>5.5534722222222221</v>
      </c>
      <c r="P240" s="87">
        <v>1817.5</v>
      </c>
      <c r="Q240" s="87">
        <v>1817.5</v>
      </c>
    </row>
    <row r="241" spans="2:17">
      <c r="B241" s="87">
        <v>230</v>
      </c>
      <c r="C241" s="87" t="s">
        <v>7</v>
      </c>
      <c r="D241" s="87">
        <v>3</v>
      </c>
      <c r="E241" s="87" t="s">
        <v>158</v>
      </c>
      <c r="F241" s="87" t="s">
        <v>5</v>
      </c>
      <c r="G241" s="87">
        <v>15</v>
      </c>
      <c r="H241" s="87" t="s">
        <v>130</v>
      </c>
      <c r="I241" s="87">
        <v>135</v>
      </c>
      <c r="J241" s="87">
        <v>6</v>
      </c>
      <c r="K241" s="87">
        <v>2</v>
      </c>
      <c r="L241" s="87" t="s">
        <v>495</v>
      </c>
      <c r="M241" s="87" t="s">
        <v>407</v>
      </c>
      <c r="N241" s="87">
        <v>330</v>
      </c>
      <c r="O241" s="87">
        <v>1.8486111111111112</v>
      </c>
      <c r="P241" s="87">
        <v>605</v>
      </c>
      <c r="Q241" s="87">
        <v>605</v>
      </c>
    </row>
    <row r="242" spans="2:17">
      <c r="B242" s="87">
        <v>231</v>
      </c>
      <c r="C242" s="87" t="s">
        <v>7</v>
      </c>
      <c r="D242" s="87">
        <v>3</v>
      </c>
      <c r="E242" s="87" t="s">
        <v>158</v>
      </c>
      <c r="F242" s="87" t="s">
        <v>6</v>
      </c>
      <c r="G242" s="87">
        <v>15</v>
      </c>
      <c r="H242" s="87" t="s">
        <v>150</v>
      </c>
      <c r="I242" s="87">
        <v>159</v>
      </c>
      <c r="J242" s="87">
        <v>7</v>
      </c>
      <c r="K242" s="87">
        <v>2</v>
      </c>
      <c r="L242" s="87" t="s">
        <v>495</v>
      </c>
      <c r="M242" s="87" t="s">
        <v>407</v>
      </c>
      <c r="N242" s="87">
        <v>330</v>
      </c>
      <c r="O242" s="87">
        <v>0.61875000000000002</v>
      </c>
      <c r="P242" s="87">
        <v>202.5</v>
      </c>
      <c r="Q242" s="87">
        <v>202.5</v>
      </c>
    </row>
    <row r="243" spans="2:17">
      <c r="B243" s="87">
        <v>232</v>
      </c>
      <c r="C243" s="87" t="s">
        <v>7</v>
      </c>
      <c r="D243" s="87">
        <v>3</v>
      </c>
      <c r="E243" s="87" t="s">
        <v>158</v>
      </c>
      <c r="F243" s="87" t="s">
        <v>7</v>
      </c>
      <c r="G243" s="87">
        <v>15</v>
      </c>
      <c r="H243" s="87" t="s">
        <v>170</v>
      </c>
      <c r="I243" s="87">
        <v>183</v>
      </c>
      <c r="J243" s="87">
        <v>8</v>
      </c>
      <c r="K243" s="87">
        <v>2</v>
      </c>
      <c r="L243" s="87" t="s">
        <v>495</v>
      </c>
      <c r="M243" s="87" t="s">
        <v>407</v>
      </c>
      <c r="N243" s="87">
        <v>330</v>
      </c>
      <c r="O243" s="87">
        <v>0.20625000000000002</v>
      </c>
      <c r="P243" s="87">
        <v>67.5</v>
      </c>
      <c r="Q243" s="87">
        <v>67.5</v>
      </c>
    </row>
    <row r="244" spans="2:17">
      <c r="B244" s="87">
        <v>233</v>
      </c>
      <c r="C244" s="87" t="s">
        <v>7</v>
      </c>
      <c r="D244" s="87">
        <v>3</v>
      </c>
      <c r="E244" s="87" t="s">
        <v>158</v>
      </c>
      <c r="F244" s="87" t="s">
        <v>8</v>
      </c>
      <c r="G244" s="87">
        <v>15</v>
      </c>
      <c r="H244" s="87" t="s">
        <v>190</v>
      </c>
      <c r="I244" s="87">
        <v>207</v>
      </c>
      <c r="J244" s="87">
        <v>9</v>
      </c>
      <c r="K244" s="87">
        <v>2</v>
      </c>
      <c r="L244" s="87" t="s">
        <v>495</v>
      </c>
      <c r="M244" s="87" t="s">
        <v>407</v>
      </c>
      <c r="N244" s="87">
        <v>330</v>
      </c>
      <c r="O244" s="87">
        <v>6.8749999999999992E-2</v>
      </c>
      <c r="P244" s="87">
        <v>22.5</v>
      </c>
      <c r="Q244" s="87">
        <v>22.5</v>
      </c>
    </row>
    <row r="245" spans="2:17">
      <c r="B245" s="87">
        <v>234</v>
      </c>
      <c r="C245" s="87" t="s">
        <v>7</v>
      </c>
      <c r="D245" s="87">
        <v>3</v>
      </c>
      <c r="E245" s="87" t="s">
        <v>158</v>
      </c>
      <c r="F245" s="87" t="s">
        <v>9</v>
      </c>
      <c r="G245" s="87">
        <v>15</v>
      </c>
      <c r="H245" s="87" t="s">
        <v>210</v>
      </c>
      <c r="I245" s="87">
        <v>231</v>
      </c>
      <c r="J245" s="87">
        <v>10</v>
      </c>
      <c r="K245" s="87">
        <v>2</v>
      </c>
      <c r="L245" s="87" t="s">
        <v>495</v>
      </c>
      <c r="M245" s="87" t="s">
        <v>407</v>
      </c>
      <c r="N245" s="87">
        <v>330</v>
      </c>
      <c r="O245" s="87">
        <v>2.2916666666666669E-2</v>
      </c>
      <c r="P245" s="87">
        <v>7.5</v>
      </c>
      <c r="Q245" s="87">
        <v>7.5</v>
      </c>
    </row>
    <row r="246" spans="2:17">
      <c r="B246" s="87">
        <v>235</v>
      </c>
      <c r="C246" s="87" t="s">
        <v>7</v>
      </c>
      <c r="D246" s="87">
        <v>5</v>
      </c>
      <c r="E246" s="87" t="s">
        <v>160</v>
      </c>
      <c r="F246" s="87" t="s">
        <v>10</v>
      </c>
      <c r="G246" s="87">
        <v>15</v>
      </c>
      <c r="H246" s="87" t="s">
        <v>230</v>
      </c>
      <c r="I246" s="87">
        <v>255</v>
      </c>
      <c r="J246" s="87">
        <v>11</v>
      </c>
      <c r="K246" s="87">
        <v>2</v>
      </c>
      <c r="L246" s="87" t="s">
        <v>495</v>
      </c>
      <c r="M246" s="87" t="s">
        <v>408</v>
      </c>
      <c r="N246" s="87">
        <v>0.45</v>
      </c>
      <c r="O246" s="87">
        <v>7.6249999999999998E-3</v>
      </c>
      <c r="P246" s="87">
        <v>1830</v>
      </c>
      <c r="Q246" s="87">
        <v>1830</v>
      </c>
    </row>
    <row r="247" spans="2:17">
      <c r="B247" s="87">
        <v>236</v>
      </c>
      <c r="C247" s="87" t="s">
        <v>7</v>
      </c>
      <c r="D247" s="87">
        <v>5</v>
      </c>
      <c r="E247" s="87" t="s">
        <v>160</v>
      </c>
      <c r="F247" s="87" t="s">
        <v>11</v>
      </c>
      <c r="G247" s="87">
        <v>15</v>
      </c>
      <c r="H247" s="87" t="s">
        <v>250</v>
      </c>
      <c r="I247" s="87">
        <v>279</v>
      </c>
      <c r="J247" s="87">
        <v>12</v>
      </c>
      <c r="K247" s="87">
        <v>2</v>
      </c>
      <c r="L247" s="87" t="s">
        <v>495</v>
      </c>
      <c r="M247" s="87" t="s">
        <v>408</v>
      </c>
      <c r="N247" s="87">
        <v>0.45</v>
      </c>
      <c r="O247" s="87">
        <v>2.5416666666666669E-3</v>
      </c>
      <c r="P247" s="87">
        <v>610</v>
      </c>
      <c r="Q247" s="87">
        <v>610</v>
      </c>
    </row>
    <row r="248" spans="2:17">
      <c r="B248" s="87">
        <v>237</v>
      </c>
      <c r="C248" s="87" t="s">
        <v>7</v>
      </c>
      <c r="D248" s="87">
        <v>5</v>
      </c>
      <c r="E248" s="87" t="s">
        <v>160</v>
      </c>
      <c r="F248" s="87" t="s">
        <v>12</v>
      </c>
      <c r="G248" s="87">
        <v>15</v>
      </c>
      <c r="H248" s="87" t="s">
        <v>270</v>
      </c>
      <c r="I248" s="87">
        <v>303</v>
      </c>
      <c r="J248" s="87">
        <v>13</v>
      </c>
      <c r="K248" s="87">
        <v>2</v>
      </c>
      <c r="L248" s="87" t="s">
        <v>495</v>
      </c>
      <c r="M248" s="87" t="s">
        <v>408</v>
      </c>
      <c r="N248" s="87">
        <v>0.45</v>
      </c>
      <c r="O248" s="87">
        <v>8.437500000000001E-4</v>
      </c>
      <c r="P248" s="87">
        <v>202.5</v>
      </c>
      <c r="Q248" s="87">
        <v>202.5</v>
      </c>
    </row>
    <row r="249" spans="2:17">
      <c r="B249" s="87">
        <v>238</v>
      </c>
      <c r="C249" s="87" t="s">
        <v>7</v>
      </c>
      <c r="D249" s="87">
        <v>5</v>
      </c>
      <c r="E249" s="87" t="s">
        <v>160</v>
      </c>
      <c r="F249" s="87" t="s">
        <v>13</v>
      </c>
      <c r="G249" s="87">
        <v>15</v>
      </c>
      <c r="H249" s="87" t="s">
        <v>290</v>
      </c>
      <c r="I249" s="87">
        <v>327</v>
      </c>
      <c r="J249" s="87">
        <v>14</v>
      </c>
      <c r="K249" s="87">
        <v>2</v>
      </c>
      <c r="L249" s="87" t="s">
        <v>495</v>
      </c>
      <c r="M249" s="87" t="s">
        <v>408</v>
      </c>
      <c r="N249" s="87">
        <v>0.45</v>
      </c>
      <c r="O249" s="87">
        <v>2.8125000000000003E-4</v>
      </c>
      <c r="P249" s="87">
        <v>67.5</v>
      </c>
      <c r="Q249" s="87">
        <v>67.5</v>
      </c>
    </row>
    <row r="250" spans="2:17">
      <c r="B250" s="87">
        <v>239</v>
      </c>
      <c r="C250" s="87" t="s">
        <v>7</v>
      </c>
      <c r="D250" s="87">
        <v>5</v>
      </c>
      <c r="E250" s="87" t="s">
        <v>160</v>
      </c>
      <c r="F250" s="87" t="s">
        <v>14</v>
      </c>
      <c r="G250" s="87">
        <v>15</v>
      </c>
      <c r="H250" s="87" t="s">
        <v>310</v>
      </c>
      <c r="I250" s="87">
        <v>351</v>
      </c>
      <c r="J250" s="87">
        <v>15</v>
      </c>
      <c r="K250" s="87">
        <v>2</v>
      </c>
      <c r="L250" s="87" t="s">
        <v>495</v>
      </c>
      <c r="M250" s="87" t="s">
        <v>408</v>
      </c>
      <c r="N250" s="87">
        <v>0.45</v>
      </c>
      <c r="O250" s="87">
        <v>9.3750000000000002E-5</v>
      </c>
      <c r="P250" s="87">
        <v>22.5</v>
      </c>
      <c r="Q250" s="87">
        <v>22.5</v>
      </c>
    </row>
    <row r="251" spans="2:17">
      <c r="B251" s="87">
        <v>240</v>
      </c>
      <c r="C251" s="87" t="s">
        <v>7</v>
      </c>
      <c r="D251" s="87">
        <v>5</v>
      </c>
      <c r="E251" s="87" t="s">
        <v>160</v>
      </c>
      <c r="F251" s="87" t="s">
        <v>15</v>
      </c>
      <c r="G251" s="87">
        <v>15</v>
      </c>
      <c r="H251" s="87" t="s">
        <v>330</v>
      </c>
      <c r="I251" s="87">
        <v>375</v>
      </c>
      <c r="J251" s="87">
        <v>16</v>
      </c>
      <c r="K251" s="87">
        <v>2</v>
      </c>
      <c r="L251" s="87" t="s">
        <v>495</v>
      </c>
      <c r="M251" s="87" t="s">
        <v>408</v>
      </c>
      <c r="N251" s="87">
        <v>0.45</v>
      </c>
      <c r="O251" s="87">
        <v>3.1250000000000001E-5</v>
      </c>
      <c r="P251" s="87">
        <v>7.5</v>
      </c>
      <c r="Q251" s="87">
        <v>7.5</v>
      </c>
    </row>
    <row r="252" spans="2:17">
      <c r="B252" s="87">
        <v>241</v>
      </c>
      <c r="C252" s="87" t="s">
        <v>7</v>
      </c>
      <c r="D252" s="87">
        <v>1</v>
      </c>
      <c r="E252" s="87" t="s">
        <v>156</v>
      </c>
      <c r="F252" s="87" t="s">
        <v>0</v>
      </c>
      <c r="G252" s="87">
        <v>16</v>
      </c>
      <c r="H252" s="87" t="s">
        <v>31</v>
      </c>
      <c r="I252" s="87">
        <v>16</v>
      </c>
      <c r="J252" s="87">
        <v>1</v>
      </c>
      <c r="K252" s="87">
        <v>2</v>
      </c>
      <c r="L252" s="87" t="s">
        <v>495</v>
      </c>
      <c r="M252" s="87" t="s">
        <v>406</v>
      </c>
      <c r="N252" s="87">
        <v>25000</v>
      </c>
      <c r="O252" s="87">
        <v>450.23148148148147</v>
      </c>
      <c r="P252" s="87">
        <v>1945</v>
      </c>
      <c r="Q252" s="87">
        <v>1945</v>
      </c>
    </row>
    <row r="253" spans="2:17">
      <c r="B253" s="87">
        <v>242</v>
      </c>
      <c r="C253" s="87" t="s">
        <v>7</v>
      </c>
      <c r="D253" s="87">
        <v>1</v>
      </c>
      <c r="E253" s="87" t="s">
        <v>156</v>
      </c>
      <c r="F253" s="87" t="s">
        <v>1</v>
      </c>
      <c r="G253" s="87">
        <v>16</v>
      </c>
      <c r="H253" s="87" t="s">
        <v>51</v>
      </c>
      <c r="I253" s="87">
        <v>40</v>
      </c>
      <c r="J253" s="87">
        <v>2</v>
      </c>
      <c r="K253" s="87">
        <v>2</v>
      </c>
      <c r="L253" s="87" t="s">
        <v>495</v>
      </c>
      <c r="M253" s="87" t="s">
        <v>406</v>
      </c>
      <c r="N253" s="87">
        <v>25000</v>
      </c>
      <c r="O253" s="87">
        <v>149.88425925925927</v>
      </c>
      <c r="P253" s="87">
        <v>647.5</v>
      </c>
      <c r="Q253" s="87">
        <v>647.5</v>
      </c>
    </row>
    <row r="254" spans="2:17">
      <c r="B254" s="87">
        <v>243</v>
      </c>
      <c r="C254" s="87" t="s">
        <v>7</v>
      </c>
      <c r="D254" s="87">
        <v>1</v>
      </c>
      <c r="E254" s="87" t="s">
        <v>156</v>
      </c>
      <c r="F254" s="87" t="s">
        <v>2</v>
      </c>
      <c r="G254" s="87">
        <v>16</v>
      </c>
      <c r="H254" s="87" t="s">
        <v>71</v>
      </c>
      <c r="I254" s="87">
        <v>64</v>
      </c>
      <c r="J254" s="87">
        <v>3</v>
      </c>
      <c r="K254" s="87">
        <v>2</v>
      </c>
      <c r="L254" s="87" t="s">
        <v>495</v>
      </c>
      <c r="M254" s="87" t="s">
        <v>406</v>
      </c>
      <c r="N254" s="87">
        <v>25000</v>
      </c>
      <c r="O254" s="87">
        <v>49.768518518518519</v>
      </c>
      <c r="P254" s="87">
        <v>215</v>
      </c>
      <c r="Q254" s="87">
        <v>215</v>
      </c>
    </row>
    <row r="255" spans="2:17">
      <c r="B255" s="87">
        <v>244</v>
      </c>
      <c r="C255" s="87" t="s">
        <v>7</v>
      </c>
      <c r="D255" s="87">
        <v>1</v>
      </c>
      <c r="E255" s="87" t="s">
        <v>156</v>
      </c>
      <c r="F255" s="87" t="s">
        <v>3</v>
      </c>
      <c r="G255" s="87">
        <v>16</v>
      </c>
      <c r="H255" s="87" t="s">
        <v>91</v>
      </c>
      <c r="I255" s="87">
        <v>88</v>
      </c>
      <c r="J255" s="87">
        <v>4</v>
      </c>
      <c r="K255" s="87">
        <v>2</v>
      </c>
      <c r="L255" s="87" t="s">
        <v>495</v>
      </c>
      <c r="M255" s="87" t="s">
        <v>406</v>
      </c>
      <c r="N255" s="87">
        <v>25000</v>
      </c>
      <c r="O255" s="87">
        <v>16.782407407407405</v>
      </c>
      <c r="P255" s="87">
        <v>72.5</v>
      </c>
      <c r="Q255" s="87">
        <v>72.5</v>
      </c>
    </row>
    <row r="256" spans="2:17">
      <c r="B256" s="87">
        <v>245</v>
      </c>
      <c r="C256" s="87" t="s">
        <v>7</v>
      </c>
      <c r="D256" s="87">
        <v>3</v>
      </c>
      <c r="E256" s="87" t="s">
        <v>158</v>
      </c>
      <c r="F256" s="87" t="s">
        <v>4</v>
      </c>
      <c r="G256" s="87">
        <v>16</v>
      </c>
      <c r="H256" s="87" t="s">
        <v>111</v>
      </c>
      <c r="I256" s="87">
        <v>112</v>
      </c>
      <c r="J256" s="87">
        <v>5</v>
      </c>
      <c r="K256" s="87">
        <v>2</v>
      </c>
      <c r="L256" s="87" t="s">
        <v>495</v>
      </c>
      <c r="M256" s="87" t="s">
        <v>407</v>
      </c>
      <c r="N256" s="87">
        <v>330</v>
      </c>
      <c r="O256" s="87">
        <v>5.5534722222222221</v>
      </c>
      <c r="P256" s="87">
        <v>1817.5</v>
      </c>
      <c r="Q256" s="87">
        <v>1817.5</v>
      </c>
    </row>
    <row r="257" spans="2:17">
      <c r="B257" s="87">
        <v>246</v>
      </c>
      <c r="C257" s="87" t="s">
        <v>7</v>
      </c>
      <c r="D257" s="87">
        <v>3</v>
      </c>
      <c r="E257" s="87" t="s">
        <v>158</v>
      </c>
      <c r="F257" s="87" t="s">
        <v>5</v>
      </c>
      <c r="G257" s="87">
        <v>16</v>
      </c>
      <c r="H257" s="87" t="s">
        <v>131</v>
      </c>
      <c r="I257" s="87">
        <v>136</v>
      </c>
      <c r="J257" s="87">
        <v>6</v>
      </c>
      <c r="K257" s="87">
        <v>2</v>
      </c>
      <c r="L257" s="87" t="s">
        <v>495</v>
      </c>
      <c r="M257" s="87" t="s">
        <v>407</v>
      </c>
      <c r="N257" s="87">
        <v>330</v>
      </c>
      <c r="O257" s="87">
        <v>1.8486111111111112</v>
      </c>
      <c r="P257" s="87">
        <v>605</v>
      </c>
      <c r="Q257" s="87">
        <v>605</v>
      </c>
    </row>
    <row r="258" spans="2:17">
      <c r="B258" s="87">
        <v>247</v>
      </c>
      <c r="C258" s="87" t="s">
        <v>7</v>
      </c>
      <c r="D258" s="87">
        <v>3</v>
      </c>
      <c r="E258" s="87" t="s">
        <v>158</v>
      </c>
      <c r="F258" s="87" t="s">
        <v>6</v>
      </c>
      <c r="G258" s="87">
        <v>16</v>
      </c>
      <c r="H258" s="87" t="s">
        <v>151</v>
      </c>
      <c r="I258" s="87">
        <v>160</v>
      </c>
      <c r="J258" s="87">
        <v>7</v>
      </c>
      <c r="K258" s="87">
        <v>2</v>
      </c>
      <c r="L258" s="87" t="s">
        <v>495</v>
      </c>
      <c r="M258" s="87" t="s">
        <v>407</v>
      </c>
      <c r="N258" s="87">
        <v>330</v>
      </c>
      <c r="O258" s="87">
        <v>0.61875000000000002</v>
      </c>
      <c r="P258" s="87">
        <v>202.5</v>
      </c>
      <c r="Q258" s="87">
        <v>202.5</v>
      </c>
    </row>
    <row r="259" spans="2:17">
      <c r="B259" s="87">
        <v>248</v>
      </c>
      <c r="C259" s="87" t="s">
        <v>7</v>
      </c>
      <c r="D259" s="87">
        <v>3</v>
      </c>
      <c r="E259" s="87" t="s">
        <v>158</v>
      </c>
      <c r="F259" s="87" t="s">
        <v>7</v>
      </c>
      <c r="G259" s="87">
        <v>16</v>
      </c>
      <c r="H259" s="87" t="s">
        <v>171</v>
      </c>
      <c r="I259" s="87">
        <v>184</v>
      </c>
      <c r="J259" s="87">
        <v>8</v>
      </c>
      <c r="K259" s="87">
        <v>2</v>
      </c>
      <c r="L259" s="87" t="s">
        <v>495</v>
      </c>
      <c r="M259" s="87" t="s">
        <v>407</v>
      </c>
      <c r="N259" s="87">
        <v>330</v>
      </c>
      <c r="O259" s="87">
        <v>0.20625000000000002</v>
      </c>
      <c r="P259" s="87">
        <v>67.5</v>
      </c>
      <c r="Q259" s="87">
        <v>67.5</v>
      </c>
    </row>
    <row r="260" spans="2:17">
      <c r="B260" s="87">
        <v>249</v>
      </c>
      <c r="C260" s="87" t="s">
        <v>7</v>
      </c>
      <c r="D260" s="87">
        <v>3</v>
      </c>
      <c r="E260" s="87" t="s">
        <v>158</v>
      </c>
      <c r="F260" s="87" t="s">
        <v>8</v>
      </c>
      <c r="G260" s="87">
        <v>16</v>
      </c>
      <c r="H260" s="87" t="s">
        <v>191</v>
      </c>
      <c r="I260" s="87">
        <v>208</v>
      </c>
      <c r="J260" s="87">
        <v>9</v>
      </c>
      <c r="K260" s="87">
        <v>2</v>
      </c>
      <c r="L260" s="87" t="s">
        <v>495</v>
      </c>
      <c r="M260" s="87" t="s">
        <v>407</v>
      </c>
      <c r="N260" s="87">
        <v>330</v>
      </c>
      <c r="O260" s="87">
        <v>6.8749999999999992E-2</v>
      </c>
      <c r="P260" s="87">
        <v>22.5</v>
      </c>
      <c r="Q260" s="87">
        <v>22.5</v>
      </c>
    </row>
    <row r="261" spans="2:17">
      <c r="B261" s="87">
        <v>250</v>
      </c>
      <c r="C261" s="87" t="s">
        <v>7</v>
      </c>
      <c r="D261" s="87">
        <v>3</v>
      </c>
      <c r="E261" s="87" t="s">
        <v>158</v>
      </c>
      <c r="F261" s="87" t="s">
        <v>9</v>
      </c>
      <c r="G261" s="87">
        <v>16</v>
      </c>
      <c r="H261" s="87" t="s">
        <v>211</v>
      </c>
      <c r="I261" s="87">
        <v>232</v>
      </c>
      <c r="J261" s="87">
        <v>10</v>
      </c>
      <c r="K261" s="87">
        <v>2</v>
      </c>
      <c r="L261" s="87" t="s">
        <v>495</v>
      </c>
      <c r="M261" s="87" t="s">
        <v>407</v>
      </c>
      <c r="N261" s="87">
        <v>330</v>
      </c>
      <c r="O261" s="87">
        <v>2.2916666666666669E-2</v>
      </c>
      <c r="P261" s="87">
        <v>7.5</v>
      </c>
      <c r="Q261" s="87">
        <v>7.5</v>
      </c>
    </row>
    <row r="262" spans="2:17">
      <c r="B262" s="87">
        <v>251</v>
      </c>
      <c r="C262" s="87" t="s">
        <v>7</v>
      </c>
      <c r="D262" s="87">
        <v>5</v>
      </c>
      <c r="E262" s="87" t="s">
        <v>160</v>
      </c>
      <c r="F262" s="87" t="s">
        <v>10</v>
      </c>
      <c r="G262" s="87">
        <v>16</v>
      </c>
      <c r="H262" s="87" t="s">
        <v>231</v>
      </c>
      <c r="I262" s="87">
        <v>256</v>
      </c>
      <c r="J262" s="87">
        <v>11</v>
      </c>
      <c r="K262" s="87">
        <v>2</v>
      </c>
      <c r="L262" s="87" t="s">
        <v>495</v>
      </c>
      <c r="M262" s="87" t="s">
        <v>408</v>
      </c>
      <c r="N262" s="87">
        <v>0.45</v>
      </c>
      <c r="O262" s="87">
        <v>7.6249999999999998E-3</v>
      </c>
      <c r="P262" s="87">
        <v>1830</v>
      </c>
      <c r="Q262" s="87">
        <v>1830</v>
      </c>
    </row>
    <row r="263" spans="2:17">
      <c r="B263" s="87">
        <v>252</v>
      </c>
      <c r="C263" s="87" t="s">
        <v>7</v>
      </c>
      <c r="D263" s="87">
        <v>5</v>
      </c>
      <c r="E263" s="87" t="s">
        <v>160</v>
      </c>
      <c r="F263" s="87" t="s">
        <v>11</v>
      </c>
      <c r="G263" s="87">
        <v>16</v>
      </c>
      <c r="H263" s="87" t="s">
        <v>251</v>
      </c>
      <c r="I263" s="87">
        <v>280</v>
      </c>
      <c r="J263" s="87">
        <v>12</v>
      </c>
      <c r="K263" s="87">
        <v>2</v>
      </c>
      <c r="L263" s="87" t="s">
        <v>495</v>
      </c>
      <c r="M263" s="87" t="s">
        <v>408</v>
      </c>
      <c r="N263" s="87">
        <v>0.45</v>
      </c>
      <c r="O263" s="87">
        <v>2.5416666666666669E-3</v>
      </c>
      <c r="P263" s="87">
        <v>610</v>
      </c>
      <c r="Q263" s="87">
        <v>610</v>
      </c>
    </row>
    <row r="264" spans="2:17">
      <c r="B264" s="87">
        <v>253</v>
      </c>
      <c r="C264" s="87" t="s">
        <v>7</v>
      </c>
      <c r="D264" s="87">
        <v>5</v>
      </c>
      <c r="E264" s="87" t="s">
        <v>160</v>
      </c>
      <c r="F264" s="87" t="s">
        <v>12</v>
      </c>
      <c r="G264" s="87">
        <v>16</v>
      </c>
      <c r="H264" s="87" t="s">
        <v>271</v>
      </c>
      <c r="I264" s="87">
        <v>304</v>
      </c>
      <c r="J264" s="87">
        <v>13</v>
      </c>
      <c r="K264" s="87">
        <v>2</v>
      </c>
      <c r="L264" s="87" t="s">
        <v>495</v>
      </c>
      <c r="M264" s="87" t="s">
        <v>408</v>
      </c>
      <c r="N264" s="87">
        <v>0.45</v>
      </c>
      <c r="O264" s="87">
        <v>8.437500000000001E-4</v>
      </c>
      <c r="P264" s="87">
        <v>202.5</v>
      </c>
      <c r="Q264" s="87">
        <v>202.5</v>
      </c>
    </row>
    <row r="265" spans="2:17">
      <c r="B265" s="87">
        <v>254</v>
      </c>
      <c r="C265" s="87" t="s">
        <v>7</v>
      </c>
      <c r="D265" s="87">
        <v>5</v>
      </c>
      <c r="E265" s="87" t="s">
        <v>160</v>
      </c>
      <c r="F265" s="87" t="s">
        <v>13</v>
      </c>
      <c r="G265" s="87">
        <v>16</v>
      </c>
      <c r="H265" s="87" t="s">
        <v>291</v>
      </c>
      <c r="I265" s="87">
        <v>328</v>
      </c>
      <c r="J265" s="87">
        <v>14</v>
      </c>
      <c r="K265" s="87">
        <v>2</v>
      </c>
      <c r="L265" s="87" t="s">
        <v>495</v>
      </c>
      <c r="M265" s="87" t="s">
        <v>408</v>
      </c>
      <c r="N265" s="87">
        <v>0.45</v>
      </c>
      <c r="O265" s="87">
        <v>2.8125000000000003E-4</v>
      </c>
      <c r="P265" s="87">
        <v>67.5</v>
      </c>
      <c r="Q265" s="87">
        <v>67.5</v>
      </c>
    </row>
    <row r="266" spans="2:17">
      <c r="B266" s="87">
        <v>255</v>
      </c>
      <c r="C266" s="87" t="s">
        <v>7</v>
      </c>
      <c r="D266" s="87">
        <v>5</v>
      </c>
      <c r="E266" s="87" t="s">
        <v>160</v>
      </c>
      <c r="F266" s="87" t="s">
        <v>14</v>
      </c>
      <c r="G266" s="87">
        <v>16</v>
      </c>
      <c r="H266" s="87" t="s">
        <v>311</v>
      </c>
      <c r="I266" s="87">
        <v>352</v>
      </c>
      <c r="J266" s="87">
        <v>15</v>
      </c>
      <c r="K266" s="87">
        <v>2</v>
      </c>
      <c r="L266" s="87" t="s">
        <v>495</v>
      </c>
      <c r="M266" s="87" t="s">
        <v>408</v>
      </c>
      <c r="N266" s="87">
        <v>0.45</v>
      </c>
      <c r="O266" s="87">
        <v>9.3750000000000002E-5</v>
      </c>
      <c r="P266" s="87">
        <v>22.5</v>
      </c>
      <c r="Q266" s="87">
        <v>22.5</v>
      </c>
    </row>
    <row r="267" spans="2:17">
      <c r="B267" s="87">
        <v>256</v>
      </c>
      <c r="C267" s="87" t="s">
        <v>7</v>
      </c>
      <c r="D267" s="87">
        <v>5</v>
      </c>
      <c r="E267" s="87" t="s">
        <v>160</v>
      </c>
      <c r="F267" s="87" t="s">
        <v>15</v>
      </c>
      <c r="G267" s="87">
        <v>16</v>
      </c>
      <c r="H267" s="87" t="s">
        <v>331</v>
      </c>
      <c r="I267" s="87">
        <v>376</v>
      </c>
      <c r="J267" s="87">
        <v>16</v>
      </c>
      <c r="K267" s="87">
        <v>2</v>
      </c>
      <c r="L267" s="87" t="s">
        <v>495</v>
      </c>
      <c r="M267" s="87" t="s">
        <v>408</v>
      </c>
      <c r="N267" s="87">
        <v>0.45</v>
      </c>
      <c r="O267" s="87">
        <v>3.1250000000000001E-5</v>
      </c>
      <c r="P267" s="87">
        <v>7.5</v>
      </c>
      <c r="Q267" s="87">
        <v>7.5</v>
      </c>
    </row>
    <row r="268" spans="2:17">
      <c r="B268" s="87">
        <v>257</v>
      </c>
      <c r="C268" s="87" t="s">
        <v>15</v>
      </c>
      <c r="D268" s="87">
        <v>1</v>
      </c>
      <c r="E268" s="87" t="s">
        <v>316</v>
      </c>
      <c r="F268" s="87" t="s">
        <v>0</v>
      </c>
      <c r="G268" s="87">
        <v>1</v>
      </c>
      <c r="H268" s="87" t="s">
        <v>16</v>
      </c>
      <c r="I268" s="87">
        <v>1</v>
      </c>
      <c r="J268" s="87">
        <v>1</v>
      </c>
      <c r="K268" s="87">
        <v>0</v>
      </c>
      <c r="L268" s="87" t="s">
        <v>353</v>
      </c>
      <c r="M268" s="124">
        <v>1</v>
      </c>
      <c r="N268" s="124">
        <v>1</v>
      </c>
      <c r="O268" s="87">
        <v>2.75E-2</v>
      </c>
      <c r="P268" s="87">
        <v>55</v>
      </c>
      <c r="Q268" s="87">
        <v>55</v>
      </c>
    </row>
    <row r="269" spans="2:17">
      <c r="B269" s="87">
        <v>258</v>
      </c>
      <c r="C269" s="87" t="s">
        <v>15</v>
      </c>
      <c r="D269" s="87">
        <v>1</v>
      </c>
      <c r="E269" s="87" t="s">
        <v>316</v>
      </c>
      <c r="F269" s="87" t="s">
        <v>1</v>
      </c>
      <c r="G269" s="87">
        <v>1</v>
      </c>
      <c r="H269" s="87" t="s">
        <v>36</v>
      </c>
      <c r="I269" s="87">
        <v>25</v>
      </c>
      <c r="J269" s="87">
        <v>2</v>
      </c>
      <c r="K269" s="87">
        <v>0</v>
      </c>
      <c r="L269" s="87" t="s">
        <v>353</v>
      </c>
      <c r="M269" s="124">
        <v>1</v>
      </c>
      <c r="N269" s="124">
        <v>1</v>
      </c>
      <c r="O269" s="87">
        <v>0.67625000000000002</v>
      </c>
      <c r="P269" s="87">
        <v>1352.5</v>
      </c>
      <c r="Q269" s="87">
        <v>1352.5</v>
      </c>
    </row>
    <row r="270" spans="2:17">
      <c r="B270" s="87">
        <v>259</v>
      </c>
      <c r="C270" s="87" t="s">
        <v>15</v>
      </c>
      <c r="D270" s="87">
        <v>1</v>
      </c>
      <c r="E270" s="87" t="s">
        <v>316</v>
      </c>
      <c r="F270" s="87" t="s">
        <v>2</v>
      </c>
      <c r="G270" s="87">
        <v>1</v>
      </c>
      <c r="H270" s="87" t="s">
        <v>56</v>
      </c>
      <c r="I270" s="87">
        <v>49</v>
      </c>
      <c r="J270" s="87">
        <v>3</v>
      </c>
      <c r="K270" s="87">
        <v>0</v>
      </c>
      <c r="L270" s="87" t="s">
        <v>353</v>
      </c>
      <c r="M270" s="124">
        <v>1</v>
      </c>
      <c r="N270" s="124">
        <v>1</v>
      </c>
      <c r="O270" s="87">
        <v>0.89249999999999996</v>
      </c>
      <c r="P270" s="87">
        <v>1785</v>
      </c>
      <c r="Q270" s="87">
        <v>1785</v>
      </c>
    </row>
    <row r="271" spans="2:17">
      <c r="B271" s="87">
        <v>260</v>
      </c>
      <c r="C271" s="87" t="s">
        <v>15</v>
      </c>
      <c r="D271" s="87">
        <v>1</v>
      </c>
      <c r="E271" s="87" t="s">
        <v>316</v>
      </c>
      <c r="F271" s="87" t="s">
        <v>3</v>
      </c>
      <c r="G271" s="87">
        <v>1</v>
      </c>
      <c r="H271" s="87" t="s">
        <v>76</v>
      </c>
      <c r="I271" s="87">
        <v>73</v>
      </c>
      <c r="J271" s="87">
        <v>4</v>
      </c>
      <c r="K271" s="87">
        <v>0</v>
      </c>
      <c r="L271" s="87" t="s">
        <v>353</v>
      </c>
      <c r="M271" s="124">
        <v>1</v>
      </c>
      <c r="N271" s="124">
        <v>1</v>
      </c>
      <c r="O271" s="87">
        <v>0.96375</v>
      </c>
      <c r="P271" s="87">
        <v>1927.5</v>
      </c>
      <c r="Q271" s="87">
        <v>1927.5</v>
      </c>
    </row>
    <row r="272" spans="2:17">
      <c r="B272" s="87">
        <v>261</v>
      </c>
      <c r="C272" s="87" t="s">
        <v>15</v>
      </c>
      <c r="D272" s="87">
        <v>1</v>
      </c>
      <c r="E272" s="87" t="s">
        <v>316</v>
      </c>
      <c r="F272" s="87" t="s">
        <v>4</v>
      </c>
      <c r="G272" s="87">
        <v>1</v>
      </c>
      <c r="H272" s="87" t="s">
        <v>96</v>
      </c>
      <c r="I272" s="87">
        <v>97</v>
      </c>
      <c r="J272" s="87">
        <v>5</v>
      </c>
      <c r="K272" s="87">
        <v>0</v>
      </c>
      <c r="L272" s="87" t="s">
        <v>353</v>
      </c>
      <c r="M272" s="124">
        <v>1</v>
      </c>
      <c r="N272" s="124">
        <v>1</v>
      </c>
      <c r="O272" s="87">
        <v>9.1249999999999998E-2</v>
      </c>
      <c r="P272" s="87">
        <v>182.5</v>
      </c>
      <c r="Q272" s="87">
        <v>182.5</v>
      </c>
    </row>
    <row r="273" spans="2:17">
      <c r="B273" s="87">
        <v>262</v>
      </c>
      <c r="C273" s="87" t="s">
        <v>15</v>
      </c>
      <c r="D273" s="87">
        <v>1</v>
      </c>
      <c r="E273" s="87" t="s">
        <v>316</v>
      </c>
      <c r="F273" s="87" t="s">
        <v>5</v>
      </c>
      <c r="G273" s="87">
        <v>1</v>
      </c>
      <c r="H273" s="87" t="s">
        <v>116</v>
      </c>
      <c r="I273" s="87">
        <v>121</v>
      </c>
      <c r="J273" s="87">
        <v>6</v>
      </c>
      <c r="K273" s="87">
        <v>0</v>
      </c>
      <c r="L273" s="87" t="s">
        <v>353</v>
      </c>
      <c r="M273" s="124">
        <v>1</v>
      </c>
      <c r="N273" s="124">
        <v>1</v>
      </c>
      <c r="O273" s="87">
        <v>0.69750000000000001</v>
      </c>
      <c r="P273" s="87">
        <v>1395</v>
      </c>
      <c r="Q273" s="87">
        <v>1395</v>
      </c>
    </row>
    <row r="274" spans="2:17">
      <c r="B274" s="87">
        <v>263</v>
      </c>
      <c r="C274" s="87" t="s">
        <v>15</v>
      </c>
      <c r="D274" s="87">
        <v>1</v>
      </c>
      <c r="E274" s="87" t="s">
        <v>316</v>
      </c>
      <c r="F274" s="87" t="s">
        <v>6</v>
      </c>
      <c r="G274" s="87">
        <v>1</v>
      </c>
      <c r="H274" s="87" t="s">
        <v>136</v>
      </c>
      <c r="I274" s="87">
        <v>145</v>
      </c>
      <c r="J274" s="87">
        <v>7</v>
      </c>
      <c r="K274" s="87">
        <v>0</v>
      </c>
      <c r="L274" s="87" t="s">
        <v>353</v>
      </c>
      <c r="M274" s="124">
        <v>1</v>
      </c>
      <c r="N274" s="124">
        <v>1</v>
      </c>
      <c r="O274" s="87">
        <v>0.89875000000000005</v>
      </c>
      <c r="P274" s="87">
        <v>1797.5</v>
      </c>
      <c r="Q274" s="87">
        <v>1797.5</v>
      </c>
    </row>
    <row r="275" spans="2:17">
      <c r="B275" s="87">
        <v>264</v>
      </c>
      <c r="C275" s="87" t="s">
        <v>15</v>
      </c>
      <c r="D275" s="87">
        <v>1</v>
      </c>
      <c r="E275" s="87" t="s">
        <v>316</v>
      </c>
      <c r="F275" s="87" t="s">
        <v>7</v>
      </c>
      <c r="G275" s="87">
        <v>1</v>
      </c>
      <c r="H275" s="87" t="s">
        <v>156</v>
      </c>
      <c r="I275" s="87">
        <v>169</v>
      </c>
      <c r="J275" s="87">
        <v>8</v>
      </c>
      <c r="K275" s="87">
        <v>0</v>
      </c>
      <c r="L275" s="87" t="s">
        <v>353</v>
      </c>
      <c r="M275" s="124">
        <v>1</v>
      </c>
      <c r="N275" s="124">
        <v>1</v>
      </c>
      <c r="O275" s="87">
        <v>0.96625000000000005</v>
      </c>
      <c r="P275" s="87">
        <v>1932.5</v>
      </c>
      <c r="Q275" s="87">
        <v>1932.5</v>
      </c>
    </row>
    <row r="276" spans="2:17">
      <c r="B276" s="87">
        <v>265</v>
      </c>
      <c r="C276" s="87" t="s">
        <v>15</v>
      </c>
      <c r="D276" s="87">
        <v>1</v>
      </c>
      <c r="E276" s="87" t="s">
        <v>316</v>
      </c>
      <c r="F276" s="87" t="s">
        <v>8</v>
      </c>
      <c r="G276" s="87">
        <v>1</v>
      </c>
      <c r="H276" s="87" t="s">
        <v>176</v>
      </c>
      <c r="I276" s="87">
        <v>193</v>
      </c>
      <c r="J276" s="87">
        <v>9</v>
      </c>
      <c r="K276" s="87">
        <v>0</v>
      </c>
      <c r="L276" s="87" t="s">
        <v>353</v>
      </c>
      <c r="M276" s="124">
        <v>1</v>
      </c>
      <c r="N276" s="124">
        <v>1</v>
      </c>
      <c r="O276" s="87">
        <v>0.98875000000000002</v>
      </c>
      <c r="P276" s="87">
        <v>1977.5</v>
      </c>
      <c r="Q276" s="87">
        <v>1977.5</v>
      </c>
    </row>
    <row r="277" spans="2:17">
      <c r="B277" s="87">
        <v>266</v>
      </c>
      <c r="C277" s="87" t="s">
        <v>15</v>
      </c>
      <c r="D277" s="87">
        <v>1</v>
      </c>
      <c r="E277" s="87" t="s">
        <v>316</v>
      </c>
      <c r="F277" s="87" t="s">
        <v>9</v>
      </c>
      <c r="G277" s="87">
        <v>1</v>
      </c>
      <c r="H277" s="87" t="s">
        <v>196</v>
      </c>
      <c r="I277" s="87">
        <v>217</v>
      </c>
      <c r="J277" s="87">
        <v>10</v>
      </c>
      <c r="K277" s="87">
        <v>0</v>
      </c>
      <c r="L277" s="87" t="s">
        <v>353</v>
      </c>
      <c r="M277" s="124">
        <v>1</v>
      </c>
      <c r="N277" s="124">
        <v>1</v>
      </c>
      <c r="O277" s="87">
        <v>0.99624999999999997</v>
      </c>
      <c r="P277" s="87">
        <v>1992.5</v>
      </c>
      <c r="Q277" s="87">
        <v>1992.5</v>
      </c>
    </row>
    <row r="278" spans="2:17">
      <c r="B278" s="87">
        <v>267</v>
      </c>
      <c r="C278" s="87" t="s">
        <v>15</v>
      </c>
      <c r="D278" s="87">
        <v>1</v>
      </c>
      <c r="E278" s="87" t="s">
        <v>316</v>
      </c>
      <c r="F278" s="87" t="s">
        <v>10</v>
      </c>
      <c r="G278" s="87">
        <v>1</v>
      </c>
      <c r="H278" s="87" t="s">
        <v>216</v>
      </c>
      <c r="I278" s="87">
        <v>241</v>
      </c>
      <c r="J278" s="87">
        <v>11</v>
      </c>
      <c r="K278" s="87">
        <v>0</v>
      </c>
      <c r="L278" s="87" t="s">
        <v>353</v>
      </c>
      <c r="M278" s="124">
        <v>1</v>
      </c>
      <c r="N278" s="124">
        <v>1</v>
      </c>
      <c r="O278" s="87">
        <v>8.5000000000000006E-2</v>
      </c>
      <c r="P278" s="87">
        <v>170</v>
      </c>
      <c r="Q278" s="87">
        <v>170</v>
      </c>
    </row>
    <row r="279" spans="2:17">
      <c r="B279" s="87">
        <v>268</v>
      </c>
      <c r="C279" s="87" t="s">
        <v>15</v>
      </c>
      <c r="D279" s="87">
        <v>1</v>
      </c>
      <c r="E279" s="87" t="s">
        <v>316</v>
      </c>
      <c r="F279" s="87" t="s">
        <v>11</v>
      </c>
      <c r="G279" s="87">
        <v>1</v>
      </c>
      <c r="H279" s="87" t="s">
        <v>236</v>
      </c>
      <c r="I279" s="87">
        <v>265</v>
      </c>
      <c r="J279" s="87">
        <v>12</v>
      </c>
      <c r="K279" s="87">
        <v>0</v>
      </c>
      <c r="L279" s="87" t="s">
        <v>353</v>
      </c>
      <c r="M279" s="124">
        <v>1</v>
      </c>
      <c r="N279" s="124">
        <v>1</v>
      </c>
      <c r="O279" s="87">
        <v>0.69499999999999995</v>
      </c>
      <c r="P279" s="87">
        <v>1390</v>
      </c>
      <c r="Q279" s="87">
        <v>1390</v>
      </c>
    </row>
    <row r="280" spans="2:17">
      <c r="B280" s="87">
        <v>269</v>
      </c>
      <c r="C280" s="87" t="s">
        <v>15</v>
      </c>
      <c r="D280" s="87">
        <v>1</v>
      </c>
      <c r="E280" s="87" t="s">
        <v>316</v>
      </c>
      <c r="F280" s="87" t="s">
        <v>12</v>
      </c>
      <c r="G280" s="87">
        <v>1</v>
      </c>
      <c r="H280" s="87" t="s">
        <v>256</v>
      </c>
      <c r="I280" s="87">
        <v>289</v>
      </c>
      <c r="J280" s="87">
        <v>13</v>
      </c>
      <c r="K280" s="87">
        <v>0</v>
      </c>
      <c r="L280" s="87" t="s">
        <v>353</v>
      </c>
      <c r="M280" s="124">
        <v>1</v>
      </c>
      <c r="N280" s="124">
        <v>1</v>
      </c>
      <c r="O280" s="87">
        <v>0.89875000000000005</v>
      </c>
      <c r="P280" s="87">
        <v>1797.5</v>
      </c>
      <c r="Q280" s="87">
        <v>1797.5</v>
      </c>
    </row>
    <row r="281" spans="2:17">
      <c r="B281" s="87">
        <v>270</v>
      </c>
      <c r="C281" s="87" t="s">
        <v>15</v>
      </c>
      <c r="D281" s="87">
        <v>1</v>
      </c>
      <c r="E281" s="87" t="s">
        <v>316</v>
      </c>
      <c r="F281" s="87" t="s">
        <v>13</v>
      </c>
      <c r="G281" s="87">
        <v>1</v>
      </c>
      <c r="H281" s="87" t="s">
        <v>276</v>
      </c>
      <c r="I281" s="87">
        <v>313</v>
      </c>
      <c r="J281" s="87">
        <v>14</v>
      </c>
      <c r="K281" s="87">
        <v>0</v>
      </c>
      <c r="L281" s="87" t="s">
        <v>353</v>
      </c>
      <c r="M281" s="124">
        <v>1</v>
      </c>
      <c r="N281" s="124">
        <v>1</v>
      </c>
      <c r="O281" s="87">
        <v>0.96625000000000005</v>
      </c>
      <c r="P281" s="87">
        <v>1932.5</v>
      </c>
      <c r="Q281" s="87">
        <v>1932.5</v>
      </c>
    </row>
    <row r="282" spans="2:17">
      <c r="B282" s="87">
        <v>271</v>
      </c>
      <c r="C282" s="87" t="s">
        <v>15</v>
      </c>
      <c r="D282" s="87">
        <v>1</v>
      </c>
      <c r="E282" s="87" t="s">
        <v>316</v>
      </c>
      <c r="F282" s="87" t="s">
        <v>14</v>
      </c>
      <c r="G282" s="87">
        <v>1</v>
      </c>
      <c r="H282" s="87" t="s">
        <v>296</v>
      </c>
      <c r="I282" s="87">
        <v>337</v>
      </c>
      <c r="J282" s="87">
        <v>15</v>
      </c>
      <c r="K282" s="87">
        <v>0</v>
      </c>
      <c r="L282" s="87" t="s">
        <v>353</v>
      </c>
      <c r="M282" s="124">
        <v>1</v>
      </c>
      <c r="N282" s="124">
        <v>1</v>
      </c>
      <c r="O282" s="87">
        <v>0.98875000000000002</v>
      </c>
      <c r="P282" s="87">
        <v>1977.5</v>
      </c>
      <c r="Q282" s="87">
        <v>1977.5</v>
      </c>
    </row>
    <row r="283" spans="2:17">
      <c r="B283" s="87">
        <v>272</v>
      </c>
      <c r="C283" s="87" t="s">
        <v>15</v>
      </c>
      <c r="D283" s="87">
        <v>1</v>
      </c>
      <c r="E283" s="87" t="s">
        <v>316</v>
      </c>
      <c r="F283" s="87" t="s">
        <v>15</v>
      </c>
      <c r="G283" s="87">
        <v>1</v>
      </c>
      <c r="H283" s="87" t="s">
        <v>316</v>
      </c>
      <c r="I283" s="87">
        <v>361</v>
      </c>
      <c r="J283" s="87">
        <v>16</v>
      </c>
      <c r="K283" s="87">
        <v>0</v>
      </c>
      <c r="L283" s="87" t="s">
        <v>353</v>
      </c>
      <c r="M283" s="124">
        <v>1</v>
      </c>
      <c r="N283" s="124">
        <v>1</v>
      </c>
      <c r="O283" s="87">
        <v>0.99624999999999997</v>
      </c>
      <c r="P283" s="87">
        <v>1992.5</v>
      </c>
      <c r="Q283" s="87">
        <v>1992.5</v>
      </c>
    </row>
    <row r="284" spans="2:17">
      <c r="B284" s="87">
        <v>273</v>
      </c>
      <c r="C284" s="87" t="s">
        <v>15</v>
      </c>
      <c r="D284" s="87">
        <v>1</v>
      </c>
      <c r="E284" s="87" t="s">
        <v>316</v>
      </c>
      <c r="F284" s="87" t="s">
        <v>0</v>
      </c>
      <c r="G284" s="87">
        <v>2</v>
      </c>
      <c r="H284" s="87" t="s">
        <v>17</v>
      </c>
      <c r="I284" s="87">
        <v>2</v>
      </c>
      <c r="J284" s="87">
        <v>1</v>
      </c>
      <c r="K284" s="87">
        <v>0</v>
      </c>
      <c r="L284" s="87" t="s">
        <v>353</v>
      </c>
      <c r="M284" s="124">
        <v>1</v>
      </c>
      <c r="N284" s="124">
        <v>1</v>
      </c>
      <c r="O284" s="87">
        <v>2.75E-2</v>
      </c>
      <c r="P284" s="87">
        <v>55</v>
      </c>
      <c r="Q284" s="87">
        <v>55</v>
      </c>
    </row>
    <row r="285" spans="2:17">
      <c r="B285" s="87">
        <v>274</v>
      </c>
      <c r="C285" s="87" t="s">
        <v>15</v>
      </c>
      <c r="D285" s="87">
        <v>1</v>
      </c>
      <c r="E285" s="87" t="s">
        <v>316</v>
      </c>
      <c r="F285" s="87" t="s">
        <v>1</v>
      </c>
      <c r="G285" s="87">
        <v>2</v>
      </c>
      <c r="H285" s="87" t="s">
        <v>37</v>
      </c>
      <c r="I285" s="87">
        <v>26</v>
      </c>
      <c r="J285" s="87">
        <v>2</v>
      </c>
      <c r="K285" s="87">
        <v>0</v>
      </c>
      <c r="L285" s="87" t="s">
        <v>353</v>
      </c>
      <c r="M285" s="124">
        <v>1</v>
      </c>
      <c r="N285" s="124">
        <v>1</v>
      </c>
      <c r="O285" s="87">
        <v>0.67625000000000002</v>
      </c>
      <c r="P285" s="87">
        <v>1352.5</v>
      </c>
      <c r="Q285" s="87">
        <v>1352.5</v>
      </c>
    </row>
    <row r="286" spans="2:17">
      <c r="B286" s="87">
        <v>275</v>
      </c>
      <c r="C286" s="87" t="s">
        <v>15</v>
      </c>
      <c r="D286" s="87">
        <v>1</v>
      </c>
      <c r="E286" s="87" t="s">
        <v>316</v>
      </c>
      <c r="F286" s="87" t="s">
        <v>2</v>
      </c>
      <c r="G286" s="87">
        <v>2</v>
      </c>
      <c r="H286" s="87" t="s">
        <v>57</v>
      </c>
      <c r="I286" s="87">
        <v>50</v>
      </c>
      <c r="J286" s="87">
        <v>3</v>
      </c>
      <c r="K286" s="87">
        <v>0</v>
      </c>
      <c r="L286" s="87" t="s">
        <v>353</v>
      </c>
      <c r="M286" s="124">
        <v>1</v>
      </c>
      <c r="N286" s="124">
        <v>1</v>
      </c>
      <c r="O286" s="87">
        <v>0.89249999999999996</v>
      </c>
      <c r="P286" s="87">
        <v>1785</v>
      </c>
      <c r="Q286" s="87">
        <v>1785</v>
      </c>
    </row>
    <row r="287" spans="2:17">
      <c r="B287" s="87">
        <v>276</v>
      </c>
      <c r="C287" s="87" t="s">
        <v>15</v>
      </c>
      <c r="D287" s="87">
        <v>1</v>
      </c>
      <c r="E287" s="87" t="s">
        <v>316</v>
      </c>
      <c r="F287" s="87" t="s">
        <v>3</v>
      </c>
      <c r="G287" s="87">
        <v>2</v>
      </c>
      <c r="H287" s="87" t="s">
        <v>77</v>
      </c>
      <c r="I287" s="87">
        <v>74</v>
      </c>
      <c r="J287" s="87">
        <v>4</v>
      </c>
      <c r="K287" s="87">
        <v>0</v>
      </c>
      <c r="L287" s="87" t="s">
        <v>353</v>
      </c>
      <c r="M287" s="124">
        <v>1</v>
      </c>
      <c r="N287" s="124">
        <v>1</v>
      </c>
      <c r="O287" s="87">
        <v>0.96375</v>
      </c>
      <c r="P287" s="87">
        <v>1927.5</v>
      </c>
      <c r="Q287" s="87">
        <v>1927.5</v>
      </c>
    </row>
    <row r="288" spans="2:17">
      <c r="B288" s="87">
        <v>277</v>
      </c>
      <c r="C288" s="87" t="s">
        <v>15</v>
      </c>
      <c r="D288" s="87">
        <v>1</v>
      </c>
      <c r="E288" s="87" t="s">
        <v>316</v>
      </c>
      <c r="F288" s="87" t="s">
        <v>4</v>
      </c>
      <c r="G288" s="87">
        <v>2</v>
      </c>
      <c r="H288" s="87" t="s">
        <v>97</v>
      </c>
      <c r="I288" s="87">
        <v>98</v>
      </c>
      <c r="J288" s="87">
        <v>5</v>
      </c>
      <c r="K288" s="87">
        <v>0</v>
      </c>
      <c r="L288" s="87" t="s">
        <v>353</v>
      </c>
      <c r="M288" s="124">
        <v>1</v>
      </c>
      <c r="N288" s="124">
        <v>1</v>
      </c>
      <c r="O288" s="87">
        <v>9.1249999999999998E-2</v>
      </c>
      <c r="P288" s="87">
        <v>182.5</v>
      </c>
      <c r="Q288" s="87">
        <v>182.5</v>
      </c>
    </row>
    <row r="289" spans="2:17">
      <c r="B289" s="87">
        <v>278</v>
      </c>
      <c r="C289" s="87" t="s">
        <v>15</v>
      </c>
      <c r="D289" s="87">
        <v>1</v>
      </c>
      <c r="E289" s="87" t="s">
        <v>316</v>
      </c>
      <c r="F289" s="87" t="s">
        <v>5</v>
      </c>
      <c r="G289" s="87">
        <v>2</v>
      </c>
      <c r="H289" s="87" t="s">
        <v>117</v>
      </c>
      <c r="I289" s="87">
        <v>122</v>
      </c>
      <c r="J289" s="87">
        <v>6</v>
      </c>
      <c r="K289" s="87">
        <v>0</v>
      </c>
      <c r="L289" s="87" t="s">
        <v>353</v>
      </c>
      <c r="M289" s="124">
        <v>1</v>
      </c>
      <c r="N289" s="124">
        <v>1</v>
      </c>
      <c r="O289" s="87">
        <v>0.69750000000000001</v>
      </c>
      <c r="P289" s="87">
        <v>1395</v>
      </c>
      <c r="Q289" s="87">
        <v>1395</v>
      </c>
    </row>
    <row r="290" spans="2:17">
      <c r="B290" s="87">
        <v>279</v>
      </c>
      <c r="C290" s="87" t="s">
        <v>15</v>
      </c>
      <c r="D290" s="87">
        <v>1</v>
      </c>
      <c r="E290" s="87" t="s">
        <v>316</v>
      </c>
      <c r="F290" s="87" t="s">
        <v>6</v>
      </c>
      <c r="G290" s="87">
        <v>2</v>
      </c>
      <c r="H290" s="87" t="s">
        <v>137</v>
      </c>
      <c r="I290" s="87">
        <v>146</v>
      </c>
      <c r="J290" s="87">
        <v>7</v>
      </c>
      <c r="K290" s="87">
        <v>0</v>
      </c>
      <c r="L290" s="87" t="s">
        <v>353</v>
      </c>
      <c r="M290" s="124">
        <v>1</v>
      </c>
      <c r="N290" s="124">
        <v>1</v>
      </c>
      <c r="O290" s="87">
        <v>0.89875000000000005</v>
      </c>
      <c r="P290" s="87">
        <v>1797.5</v>
      </c>
      <c r="Q290" s="87">
        <v>1797.5</v>
      </c>
    </row>
    <row r="291" spans="2:17">
      <c r="B291" s="87">
        <v>280</v>
      </c>
      <c r="C291" s="87" t="s">
        <v>15</v>
      </c>
      <c r="D291" s="87">
        <v>1</v>
      </c>
      <c r="E291" s="87" t="s">
        <v>316</v>
      </c>
      <c r="F291" s="87" t="s">
        <v>7</v>
      </c>
      <c r="G291" s="87">
        <v>2</v>
      </c>
      <c r="H291" s="87" t="s">
        <v>157</v>
      </c>
      <c r="I291" s="87">
        <v>170</v>
      </c>
      <c r="J291" s="87">
        <v>8</v>
      </c>
      <c r="K291" s="87">
        <v>0</v>
      </c>
      <c r="L291" s="87" t="s">
        <v>353</v>
      </c>
      <c r="M291" s="124">
        <v>1</v>
      </c>
      <c r="N291" s="124">
        <v>1</v>
      </c>
      <c r="O291" s="87">
        <v>0.96625000000000005</v>
      </c>
      <c r="P291" s="87">
        <v>1932.5</v>
      </c>
      <c r="Q291" s="87">
        <v>1932.5</v>
      </c>
    </row>
    <row r="292" spans="2:17">
      <c r="B292" s="87">
        <v>281</v>
      </c>
      <c r="C292" s="87" t="s">
        <v>15</v>
      </c>
      <c r="D292" s="87">
        <v>1</v>
      </c>
      <c r="E292" s="87" t="s">
        <v>316</v>
      </c>
      <c r="F292" s="87" t="s">
        <v>8</v>
      </c>
      <c r="G292" s="87">
        <v>2</v>
      </c>
      <c r="H292" s="87" t="s">
        <v>177</v>
      </c>
      <c r="I292" s="87">
        <v>194</v>
      </c>
      <c r="J292" s="87">
        <v>9</v>
      </c>
      <c r="K292" s="87">
        <v>0</v>
      </c>
      <c r="L292" s="87" t="s">
        <v>353</v>
      </c>
      <c r="M292" s="124">
        <v>1</v>
      </c>
      <c r="N292" s="124">
        <v>1</v>
      </c>
      <c r="O292" s="87">
        <v>0.98875000000000002</v>
      </c>
      <c r="P292" s="87">
        <v>1977.5</v>
      </c>
      <c r="Q292" s="87">
        <v>1977.5</v>
      </c>
    </row>
    <row r="293" spans="2:17">
      <c r="B293" s="87">
        <v>282</v>
      </c>
      <c r="C293" s="87" t="s">
        <v>15</v>
      </c>
      <c r="D293" s="87">
        <v>1</v>
      </c>
      <c r="E293" s="87" t="s">
        <v>316</v>
      </c>
      <c r="F293" s="87" t="s">
        <v>9</v>
      </c>
      <c r="G293" s="87">
        <v>2</v>
      </c>
      <c r="H293" s="87" t="s">
        <v>197</v>
      </c>
      <c r="I293" s="87">
        <v>218</v>
      </c>
      <c r="J293" s="87">
        <v>10</v>
      </c>
      <c r="K293" s="87">
        <v>0</v>
      </c>
      <c r="L293" s="87" t="s">
        <v>353</v>
      </c>
      <c r="M293" s="124">
        <v>1</v>
      </c>
      <c r="N293" s="124">
        <v>1</v>
      </c>
      <c r="O293" s="87">
        <v>0.99624999999999997</v>
      </c>
      <c r="P293" s="87">
        <v>1992.5</v>
      </c>
      <c r="Q293" s="87">
        <v>1992.5</v>
      </c>
    </row>
    <row r="294" spans="2:17">
      <c r="B294" s="87">
        <v>283</v>
      </c>
      <c r="C294" s="87" t="s">
        <v>15</v>
      </c>
      <c r="D294" s="87">
        <v>1</v>
      </c>
      <c r="E294" s="87" t="s">
        <v>316</v>
      </c>
      <c r="F294" s="87" t="s">
        <v>10</v>
      </c>
      <c r="G294" s="87">
        <v>2</v>
      </c>
      <c r="H294" s="87" t="s">
        <v>217</v>
      </c>
      <c r="I294" s="87">
        <v>242</v>
      </c>
      <c r="J294" s="87">
        <v>11</v>
      </c>
      <c r="K294" s="87">
        <v>0</v>
      </c>
      <c r="L294" s="87" t="s">
        <v>353</v>
      </c>
      <c r="M294" s="124">
        <v>1</v>
      </c>
      <c r="N294" s="124">
        <v>1</v>
      </c>
      <c r="O294" s="87">
        <v>8.5000000000000006E-2</v>
      </c>
      <c r="P294" s="87">
        <v>170</v>
      </c>
      <c r="Q294" s="87">
        <v>170</v>
      </c>
    </row>
    <row r="295" spans="2:17">
      <c r="B295" s="87">
        <v>284</v>
      </c>
      <c r="C295" s="87" t="s">
        <v>15</v>
      </c>
      <c r="D295" s="87">
        <v>1</v>
      </c>
      <c r="E295" s="87" t="s">
        <v>316</v>
      </c>
      <c r="F295" s="87" t="s">
        <v>11</v>
      </c>
      <c r="G295" s="87">
        <v>2</v>
      </c>
      <c r="H295" s="87" t="s">
        <v>237</v>
      </c>
      <c r="I295" s="87">
        <v>266</v>
      </c>
      <c r="J295" s="87">
        <v>12</v>
      </c>
      <c r="K295" s="87">
        <v>0</v>
      </c>
      <c r="L295" s="87" t="s">
        <v>353</v>
      </c>
      <c r="M295" s="124">
        <v>1</v>
      </c>
      <c r="N295" s="124">
        <v>1</v>
      </c>
      <c r="O295" s="87">
        <v>0.69499999999999995</v>
      </c>
      <c r="P295" s="87">
        <v>1390</v>
      </c>
      <c r="Q295" s="87">
        <v>1390</v>
      </c>
    </row>
    <row r="296" spans="2:17">
      <c r="B296" s="87">
        <v>285</v>
      </c>
      <c r="C296" s="87" t="s">
        <v>15</v>
      </c>
      <c r="D296" s="87">
        <v>1</v>
      </c>
      <c r="E296" s="87" t="s">
        <v>316</v>
      </c>
      <c r="F296" s="87" t="s">
        <v>12</v>
      </c>
      <c r="G296" s="87">
        <v>2</v>
      </c>
      <c r="H296" s="87" t="s">
        <v>257</v>
      </c>
      <c r="I296" s="87">
        <v>290</v>
      </c>
      <c r="J296" s="87">
        <v>13</v>
      </c>
      <c r="K296" s="87">
        <v>0</v>
      </c>
      <c r="L296" s="87" t="s">
        <v>353</v>
      </c>
      <c r="M296" s="124">
        <v>1</v>
      </c>
      <c r="N296" s="124">
        <v>1</v>
      </c>
      <c r="O296" s="87">
        <v>0.89875000000000005</v>
      </c>
      <c r="P296" s="87">
        <v>1797.5</v>
      </c>
      <c r="Q296" s="87">
        <v>1797.5</v>
      </c>
    </row>
    <row r="297" spans="2:17">
      <c r="B297" s="87">
        <v>286</v>
      </c>
      <c r="C297" s="87" t="s">
        <v>15</v>
      </c>
      <c r="D297" s="87">
        <v>1</v>
      </c>
      <c r="E297" s="87" t="s">
        <v>316</v>
      </c>
      <c r="F297" s="87" t="s">
        <v>13</v>
      </c>
      <c r="G297" s="87">
        <v>2</v>
      </c>
      <c r="H297" s="87" t="s">
        <v>277</v>
      </c>
      <c r="I297" s="87">
        <v>314</v>
      </c>
      <c r="J297" s="87">
        <v>14</v>
      </c>
      <c r="K297" s="87">
        <v>0</v>
      </c>
      <c r="L297" s="87" t="s">
        <v>353</v>
      </c>
      <c r="M297" s="124">
        <v>1</v>
      </c>
      <c r="N297" s="124">
        <v>1</v>
      </c>
      <c r="O297" s="87">
        <v>0.96625000000000005</v>
      </c>
      <c r="P297" s="87">
        <v>1932.5</v>
      </c>
      <c r="Q297" s="87">
        <v>1932.5</v>
      </c>
    </row>
    <row r="298" spans="2:17">
      <c r="B298" s="87">
        <v>287</v>
      </c>
      <c r="C298" s="87" t="s">
        <v>15</v>
      </c>
      <c r="D298" s="87">
        <v>1</v>
      </c>
      <c r="E298" s="87" t="s">
        <v>316</v>
      </c>
      <c r="F298" s="87" t="s">
        <v>14</v>
      </c>
      <c r="G298" s="87">
        <v>2</v>
      </c>
      <c r="H298" s="87" t="s">
        <v>297</v>
      </c>
      <c r="I298" s="87">
        <v>338</v>
      </c>
      <c r="J298" s="87">
        <v>15</v>
      </c>
      <c r="K298" s="87">
        <v>0</v>
      </c>
      <c r="L298" s="87" t="s">
        <v>353</v>
      </c>
      <c r="M298" s="124">
        <v>1</v>
      </c>
      <c r="N298" s="124">
        <v>1</v>
      </c>
      <c r="O298" s="87">
        <v>0.98875000000000002</v>
      </c>
      <c r="P298" s="87">
        <v>1977.5</v>
      </c>
      <c r="Q298" s="87">
        <v>1977.5</v>
      </c>
    </row>
    <row r="299" spans="2:17">
      <c r="B299" s="87">
        <v>288</v>
      </c>
      <c r="C299" s="87" t="s">
        <v>15</v>
      </c>
      <c r="D299" s="87">
        <v>1</v>
      </c>
      <c r="E299" s="87" t="s">
        <v>316</v>
      </c>
      <c r="F299" s="87" t="s">
        <v>15</v>
      </c>
      <c r="G299" s="87">
        <v>2</v>
      </c>
      <c r="H299" s="87" t="s">
        <v>317</v>
      </c>
      <c r="I299" s="87">
        <v>362</v>
      </c>
      <c r="J299" s="87">
        <v>16</v>
      </c>
      <c r="K299" s="87">
        <v>0</v>
      </c>
      <c r="L299" s="87" t="s">
        <v>353</v>
      </c>
      <c r="M299" s="124">
        <v>1</v>
      </c>
      <c r="N299" s="124">
        <v>1</v>
      </c>
      <c r="O299" s="87">
        <v>0.99624999999999997</v>
      </c>
      <c r="P299" s="87">
        <v>1992.5</v>
      </c>
      <c r="Q299" s="87">
        <v>1992.5</v>
      </c>
    </row>
    <row r="300" spans="2:17">
      <c r="B300" s="87">
        <v>289</v>
      </c>
      <c r="C300" s="87" t="s">
        <v>15</v>
      </c>
      <c r="D300" s="87">
        <v>1</v>
      </c>
      <c r="E300" s="87" t="s">
        <v>316</v>
      </c>
      <c r="F300" s="87" t="s">
        <v>0</v>
      </c>
      <c r="G300" s="87">
        <v>3</v>
      </c>
      <c r="H300" s="87" t="s">
        <v>18</v>
      </c>
      <c r="I300" s="87">
        <v>3</v>
      </c>
      <c r="J300" s="87">
        <v>1</v>
      </c>
      <c r="K300" s="87">
        <v>0</v>
      </c>
      <c r="L300" s="87" t="s">
        <v>353</v>
      </c>
      <c r="M300" s="124">
        <v>1</v>
      </c>
      <c r="N300" s="124">
        <v>1</v>
      </c>
      <c r="O300" s="87">
        <v>2.75E-2</v>
      </c>
      <c r="P300" s="87">
        <v>55</v>
      </c>
      <c r="Q300" s="87">
        <v>55</v>
      </c>
    </row>
    <row r="301" spans="2:17">
      <c r="B301" s="87">
        <v>290</v>
      </c>
      <c r="C301" s="87" t="s">
        <v>15</v>
      </c>
      <c r="D301" s="87">
        <v>2</v>
      </c>
      <c r="E301" s="87" t="s">
        <v>317</v>
      </c>
      <c r="F301" s="87" t="s">
        <v>1</v>
      </c>
      <c r="G301" s="87">
        <v>3</v>
      </c>
      <c r="H301" s="87" t="s">
        <v>38</v>
      </c>
      <c r="I301" s="87">
        <v>27</v>
      </c>
      <c r="J301" s="87">
        <v>2</v>
      </c>
      <c r="K301" s="87">
        <v>0</v>
      </c>
      <c r="L301" s="87" t="s">
        <v>353</v>
      </c>
      <c r="M301" s="124">
        <v>1</v>
      </c>
      <c r="N301" s="124">
        <v>1</v>
      </c>
      <c r="O301" s="87">
        <v>0.67625000000000002</v>
      </c>
      <c r="P301" s="87">
        <v>1352.5</v>
      </c>
      <c r="Q301" s="87">
        <v>1352.5</v>
      </c>
    </row>
    <row r="302" spans="2:17">
      <c r="B302" s="87">
        <v>291</v>
      </c>
      <c r="C302" s="87" t="s">
        <v>15</v>
      </c>
      <c r="D302" s="87">
        <v>2</v>
      </c>
      <c r="E302" s="87" t="s">
        <v>317</v>
      </c>
      <c r="F302" s="87" t="s">
        <v>2</v>
      </c>
      <c r="G302" s="87">
        <v>3</v>
      </c>
      <c r="H302" s="87" t="s">
        <v>58</v>
      </c>
      <c r="I302" s="87">
        <v>51</v>
      </c>
      <c r="J302" s="87">
        <v>3</v>
      </c>
      <c r="K302" s="87">
        <v>0</v>
      </c>
      <c r="L302" s="87" t="s">
        <v>353</v>
      </c>
      <c r="M302" s="124">
        <v>1</v>
      </c>
      <c r="N302" s="124">
        <v>1</v>
      </c>
      <c r="O302" s="87">
        <v>0.89249999999999996</v>
      </c>
      <c r="P302" s="87">
        <v>1785</v>
      </c>
      <c r="Q302" s="87">
        <v>1785</v>
      </c>
    </row>
    <row r="303" spans="2:17">
      <c r="B303" s="87">
        <v>292</v>
      </c>
      <c r="C303" s="87" t="s">
        <v>15</v>
      </c>
      <c r="D303" s="87">
        <v>2</v>
      </c>
      <c r="E303" s="87" t="s">
        <v>317</v>
      </c>
      <c r="F303" s="87" t="s">
        <v>3</v>
      </c>
      <c r="G303" s="87">
        <v>3</v>
      </c>
      <c r="H303" s="87" t="s">
        <v>78</v>
      </c>
      <c r="I303" s="87">
        <v>75</v>
      </c>
      <c r="J303" s="87">
        <v>4</v>
      </c>
      <c r="K303" s="87">
        <v>0</v>
      </c>
      <c r="L303" s="87" t="s">
        <v>353</v>
      </c>
      <c r="M303" s="124">
        <v>1</v>
      </c>
      <c r="N303" s="124">
        <v>1</v>
      </c>
      <c r="O303" s="87">
        <v>0.96375</v>
      </c>
      <c r="P303" s="87">
        <v>1927.5</v>
      </c>
      <c r="Q303" s="87">
        <v>1927.5</v>
      </c>
    </row>
    <row r="304" spans="2:17">
      <c r="B304" s="87">
        <v>293</v>
      </c>
      <c r="C304" s="87" t="s">
        <v>15</v>
      </c>
      <c r="D304" s="87">
        <v>2</v>
      </c>
      <c r="E304" s="87" t="s">
        <v>317</v>
      </c>
      <c r="F304" s="87" t="s">
        <v>4</v>
      </c>
      <c r="G304" s="87">
        <v>3</v>
      </c>
      <c r="H304" s="87" t="s">
        <v>98</v>
      </c>
      <c r="I304" s="87">
        <v>99</v>
      </c>
      <c r="J304" s="87">
        <v>5</v>
      </c>
      <c r="K304" s="87">
        <v>0</v>
      </c>
      <c r="L304" s="87" t="s">
        <v>353</v>
      </c>
      <c r="M304" s="124">
        <v>1</v>
      </c>
      <c r="N304" s="124">
        <v>1</v>
      </c>
      <c r="O304" s="87">
        <v>9.1249999999999998E-2</v>
      </c>
      <c r="P304" s="87">
        <v>182.5</v>
      </c>
      <c r="Q304" s="87">
        <v>182.5</v>
      </c>
    </row>
    <row r="305" spans="2:17">
      <c r="B305" s="87">
        <v>294</v>
      </c>
      <c r="C305" s="87" t="s">
        <v>15</v>
      </c>
      <c r="D305" s="87">
        <v>2</v>
      </c>
      <c r="E305" s="87" t="s">
        <v>317</v>
      </c>
      <c r="F305" s="87" t="s">
        <v>5</v>
      </c>
      <c r="G305" s="87">
        <v>3</v>
      </c>
      <c r="H305" s="87" t="s">
        <v>118</v>
      </c>
      <c r="I305" s="87">
        <v>123</v>
      </c>
      <c r="J305" s="87">
        <v>6</v>
      </c>
      <c r="K305" s="87">
        <v>0</v>
      </c>
      <c r="L305" s="87" t="s">
        <v>353</v>
      </c>
      <c r="M305" s="124">
        <v>1</v>
      </c>
      <c r="N305" s="124">
        <v>1</v>
      </c>
      <c r="O305" s="87">
        <v>0.69750000000000001</v>
      </c>
      <c r="P305" s="87">
        <v>1395</v>
      </c>
      <c r="Q305" s="87">
        <v>1395</v>
      </c>
    </row>
    <row r="306" spans="2:17">
      <c r="B306" s="87">
        <v>295</v>
      </c>
      <c r="C306" s="87" t="s">
        <v>15</v>
      </c>
      <c r="D306" s="87">
        <v>2</v>
      </c>
      <c r="E306" s="87" t="s">
        <v>317</v>
      </c>
      <c r="F306" s="87" t="s">
        <v>6</v>
      </c>
      <c r="G306" s="87">
        <v>3</v>
      </c>
      <c r="H306" s="87" t="s">
        <v>138</v>
      </c>
      <c r="I306" s="87">
        <v>147</v>
      </c>
      <c r="J306" s="87">
        <v>7</v>
      </c>
      <c r="K306" s="87">
        <v>0</v>
      </c>
      <c r="L306" s="87" t="s">
        <v>353</v>
      </c>
      <c r="M306" s="124">
        <v>1</v>
      </c>
      <c r="N306" s="124">
        <v>1</v>
      </c>
      <c r="O306" s="87">
        <v>0.89875000000000005</v>
      </c>
      <c r="P306" s="87">
        <v>1797.5</v>
      </c>
      <c r="Q306" s="87">
        <v>1797.5</v>
      </c>
    </row>
    <row r="307" spans="2:17">
      <c r="B307" s="87">
        <v>296</v>
      </c>
      <c r="C307" s="87" t="s">
        <v>15</v>
      </c>
      <c r="D307" s="87">
        <v>2</v>
      </c>
      <c r="E307" s="87" t="s">
        <v>317</v>
      </c>
      <c r="F307" s="87" t="s">
        <v>7</v>
      </c>
      <c r="G307" s="87">
        <v>3</v>
      </c>
      <c r="H307" s="87" t="s">
        <v>158</v>
      </c>
      <c r="I307" s="87">
        <v>171</v>
      </c>
      <c r="J307" s="87">
        <v>8</v>
      </c>
      <c r="K307" s="87">
        <v>0</v>
      </c>
      <c r="L307" s="87" t="s">
        <v>353</v>
      </c>
      <c r="M307" s="124">
        <v>1</v>
      </c>
      <c r="N307" s="124">
        <v>1</v>
      </c>
      <c r="O307" s="87">
        <v>0.96625000000000005</v>
      </c>
      <c r="P307" s="87">
        <v>1932.5</v>
      </c>
      <c r="Q307" s="87">
        <v>1932.5</v>
      </c>
    </row>
    <row r="308" spans="2:17">
      <c r="B308" s="87">
        <v>297</v>
      </c>
      <c r="C308" s="87" t="s">
        <v>15</v>
      </c>
      <c r="D308" s="87">
        <v>2</v>
      </c>
      <c r="E308" s="87" t="s">
        <v>317</v>
      </c>
      <c r="F308" s="87" t="s">
        <v>8</v>
      </c>
      <c r="G308" s="87">
        <v>3</v>
      </c>
      <c r="H308" s="87" t="s">
        <v>178</v>
      </c>
      <c r="I308" s="87">
        <v>195</v>
      </c>
      <c r="J308" s="87">
        <v>9</v>
      </c>
      <c r="K308" s="87">
        <v>0</v>
      </c>
      <c r="L308" s="87" t="s">
        <v>353</v>
      </c>
      <c r="M308" s="124">
        <v>1</v>
      </c>
      <c r="N308" s="124">
        <v>1</v>
      </c>
      <c r="O308" s="87">
        <v>0.98875000000000002</v>
      </c>
      <c r="P308" s="87">
        <v>1977.5</v>
      </c>
      <c r="Q308" s="87">
        <v>1977.5</v>
      </c>
    </row>
    <row r="309" spans="2:17">
      <c r="B309" s="87">
        <v>298</v>
      </c>
      <c r="C309" s="87" t="s">
        <v>15</v>
      </c>
      <c r="D309" s="87">
        <v>2</v>
      </c>
      <c r="E309" s="87" t="s">
        <v>317</v>
      </c>
      <c r="F309" s="87" t="s">
        <v>9</v>
      </c>
      <c r="G309" s="87">
        <v>3</v>
      </c>
      <c r="H309" s="87" t="s">
        <v>198</v>
      </c>
      <c r="I309" s="87">
        <v>219</v>
      </c>
      <c r="J309" s="87">
        <v>10</v>
      </c>
      <c r="K309" s="87">
        <v>0</v>
      </c>
      <c r="L309" s="87" t="s">
        <v>353</v>
      </c>
      <c r="M309" s="124">
        <v>1</v>
      </c>
      <c r="N309" s="124">
        <v>1</v>
      </c>
      <c r="O309" s="87">
        <v>0.99624999999999997</v>
      </c>
      <c r="P309" s="87">
        <v>1992.5</v>
      </c>
      <c r="Q309" s="87">
        <v>1992.5</v>
      </c>
    </row>
    <row r="310" spans="2:17">
      <c r="B310" s="87">
        <v>299</v>
      </c>
      <c r="C310" s="87" t="s">
        <v>15</v>
      </c>
      <c r="D310" s="87">
        <v>2</v>
      </c>
      <c r="E310" s="87" t="s">
        <v>317</v>
      </c>
      <c r="F310" s="87" t="s">
        <v>10</v>
      </c>
      <c r="G310" s="87">
        <v>3</v>
      </c>
      <c r="H310" s="87" t="s">
        <v>218</v>
      </c>
      <c r="I310" s="87">
        <v>243</v>
      </c>
      <c r="J310" s="87">
        <v>11</v>
      </c>
      <c r="K310" s="87">
        <v>0</v>
      </c>
      <c r="L310" s="87" t="s">
        <v>353</v>
      </c>
      <c r="M310" s="124">
        <v>1</v>
      </c>
      <c r="N310" s="124">
        <v>1</v>
      </c>
      <c r="O310" s="87">
        <v>8.5000000000000006E-2</v>
      </c>
      <c r="P310" s="87">
        <v>170</v>
      </c>
      <c r="Q310" s="87">
        <v>170</v>
      </c>
    </row>
    <row r="311" spans="2:17">
      <c r="B311" s="87">
        <v>300</v>
      </c>
      <c r="C311" s="87" t="s">
        <v>15</v>
      </c>
      <c r="D311" s="87">
        <v>2</v>
      </c>
      <c r="E311" s="87" t="s">
        <v>317</v>
      </c>
      <c r="F311" s="87" t="s">
        <v>11</v>
      </c>
      <c r="G311" s="87">
        <v>3</v>
      </c>
      <c r="H311" s="87" t="s">
        <v>238</v>
      </c>
      <c r="I311" s="87">
        <v>267</v>
      </c>
      <c r="J311" s="87">
        <v>12</v>
      </c>
      <c r="K311" s="87">
        <v>0</v>
      </c>
      <c r="L311" s="87" t="s">
        <v>353</v>
      </c>
      <c r="M311" s="124">
        <v>1</v>
      </c>
      <c r="N311" s="124">
        <v>1</v>
      </c>
      <c r="O311" s="87">
        <v>0.69499999999999995</v>
      </c>
      <c r="P311" s="87">
        <v>1390</v>
      </c>
      <c r="Q311" s="87">
        <v>1390</v>
      </c>
    </row>
    <row r="312" spans="2:17">
      <c r="B312" s="87">
        <v>301</v>
      </c>
      <c r="C312" s="87" t="s">
        <v>15</v>
      </c>
      <c r="D312" s="87">
        <v>2</v>
      </c>
      <c r="E312" s="87" t="s">
        <v>317</v>
      </c>
      <c r="F312" s="87" t="s">
        <v>12</v>
      </c>
      <c r="G312" s="87">
        <v>3</v>
      </c>
      <c r="H312" s="87" t="s">
        <v>258</v>
      </c>
      <c r="I312" s="87">
        <v>291</v>
      </c>
      <c r="J312" s="87">
        <v>13</v>
      </c>
      <c r="K312" s="87">
        <v>0</v>
      </c>
      <c r="L312" s="87" t="s">
        <v>353</v>
      </c>
      <c r="M312" s="124">
        <v>1</v>
      </c>
      <c r="N312" s="124">
        <v>1</v>
      </c>
      <c r="O312" s="87">
        <v>0.89875000000000005</v>
      </c>
      <c r="P312" s="87">
        <v>1797.5</v>
      </c>
      <c r="Q312" s="87">
        <v>1797.5</v>
      </c>
    </row>
    <row r="313" spans="2:17">
      <c r="B313" s="87">
        <v>302</v>
      </c>
      <c r="C313" s="87" t="s">
        <v>15</v>
      </c>
      <c r="D313" s="87">
        <v>2</v>
      </c>
      <c r="E313" s="87" t="s">
        <v>317</v>
      </c>
      <c r="F313" s="87" t="s">
        <v>13</v>
      </c>
      <c r="G313" s="87">
        <v>3</v>
      </c>
      <c r="H313" s="87" t="s">
        <v>278</v>
      </c>
      <c r="I313" s="87">
        <v>315</v>
      </c>
      <c r="J313" s="87">
        <v>14</v>
      </c>
      <c r="K313" s="87">
        <v>0</v>
      </c>
      <c r="L313" s="87" t="s">
        <v>353</v>
      </c>
      <c r="M313" s="124">
        <v>1</v>
      </c>
      <c r="N313" s="124">
        <v>1</v>
      </c>
      <c r="O313" s="87">
        <v>0.96625000000000005</v>
      </c>
      <c r="P313" s="87">
        <v>1932.5</v>
      </c>
      <c r="Q313" s="87">
        <v>1932.5</v>
      </c>
    </row>
    <row r="314" spans="2:17">
      <c r="B314" s="87">
        <v>303</v>
      </c>
      <c r="C314" s="87" t="s">
        <v>15</v>
      </c>
      <c r="D314" s="87">
        <v>2</v>
      </c>
      <c r="E314" s="87" t="s">
        <v>317</v>
      </c>
      <c r="F314" s="87" t="s">
        <v>14</v>
      </c>
      <c r="G314" s="87">
        <v>3</v>
      </c>
      <c r="H314" s="87" t="s">
        <v>298</v>
      </c>
      <c r="I314" s="87">
        <v>339</v>
      </c>
      <c r="J314" s="87">
        <v>15</v>
      </c>
      <c r="K314" s="87">
        <v>0</v>
      </c>
      <c r="L314" s="87" t="s">
        <v>353</v>
      </c>
      <c r="M314" s="124">
        <v>1</v>
      </c>
      <c r="N314" s="124">
        <v>1</v>
      </c>
      <c r="O314" s="87">
        <v>0.98875000000000002</v>
      </c>
      <c r="P314" s="87">
        <v>1977.5</v>
      </c>
      <c r="Q314" s="87">
        <v>1977.5</v>
      </c>
    </row>
    <row r="315" spans="2:17">
      <c r="B315" s="87">
        <v>304</v>
      </c>
      <c r="C315" s="87" t="s">
        <v>15</v>
      </c>
      <c r="D315" s="87">
        <v>2</v>
      </c>
      <c r="E315" s="87" t="s">
        <v>317</v>
      </c>
      <c r="F315" s="87" t="s">
        <v>15</v>
      </c>
      <c r="G315" s="87">
        <v>3</v>
      </c>
      <c r="H315" s="87" t="s">
        <v>318</v>
      </c>
      <c r="I315" s="87">
        <v>363</v>
      </c>
      <c r="J315" s="87">
        <v>16</v>
      </c>
      <c r="K315" s="87">
        <v>0</v>
      </c>
      <c r="L315" s="87" t="s">
        <v>353</v>
      </c>
      <c r="M315" s="124">
        <v>1</v>
      </c>
      <c r="N315" s="124">
        <v>1</v>
      </c>
      <c r="O315" s="87">
        <v>0.99624999999999997</v>
      </c>
      <c r="P315" s="87">
        <v>1992.5</v>
      </c>
      <c r="Q315" s="87">
        <v>1992.5</v>
      </c>
    </row>
    <row r="316" spans="2:17">
      <c r="B316" s="87">
        <v>305</v>
      </c>
      <c r="C316" s="87" t="s">
        <v>15</v>
      </c>
      <c r="D316" s="87">
        <v>2</v>
      </c>
      <c r="E316" s="87" t="s">
        <v>317</v>
      </c>
      <c r="F316" s="87" t="s">
        <v>0</v>
      </c>
      <c r="G316" s="87">
        <v>4</v>
      </c>
      <c r="H316" s="87" t="s">
        <v>19</v>
      </c>
      <c r="I316" s="87">
        <v>4</v>
      </c>
      <c r="J316" s="87">
        <v>1</v>
      </c>
      <c r="K316" s="87">
        <v>0</v>
      </c>
      <c r="L316" s="87" t="s">
        <v>353</v>
      </c>
      <c r="M316" s="124">
        <v>1</v>
      </c>
      <c r="N316" s="124">
        <v>1</v>
      </c>
      <c r="O316" s="87">
        <v>2.75E-2</v>
      </c>
      <c r="P316" s="87">
        <v>55</v>
      </c>
      <c r="Q316" s="87">
        <v>55</v>
      </c>
    </row>
    <row r="317" spans="2:17">
      <c r="B317" s="87">
        <v>306</v>
      </c>
      <c r="C317" s="87" t="s">
        <v>15</v>
      </c>
      <c r="D317" s="87">
        <v>2</v>
      </c>
      <c r="E317" s="87" t="s">
        <v>317</v>
      </c>
      <c r="F317" s="87" t="s">
        <v>1</v>
      </c>
      <c r="G317" s="87">
        <v>4</v>
      </c>
      <c r="H317" s="87" t="s">
        <v>39</v>
      </c>
      <c r="I317" s="87">
        <v>28</v>
      </c>
      <c r="J317" s="87">
        <v>2</v>
      </c>
      <c r="K317" s="87">
        <v>0</v>
      </c>
      <c r="L317" s="87" t="s">
        <v>353</v>
      </c>
      <c r="M317" s="124">
        <v>1</v>
      </c>
      <c r="N317" s="124">
        <v>1</v>
      </c>
      <c r="O317" s="87">
        <v>0.67625000000000002</v>
      </c>
      <c r="P317" s="87">
        <v>1352.5</v>
      </c>
      <c r="Q317" s="87">
        <v>1352.5</v>
      </c>
    </row>
    <row r="318" spans="2:17">
      <c r="B318" s="87">
        <v>307</v>
      </c>
      <c r="C318" s="87" t="s">
        <v>15</v>
      </c>
      <c r="D318" s="87">
        <v>2</v>
      </c>
      <c r="E318" s="87" t="s">
        <v>317</v>
      </c>
      <c r="F318" s="87" t="s">
        <v>2</v>
      </c>
      <c r="G318" s="87">
        <v>4</v>
      </c>
      <c r="H318" s="87" t="s">
        <v>59</v>
      </c>
      <c r="I318" s="87">
        <v>52</v>
      </c>
      <c r="J318" s="87">
        <v>3</v>
      </c>
      <c r="K318" s="87">
        <v>0</v>
      </c>
      <c r="L318" s="87" t="s">
        <v>353</v>
      </c>
      <c r="M318" s="124">
        <v>1</v>
      </c>
      <c r="N318" s="124">
        <v>1</v>
      </c>
      <c r="O318" s="87">
        <v>0.89249999999999996</v>
      </c>
      <c r="P318" s="87">
        <v>1785</v>
      </c>
      <c r="Q318" s="87">
        <v>1785</v>
      </c>
    </row>
    <row r="319" spans="2:17">
      <c r="B319" s="87">
        <v>308</v>
      </c>
      <c r="C319" s="87" t="s">
        <v>15</v>
      </c>
      <c r="D319" s="87">
        <v>2</v>
      </c>
      <c r="E319" s="87" t="s">
        <v>317</v>
      </c>
      <c r="F319" s="87" t="s">
        <v>3</v>
      </c>
      <c r="G319" s="87">
        <v>4</v>
      </c>
      <c r="H319" s="87" t="s">
        <v>79</v>
      </c>
      <c r="I319" s="87">
        <v>76</v>
      </c>
      <c r="J319" s="87">
        <v>4</v>
      </c>
      <c r="K319" s="87">
        <v>0</v>
      </c>
      <c r="L319" s="87" t="s">
        <v>353</v>
      </c>
      <c r="M319" s="124">
        <v>1</v>
      </c>
      <c r="N319" s="124">
        <v>1</v>
      </c>
      <c r="O319" s="87">
        <v>0.96375</v>
      </c>
      <c r="P319" s="87">
        <v>1927.5</v>
      </c>
      <c r="Q319" s="87">
        <v>1927.5</v>
      </c>
    </row>
    <row r="320" spans="2:17">
      <c r="B320" s="87">
        <v>309</v>
      </c>
      <c r="C320" s="87" t="s">
        <v>15</v>
      </c>
      <c r="D320" s="87">
        <v>2</v>
      </c>
      <c r="E320" s="87" t="s">
        <v>317</v>
      </c>
      <c r="F320" s="87" t="s">
        <v>4</v>
      </c>
      <c r="G320" s="87">
        <v>4</v>
      </c>
      <c r="H320" s="87" t="s">
        <v>99</v>
      </c>
      <c r="I320" s="87">
        <v>100</v>
      </c>
      <c r="J320" s="87">
        <v>5</v>
      </c>
      <c r="K320" s="87">
        <v>0</v>
      </c>
      <c r="L320" s="87" t="s">
        <v>353</v>
      </c>
      <c r="M320" s="124">
        <v>1</v>
      </c>
      <c r="N320" s="124">
        <v>1</v>
      </c>
      <c r="O320" s="87">
        <v>9.1249999999999998E-2</v>
      </c>
      <c r="P320" s="87">
        <v>182.5</v>
      </c>
      <c r="Q320" s="87">
        <v>182.5</v>
      </c>
    </row>
    <row r="321" spans="2:17">
      <c r="B321" s="87">
        <v>310</v>
      </c>
      <c r="C321" s="87" t="s">
        <v>15</v>
      </c>
      <c r="D321" s="87">
        <v>2</v>
      </c>
      <c r="E321" s="87" t="s">
        <v>317</v>
      </c>
      <c r="F321" s="87" t="s">
        <v>5</v>
      </c>
      <c r="G321" s="87">
        <v>4</v>
      </c>
      <c r="H321" s="87" t="s">
        <v>119</v>
      </c>
      <c r="I321" s="87">
        <v>124</v>
      </c>
      <c r="J321" s="87">
        <v>6</v>
      </c>
      <c r="K321" s="87">
        <v>0</v>
      </c>
      <c r="L321" s="87" t="s">
        <v>353</v>
      </c>
      <c r="M321" s="124">
        <v>1</v>
      </c>
      <c r="N321" s="124">
        <v>1</v>
      </c>
      <c r="O321" s="87">
        <v>0.69750000000000001</v>
      </c>
      <c r="P321" s="87">
        <v>1395</v>
      </c>
      <c r="Q321" s="87">
        <v>1395</v>
      </c>
    </row>
    <row r="322" spans="2:17">
      <c r="B322" s="87">
        <v>311</v>
      </c>
      <c r="C322" s="87" t="s">
        <v>15</v>
      </c>
      <c r="D322" s="87">
        <v>2</v>
      </c>
      <c r="E322" s="87" t="s">
        <v>317</v>
      </c>
      <c r="F322" s="87" t="s">
        <v>6</v>
      </c>
      <c r="G322" s="87">
        <v>4</v>
      </c>
      <c r="H322" s="87" t="s">
        <v>139</v>
      </c>
      <c r="I322" s="87">
        <v>148</v>
      </c>
      <c r="J322" s="87">
        <v>7</v>
      </c>
      <c r="K322" s="87">
        <v>0</v>
      </c>
      <c r="L322" s="87" t="s">
        <v>353</v>
      </c>
      <c r="M322" s="124">
        <v>1</v>
      </c>
      <c r="N322" s="124">
        <v>1</v>
      </c>
      <c r="O322" s="87">
        <v>0.89875000000000005</v>
      </c>
      <c r="P322" s="87">
        <v>1797.5</v>
      </c>
      <c r="Q322" s="87">
        <v>1797.5</v>
      </c>
    </row>
    <row r="323" spans="2:17">
      <c r="B323" s="87">
        <v>312</v>
      </c>
      <c r="C323" s="87" t="s">
        <v>15</v>
      </c>
      <c r="D323" s="87">
        <v>2</v>
      </c>
      <c r="E323" s="87" t="s">
        <v>317</v>
      </c>
      <c r="F323" s="87" t="s">
        <v>7</v>
      </c>
      <c r="G323" s="87">
        <v>4</v>
      </c>
      <c r="H323" s="87" t="s">
        <v>159</v>
      </c>
      <c r="I323" s="87">
        <v>172</v>
      </c>
      <c r="J323" s="87">
        <v>8</v>
      </c>
      <c r="K323" s="87">
        <v>0</v>
      </c>
      <c r="L323" s="87" t="s">
        <v>353</v>
      </c>
      <c r="M323" s="124">
        <v>1</v>
      </c>
      <c r="N323" s="124">
        <v>1</v>
      </c>
      <c r="O323" s="87">
        <v>0.96625000000000005</v>
      </c>
      <c r="P323" s="87">
        <v>1932.5</v>
      </c>
      <c r="Q323" s="87">
        <v>1932.5</v>
      </c>
    </row>
    <row r="324" spans="2:17">
      <c r="B324" s="87">
        <v>313</v>
      </c>
      <c r="C324" s="87" t="s">
        <v>15</v>
      </c>
      <c r="D324" s="87">
        <v>2</v>
      </c>
      <c r="E324" s="87" t="s">
        <v>317</v>
      </c>
      <c r="F324" s="87" t="s">
        <v>8</v>
      </c>
      <c r="G324" s="87">
        <v>4</v>
      </c>
      <c r="H324" s="87" t="s">
        <v>179</v>
      </c>
      <c r="I324" s="87">
        <v>196</v>
      </c>
      <c r="J324" s="87">
        <v>9</v>
      </c>
      <c r="K324" s="87">
        <v>0</v>
      </c>
      <c r="L324" s="87" t="s">
        <v>353</v>
      </c>
      <c r="M324" s="124">
        <v>1</v>
      </c>
      <c r="N324" s="124">
        <v>1</v>
      </c>
      <c r="O324" s="87">
        <v>0.98875000000000002</v>
      </c>
      <c r="P324" s="87">
        <v>1977.5</v>
      </c>
      <c r="Q324" s="87">
        <v>1977.5</v>
      </c>
    </row>
    <row r="325" spans="2:17">
      <c r="B325" s="87">
        <v>314</v>
      </c>
      <c r="C325" s="87" t="s">
        <v>15</v>
      </c>
      <c r="D325" s="87">
        <v>2</v>
      </c>
      <c r="E325" s="87" t="s">
        <v>317</v>
      </c>
      <c r="F325" s="87" t="s">
        <v>9</v>
      </c>
      <c r="G325" s="87">
        <v>4</v>
      </c>
      <c r="H325" s="87" t="s">
        <v>199</v>
      </c>
      <c r="I325" s="87">
        <v>220</v>
      </c>
      <c r="J325" s="87">
        <v>10</v>
      </c>
      <c r="K325" s="87">
        <v>0</v>
      </c>
      <c r="L325" s="87" t="s">
        <v>353</v>
      </c>
      <c r="M325" s="124">
        <v>1</v>
      </c>
      <c r="N325" s="124">
        <v>1</v>
      </c>
      <c r="O325" s="87">
        <v>0.99624999999999997</v>
      </c>
      <c r="P325" s="87">
        <v>1992.5</v>
      </c>
      <c r="Q325" s="87">
        <v>1992.5</v>
      </c>
    </row>
    <row r="326" spans="2:17">
      <c r="B326" s="87">
        <v>315</v>
      </c>
      <c r="C326" s="87" t="s">
        <v>15</v>
      </c>
      <c r="D326" s="87">
        <v>2</v>
      </c>
      <c r="E326" s="87" t="s">
        <v>317</v>
      </c>
      <c r="F326" s="87" t="s">
        <v>10</v>
      </c>
      <c r="G326" s="87">
        <v>4</v>
      </c>
      <c r="H326" s="87" t="s">
        <v>219</v>
      </c>
      <c r="I326" s="87">
        <v>244</v>
      </c>
      <c r="J326" s="87">
        <v>11</v>
      </c>
      <c r="K326" s="87">
        <v>0</v>
      </c>
      <c r="L326" s="87" t="s">
        <v>353</v>
      </c>
      <c r="M326" s="124">
        <v>1</v>
      </c>
      <c r="N326" s="124">
        <v>1</v>
      </c>
      <c r="O326" s="87">
        <v>8.5000000000000006E-2</v>
      </c>
      <c r="P326" s="87">
        <v>170</v>
      </c>
      <c r="Q326" s="87">
        <v>170</v>
      </c>
    </row>
    <row r="327" spans="2:17">
      <c r="B327" s="87">
        <v>316</v>
      </c>
      <c r="C327" s="87" t="s">
        <v>15</v>
      </c>
      <c r="D327" s="87">
        <v>2</v>
      </c>
      <c r="E327" s="87" t="s">
        <v>317</v>
      </c>
      <c r="F327" s="87" t="s">
        <v>11</v>
      </c>
      <c r="G327" s="87">
        <v>4</v>
      </c>
      <c r="H327" s="87" t="s">
        <v>239</v>
      </c>
      <c r="I327" s="87">
        <v>268</v>
      </c>
      <c r="J327" s="87">
        <v>12</v>
      </c>
      <c r="K327" s="87">
        <v>0</v>
      </c>
      <c r="L327" s="87" t="s">
        <v>353</v>
      </c>
      <c r="M327" s="124">
        <v>1</v>
      </c>
      <c r="N327" s="124">
        <v>1</v>
      </c>
      <c r="O327" s="87">
        <v>0.69499999999999995</v>
      </c>
      <c r="P327" s="87">
        <v>1390</v>
      </c>
      <c r="Q327" s="87">
        <v>1390</v>
      </c>
    </row>
    <row r="328" spans="2:17">
      <c r="B328" s="87">
        <v>317</v>
      </c>
      <c r="C328" s="87" t="s">
        <v>15</v>
      </c>
      <c r="D328" s="87">
        <v>2</v>
      </c>
      <c r="E328" s="87" t="s">
        <v>317</v>
      </c>
      <c r="F328" s="87" t="s">
        <v>12</v>
      </c>
      <c r="G328" s="87">
        <v>4</v>
      </c>
      <c r="H328" s="87" t="s">
        <v>259</v>
      </c>
      <c r="I328" s="87">
        <v>292</v>
      </c>
      <c r="J328" s="87">
        <v>13</v>
      </c>
      <c r="K328" s="87">
        <v>0</v>
      </c>
      <c r="L328" s="87" t="s">
        <v>353</v>
      </c>
      <c r="M328" s="124">
        <v>1</v>
      </c>
      <c r="N328" s="124">
        <v>1</v>
      </c>
      <c r="O328" s="87">
        <v>0.89875000000000005</v>
      </c>
      <c r="P328" s="87">
        <v>1797.5</v>
      </c>
      <c r="Q328" s="87">
        <v>1797.5</v>
      </c>
    </row>
    <row r="329" spans="2:17">
      <c r="B329" s="87">
        <v>318</v>
      </c>
      <c r="C329" s="87" t="s">
        <v>15</v>
      </c>
      <c r="D329" s="87">
        <v>2</v>
      </c>
      <c r="E329" s="87" t="s">
        <v>317</v>
      </c>
      <c r="F329" s="87" t="s">
        <v>13</v>
      </c>
      <c r="G329" s="87">
        <v>4</v>
      </c>
      <c r="H329" s="87" t="s">
        <v>279</v>
      </c>
      <c r="I329" s="87">
        <v>316</v>
      </c>
      <c r="J329" s="87">
        <v>14</v>
      </c>
      <c r="K329" s="87">
        <v>0</v>
      </c>
      <c r="L329" s="87" t="s">
        <v>353</v>
      </c>
      <c r="M329" s="124">
        <v>1</v>
      </c>
      <c r="N329" s="124">
        <v>1</v>
      </c>
      <c r="O329" s="87">
        <v>0.96625000000000005</v>
      </c>
      <c r="P329" s="87">
        <v>1932.5</v>
      </c>
      <c r="Q329" s="87">
        <v>1932.5</v>
      </c>
    </row>
    <row r="330" spans="2:17">
      <c r="B330" s="87">
        <v>319</v>
      </c>
      <c r="C330" s="87" t="s">
        <v>15</v>
      </c>
      <c r="D330" s="87">
        <v>2</v>
      </c>
      <c r="E330" s="87" t="s">
        <v>317</v>
      </c>
      <c r="F330" s="87" t="s">
        <v>14</v>
      </c>
      <c r="G330" s="87">
        <v>4</v>
      </c>
      <c r="H330" s="87" t="s">
        <v>299</v>
      </c>
      <c r="I330" s="87">
        <v>340</v>
      </c>
      <c r="J330" s="87">
        <v>15</v>
      </c>
      <c r="K330" s="87">
        <v>0</v>
      </c>
      <c r="L330" s="87" t="s">
        <v>353</v>
      </c>
      <c r="M330" s="124">
        <v>1</v>
      </c>
      <c r="N330" s="124">
        <v>1</v>
      </c>
      <c r="O330" s="87">
        <v>0.98875000000000002</v>
      </c>
      <c r="P330" s="87">
        <v>1977.5</v>
      </c>
      <c r="Q330" s="87">
        <v>1977.5</v>
      </c>
    </row>
    <row r="331" spans="2:17">
      <c r="B331" s="87">
        <v>320</v>
      </c>
      <c r="C331" s="87" t="s">
        <v>15</v>
      </c>
      <c r="D331" s="87">
        <v>2</v>
      </c>
      <c r="E331" s="87" t="s">
        <v>317</v>
      </c>
      <c r="F331" s="87" t="s">
        <v>15</v>
      </c>
      <c r="G331" s="87">
        <v>4</v>
      </c>
      <c r="H331" s="87" t="s">
        <v>319</v>
      </c>
      <c r="I331" s="87">
        <v>364</v>
      </c>
      <c r="J331" s="87">
        <v>16</v>
      </c>
      <c r="K331" s="87">
        <v>0</v>
      </c>
      <c r="L331" s="87" t="s">
        <v>353</v>
      </c>
      <c r="M331" s="124">
        <v>1</v>
      </c>
      <c r="N331" s="124">
        <v>1</v>
      </c>
      <c r="O331" s="87">
        <v>0.99624999999999997</v>
      </c>
      <c r="P331" s="87">
        <v>1992.5</v>
      </c>
      <c r="Q331" s="87">
        <v>1992.5</v>
      </c>
    </row>
    <row r="332" spans="2:17">
      <c r="B332" s="87">
        <v>321</v>
      </c>
      <c r="C332" s="87" t="s">
        <v>15</v>
      </c>
      <c r="D332" s="87">
        <v>2</v>
      </c>
      <c r="E332" s="87" t="s">
        <v>317</v>
      </c>
      <c r="F332" s="87" t="s">
        <v>0</v>
      </c>
      <c r="G332" s="87">
        <v>5</v>
      </c>
      <c r="H332" s="87" t="s">
        <v>20</v>
      </c>
      <c r="I332" s="87">
        <v>5</v>
      </c>
      <c r="J332" s="87">
        <v>1</v>
      </c>
      <c r="K332" s="87">
        <v>0</v>
      </c>
      <c r="L332" s="87" t="s">
        <v>353</v>
      </c>
      <c r="M332" s="124">
        <v>1</v>
      </c>
      <c r="N332" s="124">
        <v>1</v>
      </c>
      <c r="O332" s="87">
        <v>2.75E-2</v>
      </c>
      <c r="P332" s="87">
        <v>55</v>
      </c>
      <c r="Q332" s="87">
        <v>55</v>
      </c>
    </row>
    <row r="333" spans="2:17">
      <c r="B333" s="87">
        <v>322</v>
      </c>
      <c r="C333" s="87" t="s">
        <v>15</v>
      </c>
      <c r="D333" s="87">
        <v>3</v>
      </c>
      <c r="E333" s="87" t="s">
        <v>318</v>
      </c>
      <c r="F333" s="87" t="s">
        <v>1</v>
      </c>
      <c r="G333" s="87">
        <v>5</v>
      </c>
      <c r="H333" s="87" t="s">
        <v>40</v>
      </c>
      <c r="I333" s="87">
        <v>29</v>
      </c>
      <c r="J333" s="87">
        <v>2</v>
      </c>
      <c r="K333" s="87">
        <v>0</v>
      </c>
      <c r="L333" s="87" t="s">
        <v>353</v>
      </c>
      <c r="M333" s="124">
        <v>1</v>
      </c>
      <c r="N333" s="124">
        <v>1</v>
      </c>
      <c r="O333" s="87">
        <v>0.67625000000000002</v>
      </c>
      <c r="P333" s="87">
        <v>1352.5</v>
      </c>
      <c r="Q333" s="87">
        <v>1352.5</v>
      </c>
    </row>
    <row r="334" spans="2:17">
      <c r="B334" s="87">
        <v>323</v>
      </c>
      <c r="C334" s="87" t="s">
        <v>15</v>
      </c>
      <c r="D334" s="87">
        <v>3</v>
      </c>
      <c r="E334" s="87" t="s">
        <v>318</v>
      </c>
      <c r="F334" s="87" t="s">
        <v>2</v>
      </c>
      <c r="G334" s="87">
        <v>5</v>
      </c>
      <c r="H334" s="87" t="s">
        <v>60</v>
      </c>
      <c r="I334" s="87">
        <v>53</v>
      </c>
      <c r="J334" s="87">
        <v>3</v>
      </c>
      <c r="K334" s="87">
        <v>0</v>
      </c>
      <c r="L334" s="87" t="s">
        <v>353</v>
      </c>
      <c r="M334" s="124">
        <v>1</v>
      </c>
      <c r="N334" s="124">
        <v>1</v>
      </c>
      <c r="O334" s="87">
        <v>0.89249999999999996</v>
      </c>
      <c r="P334" s="87">
        <v>1785</v>
      </c>
      <c r="Q334" s="87">
        <v>1785</v>
      </c>
    </row>
    <row r="335" spans="2:17">
      <c r="B335" s="87">
        <v>324</v>
      </c>
      <c r="C335" s="87" t="s">
        <v>15</v>
      </c>
      <c r="D335" s="87">
        <v>3</v>
      </c>
      <c r="E335" s="87" t="s">
        <v>318</v>
      </c>
      <c r="F335" s="87" t="s">
        <v>3</v>
      </c>
      <c r="G335" s="87">
        <v>5</v>
      </c>
      <c r="H335" s="87" t="s">
        <v>80</v>
      </c>
      <c r="I335" s="87">
        <v>77</v>
      </c>
      <c r="J335" s="87">
        <v>4</v>
      </c>
      <c r="K335" s="87">
        <v>0</v>
      </c>
      <c r="L335" s="87" t="s">
        <v>353</v>
      </c>
      <c r="M335" s="124">
        <v>1</v>
      </c>
      <c r="N335" s="124">
        <v>1</v>
      </c>
      <c r="O335" s="87">
        <v>0.96375</v>
      </c>
      <c r="P335" s="87">
        <v>1927.5</v>
      </c>
      <c r="Q335" s="87">
        <v>1927.5</v>
      </c>
    </row>
    <row r="336" spans="2:17">
      <c r="B336" s="87">
        <v>325</v>
      </c>
      <c r="C336" s="87" t="s">
        <v>15</v>
      </c>
      <c r="D336" s="87">
        <v>3</v>
      </c>
      <c r="E336" s="87" t="s">
        <v>318</v>
      </c>
      <c r="F336" s="87" t="s">
        <v>4</v>
      </c>
      <c r="G336" s="87">
        <v>5</v>
      </c>
      <c r="H336" s="87" t="s">
        <v>100</v>
      </c>
      <c r="I336" s="87">
        <v>101</v>
      </c>
      <c r="J336" s="87">
        <v>5</v>
      </c>
      <c r="K336" s="87">
        <v>0</v>
      </c>
      <c r="L336" s="87" t="s">
        <v>353</v>
      </c>
      <c r="M336" s="124">
        <v>1</v>
      </c>
      <c r="N336" s="124">
        <v>1</v>
      </c>
      <c r="O336" s="87">
        <v>9.1249999999999998E-2</v>
      </c>
      <c r="P336" s="87">
        <v>182.5</v>
      </c>
      <c r="Q336" s="87">
        <v>182.5</v>
      </c>
    </row>
    <row r="337" spans="2:17">
      <c r="B337" s="87">
        <v>326</v>
      </c>
      <c r="C337" s="87" t="s">
        <v>15</v>
      </c>
      <c r="D337" s="87">
        <v>3</v>
      </c>
      <c r="E337" s="87" t="s">
        <v>318</v>
      </c>
      <c r="F337" s="87" t="s">
        <v>5</v>
      </c>
      <c r="G337" s="87">
        <v>5</v>
      </c>
      <c r="H337" s="87" t="s">
        <v>120</v>
      </c>
      <c r="I337" s="87">
        <v>125</v>
      </c>
      <c r="J337" s="87">
        <v>6</v>
      </c>
      <c r="K337" s="87">
        <v>0</v>
      </c>
      <c r="L337" s="87" t="s">
        <v>353</v>
      </c>
      <c r="M337" s="124">
        <v>1</v>
      </c>
      <c r="N337" s="124">
        <v>1</v>
      </c>
      <c r="O337" s="87">
        <v>0.69750000000000001</v>
      </c>
      <c r="P337" s="87">
        <v>1395</v>
      </c>
      <c r="Q337" s="87">
        <v>1395</v>
      </c>
    </row>
    <row r="338" spans="2:17">
      <c r="B338" s="87">
        <v>327</v>
      </c>
      <c r="C338" s="87" t="s">
        <v>15</v>
      </c>
      <c r="D338" s="87">
        <v>3</v>
      </c>
      <c r="E338" s="87" t="s">
        <v>318</v>
      </c>
      <c r="F338" s="87" t="s">
        <v>6</v>
      </c>
      <c r="G338" s="87">
        <v>5</v>
      </c>
      <c r="H338" s="87" t="s">
        <v>140</v>
      </c>
      <c r="I338" s="87">
        <v>149</v>
      </c>
      <c r="J338" s="87">
        <v>7</v>
      </c>
      <c r="K338" s="87">
        <v>0</v>
      </c>
      <c r="L338" s="87" t="s">
        <v>353</v>
      </c>
      <c r="M338" s="124">
        <v>1</v>
      </c>
      <c r="N338" s="124">
        <v>1</v>
      </c>
      <c r="O338" s="87">
        <v>0.89875000000000005</v>
      </c>
      <c r="P338" s="87">
        <v>1797.5</v>
      </c>
      <c r="Q338" s="87">
        <v>1797.5</v>
      </c>
    </row>
    <row r="339" spans="2:17">
      <c r="B339" s="87">
        <v>328</v>
      </c>
      <c r="C339" s="87" t="s">
        <v>15</v>
      </c>
      <c r="D339" s="87">
        <v>3</v>
      </c>
      <c r="E339" s="87" t="s">
        <v>318</v>
      </c>
      <c r="F339" s="87" t="s">
        <v>7</v>
      </c>
      <c r="G339" s="87">
        <v>5</v>
      </c>
      <c r="H339" s="87" t="s">
        <v>160</v>
      </c>
      <c r="I339" s="87">
        <v>173</v>
      </c>
      <c r="J339" s="87">
        <v>8</v>
      </c>
      <c r="K339" s="87">
        <v>0</v>
      </c>
      <c r="L339" s="87" t="s">
        <v>353</v>
      </c>
      <c r="M339" s="124">
        <v>1</v>
      </c>
      <c r="N339" s="124">
        <v>1</v>
      </c>
      <c r="O339" s="87">
        <v>0.96625000000000005</v>
      </c>
      <c r="P339" s="87">
        <v>1932.5</v>
      </c>
      <c r="Q339" s="87">
        <v>1932.5</v>
      </c>
    </row>
    <row r="340" spans="2:17">
      <c r="B340" s="87">
        <v>329</v>
      </c>
      <c r="C340" s="87" t="s">
        <v>15</v>
      </c>
      <c r="D340" s="87">
        <v>3</v>
      </c>
      <c r="E340" s="87" t="s">
        <v>318</v>
      </c>
      <c r="F340" s="87" t="s">
        <v>8</v>
      </c>
      <c r="G340" s="87">
        <v>5</v>
      </c>
      <c r="H340" s="87" t="s">
        <v>180</v>
      </c>
      <c r="I340" s="87">
        <v>197</v>
      </c>
      <c r="J340" s="87">
        <v>9</v>
      </c>
      <c r="K340" s="87">
        <v>0</v>
      </c>
      <c r="L340" s="87" t="s">
        <v>353</v>
      </c>
      <c r="M340" s="124">
        <v>1</v>
      </c>
      <c r="N340" s="124">
        <v>1</v>
      </c>
      <c r="O340" s="87">
        <v>0.98875000000000002</v>
      </c>
      <c r="P340" s="87">
        <v>1977.5</v>
      </c>
      <c r="Q340" s="87">
        <v>1977.5</v>
      </c>
    </row>
    <row r="341" spans="2:17">
      <c r="B341" s="87">
        <v>330</v>
      </c>
      <c r="C341" s="87" t="s">
        <v>15</v>
      </c>
      <c r="D341" s="87">
        <v>3</v>
      </c>
      <c r="E341" s="87" t="s">
        <v>318</v>
      </c>
      <c r="F341" s="87" t="s">
        <v>9</v>
      </c>
      <c r="G341" s="87">
        <v>5</v>
      </c>
      <c r="H341" s="87" t="s">
        <v>200</v>
      </c>
      <c r="I341" s="87">
        <v>221</v>
      </c>
      <c r="J341" s="87">
        <v>10</v>
      </c>
      <c r="K341" s="87">
        <v>0</v>
      </c>
      <c r="L341" s="87" t="s">
        <v>353</v>
      </c>
      <c r="M341" s="124">
        <v>1</v>
      </c>
      <c r="N341" s="124">
        <v>1</v>
      </c>
      <c r="O341" s="87">
        <v>0.99624999999999997</v>
      </c>
      <c r="P341" s="87">
        <v>1992.5</v>
      </c>
      <c r="Q341" s="87">
        <v>1992.5</v>
      </c>
    </row>
    <row r="342" spans="2:17">
      <c r="B342" s="87">
        <v>331</v>
      </c>
      <c r="C342" s="87" t="s">
        <v>15</v>
      </c>
      <c r="D342" s="87">
        <v>3</v>
      </c>
      <c r="E342" s="87" t="s">
        <v>318</v>
      </c>
      <c r="F342" s="87" t="s">
        <v>10</v>
      </c>
      <c r="G342" s="87">
        <v>5</v>
      </c>
      <c r="H342" s="87" t="s">
        <v>220</v>
      </c>
      <c r="I342" s="87">
        <v>245</v>
      </c>
      <c r="J342" s="87">
        <v>11</v>
      </c>
      <c r="K342" s="87">
        <v>0</v>
      </c>
      <c r="L342" s="87" t="s">
        <v>353</v>
      </c>
      <c r="M342" s="124">
        <v>1</v>
      </c>
      <c r="N342" s="124">
        <v>1</v>
      </c>
      <c r="O342" s="87">
        <v>8.5000000000000006E-2</v>
      </c>
      <c r="P342" s="87">
        <v>170</v>
      </c>
      <c r="Q342" s="87">
        <v>170</v>
      </c>
    </row>
    <row r="343" spans="2:17">
      <c r="B343" s="87">
        <v>332</v>
      </c>
      <c r="C343" s="87" t="s">
        <v>15</v>
      </c>
      <c r="D343" s="87">
        <v>3</v>
      </c>
      <c r="E343" s="87" t="s">
        <v>318</v>
      </c>
      <c r="F343" s="87" t="s">
        <v>11</v>
      </c>
      <c r="G343" s="87">
        <v>5</v>
      </c>
      <c r="H343" s="87" t="s">
        <v>240</v>
      </c>
      <c r="I343" s="87">
        <v>269</v>
      </c>
      <c r="J343" s="87">
        <v>12</v>
      </c>
      <c r="K343" s="87">
        <v>0</v>
      </c>
      <c r="L343" s="87" t="s">
        <v>353</v>
      </c>
      <c r="M343" s="124">
        <v>1</v>
      </c>
      <c r="N343" s="124">
        <v>1</v>
      </c>
      <c r="O343" s="87">
        <v>0.69499999999999995</v>
      </c>
      <c r="P343" s="87">
        <v>1390</v>
      </c>
      <c r="Q343" s="87">
        <v>1390</v>
      </c>
    </row>
    <row r="344" spans="2:17">
      <c r="B344" s="87">
        <v>333</v>
      </c>
      <c r="C344" s="87" t="s">
        <v>15</v>
      </c>
      <c r="D344" s="87">
        <v>3</v>
      </c>
      <c r="E344" s="87" t="s">
        <v>318</v>
      </c>
      <c r="F344" s="87" t="s">
        <v>12</v>
      </c>
      <c r="G344" s="87">
        <v>5</v>
      </c>
      <c r="H344" s="87" t="s">
        <v>260</v>
      </c>
      <c r="I344" s="87">
        <v>293</v>
      </c>
      <c r="J344" s="87">
        <v>13</v>
      </c>
      <c r="K344" s="87">
        <v>0</v>
      </c>
      <c r="L344" s="87" t="s">
        <v>353</v>
      </c>
      <c r="M344" s="124">
        <v>1</v>
      </c>
      <c r="N344" s="124">
        <v>1</v>
      </c>
      <c r="O344" s="87">
        <v>0.89875000000000005</v>
      </c>
      <c r="P344" s="87">
        <v>1797.5</v>
      </c>
      <c r="Q344" s="87">
        <v>1797.5</v>
      </c>
    </row>
    <row r="345" spans="2:17">
      <c r="B345" s="87">
        <v>334</v>
      </c>
      <c r="C345" s="87" t="s">
        <v>15</v>
      </c>
      <c r="D345" s="87">
        <v>3</v>
      </c>
      <c r="E345" s="87" t="s">
        <v>318</v>
      </c>
      <c r="F345" s="87" t="s">
        <v>13</v>
      </c>
      <c r="G345" s="87">
        <v>5</v>
      </c>
      <c r="H345" s="87" t="s">
        <v>280</v>
      </c>
      <c r="I345" s="87">
        <v>317</v>
      </c>
      <c r="J345" s="87">
        <v>14</v>
      </c>
      <c r="K345" s="87">
        <v>0</v>
      </c>
      <c r="L345" s="87" t="s">
        <v>353</v>
      </c>
      <c r="M345" s="124">
        <v>1</v>
      </c>
      <c r="N345" s="124">
        <v>1</v>
      </c>
      <c r="O345" s="87">
        <v>0.96625000000000005</v>
      </c>
      <c r="P345" s="87">
        <v>1932.5</v>
      </c>
      <c r="Q345" s="87">
        <v>1932.5</v>
      </c>
    </row>
    <row r="346" spans="2:17">
      <c r="B346" s="87">
        <v>335</v>
      </c>
      <c r="C346" s="87" t="s">
        <v>15</v>
      </c>
      <c r="D346" s="87">
        <v>3</v>
      </c>
      <c r="E346" s="87" t="s">
        <v>318</v>
      </c>
      <c r="F346" s="87" t="s">
        <v>14</v>
      </c>
      <c r="G346" s="87">
        <v>5</v>
      </c>
      <c r="H346" s="87" t="s">
        <v>300</v>
      </c>
      <c r="I346" s="87">
        <v>341</v>
      </c>
      <c r="J346" s="87">
        <v>15</v>
      </c>
      <c r="K346" s="87">
        <v>0</v>
      </c>
      <c r="L346" s="87" t="s">
        <v>353</v>
      </c>
      <c r="M346" s="124">
        <v>1</v>
      </c>
      <c r="N346" s="124">
        <v>1</v>
      </c>
      <c r="O346" s="87">
        <v>0.98875000000000002</v>
      </c>
      <c r="P346" s="87">
        <v>1977.5</v>
      </c>
      <c r="Q346" s="87">
        <v>1977.5</v>
      </c>
    </row>
    <row r="347" spans="2:17">
      <c r="B347" s="87">
        <v>336</v>
      </c>
      <c r="C347" s="87" t="s">
        <v>15</v>
      </c>
      <c r="D347" s="87">
        <v>3</v>
      </c>
      <c r="E347" s="87" t="s">
        <v>318</v>
      </c>
      <c r="F347" s="87" t="s">
        <v>15</v>
      </c>
      <c r="G347" s="87">
        <v>5</v>
      </c>
      <c r="H347" s="87" t="s">
        <v>320</v>
      </c>
      <c r="I347" s="87">
        <v>365</v>
      </c>
      <c r="J347" s="87">
        <v>16</v>
      </c>
      <c r="K347" s="87">
        <v>0</v>
      </c>
      <c r="L347" s="87" t="s">
        <v>353</v>
      </c>
      <c r="M347" s="124">
        <v>1</v>
      </c>
      <c r="N347" s="124">
        <v>1</v>
      </c>
      <c r="O347" s="87">
        <v>0.99624999999999997</v>
      </c>
      <c r="P347" s="87">
        <v>1992.5</v>
      </c>
      <c r="Q347" s="87">
        <v>1992.5</v>
      </c>
    </row>
    <row r="348" spans="2:17">
      <c r="B348" s="87">
        <v>337</v>
      </c>
      <c r="C348" s="87" t="s">
        <v>15</v>
      </c>
      <c r="D348" s="87">
        <v>3</v>
      </c>
      <c r="E348" s="87" t="s">
        <v>318</v>
      </c>
      <c r="F348" s="87" t="s">
        <v>0</v>
      </c>
      <c r="G348" s="87">
        <v>6</v>
      </c>
      <c r="H348" s="87" t="s">
        <v>21</v>
      </c>
      <c r="I348" s="87">
        <v>6</v>
      </c>
      <c r="J348" s="87">
        <v>1</v>
      </c>
      <c r="K348" s="87">
        <v>0</v>
      </c>
      <c r="L348" s="87" t="s">
        <v>353</v>
      </c>
      <c r="M348" s="124">
        <v>1</v>
      </c>
      <c r="N348" s="124">
        <v>1</v>
      </c>
      <c r="O348" s="87">
        <v>2.75E-2</v>
      </c>
      <c r="P348" s="87">
        <v>55</v>
      </c>
      <c r="Q348" s="87">
        <v>55</v>
      </c>
    </row>
    <row r="349" spans="2:17">
      <c r="B349" s="87">
        <v>338</v>
      </c>
      <c r="C349" s="87" t="s">
        <v>15</v>
      </c>
      <c r="D349" s="87">
        <v>3</v>
      </c>
      <c r="E349" s="87" t="s">
        <v>318</v>
      </c>
      <c r="F349" s="87" t="s">
        <v>1</v>
      </c>
      <c r="G349" s="87">
        <v>6</v>
      </c>
      <c r="H349" s="87" t="s">
        <v>41</v>
      </c>
      <c r="I349" s="87">
        <v>30</v>
      </c>
      <c r="J349" s="87">
        <v>2</v>
      </c>
      <c r="K349" s="87">
        <v>0</v>
      </c>
      <c r="L349" s="87" t="s">
        <v>353</v>
      </c>
      <c r="M349" s="124">
        <v>1</v>
      </c>
      <c r="N349" s="124">
        <v>1</v>
      </c>
      <c r="O349" s="87">
        <v>0.67625000000000002</v>
      </c>
      <c r="P349" s="87">
        <v>1352.5</v>
      </c>
      <c r="Q349" s="87">
        <v>1352.5</v>
      </c>
    </row>
    <row r="350" spans="2:17">
      <c r="B350" s="87">
        <v>339</v>
      </c>
      <c r="C350" s="87" t="s">
        <v>15</v>
      </c>
      <c r="D350" s="87">
        <v>3</v>
      </c>
      <c r="E350" s="87" t="s">
        <v>318</v>
      </c>
      <c r="F350" s="87" t="s">
        <v>2</v>
      </c>
      <c r="G350" s="87">
        <v>6</v>
      </c>
      <c r="H350" s="87" t="s">
        <v>61</v>
      </c>
      <c r="I350" s="87">
        <v>54</v>
      </c>
      <c r="J350" s="87">
        <v>3</v>
      </c>
      <c r="K350" s="87">
        <v>0</v>
      </c>
      <c r="L350" s="87" t="s">
        <v>353</v>
      </c>
      <c r="M350" s="124">
        <v>1</v>
      </c>
      <c r="N350" s="124">
        <v>1</v>
      </c>
      <c r="O350" s="87">
        <v>0.89249999999999996</v>
      </c>
      <c r="P350" s="87">
        <v>1785</v>
      </c>
      <c r="Q350" s="87">
        <v>1785</v>
      </c>
    </row>
    <row r="351" spans="2:17">
      <c r="B351" s="87">
        <v>340</v>
      </c>
      <c r="C351" s="87" t="s">
        <v>15</v>
      </c>
      <c r="D351" s="87">
        <v>3</v>
      </c>
      <c r="E351" s="87" t="s">
        <v>318</v>
      </c>
      <c r="F351" s="87" t="s">
        <v>3</v>
      </c>
      <c r="G351" s="87">
        <v>6</v>
      </c>
      <c r="H351" s="87" t="s">
        <v>81</v>
      </c>
      <c r="I351" s="87">
        <v>78</v>
      </c>
      <c r="J351" s="87">
        <v>4</v>
      </c>
      <c r="K351" s="87">
        <v>0</v>
      </c>
      <c r="L351" s="87" t="s">
        <v>353</v>
      </c>
      <c r="M351" s="124">
        <v>1</v>
      </c>
      <c r="N351" s="124">
        <v>1</v>
      </c>
      <c r="O351" s="87">
        <v>0.96375</v>
      </c>
      <c r="P351" s="87">
        <v>1927.5</v>
      </c>
      <c r="Q351" s="87">
        <v>1927.5</v>
      </c>
    </row>
    <row r="352" spans="2:17">
      <c r="B352" s="87">
        <v>341</v>
      </c>
      <c r="C352" s="87" t="s">
        <v>15</v>
      </c>
      <c r="D352" s="87">
        <v>3</v>
      </c>
      <c r="E352" s="87" t="s">
        <v>318</v>
      </c>
      <c r="F352" s="87" t="s">
        <v>4</v>
      </c>
      <c r="G352" s="87">
        <v>6</v>
      </c>
      <c r="H352" s="87" t="s">
        <v>101</v>
      </c>
      <c r="I352" s="87">
        <v>102</v>
      </c>
      <c r="J352" s="87">
        <v>5</v>
      </c>
      <c r="K352" s="87">
        <v>0</v>
      </c>
      <c r="L352" s="87" t="s">
        <v>353</v>
      </c>
      <c r="M352" s="124">
        <v>1</v>
      </c>
      <c r="N352" s="124">
        <v>1</v>
      </c>
      <c r="O352" s="87">
        <v>9.1249999999999998E-2</v>
      </c>
      <c r="P352" s="87">
        <v>182.5</v>
      </c>
      <c r="Q352" s="87">
        <v>182.5</v>
      </c>
    </row>
    <row r="353" spans="2:19">
      <c r="B353" s="87">
        <v>342</v>
      </c>
      <c r="C353" s="87" t="s">
        <v>15</v>
      </c>
      <c r="D353" s="87">
        <v>3</v>
      </c>
      <c r="E353" s="87" t="s">
        <v>318</v>
      </c>
      <c r="F353" s="87" t="s">
        <v>5</v>
      </c>
      <c r="G353" s="87">
        <v>6</v>
      </c>
      <c r="H353" s="87" t="s">
        <v>121</v>
      </c>
      <c r="I353" s="87">
        <v>126</v>
      </c>
      <c r="J353" s="87">
        <v>6</v>
      </c>
      <c r="K353" s="87">
        <v>0</v>
      </c>
      <c r="L353" s="87" t="s">
        <v>353</v>
      </c>
      <c r="M353" s="124">
        <v>1</v>
      </c>
      <c r="N353" s="124">
        <v>1</v>
      </c>
      <c r="O353" s="87">
        <v>0.69750000000000001</v>
      </c>
      <c r="P353" s="87">
        <v>1395</v>
      </c>
      <c r="Q353" s="87">
        <v>1395</v>
      </c>
    </row>
    <row r="354" spans="2:19">
      <c r="B354" s="87">
        <v>343</v>
      </c>
      <c r="C354" s="87" t="s">
        <v>15</v>
      </c>
      <c r="D354" s="87">
        <v>3</v>
      </c>
      <c r="E354" s="87" t="s">
        <v>318</v>
      </c>
      <c r="F354" s="87" t="s">
        <v>6</v>
      </c>
      <c r="G354" s="87">
        <v>6</v>
      </c>
      <c r="H354" s="87" t="s">
        <v>141</v>
      </c>
      <c r="I354" s="87">
        <v>150</v>
      </c>
      <c r="J354" s="87">
        <v>7</v>
      </c>
      <c r="K354" s="87">
        <v>0</v>
      </c>
      <c r="L354" s="87" t="s">
        <v>353</v>
      </c>
      <c r="M354" s="124">
        <v>1</v>
      </c>
      <c r="N354" s="124">
        <v>1</v>
      </c>
      <c r="O354" s="87">
        <v>0.89875000000000005</v>
      </c>
      <c r="P354" s="87">
        <v>1797.5</v>
      </c>
      <c r="Q354" s="87">
        <v>1797.5</v>
      </c>
    </row>
    <row r="355" spans="2:19">
      <c r="B355" s="87">
        <v>344</v>
      </c>
      <c r="C355" s="87" t="s">
        <v>15</v>
      </c>
      <c r="D355" s="87">
        <v>3</v>
      </c>
      <c r="E355" s="87" t="s">
        <v>318</v>
      </c>
      <c r="F355" s="87" t="s">
        <v>7</v>
      </c>
      <c r="G355" s="87">
        <v>6</v>
      </c>
      <c r="H355" s="87" t="s">
        <v>161</v>
      </c>
      <c r="I355" s="87">
        <v>174</v>
      </c>
      <c r="J355" s="87">
        <v>8</v>
      </c>
      <c r="K355" s="87">
        <v>0</v>
      </c>
      <c r="L355" s="87" t="s">
        <v>353</v>
      </c>
      <c r="M355" s="124">
        <v>1</v>
      </c>
      <c r="N355" s="124">
        <v>1</v>
      </c>
      <c r="O355" s="87">
        <v>0.96625000000000005</v>
      </c>
      <c r="P355" s="87">
        <v>1932.5</v>
      </c>
      <c r="Q355" s="87">
        <v>1932.5</v>
      </c>
    </row>
    <row r="356" spans="2:19">
      <c r="B356" s="87">
        <v>345</v>
      </c>
      <c r="C356" s="87" t="s">
        <v>15</v>
      </c>
      <c r="D356" s="87">
        <v>3</v>
      </c>
      <c r="E356" s="87" t="s">
        <v>318</v>
      </c>
      <c r="F356" s="87" t="s">
        <v>8</v>
      </c>
      <c r="G356" s="87">
        <v>6</v>
      </c>
      <c r="H356" s="87" t="s">
        <v>181</v>
      </c>
      <c r="I356" s="87">
        <v>198</v>
      </c>
      <c r="J356" s="87">
        <v>9</v>
      </c>
      <c r="K356" s="87">
        <v>0</v>
      </c>
      <c r="L356" s="87" t="s">
        <v>353</v>
      </c>
      <c r="M356" s="124">
        <v>1</v>
      </c>
      <c r="N356" s="124">
        <v>1</v>
      </c>
      <c r="O356" s="87">
        <v>0.98875000000000002</v>
      </c>
      <c r="P356" s="87">
        <v>1977.5</v>
      </c>
      <c r="Q356" s="87">
        <v>1977.5</v>
      </c>
    </row>
    <row r="357" spans="2:19">
      <c r="B357" s="87">
        <v>346</v>
      </c>
      <c r="C357" s="87" t="s">
        <v>15</v>
      </c>
      <c r="D357" s="87">
        <v>3</v>
      </c>
      <c r="E357" s="87" t="s">
        <v>318</v>
      </c>
      <c r="F357" s="87" t="s">
        <v>9</v>
      </c>
      <c r="G357" s="87">
        <v>6</v>
      </c>
      <c r="H357" s="87" t="s">
        <v>201</v>
      </c>
      <c r="I357" s="87">
        <v>222</v>
      </c>
      <c r="J357" s="87">
        <v>10</v>
      </c>
      <c r="K357" s="87">
        <v>0</v>
      </c>
      <c r="L357" s="87" t="s">
        <v>353</v>
      </c>
      <c r="M357" s="124">
        <v>1</v>
      </c>
      <c r="N357" s="124">
        <v>1</v>
      </c>
      <c r="O357" s="87">
        <v>0.99624999999999997</v>
      </c>
      <c r="P357" s="87">
        <v>1992.5</v>
      </c>
      <c r="Q357" s="87">
        <v>1992.5</v>
      </c>
    </row>
    <row r="358" spans="2:19">
      <c r="B358" s="87">
        <v>347</v>
      </c>
      <c r="C358" s="87" t="s">
        <v>15</v>
      </c>
      <c r="D358" s="87">
        <v>3</v>
      </c>
      <c r="E358" s="87" t="s">
        <v>318</v>
      </c>
      <c r="F358" s="87" t="s">
        <v>10</v>
      </c>
      <c r="G358" s="87">
        <v>6</v>
      </c>
      <c r="H358" s="87" t="s">
        <v>221</v>
      </c>
      <c r="I358" s="87">
        <v>246</v>
      </c>
      <c r="J358" s="87">
        <v>11</v>
      </c>
      <c r="K358" s="87">
        <v>0</v>
      </c>
      <c r="L358" s="87" t="s">
        <v>353</v>
      </c>
      <c r="M358" s="124">
        <v>1</v>
      </c>
      <c r="N358" s="124">
        <v>1</v>
      </c>
      <c r="O358" s="87">
        <v>8.5000000000000006E-2</v>
      </c>
      <c r="P358" s="87">
        <v>170</v>
      </c>
      <c r="Q358" s="87">
        <v>170</v>
      </c>
    </row>
    <row r="359" spans="2:19">
      <c r="B359" s="87">
        <v>348</v>
      </c>
      <c r="C359" s="87" t="s">
        <v>15</v>
      </c>
      <c r="D359" s="87">
        <v>3</v>
      </c>
      <c r="E359" s="87" t="s">
        <v>318</v>
      </c>
      <c r="F359" s="87" t="s">
        <v>11</v>
      </c>
      <c r="G359" s="87">
        <v>6</v>
      </c>
      <c r="H359" s="87" t="s">
        <v>241</v>
      </c>
      <c r="I359" s="87">
        <v>270</v>
      </c>
      <c r="J359" s="87">
        <v>12</v>
      </c>
      <c r="K359" s="87">
        <v>0</v>
      </c>
      <c r="L359" s="87" t="s">
        <v>353</v>
      </c>
      <c r="M359" s="124">
        <v>1</v>
      </c>
      <c r="N359" s="124">
        <v>1</v>
      </c>
      <c r="O359" s="87">
        <v>0.69499999999999995</v>
      </c>
      <c r="P359" s="87">
        <v>1390</v>
      </c>
      <c r="Q359" s="87">
        <v>1390</v>
      </c>
    </row>
    <row r="360" spans="2:19">
      <c r="B360" s="87">
        <v>349</v>
      </c>
      <c r="C360" s="87" t="s">
        <v>15</v>
      </c>
      <c r="D360" s="87">
        <v>3</v>
      </c>
      <c r="E360" s="87" t="s">
        <v>318</v>
      </c>
      <c r="F360" s="87" t="s">
        <v>12</v>
      </c>
      <c r="G360" s="87">
        <v>6</v>
      </c>
      <c r="H360" s="87" t="s">
        <v>261</v>
      </c>
      <c r="I360" s="87">
        <v>294</v>
      </c>
      <c r="J360" s="87">
        <v>13</v>
      </c>
      <c r="K360" s="87">
        <v>0</v>
      </c>
      <c r="L360" s="87" t="s">
        <v>353</v>
      </c>
      <c r="M360" s="124">
        <v>1</v>
      </c>
      <c r="N360" s="124">
        <v>1</v>
      </c>
      <c r="O360" s="87">
        <v>0.89875000000000005</v>
      </c>
      <c r="P360" s="87">
        <v>1797.5</v>
      </c>
      <c r="Q360" s="87">
        <v>1797.5</v>
      </c>
    </row>
    <row r="361" spans="2:19">
      <c r="B361" s="87">
        <v>350</v>
      </c>
      <c r="C361" s="87" t="s">
        <v>15</v>
      </c>
      <c r="D361" s="87">
        <v>3</v>
      </c>
      <c r="E361" s="87" t="s">
        <v>318</v>
      </c>
      <c r="F361" s="87" t="s">
        <v>13</v>
      </c>
      <c r="G361" s="87">
        <v>6</v>
      </c>
      <c r="H361" s="87" t="s">
        <v>281</v>
      </c>
      <c r="I361" s="87">
        <v>318</v>
      </c>
      <c r="J361" s="87">
        <v>14</v>
      </c>
      <c r="K361" s="87">
        <v>0</v>
      </c>
      <c r="L361" s="87" t="s">
        <v>353</v>
      </c>
      <c r="M361" s="124">
        <v>1</v>
      </c>
      <c r="N361" s="124">
        <v>1</v>
      </c>
      <c r="O361" s="87">
        <v>0.96625000000000005</v>
      </c>
      <c r="P361" s="87">
        <v>1932.5</v>
      </c>
      <c r="Q361" s="87">
        <v>1932.5</v>
      </c>
    </row>
    <row r="362" spans="2:19">
      <c r="B362" s="87">
        <v>351</v>
      </c>
      <c r="C362" s="87" t="s">
        <v>15</v>
      </c>
      <c r="D362" s="87">
        <v>3</v>
      </c>
      <c r="E362" s="87" t="s">
        <v>318</v>
      </c>
      <c r="F362" s="87" t="s">
        <v>14</v>
      </c>
      <c r="G362" s="87">
        <v>6</v>
      </c>
      <c r="H362" s="87" t="s">
        <v>301</v>
      </c>
      <c r="I362" s="87">
        <v>342</v>
      </c>
      <c r="J362" s="87">
        <v>15</v>
      </c>
      <c r="K362" s="87">
        <v>0</v>
      </c>
      <c r="L362" s="87" t="s">
        <v>353</v>
      </c>
      <c r="M362" s="124">
        <v>1</v>
      </c>
      <c r="N362" s="124">
        <v>1</v>
      </c>
      <c r="O362" s="87">
        <v>0.98875000000000002</v>
      </c>
      <c r="P362" s="87">
        <v>1977.5</v>
      </c>
      <c r="Q362" s="87">
        <v>1977.5</v>
      </c>
    </row>
    <row r="363" spans="2:19">
      <c r="B363" s="87">
        <v>352</v>
      </c>
      <c r="C363" s="87" t="s">
        <v>15</v>
      </c>
      <c r="D363" s="87">
        <v>3</v>
      </c>
      <c r="E363" s="87" t="s">
        <v>318</v>
      </c>
      <c r="F363" s="87" t="s">
        <v>15</v>
      </c>
      <c r="G363" s="87">
        <v>6</v>
      </c>
      <c r="H363" s="87" t="s">
        <v>321</v>
      </c>
      <c r="I363" s="87">
        <v>366</v>
      </c>
      <c r="J363" s="87">
        <v>16</v>
      </c>
      <c r="K363" s="87">
        <v>0</v>
      </c>
      <c r="L363" s="87" t="s">
        <v>353</v>
      </c>
      <c r="M363" s="124">
        <v>1</v>
      </c>
      <c r="N363" s="124">
        <v>1</v>
      </c>
      <c r="O363" s="87">
        <v>0.99624999999999997</v>
      </c>
      <c r="P363" s="87">
        <v>1992.5</v>
      </c>
      <c r="Q363" s="87">
        <v>1992.5</v>
      </c>
    </row>
    <row r="364" spans="2:19">
      <c r="B364" s="87">
        <v>353</v>
      </c>
      <c r="C364" s="87" t="s">
        <v>15</v>
      </c>
      <c r="D364" s="87">
        <v>3</v>
      </c>
      <c r="E364" s="87" t="s">
        <v>318</v>
      </c>
      <c r="F364" s="87" t="s">
        <v>0</v>
      </c>
      <c r="G364" s="87">
        <v>7</v>
      </c>
      <c r="H364" s="87" t="s">
        <v>22</v>
      </c>
      <c r="I364" s="87">
        <v>7</v>
      </c>
      <c r="J364" s="87">
        <v>1</v>
      </c>
      <c r="K364" s="87">
        <v>0</v>
      </c>
      <c r="L364" s="87" t="s">
        <v>353</v>
      </c>
      <c r="M364" s="124">
        <v>1</v>
      </c>
      <c r="N364" s="124">
        <v>1</v>
      </c>
      <c r="O364" s="87">
        <v>2.75E-2</v>
      </c>
      <c r="P364" s="87">
        <v>55</v>
      </c>
      <c r="Q364" s="87">
        <v>55</v>
      </c>
    </row>
    <row r="365" spans="2:19">
      <c r="B365" s="87">
        <v>354</v>
      </c>
      <c r="C365" s="87" t="s">
        <v>15</v>
      </c>
      <c r="D365" s="87">
        <v>4</v>
      </c>
      <c r="E365" s="87" t="s">
        <v>319</v>
      </c>
      <c r="F365" s="87" t="s">
        <v>1</v>
      </c>
      <c r="G365" s="87">
        <v>7</v>
      </c>
      <c r="H365" s="87" t="s">
        <v>42</v>
      </c>
      <c r="I365" s="87">
        <v>31</v>
      </c>
      <c r="J365" s="87">
        <v>2</v>
      </c>
      <c r="K365" s="87">
        <v>0</v>
      </c>
      <c r="L365" s="87" t="s">
        <v>353</v>
      </c>
      <c r="M365" s="124">
        <v>1</v>
      </c>
      <c r="N365" s="124">
        <v>1</v>
      </c>
      <c r="O365" s="87">
        <v>0.67625000000000002</v>
      </c>
      <c r="P365" s="87">
        <v>1352.5</v>
      </c>
      <c r="Q365" s="87">
        <v>1352.5</v>
      </c>
    </row>
    <row r="366" spans="2:19">
      <c r="B366" s="87">
        <v>355</v>
      </c>
      <c r="C366" s="87" t="s">
        <v>15</v>
      </c>
      <c r="D366" s="87">
        <v>4</v>
      </c>
      <c r="E366" s="87" t="s">
        <v>319</v>
      </c>
      <c r="F366" s="87" t="s">
        <v>2</v>
      </c>
      <c r="G366" s="87">
        <v>7</v>
      </c>
      <c r="H366" s="87" t="s">
        <v>62</v>
      </c>
      <c r="I366" s="87">
        <v>55</v>
      </c>
      <c r="J366" s="87">
        <v>3</v>
      </c>
      <c r="K366" s="87">
        <v>0</v>
      </c>
      <c r="L366" s="87" t="s">
        <v>353</v>
      </c>
      <c r="M366" s="124">
        <v>1</v>
      </c>
      <c r="N366" s="124">
        <v>1</v>
      </c>
      <c r="O366" s="87">
        <v>0.89249999999999996</v>
      </c>
      <c r="P366" s="87">
        <v>1785</v>
      </c>
      <c r="Q366" s="87">
        <v>1785</v>
      </c>
      <c r="S366" s="113"/>
    </row>
    <row r="367" spans="2:19">
      <c r="B367" s="87">
        <v>356</v>
      </c>
      <c r="C367" s="87" t="s">
        <v>15</v>
      </c>
      <c r="D367" s="87">
        <v>4</v>
      </c>
      <c r="E367" s="87" t="s">
        <v>319</v>
      </c>
      <c r="F367" s="87" t="s">
        <v>3</v>
      </c>
      <c r="G367" s="87">
        <v>7</v>
      </c>
      <c r="H367" s="87" t="s">
        <v>82</v>
      </c>
      <c r="I367" s="87">
        <v>79</v>
      </c>
      <c r="J367" s="87">
        <v>4</v>
      </c>
      <c r="K367" s="87">
        <v>0</v>
      </c>
      <c r="L367" s="87" t="s">
        <v>353</v>
      </c>
      <c r="M367" s="124">
        <v>1</v>
      </c>
      <c r="N367" s="124">
        <v>1</v>
      </c>
      <c r="O367" s="87">
        <v>0.96375</v>
      </c>
      <c r="P367" s="87">
        <v>1927.5</v>
      </c>
      <c r="Q367" s="87">
        <v>1927.5</v>
      </c>
      <c r="S367" s="113"/>
    </row>
    <row r="368" spans="2:19">
      <c r="B368" s="87">
        <v>357</v>
      </c>
      <c r="C368" s="87" t="s">
        <v>15</v>
      </c>
      <c r="D368" s="87">
        <v>4</v>
      </c>
      <c r="E368" s="87" t="s">
        <v>319</v>
      </c>
      <c r="F368" s="87" t="s">
        <v>4</v>
      </c>
      <c r="G368" s="87">
        <v>7</v>
      </c>
      <c r="H368" s="87" t="s">
        <v>102</v>
      </c>
      <c r="I368" s="87">
        <v>103</v>
      </c>
      <c r="J368" s="87">
        <v>5</v>
      </c>
      <c r="K368" s="87">
        <v>0</v>
      </c>
      <c r="L368" s="87" t="s">
        <v>353</v>
      </c>
      <c r="M368" s="124">
        <v>1</v>
      </c>
      <c r="N368" s="124">
        <v>1</v>
      </c>
      <c r="O368" s="87">
        <v>9.1249999999999998E-2</v>
      </c>
      <c r="P368" s="87">
        <v>182.5</v>
      </c>
      <c r="Q368" s="87">
        <v>182.5</v>
      </c>
      <c r="S368" s="113"/>
    </row>
    <row r="369" spans="2:19">
      <c r="B369" s="87">
        <v>358</v>
      </c>
      <c r="C369" s="87" t="s">
        <v>15</v>
      </c>
      <c r="D369" s="87">
        <v>4</v>
      </c>
      <c r="E369" s="87" t="s">
        <v>319</v>
      </c>
      <c r="F369" s="87" t="s">
        <v>5</v>
      </c>
      <c r="G369" s="87">
        <v>7</v>
      </c>
      <c r="H369" s="87" t="s">
        <v>122</v>
      </c>
      <c r="I369" s="87">
        <v>127</v>
      </c>
      <c r="J369" s="87">
        <v>6</v>
      </c>
      <c r="K369" s="87">
        <v>0</v>
      </c>
      <c r="L369" s="87" t="s">
        <v>353</v>
      </c>
      <c r="M369" s="124">
        <v>1</v>
      </c>
      <c r="N369" s="124">
        <v>1</v>
      </c>
      <c r="O369" s="87">
        <v>0.69750000000000001</v>
      </c>
      <c r="P369" s="87">
        <v>1395</v>
      </c>
      <c r="Q369" s="87">
        <v>1395</v>
      </c>
      <c r="S369" s="113"/>
    </row>
    <row r="370" spans="2:19">
      <c r="B370" s="87">
        <v>359</v>
      </c>
      <c r="C370" s="87" t="s">
        <v>15</v>
      </c>
      <c r="D370" s="87">
        <v>4</v>
      </c>
      <c r="E370" s="87" t="s">
        <v>319</v>
      </c>
      <c r="F370" s="87" t="s">
        <v>6</v>
      </c>
      <c r="G370" s="87">
        <v>7</v>
      </c>
      <c r="H370" s="87" t="s">
        <v>142</v>
      </c>
      <c r="I370" s="87">
        <v>151</v>
      </c>
      <c r="J370" s="87">
        <v>7</v>
      </c>
      <c r="K370" s="87">
        <v>0</v>
      </c>
      <c r="L370" s="87" t="s">
        <v>353</v>
      </c>
      <c r="M370" s="124">
        <v>1</v>
      </c>
      <c r="N370" s="124">
        <v>1</v>
      </c>
      <c r="O370" s="87">
        <v>0.89875000000000005</v>
      </c>
      <c r="P370" s="87">
        <v>1797.5</v>
      </c>
      <c r="Q370" s="87">
        <v>1797.5</v>
      </c>
      <c r="S370" s="113"/>
    </row>
    <row r="371" spans="2:19">
      <c r="B371" s="87">
        <v>360</v>
      </c>
      <c r="C371" s="87" t="s">
        <v>15</v>
      </c>
      <c r="D371" s="87">
        <v>4</v>
      </c>
      <c r="E371" s="87" t="s">
        <v>319</v>
      </c>
      <c r="F371" s="87" t="s">
        <v>7</v>
      </c>
      <c r="G371" s="87">
        <v>7</v>
      </c>
      <c r="H371" s="87" t="s">
        <v>162</v>
      </c>
      <c r="I371" s="87">
        <v>175</v>
      </c>
      <c r="J371" s="87">
        <v>8</v>
      </c>
      <c r="K371" s="87">
        <v>0</v>
      </c>
      <c r="L371" s="87" t="s">
        <v>353</v>
      </c>
      <c r="M371" s="124">
        <v>1</v>
      </c>
      <c r="N371" s="124">
        <v>1</v>
      </c>
      <c r="O371" s="87">
        <v>0.96625000000000005</v>
      </c>
      <c r="P371" s="87">
        <v>1932.5</v>
      </c>
      <c r="Q371" s="87">
        <v>1932.5</v>
      </c>
      <c r="S371" s="113"/>
    </row>
    <row r="372" spans="2:19">
      <c r="B372" s="87">
        <v>361</v>
      </c>
      <c r="C372" s="87" t="s">
        <v>15</v>
      </c>
      <c r="D372" s="87">
        <v>4</v>
      </c>
      <c r="E372" s="87" t="s">
        <v>319</v>
      </c>
      <c r="F372" s="87" t="s">
        <v>8</v>
      </c>
      <c r="G372" s="87">
        <v>7</v>
      </c>
      <c r="H372" s="87" t="s">
        <v>182</v>
      </c>
      <c r="I372" s="87">
        <v>199</v>
      </c>
      <c r="J372" s="87">
        <v>9</v>
      </c>
      <c r="K372" s="87">
        <v>0</v>
      </c>
      <c r="L372" s="87" t="s">
        <v>353</v>
      </c>
      <c r="M372" s="124">
        <v>1</v>
      </c>
      <c r="N372" s="124">
        <v>1</v>
      </c>
      <c r="O372" s="87">
        <v>0.98875000000000002</v>
      </c>
      <c r="P372" s="87">
        <v>1977.5</v>
      </c>
      <c r="Q372" s="87">
        <v>1977.5</v>
      </c>
      <c r="S372" s="113"/>
    </row>
    <row r="373" spans="2:19">
      <c r="B373" s="87">
        <v>362</v>
      </c>
      <c r="C373" s="87" t="s">
        <v>15</v>
      </c>
      <c r="D373" s="87">
        <v>4</v>
      </c>
      <c r="E373" s="87" t="s">
        <v>319</v>
      </c>
      <c r="F373" s="87" t="s">
        <v>9</v>
      </c>
      <c r="G373" s="87">
        <v>7</v>
      </c>
      <c r="H373" s="87" t="s">
        <v>202</v>
      </c>
      <c r="I373" s="87">
        <v>223</v>
      </c>
      <c r="J373" s="87">
        <v>10</v>
      </c>
      <c r="K373" s="87">
        <v>0</v>
      </c>
      <c r="L373" s="87" t="s">
        <v>353</v>
      </c>
      <c r="M373" s="124">
        <v>1</v>
      </c>
      <c r="N373" s="124">
        <v>1</v>
      </c>
      <c r="O373" s="87">
        <v>0.99624999999999997</v>
      </c>
      <c r="P373" s="87">
        <v>1992.5</v>
      </c>
      <c r="Q373" s="87">
        <v>1992.5</v>
      </c>
      <c r="S373" s="113"/>
    </row>
    <row r="374" spans="2:19">
      <c r="B374" s="87">
        <v>363</v>
      </c>
      <c r="C374" s="87" t="s">
        <v>15</v>
      </c>
      <c r="D374" s="87">
        <v>4</v>
      </c>
      <c r="E374" s="87" t="s">
        <v>319</v>
      </c>
      <c r="F374" s="87" t="s">
        <v>10</v>
      </c>
      <c r="G374" s="87">
        <v>7</v>
      </c>
      <c r="H374" s="87" t="s">
        <v>222</v>
      </c>
      <c r="I374" s="87">
        <v>247</v>
      </c>
      <c r="J374" s="87">
        <v>11</v>
      </c>
      <c r="K374" s="87">
        <v>0</v>
      </c>
      <c r="L374" s="87" t="s">
        <v>353</v>
      </c>
      <c r="M374" s="124">
        <v>1</v>
      </c>
      <c r="N374" s="124">
        <v>1</v>
      </c>
      <c r="O374" s="87">
        <v>8.5000000000000006E-2</v>
      </c>
      <c r="P374" s="87">
        <v>170</v>
      </c>
      <c r="Q374" s="87">
        <v>170</v>
      </c>
      <c r="S374" s="113"/>
    </row>
    <row r="375" spans="2:19">
      <c r="B375" s="87">
        <v>364</v>
      </c>
      <c r="C375" s="87" t="s">
        <v>15</v>
      </c>
      <c r="D375" s="87">
        <v>4</v>
      </c>
      <c r="E375" s="87" t="s">
        <v>319</v>
      </c>
      <c r="F375" s="87" t="s">
        <v>11</v>
      </c>
      <c r="G375" s="87">
        <v>7</v>
      </c>
      <c r="H375" s="87" t="s">
        <v>242</v>
      </c>
      <c r="I375" s="87">
        <v>271</v>
      </c>
      <c r="J375" s="87">
        <v>12</v>
      </c>
      <c r="K375" s="87">
        <v>0</v>
      </c>
      <c r="L375" s="87" t="s">
        <v>353</v>
      </c>
      <c r="M375" s="124">
        <v>1</v>
      </c>
      <c r="N375" s="124">
        <v>1</v>
      </c>
      <c r="O375" s="87">
        <v>0.69499999999999995</v>
      </c>
      <c r="P375" s="87">
        <v>1390</v>
      </c>
      <c r="Q375" s="87">
        <v>1390</v>
      </c>
      <c r="S375" s="113"/>
    </row>
    <row r="376" spans="2:19">
      <c r="B376" s="87">
        <v>365</v>
      </c>
      <c r="C376" s="87" t="s">
        <v>15</v>
      </c>
      <c r="D376" s="87">
        <v>4</v>
      </c>
      <c r="E376" s="87" t="s">
        <v>319</v>
      </c>
      <c r="F376" s="87" t="s">
        <v>12</v>
      </c>
      <c r="G376" s="87">
        <v>7</v>
      </c>
      <c r="H376" s="87" t="s">
        <v>262</v>
      </c>
      <c r="I376" s="87">
        <v>295</v>
      </c>
      <c r="J376" s="87">
        <v>13</v>
      </c>
      <c r="K376" s="87">
        <v>0</v>
      </c>
      <c r="L376" s="87" t="s">
        <v>353</v>
      </c>
      <c r="M376" s="124">
        <v>1</v>
      </c>
      <c r="N376" s="124">
        <v>1</v>
      </c>
      <c r="O376" s="87">
        <v>0.89875000000000005</v>
      </c>
      <c r="P376" s="87">
        <v>1797.5</v>
      </c>
      <c r="Q376" s="87">
        <v>1797.5</v>
      </c>
      <c r="S376" s="113"/>
    </row>
    <row r="377" spans="2:19">
      <c r="B377" s="87">
        <v>366</v>
      </c>
      <c r="C377" s="87" t="s">
        <v>15</v>
      </c>
      <c r="D377" s="87">
        <v>4</v>
      </c>
      <c r="E377" s="87" t="s">
        <v>319</v>
      </c>
      <c r="F377" s="87" t="s">
        <v>13</v>
      </c>
      <c r="G377" s="87">
        <v>7</v>
      </c>
      <c r="H377" s="87" t="s">
        <v>282</v>
      </c>
      <c r="I377" s="87">
        <v>319</v>
      </c>
      <c r="J377" s="87">
        <v>14</v>
      </c>
      <c r="K377" s="87">
        <v>0</v>
      </c>
      <c r="L377" s="87" t="s">
        <v>353</v>
      </c>
      <c r="M377" s="124">
        <v>1</v>
      </c>
      <c r="N377" s="124">
        <v>1</v>
      </c>
      <c r="O377" s="87">
        <v>0.96625000000000005</v>
      </c>
      <c r="P377" s="87">
        <v>1932.5</v>
      </c>
      <c r="Q377" s="87">
        <v>1932.5</v>
      </c>
      <c r="S377" s="113"/>
    </row>
    <row r="378" spans="2:19">
      <c r="B378" s="87">
        <v>367</v>
      </c>
      <c r="C378" s="87" t="s">
        <v>15</v>
      </c>
      <c r="D378" s="87">
        <v>4</v>
      </c>
      <c r="E378" s="87" t="s">
        <v>319</v>
      </c>
      <c r="F378" s="87" t="s">
        <v>14</v>
      </c>
      <c r="G378" s="87">
        <v>7</v>
      </c>
      <c r="H378" s="87" t="s">
        <v>302</v>
      </c>
      <c r="I378" s="87">
        <v>343</v>
      </c>
      <c r="J378" s="87">
        <v>15</v>
      </c>
      <c r="K378" s="87">
        <v>0</v>
      </c>
      <c r="L378" s="87" t="s">
        <v>353</v>
      </c>
      <c r="M378" s="124">
        <v>1</v>
      </c>
      <c r="N378" s="124">
        <v>1</v>
      </c>
      <c r="O378" s="87">
        <v>0.98875000000000002</v>
      </c>
      <c r="P378" s="87">
        <v>1977.5</v>
      </c>
      <c r="Q378" s="87">
        <v>1977.5</v>
      </c>
      <c r="S378" s="113"/>
    </row>
    <row r="379" spans="2:19">
      <c r="B379" s="87">
        <v>368</v>
      </c>
      <c r="C379" s="87" t="s">
        <v>15</v>
      </c>
      <c r="D379" s="87">
        <v>4</v>
      </c>
      <c r="E379" s="87" t="s">
        <v>319</v>
      </c>
      <c r="F379" s="87" t="s">
        <v>15</v>
      </c>
      <c r="G379" s="87">
        <v>7</v>
      </c>
      <c r="H379" s="87" t="s">
        <v>322</v>
      </c>
      <c r="I379" s="87">
        <v>367</v>
      </c>
      <c r="J379" s="87">
        <v>16</v>
      </c>
      <c r="K379" s="87">
        <v>0</v>
      </c>
      <c r="L379" s="87" t="s">
        <v>353</v>
      </c>
      <c r="M379" s="124">
        <v>1</v>
      </c>
      <c r="N379" s="124">
        <v>1</v>
      </c>
      <c r="O379" s="87">
        <v>0.99624999999999997</v>
      </c>
      <c r="P379" s="87">
        <v>1992.5</v>
      </c>
      <c r="Q379" s="87">
        <v>1992.5</v>
      </c>
      <c r="S379" s="113"/>
    </row>
    <row r="380" spans="2:19">
      <c r="B380" s="87">
        <v>369</v>
      </c>
      <c r="C380" s="87" t="s">
        <v>15</v>
      </c>
      <c r="D380" s="87">
        <v>4</v>
      </c>
      <c r="E380" s="87" t="s">
        <v>319</v>
      </c>
      <c r="F380" s="87" t="s">
        <v>0</v>
      </c>
      <c r="G380" s="87">
        <v>8</v>
      </c>
      <c r="H380" s="87" t="s">
        <v>23</v>
      </c>
      <c r="I380" s="87">
        <v>8</v>
      </c>
      <c r="J380" s="87">
        <v>1</v>
      </c>
      <c r="K380" s="87">
        <v>0</v>
      </c>
      <c r="L380" s="87" t="s">
        <v>353</v>
      </c>
      <c r="M380" s="124">
        <v>1</v>
      </c>
      <c r="N380" s="124">
        <v>1</v>
      </c>
      <c r="O380" s="87">
        <v>2.75E-2</v>
      </c>
      <c r="P380" s="87">
        <v>55</v>
      </c>
      <c r="Q380" s="87">
        <v>55</v>
      </c>
      <c r="S380" s="113"/>
    </row>
    <row r="381" spans="2:19">
      <c r="B381" s="87">
        <v>370</v>
      </c>
      <c r="C381" s="87" t="s">
        <v>15</v>
      </c>
      <c r="D381" s="87">
        <v>4</v>
      </c>
      <c r="E381" s="87" t="s">
        <v>319</v>
      </c>
      <c r="F381" s="87" t="s">
        <v>1</v>
      </c>
      <c r="G381" s="87">
        <v>8</v>
      </c>
      <c r="H381" s="87" t="s">
        <v>43</v>
      </c>
      <c r="I381" s="87">
        <v>32</v>
      </c>
      <c r="J381" s="87">
        <v>2</v>
      </c>
      <c r="K381" s="87">
        <v>0</v>
      </c>
      <c r="L381" s="87" t="s">
        <v>353</v>
      </c>
      <c r="M381" s="124">
        <v>1</v>
      </c>
      <c r="N381" s="124">
        <v>1</v>
      </c>
      <c r="O381" s="87">
        <v>0.67625000000000002</v>
      </c>
      <c r="P381" s="87">
        <v>1352.5</v>
      </c>
      <c r="Q381" s="87">
        <v>1352.5</v>
      </c>
      <c r="S381" s="113"/>
    </row>
    <row r="382" spans="2:19">
      <c r="B382" s="87">
        <v>371</v>
      </c>
      <c r="C382" s="87" t="s">
        <v>15</v>
      </c>
      <c r="D382" s="87">
        <v>4</v>
      </c>
      <c r="E382" s="87" t="s">
        <v>319</v>
      </c>
      <c r="F382" s="87" t="s">
        <v>2</v>
      </c>
      <c r="G382" s="87">
        <v>8</v>
      </c>
      <c r="H382" s="87" t="s">
        <v>63</v>
      </c>
      <c r="I382" s="87">
        <v>56</v>
      </c>
      <c r="J382" s="87">
        <v>3</v>
      </c>
      <c r="K382" s="87">
        <v>0</v>
      </c>
      <c r="L382" s="87" t="s">
        <v>353</v>
      </c>
      <c r="M382" s="124">
        <v>1</v>
      </c>
      <c r="N382" s="124">
        <v>1</v>
      </c>
      <c r="O382" s="87">
        <v>0.89249999999999996</v>
      </c>
      <c r="P382" s="87">
        <v>1785</v>
      </c>
      <c r="Q382" s="87">
        <v>1785</v>
      </c>
      <c r="S382" s="113"/>
    </row>
    <row r="383" spans="2:19">
      <c r="B383" s="87">
        <v>372</v>
      </c>
      <c r="C383" s="87" t="s">
        <v>15</v>
      </c>
      <c r="D383" s="87">
        <v>4</v>
      </c>
      <c r="E383" s="87" t="s">
        <v>319</v>
      </c>
      <c r="F383" s="87" t="s">
        <v>3</v>
      </c>
      <c r="G383" s="87">
        <v>8</v>
      </c>
      <c r="H383" s="87" t="s">
        <v>83</v>
      </c>
      <c r="I383" s="87">
        <v>80</v>
      </c>
      <c r="J383" s="87">
        <v>4</v>
      </c>
      <c r="K383" s="87">
        <v>0</v>
      </c>
      <c r="L383" s="87" t="s">
        <v>353</v>
      </c>
      <c r="M383" s="124">
        <v>1</v>
      </c>
      <c r="N383" s="124">
        <v>1</v>
      </c>
      <c r="O383" s="87">
        <v>0.96375</v>
      </c>
      <c r="P383" s="87">
        <v>1927.5</v>
      </c>
      <c r="Q383" s="87">
        <v>1927.5</v>
      </c>
      <c r="S383" s="113"/>
    </row>
    <row r="384" spans="2:19">
      <c r="B384" s="87">
        <v>373</v>
      </c>
      <c r="C384" s="87" t="s">
        <v>15</v>
      </c>
      <c r="D384" s="87">
        <v>4</v>
      </c>
      <c r="E384" s="87" t="s">
        <v>319</v>
      </c>
      <c r="F384" s="87" t="s">
        <v>4</v>
      </c>
      <c r="G384" s="87">
        <v>8</v>
      </c>
      <c r="H384" s="87" t="s">
        <v>103</v>
      </c>
      <c r="I384" s="87">
        <v>104</v>
      </c>
      <c r="J384" s="87">
        <v>5</v>
      </c>
      <c r="K384" s="87">
        <v>0</v>
      </c>
      <c r="L384" s="87" t="s">
        <v>353</v>
      </c>
      <c r="M384" s="124">
        <v>1</v>
      </c>
      <c r="N384" s="124">
        <v>1</v>
      </c>
      <c r="O384" s="87">
        <v>9.1249999999999998E-2</v>
      </c>
      <c r="P384" s="87">
        <v>182.5</v>
      </c>
      <c r="Q384" s="87">
        <v>182.5</v>
      </c>
      <c r="S384" s="113"/>
    </row>
    <row r="385" spans="2:19">
      <c r="B385" s="87">
        <v>374</v>
      </c>
      <c r="C385" s="87" t="s">
        <v>15</v>
      </c>
      <c r="D385" s="87">
        <v>4</v>
      </c>
      <c r="E385" s="87" t="s">
        <v>319</v>
      </c>
      <c r="F385" s="87" t="s">
        <v>5</v>
      </c>
      <c r="G385" s="87">
        <v>8</v>
      </c>
      <c r="H385" s="87" t="s">
        <v>123</v>
      </c>
      <c r="I385" s="87">
        <v>128</v>
      </c>
      <c r="J385" s="87">
        <v>6</v>
      </c>
      <c r="K385" s="87">
        <v>0</v>
      </c>
      <c r="L385" s="87" t="s">
        <v>353</v>
      </c>
      <c r="M385" s="124">
        <v>1</v>
      </c>
      <c r="N385" s="124">
        <v>1</v>
      </c>
      <c r="O385" s="87">
        <v>0.69750000000000001</v>
      </c>
      <c r="P385" s="87">
        <v>1395</v>
      </c>
      <c r="Q385" s="87">
        <v>1395</v>
      </c>
      <c r="S385" s="113"/>
    </row>
    <row r="386" spans="2:19">
      <c r="B386" s="87">
        <v>375</v>
      </c>
      <c r="C386" s="87" t="s">
        <v>15</v>
      </c>
      <c r="D386" s="87">
        <v>4</v>
      </c>
      <c r="E386" s="87" t="s">
        <v>319</v>
      </c>
      <c r="F386" s="87" t="s">
        <v>6</v>
      </c>
      <c r="G386" s="87">
        <v>8</v>
      </c>
      <c r="H386" s="87" t="s">
        <v>143</v>
      </c>
      <c r="I386" s="87">
        <v>152</v>
      </c>
      <c r="J386" s="87">
        <v>7</v>
      </c>
      <c r="K386" s="87">
        <v>0</v>
      </c>
      <c r="L386" s="87" t="s">
        <v>353</v>
      </c>
      <c r="M386" s="124">
        <v>1</v>
      </c>
      <c r="N386" s="124">
        <v>1</v>
      </c>
      <c r="O386" s="87">
        <v>0.89875000000000005</v>
      </c>
      <c r="P386" s="87">
        <v>1797.5</v>
      </c>
      <c r="Q386" s="87">
        <v>1797.5</v>
      </c>
      <c r="S386" s="113"/>
    </row>
    <row r="387" spans="2:19">
      <c r="B387" s="87">
        <v>376</v>
      </c>
      <c r="C387" s="87" t="s">
        <v>15</v>
      </c>
      <c r="D387" s="87">
        <v>4</v>
      </c>
      <c r="E387" s="87" t="s">
        <v>319</v>
      </c>
      <c r="F387" s="87" t="s">
        <v>7</v>
      </c>
      <c r="G387" s="87">
        <v>8</v>
      </c>
      <c r="H387" s="87" t="s">
        <v>163</v>
      </c>
      <c r="I387" s="87">
        <v>176</v>
      </c>
      <c r="J387" s="87">
        <v>8</v>
      </c>
      <c r="K387" s="87">
        <v>0</v>
      </c>
      <c r="L387" s="87" t="s">
        <v>353</v>
      </c>
      <c r="M387" s="124">
        <v>1</v>
      </c>
      <c r="N387" s="124">
        <v>1</v>
      </c>
      <c r="O387" s="87">
        <v>0.96625000000000005</v>
      </c>
      <c r="P387" s="87">
        <v>1932.5</v>
      </c>
      <c r="Q387" s="87">
        <v>1932.5</v>
      </c>
      <c r="S387" s="113"/>
    </row>
    <row r="388" spans="2:19">
      <c r="B388" s="87">
        <v>377</v>
      </c>
      <c r="C388" s="87" t="s">
        <v>15</v>
      </c>
      <c r="D388" s="87">
        <v>4</v>
      </c>
      <c r="E388" s="87" t="s">
        <v>319</v>
      </c>
      <c r="F388" s="87" t="s">
        <v>8</v>
      </c>
      <c r="G388" s="87">
        <v>8</v>
      </c>
      <c r="H388" s="87" t="s">
        <v>183</v>
      </c>
      <c r="I388" s="87">
        <v>200</v>
      </c>
      <c r="J388" s="87">
        <v>9</v>
      </c>
      <c r="K388" s="87">
        <v>0</v>
      </c>
      <c r="L388" s="87" t="s">
        <v>353</v>
      </c>
      <c r="M388" s="124">
        <v>1</v>
      </c>
      <c r="N388" s="124">
        <v>1</v>
      </c>
      <c r="O388" s="87">
        <v>0.98875000000000002</v>
      </c>
      <c r="P388" s="87">
        <v>1977.5</v>
      </c>
      <c r="Q388" s="87">
        <v>1977.5</v>
      </c>
      <c r="S388" s="113"/>
    </row>
    <row r="389" spans="2:19">
      <c r="B389" s="87">
        <v>378</v>
      </c>
      <c r="C389" s="87" t="s">
        <v>15</v>
      </c>
      <c r="D389" s="87">
        <v>4</v>
      </c>
      <c r="E389" s="87" t="s">
        <v>319</v>
      </c>
      <c r="F389" s="87" t="s">
        <v>9</v>
      </c>
      <c r="G389" s="87">
        <v>8</v>
      </c>
      <c r="H389" s="87" t="s">
        <v>203</v>
      </c>
      <c r="I389" s="87">
        <v>224</v>
      </c>
      <c r="J389" s="87">
        <v>10</v>
      </c>
      <c r="K389" s="87">
        <v>0</v>
      </c>
      <c r="L389" s="87" t="s">
        <v>353</v>
      </c>
      <c r="M389" s="124">
        <v>1</v>
      </c>
      <c r="N389" s="124">
        <v>1</v>
      </c>
      <c r="O389" s="87">
        <v>0.99624999999999997</v>
      </c>
      <c r="P389" s="87">
        <v>1992.5</v>
      </c>
      <c r="Q389" s="87">
        <v>1992.5</v>
      </c>
      <c r="S389" s="113"/>
    </row>
    <row r="390" spans="2:19">
      <c r="B390" s="87">
        <v>379</v>
      </c>
      <c r="C390" s="87" t="s">
        <v>15</v>
      </c>
      <c r="D390" s="87">
        <v>4</v>
      </c>
      <c r="E390" s="87" t="s">
        <v>319</v>
      </c>
      <c r="F390" s="87" t="s">
        <v>10</v>
      </c>
      <c r="G390" s="87">
        <v>8</v>
      </c>
      <c r="H390" s="87" t="s">
        <v>223</v>
      </c>
      <c r="I390" s="87">
        <v>248</v>
      </c>
      <c r="J390" s="87">
        <v>11</v>
      </c>
      <c r="K390" s="87">
        <v>0</v>
      </c>
      <c r="L390" s="87" t="s">
        <v>353</v>
      </c>
      <c r="M390" s="124">
        <v>1</v>
      </c>
      <c r="N390" s="124">
        <v>1</v>
      </c>
      <c r="O390" s="87">
        <v>8.5000000000000006E-2</v>
      </c>
      <c r="P390" s="87">
        <v>170</v>
      </c>
      <c r="Q390" s="87">
        <v>170</v>
      </c>
      <c r="S390" s="113"/>
    </row>
    <row r="391" spans="2:19">
      <c r="B391" s="87">
        <v>380</v>
      </c>
      <c r="C391" s="87" t="s">
        <v>15</v>
      </c>
      <c r="D391" s="87">
        <v>4</v>
      </c>
      <c r="E391" s="87" t="s">
        <v>319</v>
      </c>
      <c r="F391" s="87" t="s">
        <v>11</v>
      </c>
      <c r="G391" s="87">
        <v>8</v>
      </c>
      <c r="H391" s="87" t="s">
        <v>243</v>
      </c>
      <c r="I391" s="87">
        <v>272</v>
      </c>
      <c r="J391" s="87">
        <v>12</v>
      </c>
      <c r="K391" s="87">
        <v>0</v>
      </c>
      <c r="L391" s="87" t="s">
        <v>353</v>
      </c>
      <c r="M391" s="124">
        <v>1</v>
      </c>
      <c r="N391" s="124">
        <v>1</v>
      </c>
      <c r="O391" s="87">
        <v>0.69499999999999995</v>
      </c>
      <c r="P391" s="87">
        <v>1390</v>
      </c>
      <c r="Q391" s="87">
        <v>1390</v>
      </c>
      <c r="S391" s="113"/>
    </row>
    <row r="392" spans="2:19">
      <c r="B392" s="87">
        <v>381</v>
      </c>
      <c r="C392" s="87" t="s">
        <v>15</v>
      </c>
      <c r="D392" s="87">
        <v>4</v>
      </c>
      <c r="E392" s="87" t="s">
        <v>319</v>
      </c>
      <c r="F392" s="87" t="s">
        <v>12</v>
      </c>
      <c r="G392" s="87">
        <v>8</v>
      </c>
      <c r="H392" s="87" t="s">
        <v>263</v>
      </c>
      <c r="I392" s="87">
        <v>296</v>
      </c>
      <c r="J392" s="87">
        <v>13</v>
      </c>
      <c r="K392" s="87">
        <v>0</v>
      </c>
      <c r="L392" s="87" t="s">
        <v>353</v>
      </c>
      <c r="M392" s="124">
        <v>1</v>
      </c>
      <c r="N392" s="124">
        <v>1</v>
      </c>
      <c r="O392" s="87">
        <v>0.89875000000000005</v>
      </c>
      <c r="P392" s="87">
        <v>1797.5</v>
      </c>
      <c r="Q392" s="87">
        <v>1797.5</v>
      </c>
      <c r="S392" s="113"/>
    </row>
    <row r="393" spans="2:19">
      <c r="B393" s="87">
        <v>382</v>
      </c>
      <c r="C393" s="87" t="s">
        <v>15</v>
      </c>
      <c r="D393" s="87">
        <v>4</v>
      </c>
      <c r="E393" s="87" t="s">
        <v>319</v>
      </c>
      <c r="F393" s="87" t="s">
        <v>13</v>
      </c>
      <c r="G393" s="87">
        <v>8</v>
      </c>
      <c r="H393" s="87" t="s">
        <v>283</v>
      </c>
      <c r="I393" s="87">
        <v>320</v>
      </c>
      <c r="J393" s="87">
        <v>14</v>
      </c>
      <c r="K393" s="87">
        <v>0</v>
      </c>
      <c r="L393" s="87" t="s">
        <v>353</v>
      </c>
      <c r="M393" s="124">
        <v>1</v>
      </c>
      <c r="N393" s="124">
        <v>1</v>
      </c>
      <c r="O393" s="87">
        <v>0.96625000000000005</v>
      </c>
      <c r="P393" s="87">
        <v>1932.5</v>
      </c>
      <c r="Q393" s="87">
        <v>1932.5</v>
      </c>
      <c r="S393" s="113"/>
    </row>
    <row r="394" spans="2:19">
      <c r="B394" s="87">
        <v>383</v>
      </c>
      <c r="C394" s="87" t="s">
        <v>15</v>
      </c>
      <c r="D394" s="87">
        <v>4</v>
      </c>
      <c r="E394" s="87" t="s">
        <v>319</v>
      </c>
      <c r="F394" s="87" t="s">
        <v>14</v>
      </c>
      <c r="G394" s="87">
        <v>8</v>
      </c>
      <c r="H394" s="87" t="s">
        <v>303</v>
      </c>
      <c r="I394" s="87">
        <v>344</v>
      </c>
      <c r="J394" s="87">
        <v>15</v>
      </c>
      <c r="K394" s="87">
        <v>0</v>
      </c>
      <c r="L394" s="87" t="s">
        <v>353</v>
      </c>
      <c r="M394" s="124">
        <v>1</v>
      </c>
      <c r="N394" s="124">
        <v>1</v>
      </c>
      <c r="O394" s="87">
        <v>0.98875000000000002</v>
      </c>
      <c r="P394" s="87">
        <v>1977.5</v>
      </c>
      <c r="Q394" s="87">
        <v>1977.5</v>
      </c>
      <c r="S394" s="113"/>
    </row>
    <row r="395" spans="2:19">
      <c r="B395" s="87">
        <v>384</v>
      </c>
      <c r="C395" s="87" t="s">
        <v>15</v>
      </c>
      <c r="D395" s="87">
        <v>4</v>
      </c>
      <c r="E395" s="87" t="s">
        <v>319</v>
      </c>
      <c r="F395" s="87" t="s">
        <v>15</v>
      </c>
      <c r="G395" s="87">
        <v>8</v>
      </c>
      <c r="H395" s="87" t="s">
        <v>323</v>
      </c>
      <c r="I395" s="87">
        <v>368</v>
      </c>
      <c r="J395" s="87">
        <v>16</v>
      </c>
      <c r="K395" s="87">
        <v>0</v>
      </c>
      <c r="L395" s="87" t="s">
        <v>353</v>
      </c>
      <c r="M395" s="124">
        <v>1</v>
      </c>
      <c r="N395" s="124">
        <v>1</v>
      </c>
      <c r="O395" s="87">
        <v>0.99624999999999997</v>
      </c>
      <c r="P395" s="87">
        <v>1992.5</v>
      </c>
      <c r="Q395" s="87">
        <v>1992.5</v>
      </c>
      <c r="S395" s="113"/>
    </row>
    <row r="396" spans="2:19">
      <c r="B396" s="87">
        <v>385</v>
      </c>
      <c r="C396" s="87" t="s">
        <v>15</v>
      </c>
      <c r="D396" s="87">
        <v>4</v>
      </c>
      <c r="E396" s="87" t="s">
        <v>319</v>
      </c>
      <c r="F396" s="87" t="s">
        <v>0</v>
      </c>
      <c r="G396" s="87">
        <v>9</v>
      </c>
      <c r="H396" s="87" t="s">
        <v>24</v>
      </c>
      <c r="I396" s="87">
        <v>9</v>
      </c>
      <c r="J396" s="87">
        <v>1</v>
      </c>
      <c r="K396" s="87">
        <v>0</v>
      </c>
      <c r="L396" s="87" t="s">
        <v>353</v>
      </c>
      <c r="M396" s="124">
        <v>1</v>
      </c>
      <c r="N396" s="124">
        <v>1</v>
      </c>
      <c r="O396" s="87">
        <v>2.75E-2</v>
      </c>
      <c r="P396" s="87">
        <v>55</v>
      </c>
      <c r="Q396" s="87">
        <v>55</v>
      </c>
      <c r="S396" s="113"/>
    </row>
    <row r="397" spans="2:19">
      <c r="B397" s="87">
        <v>386</v>
      </c>
      <c r="C397" s="87" t="s">
        <v>15</v>
      </c>
      <c r="D397" s="87">
        <v>5</v>
      </c>
      <c r="E397" s="87" t="s">
        <v>320</v>
      </c>
      <c r="F397" s="87" t="s">
        <v>1</v>
      </c>
      <c r="G397" s="87">
        <v>9</v>
      </c>
      <c r="H397" s="87" t="s">
        <v>44</v>
      </c>
      <c r="I397" s="87">
        <v>33</v>
      </c>
      <c r="J397" s="87">
        <v>2</v>
      </c>
      <c r="K397" s="87">
        <v>0</v>
      </c>
      <c r="L397" s="87" t="s">
        <v>353</v>
      </c>
      <c r="M397" s="124">
        <v>1</v>
      </c>
      <c r="N397" s="124">
        <v>1</v>
      </c>
      <c r="O397" s="87">
        <v>0.67625000000000002</v>
      </c>
      <c r="P397" s="87">
        <v>1352.5</v>
      </c>
      <c r="Q397" s="87">
        <v>1352.5</v>
      </c>
      <c r="S397" s="113"/>
    </row>
    <row r="398" spans="2:19">
      <c r="B398" s="87">
        <v>387</v>
      </c>
      <c r="C398" s="87" t="s">
        <v>15</v>
      </c>
      <c r="D398" s="87">
        <v>5</v>
      </c>
      <c r="E398" s="87" t="s">
        <v>320</v>
      </c>
      <c r="F398" s="87" t="s">
        <v>2</v>
      </c>
      <c r="G398" s="87">
        <v>9</v>
      </c>
      <c r="H398" s="87" t="s">
        <v>64</v>
      </c>
      <c r="I398" s="87">
        <v>57</v>
      </c>
      <c r="J398" s="87">
        <v>3</v>
      </c>
      <c r="K398" s="87">
        <v>0</v>
      </c>
      <c r="L398" s="87" t="s">
        <v>353</v>
      </c>
      <c r="M398" s="124">
        <v>1</v>
      </c>
      <c r="N398" s="124">
        <v>1</v>
      </c>
      <c r="O398" s="87">
        <v>0.89249999999999996</v>
      </c>
      <c r="P398" s="87">
        <v>1785</v>
      </c>
      <c r="Q398" s="87">
        <v>1785</v>
      </c>
      <c r="S398" s="113"/>
    </row>
    <row r="399" spans="2:19">
      <c r="B399" s="87">
        <v>388</v>
      </c>
      <c r="C399" s="87" t="s">
        <v>15</v>
      </c>
      <c r="D399" s="87">
        <v>5</v>
      </c>
      <c r="E399" s="87" t="s">
        <v>320</v>
      </c>
      <c r="F399" s="87" t="s">
        <v>3</v>
      </c>
      <c r="G399" s="87">
        <v>9</v>
      </c>
      <c r="H399" s="87" t="s">
        <v>84</v>
      </c>
      <c r="I399" s="87">
        <v>81</v>
      </c>
      <c r="J399" s="87">
        <v>4</v>
      </c>
      <c r="K399" s="87">
        <v>0</v>
      </c>
      <c r="L399" s="87" t="s">
        <v>353</v>
      </c>
      <c r="M399" s="124">
        <v>1</v>
      </c>
      <c r="N399" s="124">
        <v>1</v>
      </c>
      <c r="O399" s="87">
        <v>0.96375</v>
      </c>
      <c r="P399" s="87">
        <v>1927.5</v>
      </c>
      <c r="Q399" s="87">
        <v>1927.5</v>
      </c>
      <c r="S399" s="113"/>
    </row>
    <row r="400" spans="2:19">
      <c r="B400" s="87">
        <v>389</v>
      </c>
      <c r="C400" s="87" t="s">
        <v>15</v>
      </c>
      <c r="D400" s="87">
        <v>5</v>
      </c>
      <c r="E400" s="87" t="s">
        <v>320</v>
      </c>
      <c r="F400" s="87" t="s">
        <v>4</v>
      </c>
      <c r="G400" s="87">
        <v>9</v>
      </c>
      <c r="H400" s="87" t="s">
        <v>104</v>
      </c>
      <c r="I400" s="87">
        <v>105</v>
      </c>
      <c r="J400" s="87">
        <v>5</v>
      </c>
      <c r="K400" s="87">
        <v>0</v>
      </c>
      <c r="L400" s="87" t="s">
        <v>353</v>
      </c>
      <c r="M400" s="124">
        <v>1</v>
      </c>
      <c r="N400" s="124">
        <v>1</v>
      </c>
      <c r="O400" s="87">
        <v>9.1249999999999998E-2</v>
      </c>
      <c r="P400" s="87">
        <v>182.5</v>
      </c>
      <c r="Q400" s="87">
        <v>182.5</v>
      </c>
      <c r="S400" s="113"/>
    </row>
    <row r="401" spans="2:19">
      <c r="B401" s="87">
        <v>390</v>
      </c>
      <c r="C401" s="87" t="s">
        <v>15</v>
      </c>
      <c r="D401" s="87">
        <v>5</v>
      </c>
      <c r="E401" s="87" t="s">
        <v>320</v>
      </c>
      <c r="F401" s="87" t="s">
        <v>5</v>
      </c>
      <c r="G401" s="87">
        <v>9</v>
      </c>
      <c r="H401" s="87" t="s">
        <v>124</v>
      </c>
      <c r="I401" s="87">
        <v>129</v>
      </c>
      <c r="J401" s="87">
        <v>6</v>
      </c>
      <c r="K401" s="87">
        <v>0</v>
      </c>
      <c r="L401" s="87" t="s">
        <v>353</v>
      </c>
      <c r="M401" s="124">
        <v>1</v>
      </c>
      <c r="N401" s="124">
        <v>1</v>
      </c>
      <c r="O401" s="87">
        <v>0.69750000000000001</v>
      </c>
      <c r="P401" s="87">
        <v>1395</v>
      </c>
      <c r="Q401" s="87">
        <v>1395</v>
      </c>
      <c r="S401" s="113"/>
    </row>
    <row r="402" spans="2:19">
      <c r="B402" s="87">
        <v>391</v>
      </c>
      <c r="C402" s="87" t="s">
        <v>15</v>
      </c>
      <c r="D402" s="87">
        <v>5</v>
      </c>
      <c r="E402" s="87" t="s">
        <v>320</v>
      </c>
      <c r="F402" s="87" t="s">
        <v>6</v>
      </c>
      <c r="G402" s="87">
        <v>9</v>
      </c>
      <c r="H402" s="87" t="s">
        <v>144</v>
      </c>
      <c r="I402" s="87">
        <v>153</v>
      </c>
      <c r="J402" s="87">
        <v>7</v>
      </c>
      <c r="K402" s="87">
        <v>0</v>
      </c>
      <c r="L402" s="87" t="s">
        <v>353</v>
      </c>
      <c r="M402" s="124">
        <v>1</v>
      </c>
      <c r="N402" s="124">
        <v>1</v>
      </c>
      <c r="O402" s="87">
        <v>0.89875000000000005</v>
      </c>
      <c r="P402" s="87">
        <v>1797.5</v>
      </c>
      <c r="Q402" s="87">
        <v>1797.5</v>
      </c>
      <c r="S402" s="113"/>
    </row>
    <row r="403" spans="2:19">
      <c r="B403" s="87">
        <v>392</v>
      </c>
      <c r="C403" s="87" t="s">
        <v>15</v>
      </c>
      <c r="D403" s="87">
        <v>5</v>
      </c>
      <c r="E403" s="87" t="s">
        <v>320</v>
      </c>
      <c r="F403" s="87" t="s">
        <v>7</v>
      </c>
      <c r="G403" s="87">
        <v>9</v>
      </c>
      <c r="H403" s="87" t="s">
        <v>164</v>
      </c>
      <c r="I403" s="87">
        <v>177</v>
      </c>
      <c r="J403" s="87">
        <v>8</v>
      </c>
      <c r="K403" s="87">
        <v>0</v>
      </c>
      <c r="L403" s="87" t="s">
        <v>353</v>
      </c>
      <c r="M403" s="124">
        <v>1</v>
      </c>
      <c r="N403" s="124">
        <v>1</v>
      </c>
      <c r="O403" s="87">
        <v>0.96625000000000005</v>
      </c>
      <c r="P403" s="87">
        <v>1932.5</v>
      </c>
      <c r="Q403" s="87">
        <v>1932.5</v>
      </c>
      <c r="S403" s="113"/>
    </row>
    <row r="404" spans="2:19">
      <c r="B404" s="87">
        <v>393</v>
      </c>
      <c r="C404" s="87" t="s">
        <v>15</v>
      </c>
      <c r="D404" s="87">
        <v>5</v>
      </c>
      <c r="E404" s="87" t="s">
        <v>320</v>
      </c>
      <c r="F404" s="87" t="s">
        <v>8</v>
      </c>
      <c r="G404" s="87">
        <v>9</v>
      </c>
      <c r="H404" s="87" t="s">
        <v>184</v>
      </c>
      <c r="I404" s="87">
        <v>201</v>
      </c>
      <c r="J404" s="87">
        <v>9</v>
      </c>
      <c r="K404" s="87">
        <v>0</v>
      </c>
      <c r="L404" s="87" t="s">
        <v>353</v>
      </c>
      <c r="M404" s="124">
        <v>1</v>
      </c>
      <c r="N404" s="124">
        <v>1</v>
      </c>
      <c r="O404" s="87">
        <v>0.98875000000000002</v>
      </c>
      <c r="P404" s="87">
        <v>1977.5</v>
      </c>
      <c r="Q404" s="87">
        <v>1977.5</v>
      </c>
      <c r="S404" s="113"/>
    </row>
    <row r="405" spans="2:19">
      <c r="B405" s="87">
        <v>394</v>
      </c>
      <c r="C405" s="87" t="s">
        <v>15</v>
      </c>
      <c r="D405" s="87">
        <v>5</v>
      </c>
      <c r="E405" s="87" t="s">
        <v>320</v>
      </c>
      <c r="F405" s="87" t="s">
        <v>9</v>
      </c>
      <c r="G405" s="87">
        <v>9</v>
      </c>
      <c r="H405" s="87" t="s">
        <v>204</v>
      </c>
      <c r="I405" s="87">
        <v>225</v>
      </c>
      <c r="J405" s="87">
        <v>10</v>
      </c>
      <c r="K405" s="87">
        <v>0</v>
      </c>
      <c r="L405" s="87" t="s">
        <v>353</v>
      </c>
      <c r="M405" s="124">
        <v>1</v>
      </c>
      <c r="N405" s="124">
        <v>1</v>
      </c>
      <c r="O405" s="87">
        <v>0.99624999999999997</v>
      </c>
      <c r="P405" s="87">
        <v>1992.5</v>
      </c>
      <c r="Q405" s="87">
        <v>1992.5</v>
      </c>
      <c r="S405" s="113"/>
    </row>
    <row r="406" spans="2:19">
      <c r="B406" s="87">
        <v>395</v>
      </c>
      <c r="C406" s="87" t="s">
        <v>15</v>
      </c>
      <c r="D406" s="87">
        <v>5</v>
      </c>
      <c r="E406" s="87" t="s">
        <v>320</v>
      </c>
      <c r="F406" s="87" t="s">
        <v>10</v>
      </c>
      <c r="G406" s="87">
        <v>9</v>
      </c>
      <c r="H406" s="87" t="s">
        <v>224</v>
      </c>
      <c r="I406" s="87">
        <v>249</v>
      </c>
      <c r="J406" s="87">
        <v>11</v>
      </c>
      <c r="K406" s="87">
        <v>0</v>
      </c>
      <c r="L406" s="87" t="s">
        <v>353</v>
      </c>
      <c r="M406" s="124">
        <v>1</v>
      </c>
      <c r="N406" s="124">
        <v>1</v>
      </c>
      <c r="O406" s="87">
        <v>8.5000000000000006E-2</v>
      </c>
      <c r="P406" s="87">
        <v>170</v>
      </c>
      <c r="Q406" s="87">
        <v>170</v>
      </c>
      <c r="S406" s="113"/>
    </row>
    <row r="407" spans="2:19">
      <c r="B407" s="87">
        <v>396</v>
      </c>
      <c r="C407" s="87" t="s">
        <v>15</v>
      </c>
      <c r="D407" s="87">
        <v>5</v>
      </c>
      <c r="E407" s="87" t="s">
        <v>320</v>
      </c>
      <c r="F407" s="87" t="s">
        <v>11</v>
      </c>
      <c r="G407" s="87">
        <v>9</v>
      </c>
      <c r="H407" s="87" t="s">
        <v>244</v>
      </c>
      <c r="I407" s="87">
        <v>273</v>
      </c>
      <c r="J407" s="87">
        <v>12</v>
      </c>
      <c r="K407" s="87">
        <v>0</v>
      </c>
      <c r="L407" s="87" t="s">
        <v>353</v>
      </c>
      <c r="M407" s="124">
        <v>1</v>
      </c>
      <c r="N407" s="124">
        <v>1</v>
      </c>
      <c r="O407" s="87">
        <v>0.69499999999999995</v>
      </c>
      <c r="P407" s="87">
        <v>1390</v>
      </c>
      <c r="Q407" s="87">
        <v>1390</v>
      </c>
      <c r="S407" s="113"/>
    </row>
    <row r="408" spans="2:19">
      <c r="B408" s="87">
        <v>397</v>
      </c>
      <c r="C408" s="87" t="s">
        <v>15</v>
      </c>
      <c r="D408" s="87">
        <v>5</v>
      </c>
      <c r="E408" s="87" t="s">
        <v>320</v>
      </c>
      <c r="F408" s="87" t="s">
        <v>12</v>
      </c>
      <c r="G408" s="87">
        <v>9</v>
      </c>
      <c r="H408" s="87" t="s">
        <v>264</v>
      </c>
      <c r="I408" s="87">
        <v>297</v>
      </c>
      <c r="J408" s="87">
        <v>13</v>
      </c>
      <c r="K408" s="87">
        <v>0</v>
      </c>
      <c r="L408" s="87" t="s">
        <v>353</v>
      </c>
      <c r="M408" s="124">
        <v>1</v>
      </c>
      <c r="N408" s="124">
        <v>1</v>
      </c>
      <c r="O408" s="87">
        <v>0.89875000000000005</v>
      </c>
      <c r="P408" s="87">
        <v>1797.5</v>
      </c>
      <c r="Q408" s="87">
        <v>1797.5</v>
      </c>
      <c r="S408" s="113"/>
    </row>
    <row r="409" spans="2:19">
      <c r="B409" s="87">
        <v>398</v>
      </c>
      <c r="C409" s="87" t="s">
        <v>15</v>
      </c>
      <c r="D409" s="87">
        <v>5</v>
      </c>
      <c r="E409" s="87" t="s">
        <v>320</v>
      </c>
      <c r="F409" s="87" t="s">
        <v>13</v>
      </c>
      <c r="G409" s="87">
        <v>9</v>
      </c>
      <c r="H409" s="87" t="s">
        <v>284</v>
      </c>
      <c r="I409" s="87">
        <v>321</v>
      </c>
      <c r="J409" s="87">
        <v>14</v>
      </c>
      <c r="K409" s="87">
        <v>0</v>
      </c>
      <c r="L409" s="87" t="s">
        <v>353</v>
      </c>
      <c r="M409" s="124">
        <v>1</v>
      </c>
      <c r="N409" s="124">
        <v>1</v>
      </c>
      <c r="O409" s="87">
        <v>0.96625000000000005</v>
      </c>
      <c r="P409" s="87">
        <v>1932.5</v>
      </c>
      <c r="Q409" s="87">
        <v>1932.5</v>
      </c>
      <c r="S409" s="113"/>
    </row>
    <row r="410" spans="2:19">
      <c r="B410" s="87">
        <v>399</v>
      </c>
      <c r="C410" s="87" t="s">
        <v>15</v>
      </c>
      <c r="D410" s="87">
        <v>5</v>
      </c>
      <c r="E410" s="87" t="s">
        <v>320</v>
      </c>
      <c r="F410" s="87" t="s">
        <v>14</v>
      </c>
      <c r="G410" s="87">
        <v>9</v>
      </c>
      <c r="H410" s="87" t="s">
        <v>304</v>
      </c>
      <c r="I410" s="87">
        <v>345</v>
      </c>
      <c r="J410" s="87">
        <v>15</v>
      </c>
      <c r="K410" s="87">
        <v>0</v>
      </c>
      <c r="L410" s="87" t="s">
        <v>353</v>
      </c>
      <c r="M410" s="124">
        <v>1</v>
      </c>
      <c r="N410" s="124">
        <v>1</v>
      </c>
      <c r="O410" s="87">
        <v>0.98875000000000002</v>
      </c>
      <c r="P410" s="87">
        <v>1977.5</v>
      </c>
      <c r="Q410" s="87">
        <v>1977.5</v>
      </c>
      <c r="S410" s="113"/>
    </row>
    <row r="411" spans="2:19">
      <c r="B411" s="87">
        <v>400</v>
      </c>
      <c r="C411" s="87" t="s">
        <v>15</v>
      </c>
      <c r="D411" s="87">
        <v>5</v>
      </c>
      <c r="E411" s="87" t="s">
        <v>320</v>
      </c>
      <c r="F411" s="87" t="s">
        <v>15</v>
      </c>
      <c r="G411" s="87">
        <v>9</v>
      </c>
      <c r="H411" s="87" t="s">
        <v>324</v>
      </c>
      <c r="I411" s="87">
        <v>369</v>
      </c>
      <c r="J411" s="87">
        <v>16</v>
      </c>
      <c r="K411" s="87">
        <v>0</v>
      </c>
      <c r="L411" s="87" t="s">
        <v>353</v>
      </c>
      <c r="M411" s="124">
        <v>1</v>
      </c>
      <c r="N411" s="124">
        <v>1</v>
      </c>
      <c r="O411" s="87">
        <v>0.99624999999999997</v>
      </c>
      <c r="P411" s="87">
        <v>1992.5</v>
      </c>
      <c r="Q411" s="87">
        <v>1992.5</v>
      </c>
      <c r="S411" s="113"/>
    </row>
    <row r="412" spans="2:19">
      <c r="B412" s="87">
        <v>401</v>
      </c>
      <c r="C412" s="87" t="s">
        <v>15</v>
      </c>
      <c r="D412" s="87">
        <v>5</v>
      </c>
      <c r="E412" s="87" t="s">
        <v>320</v>
      </c>
      <c r="F412" s="87" t="s">
        <v>0</v>
      </c>
      <c r="G412" s="87">
        <v>10</v>
      </c>
      <c r="H412" s="87" t="s">
        <v>25</v>
      </c>
      <c r="I412" s="87">
        <v>10</v>
      </c>
      <c r="J412" s="87">
        <v>1</v>
      </c>
      <c r="K412" s="87">
        <v>0</v>
      </c>
      <c r="L412" s="87" t="s">
        <v>353</v>
      </c>
      <c r="M412" s="124">
        <v>1</v>
      </c>
      <c r="N412" s="124">
        <v>1</v>
      </c>
      <c r="O412" s="87">
        <v>2.75E-2</v>
      </c>
      <c r="P412" s="87">
        <v>55</v>
      </c>
      <c r="Q412" s="87">
        <v>55</v>
      </c>
      <c r="S412" s="113"/>
    </row>
    <row r="413" spans="2:19">
      <c r="B413" s="87">
        <v>402</v>
      </c>
      <c r="C413" s="87" t="s">
        <v>15</v>
      </c>
      <c r="D413" s="87">
        <v>5</v>
      </c>
      <c r="E413" s="87" t="s">
        <v>320</v>
      </c>
      <c r="F413" s="87" t="s">
        <v>1</v>
      </c>
      <c r="G413" s="87">
        <v>10</v>
      </c>
      <c r="H413" s="87" t="s">
        <v>45</v>
      </c>
      <c r="I413" s="87">
        <v>34</v>
      </c>
      <c r="J413" s="87">
        <v>2</v>
      </c>
      <c r="K413" s="87">
        <v>0</v>
      </c>
      <c r="L413" s="87" t="s">
        <v>353</v>
      </c>
      <c r="M413" s="124">
        <v>1</v>
      </c>
      <c r="N413" s="124">
        <v>1</v>
      </c>
      <c r="O413" s="87">
        <v>0.67625000000000002</v>
      </c>
      <c r="P413" s="87">
        <v>1352.5</v>
      </c>
      <c r="Q413" s="87">
        <v>1352.5</v>
      </c>
      <c r="S413" s="113"/>
    </row>
    <row r="414" spans="2:19">
      <c r="B414" s="87">
        <v>403</v>
      </c>
      <c r="C414" s="87" t="s">
        <v>15</v>
      </c>
      <c r="D414" s="87">
        <v>5</v>
      </c>
      <c r="E414" s="87" t="s">
        <v>320</v>
      </c>
      <c r="F414" s="87" t="s">
        <v>2</v>
      </c>
      <c r="G414" s="87">
        <v>10</v>
      </c>
      <c r="H414" s="87" t="s">
        <v>65</v>
      </c>
      <c r="I414" s="87">
        <v>58</v>
      </c>
      <c r="J414" s="87">
        <v>3</v>
      </c>
      <c r="K414" s="87">
        <v>0</v>
      </c>
      <c r="L414" s="87" t="s">
        <v>353</v>
      </c>
      <c r="M414" s="124">
        <v>1</v>
      </c>
      <c r="N414" s="124">
        <v>1</v>
      </c>
      <c r="O414" s="87">
        <v>0.89249999999999996</v>
      </c>
      <c r="P414" s="87">
        <v>1785</v>
      </c>
      <c r="Q414" s="87">
        <v>1785</v>
      </c>
      <c r="S414" s="113"/>
    </row>
    <row r="415" spans="2:19">
      <c r="B415" s="87">
        <v>404</v>
      </c>
      <c r="C415" s="87" t="s">
        <v>15</v>
      </c>
      <c r="D415" s="87">
        <v>5</v>
      </c>
      <c r="E415" s="87" t="s">
        <v>320</v>
      </c>
      <c r="F415" s="87" t="s">
        <v>3</v>
      </c>
      <c r="G415" s="87">
        <v>10</v>
      </c>
      <c r="H415" s="87" t="s">
        <v>85</v>
      </c>
      <c r="I415" s="87">
        <v>82</v>
      </c>
      <c r="J415" s="87">
        <v>4</v>
      </c>
      <c r="K415" s="87">
        <v>0</v>
      </c>
      <c r="L415" s="87" t="s">
        <v>353</v>
      </c>
      <c r="M415" s="124">
        <v>1</v>
      </c>
      <c r="N415" s="124">
        <v>1</v>
      </c>
      <c r="O415" s="87">
        <v>0.96375</v>
      </c>
      <c r="P415" s="87">
        <v>1927.5</v>
      </c>
      <c r="Q415" s="87">
        <v>1927.5</v>
      </c>
      <c r="S415" s="113"/>
    </row>
    <row r="416" spans="2:19">
      <c r="B416" s="87">
        <v>405</v>
      </c>
      <c r="C416" s="87" t="s">
        <v>15</v>
      </c>
      <c r="D416" s="87">
        <v>5</v>
      </c>
      <c r="E416" s="87" t="s">
        <v>320</v>
      </c>
      <c r="F416" s="87" t="s">
        <v>4</v>
      </c>
      <c r="G416" s="87">
        <v>10</v>
      </c>
      <c r="H416" s="87" t="s">
        <v>105</v>
      </c>
      <c r="I416" s="87">
        <v>106</v>
      </c>
      <c r="J416" s="87">
        <v>5</v>
      </c>
      <c r="K416" s="87">
        <v>0</v>
      </c>
      <c r="L416" s="87" t="s">
        <v>353</v>
      </c>
      <c r="M416" s="124">
        <v>1</v>
      </c>
      <c r="N416" s="124">
        <v>1</v>
      </c>
      <c r="O416" s="87">
        <v>9.1249999999999998E-2</v>
      </c>
      <c r="P416" s="87">
        <v>182.5</v>
      </c>
      <c r="Q416" s="87">
        <v>182.5</v>
      </c>
      <c r="S416" s="113"/>
    </row>
    <row r="417" spans="2:19">
      <c r="B417" s="87">
        <v>406</v>
      </c>
      <c r="C417" s="87" t="s">
        <v>15</v>
      </c>
      <c r="D417" s="87">
        <v>5</v>
      </c>
      <c r="E417" s="87" t="s">
        <v>320</v>
      </c>
      <c r="F417" s="87" t="s">
        <v>5</v>
      </c>
      <c r="G417" s="87">
        <v>10</v>
      </c>
      <c r="H417" s="87" t="s">
        <v>125</v>
      </c>
      <c r="I417" s="87">
        <v>130</v>
      </c>
      <c r="J417" s="87">
        <v>6</v>
      </c>
      <c r="K417" s="87">
        <v>0</v>
      </c>
      <c r="L417" s="87" t="s">
        <v>353</v>
      </c>
      <c r="M417" s="124">
        <v>1</v>
      </c>
      <c r="N417" s="124">
        <v>1</v>
      </c>
      <c r="O417" s="87">
        <v>0.69750000000000001</v>
      </c>
      <c r="P417" s="87">
        <v>1395</v>
      </c>
      <c r="Q417" s="87">
        <v>1395</v>
      </c>
      <c r="S417" s="113"/>
    </row>
    <row r="418" spans="2:19">
      <c r="B418" s="87">
        <v>407</v>
      </c>
      <c r="C418" s="87" t="s">
        <v>15</v>
      </c>
      <c r="D418" s="87">
        <v>5</v>
      </c>
      <c r="E418" s="87" t="s">
        <v>320</v>
      </c>
      <c r="F418" s="87" t="s">
        <v>6</v>
      </c>
      <c r="G418" s="87">
        <v>10</v>
      </c>
      <c r="H418" s="87" t="s">
        <v>145</v>
      </c>
      <c r="I418" s="87">
        <v>154</v>
      </c>
      <c r="J418" s="87">
        <v>7</v>
      </c>
      <c r="K418" s="87">
        <v>0</v>
      </c>
      <c r="L418" s="87" t="s">
        <v>353</v>
      </c>
      <c r="M418" s="124">
        <v>1</v>
      </c>
      <c r="N418" s="124">
        <v>1</v>
      </c>
      <c r="O418" s="87">
        <v>0.89875000000000005</v>
      </c>
      <c r="P418" s="87">
        <v>1797.5</v>
      </c>
      <c r="Q418" s="87">
        <v>1797.5</v>
      </c>
      <c r="S418" s="113"/>
    </row>
    <row r="419" spans="2:19">
      <c r="B419" s="87">
        <v>408</v>
      </c>
      <c r="C419" s="87" t="s">
        <v>15</v>
      </c>
      <c r="D419" s="87">
        <v>5</v>
      </c>
      <c r="E419" s="87" t="s">
        <v>320</v>
      </c>
      <c r="F419" s="87" t="s">
        <v>7</v>
      </c>
      <c r="G419" s="87">
        <v>10</v>
      </c>
      <c r="H419" s="87" t="s">
        <v>165</v>
      </c>
      <c r="I419" s="87">
        <v>178</v>
      </c>
      <c r="J419" s="87">
        <v>8</v>
      </c>
      <c r="K419" s="87">
        <v>0</v>
      </c>
      <c r="L419" s="87" t="s">
        <v>353</v>
      </c>
      <c r="M419" s="124">
        <v>1</v>
      </c>
      <c r="N419" s="124">
        <v>1</v>
      </c>
      <c r="O419" s="87">
        <v>0.96625000000000005</v>
      </c>
      <c r="P419" s="87">
        <v>1932.5</v>
      </c>
      <c r="Q419" s="87">
        <v>1932.5</v>
      </c>
      <c r="S419" s="113"/>
    </row>
    <row r="420" spans="2:19">
      <c r="B420" s="87">
        <v>409</v>
      </c>
      <c r="C420" s="87" t="s">
        <v>15</v>
      </c>
      <c r="D420" s="87">
        <v>5</v>
      </c>
      <c r="E420" s="87" t="s">
        <v>320</v>
      </c>
      <c r="F420" s="87" t="s">
        <v>8</v>
      </c>
      <c r="G420" s="87">
        <v>10</v>
      </c>
      <c r="H420" s="87" t="s">
        <v>185</v>
      </c>
      <c r="I420" s="87">
        <v>202</v>
      </c>
      <c r="J420" s="87">
        <v>9</v>
      </c>
      <c r="K420" s="87">
        <v>0</v>
      </c>
      <c r="L420" s="87" t="s">
        <v>353</v>
      </c>
      <c r="M420" s="124">
        <v>1</v>
      </c>
      <c r="N420" s="124">
        <v>1</v>
      </c>
      <c r="O420" s="87">
        <v>0.98875000000000002</v>
      </c>
      <c r="P420" s="87">
        <v>1977.5</v>
      </c>
      <c r="Q420" s="87">
        <v>1977.5</v>
      </c>
      <c r="S420" s="113"/>
    </row>
    <row r="421" spans="2:19">
      <c r="B421" s="87">
        <v>410</v>
      </c>
      <c r="C421" s="87" t="s">
        <v>15</v>
      </c>
      <c r="D421" s="87">
        <v>5</v>
      </c>
      <c r="E421" s="87" t="s">
        <v>320</v>
      </c>
      <c r="F421" s="87" t="s">
        <v>9</v>
      </c>
      <c r="G421" s="87">
        <v>10</v>
      </c>
      <c r="H421" s="87" t="s">
        <v>205</v>
      </c>
      <c r="I421" s="87">
        <v>226</v>
      </c>
      <c r="J421" s="87">
        <v>10</v>
      </c>
      <c r="K421" s="87">
        <v>0</v>
      </c>
      <c r="L421" s="87" t="s">
        <v>353</v>
      </c>
      <c r="M421" s="124">
        <v>1</v>
      </c>
      <c r="N421" s="124">
        <v>1</v>
      </c>
      <c r="O421" s="87">
        <v>0.99624999999999997</v>
      </c>
      <c r="P421" s="87">
        <v>1992.5</v>
      </c>
      <c r="Q421" s="87">
        <v>1992.5</v>
      </c>
      <c r="S421" s="113"/>
    </row>
    <row r="422" spans="2:19">
      <c r="B422" s="87">
        <v>411</v>
      </c>
      <c r="C422" s="87" t="s">
        <v>15</v>
      </c>
      <c r="D422" s="87">
        <v>5</v>
      </c>
      <c r="E422" s="87" t="s">
        <v>320</v>
      </c>
      <c r="F422" s="87" t="s">
        <v>10</v>
      </c>
      <c r="G422" s="87">
        <v>10</v>
      </c>
      <c r="H422" s="87" t="s">
        <v>225</v>
      </c>
      <c r="I422" s="87">
        <v>250</v>
      </c>
      <c r="J422" s="87">
        <v>11</v>
      </c>
      <c r="K422" s="87">
        <v>0</v>
      </c>
      <c r="L422" s="87" t="s">
        <v>353</v>
      </c>
      <c r="M422" s="124">
        <v>1</v>
      </c>
      <c r="N422" s="124">
        <v>1</v>
      </c>
      <c r="O422" s="87">
        <v>8.5000000000000006E-2</v>
      </c>
      <c r="P422" s="87">
        <v>170</v>
      </c>
      <c r="Q422" s="87">
        <v>170</v>
      </c>
      <c r="S422" s="113"/>
    </row>
    <row r="423" spans="2:19">
      <c r="B423" s="87">
        <v>412</v>
      </c>
      <c r="C423" s="87" t="s">
        <v>15</v>
      </c>
      <c r="D423" s="87">
        <v>5</v>
      </c>
      <c r="E423" s="87" t="s">
        <v>320</v>
      </c>
      <c r="F423" s="87" t="s">
        <v>11</v>
      </c>
      <c r="G423" s="87">
        <v>10</v>
      </c>
      <c r="H423" s="87" t="s">
        <v>245</v>
      </c>
      <c r="I423" s="87">
        <v>274</v>
      </c>
      <c r="J423" s="87">
        <v>12</v>
      </c>
      <c r="K423" s="87">
        <v>0</v>
      </c>
      <c r="L423" s="87" t="s">
        <v>353</v>
      </c>
      <c r="M423" s="124">
        <v>1</v>
      </c>
      <c r="N423" s="124">
        <v>1</v>
      </c>
      <c r="O423" s="87">
        <v>0.69499999999999995</v>
      </c>
      <c r="P423" s="87">
        <v>1390</v>
      </c>
      <c r="Q423" s="87">
        <v>1390</v>
      </c>
      <c r="S423" s="113"/>
    </row>
    <row r="424" spans="2:19">
      <c r="B424" s="87">
        <v>413</v>
      </c>
      <c r="C424" s="87" t="s">
        <v>15</v>
      </c>
      <c r="D424" s="87">
        <v>5</v>
      </c>
      <c r="E424" s="87" t="s">
        <v>320</v>
      </c>
      <c r="F424" s="87" t="s">
        <v>12</v>
      </c>
      <c r="G424" s="87">
        <v>10</v>
      </c>
      <c r="H424" s="87" t="s">
        <v>265</v>
      </c>
      <c r="I424" s="87">
        <v>298</v>
      </c>
      <c r="J424" s="87">
        <v>13</v>
      </c>
      <c r="K424" s="87">
        <v>0</v>
      </c>
      <c r="L424" s="87" t="s">
        <v>353</v>
      </c>
      <c r="M424" s="124">
        <v>1</v>
      </c>
      <c r="N424" s="124">
        <v>1</v>
      </c>
      <c r="O424" s="87">
        <v>0.89875000000000005</v>
      </c>
      <c r="P424" s="87">
        <v>1797.5</v>
      </c>
      <c r="Q424" s="87">
        <v>1797.5</v>
      </c>
      <c r="S424" s="113"/>
    </row>
    <row r="425" spans="2:19">
      <c r="B425" s="87">
        <v>414</v>
      </c>
      <c r="C425" s="87" t="s">
        <v>15</v>
      </c>
      <c r="D425" s="87">
        <v>5</v>
      </c>
      <c r="E425" s="87" t="s">
        <v>320</v>
      </c>
      <c r="F425" s="87" t="s">
        <v>13</v>
      </c>
      <c r="G425" s="87">
        <v>10</v>
      </c>
      <c r="H425" s="87" t="s">
        <v>285</v>
      </c>
      <c r="I425" s="87">
        <v>322</v>
      </c>
      <c r="J425" s="87">
        <v>14</v>
      </c>
      <c r="K425" s="87">
        <v>0</v>
      </c>
      <c r="L425" s="87" t="s">
        <v>353</v>
      </c>
      <c r="M425" s="124">
        <v>1</v>
      </c>
      <c r="N425" s="124">
        <v>1</v>
      </c>
      <c r="O425" s="87">
        <v>0.96625000000000005</v>
      </c>
      <c r="P425" s="87">
        <v>1932.5</v>
      </c>
      <c r="Q425" s="87">
        <v>1932.5</v>
      </c>
      <c r="S425" s="113"/>
    </row>
    <row r="426" spans="2:19">
      <c r="B426" s="87">
        <v>415</v>
      </c>
      <c r="C426" s="87" t="s">
        <v>15</v>
      </c>
      <c r="D426" s="87">
        <v>5</v>
      </c>
      <c r="E426" s="87" t="s">
        <v>320</v>
      </c>
      <c r="F426" s="87" t="s">
        <v>14</v>
      </c>
      <c r="G426" s="87">
        <v>10</v>
      </c>
      <c r="H426" s="87" t="s">
        <v>305</v>
      </c>
      <c r="I426" s="87">
        <v>346</v>
      </c>
      <c r="J426" s="87">
        <v>15</v>
      </c>
      <c r="K426" s="87">
        <v>0</v>
      </c>
      <c r="L426" s="87" t="s">
        <v>353</v>
      </c>
      <c r="M426" s="124">
        <v>1</v>
      </c>
      <c r="N426" s="124">
        <v>1</v>
      </c>
      <c r="O426" s="87">
        <v>0.98875000000000002</v>
      </c>
      <c r="P426" s="87">
        <v>1977.5</v>
      </c>
      <c r="Q426" s="87">
        <v>1977.5</v>
      </c>
      <c r="S426" s="113"/>
    </row>
    <row r="427" spans="2:19">
      <c r="B427" s="87">
        <v>416</v>
      </c>
      <c r="C427" s="87" t="s">
        <v>15</v>
      </c>
      <c r="D427" s="87">
        <v>5</v>
      </c>
      <c r="E427" s="87" t="s">
        <v>320</v>
      </c>
      <c r="F427" s="87" t="s">
        <v>15</v>
      </c>
      <c r="G427" s="87">
        <v>10</v>
      </c>
      <c r="H427" s="87" t="s">
        <v>325</v>
      </c>
      <c r="I427" s="87">
        <v>370</v>
      </c>
      <c r="J427" s="87">
        <v>16</v>
      </c>
      <c r="K427" s="87">
        <v>0</v>
      </c>
      <c r="L427" s="87" t="s">
        <v>353</v>
      </c>
      <c r="M427" s="124">
        <v>1</v>
      </c>
      <c r="N427" s="124">
        <v>1</v>
      </c>
      <c r="O427" s="87">
        <v>0.99624999999999997</v>
      </c>
      <c r="P427" s="87">
        <v>1992.5</v>
      </c>
      <c r="Q427" s="87">
        <v>1992.5</v>
      </c>
      <c r="S427" s="113"/>
    </row>
    <row r="428" spans="2:19">
      <c r="B428" s="87">
        <v>417</v>
      </c>
      <c r="C428" s="87" t="s">
        <v>15</v>
      </c>
      <c r="D428" s="87">
        <v>5</v>
      </c>
      <c r="E428" s="87" t="s">
        <v>320</v>
      </c>
      <c r="F428" s="87" t="s">
        <v>0</v>
      </c>
      <c r="G428" s="87">
        <v>11</v>
      </c>
      <c r="H428" s="87" t="s">
        <v>26</v>
      </c>
      <c r="I428" s="87">
        <v>11</v>
      </c>
      <c r="J428" s="87">
        <v>1</v>
      </c>
      <c r="K428" s="87">
        <v>0</v>
      </c>
      <c r="L428" s="87" t="s">
        <v>353</v>
      </c>
      <c r="M428" s="124">
        <v>1</v>
      </c>
      <c r="N428" s="124">
        <v>1</v>
      </c>
      <c r="O428" s="87">
        <v>2.75E-2</v>
      </c>
      <c r="P428" s="87">
        <v>55</v>
      </c>
      <c r="Q428" s="87">
        <v>55</v>
      </c>
      <c r="S428" s="113"/>
    </row>
    <row r="429" spans="2:19">
      <c r="B429" s="87">
        <v>418</v>
      </c>
      <c r="C429" s="87" t="s">
        <v>15</v>
      </c>
      <c r="D429" s="87">
        <v>6</v>
      </c>
      <c r="E429" s="87" t="s">
        <v>321</v>
      </c>
      <c r="F429" s="87" t="s">
        <v>1</v>
      </c>
      <c r="G429" s="87">
        <v>11</v>
      </c>
      <c r="H429" s="87" t="s">
        <v>46</v>
      </c>
      <c r="I429" s="87">
        <v>35</v>
      </c>
      <c r="J429" s="87">
        <v>2</v>
      </c>
      <c r="K429" s="87">
        <v>0</v>
      </c>
      <c r="L429" s="87" t="s">
        <v>353</v>
      </c>
      <c r="M429" s="124">
        <v>1</v>
      </c>
      <c r="N429" s="124">
        <v>1</v>
      </c>
      <c r="O429" s="87">
        <v>0.67625000000000002</v>
      </c>
      <c r="P429" s="87">
        <v>1352.5</v>
      </c>
      <c r="Q429" s="87">
        <v>1352.5</v>
      </c>
      <c r="S429" s="113"/>
    </row>
    <row r="430" spans="2:19">
      <c r="B430" s="87">
        <v>419</v>
      </c>
      <c r="C430" s="87" t="s">
        <v>15</v>
      </c>
      <c r="D430" s="87">
        <v>6</v>
      </c>
      <c r="E430" s="87" t="s">
        <v>321</v>
      </c>
      <c r="F430" s="87" t="s">
        <v>2</v>
      </c>
      <c r="G430" s="87">
        <v>11</v>
      </c>
      <c r="H430" s="87" t="s">
        <v>66</v>
      </c>
      <c r="I430" s="87">
        <v>59</v>
      </c>
      <c r="J430" s="87">
        <v>3</v>
      </c>
      <c r="K430" s="87">
        <v>0</v>
      </c>
      <c r="L430" s="87" t="s">
        <v>353</v>
      </c>
      <c r="M430" s="124">
        <v>1</v>
      </c>
      <c r="N430" s="124">
        <v>1</v>
      </c>
      <c r="O430" s="87">
        <v>0.89249999999999996</v>
      </c>
      <c r="P430" s="87">
        <v>1785</v>
      </c>
      <c r="Q430" s="87">
        <v>1785</v>
      </c>
      <c r="S430" s="113"/>
    </row>
    <row r="431" spans="2:19">
      <c r="B431" s="87">
        <v>420</v>
      </c>
      <c r="C431" s="87" t="s">
        <v>15</v>
      </c>
      <c r="D431" s="87">
        <v>6</v>
      </c>
      <c r="E431" s="87" t="s">
        <v>321</v>
      </c>
      <c r="F431" s="87" t="s">
        <v>3</v>
      </c>
      <c r="G431" s="87">
        <v>11</v>
      </c>
      <c r="H431" s="87" t="s">
        <v>86</v>
      </c>
      <c r="I431" s="87">
        <v>83</v>
      </c>
      <c r="J431" s="87">
        <v>4</v>
      </c>
      <c r="K431" s="87">
        <v>0</v>
      </c>
      <c r="L431" s="87" t="s">
        <v>353</v>
      </c>
      <c r="M431" s="124">
        <v>1</v>
      </c>
      <c r="N431" s="124">
        <v>1</v>
      </c>
      <c r="O431" s="87">
        <v>0.96375</v>
      </c>
      <c r="P431" s="87">
        <v>1927.5</v>
      </c>
      <c r="Q431" s="87">
        <v>1927.5</v>
      </c>
      <c r="S431" s="113"/>
    </row>
    <row r="432" spans="2:19">
      <c r="B432" s="87">
        <v>421</v>
      </c>
      <c r="C432" s="87" t="s">
        <v>15</v>
      </c>
      <c r="D432" s="87">
        <v>6</v>
      </c>
      <c r="E432" s="87" t="s">
        <v>321</v>
      </c>
      <c r="F432" s="87" t="s">
        <v>4</v>
      </c>
      <c r="G432" s="87">
        <v>11</v>
      </c>
      <c r="H432" s="87" t="s">
        <v>106</v>
      </c>
      <c r="I432" s="87">
        <v>107</v>
      </c>
      <c r="J432" s="87">
        <v>5</v>
      </c>
      <c r="K432" s="87">
        <v>0</v>
      </c>
      <c r="L432" s="87" t="s">
        <v>353</v>
      </c>
      <c r="M432" s="124">
        <v>1</v>
      </c>
      <c r="N432" s="124">
        <v>1</v>
      </c>
      <c r="O432" s="87">
        <v>9.1249999999999998E-2</v>
      </c>
      <c r="P432" s="87">
        <v>182.5</v>
      </c>
      <c r="Q432" s="87">
        <v>182.5</v>
      </c>
      <c r="S432" s="113"/>
    </row>
    <row r="433" spans="2:19">
      <c r="B433" s="87">
        <v>422</v>
      </c>
      <c r="C433" s="87" t="s">
        <v>15</v>
      </c>
      <c r="D433" s="87">
        <v>6</v>
      </c>
      <c r="E433" s="87" t="s">
        <v>321</v>
      </c>
      <c r="F433" s="87" t="s">
        <v>5</v>
      </c>
      <c r="G433" s="87">
        <v>11</v>
      </c>
      <c r="H433" s="87" t="s">
        <v>126</v>
      </c>
      <c r="I433" s="87">
        <v>131</v>
      </c>
      <c r="J433" s="87">
        <v>6</v>
      </c>
      <c r="K433" s="87">
        <v>0</v>
      </c>
      <c r="L433" s="87" t="s">
        <v>353</v>
      </c>
      <c r="M433" s="124">
        <v>1</v>
      </c>
      <c r="N433" s="124">
        <v>1</v>
      </c>
      <c r="O433" s="87">
        <v>0.69750000000000001</v>
      </c>
      <c r="P433" s="87">
        <v>1395</v>
      </c>
      <c r="Q433" s="87">
        <v>1395</v>
      </c>
      <c r="S433" s="113"/>
    </row>
    <row r="434" spans="2:19">
      <c r="B434" s="87">
        <v>423</v>
      </c>
      <c r="C434" s="87" t="s">
        <v>15</v>
      </c>
      <c r="D434" s="87">
        <v>6</v>
      </c>
      <c r="E434" s="87" t="s">
        <v>321</v>
      </c>
      <c r="F434" s="87" t="s">
        <v>6</v>
      </c>
      <c r="G434" s="87">
        <v>11</v>
      </c>
      <c r="H434" s="87" t="s">
        <v>146</v>
      </c>
      <c r="I434" s="87">
        <v>155</v>
      </c>
      <c r="J434" s="87">
        <v>7</v>
      </c>
      <c r="K434" s="87">
        <v>0</v>
      </c>
      <c r="L434" s="87" t="s">
        <v>353</v>
      </c>
      <c r="M434" s="124">
        <v>1</v>
      </c>
      <c r="N434" s="124">
        <v>1</v>
      </c>
      <c r="O434" s="87">
        <v>0.89875000000000005</v>
      </c>
      <c r="P434" s="87">
        <v>1797.5</v>
      </c>
      <c r="Q434" s="87">
        <v>1797.5</v>
      </c>
      <c r="S434" s="113"/>
    </row>
    <row r="435" spans="2:19">
      <c r="B435" s="87">
        <v>424</v>
      </c>
      <c r="C435" s="87" t="s">
        <v>15</v>
      </c>
      <c r="D435" s="87">
        <v>6</v>
      </c>
      <c r="E435" s="87" t="s">
        <v>321</v>
      </c>
      <c r="F435" s="87" t="s">
        <v>7</v>
      </c>
      <c r="G435" s="87">
        <v>11</v>
      </c>
      <c r="H435" s="87" t="s">
        <v>166</v>
      </c>
      <c r="I435" s="87">
        <v>179</v>
      </c>
      <c r="J435" s="87">
        <v>8</v>
      </c>
      <c r="K435" s="87">
        <v>0</v>
      </c>
      <c r="L435" s="87" t="s">
        <v>353</v>
      </c>
      <c r="M435" s="124">
        <v>1</v>
      </c>
      <c r="N435" s="124">
        <v>1</v>
      </c>
      <c r="O435" s="87">
        <v>0.96625000000000005</v>
      </c>
      <c r="P435" s="87">
        <v>1932.5</v>
      </c>
      <c r="Q435" s="87">
        <v>1932.5</v>
      </c>
      <c r="S435" s="113"/>
    </row>
    <row r="436" spans="2:19">
      <c r="B436" s="87">
        <v>425</v>
      </c>
      <c r="C436" s="87" t="s">
        <v>15</v>
      </c>
      <c r="D436" s="87">
        <v>6</v>
      </c>
      <c r="E436" s="87" t="s">
        <v>321</v>
      </c>
      <c r="F436" s="87" t="s">
        <v>8</v>
      </c>
      <c r="G436" s="87">
        <v>11</v>
      </c>
      <c r="H436" s="87" t="s">
        <v>186</v>
      </c>
      <c r="I436" s="87">
        <v>203</v>
      </c>
      <c r="J436" s="87">
        <v>9</v>
      </c>
      <c r="K436" s="87">
        <v>0</v>
      </c>
      <c r="L436" s="87" t="s">
        <v>353</v>
      </c>
      <c r="M436" s="124">
        <v>1</v>
      </c>
      <c r="N436" s="124">
        <v>1</v>
      </c>
      <c r="O436" s="87">
        <v>0.98875000000000002</v>
      </c>
      <c r="P436" s="87">
        <v>1977.5</v>
      </c>
      <c r="Q436" s="87">
        <v>1977.5</v>
      </c>
      <c r="S436" s="113"/>
    </row>
    <row r="437" spans="2:19">
      <c r="B437" s="87">
        <v>426</v>
      </c>
      <c r="C437" s="87" t="s">
        <v>15</v>
      </c>
      <c r="D437" s="87">
        <v>6</v>
      </c>
      <c r="E437" s="87" t="s">
        <v>321</v>
      </c>
      <c r="F437" s="87" t="s">
        <v>9</v>
      </c>
      <c r="G437" s="87">
        <v>11</v>
      </c>
      <c r="H437" s="87" t="s">
        <v>206</v>
      </c>
      <c r="I437" s="87">
        <v>227</v>
      </c>
      <c r="J437" s="87">
        <v>10</v>
      </c>
      <c r="K437" s="87">
        <v>0</v>
      </c>
      <c r="L437" s="87" t="s">
        <v>353</v>
      </c>
      <c r="M437" s="124">
        <v>1</v>
      </c>
      <c r="N437" s="124">
        <v>1</v>
      </c>
      <c r="O437" s="87">
        <v>0.99624999999999997</v>
      </c>
      <c r="P437" s="87">
        <v>1992.5</v>
      </c>
      <c r="Q437" s="87">
        <v>1992.5</v>
      </c>
      <c r="S437" s="113"/>
    </row>
    <row r="438" spans="2:19">
      <c r="B438" s="87">
        <v>427</v>
      </c>
      <c r="C438" s="87" t="s">
        <v>15</v>
      </c>
      <c r="D438" s="87">
        <v>6</v>
      </c>
      <c r="E438" s="87" t="s">
        <v>321</v>
      </c>
      <c r="F438" s="87" t="s">
        <v>10</v>
      </c>
      <c r="G438" s="87">
        <v>11</v>
      </c>
      <c r="H438" s="87" t="s">
        <v>226</v>
      </c>
      <c r="I438" s="87">
        <v>251</v>
      </c>
      <c r="J438" s="87">
        <v>11</v>
      </c>
      <c r="K438" s="87">
        <v>0</v>
      </c>
      <c r="L438" s="87" t="s">
        <v>353</v>
      </c>
      <c r="M438" s="124">
        <v>1</v>
      </c>
      <c r="N438" s="124">
        <v>1</v>
      </c>
      <c r="O438" s="87">
        <v>8.5000000000000006E-2</v>
      </c>
      <c r="P438" s="87">
        <v>170</v>
      </c>
      <c r="Q438" s="87">
        <v>170</v>
      </c>
      <c r="S438" s="113"/>
    </row>
    <row r="439" spans="2:19">
      <c r="B439" s="87">
        <v>428</v>
      </c>
      <c r="C439" s="87" t="s">
        <v>15</v>
      </c>
      <c r="D439" s="87">
        <v>6</v>
      </c>
      <c r="E439" s="87" t="s">
        <v>321</v>
      </c>
      <c r="F439" s="87" t="s">
        <v>11</v>
      </c>
      <c r="G439" s="87">
        <v>11</v>
      </c>
      <c r="H439" s="87" t="s">
        <v>246</v>
      </c>
      <c r="I439" s="87">
        <v>275</v>
      </c>
      <c r="J439" s="87">
        <v>12</v>
      </c>
      <c r="K439" s="87">
        <v>0</v>
      </c>
      <c r="L439" s="87" t="s">
        <v>353</v>
      </c>
      <c r="M439" s="124">
        <v>1</v>
      </c>
      <c r="N439" s="124">
        <v>1</v>
      </c>
      <c r="O439" s="87">
        <v>0.69499999999999995</v>
      </c>
      <c r="P439" s="87">
        <v>1390</v>
      </c>
      <c r="Q439" s="87">
        <v>1390</v>
      </c>
      <c r="S439" s="113"/>
    </row>
    <row r="440" spans="2:19">
      <c r="B440" s="87">
        <v>429</v>
      </c>
      <c r="C440" s="87" t="s">
        <v>15</v>
      </c>
      <c r="D440" s="87">
        <v>6</v>
      </c>
      <c r="E440" s="87" t="s">
        <v>321</v>
      </c>
      <c r="F440" s="87" t="s">
        <v>12</v>
      </c>
      <c r="G440" s="87">
        <v>11</v>
      </c>
      <c r="H440" s="87" t="s">
        <v>266</v>
      </c>
      <c r="I440" s="87">
        <v>299</v>
      </c>
      <c r="J440" s="87">
        <v>13</v>
      </c>
      <c r="K440" s="87">
        <v>0</v>
      </c>
      <c r="L440" s="87" t="s">
        <v>353</v>
      </c>
      <c r="M440" s="124">
        <v>1</v>
      </c>
      <c r="N440" s="124">
        <v>1</v>
      </c>
      <c r="O440" s="87">
        <v>0.89875000000000005</v>
      </c>
      <c r="P440" s="87">
        <v>1797.5</v>
      </c>
      <c r="Q440" s="87">
        <v>1797.5</v>
      </c>
      <c r="S440" s="113"/>
    </row>
    <row r="441" spans="2:19">
      <c r="B441" s="87">
        <v>430</v>
      </c>
      <c r="C441" s="87" t="s">
        <v>15</v>
      </c>
      <c r="D441" s="87">
        <v>6</v>
      </c>
      <c r="E441" s="87" t="s">
        <v>321</v>
      </c>
      <c r="F441" s="87" t="s">
        <v>13</v>
      </c>
      <c r="G441" s="87">
        <v>11</v>
      </c>
      <c r="H441" s="87" t="s">
        <v>286</v>
      </c>
      <c r="I441" s="87">
        <v>323</v>
      </c>
      <c r="J441" s="87">
        <v>14</v>
      </c>
      <c r="K441" s="87">
        <v>0</v>
      </c>
      <c r="L441" s="87" t="s">
        <v>353</v>
      </c>
      <c r="M441" s="124">
        <v>1</v>
      </c>
      <c r="N441" s="124">
        <v>1</v>
      </c>
      <c r="O441" s="87">
        <v>0.96625000000000005</v>
      </c>
      <c r="P441" s="87">
        <v>1932.5</v>
      </c>
      <c r="Q441" s="87">
        <v>1932.5</v>
      </c>
      <c r="S441" s="113"/>
    </row>
    <row r="442" spans="2:19">
      <c r="B442" s="87">
        <v>431</v>
      </c>
      <c r="C442" s="87" t="s">
        <v>15</v>
      </c>
      <c r="D442" s="87">
        <v>6</v>
      </c>
      <c r="E442" s="87" t="s">
        <v>321</v>
      </c>
      <c r="F442" s="87" t="s">
        <v>14</v>
      </c>
      <c r="G442" s="87">
        <v>11</v>
      </c>
      <c r="H442" s="87" t="s">
        <v>306</v>
      </c>
      <c r="I442" s="87">
        <v>347</v>
      </c>
      <c r="J442" s="87">
        <v>15</v>
      </c>
      <c r="K442" s="87">
        <v>0</v>
      </c>
      <c r="L442" s="87" t="s">
        <v>353</v>
      </c>
      <c r="M442" s="124">
        <v>1</v>
      </c>
      <c r="N442" s="124">
        <v>1</v>
      </c>
      <c r="O442" s="87">
        <v>0.98875000000000002</v>
      </c>
      <c r="P442" s="87">
        <v>1977.5</v>
      </c>
      <c r="Q442" s="87">
        <v>1977.5</v>
      </c>
      <c r="S442" s="113"/>
    </row>
    <row r="443" spans="2:19">
      <c r="B443" s="87">
        <v>432</v>
      </c>
      <c r="C443" s="87" t="s">
        <v>15</v>
      </c>
      <c r="D443" s="87">
        <v>6</v>
      </c>
      <c r="E443" s="87" t="s">
        <v>321</v>
      </c>
      <c r="F443" s="87" t="s">
        <v>15</v>
      </c>
      <c r="G443" s="87">
        <v>11</v>
      </c>
      <c r="H443" s="87" t="s">
        <v>326</v>
      </c>
      <c r="I443" s="87">
        <v>371</v>
      </c>
      <c r="J443" s="87">
        <v>16</v>
      </c>
      <c r="K443" s="87">
        <v>0</v>
      </c>
      <c r="L443" s="87" t="s">
        <v>353</v>
      </c>
      <c r="M443" s="124">
        <v>1</v>
      </c>
      <c r="N443" s="124">
        <v>1</v>
      </c>
      <c r="O443" s="87">
        <v>0.99624999999999997</v>
      </c>
      <c r="P443" s="87">
        <v>1992.5</v>
      </c>
      <c r="Q443" s="87">
        <v>1992.5</v>
      </c>
      <c r="S443" s="113"/>
    </row>
    <row r="444" spans="2:19">
      <c r="B444" s="87">
        <v>433</v>
      </c>
      <c r="C444" s="87" t="s">
        <v>15</v>
      </c>
      <c r="D444" s="87">
        <v>6</v>
      </c>
      <c r="E444" s="87" t="s">
        <v>321</v>
      </c>
      <c r="F444" s="87" t="s">
        <v>0</v>
      </c>
      <c r="G444" s="87">
        <v>12</v>
      </c>
      <c r="H444" s="87" t="s">
        <v>27</v>
      </c>
      <c r="I444" s="87">
        <v>12</v>
      </c>
      <c r="J444" s="87">
        <v>1</v>
      </c>
      <c r="K444" s="87">
        <v>0</v>
      </c>
      <c r="L444" s="87" t="s">
        <v>353</v>
      </c>
      <c r="M444" s="124">
        <v>1</v>
      </c>
      <c r="N444" s="124">
        <v>1</v>
      </c>
      <c r="O444" s="87">
        <v>2.75E-2</v>
      </c>
      <c r="P444" s="87">
        <v>55</v>
      </c>
      <c r="Q444" s="87">
        <v>55</v>
      </c>
      <c r="S444" s="113"/>
    </row>
    <row r="445" spans="2:19">
      <c r="B445" s="87">
        <v>434</v>
      </c>
      <c r="C445" s="87" t="s">
        <v>15</v>
      </c>
      <c r="D445" s="87">
        <v>6</v>
      </c>
      <c r="E445" s="87" t="s">
        <v>321</v>
      </c>
      <c r="F445" s="87" t="s">
        <v>1</v>
      </c>
      <c r="G445" s="87">
        <v>12</v>
      </c>
      <c r="H445" s="87" t="s">
        <v>47</v>
      </c>
      <c r="I445" s="87">
        <v>36</v>
      </c>
      <c r="J445" s="87">
        <v>2</v>
      </c>
      <c r="K445" s="87">
        <v>0</v>
      </c>
      <c r="L445" s="87" t="s">
        <v>353</v>
      </c>
      <c r="M445" s="124">
        <v>1</v>
      </c>
      <c r="N445" s="124">
        <v>1</v>
      </c>
      <c r="O445" s="87">
        <v>0.67625000000000002</v>
      </c>
      <c r="P445" s="87">
        <v>1352.5</v>
      </c>
      <c r="Q445" s="87">
        <v>1352.5</v>
      </c>
      <c r="S445" s="113"/>
    </row>
    <row r="446" spans="2:19">
      <c r="B446" s="87">
        <v>435</v>
      </c>
      <c r="C446" s="87" t="s">
        <v>15</v>
      </c>
      <c r="D446" s="87">
        <v>6</v>
      </c>
      <c r="E446" s="87" t="s">
        <v>321</v>
      </c>
      <c r="F446" s="87" t="s">
        <v>2</v>
      </c>
      <c r="G446" s="87">
        <v>12</v>
      </c>
      <c r="H446" s="87" t="s">
        <v>67</v>
      </c>
      <c r="I446" s="87">
        <v>60</v>
      </c>
      <c r="J446" s="87">
        <v>3</v>
      </c>
      <c r="K446" s="87">
        <v>0</v>
      </c>
      <c r="L446" s="87" t="s">
        <v>353</v>
      </c>
      <c r="M446" s="124">
        <v>1</v>
      </c>
      <c r="N446" s="124">
        <v>1</v>
      </c>
      <c r="O446" s="87">
        <v>0.89249999999999996</v>
      </c>
      <c r="P446" s="87">
        <v>1785</v>
      </c>
      <c r="Q446" s="87">
        <v>1785</v>
      </c>
      <c r="S446" s="113"/>
    </row>
    <row r="447" spans="2:19">
      <c r="B447" s="87">
        <v>436</v>
      </c>
      <c r="C447" s="87" t="s">
        <v>15</v>
      </c>
      <c r="D447" s="87">
        <v>6</v>
      </c>
      <c r="E447" s="87" t="s">
        <v>321</v>
      </c>
      <c r="F447" s="87" t="s">
        <v>3</v>
      </c>
      <c r="G447" s="87">
        <v>12</v>
      </c>
      <c r="H447" s="87" t="s">
        <v>87</v>
      </c>
      <c r="I447" s="87">
        <v>84</v>
      </c>
      <c r="J447" s="87">
        <v>4</v>
      </c>
      <c r="K447" s="87">
        <v>0</v>
      </c>
      <c r="L447" s="87" t="s">
        <v>353</v>
      </c>
      <c r="M447" s="124">
        <v>1</v>
      </c>
      <c r="N447" s="124">
        <v>1</v>
      </c>
      <c r="O447" s="87">
        <v>0.96375</v>
      </c>
      <c r="P447" s="87">
        <v>1927.5</v>
      </c>
      <c r="Q447" s="87">
        <v>1927.5</v>
      </c>
      <c r="S447" s="113"/>
    </row>
    <row r="448" spans="2:19">
      <c r="B448" s="87">
        <v>437</v>
      </c>
      <c r="C448" s="87" t="s">
        <v>15</v>
      </c>
      <c r="D448" s="87">
        <v>6</v>
      </c>
      <c r="E448" s="87" t="s">
        <v>321</v>
      </c>
      <c r="F448" s="87" t="s">
        <v>4</v>
      </c>
      <c r="G448" s="87">
        <v>12</v>
      </c>
      <c r="H448" s="87" t="s">
        <v>107</v>
      </c>
      <c r="I448" s="87">
        <v>108</v>
      </c>
      <c r="J448" s="87">
        <v>5</v>
      </c>
      <c r="K448" s="87">
        <v>0</v>
      </c>
      <c r="L448" s="87" t="s">
        <v>353</v>
      </c>
      <c r="M448" s="124">
        <v>1</v>
      </c>
      <c r="N448" s="124">
        <v>1</v>
      </c>
      <c r="O448" s="87">
        <v>9.1249999999999998E-2</v>
      </c>
      <c r="P448" s="87">
        <v>182.5</v>
      </c>
      <c r="Q448" s="87">
        <v>182.5</v>
      </c>
      <c r="S448" s="113"/>
    </row>
    <row r="449" spans="2:36">
      <c r="B449" s="87">
        <v>438</v>
      </c>
      <c r="C449" s="87" t="s">
        <v>15</v>
      </c>
      <c r="D449" s="87">
        <v>6</v>
      </c>
      <c r="E449" s="87" t="s">
        <v>321</v>
      </c>
      <c r="F449" s="87" t="s">
        <v>5</v>
      </c>
      <c r="G449" s="87">
        <v>12</v>
      </c>
      <c r="H449" s="87" t="s">
        <v>127</v>
      </c>
      <c r="I449" s="87">
        <v>132</v>
      </c>
      <c r="J449" s="87">
        <v>6</v>
      </c>
      <c r="K449" s="87">
        <v>0</v>
      </c>
      <c r="L449" s="87" t="s">
        <v>353</v>
      </c>
      <c r="M449" s="124">
        <v>1</v>
      </c>
      <c r="N449" s="124">
        <v>1</v>
      </c>
      <c r="O449" s="87">
        <v>0.69750000000000001</v>
      </c>
      <c r="P449" s="87">
        <v>1395</v>
      </c>
      <c r="Q449" s="87">
        <v>1395</v>
      </c>
      <c r="S449" s="113"/>
    </row>
    <row r="450" spans="2:36">
      <c r="B450" s="87">
        <v>439</v>
      </c>
      <c r="C450" s="87" t="s">
        <v>15</v>
      </c>
      <c r="D450" s="87">
        <v>6</v>
      </c>
      <c r="E450" s="87" t="s">
        <v>321</v>
      </c>
      <c r="F450" s="87" t="s">
        <v>6</v>
      </c>
      <c r="G450" s="87">
        <v>12</v>
      </c>
      <c r="H450" s="87" t="s">
        <v>147</v>
      </c>
      <c r="I450" s="87">
        <v>156</v>
      </c>
      <c r="J450" s="87">
        <v>7</v>
      </c>
      <c r="K450" s="87">
        <v>0</v>
      </c>
      <c r="L450" s="87" t="s">
        <v>353</v>
      </c>
      <c r="M450" s="124">
        <v>1</v>
      </c>
      <c r="N450" s="124">
        <v>1</v>
      </c>
      <c r="O450" s="87">
        <v>0.89875000000000005</v>
      </c>
      <c r="P450" s="87">
        <v>1797.5</v>
      </c>
      <c r="Q450" s="87">
        <v>1797.5</v>
      </c>
      <c r="S450" s="113"/>
    </row>
    <row r="451" spans="2:36">
      <c r="B451" s="87">
        <v>440</v>
      </c>
      <c r="C451" s="87" t="s">
        <v>15</v>
      </c>
      <c r="D451" s="87">
        <v>6</v>
      </c>
      <c r="E451" s="87" t="s">
        <v>321</v>
      </c>
      <c r="F451" s="87" t="s">
        <v>7</v>
      </c>
      <c r="G451" s="87">
        <v>12</v>
      </c>
      <c r="H451" s="87" t="s">
        <v>167</v>
      </c>
      <c r="I451" s="87">
        <v>180</v>
      </c>
      <c r="J451" s="87">
        <v>8</v>
      </c>
      <c r="K451" s="87">
        <v>0</v>
      </c>
      <c r="L451" s="87" t="s">
        <v>353</v>
      </c>
      <c r="M451" s="124">
        <v>1</v>
      </c>
      <c r="N451" s="124">
        <v>1</v>
      </c>
      <c r="O451" s="87">
        <v>0.96625000000000005</v>
      </c>
      <c r="P451" s="87">
        <v>1932.5</v>
      </c>
      <c r="Q451" s="87">
        <v>1932.5</v>
      </c>
      <c r="S451" s="113"/>
    </row>
    <row r="452" spans="2:36">
      <c r="B452" s="87">
        <v>441</v>
      </c>
      <c r="C452" s="87" t="s">
        <v>15</v>
      </c>
      <c r="D452" s="87">
        <v>6</v>
      </c>
      <c r="E452" s="87" t="s">
        <v>321</v>
      </c>
      <c r="F452" s="87" t="s">
        <v>8</v>
      </c>
      <c r="G452" s="87">
        <v>12</v>
      </c>
      <c r="H452" s="87" t="s">
        <v>187</v>
      </c>
      <c r="I452" s="87">
        <v>204</v>
      </c>
      <c r="J452" s="87">
        <v>9</v>
      </c>
      <c r="K452" s="87">
        <v>0</v>
      </c>
      <c r="L452" s="87" t="s">
        <v>353</v>
      </c>
      <c r="M452" s="124">
        <v>1</v>
      </c>
      <c r="N452" s="124">
        <v>1</v>
      </c>
      <c r="O452" s="87">
        <v>0.98875000000000002</v>
      </c>
      <c r="P452" s="87">
        <v>1977.5</v>
      </c>
      <c r="Q452" s="87">
        <v>1977.5</v>
      </c>
      <c r="S452" s="113"/>
    </row>
    <row r="453" spans="2:36">
      <c r="B453" s="87">
        <v>442</v>
      </c>
      <c r="C453" s="87" t="s">
        <v>15</v>
      </c>
      <c r="D453" s="87">
        <v>6</v>
      </c>
      <c r="E453" s="87" t="s">
        <v>321</v>
      </c>
      <c r="F453" s="87" t="s">
        <v>9</v>
      </c>
      <c r="G453" s="87">
        <v>12</v>
      </c>
      <c r="H453" s="87" t="s">
        <v>207</v>
      </c>
      <c r="I453" s="87">
        <v>228</v>
      </c>
      <c r="J453" s="87">
        <v>10</v>
      </c>
      <c r="K453" s="87">
        <v>0</v>
      </c>
      <c r="L453" s="87" t="s">
        <v>353</v>
      </c>
      <c r="M453" s="124">
        <v>1</v>
      </c>
      <c r="N453" s="124">
        <v>1</v>
      </c>
      <c r="O453" s="87">
        <v>0.99624999999999997</v>
      </c>
      <c r="P453" s="87">
        <v>1992.5</v>
      </c>
      <c r="Q453" s="87">
        <v>1992.5</v>
      </c>
      <c r="S453" s="113"/>
    </row>
    <row r="454" spans="2:36">
      <c r="B454" s="87">
        <v>443</v>
      </c>
      <c r="C454" s="87" t="s">
        <v>15</v>
      </c>
      <c r="D454" s="87">
        <v>6</v>
      </c>
      <c r="E454" s="87" t="s">
        <v>321</v>
      </c>
      <c r="F454" s="87" t="s">
        <v>10</v>
      </c>
      <c r="G454" s="87">
        <v>12</v>
      </c>
      <c r="H454" s="87" t="s">
        <v>227</v>
      </c>
      <c r="I454" s="87">
        <v>252</v>
      </c>
      <c r="J454" s="87">
        <v>11</v>
      </c>
      <c r="K454" s="87">
        <v>0</v>
      </c>
      <c r="L454" s="87" t="s">
        <v>353</v>
      </c>
      <c r="M454" s="124">
        <v>1</v>
      </c>
      <c r="N454" s="124">
        <v>1</v>
      </c>
      <c r="O454" s="87">
        <v>8.5000000000000006E-2</v>
      </c>
      <c r="P454" s="87">
        <v>170</v>
      </c>
      <c r="Q454" s="87">
        <v>170</v>
      </c>
      <c r="S454" s="113"/>
    </row>
    <row r="455" spans="2:36">
      <c r="B455" s="87">
        <v>444</v>
      </c>
      <c r="C455" s="87" t="s">
        <v>15</v>
      </c>
      <c r="D455" s="87">
        <v>6</v>
      </c>
      <c r="E455" s="87" t="s">
        <v>321</v>
      </c>
      <c r="F455" s="87" t="s">
        <v>11</v>
      </c>
      <c r="G455" s="87">
        <v>12</v>
      </c>
      <c r="H455" s="87" t="s">
        <v>247</v>
      </c>
      <c r="I455" s="87">
        <v>276</v>
      </c>
      <c r="J455" s="87">
        <v>12</v>
      </c>
      <c r="K455" s="87">
        <v>0</v>
      </c>
      <c r="L455" s="87" t="s">
        <v>353</v>
      </c>
      <c r="M455" s="124">
        <v>1</v>
      </c>
      <c r="N455" s="124">
        <v>1</v>
      </c>
      <c r="O455" s="87">
        <v>0.69499999999999995</v>
      </c>
      <c r="P455" s="87">
        <v>1390</v>
      </c>
      <c r="Q455" s="87">
        <v>1390</v>
      </c>
      <c r="S455" s="113"/>
    </row>
    <row r="456" spans="2:36">
      <c r="B456" s="87">
        <v>445</v>
      </c>
      <c r="C456" s="87" t="s">
        <v>15</v>
      </c>
      <c r="D456" s="87">
        <v>6</v>
      </c>
      <c r="E456" s="87" t="s">
        <v>321</v>
      </c>
      <c r="F456" s="87" t="s">
        <v>12</v>
      </c>
      <c r="G456" s="87">
        <v>12</v>
      </c>
      <c r="H456" s="87" t="s">
        <v>267</v>
      </c>
      <c r="I456" s="87">
        <v>300</v>
      </c>
      <c r="J456" s="87">
        <v>13</v>
      </c>
      <c r="K456" s="87">
        <v>0</v>
      </c>
      <c r="L456" s="87" t="s">
        <v>353</v>
      </c>
      <c r="M456" s="124">
        <v>1</v>
      </c>
      <c r="N456" s="124">
        <v>1</v>
      </c>
      <c r="O456" s="87">
        <v>0.89875000000000005</v>
      </c>
      <c r="P456" s="87">
        <v>1797.5</v>
      </c>
      <c r="Q456" s="87">
        <v>1797.5</v>
      </c>
    </row>
    <row r="457" spans="2:36">
      <c r="B457" s="87">
        <v>446</v>
      </c>
      <c r="C457" s="87" t="s">
        <v>15</v>
      </c>
      <c r="D457" s="87">
        <v>6</v>
      </c>
      <c r="E457" s="87" t="s">
        <v>321</v>
      </c>
      <c r="F457" s="87" t="s">
        <v>13</v>
      </c>
      <c r="G457" s="87">
        <v>12</v>
      </c>
      <c r="H457" s="87" t="s">
        <v>287</v>
      </c>
      <c r="I457" s="87">
        <v>324</v>
      </c>
      <c r="J457" s="87">
        <v>14</v>
      </c>
      <c r="K457" s="87">
        <v>0</v>
      </c>
      <c r="L457" s="87" t="s">
        <v>353</v>
      </c>
      <c r="M457" s="124">
        <v>1</v>
      </c>
      <c r="N457" s="124">
        <v>1</v>
      </c>
      <c r="O457" s="87">
        <v>0.96625000000000005</v>
      </c>
      <c r="P457" s="87">
        <v>1932.5</v>
      </c>
      <c r="Q457" s="87">
        <v>1932.5</v>
      </c>
    </row>
    <row r="458" spans="2:36">
      <c r="B458" s="87">
        <v>447</v>
      </c>
      <c r="C458" s="87" t="s">
        <v>15</v>
      </c>
      <c r="D458" s="87">
        <v>6</v>
      </c>
      <c r="E458" s="87" t="s">
        <v>321</v>
      </c>
      <c r="F458" s="87" t="s">
        <v>14</v>
      </c>
      <c r="G458" s="87">
        <v>12</v>
      </c>
      <c r="H458" s="87" t="s">
        <v>307</v>
      </c>
      <c r="I458" s="87">
        <v>348</v>
      </c>
      <c r="J458" s="87">
        <v>15</v>
      </c>
      <c r="K458" s="87">
        <v>0</v>
      </c>
      <c r="L458" s="87" t="s">
        <v>353</v>
      </c>
      <c r="M458" s="124">
        <v>1</v>
      </c>
      <c r="N458" s="124">
        <v>1</v>
      </c>
      <c r="O458" s="87">
        <v>0.98875000000000002</v>
      </c>
      <c r="P458" s="87">
        <v>1977.5</v>
      </c>
      <c r="Q458" s="87">
        <v>1977.5</v>
      </c>
    </row>
    <row r="459" spans="2:36">
      <c r="B459" s="87">
        <v>448</v>
      </c>
      <c r="C459" s="87" t="s">
        <v>15</v>
      </c>
      <c r="D459" s="87">
        <v>6</v>
      </c>
      <c r="E459" s="87" t="s">
        <v>321</v>
      </c>
      <c r="F459" s="87" t="s">
        <v>15</v>
      </c>
      <c r="G459" s="87">
        <v>12</v>
      </c>
      <c r="H459" s="87" t="s">
        <v>327</v>
      </c>
      <c r="I459" s="87">
        <v>372</v>
      </c>
      <c r="J459" s="87">
        <v>16</v>
      </c>
      <c r="K459" s="87">
        <v>0</v>
      </c>
      <c r="L459" s="87" t="s">
        <v>353</v>
      </c>
      <c r="M459" s="124">
        <v>1</v>
      </c>
      <c r="N459" s="124">
        <v>1</v>
      </c>
      <c r="O459" s="87">
        <v>0.99624999999999997</v>
      </c>
      <c r="P459" s="87">
        <v>1992.5</v>
      </c>
      <c r="Q459" s="87">
        <v>1992.5</v>
      </c>
    </row>
    <row r="460" spans="2:36" s="2" customFormat="1">
      <c r="B460" s="87">
        <v>449</v>
      </c>
      <c r="C460" s="87" t="s">
        <v>15</v>
      </c>
      <c r="D460" s="87">
        <v>6</v>
      </c>
      <c r="E460" s="87" t="s">
        <v>321</v>
      </c>
      <c r="F460" s="87" t="s">
        <v>0</v>
      </c>
      <c r="G460" s="87">
        <v>13</v>
      </c>
      <c r="H460" s="87" t="s">
        <v>28</v>
      </c>
      <c r="I460" s="87">
        <v>13</v>
      </c>
      <c r="J460" s="87">
        <v>1</v>
      </c>
      <c r="K460" s="87">
        <v>0</v>
      </c>
      <c r="L460" s="87" t="s">
        <v>353</v>
      </c>
      <c r="M460" s="124">
        <v>1</v>
      </c>
      <c r="N460" s="124">
        <v>1</v>
      </c>
      <c r="O460" s="87">
        <v>2.75E-2</v>
      </c>
      <c r="P460" s="87">
        <v>55</v>
      </c>
      <c r="Q460" s="87">
        <v>55</v>
      </c>
      <c r="R460" s="6"/>
      <c r="S460" s="6"/>
      <c r="T460" s="6"/>
      <c r="U460" s="6"/>
      <c r="V460" s="6"/>
      <c r="W460" s="6"/>
      <c r="X460" s="6"/>
      <c r="Y460" s="6"/>
      <c r="Z460" s="6"/>
      <c r="AA460" s="6"/>
      <c r="AB460" s="6"/>
      <c r="AC460" s="6"/>
      <c r="AD460" s="6"/>
      <c r="AE460" s="6"/>
      <c r="AF460" s="6"/>
      <c r="AG460" s="6"/>
      <c r="AH460" s="6"/>
      <c r="AI460" s="6"/>
      <c r="AJ460" s="6"/>
    </row>
    <row r="461" spans="2:36" s="2" customFormat="1">
      <c r="B461" s="87">
        <v>450</v>
      </c>
      <c r="C461" s="87" t="s">
        <v>15</v>
      </c>
      <c r="D461" s="87">
        <v>7</v>
      </c>
      <c r="E461" s="87" t="s">
        <v>322</v>
      </c>
      <c r="F461" s="87" t="s">
        <v>1</v>
      </c>
      <c r="G461" s="87">
        <v>13</v>
      </c>
      <c r="H461" s="87" t="s">
        <v>48</v>
      </c>
      <c r="I461" s="87">
        <v>37</v>
      </c>
      <c r="J461" s="87">
        <v>2</v>
      </c>
      <c r="K461" s="87">
        <v>0</v>
      </c>
      <c r="L461" s="87" t="s">
        <v>353</v>
      </c>
      <c r="M461" s="124">
        <v>1</v>
      </c>
      <c r="N461" s="124">
        <v>1</v>
      </c>
      <c r="O461" s="87">
        <v>0.67625000000000002</v>
      </c>
      <c r="P461" s="87">
        <v>1352.5</v>
      </c>
      <c r="Q461" s="87">
        <v>1352.5</v>
      </c>
      <c r="R461" s="6"/>
      <c r="S461" s="6"/>
      <c r="T461" s="6"/>
      <c r="U461" s="6"/>
      <c r="V461" s="6"/>
      <c r="W461" s="6"/>
      <c r="X461" s="6"/>
      <c r="Y461" s="6"/>
      <c r="Z461" s="6"/>
      <c r="AA461" s="6"/>
      <c r="AB461" s="6"/>
      <c r="AC461" s="6"/>
      <c r="AD461" s="6"/>
      <c r="AE461" s="6"/>
      <c r="AF461" s="6"/>
      <c r="AG461" s="6"/>
      <c r="AH461" s="6"/>
      <c r="AI461" s="6"/>
      <c r="AJ461" s="6"/>
    </row>
    <row r="462" spans="2:36" s="2" customFormat="1">
      <c r="B462" s="87">
        <v>451</v>
      </c>
      <c r="C462" s="87" t="s">
        <v>15</v>
      </c>
      <c r="D462" s="87">
        <v>7</v>
      </c>
      <c r="E462" s="87" t="s">
        <v>322</v>
      </c>
      <c r="F462" s="87" t="s">
        <v>2</v>
      </c>
      <c r="G462" s="87">
        <v>13</v>
      </c>
      <c r="H462" s="87" t="s">
        <v>68</v>
      </c>
      <c r="I462" s="87">
        <v>61</v>
      </c>
      <c r="J462" s="87">
        <v>3</v>
      </c>
      <c r="K462" s="87">
        <v>0</v>
      </c>
      <c r="L462" s="87" t="s">
        <v>353</v>
      </c>
      <c r="M462" s="124">
        <v>1</v>
      </c>
      <c r="N462" s="124">
        <v>1</v>
      </c>
      <c r="O462" s="87">
        <v>0.89249999999999996</v>
      </c>
      <c r="P462" s="87">
        <v>1785</v>
      </c>
      <c r="Q462" s="87">
        <v>1785</v>
      </c>
      <c r="R462" s="6"/>
      <c r="S462" s="6"/>
      <c r="T462" s="6"/>
      <c r="U462" s="6"/>
      <c r="V462" s="6"/>
      <c r="W462" s="6"/>
      <c r="X462" s="6"/>
      <c r="Y462" s="6"/>
      <c r="Z462" s="6"/>
      <c r="AA462" s="6"/>
      <c r="AB462" s="6"/>
      <c r="AC462" s="6"/>
      <c r="AD462" s="6"/>
      <c r="AE462" s="6"/>
      <c r="AF462" s="6"/>
      <c r="AG462" s="6"/>
      <c r="AH462" s="6"/>
      <c r="AI462" s="6"/>
      <c r="AJ462" s="6"/>
    </row>
    <row r="463" spans="2:36" s="2" customFormat="1">
      <c r="B463" s="87">
        <v>452</v>
      </c>
      <c r="C463" s="87" t="s">
        <v>15</v>
      </c>
      <c r="D463" s="87">
        <v>7</v>
      </c>
      <c r="E463" s="87" t="s">
        <v>322</v>
      </c>
      <c r="F463" s="87" t="s">
        <v>3</v>
      </c>
      <c r="G463" s="87">
        <v>13</v>
      </c>
      <c r="H463" s="87" t="s">
        <v>88</v>
      </c>
      <c r="I463" s="87">
        <v>85</v>
      </c>
      <c r="J463" s="87">
        <v>4</v>
      </c>
      <c r="K463" s="87">
        <v>0</v>
      </c>
      <c r="L463" s="87" t="s">
        <v>353</v>
      </c>
      <c r="M463" s="124">
        <v>1</v>
      </c>
      <c r="N463" s="124">
        <v>1</v>
      </c>
      <c r="O463" s="87">
        <v>0.96375</v>
      </c>
      <c r="P463" s="87">
        <v>1927.5</v>
      </c>
      <c r="Q463" s="87">
        <v>1927.5</v>
      </c>
      <c r="R463" s="6"/>
      <c r="S463" s="6"/>
      <c r="T463" s="6"/>
      <c r="U463" s="6"/>
      <c r="V463" s="6"/>
      <c r="W463" s="6"/>
      <c r="X463" s="6"/>
      <c r="Y463" s="6"/>
      <c r="Z463" s="6"/>
      <c r="AA463" s="6"/>
      <c r="AB463" s="6"/>
      <c r="AC463" s="6"/>
      <c r="AD463" s="6"/>
      <c r="AE463" s="6"/>
      <c r="AF463" s="6"/>
      <c r="AG463" s="6"/>
      <c r="AH463" s="6"/>
      <c r="AI463" s="6"/>
      <c r="AJ463" s="6"/>
    </row>
    <row r="464" spans="2:36" s="2" customFormat="1">
      <c r="B464" s="87">
        <v>453</v>
      </c>
      <c r="C464" s="87" t="s">
        <v>15</v>
      </c>
      <c r="D464" s="87">
        <v>7</v>
      </c>
      <c r="E464" s="87" t="s">
        <v>322</v>
      </c>
      <c r="F464" s="87" t="s">
        <v>4</v>
      </c>
      <c r="G464" s="87">
        <v>13</v>
      </c>
      <c r="H464" s="87" t="s">
        <v>108</v>
      </c>
      <c r="I464" s="87">
        <v>109</v>
      </c>
      <c r="J464" s="87">
        <v>5</v>
      </c>
      <c r="K464" s="87">
        <v>0</v>
      </c>
      <c r="L464" s="87" t="s">
        <v>353</v>
      </c>
      <c r="M464" s="124">
        <v>1</v>
      </c>
      <c r="N464" s="124">
        <v>1</v>
      </c>
      <c r="O464" s="87">
        <v>9.1249999999999998E-2</v>
      </c>
      <c r="P464" s="87">
        <v>182.5</v>
      </c>
      <c r="Q464" s="87">
        <v>182.5</v>
      </c>
      <c r="R464" s="6"/>
      <c r="S464" s="6"/>
      <c r="T464" s="6"/>
      <c r="U464" s="6"/>
      <c r="V464" s="6"/>
      <c r="W464" s="6"/>
      <c r="X464" s="6"/>
      <c r="Y464" s="6"/>
      <c r="Z464" s="6"/>
      <c r="AA464" s="6"/>
      <c r="AB464" s="6"/>
      <c r="AC464" s="6"/>
      <c r="AD464" s="6"/>
      <c r="AE464" s="6"/>
      <c r="AF464" s="6"/>
      <c r="AG464" s="6"/>
      <c r="AH464" s="6"/>
      <c r="AI464" s="6"/>
      <c r="AJ464" s="6"/>
    </row>
    <row r="465" spans="2:36" s="2" customFormat="1">
      <c r="B465" s="87">
        <v>454</v>
      </c>
      <c r="C465" s="87" t="s">
        <v>15</v>
      </c>
      <c r="D465" s="87">
        <v>7</v>
      </c>
      <c r="E465" s="87" t="s">
        <v>322</v>
      </c>
      <c r="F465" s="87" t="s">
        <v>5</v>
      </c>
      <c r="G465" s="87">
        <v>13</v>
      </c>
      <c r="H465" s="87" t="s">
        <v>128</v>
      </c>
      <c r="I465" s="87">
        <v>133</v>
      </c>
      <c r="J465" s="87">
        <v>6</v>
      </c>
      <c r="K465" s="87">
        <v>0</v>
      </c>
      <c r="L465" s="87" t="s">
        <v>353</v>
      </c>
      <c r="M465" s="124">
        <v>1</v>
      </c>
      <c r="N465" s="124">
        <v>1</v>
      </c>
      <c r="O465" s="87">
        <v>0.69750000000000001</v>
      </c>
      <c r="P465" s="87">
        <v>1395</v>
      </c>
      <c r="Q465" s="87">
        <v>1395</v>
      </c>
      <c r="R465" s="6"/>
      <c r="S465" s="6"/>
      <c r="T465" s="6"/>
      <c r="U465" s="6"/>
      <c r="V465" s="6"/>
      <c r="W465" s="6"/>
      <c r="X465" s="6"/>
      <c r="Y465" s="6"/>
      <c r="Z465" s="6"/>
      <c r="AA465" s="6"/>
      <c r="AB465" s="6"/>
      <c r="AC465" s="6"/>
      <c r="AD465" s="6"/>
      <c r="AE465" s="6"/>
      <c r="AF465" s="6"/>
      <c r="AG465" s="6"/>
      <c r="AH465" s="6"/>
      <c r="AI465" s="6"/>
      <c r="AJ465" s="6"/>
    </row>
    <row r="466" spans="2:36" s="2" customFormat="1">
      <c r="B466" s="87">
        <v>455</v>
      </c>
      <c r="C466" s="87" t="s">
        <v>15</v>
      </c>
      <c r="D466" s="87">
        <v>7</v>
      </c>
      <c r="E466" s="87" t="s">
        <v>322</v>
      </c>
      <c r="F466" s="87" t="s">
        <v>6</v>
      </c>
      <c r="G466" s="87">
        <v>13</v>
      </c>
      <c r="H466" s="87" t="s">
        <v>148</v>
      </c>
      <c r="I466" s="87">
        <v>157</v>
      </c>
      <c r="J466" s="87">
        <v>7</v>
      </c>
      <c r="K466" s="87">
        <v>0</v>
      </c>
      <c r="L466" s="87" t="s">
        <v>353</v>
      </c>
      <c r="M466" s="124">
        <v>1</v>
      </c>
      <c r="N466" s="124">
        <v>1</v>
      </c>
      <c r="O466" s="87">
        <v>0.89875000000000005</v>
      </c>
      <c r="P466" s="87">
        <v>1797.5</v>
      </c>
      <c r="Q466" s="87">
        <v>1797.5</v>
      </c>
      <c r="R466" s="6"/>
      <c r="S466" s="6"/>
      <c r="T466" s="6"/>
      <c r="U466" s="6"/>
      <c r="V466" s="6"/>
      <c r="W466" s="6"/>
      <c r="X466" s="6"/>
      <c r="Y466" s="6"/>
      <c r="Z466" s="6"/>
      <c r="AA466" s="6"/>
      <c r="AB466" s="6"/>
      <c r="AC466" s="6"/>
      <c r="AD466" s="6"/>
      <c r="AE466" s="6"/>
      <c r="AF466" s="6"/>
      <c r="AG466" s="6"/>
      <c r="AH466" s="6"/>
      <c r="AI466" s="6"/>
      <c r="AJ466" s="6"/>
    </row>
    <row r="467" spans="2:36" s="2" customFormat="1">
      <c r="B467" s="87">
        <v>456</v>
      </c>
      <c r="C467" s="87" t="s">
        <v>15</v>
      </c>
      <c r="D467" s="87">
        <v>7</v>
      </c>
      <c r="E467" s="87" t="s">
        <v>322</v>
      </c>
      <c r="F467" s="87" t="s">
        <v>7</v>
      </c>
      <c r="G467" s="87">
        <v>13</v>
      </c>
      <c r="H467" s="87" t="s">
        <v>168</v>
      </c>
      <c r="I467" s="87">
        <v>181</v>
      </c>
      <c r="J467" s="87">
        <v>8</v>
      </c>
      <c r="K467" s="87">
        <v>0</v>
      </c>
      <c r="L467" s="87" t="s">
        <v>353</v>
      </c>
      <c r="M467" s="124">
        <v>1</v>
      </c>
      <c r="N467" s="124">
        <v>1</v>
      </c>
      <c r="O467" s="87">
        <v>0.96625000000000005</v>
      </c>
      <c r="P467" s="87">
        <v>1932.5</v>
      </c>
      <c r="Q467" s="87">
        <v>1932.5</v>
      </c>
      <c r="R467" s="6"/>
      <c r="S467" s="6"/>
      <c r="T467" s="6"/>
      <c r="U467" s="6"/>
      <c r="V467" s="6"/>
      <c r="W467" s="6"/>
      <c r="X467" s="6"/>
      <c r="Y467" s="6"/>
      <c r="Z467" s="6"/>
      <c r="AA467" s="6"/>
      <c r="AB467" s="6"/>
      <c r="AC467" s="6"/>
      <c r="AD467" s="6"/>
      <c r="AE467" s="6"/>
      <c r="AF467" s="6"/>
      <c r="AG467" s="6"/>
      <c r="AH467" s="6"/>
      <c r="AI467" s="6"/>
      <c r="AJ467" s="6"/>
    </row>
    <row r="468" spans="2:36" s="2" customFormat="1">
      <c r="B468" s="87">
        <v>457</v>
      </c>
      <c r="C468" s="87" t="s">
        <v>15</v>
      </c>
      <c r="D468" s="87">
        <v>7</v>
      </c>
      <c r="E468" s="87" t="s">
        <v>322</v>
      </c>
      <c r="F468" s="87" t="s">
        <v>8</v>
      </c>
      <c r="G468" s="87">
        <v>13</v>
      </c>
      <c r="H468" s="87" t="s">
        <v>188</v>
      </c>
      <c r="I468" s="87">
        <v>205</v>
      </c>
      <c r="J468" s="87">
        <v>9</v>
      </c>
      <c r="K468" s="87">
        <v>0</v>
      </c>
      <c r="L468" s="87" t="s">
        <v>353</v>
      </c>
      <c r="M468" s="124">
        <v>1</v>
      </c>
      <c r="N468" s="124">
        <v>1</v>
      </c>
      <c r="O468" s="87">
        <v>0.98875000000000002</v>
      </c>
      <c r="P468" s="87">
        <v>1977.5</v>
      </c>
      <c r="Q468" s="87">
        <v>1977.5</v>
      </c>
      <c r="R468" s="6"/>
      <c r="S468" s="6"/>
      <c r="T468" s="6"/>
      <c r="U468" s="6"/>
      <c r="V468" s="6"/>
      <c r="W468" s="6"/>
      <c r="X468" s="6"/>
      <c r="Y468" s="6"/>
      <c r="Z468" s="6"/>
      <c r="AA468" s="6"/>
      <c r="AB468" s="6"/>
      <c r="AC468" s="6"/>
      <c r="AD468" s="6"/>
      <c r="AE468" s="6"/>
      <c r="AF468" s="6"/>
      <c r="AG468" s="6"/>
      <c r="AH468" s="6"/>
      <c r="AI468" s="6"/>
      <c r="AJ468" s="6"/>
    </row>
    <row r="469" spans="2:36" s="2" customFormat="1">
      <c r="B469" s="87">
        <v>458</v>
      </c>
      <c r="C469" s="87" t="s">
        <v>15</v>
      </c>
      <c r="D469" s="87">
        <v>7</v>
      </c>
      <c r="E469" s="87" t="s">
        <v>322</v>
      </c>
      <c r="F469" s="87" t="s">
        <v>9</v>
      </c>
      <c r="G469" s="87">
        <v>13</v>
      </c>
      <c r="H469" s="87" t="s">
        <v>208</v>
      </c>
      <c r="I469" s="87">
        <v>229</v>
      </c>
      <c r="J469" s="87">
        <v>10</v>
      </c>
      <c r="K469" s="87">
        <v>0</v>
      </c>
      <c r="L469" s="87" t="s">
        <v>353</v>
      </c>
      <c r="M469" s="124">
        <v>1</v>
      </c>
      <c r="N469" s="124">
        <v>1</v>
      </c>
      <c r="O469" s="87">
        <v>0.99624999999999997</v>
      </c>
      <c r="P469" s="87">
        <v>1992.5</v>
      </c>
      <c r="Q469" s="87">
        <v>1992.5</v>
      </c>
      <c r="R469" s="6"/>
      <c r="S469" s="6"/>
      <c r="T469" s="6"/>
      <c r="U469" s="6"/>
      <c r="V469" s="6"/>
      <c r="W469" s="6"/>
      <c r="X469" s="6"/>
      <c r="Y469" s="6"/>
      <c r="Z469" s="6"/>
      <c r="AA469" s="6"/>
      <c r="AB469" s="6"/>
      <c r="AC469" s="6"/>
      <c r="AD469" s="6"/>
      <c r="AE469" s="6"/>
      <c r="AF469" s="6"/>
      <c r="AG469" s="6"/>
      <c r="AH469" s="6"/>
      <c r="AI469" s="6"/>
      <c r="AJ469" s="6"/>
    </row>
    <row r="470" spans="2:36" s="2" customFormat="1">
      <c r="B470" s="87">
        <v>459</v>
      </c>
      <c r="C470" s="87" t="s">
        <v>15</v>
      </c>
      <c r="D470" s="87">
        <v>7</v>
      </c>
      <c r="E470" s="87" t="s">
        <v>322</v>
      </c>
      <c r="F470" s="87" t="s">
        <v>10</v>
      </c>
      <c r="G470" s="87">
        <v>13</v>
      </c>
      <c r="H470" s="87" t="s">
        <v>228</v>
      </c>
      <c r="I470" s="87">
        <v>253</v>
      </c>
      <c r="J470" s="87">
        <v>11</v>
      </c>
      <c r="K470" s="87">
        <v>0</v>
      </c>
      <c r="L470" s="87" t="s">
        <v>353</v>
      </c>
      <c r="M470" s="124">
        <v>1</v>
      </c>
      <c r="N470" s="124">
        <v>1</v>
      </c>
      <c r="O470" s="87">
        <v>8.5000000000000006E-2</v>
      </c>
      <c r="P470" s="87">
        <v>170</v>
      </c>
      <c r="Q470" s="87">
        <v>170</v>
      </c>
      <c r="R470" s="6"/>
      <c r="S470" s="6"/>
      <c r="T470" s="6"/>
      <c r="U470" s="6"/>
      <c r="V470" s="6"/>
      <c r="W470" s="6"/>
      <c r="X470" s="6"/>
      <c r="Y470" s="6"/>
      <c r="Z470" s="6"/>
      <c r="AA470" s="6"/>
      <c r="AB470" s="6"/>
      <c r="AC470" s="6"/>
      <c r="AD470" s="6"/>
      <c r="AE470" s="6"/>
      <c r="AF470" s="6"/>
      <c r="AG470" s="6"/>
      <c r="AH470" s="6"/>
      <c r="AI470" s="6"/>
      <c r="AJ470" s="6"/>
    </row>
    <row r="471" spans="2:36" s="2" customFormat="1">
      <c r="B471" s="87">
        <v>460</v>
      </c>
      <c r="C471" s="87" t="s">
        <v>15</v>
      </c>
      <c r="D471" s="87">
        <v>7</v>
      </c>
      <c r="E471" s="87" t="s">
        <v>322</v>
      </c>
      <c r="F471" s="87" t="s">
        <v>11</v>
      </c>
      <c r="G471" s="87">
        <v>13</v>
      </c>
      <c r="H471" s="87" t="s">
        <v>248</v>
      </c>
      <c r="I471" s="87">
        <v>277</v>
      </c>
      <c r="J471" s="87">
        <v>12</v>
      </c>
      <c r="K471" s="87">
        <v>0</v>
      </c>
      <c r="L471" s="87" t="s">
        <v>353</v>
      </c>
      <c r="M471" s="124">
        <v>1</v>
      </c>
      <c r="N471" s="124">
        <v>1</v>
      </c>
      <c r="O471" s="87">
        <v>0.69499999999999995</v>
      </c>
      <c r="P471" s="87">
        <v>1390</v>
      </c>
      <c r="Q471" s="87">
        <v>1390</v>
      </c>
      <c r="R471" s="6"/>
      <c r="S471" s="6"/>
      <c r="T471" s="6"/>
      <c r="U471" s="6"/>
      <c r="V471" s="6"/>
      <c r="W471" s="6"/>
      <c r="X471" s="6"/>
      <c r="Y471" s="6"/>
      <c r="Z471" s="6"/>
      <c r="AA471" s="6"/>
      <c r="AB471" s="6"/>
      <c r="AC471" s="6"/>
      <c r="AD471" s="6"/>
      <c r="AE471" s="6"/>
      <c r="AF471" s="6"/>
      <c r="AG471" s="6"/>
      <c r="AH471" s="6"/>
      <c r="AI471" s="6"/>
      <c r="AJ471" s="6"/>
    </row>
    <row r="472" spans="2:36" s="2" customFormat="1">
      <c r="B472" s="87">
        <v>461</v>
      </c>
      <c r="C472" s="87" t="s">
        <v>15</v>
      </c>
      <c r="D472" s="87">
        <v>7</v>
      </c>
      <c r="E472" s="87" t="s">
        <v>322</v>
      </c>
      <c r="F472" s="87" t="s">
        <v>12</v>
      </c>
      <c r="G472" s="87">
        <v>13</v>
      </c>
      <c r="H472" s="87" t="s">
        <v>268</v>
      </c>
      <c r="I472" s="87">
        <v>301</v>
      </c>
      <c r="J472" s="87">
        <v>13</v>
      </c>
      <c r="K472" s="87">
        <v>0</v>
      </c>
      <c r="L472" s="87" t="s">
        <v>353</v>
      </c>
      <c r="M472" s="124">
        <v>1</v>
      </c>
      <c r="N472" s="124">
        <v>1</v>
      </c>
      <c r="O472" s="87">
        <v>0.89875000000000005</v>
      </c>
      <c r="P472" s="87">
        <v>1797.5</v>
      </c>
      <c r="Q472" s="87">
        <v>1797.5</v>
      </c>
      <c r="R472" s="6"/>
      <c r="S472" s="6"/>
      <c r="T472" s="6"/>
      <c r="U472" s="6"/>
      <c r="V472" s="6"/>
      <c r="W472" s="6"/>
      <c r="X472" s="6"/>
      <c r="Y472" s="6"/>
      <c r="Z472" s="6"/>
      <c r="AA472" s="6"/>
      <c r="AB472" s="6"/>
      <c r="AC472" s="6"/>
      <c r="AD472" s="6"/>
      <c r="AE472" s="6"/>
      <c r="AF472" s="6"/>
      <c r="AG472" s="6"/>
      <c r="AH472" s="6"/>
      <c r="AI472" s="6"/>
      <c r="AJ472" s="6"/>
    </row>
    <row r="473" spans="2:36" s="2" customFormat="1">
      <c r="B473" s="87">
        <v>462</v>
      </c>
      <c r="C473" s="87" t="s">
        <v>15</v>
      </c>
      <c r="D473" s="87">
        <v>7</v>
      </c>
      <c r="E473" s="87" t="s">
        <v>322</v>
      </c>
      <c r="F473" s="87" t="s">
        <v>13</v>
      </c>
      <c r="G473" s="87">
        <v>13</v>
      </c>
      <c r="H473" s="87" t="s">
        <v>288</v>
      </c>
      <c r="I473" s="87">
        <v>325</v>
      </c>
      <c r="J473" s="87">
        <v>14</v>
      </c>
      <c r="K473" s="87">
        <v>0</v>
      </c>
      <c r="L473" s="87" t="s">
        <v>353</v>
      </c>
      <c r="M473" s="124">
        <v>1</v>
      </c>
      <c r="N473" s="124">
        <v>1</v>
      </c>
      <c r="O473" s="87">
        <v>0.96625000000000005</v>
      </c>
      <c r="P473" s="87">
        <v>1932.5</v>
      </c>
      <c r="Q473" s="87">
        <v>1932.5</v>
      </c>
      <c r="R473" s="6"/>
      <c r="S473" s="6"/>
      <c r="T473" s="6"/>
      <c r="U473" s="6"/>
      <c r="V473" s="6"/>
      <c r="W473" s="6"/>
      <c r="X473" s="6"/>
      <c r="Y473" s="6"/>
      <c r="Z473" s="6"/>
      <c r="AA473" s="6"/>
      <c r="AB473" s="6"/>
      <c r="AC473" s="6"/>
      <c r="AD473" s="6"/>
      <c r="AE473" s="6"/>
      <c r="AF473" s="6"/>
      <c r="AG473" s="6"/>
      <c r="AH473" s="6"/>
      <c r="AI473" s="6"/>
      <c r="AJ473" s="6"/>
    </row>
    <row r="474" spans="2:36" s="2" customFormat="1">
      <c r="B474" s="87">
        <v>463</v>
      </c>
      <c r="C474" s="87" t="s">
        <v>15</v>
      </c>
      <c r="D474" s="87">
        <v>7</v>
      </c>
      <c r="E474" s="87" t="s">
        <v>322</v>
      </c>
      <c r="F474" s="87" t="s">
        <v>14</v>
      </c>
      <c r="G474" s="87">
        <v>13</v>
      </c>
      <c r="H474" s="87" t="s">
        <v>308</v>
      </c>
      <c r="I474" s="87">
        <v>349</v>
      </c>
      <c r="J474" s="87">
        <v>15</v>
      </c>
      <c r="K474" s="87">
        <v>0</v>
      </c>
      <c r="L474" s="87" t="s">
        <v>353</v>
      </c>
      <c r="M474" s="124">
        <v>1</v>
      </c>
      <c r="N474" s="124">
        <v>1</v>
      </c>
      <c r="O474" s="87">
        <v>0.98875000000000002</v>
      </c>
      <c r="P474" s="87">
        <v>1977.5</v>
      </c>
      <c r="Q474" s="87">
        <v>1977.5</v>
      </c>
      <c r="R474" s="6"/>
      <c r="S474" s="6"/>
      <c r="T474" s="6"/>
      <c r="U474" s="6"/>
      <c r="V474" s="6"/>
      <c r="W474" s="6"/>
      <c r="X474" s="6"/>
      <c r="Y474" s="6"/>
      <c r="Z474" s="6"/>
      <c r="AA474" s="6"/>
      <c r="AB474" s="6"/>
      <c r="AC474" s="6"/>
      <c r="AD474" s="6"/>
      <c r="AE474" s="6"/>
      <c r="AF474" s="6"/>
      <c r="AG474" s="6"/>
      <c r="AH474" s="6"/>
      <c r="AI474" s="6"/>
      <c r="AJ474" s="6"/>
    </row>
    <row r="475" spans="2:36" s="2" customFormat="1">
      <c r="B475" s="87">
        <v>464</v>
      </c>
      <c r="C475" s="87" t="s">
        <v>15</v>
      </c>
      <c r="D475" s="87">
        <v>7</v>
      </c>
      <c r="E475" s="87" t="s">
        <v>322</v>
      </c>
      <c r="F475" s="87" t="s">
        <v>15</v>
      </c>
      <c r="G475" s="87">
        <v>13</v>
      </c>
      <c r="H475" s="87" t="s">
        <v>328</v>
      </c>
      <c r="I475" s="87">
        <v>373</v>
      </c>
      <c r="J475" s="87">
        <v>16</v>
      </c>
      <c r="K475" s="87">
        <v>0</v>
      </c>
      <c r="L475" s="87" t="s">
        <v>353</v>
      </c>
      <c r="M475" s="124">
        <v>1</v>
      </c>
      <c r="N475" s="124">
        <v>1</v>
      </c>
      <c r="O475" s="87">
        <v>0.99624999999999997</v>
      </c>
      <c r="P475" s="87">
        <v>1992.5</v>
      </c>
      <c r="Q475" s="87">
        <v>1992.5</v>
      </c>
      <c r="R475" s="6"/>
      <c r="S475" s="6"/>
      <c r="T475" s="6"/>
      <c r="U475" s="6"/>
      <c r="V475" s="6"/>
      <c r="W475" s="6"/>
      <c r="X475" s="6"/>
      <c r="Y475" s="6"/>
      <c r="Z475" s="6"/>
      <c r="AA475" s="6"/>
      <c r="AB475" s="6"/>
      <c r="AC475" s="6"/>
      <c r="AD475" s="6"/>
      <c r="AE475" s="6"/>
      <c r="AF475" s="6"/>
      <c r="AG475" s="6"/>
      <c r="AH475" s="6"/>
      <c r="AI475" s="6"/>
      <c r="AJ475" s="6"/>
    </row>
    <row r="476" spans="2:36" s="2" customFormat="1">
      <c r="B476" s="87">
        <v>465</v>
      </c>
      <c r="C476" s="87" t="s">
        <v>15</v>
      </c>
      <c r="D476" s="87">
        <v>7</v>
      </c>
      <c r="E476" s="87" t="s">
        <v>322</v>
      </c>
      <c r="F476" s="87" t="s">
        <v>0</v>
      </c>
      <c r="G476" s="87">
        <v>14</v>
      </c>
      <c r="H476" s="87" t="s">
        <v>29</v>
      </c>
      <c r="I476" s="87">
        <v>14</v>
      </c>
      <c r="J476" s="87">
        <v>1</v>
      </c>
      <c r="K476" s="87">
        <v>0</v>
      </c>
      <c r="L476" s="87" t="s">
        <v>353</v>
      </c>
      <c r="M476" s="124">
        <v>1</v>
      </c>
      <c r="N476" s="124">
        <v>1</v>
      </c>
      <c r="O476" s="87">
        <v>2.75E-2</v>
      </c>
      <c r="P476" s="87">
        <v>55</v>
      </c>
      <c r="Q476" s="87">
        <v>55</v>
      </c>
      <c r="R476" s="6"/>
      <c r="S476" s="6"/>
      <c r="T476" s="6"/>
      <c r="U476" s="6"/>
      <c r="V476" s="6"/>
      <c r="W476" s="6"/>
      <c r="X476" s="6"/>
      <c r="Y476" s="6"/>
      <c r="Z476" s="6"/>
      <c r="AA476" s="6"/>
      <c r="AB476" s="6"/>
      <c r="AC476" s="6"/>
      <c r="AD476" s="6"/>
      <c r="AE476" s="6"/>
      <c r="AF476" s="6"/>
      <c r="AG476" s="6"/>
      <c r="AH476" s="6"/>
      <c r="AI476" s="6"/>
      <c r="AJ476" s="6"/>
    </row>
    <row r="477" spans="2:36" s="2" customFormat="1">
      <c r="B477" s="87">
        <v>466</v>
      </c>
      <c r="C477" s="87" t="s">
        <v>15</v>
      </c>
      <c r="D477" s="87">
        <v>7</v>
      </c>
      <c r="E477" s="87" t="s">
        <v>322</v>
      </c>
      <c r="F477" s="87" t="s">
        <v>1</v>
      </c>
      <c r="G477" s="87">
        <v>14</v>
      </c>
      <c r="H477" s="87" t="s">
        <v>49</v>
      </c>
      <c r="I477" s="87">
        <v>38</v>
      </c>
      <c r="J477" s="87">
        <v>2</v>
      </c>
      <c r="K477" s="87">
        <v>0</v>
      </c>
      <c r="L477" s="87" t="s">
        <v>353</v>
      </c>
      <c r="M477" s="124">
        <v>1</v>
      </c>
      <c r="N477" s="124">
        <v>1</v>
      </c>
      <c r="O477" s="87">
        <v>0.67625000000000002</v>
      </c>
      <c r="P477" s="87">
        <v>1352.5</v>
      </c>
      <c r="Q477" s="87">
        <v>1352.5</v>
      </c>
      <c r="R477" s="6"/>
      <c r="S477" s="6"/>
      <c r="T477" s="6"/>
      <c r="U477" s="6"/>
      <c r="V477" s="6"/>
      <c r="W477" s="6"/>
      <c r="X477" s="6"/>
      <c r="Y477" s="6"/>
      <c r="Z477" s="6"/>
      <c r="AA477" s="6"/>
      <c r="AB477" s="6"/>
      <c r="AC477" s="6"/>
      <c r="AD477" s="6"/>
      <c r="AE477" s="6"/>
      <c r="AF477" s="6"/>
      <c r="AG477" s="6"/>
      <c r="AH477" s="6"/>
      <c r="AI477" s="6"/>
      <c r="AJ477" s="6"/>
    </row>
    <row r="478" spans="2:36" s="2" customFormat="1">
      <c r="B478" s="87">
        <v>467</v>
      </c>
      <c r="C478" s="87" t="s">
        <v>15</v>
      </c>
      <c r="D478" s="87">
        <v>7</v>
      </c>
      <c r="E478" s="87" t="s">
        <v>322</v>
      </c>
      <c r="F478" s="87" t="s">
        <v>2</v>
      </c>
      <c r="G478" s="87">
        <v>14</v>
      </c>
      <c r="H478" s="87" t="s">
        <v>69</v>
      </c>
      <c r="I478" s="87">
        <v>62</v>
      </c>
      <c r="J478" s="87">
        <v>3</v>
      </c>
      <c r="K478" s="87">
        <v>0</v>
      </c>
      <c r="L478" s="87" t="s">
        <v>353</v>
      </c>
      <c r="M478" s="124">
        <v>1</v>
      </c>
      <c r="N478" s="124">
        <v>1</v>
      </c>
      <c r="O478" s="87">
        <v>0.89249999999999996</v>
      </c>
      <c r="P478" s="87">
        <v>1785</v>
      </c>
      <c r="Q478" s="87">
        <v>1785</v>
      </c>
      <c r="R478" s="6"/>
      <c r="S478" s="6"/>
      <c r="T478" s="6"/>
      <c r="U478" s="6"/>
      <c r="V478" s="6"/>
      <c r="W478" s="6"/>
      <c r="X478" s="6"/>
      <c r="Y478" s="6"/>
      <c r="Z478" s="6"/>
      <c r="AA478" s="6"/>
      <c r="AB478" s="6"/>
      <c r="AC478" s="6"/>
      <c r="AD478" s="6"/>
      <c r="AE478" s="6"/>
      <c r="AF478" s="6"/>
      <c r="AG478" s="6"/>
      <c r="AH478" s="6"/>
      <c r="AI478" s="6"/>
      <c r="AJ478" s="6"/>
    </row>
    <row r="479" spans="2:36" s="2" customFormat="1">
      <c r="B479" s="87">
        <v>468</v>
      </c>
      <c r="C479" s="87" t="s">
        <v>15</v>
      </c>
      <c r="D479" s="87">
        <v>7</v>
      </c>
      <c r="E479" s="87" t="s">
        <v>322</v>
      </c>
      <c r="F479" s="87" t="s">
        <v>3</v>
      </c>
      <c r="G479" s="87">
        <v>14</v>
      </c>
      <c r="H479" s="87" t="s">
        <v>89</v>
      </c>
      <c r="I479" s="87">
        <v>86</v>
      </c>
      <c r="J479" s="87">
        <v>4</v>
      </c>
      <c r="K479" s="87">
        <v>0</v>
      </c>
      <c r="L479" s="87" t="s">
        <v>353</v>
      </c>
      <c r="M479" s="124">
        <v>1</v>
      </c>
      <c r="N479" s="124">
        <v>1</v>
      </c>
      <c r="O479" s="87">
        <v>0.96375</v>
      </c>
      <c r="P479" s="87">
        <v>1927.5</v>
      </c>
      <c r="Q479" s="87">
        <v>1927.5</v>
      </c>
      <c r="R479" s="6"/>
      <c r="S479" s="6"/>
      <c r="T479" s="6"/>
      <c r="U479" s="6"/>
      <c r="V479" s="6"/>
      <c r="W479" s="6"/>
      <c r="X479" s="6"/>
      <c r="Y479" s="6"/>
      <c r="Z479" s="6"/>
      <c r="AA479" s="6"/>
      <c r="AB479" s="6"/>
      <c r="AC479" s="6"/>
      <c r="AD479" s="6"/>
      <c r="AE479" s="6"/>
      <c r="AF479" s="6"/>
      <c r="AG479" s="6"/>
      <c r="AH479" s="6"/>
      <c r="AI479" s="6"/>
      <c r="AJ479" s="6"/>
    </row>
    <row r="480" spans="2:36" s="2" customFormat="1">
      <c r="B480" s="87">
        <v>469</v>
      </c>
      <c r="C480" s="87" t="s">
        <v>15</v>
      </c>
      <c r="D480" s="87">
        <v>7</v>
      </c>
      <c r="E480" s="87" t="s">
        <v>322</v>
      </c>
      <c r="F480" s="87" t="s">
        <v>4</v>
      </c>
      <c r="G480" s="87">
        <v>14</v>
      </c>
      <c r="H480" s="87" t="s">
        <v>109</v>
      </c>
      <c r="I480" s="87">
        <v>110</v>
      </c>
      <c r="J480" s="87">
        <v>5</v>
      </c>
      <c r="K480" s="87">
        <v>0</v>
      </c>
      <c r="L480" s="87" t="s">
        <v>353</v>
      </c>
      <c r="M480" s="124">
        <v>1</v>
      </c>
      <c r="N480" s="124">
        <v>1</v>
      </c>
      <c r="O480" s="87">
        <v>9.1249999999999998E-2</v>
      </c>
      <c r="P480" s="87">
        <v>182.5</v>
      </c>
      <c r="Q480" s="87">
        <v>182.5</v>
      </c>
      <c r="R480" s="6"/>
      <c r="S480" s="6"/>
      <c r="T480" s="6"/>
      <c r="U480" s="6"/>
      <c r="V480" s="6"/>
      <c r="W480" s="6"/>
      <c r="X480" s="6"/>
      <c r="Y480" s="6"/>
      <c r="Z480" s="6"/>
      <c r="AA480" s="6"/>
      <c r="AB480" s="6"/>
      <c r="AC480" s="6"/>
      <c r="AD480" s="6"/>
      <c r="AE480" s="6"/>
      <c r="AF480" s="6"/>
      <c r="AG480" s="6"/>
      <c r="AH480" s="6"/>
      <c r="AI480" s="6"/>
      <c r="AJ480" s="6"/>
    </row>
    <row r="481" spans="2:36" s="2" customFormat="1">
      <c r="B481" s="87">
        <v>470</v>
      </c>
      <c r="C481" s="87" t="s">
        <v>15</v>
      </c>
      <c r="D481" s="87">
        <v>7</v>
      </c>
      <c r="E481" s="87" t="s">
        <v>322</v>
      </c>
      <c r="F481" s="87" t="s">
        <v>5</v>
      </c>
      <c r="G481" s="87">
        <v>14</v>
      </c>
      <c r="H481" s="87" t="s">
        <v>129</v>
      </c>
      <c r="I481" s="87">
        <v>134</v>
      </c>
      <c r="J481" s="87">
        <v>6</v>
      </c>
      <c r="K481" s="87">
        <v>0</v>
      </c>
      <c r="L481" s="87" t="s">
        <v>353</v>
      </c>
      <c r="M481" s="124">
        <v>1</v>
      </c>
      <c r="N481" s="124">
        <v>1</v>
      </c>
      <c r="O481" s="87">
        <v>0.69750000000000001</v>
      </c>
      <c r="P481" s="87">
        <v>1395</v>
      </c>
      <c r="Q481" s="87">
        <v>1395</v>
      </c>
      <c r="R481" s="6"/>
      <c r="S481" s="6"/>
      <c r="T481" s="6"/>
      <c r="U481" s="6"/>
      <c r="V481" s="6"/>
      <c r="W481" s="6"/>
      <c r="X481" s="6"/>
      <c r="Y481" s="6"/>
      <c r="Z481" s="6"/>
      <c r="AA481" s="6"/>
      <c r="AB481" s="6"/>
      <c r="AC481" s="6"/>
      <c r="AD481" s="6"/>
      <c r="AE481" s="6"/>
      <c r="AF481" s="6"/>
      <c r="AG481" s="6"/>
      <c r="AH481" s="6"/>
      <c r="AI481" s="6"/>
      <c r="AJ481" s="6"/>
    </row>
    <row r="482" spans="2:36" s="2" customFormat="1">
      <c r="B482" s="87">
        <v>471</v>
      </c>
      <c r="C482" s="87" t="s">
        <v>15</v>
      </c>
      <c r="D482" s="87">
        <v>7</v>
      </c>
      <c r="E482" s="87" t="s">
        <v>322</v>
      </c>
      <c r="F482" s="87" t="s">
        <v>6</v>
      </c>
      <c r="G482" s="87">
        <v>14</v>
      </c>
      <c r="H482" s="87" t="s">
        <v>149</v>
      </c>
      <c r="I482" s="87">
        <v>158</v>
      </c>
      <c r="J482" s="87">
        <v>7</v>
      </c>
      <c r="K482" s="87">
        <v>0</v>
      </c>
      <c r="L482" s="87" t="s">
        <v>353</v>
      </c>
      <c r="M482" s="124">
        <v>1</v>
      </c>
      <c r="N482" s="124">
        <v>1</v>
      </c>
      <c r="O482" s="87">
        <v>0.89875000000000005</v>
      </c>
      <c r="P482" s="87">
        <v>1797.5</v>
      </c>
      <c r="Q482" s="87">
        <v>1797.5</v>
      </c>
      <c r="R482" s="6"/>
      <c r="S482" s="6"/>
      <c r="T482" s="6"/>
      <c r="U482" s="6"/>
      <c r="V482" s="6"/>
      <c r="W482" s="6"/>
      <c r="X482" s="6"/>
      <c r="Y482" s="6"/>
      <c r="Z482" s="6"/>
      <c r="AA482" s="6"/>
      <c r="AB482" s="6"/>
      <c r="AC482" s="6"/>
      <c r="AD482" s="6"/>
      <c r="AE482" s="6"/>
      <c r="AF482" s="6"/>
      <c r="AG482" s="6"/>
      <c r="AH482" s="6"/>
      <c r="AI482" s="6"/>
      <c r="AJ482" s="6"/>
    </row>
    <row r="483" spans="2:36" s="2" customFormat="1">
      <c r="B483" s="87">
        <v>472</v>
      </c>
      <c r="C483" s="87" t="s">
        <v>15</v>
      </c>
      <c r="D483" s="87">
        <v>7</v>
      </c>
      <c r="E483" s="87" t="s">
        <v>322</v>
      </c>
      <c r="F483" s="87" t="s">
        <v>7</v>
      </c>
      <c r="G483" s="87">
        <v>14</v>
      </c>
      <c r="H483" s="87" t="s">
        <v>169</v>
      </c>
      <c r="I483" s="87">
        <v>182</v>
      </c>
      <c r="J483" s="87">
        <v>8</v>
      </c>
      <c r="K483" s="87">
        <v>0</v>
      </c>
      <c r="L483" s="87" t="s">
        <v>353</v>
      </c>
      <c r="M483" s="124">
        <v>1</v>
      </c>
      <c r="N483" s="124">
        <v>1</v>
      </c>
      <c r="O483" s="87">
        <v>0.96625000000000005</v>
      </c>
      <c r="P483" s="87">
        <v>1932.5</v>
      </c>
      <c r="Q483" s="87">
        <v>1932.5</v>
      </c>
      <c r="R483" s="6"/>
      <c r="S483" s="6"/>
      <c r="T483" s="6"/>
      <c r="U483" s="6"/>
      <c r="V483" s="6"/>
      <c r="W483" s="6"/>
      <c r="X483" s="6"/>
      <c r="Y483" s="6"/>
      <c r="Z483" s="6"/>
      <c r="AA483" s="6"/>
      <c r="AB483" s="6"/>
      <c r="AC483" s="6"/>
      <c r="AD483" s="6"/>
      <c r="AE483" s="6"/>
      <c r="AF483" s="6"/>
      <c r="AG483" s="6"/>
      <c r="AH483" s="6"/>
      <c r="AI483" s="6"/>
      <c r="AJ483" s="6"/>
    </row>
    <row r="484" spans="2:36" s="2" customFormat="1">
      <c r="B484" s="87">
        <v>473</v>
      </c>
      <c r="C484" s="87" t="s">
        <v>15</v>
      </c>
      <c r="D484" s="87">
        <v>7</v>
      </c>
      <c r="E484" s="87" t="s">
        <v>322</v>
      </c>
      <c r="F484" s="87" t="s">
        <v>8</v>
      </c>
      <c r="G484" s="87">
        <v>14</v>
      </c>
      <c r="H484" s="87" t="s">
        <v>189</v>
      </c>
      <c r="I484" s="87">
        <v>206</v>
      </c>
      <c r="J484" s="87">
        <v>9</v>
      </c>
      <c r="K484" s="87">
        <v>0</v>
      </c>
      <c r="L484" s="87" t="s">
        <v>353</v>
      </c>
      <c r="M484" s="124">
        <v>1</v>
      </c>
      <c r="N484" s="124">
        <v>1</v>
      </c>
      <c r="O484" s="87">
        <v>0.98875000000000002</v>
      </c>
      <c r="P484" s="87">
        <v>1977.5</v>
      </c>
      <c r="Q484" s="87">
        <v>1977.5</v>
      </c>
      <c r="R484" s="6"/>
      <c r="S484" s="6"/>
      <c r="T484" s="6"/>
      <c r="U484" s="6"/>
      <c r="V484" s="6"/>
      <c r="W484" s="6"/>
      <c r="X484" s="6"/>
      <c r="Y484" s="6"/>
      <c r="Z484" s="6"/>
      <c r="AA484" s="6"/>
      <c r="AB484" s="6"/>
      <c r="AC484" s="6"/>
      <c r="AD484" s="6"/>
      <c r="AE484" s="6"/>
      <c r="AF484" s="6"/>
      <c r="AG484" s="6"/>
      <c r="AH484" s="6"/>
      <c r="AI484" s="6"/>
      <c r="AJ484" s="6"/>
    </row>
    <row r="485" spans="2:36" s="2" customFormat="1">
      <c r="B485" s="87">
        <v>474</v>
      </c>
      <c r="C485" s="87" t="s">
        <v>15</v>
      </c>
      <c r="D485" s="87">
        <v>7</v>
      </c>
      <c r="E485" s="87" t="s">
        <v>322</v>
      </c>
      <c r="F485" s="87" t="s">
        <v>9</v>
      </c>
      <c r="G485" s="87">
        <v>14</v>
      </c>
      <c r="H485" s="87" t="s">
        <v>209</v>
      </c>
      <c r="I485" s="87">
        <v>230</v>
      </c>
      <c r="J485" s="87">
        <v>10</v>
      </c>
      <c r="K485" s="87">
        <v>0</v>
      </c>
      <c r="L485" s="87" t="s">
        <v>353</v>
      </c>
      <c r="M485" s="124">
        <v>1</v>
      </c>
      <c r="N485" s="124">
        <v>1</v>
      </c>
      <c r="O485" s="87">
        <v>0.99624999999999997</v>
      </c>
      <c r="P485" s="87">
        <v>1992.5</v>
      </c>
      <c r="Q485" s="87">
        <v>1992.5</v>
      </c>
      <c r="R485" s="6"/>
      <c r="S485" s="6"/>
      <c r="T485" s="6"/>
      <c r="U485" s="6"/>
      <c r="V485" s="6"/>
      <c r="W485" s="6"/>
      <c r="X485" s="6"/>
      <c r="Y485" s="6"/>
      <c r="Z485" s="6"/>
      <c r="AA485" s="6"/>
      <c r="AB485" s="6"/>
      <c r="AC485" s="6"/>
      <c r="AD485" s="6"/>
      <c r="AE485" s="6"/>
      <c r="AF485" s="6"/>
      <c r="AG485" s="6"/>
      <c r="AH485" s="6"/>
      <c r="AI485" s="6"/>
      <c r="AJ485" s="6"/>
    </row>
    <row r="486" spans="2:36" s="2" customFormat="1">
      <c r="B486" s="87">
        <v>475</v>
      </c>
      <c r="C486" s="87" t="s">
        <v>15</v>
      </c>
      <c r="D486" s="87">
        <v>7</v>
      </c>
      <c r="E486" s="87" t="s">
        <v>322</v>
      </c>
      <c r="F486" s="87" t="s">
        <v>10</v>
      </c>
      <c r="G486" s="87">
        <v>14</v>
      </c>
      <c r="H486" s="87" t="s">
        <v>229</v>
      </c>
      <c r="I486" s="87">
        <v>254</v>
      </c>
      <c r="J486" s="87">
        <v>11</v>
      </c>
      <c r="K486" s="87">
        <v>0</v>
      </c>
      <c r="L486" s="87" t="s">
        <v>353</v>
      </c>
      <c r="M486" s="124">
        <v>1</v>
      </c>
      <c r="N486" s="124">
        <v>1</v>
      </c>
      <c r="O486" s="87">
        <v>8.5000000000000006E-2</v>
      </c>
      <c r="P486" s="87">
        <v>170</v>
      </c>
      <c r="Q486" s="87">
        <v>170</v>
      </c>
      <c r="R486" s="6"/>
      <c r="S486" s="6"/>
      <c r="T486" s="6"/>
      <c r="U486" s="6"/>
      <c r="V486" s="6"/>
      <c r="W486" s="6"/>
      <c r="X486" s="6"/>
      <c r="Y486" s="6"/>
      <c r="Z486" s="6"/>
      <c r="AA486" s="6"/>
      <c r="AB486" s="6"/>
      <c r="AC486" s="6"/>
      <c r="AD486" s="6"/>
      <c r="AE486" s="6"/>
      <c r="AF486" s="6"/>
      <c r="AG486" s="6"/>
      <c r="AH486" s="6"/>
      <c r="AI486" s="6"/>
      <c r="AJ486" s="6"/>
    </row>
    <row r="487" spans="2:36" s="2" customFormat="1">
      <c r="B487" s="87">
        <v>476</v>
      </c>
      <c r="C487" s="87" t="s">
        <v>15</v>
      </c>
      <c r="D487" s="87">
        <v>7</v>
      </c>
      <c r="E487" s="87" t="s">
        <v>322</v>
      </c>
      <c r="F487" s="87" t="s">
        <v>11</v>
      </c>
      <c r="G487" s="87">
        <v>14</v>
      </c>
      <c r="H487" s="87" t="s">
        <v>249</v>
      </c>
      <c r="I487" s="87">
        <v>278</v>
      </c>
      <c r="J487" s="87">
        <v>12</v>
      </c>
      <c r="K487" s="87">
        <v>0</v>
      </c>
      <c r="L487" s="87" t="s">
        <v>353</v>
      </c>
      <c r="M487" s="124">
        <v>1</v>
      </c>
      <c r="N487" s="124">
        <v>1</v>
      </c>
      <c r="O487" s="87">
        <v>0.69499999999999995</v>
      </c>
      <c r="P487" s="87">
        <v>1390</v>
      </c>
      <c r="Q487" s="87">
        <v>1390</v>
      </c>
      <c r="R487" s="6"/>
      <c r="S487" s="6"/>
      <c r="T487" s="6"/>
      <c r="U487" s="6"/>
      <c r="V487" s="6"/>
      <c r="W487" s="6"/>
      <c r="X487" s="6"/>
      <c r="Y487" s="6"/>
      <c r="Z487" s="6"/>
      <c r="AA487" s="6"/>
      <c r="AB487" s="6"/>
      <c r="AC487" s="6"/>
      <c r="AD487" s="6"/>
      <c r="AE487" s="6"/>
      <c r="AF487" s="6"/>
      <c r="AG487" s="6"/>
      <c r="AH487" s="6"/>
      <c r="AI487" s="6"/>
      <c r="AJ487" s="6"/>
    </row>
    <row r="488" spans="2:36" s="2" customFormat="1">
      <c r="B488" s="87">
        <v>477</v>
      </c>
      <c r="C488" s="87" t="s">
        <v>15</v>
      </c>
      <c r="D488" s="87">
        <v>7</v>
      </c>
      <c r="E488" s="87" t="s">
        <v>322</v>
      </c>
      <c r="F488" s="87" t="s">
        <v>12</v>
      </c>
      <c r="G488" s="87">
        <v>14</v>
      </c>
      <c r="H488" s="87" t="s">
        <v>269</v>
      </c>
      <c r="I488" s="87">
        <v>302</v>
      </c>
      <c r="J488" s="87">
        <v>13</v>
      </c>
      <c r="K488" s="87">
        <v>0</v>
      </c>
      <c r="L488" s="87" t="s">
        <v>353</v>
      </c>
      <c r="M488" s="124">
        <v>1</v>
      </c>
      <c r="N488" s="124">
        <v>1</v>
      </c>
      <c r="O488" s="87">
        <v>0.89875000000000005</v>
      </c>
      <c r="P488" s="87">
        <v>1797.5</v>
      </c>
      <c r="Q488" s="87">
        <v>1797.5</v>
      </c>
      <c r="R488" s="6"/>
      <c r="S488" s="6"/>
      <c r="T488" s="6"/>
      <c r="U488" s="6"/>
      <c r="V488" s="6"/>
      <c r="W488" s="6"/>
      <c r="X488" s="6"/>
      <c r="Y488" s="6"/>
      <c r="Z488" s="6"/>
      <c r="AA488" s="6"/>
      <c r="AB488" s="6"/>
      <c r="AC488" s="6"/>
      <c r="AD488" s="6"/>
      <c r="AE488" s="6"/>
      <c r="AF488" s="6"/>
      <c r="AG488" s="6"/>
      <c r="AH488" s="6"/>
      <c r="AI488" s="6"/>
      <c r="AJ488" s="6"/>
    </row>
    <row r="489" spans="2:36" s="2" customFormat="1">
      <c r="B489" s="87">
        <v>478</v>
      </c>
      <c r="C489" s="87" t="s">
        <v>15</v>
      </c>
      <c r="D489" s="87">
        <v>7</v>
      </c>
      <c r="E489" s="87" t="s">
        <v>322</v>
      </c>
      <c r="F489" s="87" t="s">
        <v>13</v>
      </c>
      <c r="G489" s="87">
        <v>14</v>
      </c>
      <c r="H489" s="87" t="s">
        <v>289</v>
      </c>
      <c r="I489" s="87">
        <v>326</v>
      </c>
      <c r="J489" s="87">
        <v>14</v>
      </c>
      <c r="K489" s="87">
        <v>0</v>
      </c>
      <c r="L489" s="87" t="s">
        <v>353</v>
      </c>
      <c r="M489" s="124">
        <v>1</v>
      </c>
      <c r="N489" s="124">
        <v>1</v>
      </c>
      <c r="O489" s="87">
        <v>0.96625000000000005</v>
      </c>
      <c r="P489" s="87">
        <v>1932.5</v>
      </c>
      <c r="Q489" s="87">
        <v>1932.5</v>
      </c>
      <c r="R489" s="6"/>
      <c r="S489" s="6"/>
      <c r="T489" s="6"/>
      <c r="U489" s="6"/>
      <c r="V489" s="6"/>
      <c r="W489" s="6"/>
      <c r="X489" s="6"/>
      <c r="Y489" s="6"/>
      <c r="Z489" s="6"/>
      <c r="AA489" s="6"/>
      <c r="AB489" s="6"/>
      <c r="AC489" s="6"/>
      <c r="AD489" s="6"/>
      <c r="AE489" s="6"/>
      <c r="AF489" s="6"/>
      <c r="AG489" s="6"/>
      <c r="AH489" s="6"/>
      <c r="AI489" s="6"/>
      <c r="AJ489" s="6"/>
    </row>
    <row r="490" spans="2:36" s="2" customFormat="1">
      <c r="B490" s="87">
        <v>479</v>
      </c>
      <c r="C490" s="87" t="s">
        <v>15</v>
      </c>
      <c r="D490" s="87">
        <v>7</v>
      </c>
      <c r="E490" s="87" t="s">
        <v>322</v>
      </c>
      <c r="F490" s="87" t="s">
        <v>14</v>
      </c>
      <c r="G490" s="87">
        <v>14</v>
      </c>
      <c r="H490" s="87" t="s">
        <v>309</v>
      </c>
      <c r="I490" s="87">
        <v>350</v>
      </c>
      <c r="J490" s="87">
        <v>15</v>
      </c>
      <c r="K490" s="87">
        <v>0</v>
      </c>
      <c r="L490" s="87" t="s">
        <v>353</v>
      </c>
      <c r="M490" s="124">
        <v>1</v>
      </c>
      <c r="N490" s="124">
        <v>1</v>
      </c>
      <c r="O490" s="87">
        <v>0.98875000000000002</v>
      </c>
      <c r="P490" s="87">
        <v>1977.5</v>
      </c>
      <c r="Q490" s="87">
        <v>1977.5</v>
      </c>
      <c r="R490" s="6"/>
      <c r="S490" s="6"/>
      <c r="T490" s="6"/>
      <c r="U490" s="6"/>
      <c r="V490" s="6"/>
      <c r="W490" s="6"/>
      <c r="X490" s="6"/>
      <c r="Y490" s="6"/>
      <c r="Z490" s="6"/>
      <c r="AA490" s="6"/>
      <c r="AB490" s="6"/>
      <c r="AC490" s="6"/>
      <c r="AD490" s="6"/>
      <c r="AE490" s="6"/>
      <c r="AF490" s="6"/>
      <c r="AG490" s="6"/>
      <c r="AH490" s="6"/>
      <c r="AI490" s="6"/>
      <c r="AJ490" s="6"/>
    </row>
    <row r="491" spans="2:36" s="2" customFormat="1">
      <c r="B491" s="87">
        <v>480</v>
      </c>
      <c r="C491" s="87" t="s">
        <v>15</v>
      </c>
      <c r="D491" s="87">
        <v>7</v>
      </c>
      <c r="E491" s="87" t="s">
        <v>322</v>
      </c>
      <c r="F491" s="87" t="s">
        <v>15</v>
      </c>
      <c r="G491" s="87">
        <v>14</v>
      </c>
      <c r="H491" s="87" t="s">
        <v>329</v>
      </c>
      <c r="I491" s="87">
        <v>374</v>
      </c>
      <c r="J491" s="87">
        <v>16</v>
      </c>
      <c r="K491" s="87">
        <v>0</v>
      </c>
      <c r="L491" s="87" t="s">
        <v>353</v>
      </c>
      <c r="M491" s="124">
        <v>1</v>
      </c>
      <c r="N491" s="124">
        <v>1</v>
      </c>
      <c r="O491" s="87">
        <v>0.99624999999999997</v>
      </c>
      <c r="P491" s="87">
        <v>1992.5</v>
      </c>
      <c r="Q491" s="87">
        <v>1992.5</v>
      </c>
      <c r="R491" s="6"/>
      <c r="S491" s="6"/>
      <c r="T491" s="6"/>
      <c r="U491" s="6"/>
      <c r="V491" s="6"/>
      <c r="W491" s="6"/>
      <c r="X491" s="6"/>
      <c r="Y491" s="6"/>
      <c r="Z491" s="6"/>
      <c r="AA491" s="6"/>
      <c r="AB491" s="6"/>
      <c r="AC491" s="6"/>
      <c r="AD491" s="6"/>
      <c r="AE491" s="6"/>
      <c r="AF491" s="6"/>
      <c r="AG491" s="6"/>
      <c r="AH491" s="6"/>
      <c r="AI491" s="6"/>
      <c r="AJ491" s="6"/>
    </row>
    <row r="492" spans="2:36" s="2" customFormat="1">
      <c r="B492" s="87">
        <v>481</v>
      </c>
      <c r="C492" s="87" t="s">
        <v>15</v>
      </c>
      <c r="D492" s="87">
        <v>7</v>
      </c>
      <c r="E492" s="87" t="s">
        <v>322</v>
      </c>
      <c r="F492" s="87" t="s">
        <v>0</v>
      </c>
      <c r="G492" s="87">
        <v>15</v>
      </c>
      <c r="H492" s="87" t="s">
        <v>30</v>
      </c>
      <c r="I492" s="87">
        <v>15</v>
      </c>
      <c r="J492" s="87">
        <v>1</v>
      </c>
      <c r="K492" s="87">
        <v>0</v>
      </c>
      <c r="L492" s="87" t="s">
        <v>353</v>
      </c>
      <c r="M492" s="124">
        <v>1</v>
      </c>
      <c r="N492" s="124">
        <v>1</v>
      </c>
      <c r="O492" s="87">
        <v>2.75E-2</v>
      </c>
      <c r="P492" s="87">
        <v>55</v>
      </c>
      <c r="Q492" s="87">
        <v>55</v>
      </c>
      <c r="R492" s="6"/>
      <c r="S492" s="6"/>
      <c r="T492" s="6"/>
      <c r="U492" s="6"/>
      <c r="V492" s="6"/>
      <c r="W492" s="6"/>
      <c r="X492" s="6"/>
      <c r="Y492" s="6"/>
      <c r="Z492" s="6"/>
      <c r="AA492" s="6"/>
      <c r="AB492" s="6"/>
      <c r="AC492" s="6"/>
      <c r="AD492" s="6"/>
      <c r="AE492" s="6"/>
      <c r="AF492" s="6"/>
      <c r="AG492" s="6"/>
      <c r="AH492" s="6"/>
      <c r="AI492" s="6"/>
      <c r="AJ492" s="6"/>
    </row>
    <row r="493" spans="2:36" s="2" customFormat="1">
      <c r="B493" s="87">
        <v>482</v>
      </c>
      <c r="C493" s="87" t="s">
        <v>15</v>
      </c>
      <c r="D493" s="87">
        <v>8</v>
      </c>
      <c r="E493" s="87" t="s">
        <v>323</v>
      </c>
      <c r="F493" s="87" t="s">
        <v>1</v>
      </c>
      <c r="G493" s="87">
        <v>15</v>
      </c>
      <c r="H493" s="87" t="s">
        <v>50</v>
      </c>
      <c r="I493" s="87">
        <v>39</v>
      </c>
      <c r="J493" s="87">
        <v>2</v>
      </c>
      <c r="K493" s="87">
        <v>0</v>
      </c>
      <c r="L493" s="87" t="s">
        <v>353</v>
      </c>
      <c r="M493" s="124">
        <v>1</v>
      </c>
      <c r="N493" s="124">
        <v>1</v>
      </c>
      <c r="O493" s="87">
        <v>0.67625000000000002</v>
      </c>
      <c r="P493" s="87">
        <v>1352.5</v>
      </c>
      <c r="Q493" s="87">
        <v>1352.5</v>
      </c>
      <c r="R493" s="6"/>
      <c r="S493" s="6"/>
      <c r="T493" s="6"/>
      <c r="U493" s="6"/>
      <c r="V493" s="6"/>
      <c r="W493" s="6"/>
      <c r="X493" s="6"/>
      <c r="Y493" s="6"/>
      <c r="Z493" s="6"/>
      <c r="AA493" s="6"/>
      <c r="AB493" s="6"/>
      <c r="AC493" s="6"/>
      <c r="AD493" s="6"/>
      <c r="AE493" s="6"/>
      <c r="AF493" s="6"/>
      <c r="AG493" s="6"/>
      <c r="AH493" s="6"/>
      <c r="AI493" s="6"/>
      <c r="AJ493" s="6"/>
    </row>
    <row r="494" spans="2:36" s="2" customFormat="1">
      <c r="B494" s="87">
        <v>483</v>
      </c>
      <c r="C494" s="87" t="s">
        <v>15</v>
      </c>
      <c r="D494" s="87">
        <v>8</v>
      </c>
      <c r="E494" s="87" t="s">
        <v>323</v>
      </c>
      <c r="F494" s="87" t="s">
        <v>2</v>
      </c>
      <c r="G494" s="87">
        <v>15</v>
      </c>
      <c r="H494" s="87" t="s">
        <v>70</v>
      </c>
      <c r="I494" s="87">
        <v>63</v>
      </c>
      <c r="J494" s="87">
        <v>3</v>
      </c>
      <c r="K494" s="87">
        <v>0</v>
      </c>
      <c r="L494" s="87" t="s">
        <v>353</v>
      </c>
      <c r="M494" s="124">
        <v>1</v>
      </c>
      <c r="N494" s="124">
        <v>1</v>
      </c>
      <c r="O494" s="87">
        <v>0.89249999999999996</v>
      </c>
      <c r="P494" s="87">
        <v>1785</v>
      </c>
      <c r="Q494" s="87">
        <v>1785</v>
      </c>
      <c r="R494" s="6"/>
      <c r="S494" s="6"/>
      <c r="T494" s="6"/>
      <c r="U494" s="6"/>
      <c r="V494" s="6"/>
      <c r="W494" s="6"/>
      <c r="X494" s="6"/>
      <c r="Y494" s="6"/>
      <c r="Z494" s="6"/>
      <c r="AA494" s="6"/>
      <c r="AB494" s="6"/>
      <c r="AC494" s="6"/>
      <c r="AD494" s="6"/>
      <c r="AE494" s="6"/>
      <c r="AF494" s="6"/>
      <c r="AG494" s="6"/>
      <c r="AH494" s="6"/>
      <c r="AI494" s="6"/>
      <c r="AJ494" s="6"/>
    </row>
    <row r="495" spans="2:36" s="2" customFormat="1">
      <c r="B495" s="87">
        <v>484</v>
      </c>
      <c r="C495" s="87" t="s">
        <v>15</v>
      </c>
      <c r="D495" s="87">
        <v>8</v>
      </c>
      <c r="E495" s="87" t="s">
        <v>323</v>
      </c>
      <c r="F495" s="87" t="s">
        <v>3</v>
      </c>
      <c r="G495" s="87">
        <v>15</v>
      </c>
      <c r="H495" s="87" t="s">
        <v>90</v>
      </c>
      <c r="I495" s="87">
        <v>87</v>
      </c>
      <c r="J495" s="87">
        <v>4</v>
      </c>
      <c r="K495" s="87">
        <v>0</v>
      </c>
      <c r="L495" s="87" t="s">
        <v>353</v>
      </c>
      <c r="M495" s="124">
        <v>1</v>
      </c>
      <c r="N495" s="124">
        <v>1</v>
      </c>
      <c r="O495" s="87">
        <v>0.96375</v>
      </c>
      <c r="P495" s="87">
        <v>1927.5</v>
      </c>
      <c r="Q495" s="87">
        <v>1927.5</v>
      </c>
      <c r="R495" s="6"/>
      <c r="S495" s="6"/>
      <c r="T495" s="6"/>
      <c r="U495" s="6"/>
      <c r="V495" s="6"/>
      <c r="W495" s="6"/>
      <c r="X495" s="6"/>
      <c r="Y495" s="6"/>
      <c r="Z495" s="6"/>
      <c r="AA495" s="6"/>
      <c r="AB495" s="6"/>
      <c r="AC495" s="6"/>
      <c r="AD495" s="6"/>
      <c r="AE495" s="6"/>
      <c r="AF495" s="6"/>
      <c r="AG495" s="6"/>
      <c r="AH495" s="6"/>
      <c r="AI495" s="6"/>
      <c r="AJ495" s="6"/>
    </row>
    <row r="496" spans="2:36" s="2" customFormat="1">
      <c r="B496" s="87">
        <v>485</v>
      </c>
      <c r="C496" s="87" t="s">
        <v>15</v>
      </c>
      <c r="D496" s="87">
        <v>8</v>
      </c>
      <c r="E496" s="87" t="s">
        <v>323</v>
      </c>
      <c r="F496" s="87" t="s">
        <v>4</v>
      </c>
      <c r="G496" s="87">
        <v>15</v>
      </c>
      <c r="H496" s="87" t="s">
        <v>110</v>
      </c>
      <c r="I496" s="87">
        <v>111</v>
      </c>
      <c r="J496" s="87">
        <v>5</v>
      </c>
      <c r="K496" s="87">
        <v>0</v>
      </c>
      <c r="L496" s="87" t="s">
        <v>353</v>
      </c>
      <c r="M496" s="124">
        <v>1</v>
      </c>
      <c r="N496" s="124">
        <v>1</v>
      </c>
      <c r="O496" s="87">
        <v>9.1249999999999998E-2</v>
      </c>
      <c r="P496" s="87">
        <v>182.5</v>
      </c>
      <c r="Q496" s="87">
        <v>182.5</v>
      </c>
      <c r="R496" s="6"/>
      <c r="S496" s="6"/>
      <c r="T496" s="6"/>
      <c r="U496" s="6"/>
      <c r="V496" s="6"/>
      <c r="W496" s="6"/>
      <c r="X496" s="6"/>
      <c r="Y496" s="6"/>
      <c r="Z496" s="6"/>
      <c r="AA496" s="6"/>
      <c r="AB496" s="6"/>
      <c r="AC496" s="6"/>
      <c r="AD496" s="6"/>
      <c r="AE496" s="6"/>
      <c r="AF496" s="6"/>
      <c r="AG496" s="6"/>
      <c r="AH496" s="6"/>
      <c r="AI496" s="6"/>
      <c r="AJ496" s="6"/>
    </row>
    <row r="497" spans="2:36" s="2" customFormat="1">
      <c r="B497" s="87">
        <v>486</v>
      </c>
      <c r="C497" s="87" t="s">
        <v>15</v>
      </c>
      <c r="D497" s="87">
        <v>8</v>
      </c>
      <c r="E497" s="87" t="s">
        <v>323</v>
      </c>
      <c r="F497" s="87" t="s">
        <v>5</v>
      </c>
      <c r="G497" s="87">
        <v>15</v>
      </c>
      <c r="H497" s="87" t="s">
        <v>130</v>
      </c>
      <c r="I497" s="87">
        <v>135</v>
      </c>
      <c r="J497" s="87">
        <v>6</v>
      </c>
      <c r="K497" s="87">
        <v>0</v>
      </c>
      <c r="L497" s="87" t="s">
        <v>353</v>
      </c>
      <c r="M497" s="124">
        <v>1</v>
      </c>
      <c r="N497" s="124">
        <v>1</v>
      </c>
      <c r="O497" s="87">
        <v>0.69750000000000001</v>
      </c>
      <c r="P497" s="87">
        <v>1395</v>
      </c>
      <c r="Q497" s="87">
        <v>1395</v>
      </c>
      <c r="R497" s="6"/>
      <c r="S497" s="6"/>
      <c r="T497" s="6"/>
      <c r="U497" s="6"/>
      <c r="V497" s="6"/>
      <c r="W497" s="6"/>
      <c r="X497" s="6"/>
      <c r="Y497" s="6"/>
      <c r="Z497" s="6"/>
      <c r="AA497" s="6"/>
      <c r="AB497" s="6"/>
      <c r="AC497" s="6"/>
      <c r="AD497" s="6"/>
      <c r="AE497" s="6"/>
      <c r="AF497" s="6"/>
      <c r="AG497" s="6"/>
      <c r="AH497" s="6"/>
      <c r="AI497" s="6"/>
      <c r="AJ497" s="6"/>
    </row>
    <row r="498" spans="2:36" s="2" customFormat="1">
      <c r="B498" s="87">
        <v>487</v>
      </c>
      <c r="C498" s="87" t="s">
        <v>15</v>
      </c>
      <c r="D498" s="87">
        <v>8</v>
      </c>
      <c r="E498" s="87" t="s">
        <v>323</v>
      </c>
      <c r="F498" s="87" t="s">
        <v>6</v>
      </c>
      <c r="G498" s="87">
        <v>15</v>
      </c>
      <c r="H498" s="87" t="s">
        <v>150</v>
      </c>
      <c r="I498" s="87">
        <v>159</v>
      </c>
      <c r="J498" s="87">
        <v>7</v>
      </c>
      <c r="K498" s="87">
        <v>0</v>
      </c>
      <c r="L498" s="87" t="s">
        <v>353</v>
      </c>
      <c r="M498" s="124">
        <v>1</v>
      </c>
      <c r="N498" s="124">
        <v>1</v>
      </c>
      <c r="O498" s="87">
        <v>0.89875000000000005</v>
      </c>
      <c r="P498" s="87">
        <v>1797.5</v>
      </c>
      <c r="Q498" s="87">
        <v>1797.5</v>
      </c>
      <c r="R498" s="6"/>
      <c r="S498" s="6"/>
      <c r="T498" s="6"/>
      <c r="U498" s="6"/>
      <c r="V498" s="6"/>
      <c r="W498" s="6"/>
      <c r="X498" s="6"/>
      <c r="Y498" s="6"/>
      <c r="Z498" s="6"/>
      <c r="AA498" s="6"/>
      <c r="AB498" s="6"/>
      <c r="AC498" s="6"/>
      <c r="AD498" s="6"/>
      <c r="AE498" s="6"/>
      <c r="AF498" s="6"/>
      <c r="AG498" s="6"/>
      <c r="AH498" s="6"/>
      <c r="AI498" s="6"/>
      <c r="AJ498" s="6"/>
    </row>
    <row r="499" spans="2:36" s="2" customFormat="1">
      <c r="B499" s="87">
        <v>488</v>
      </c>
      <c r="C499" s="87" t="s">
        <v>15</v>
      </c>
      <c r="D499" s="87">
        <v>8</v>
      </c>
      <c r="E499" s="87" t="s">
        <v>323</v>
      </c>
      <c r="F499" s="87" t="s">
        <v>7</v>
      </c>
      <c r="G499" s="87">
        <v>15</v>
      </c>
      <c r="H499" s="87" t="s">
        <v>170</v>
      </c>
      <c r="I499" s="87">
        <v>183</v>
      </c>
      <c r="J499" s="87">
        <v>8</v>
      </c>
      <c r="K499" s="87">
        <v>0</v>
      </c>
      <c r="L499" s="87" t="s">
        <v>353</v>
      </c>
      <c r="M499" s="124">
        <v>1</v>
      </c>
      <c r="N499" s="124">
        <v>1</v>
      </c>
      <c r="O499" s="87">
        <v>0.96625000000000005</v>
      </c>
      <c r="P499" s="87">
        <v>1932.5</v>
      </c>
      <c r="Q499" s="87">
        <v>1932.5</v>
      </c>
      <c r="R499" s="6"/>
      <c r="S499" s="6"/>
      <c r="T499" s="6"/>
      <c r="U499" s="6"/>
      <c r="V499" s="6"/>
      <c r="W499" s="6"/>
      <c r="X499" s="6"/>
      <c r="Y499" s="6"/>
      <c r="Z499" s="6"/>
      <c r="AA499" s="6"/>
      <c r="AB499" s="6"/>
      <c r="AC499" s="6"/>
      <c r="AD499" s="6"/>
      <c r="AE499" s="6"/>
      <c r="AF499" s="6"/>
      <c r="AG499" s="6"/>
      <c r="AH499" s="6"/>
      <c r="AI499" s="6"/>
      <c r="AJ499" s="6"/>
    </row>
    <row r="500" spans="2:36" s="2" customFormat="1">
      <c r="B500" s="87">
        <v>489</v>
      </c>
      <c r="C500" s="87" t="s">
        <v>15</v>
      </c>
      <c r="D500" s="87">
        <v>8</v>
      </c>
      <c r="E500" s="87" t="s">
        <v>323</v>
      </c>
      <c r="F500" s="87" t="s">
        <v>8</v>
      </c>
      <c r="G500" s="87">
        <v>15</v>
      </c>
      <c r="H500" s="87" t="s">
        <v>190</v>
      </c>
      <c r="I500" s="87">
        <v>207</v>
      </c>
      <c r="J500" s="87">
        <v>9</v>
      </c>
      <c r="K500" s="87">
        <v>0</v>
      </c>
      <c r="L500" s="87" t="s">
        <v>353</v>
      </c>
      <c r="M500" s="124">
        <v>1</v>
      </c>
      <c r="N500" s="124">
        <v>1</v>
      </c>
      <c r="O500" s="87">
        <v>0.98875000000000002</v>
      </c>
      <c r="P500" s="87">
        <v>1977.5</v>
      </c>
      <c r="Q500" s="87">
        <v>1977.5</v>
      </c>
      <c r="R500" s="6"/>
      <c r="S500" s="6"/>
      <c r="T500" s="6"/>
      <c r="U500" s="6"/>
      <c r="V500" s="6"/>
      <c r="W500" s="6"/>
      <c r="X500" s="6"/>
      <c r="Y500" s="6"/>
      <c r="Z500" s="6"/>
      <c r="AA500" s="6"/>
      <c r="AB500" s="6"/>
      <c r="AC500" s="6"/>
      <c r="AD500" s="6"/>
      <c r="AE500" s="6"/>
      <c r="AF500" s="6"/>
      <c r="AG500" s="6"/>
      <c r="AH500" s="6"/>
      <c r="AI500" s="6"/>
      <c r="AJ500" s="6"/>
    </row>
    <row r="501" spans="2:36" s="2" customFormat="1">
      <c r="B501" s="87">
        <v>490</v>
      </c>
      <c r="C501" s="87" t="s">
        <v>15</v>
      </c>
      <c r="D501" s="87">
        <v>8</v>
      </c>
      <c r="E501" s="87" t="s">
        <v>323</v>
      </c>
      <c r="F501" s="87" t="s">
        <v>9</v>
      </c>
      <c r="G501" s="87">
        <v>15</v>
      </c>
      <c r="H501" s="87" t="s">
        <v>210</v>
      </c>
      <c r="I501" s="87">
        <v>231</v>
      </c>
      <c r="J501" s="87">
        <v>10</v>
      </c>
      <c r="K501" s="87">
        <v>0</v>
      </c>
      <c r="L501" s="87" t="s">
        <v>353</v>
      </c>
      <c r="M501" s="124">
        <v>1</v>
      </c>
      <c r="N501" s="124">
        <v>1</v>
      </c>
      <c r="O501" s="87">
        <v>0.99624999999999997</v>
      </c>
      <c r="P501" s="87">
        <v>1992.5</v>
      </c>
      <c r="Q501" s="87">
        <v>1992.5</v>
      </c>
      <c r="R501" s="6"/>
      <c r="S501" s="6"/>
      <c r="T501" s="6"/>
      <c r="U501" s="6"/>
      <c r="V501" s="6"/>
      <c r="W501" s="6"/>
      <c r="X501" s="6"/>
      <c r="Y501" s="6"/>
      <c r="Z501" s="6"/>
      <c r="AA501" s="6"/>
      <c r="AB501" s="6"/>
      <c r="AC501" s="6"/>
      <c r="AD501" s="6"/>
      <c r="AE501" s="6"/>
      <c r="AF501" s="6"/>
      <c r="AG501" s="6"/>
      <c r="AH501" s="6"/>
      <c r="AI501" s="6"/>
      <c r="AJ501" s="6"/>
    </row>
    <row r="502" spans="2:36" s="2" customFormat="1">
      <c r="B502" s="87">
        <v>491</v>
      </c>
      <c r="C502" s="87" t="s">
        <v>15</v>
      </c>
      <c r="D502" s="87">
        <v>8</v>
      </c>
      <c r="E502" s="87" t="s">
        <v>323</v>
      </c>
      <c r="F502" s="87" t="s">
        <v>10</v>
      </c>
      <c r="G502" s="87">
        <v>15</v>
      </c>
      <c r="H502" s="87" t="s">
        <v>230</v>
      </c>
      <c r="I502" s="87">
        <v>255</v>
      </c>
      <c r="J502" s="87">
        <v>11</v>
      </c>
      <c r="K502" s="87">
        <v>0</v>
      </c>
      <c r="L502" s="87" t="s">
        <v>353</v>
      </c>
      <c r="M502" s="124">
        <v>1</v>
      </c>
      <c r="N502" s="124">
        <v>1</v>
      </c>
      <c r="O502" s="87">
        <v>8.5000000000000006E-2</v>
      </c>
      <c r="P502" s="87">
        <v>170</v>
      </c>
      <c r="Q502" s="87">
        <v>170</v>
      </c>
      <c r="R502" s="6"/>
      <c r="S502" s="6"/>
      <c r="T502" s="6"/>
      <c r="U502" s="6"/>
      <c r="V502" s="6"/>
      <c r="W502" s="6"/>
      <c r="X502" s="6"/>
      <c r="Y502" s="6"/>
      <c r="Z502" s="6"/>
      <c r="AA502" s="6"/>
      <c r="AB502" s="6"/>
      <c r="AC502" s="6"/>
      <c r="AD502" s="6"/>
      <c r="AE502" s="6"/>
      <c r="AF502" s="6"/>
      <c r="AG502" s="6"/>
      <c r="AH502" s="6"/>
      <c r="AI502" s="6"/>
      <c r="AJ502" s="6"/>
    </row>
    <row r="503" spans="2:36" s="2" customFormat="1">
      <c r="B503" s="87">
        <v>492</v>
      </c>
      <c r="C503" s="87" t="s">
        <v>15</v>
      </c>
      <c r="D503" s="87">
        <v>8</v>
      </c>
      <c r="E503" s="87" t="s">
        <v>323</v>
      </c>
      <c r="F503" s="87" t="s">
        <v>11</v>
      </c>
      <c r="G503" s="87">
        <v>15</v>
      </c>
      <c r="H503" s="87" t="s">
        <v>250</v>
      </c>
      <c r="I503" s="87">
        <v>279</v>
      </c>
      <c r="J503" s="87">
        <v>12</v>
      </c>
      <c r="K503" s="87">
        <v>0</v>
      </c>
      <c r="L503" s="87" t="s">
        <v>353</v>
      </c>
      <c r="M503" s="124">
        <v>1</v>
      </c>
      <c r="N503" s="124">
        <v>1</v>
      </c>
      <c r="O503" s="87">
        <v>0.69499999999999995</v>
      </c>
      <c r="P503" s="87">
        <v>1390</v>
      </c>
      <c r="Q503" s="87">
        <v>1390</v>
      </c>
      <c r="R503" s="6"/>
      <c r="S503" s="6"/>
      <c r="T503" s="6"/>
      <c r="U503" s="6"/>
      <c r="V503" s="6"/>
      <c r="W503" s="6"/>
      <c r="X503" s="6"/>
      <c r="Y503" s="6"/>
      <c r="Z503" s="6"/>
      <c r="AA503" s="6"/>
      <c r="AB503" s="6"/>
      <c r="AC503" s="6"/>
      <c r="AD503" s="6"/>
      <c r="AE503" s="6"/>
      <c r="AF503" s="6"/>
      <c r="AG503" s="6"/>
      <c r="AH503" s="6"/>
      <c r="AI503" s="6"/>
      <c r="AJ503" s="6"/>
    </row>
    <row r="504" spans="2:36" s="2" customFormat="1">
      <c r="B504" s="87">
        <v>493</v>
      </c>
      <c r="C504" s="87" t="s">
        <v>15</v>
      </c>
      <c r="D504" s="87">
        <v>8</v>
      </c>
      <c r="E504" s="87" t="s">
        <v>323</v>
      </c>
      <c r="F504" s="87" t="s">
        <v>12</v>
      </c>
      <c r="G504" s="87">
        <v>15</v>
      </c>
      <c r="H504" s="87" t="s">
        <v>270</v>
      </c>
      <c r="I504" s="87">
        <v>303</v>
      </c>
      <c r="J504" s="87">
        <v>13</v>
      </c>
      <c r="K504" s="87">
        <v>0</v>
      </c>
      <c r="L504" s="87" t="s">
        <v>353</v>
      </c>
      <c r="M504" s="124">
        <v>1</v>
      </c>
      <c r="N504" s="124">
        <v>1</v>
      </c>
      <c r="O504" s="87">
        <v>0.89875000000000005</v>
      </c>
      <c r="P504" s="87">
        <v>1797.5</v>
      </c>
      <c r="Q504" s="87">
        <v>1797.5</v>
      </c>
      <c r="R504" s="6"/>
      <c r="S504" s="6"/>
      <c r="T504" s="6"/>
      <c r="U504" s="6"/>
      <c r="V504" s="6"/>
      <c r="W504" s="6"/>
      <c r="X504" s="6"/>
      <c r="Y504" s="6"/>
      <c r="Z504" s="6"/>
      <c r="AA504" s="6"/>
      <c r="AB504" s="6"/>
      <c r="AC504" s="6"/>
      <c r="AD504" s="6"/>
      <c r="AE504" s="6"/>
      <c r="AF504" s="6"/>
      <c r="AG504" s="6"/>
      <c r="AH504" s="6"/>
      <c r="AI504" s="6"/>
      <c r="AJ504" s="6"/>
    </row>
    <row r="505" spans="2:36" s="2" customFormat="1">
      <c r="B505" s="87">
        <v>494</v>
      </c>
      <c r="C505" s="87" t="s">
        <v>15</v>
      </c>
      <c r="D505" s="87">
        <v>8</v>
      </c>
      <c r="E505" s="87" t="s">
        <v>323</v>
      </c>
      <c r="F505" s="87" t="s">
        <v>13</v>
      </c>
      <c r="G505" s="87">
        <v>15</v>
      </c>
      <c r="H505" s="87" t="s">
        <v>290</v>
      </c>
      <c r="I505" s="87">
        <v>327</v>
      </c>
      <c r="J505" s="87">
        <v>14</v>
      </c>
      <c r="K505" s="87">
        <v>0</v>
      </c>
      <c r="L505" s="87" t="s">
        <v>353</v>
      </c>
      <c r="M505" s="124">
        <v>1</v>
      </c>
      <c r="N505" s="124">
        <v>1</v>
      </c>
      <c r="O505" s="87">
        <v>0.96625000000000005</v>
      </c>
      <c r="P505" s="87">
        <v>1932.5</v>
      </c>
      <c r="Q505" s="87">
        <v>1932.5</v>
      </c>
      <c r="R505" s="6"/>
      <c r="S505" s="6"/>
      <c r="T505" s="6"/>
      <c r="U505" s="6"/>
      <c r="V505" s="6"/>
      <c r="W505" s="6"/>
      <c r="X505" s="6"/>
      <c r="Y505" s="6"/>
      <c r="Z505" s="6"/>
      <c r="AA505" s="6"/>
      <c r="AB505" s="6"/>
      <c r="AC505" s="6"/>
      <c r="AD505" s="6"/>
      <c r="AE505" s="6"/>
      <c r="AF505" s="6"/>
      <c r="AG505" s="6"/>
      <c r="AH505" s="6"/>
      <c r="AI505" s="6"/>
      <c r="AJ505" s="6"/>
    </row>
    <row r="506" spans="2:36" s="2" customFormat="1">
      <c r="B506" s="87">
        <v>495</v>
      </c>
      <c r="C506" s="87" t="s">
        <v>15</v>
      </c>
      <c r="D506" s="87">
        <v>8</v>
      </c>
      <c r="E506" s="87" t="s">
        <v>323</v>
      </c>
      <c r="F506" s="87" t="s">
        <v>14</v>
      </c>
      <c r="G506" s="87">
        <v>15</v>
      </c>
      <c r="H506" s="87" t="s">
        <v>310</v>
      </c>
      <c r="I506" s="87">
        <v>351</v>
      </c>
      <c r="J506" s="87">
        <v>15</v>
      </c>
      <c r="K506" s="87">
        <v>0</v>
      </c>
      <c r="L506" s="87" t="s">
        <v>353</v>
      </c>
      <c r="M506" s="124">
        <v>1</v>
      </c>
      <c r="N506" s="124">
        <v>1</v>
      </c>
      <c r="O506" s="87">
        <v>0.98875000000000002</v>
      </c>
      <c r="P506" s="87">
        <v>1977.5</v>
      </c>
      <c r="Q506" s="87">
        <v>1977.5</v>
      </c>
      <c r="R506" s="6"/>
      <c r="S506" s="6"/>
      <c r="T506" s="6"/>
      <c r="U506" s="6"/>
      <c r="V506" s="6"/>
      <c r="W506" s="6"/>
      <c r="X506" s="6"/>
      <c r="Y506" s="6"/>
      <c r="Z506" s="6"/>
      <c r="AA506" s="6"/>
      <c r="AB506" s="6"/>
      <c r="AC506" s="6"/>
      <c r="AD506" s="6"/>
      <c r="AE506" s="6"/>
      <c r="AF506" s="6"/>
      <c r="AG506" s="6"/>
      <c r="AH506" s="6"/>
      <c r="AI506" s="6"/>
      <c r="AJ506" s="6"/>
    </row>
    <row r="507" spans="2:36" s="2" customFormat="1">
      <c r="B507" s="87">
        <v>496</v>
      </c>
      <c r="C507" s="87" t="s">
        <v>15</v>
      </c>
      <c r="D507" s="87">
        <v>8</v>
      </c>
      <c r="E507" s="87" t="s">
        <v>323</v>
      </c>
      <c r="F507" s="87" t="s">
        <v>15</v>
      </c>
      <c r="G507" s="87">
        <v>15</v>
      </c>
      <c r="H507" s="87" t="s">
        <v>330</v>
      </c>
      <c r="I507" s="87">
        <v>375</v>
      </c>
      <c r="J507" s="87">
        <v>16</v>
      </c>
      <c r="K507" s="87">
        <v>0</v>
      </c>
      <c r="L507" s="87" t="s">
        <v>353</v>
      </c>
      <c r="M507" s="124">
        <v>1</v>
      </c>
      <c r="N507" s="124">
        <v>1</v>
      </c>
      <c r="O507" s="87">
        <v>0.99624999999999997</v>
      </c>
      <c r="P507" s="87">
        <v>1992.5</v>
      </c>
      <c r="Q507" s="87">
        <v>1992.5</v>
      </c>
      <c r="R507" s="6"/>
      <c r="S507" s="6"/>
      <c r="T507" s="6"/>
      <c r="U507" s="6"/>
      <c r="V507" s="6"/>
      <c r="W507" s="6"/>
      <c r="X507" s="6"/>
      <c r="Y507" s="6"/>
      <c r="Z507" s="6"/>
      <c r="AA507" s="6"/>
      <c r="AB507" s="6"/>
      <c r="AC507" s="6"/>
      <c r="AD507" s="6"/>
      <c r="AE507" s="6"/>
      <c r="AF507" s="6"/>
      <c r="AG507" s="6"/>
      <c r="AH507" s="6"/>
      <c r="AI507" s="6"/>
      <c r="AJ507" s="6"/>
    </row>
    <row r="508" spans="2:36" s="2" customFormat="1">
      <c r="B508" s="87">
        <v>497</v>
      </c>
      <c r="C508" s="87" t="s">
        <v>15</v>
      </c>
      <c r="D508" s="87">
        <v>8</v>
      </c>
      <c r="E508" s="87" t="s">
        <v>323</v>
      </c>
      <c r="F508" s="87" t="s">
        <v>0</v>
      </c>
      <c r="G508" s="87">
        <v>16</v>
      </c>
      <c r="H508" s="87" t="s">
        <v>31</v>
      </c>
      <c r="I508" s="87">
        <v>16</v>
      </c>
      <c r="J508" s="87">
        <v>1</v>
      </c>
      <c r="K508" s="87">
        <v>0</v>
      </c>
      <c r="L508" s="87" t="s">
        <v>353</v>
      </c>
      <c r="M508" s="124">
        <v>1</v>
      </c>
      <c r="N508" s="124">
        <v>1</v>
      </c>
      <c r="O508" s="87">
        <v>2.75E-2</v>
      </c>
      <c r="P508" s="87">
        <v>55</v>
      </c>
      <c r="Q508" s="87">
        <v>55</v>
      </c>
      <c r="R508" s="6"/>
      <c r="S508" s="6"/>
      <c r="T508" s="6"/>
      <c r="U508" s="6"/>
      <c r="V508" s="6"/>
      <c r="W508" s="6"/>
      <c r="X508" s="6"/>
      <c r="Y508" s="6"/>
      <c r="Z508" s="6"/>
      <c r="AA508" s="6"/>
      <c r="AB508" s="6"/>
      <c r="AC508" s="6"/>
      <c r="AD508" s="6"/>
      <c r="AE508" s="6"/>
      <c r="AF508" s="6"/>
      <c r="AG508" s="6"/>
      <c r="AH508" s="6"/>
      <c r="AI508" s="6"/>
      <c r="AJ508" s="6"/>
    </row>
    <row r="509" spans="2:36" s="2" customFormat="1">
      <c r="B509" s="87">
        <v>498</v>
      </c>
      <c r="C509" s="87" t="s">
        <v>15</v>
      </c>
      <c r="D509" s="87">
        <v>8</v>
      </c>
      <c r="E509" s="87" t="s">
        <v>323</v>
      </c>
      <c r="F509" s="87" t="s">
        <v>1</v>
      </c>
      <c r="G509" s="87">
        <v>16</v>
      </c>
      <c r="H509" s="87" t="s">
        <v>51</v>
      </c>
      <c r="I509" s="87">
        <v>40</v>
      </c>
      <c r="J509" s="87">
        <v>2</v>
      </c>
      <c r="K509" s="87">
        <v>0</v>
      </c>
      <c r="L509" s="87" t="s">
        <v>353</v>
      </c>
      <c r="M509" s="124">
        <v>1</v>
      </c>
      <c r="N509" s="124">
        <v>1</v>
      </c>
      <c r="O509" s="87">
        <v>0.67625000000000002</v>
      </c>
      <c r="P509" s="87">
        <v>1352.5</v>
      </c>
      <c r="Q509" s="87">
        <v>1352.5</v>
      </c>
      <c r="R509" s="6"/>
      <c r="S509" s="6"/>
      <c r="T509" s="6"/>
      <c r="U509" s="6"/>
      <c r="V509" s="6"/>
      <c r="W509" s="6"/>
      <c r="X509" s="6"/>
      <c r="Y509" s="6"/>
      <c r="Z509" s="6"/>
      <c r="AA509" s="6"/>
      <c r="AB509" s="6"/>
      <c r="AC509" s="6"/>
      <c r="AD509" s="6"/>
      <c r="AE509" s="6"/>
      <c r="AF509" s="6"/>
      <c r="AG509" s="6"/>
      <c r="AH509" s="6"/>
      <c r="AI509" s="6"/>
      <c r="AJ509" s="6"/>
    </row>
    <row r="510" spans="2:36" s="2" customFormat="1">
      <c r="B510" s="87">
        <v>499</v>
      </c>
      <c r="C510" s="87" t="s">
        <v>15</v>
      </c>
      <c r="D510" s="87">
        <v>8</v>
      </c>
      <c r="E510" s="87" t="s">
        <v>323</v>
      </c>
      <c r="F510" s="87" t="s">
        <v>2</v>
      </c>
      <c r="G510" s="87">
        <v>16</v>
      </c>
      <c r="H510" s="87" t="s">
        <v>71</v>
      </c>
      <c r="I510" s="87">
        <v>64</v>
      </c>
      <c r="J510" s="87">
        <v>3</v>
      </c>
      <c r="K510" s="87">
        <v>0</v>
      </c>
      <c r="L510" s="87" t="s">
        <v>353</v>
      </c>
      <c r="M510" s="124">
        <v>1</v>
      </c>
      <c r="N510" s="124">
        <v>1</v>
      </c>
      <c r="O510" s="87">
        <v>0.89249999999999996</v>
      </c>
      <c r="P510" s="87">
        <v>1785</v>
      </c>
      <c r="Q510" s="87">
        <v>1785</v>
      </c>
      <c r="R510" s="6"/>
      <c r="S510" s="6"/>
      <c r="T510" s="6"/>
      <c r="U510" s="6"/>
      <c r="V510" s="6"/>
      <c r="W510" s="6"/>
      <c r="X510" s="6"/>
      <c r="Y510" s="6"/>
      <c r="Z510" s="6"/>
      <c r="AA510" s="6"/>
      <c r="AB510" s="6"/>
      <c r="AC510" s="6"/>
      <c r="AD510" s="6"/>
      <c r="AE510" s="6"/>
      <c r="AF510" s="6"/>
      <c r="AG510" s="6"/>
      <c r="AH510" s="6"/>
      <c r="AI510" s="6"/>
      <c r="AJ510" s="6"/>
    </row>
    <row r="511" spans="2:36" s="2" customFormat="1">
      <c r="B511" s="87">
        <v>500</v>
      </c>
      <c r="C511" s="87" t="s">
        <v>15</v>
      </c>
      <c r="D511" s="87">
        <v>8</v>
      </c>
      <c r="E511" s="87" t="s">
        <v>323</v>
      </c>
      <c r="F511" s="87" t="s">
        <v>3</v>
      </c>
      <c r="G511" s="87">
        <v>16</v>
      </c>
      <c r="H511" s="87" t="s">
        <v>91</v>
      </c>
      <c r="I511" s="87">
        <v>88</v>
      </c>
      <c r="J511" s="87">
        <v>4</v>
      </c>
      <c r="K511" s="87">
        <v>0</v>
      </c>
      <c r="L511" s="87" t="s">
        <v>353</v>
      </c>
      <c r="M511" s="124">
        <v>1</v>
      </c>
      <c r="N511" s="124">
        <v>1</v>
      </c>
      <c r="O511" s="87">
        <v>0.96375</v>
      </c>
      <c r="P511" s="87">
        <v>1927.5</v>
      </c>
      <c r="Q511" s="87">
        <v>1927.5</v>
      </c>
      <c r="R511" s="6"/>
      <c r="S511" s="6"/>
      <c r="T511" s="6"/>
      <c r="U511" s="6"/>
      <c r="V511" s="6"/>
      <c r="W511" s="6"/>
      <c r="X511" s="6"/>
      <c r="Y511" s="6"/>
      <c r="Z511" s="6"/>
      <c r="AA511" s="6"/>
      <c r="AB511" s="6"/>
      <c r="AC511" s="6"/>
      <c r="AD511" s="6"/>
      <c r="AE511" s="6"/>
      <c r="AF511" s="6"/>
      <c r="AG511" s="6"/>
      <c r="AH511" s="6"/>
      <c r="AI511" s="6"/>
      <c r="AJ511" s="6"/>
    </row>
    <row r="512" spans="2:36" s="2" customFormat="1">
      <c r="B512" s="87">
        <v>501</v>
      </c>
      <c r="C512" s="87" t="s">
        <v>15</v>
      </c>
      <c r="D512" s="87">
        <v>8</v>
      </c>
      <c r="E512" s="87" t="s">
        <v>323</v>
      </c>
      <c r="F512" s="87" t="s">
        <v>4</v>
      </c>
      <c r="G512" s="87">
        <v>16</v>
      </c>
      <c r="H512" s="87" t="s">
        <v>111</v>
      </c>
      <c r="I512" s="87">
        <v>112</v>
      </c>
      <c r="J512" s="87">
        <v>5</v>
      </c>
      <c r="K512" s="87">
        <v>0</v>
      </c>
      <c r="L512" s="87" t="s">
        <v>353</v>
      </c>
      <c r="M512" s="124">
        <v>1</v>
      </c>
      <c r="N512" s="124">
        <v>1</v>
      </c>
      <c r="O512" s="87">
        <v>9.1249999999999998E-2</v>
      </c>
      <c r="P512" s="87">
        <v>182.5</v>
      </c>
      <c r="Q512" s="87">
        <v>182.5</v>
      </c>
      <c r="R512" s="6"/>
      <c r="S512" s="6"/>
      <c r="T512" s="6"/>
      <c r="U512" s="6"/>
      <c r="V512" s="6"/>
      <c r="W512" s="6"/>
      <c r="X512" s="6"/>
      <c r="Y512" s="6"/>
      <c r="Z512" s="6"/>
      <c r="AA512" s="6"/>
      <c r="AB512" s="6"/>
      <c r="AC512" s="6"/>
      <c r="AD512" s="6"/>
      <c r="AE512" s="6"/>
      <c r="AF512" s="6"/>
      <c r="AG512" s="6"/>
      <c r="AH512" s="6"/>
      <c r="AI512" s="6"/>
      <c r="AJ512" s="6"/>
    </row>
    <row r="513" spans="2:36" s="2" customFormat="1">
      <c r="B513" s="87">
        <v>502</v>
      </c>
      <c r="C513" s="87" t="s">
        <v>15</v>
      </c>
      <c r="D513" s="87">
        <v>8</v>
      </c>
      <c r="E513" s="87" t="s">
        <v>323</v>
      </c>
      <c r="F513" s="87" t="s">
        <v>5</v>
      </c>
      <c r="G513" s="87">
        <v>16</v>
      </c>
      <c r="H513" s="87" t="s">
        <v>131</v>
      </c>
      <c r="I513" s="87">
        <v>136</v>
      </c>
      <c r="J513" s="87">
        <v>6</v>
      </c>
      <c r="K513" s="87">
        <v>0</v>
      </c>
      <c r="L513" s="87" t="s">
        <v>353</v>
      </c>
      <c r="M513" s="124">
        <v>1</v>
      </c>
      <c r="N513" s="124">
        <v>1</v>
      </c>
      <c r="O513" s="87">
        <v>0.69750000000000001</v>
      </c>
      <c r="P513" s="87">
        <v>1395</v>
      </c>
      <c r="Q513" s="87">
        <v>1395</v>
      </c>
      <c r="R513" s="6"/>
      <c r="S513" s="6"/>
      <c r="T513" s="6"/>
      <c r="U513" s="6"/>
      <c r="V513" s="6"/>
      <c r="W513" s="6"/>
      <c r="X513" s="6"/>
      <c r="Y513" s="6"/>
      <c r="Z513" s="6"/>
      <c r="AA513" s="6"/>
      <c r="AB513" s="6"/>
      <c r="AC513" s="6"/>
      <c r="AD513" s="6"/>
      <c r="AE513" s="6"/>
      <c r="AF513" s="6"/>
      <c r="AG513" s="6"/>
      <c r="AH513" s="6"/>
      <c r="AI513" s="6"/>
      <c r="AJ513" s="6"/>
    </row>
    <row r="514" spans="2:36" s="2" customFormat="1">
      <c r="B514" s="87">
        <v>503</v>
      </c>
      <c r="C514" s="87" t="s">
        <v>15</v>
      </c>
      <c r="D514" s="87">
        <v>8</v>
      </c>
      <c r="E514" s="87" t="s">
        <v>323</v>
      </c>
      <c r="F514" s="87" t="s">
        <v>6</v>
      </c>
      <c r="G514" s="87">
        <v>16</v>
      </c>
      <c r="H514" s="87" t="s">
        <v>151</v>
      </c>
      <c r="I514" s="87">
        <v>160</v>
      </c>
      <c r="J514" s="87">
        <v>7</v>
      </c>
      <c r="K514" s="87">
        <v>0</v>
      </c>
      <c r="L514" s="87" t="s">
        <v>353</v>
      </c>
      <c r="M514" s="124">
        <v>1</v>
      </c>
      <c r="N514" s="124">
        <v>1</v>
      </c>
      <c r="O514" s="87">
        <v>0.89875000000000005</v>
      </c>
      <c r="P514" s="87">
        <v>1797.5</v>
      </c>
      <c r="Q514" s="87">
        <v>1797.5</v>
      </c>
      <c r="R514" s="6"/>
      <c r="S514" s="6"/>
      <c r="T514" s="6"/>
      <c r="U514" s="6"/>
      <c r="V514" s="6"/>
      <c r="W514" s="6"/>
      <c r="X514" s="6"/>
      <c r="Y514" s="6"/>
      <c r="Z514" s="6"/>
      <c r="AA514" s="6"/>
      <c r="AB514" s="6"/>
      <c r="AC514" s="6"/>
      <c r="AD514" s="6"/>
      <c r="AE514" s="6"/>
      <c r="AF514" s="6"/>
      <c r="AG514" s="6"/>
      <c r="AH514" s="6"/>
      <c r="AI514" s="6"/>
      <c r="AJ514" s="6"/>
    </row>
    <row r="515" spans="2:36" s="2" customFormat="1">
      <c r="B515" s="87">
        <v>504</v>
      </c>
      <c r="C515" s="87" t="s">
        <v>15</v>
      </c>
      <c r="D515" s="87">
        <v>8</v>
      </c>
      <c r="E515" s="87" t="s">
        <v>323</v>
      </c>
      <c r="F515" s="87" t="s">
        <v>7</v>
      </c>
      <c r="G515" s="87">
        <v>16</v>
      </c>
      <c r="H515" s="87" t="s">
        <v>171</v>
      </c>
      <c r="I515" s="87">
        <v>184</v>
      </c>
      <c r="J515" s="87">
        <v>8</v>
      </c>
      <c r="K515" s="87">
        <v>0</v>
      </c>
      <c r="L515" s="87" t="s">
        <v>353</v>
      </c>
      <c r="M515" s="124">
        <v>1</v>
      </c>
      <c r="N515" s="124">
        <v>1</v>
      </c>
      <c r="O515" s="87">
        <v>0.96625000000000005</v>
      </c>
      <c r="P515" s="87">
        <v>1932.5</v>
      </c>
      <c r="Q515" s="87">
        <v>1932.5</v>
      </c>
      <c r="R515" s="6"/>
      <c r="S515" s="6"/>
      <c r="T515" s="6"/>
      <c r="U515" s="6"/>
      <c r="V515" s="6"/>
      <c r="W515" s="6"/>
      <c r="X515" s="6"/>
      <c r="Y515" s="6"/>
      <c r="Z515" s="6"/>
      <c r="AA515" s="6"/>
      <c r="AB515" s="6"/>
      <c r="AC515" s="6"/>
      <c r="AD515" s="6"/>
      <c r="AE515" s="6"/>
      <c r="AF515" s="6"/>
      <c r="AG515" s="6"/>
      <c r="AH515" s="6"/>
      <c r="AI515" s="6"/>
      <c r="AJ515" s="6"/>
    </row>
    <row r="516" spans="2:36" s="2" customFormat="1">
      <c r="B516" s="87">
        <v>505</v>
      </c>
      <c r="C516" s="87" t="s">
        <v>15</v>
      </c>
      <c r="D516" s="87">
        <v>8</v>
      </c>
      <c r="E516" s="87" t="s">
        <v>323</v>
      </c>
      <c r="F516" s="87" t="s">
        <v>8</v>
      </c>
      <c r="G516" s="87">
        <v>16</v>
      </c>
      <c r="H516" s="87" t="s">
        <v>191</v>
      </c>
      <c r="I516" s="87">
        <v>208</v>
      </c>
      <c r="J516" s="87">
        <v>9</v>
      </c>
      <c r="K516" s="87">
        <v>0</v>
      </c>
      <c r="L516" s="87" t="s">
        <v>353</v>
      </c>
      <c r="M516" s="124">
        <v>1</v>
      </c>
      <c r="N516" s="124">
        <v>1</v>
      </c>
      <c r="O516" s="87">
        <v>0.98875000000000002</v>
      </c>
      <c r="P516" s="87">
        <v>1977.5</v>
      </c>
      <c r="Q516" s="87">
        <v>1977.5</v>
      </c>
      <c r="R516" s="6"/>
      <c r="S516" s="6"/>
      <c r="T516" s="6"/>
      <c r="U516" s="6"/>
      <c r="V516" s="6"/>
      <c r="W516" s="6"/>
      <c r="X516" s="6"/>
      <c r="Y516" s="6"/>
      <c r="Z516" s="6"/>
      <c r="AA516" s="6"/>
      <c r="AB516" s="6"/>
      <c r="AC516" s="6"/>
      <c r="AD516" s="6"/>
      <c r="AE516" s="6"/>
      <c r="AF516" s="6"/>
      <c r="AG516" s="6"/>
      <c r="AH516" s="6"/>
      <c r="AI516" s="6"/>
      <c r="AJ516" s="6"/>
    </row>
    <row r="517" spans="2:36" s="2" customFormat="1">
      <c r="B517" s="87">
        <v>506</v>
      </c>
      <c r="C517" s="87" t="s">
        <v>15</v>
      </c>
      <c r="D517" s="87">
        <v>8</v>
      </c>
      <c r="E517" s="87" t="s">
        <v>323</v>
      </c>
      <c r="F517" s="87" t="s">
        <v>9</v>
      </c>
      <c r="G517" s="87">
        <v>16</v>
      </c>
      <c r="H517" s="87" t="s">
        <v>211</v>
      </c>
      <c r="I517" s="87">
        <v>232</v>
      </c>
      <c r="J517" s="87">
        <v>10</v>
      </c>
      <c r="K517" s="87">
        <v>0</v>
      </c>
      <c r="L517" s="87" t="s">
        <v>353</v>
      </c>
      <c r="M517" s="124">
        <v>1</v>
      </c>
      <c r="N517" s="124">
        <v>1</v>
      </c>
      <c r="O517" s="87">
        <v>0.99624999999999997</v>
      </c>
      <c r="P517" s="87">
        <v>1992.5</v>
      </c>
      <c r="Q517" s="87">
        <v>1992.5</v>
      </c>
      <c r="R517" s="6"/>
      <c r="S517" s="6"/>
      <c r="T517" s="6"/>
      <c r="U517" s="6"/>
      <c r="V517" s="6"/>
      <c r="W517" s="6"/>
      <c r="X517" s="6"/>
      <c r="Y517" s="6"/>
      <c r="Z517" s="6"/>
      <c r="AA517" s="6"/>
      <c r="AB517" s="6"/>
      <c r="AC517" s="6"/>
      <c r="AD517" s="6"/>
      <c r="AE517" s="6"/>
      <c r="AF517" s="6"/>
      <c r="AG517" s="6"/>
      <c r="AH517" s="6"/>
      <c r="AI517" s="6"/>
      <c r="AJ517" s="6"/>
    </row>
    <row r="518" spans="2:36" s="2" customFormat="1">
      <c r="B518" s="87">
        <v>507</v>
      </c>
      <c r="C518" s="87" t="s">
        <v>15</v>
      </c>
      <c r="D518" s="87">
        <v>8</v>
      </c>
      <c r="E518" s="87" t="s">
        <v>323</v>
      </c>
      <c r="F518" s="87" t="s">
        <v>10</v>
      </c>
      <c r="G518" s="87">
        <v>16</v>
      </c>
      <c r="H518" s="87" t="s">
        <v>231</v>
      </c>
      <c r="I518" s="87">
        <v>256</v>
      </c>
      <c r="J518" s="87">
        <v>11</v>
      </c>
      <c r="K518" s="87">
        <v>0</v>
      </c>
      <c r="L518" s="87" t="s">
        <v>353</v>
      </c>
      <c r="M518" s="124">
        <v>1</v>
      </c>
      <c r="N518" s="124">
        <v>1</v>
      </c>
      <c r="O518" s="87">
        <v>8.5000000000000006E-2</v>
      </c>
      <c r="P518" s="87">
        <v>170</v>
      </c>
      <c r="Q518" s="87">
        <v>170</v>
      </c>
      <c r="R518" s="6"/>
      <c r="S518" s="6"/>
      <c r="T518" s="6"/>
      <c r="U518" s="6"/>
      <c r="V518" s="6"/>
      <c r="W518" s="6"/>
      <c r="X518" s="6"/>
      <c r="Y518" s="6"/>
      <c r="Z518" s="6"/>
      <c r="AA518" s="6"/>
      <c r="AB518" s="6"/>
      <c r="AC518" s="6"/>
      <c r="AD518" s="6"/>
      <c r="AE518" s="6"/>
      <c r="AF518" s="6"/>
      <c r="AG518" s="6"/>
      <c r="AH518" s="6"/>
      <c r="AI518" s="6"/>
      <c r="AJ518" s="6"/>
    </row>
    <row r="519" spans="2:36" s="2" customFormat="1">
      <c r="B519" s="87">
        <v>508</v>
      </c>
      <c r="C519" s="87" t="s">
        <v>15</v>
      </c>
      <c r="D519" s="87">
        <v>8</v>
      </c>
      <c r="E519" s="87" t="s">
        <v>323</v>
      </c>
      <c r="F519" s="87" t="s">
        <v>11</v>
      </c>
      <c r="G519" s="87">
        <v>16</v>
      </c>
      <c r="H519" s="87" t="s">
        <v>251</v>
      </c>
      <c r="I519" s="87">
        <v>280</v>
      </c>
      <c r="J519" s="87">
        <v>12</v>
      </c>
      <c r="K519" s="87">
        <v>0</v>
      </c>
      <c r="L519" s="87" t="s">
        <v>353</v>
      </c>
      <c r="M519" s="124">
        <v>1</v>
      </c>
      <c r="N519" s="124">
        <v>1</v>
      </c>
      <c r="O519" s="87">
        <v>0.69499999999999995</v>
      </c>
      <c r="P519" s="87">
        <v>1390</v>
      </c>
      <c r="Q519" s="87">
        <v>1390</v>
      </c>
      <c r="R519" s="6"/>
      <c r="S519" s="6"/>
      <c r="T519" s="6"/>
      <c r="U519" s="6"/>
      <c r="V519" s="6"/>
      <c r="W519" s="6"/>
      <c r="X519" s="6"/>
      <c r="Y519" s="6"/>
      <c r="Z519" s="6"/>
      <c r="AA519" s="6"/>
      <c r="AB519" s="6"/>
      <c r="AC519" s="6"/>
      <c r="AD519" s="6"/>
      <c r="AE519" s="6"/>
      <c r="AF519" s="6"/>
      <c r="AG519" s="6"/>
      <c r="AH519" s="6"/>
      <c r="AI519" s="6"/>
      <c r="AJ519" s="6"/>
    </row>
    <row r="520" spans="2:36" s="2" customFormat="1">
      <c r="B520" s="87">
        <v>509</v>
      </c>
      <c r="C520" s="87" t="s">
        <v>15</v>
      </c>
      <c r="D520" s="87">
        <v>8</v>
      </c>
      <c r="E520" s="87" t="s">
        <v>323</v>
      </c>
      <c r="F520" s="87" t="s">
        <v>12</v>
      </c>
      <c r="G520" s="87">
        <v>16</v>
      </c>
      <c r="H520" s="87" t="s">
        <v>271</v>
      </c>
      <c r="I520" s="87">
        <v>304</v>
      </c>
      <c r="J520" s="87">
        <v>13</v>
      </c>
      <c r="K520" s="87">
        <v>0</v>
      </c>
      <c r="L520" s="87" t="s">
        <v>353</v>
      </c>
      <c r="M520" s="124">
        <v>1</v>
      </c>
      <c r="N520" s="124">
        <v>1</v>
      </c>
      <c r="O520" s="87">
        <v>0.89875000000000005</v>
      </c>
      <c r="P520" s="87">
        <v>1797.5</v>
      </c>
      <c r="Q520" s="87">
        <v>1797.5</v>
      </c>
      <c r="R520" s="6"/>
      <c r="S520" s="6"/>
      <c r="T520" s="6"/>
      <c r="U520" s="6"/>
      <c r="V520" s="6"/>
      <c r="W520" s="6"/>
      <c r="X520" s="6"/>
      <c r="Y520" s="6"/>
      <c r="Z520" s="6"/>
      <c r="AA520" s="6"/>
      <c r="AB520" s="6"/>
      <c r="AC520" s="6"/>
      <c r="AD520" s="6"/>
      <c r="AE520" s="6"/>
      <c r="AF520" s="6"/>
      <c r="AG520" s="6"/>
      <c r="AH520" s="6"/>
      <c r="AI520" s="6"/>
      <c r="AJ520" s="6"/>
    </row>
    <row r="521" spans="2:36" s="2" customFormat="1">
      <c r="B521" s="87">
        <v>510</v>
      </c>
      <c r="C521" s="87" t="s">
        <v>15</v>
      </c>
      <c r="D521" s="87">
        <v>8</v>
      </c>
      <c r="E521" s="87" t="s">
        <v>323</v>
      </c>
      <c r="F521" s="87" t="s">
        <v>13</v>
      </c>
      <c r="G521" s="87">
        <v>16</v>
      </c>
      <c r="H521" s="87" t="s">
        <v>291</v>
      </c>
      <c r="I521" s="87">
        <v>328</v>
      </c>
      <c r="J521" s="87">
        <v>14</v>
      </c>
      <c r="K521" s="87">
        <v>0</v>
      </c>
      <c r="L521" s="87" t="s">
        <v>353</v>
      </c>
      <c r="M521" s="124">
        <v>1</v>
      </c>
      <c r="N521" s="124">
        <v>1</v>
      </c>
      <c r="O521" s="87">
        <v>0.96625000000000005</v>
      </c>
      <c r="P521" s="87">
        <v>1932.5</v>
      </c>
      <c r="Q521" s="87">
        <v>1932.5</v>
      </c>
      <c r="R521" s="6"/>
      <c r="S521" s="6"/>
      <c r="T521" s="6"/>
      <c r="U521" s="6"/>
      <c r="V521" s="6"/>
      <c r="W521" s="6"/>
      <c r="X521" s="6"/>
      <c r="Y521" s="6"/>
      <c r="Z521" s="6"/>
      <c r="AA521" s="6"/>
      <c r="AB521" s="6"/>
      <c r="AC521" s="6"/>
      <c r="AD521" s="6"/>
      <c r="AE521" s="6"/>
      <c r="AF521" s="6"/>
      <c r="AG521" s="6"/>
      <c r="AH521" s="6"/>
      <c r="AI521" s="6"/>
      <c r="AJ521" s="6"/>
    </row>
    <row r="522" spans="2:36" s="2" customFormat="1">
      <c r="B522" s="87">
        <v>511</v>
      </c>
      <c r="C522" s="87" t="s">
        <v>15</v>
      </c>
      <c r="D522" s="87">
        <v>8</v>
      </c>
      <c r="E522" s="87" t="s">
        <v>323</v>
      </c>
      <c r="F522" s="87" t="s">
        <v>14</v>
      </c>
      <c r="G522" s="87">
        <v>16</v>
      </c>
      <c r="H522" s="87" t="s">
        <v>311</v>
      </c>
      <c r="I522" s="87">
        <v>352</v>
      </c>
      <c r="J522" s="87">
        <v>15</v>
      </c>
      <c r="K522" s="87">
        <v>0</v>
      </c>
      <c r="L522" s="87" t="s">
        <v>353</v>
      </c>
      <c r="M522" s="124">
        <v>1</v>
      </c>
      <c r="N522" s="124">
        <v>1</v>
      </c>
      <c r="O522" s="87">
        <v>0.98875000000000002</v>
      </c>
      <c r="P522" s="87">
        <v>1977.5</v>
      </c>
      <c r="Q522" s="87">
        <v>1977.5</v>
      </c>
      <c r="R522" s="6"/>
      <c r="S522" s="6"/>
      <c r="T522" s="6"/>
      <c r="U522" s="6"/>
      <c r="V522" s="6"/>
      <c r="W522" s="6"/>
      <c r="X522" s="6"/>
      <c r="Y522" s="6"/>
      <c r="Z522" s="6"/>
      <c r="AA522" s="6"/>
      <c r="AB522" s="6"/>
      <c r="AC522" s="6"/>
      <c r="AD522" s="6"/>
      <c r="AE522" s="6"/>
      <c r="AF522" s="6"/>
      <c r="AG522" s="6"/>
      <c r="AH522" s="6"/>
      <c r="AI522" s="6"/>
      <c r="AJ522" s="6"/>
    </row>
    <row r="523" spans="2:36" s="2" customFormat="1">
      <c r="B523" s="87">
        <v>512</v>
      </c>
      <c r="C523" s="87" t="s">
        <v>15</v>
      </c>
      <c r="D523" s="87">
        <v>8</v>
      </c>
      <c r="E523" s="87" t="s">
        <v>323</v>
      </c>
      <c r="F523" s="87" t="s">
        <v>15</v>
      </c>
      <c r="G523" s="87">
        <v>16</v>
      </c>
      <c r="H523" s="87" t="s">
        <v>331</v>
      </c>
      <c r="I523" s="87">
        <v>376</v>
      </c>
      <c r="J523" s="87">
        <v>16</v>
      </c>
      <c r="K523" s="87">
        <v>0</v>
      </c>
      <c r="L523" s="87" t="s">
        <v>353</v>
      </c>
      <c r="M523" s="124">
        <v>1</v>
      </c>
      <c r="N523" s="124">
        <v>1</v>
      </c>
      <c r="O523" s="87">
        <v>0.99624999999999997</v>
      </c>
      <c r="P523" s="87">
        <v>1992.5</v>
      </c>
      <c r="Q523" s="87">
        <v>1992.5</v>
      </c>
      <c r="R523" s="6"/>
      <c r="S523" s="6"/>
      <c r="T523" s="6"/>
      <c r="U523" s="6"/>
      <c r="V523" s="6"/>
      <c r="W523" s="6"/>
      <c r="X523" s="6"/>
      <c r="Y523" s="6"/>
      <c r="Z523" s="6"/>
      <c r="AA523" s="6"/>
      <c r="AB523" s="6"/>
      <c r="AC523" s="6"/>
      <c r="AD523" s="6"/>
      <c r="AE523" s="6"/>
      <c r="AF523" s="6"/>
      <c r="AG523" s="6"/>
      <c r="AH523" s="6"/>
      <c r="AI523" s="6"/>
      <c r="AJ523" s="6"/>
    </row>
    <row r="524" spans="2:36" s="2" customFormat="1">
      <c r="B524" s="87">
        <v>513</v>
      </c>
      <c r="C524" s="87" t="s">
        <v>7</v>
      </c>
      <c r="D524" s="87">
        <v>2</v>
      </c>
      <c r="E524" s="87" t="s">
        <v>157</v>
      </c>
      <c r="F524" s="87" t="s">
        <v>0</v>
      </c>
      <c r="G524" s="87">
        <v>20</v>
      </c>
      <c r="H524" s="87" t="s">
        <v>34</v>
      </c>
      <c r="I524" s="87">
        <v>20</v>
      </c>
      <c r="J524" s="87">
        <v>1</v>
      </c>
      <c r="K524" s="87">
        <v>2</v>
      </c>
      <c r="L524" s="87" t="s">
        <v>495</v>
      </c>
      <c r="M524" s="87" t="s">
        <v>406</v>
      </c>
      <c r="N524" s="87">
        <v>25000</v>
      </c>
      <c r="O524" s="87">
        <v>450.23148148148147</v>
      </c>
      <c r="P524" s="87">
        <v>1945</v>
      </c>
      <c r="Q524" s="87">
        <v>1945</v>
      </c>
      <c r="R524" s="6"/>
      <c r="S524" s="6"/>
      <c r="T524" s="6"/>
      <c r="U524" s="6"/>
      <c r="V524" s="6"/>
      <c r="W524" s="6"/>
      <c r="X524" s="6"/>
      <c r="Y524" s="6"/>
      <c r="Z524" s="6"/>
      <c r="AA524" s="6"/>
      <c r="AB524" s="6"/>
      <c r="AC524" s="6"/>
      <c r="AD524" s="6"/>
      <c r="AE524" s="6"/>
      <c r="AF524" s="6"/>
      <c r="AG524" s="6"/>
      <c r="AH524" s="6"/>
      <c r="AI524" s="6"/>
      <c r="AJ524" s="6"/>
    </row>
    <row r="525" spans="2:36" s="2" customFormat="1">
      <c r="B525" s="87">
        <v>514</v>
      </c>
      <c r="C525" s="87" t="s">
        <v>7</v>
      </c>
      <c r="D525" s="87">
        <v>2</v>
      </c>
      <c r="E525" s="87" t="s">
        <v>157</v>
      </c>
      <c r="F525" s="87" t="s">
        <v>1</v>
      </c>
      <c r="G525" s="87">
        <v>20</v>
      </c>
      <c r="H525" s="87" t="s">
        <v>54</v>
      </c>
      <c r="I525" s="87">
        <v>44</v>
      </c>
      <c r="J525" s="87">
        <v>2</v>
      </c>
      <c r="K525" s="87">
        <v>2</v>
      </c>
      <c r="L525" s="87" t="s">
        <v>495</v>
      </c>
      <c r="M525" s="87" t="s">
        <v>406</v>
      </c>
      <c r="N525" s="87">
        <v>25000</v>
      </c>
      <c r="O525" s="87">
        <v>149.88425925925927</v>
      </c>
      <c r="P525" s="87">
        <v>647.5</v>
      </c>
      <c r="Q525" s="87">
        <v>647.5</v>
      </c>
      <c r="R525" s="6"/>
      <c r="S525" s="6"/>
      <c r="T525" s="6"/>
      <c r="U525" s="6"/>
      <c r="V525" s="6"/>
      <c r="W525" s="6"/>
      <c r="X525" s="6"/>
      <c r="Y525" s="6"/>
      <c r="Z525" s="6"/>
      <c r="AA525" s="6"/>
      <c r="AB525" s="6"/>
      <c r="AC525" s="6"/>
      <c r="AD525" s="6"/>
      <c r="AE525" s="6"/>
      <c r="AF525" s="6"/>
      <c r="AG525" s="6"/>
      <c r="AH525" s="6"/>
      <c r="AI525" s="6"/>
      <c r="AJ525" s="6"/>
    </row>
    <row r="526" spans="2:36" s="2" customFormat="1">
      <c r="B526" s="87">
        <v>515</v>
      </c>
      <c r="C526" s="87" t="s">
        <v>7</v>
      </c>
      <c r="D526" s="87">
        <v>2</v>
      </c>
      <c r="E526" s="87" t="s">
        <v>157</v>
      </c>
      <c r="F526" s="87" t="s">
        <v>2</v>
      </c>
      <c r="G526" s="87">
        <v>20</v>
      </c>
      <c r="H526" s="87" t="s">
        <v>74</v>
      </c>
      <c r="I526" s="87">
        <v>68</v>
      </c>
      <c r="J526" s="87">
        <v>3</v>
      </c>
      <c r="K526" s="87">
        <v>2</v>
      </c>
      <c r="L526" s="87" t="s">
        <v>495</v>
      </c>
      <c r="M526" s="87" t="s">
        <v>406</v>
      </c>
      <c r="N526" s="87">
        <v>25000</v>
      </c>
      <c r="O526" s="87">
        <v>49.768518518518519</v>
      </c>
      <c r="P526" s="87">
        <v>215</v>
      </c>
      <c r="Q526" s="87">
        <v>215</v>
      </c>
      <c r="R526" s="6"/>
      <c r="S526" s="6"/>
      <c r="T526" s="6"/>
      <c r="U526" s="6"/>
      <c r="V526" s="6"/>
      <c r="W526" s="6"/>
      <c r="X526" s="6"/>
      <c r="Y526" s="6"/>
      <c r="Z526" s="6"/>
      <c r="AA526" s="6"/>
      <c r="AB526" s="6"/>
      <c r="AC526" s="6"/>
      <c r="AD526" s="6"/>
      <c r="AE526" s="6"/>
      <c r="AF526" s="6"/>
      <c r="AG526" s="6"/>
      <c r="AH526" s="6"/>
      <c r="AI526" s="6"/>
      <c r="AJ526" s="6"/>
    </row>
    <row r="527" spans="2:36" s="2" customFormat="1">
      <c r="B527" s="87">
        <v>516</v>
      </c>
      <c r="C527" s="87" t="s">
        <v>7</v>
      </c>
      <c r="D527" s="87">
        <v>2</v>
      </c>
      <c r="E527" s="87" t="s">
        <v>157</v>
      </c>
      <c r="F527" s="87" t="s">
        <v>3</v>
      </c>
      <c r="G527" s="87">
        <v>20</v>
      </c>
      <c r="H527" s="87" t="s">
        <v>94</v>
      </c>
      <c r="I527" s="87">
        <v>92</v>
      </c>
      <c r="J527" s="87">
        <v>4</v>
      </c>
      <c r="K527" s="87">
        <v>2</v>
      </c>
      <c r="L527" s="87" t="s">
        <v>495</v>
      </c>
      <c r="M527" s="87" t="s">
        <v>406</v>
      </c>
      <c r="N527" s="87">
        <v>25000</v>
      </c>
      <c r="O527" s="87">
        <v>16.782407407407405</v>
      </c>
      <c r="P527" s="87">
        <v>72.5</v>
      </c>
      <c r="Q527" s="87">
        <v>72.5</v>
      </c>
      <c r="R527" s="6"/>
      <c r="S527" s="6"/>
      <c r="T527" s="6"/>
      <c r="U527" s="6"/>
      <c r="V527" s="6"/>
      <c r="W527" s="6"/>
      <c r="X527" s="6"/>
      <c r="Y527" s="6"/>
      <c r="Z527" s="6"/>
      <c r="AA527" s="6"/>
      <c r="AB527" s="6"/>
      <c r="AC527" s="6"/>
      <c r="AD527" s="6"/>
      <c r="AE527" s="6"/>
      <c r="AF527" s="6"/>
      <c r="AG527" s="6"/>
      <c r="AH527" s="6"/>
      <c r="AI527" s="6"/>
      <c r="AJ527" s="6"/>
    </row>
    <row r="528" spans="2:36" s="2" customFormat="1">
      <c r="B528" s="87">
        <v>517</v>
      </c>
      <c r="C528" s="87" t="s">
        <v>7</v>
      </c>
      <c r="D528" s="87">
        <v>3</v>
      </c>
      <c r="E528" s="87" t="s">
        <v>158</v>
      </c>
      <c r="F528" s="87" t="s">
        <v>4</v>
      </c>
      <c r="G528" s="87">
        <v>20</v>
      </c>
      <c r="H528" s="87" t="s">
        <v>114</v>
      </c>
      <c r="I528" s="87">
        <v>116</v>
      </c>
      <c r="J528" s="87">
        <v>5</v>
      </c>
      <c r="K528" s="87">
        <v>2</v>
      </c>
      <c r="L528" s="87" t="s">
        <v>495</v>
      </c>
      <c r="M528" s="87" t="s">
        <v>407</v>
      </c>
      <c r="N528" s="87">
        <v>330</v>
      </c>
      <c r="O528" s="87">
        <v>5.5534722222222221</v>
      </c>
      <c r="P528" s="87">
        <v>1817.5</v>
      </c>
      <c r="Q528" s="87">
        <v>1817.5</v>
      </c>
      <c r="R528" s="6"/>
      <c r="S528" s="6"/>
      <c r="T528" s="6"/>
      <c r="U528" s="6"/>
      <c r="V528" s="6"/>
      <c r="W528" s="6"/>
      <c r="X528" s="6"/>
      <c r="Y528" s="6"/>
      <c r="Z528" s="6"/>
      <c r="AA528" s="6"/>
      <c r="AB528" s="6"/>
      <c r="AC528" s="6"/>
      <c r="AD528" s="6"/>
      <c r="AE528" s="6"/>
      <c r="AF528" s="6"/>
      <c r="AG528" s="6"/>
      <c r="AH528" s="6"/>
      <c r="AI528" s="6"/>
      <c r="AJ528" s="6"/>
    </row>
    <row r="529" spans="2:36" s="2" customFormat="1">
      <c r="B529" s="87">
        <v>518</v>
      </c>
      <c r="C529" s="87" t="s">
        <v>7</v>
      </c>
      <c r="D529" s="87">
        <v>3</v>
      </c>
      <c r="E529" s="87" t="s">
        <v>158</v>
      </c>
      <c r="F529" s="87" t="s">
        <v>5</v>
      </c>
      <c r="G529" s="87">
        <v>20</v>
      </c>
      <c r="H529" s="87" t="s">
        <v>134</v>
      </c>
      <c r="I529" s="87">
        <v>140</v>
      </c>
      <c r="J529" s="87">
        <v>6</v>
      </c>
      <c r="K529" s="87">
        <v>2</v>
      </c>
      <c r="L529" s="87" t="s">
        <v>495</v>
      </c>
      <c r="M529" s="87" t="s">
        <v>407</v>
      </c>
      <c r="N529" s="87">
        <v>330</v>
      </c>
      <c r="O529" s="87">
        <v>1.8486111111111112</v>
      </c>
      <c r="P529" s="87">
        <v>605</v>
      </c>
      <c r="Q529" s="87">
        <v>605</v>
      </c>
      <c r="R529" s="6"/>
      <c r="S529" s="6"/>
      <c r="T529" s="6"/>
      <c r="U529" s="6"/>
      <c r="V529" s="6"/>
      <c r="W529" s="6"/>
      <c r="X529" s="6"/>
      <c r="Y529" s="6"/>
      <c r="Z529" s="6"/>
      <c r="AA529" s="6"/>
      <c r="AB529" s="6"/>
      <c r="AC529" s="6"/>
      <c r="AD529" s="6"/>
      <c r="AE529" s="6"/>
      <c r="AF529" s="6"/>
      <c r="AG529" s="6"/>
      <c r="AH529" s="6"/>
      <c r="AI529" s="6"/>
      <c r="AJ529" s="6"/>
    </row>
    <row r="530" spans="2:36" s="2" customFormat="1">
      <c r="B530" s="87">
        <v>519</v>
      </c>
      <c r="C530" s="87" t="s">
        <v>7</v>
      </c>
      <c r="D530" s="87">
        <v>3</v>
      </c>
      <c r="E530" s="87" t="s">
        <v>158</v>
      </c>
      <c r="F530" s="87" t="s">
        <v>6</v>
      </c>
      <c r="G530" s="87">
        <v>20</v>
      </c>
      <c r="H530" s="87" t="s">
        <v>154</v>
      </c>
      <c r="I530" s="87">
        <v>164</v>
      </c>
      <c r="J530" s="87">
        <v>7</v>
      </c>
      <c r="K530" s="87">
        <v>2</v>
      </c>
      <c r="L530" s="87" t="s">
        <v>495</v>
      </c>
      <c r="M530" s="87" t="s">
        <v>407</v>
      </c>
      <c r="N530" s="87">
        <v>330</v>
      </c>
      <c r="O530" s="87">
        <v>0.61875000000000002</v>
      </c>
      <c r="P530" s="87">
        <v>202.5</v>
      </c>
      <c r="Q530" s="87">
        <v>202.5</v>
      </c>
      <c r="R530" s="6"/>
      <c r="S530" s="6"/>
      <c r="T530" s="6"/>
      <c r="U530" s="6"/>
      <c r="V530" s="6"/>
      <c r="W530" s="6"/>
      <c r="X530" s="6"/>
      <c r="Y530" s="6"/>
      <c r="Z530" s="6"/>
      <c r="AA530" s="6"/>
      <c r="AB530" s="6"/>
      <c r="AC530" s="6"/>
      <c r="AD530" s="6"/>
      <c r="AE530" s="6"/>
      <c r="AF530" s="6"/>
      <c r="AG530" s="6"/>
      <c r="AH530" s="6"/>
      <c r="AI530" s="6"/>
      <c r="AJ530" s="6"/>
    </row>
    <row r="531" spans="2:36" s="2" customFormat="1">
      <c r="B531" s="87">
        <v>520</v>
      </c>
      <c r="C531" s="87" t="s">
        <v>7</v>
      </c>
      <c r="D531" s="87">
        <v>3</v>
      </c>
      <c r="E531" s="87" t="s">
        <v>158</v>
      </c>
      <c r="F531" s="87" t="s">
        <v>7</v>
      </c>
      <c r="G531" s="87">
        <v>20</v>
      </c>
      <c r="H531" s="87" t="s">
        <v>174</v>
      </c>
      <c r="I531" s="87">
        <v>188</v>
      </c>
      <c r="J531" s="87">
        <v>8</v>
      </c>
      <c r="K531" s="87">
        <v>2</v>
      </c>
      <c r="L531" s="87" t="s">
        <v>495</v>
      </c>
      <c r="M531" s="87" t="s">
        <v>407</v>
      </c>
      <c r="N531" s="87">
        <v>330</v>
      </c>
      <c r="O531" s="87">
        <v>0.20625000000000002</v>
      </c>
      <c r="P531" s="87">
        <v>67.5</v>
      </c>
      <c r="Q531" s="87">
        <v>67.5</v>
      </c>
      <c r="R531" s="6"/>
      <c r="S531" s="6"/>
      <c r="T531" s="6"/>
      <c r="U531" s="6"/>
      <c r="V531" s="6"/>
      <c r="W531" s="6"/>
      <c r="X531" s="6"/>
      <c r="Y531" s="6"/>
      <c r="Z531" s="6"/>
      <c r="AA531" s="6"/>
      <c r="AB531" s="6"/>
      <c r="AC531" s="6"/>
      <c r="AD531" s="6"/>
      <c r="AE531" s="6"/>
      <c r="AF531" s="6"/>
      <c r="AG531" s="6"/>
      <c r="AH531" s="6"/>
      <c r="AI531" s="6"/>
      <c r="AJ531" s="6"/>
    </row>
    <row r="532" spans="2:36" s="2" customFormat="1">
      <c r="B532" s="87">
        <v>521</v>
      </c>
      <c r="C532" s="87" t="s">
        <v>7</v>
      </c>
      <c r="D532" s="87">
        <v>3</v>
      </c>
      <c r="E532" s="87" t="s">
        <v>158</v>
      </c>
      <c r="F532" s="87" t="s">
        <v>8</v>
      </c>
      <c r="G532" s="87">
        <v>20</v>
      </c>
      <c r="H532" s="87" t="s">
        <v>194</v>
      </c>
      <c r="I532" s="87">
        <v>212</v>
      </c>
      <c r="J532" s="87">
        <v>9</v>
      </c>
      <c r="K532" s="87">
        <v>2</v>
      </c>
      <c r="L532" s="87" t="s">
        <v>495</v>
      </c>
      <c r="M532" s="87" t="s">
        <v>407</v>
      </c>
      <c r="N532" s="87">
        <v>330</v>
      </c>
      <c r="O532" s="87">
        <v>6.8749999999999992E-2</v>
      </c>
      <c r="P532" s="87">
        <v>22.5</v>
      </c>
      <c r="Q532" s="87">
        <v>22.5</v>
      </c>
      <c r="R532" s="6"/>
      <c r="S532" s="6"/>
      <c r="T532" s="6"/>
      <c r="U532" s="6"/>
      <c r="V532" s="6"/>
      <c r="W532" s="6"/>
      <c r="X532" s="6"/>
      <c r="Y532" s="6"/>
      <c r="Z532" s="6"/>
      <c r="AA532" s="6"/>
      <c r="AB532" s="6"/>
      <c r="AC532" s="6"/>
      <c r="AD532" s="6"/>
      <c r="AE532" s="6"/>
      <c r="AF532" s="6"/>
      <c r="AG532" s="6"/>
      <c r="AH532" s="6"/>
      <c r="AI532" s="6"/>
      <c r="AJ532" s="6"/>
    </row>
    <row r="533" spans="2:36" s="2" customFormat="1">
      <c r="B533" s="87">
        <v>522</v>
      </c>
      <c r="C533" s="87" t="s">
        <v>7</v>
      </c>
      <c r="D533" s="87">
        <v>3</v>
      </c>
      <c r="E533" s="87" t="s">
        <v>158</v>
      </c>
      <c r="F533" s="87" t="s">
        <v>9</v>
      </c>
      <c r="G533" s="87">
        <v>20</v>
      </c>
      <c r="H533" s="87" t="s">
        <v>214</v>
      </c>
      <c r="I533" s="87">
        <v>236</v>
      </c>
      <c r="J533" s="87">
        <v>10</v>
      </c>
      <c r="K533" s="87">
        <v>2</v>
      </c>
      <c r="L533" s="87" t="s">
        <v>495</v>
      </c>
      <c r="M533" s="87" t="s">
        <v>407</v>
      </c>
      <c r="N533" s="87">
        <v>330</v>
      </c>
      <c r="O533" s="87">
        <v>2.2916666666666669E-2</v>
      </c>
      <c r="P533" s="87">
        <v>7.5</v>
      </c>
      <c r="Q533" s="87">
        <v>7.5</v>
      </c>
      <c r="R533" s="6"/>
      <c r="S533" s="6"/>
      <c r="T533" s="6"/>
      <c r="U533" s="6"/>
      <c r="V533" s="6"/>
      <c r="W533" s="6"/>
      <c r="X533" s="6"/>
      <c r="Y533" s="6"/>
      <c r="Z533" s="6"/>
      <c r="AA533" s="6"/>
      <c r="AB533" s="6"/>
      <c r="AC533" s="6"/>
      <c r="AD533" s="6"/>
      <c r="AE533" s="6"/>
      <c r="AF533" s="6"/>
      <c r="AG533" s="6"/>
      <c r="AH533" s="6"/>
      <c r="AI533" s="6"/>
      <c r="AJ533" s="6"/>
    </row>
    <row r="534" spans="2:36" s="2" customFormat="1">
      <c r="B534" s="87">
        <v>523</v>
      </c>
      <c r="C534" s="87" t="s">
        <v>7</v>
      </c>
      <c r="D534" s="87">
        <v>5</v>
      </c>
      <c r="E534" s="87" t="s">
        <v>160</v>
      </c>
      <c r="F534" s="87" t="s">
        <v>10</v>
      </c>
      <c r="G534" s="87">
        <v>20</v>
      </c>
      <c r="H534" s="87" t="s">
        <v>234</v>
      </c>
      <c r="I534" s="87">
        <v>260</v>
      </c>
      <c r="J534" s="87">
        <v>11</v>
      </c>
      <c r="K534" s="87">
        <v>2</v>
      </c>
      <c r="L534" s="87" t="s">
        <v>495</v>
      </c>
      <c r="M534" s="87" t="s">
        <v>408</v>
      </c>
      <c r="N534" s="87">
        <v>0.45</v>
      </c>
      <c r="O534" s="87">
        <v>7.6249999999999998E-3</v>
      </c>
      <c r="P534" s="87">
        <v>1830</v>
      </c>
      <c r="Q534" s="87">
        <v>1830</v>
      </c>
      <c r="R534" s="6"/>
      <c r="S534" s="6"/>
      <c r="T534" s="6"/>
      <c r="U534" s="6"/>
      <c r="V534" s="6"/>
      <c r="W534" s="6"/>
      <c r="X534" s="6"/>
      <c r="Y534" s="6"/>
      <c r="Z534" s="6"/>
      <c r="AA534" s="6"/>
      <c r="AB534" s="6"/>
      <c r="AC534" s="6"/>
      <c r="AD534" s="6"/>
      <c r="AE534" s="6"/>
      <c r="AF534" s="6"/>
      <c r="AG534" s="6"/>
      <c r="AH534" s="6"/>
      <c r="AI534" s="6"/>
      <c r="AJ534" s="6"/>
    </row>
    <row r="535" spans="2:36" s="2" customFormat="1">
      <c r="B535" s="87">
        <v>524</v>
      </c>
      <c r="C535" s="87" t="s">
        <v>7</v>
      </c>
      <c r="D535" s="87">
        <v>5</v>
      </c>
      <c r="E535" s="87" t="s">
        <v>160</v>
      </c>
      <c r="F535" s="87" t="s">
        <v>11</v>
      </c>
      <c r="G535" s="87">
        <v>20</v>
      </c>
      <c r="H535" s="87" t="s">
        <v>254</v>
      </c>
      <c r="I535" s="87">
        <v>284</v>
      </c>
      <c r="J535" s="87">
        <v>12</v>
      </c>
      <c r="K535" s="87">
        <v>2</v>
      </c>
      <c r="L535" s="87" t="s">
        <v>495</v>
      </c>
      <c r="M535" s="87" t="s">
        <v>408</v>
      </c>
      <c r="N535" s="87">
        <v>0.45</v>
      </c>
      <c r="O535" s="87">
        <v>2.5416666666666669E-3</v>
      </c>
      <c r="P535" s="87">
        <v>610</v>
      </c>
      <c r="Q535" s="87">
        <v>610</v>
      </c>
      <c r="R535" s="6"/>
      <c r="S535" s="6"/>
      <c r="T535" s="6"/>
      <c r="U535" s="6"/>
      <c r="V535" s="6"/>
      <c r="W535" s="6"/>
      <c r="X535" s="6"/>
      <c r="Y535" s="6"/>
      <c r="Z535" s="6"/>
      <c r="AA535" s="6"/>
      <c r="AB535" s="6"/>
      <c r="AC535" s="6"/>
      <c r="AD535" s="6"/>
      <c r="AE535" s="6"/>
      <c r="AF535" s="6"/>
      <c r="AG535" s="6"/>
      <c r="AH535" s="6"/>
      <c r="AI535" s="6"/>
      <c r="AJ535" s="6"/>
    </row>
    <row r="536" spans="2:36" s="2" customFormat="1">
      <c r="B536" s="87">
        <v>525</v>
      </c>
      <c r="C536" s="87" t="s">
        <v>7</v>
      </c>
      <c r="D536" s="87">
        <v>5</v>
      </c>
      <c r="E536" s="87" t="s">
        <v>160</v>
      </c>
      <c r="F536" s="87" t="s">
        <v>12</v>
      </c>
      <c r="G536" s="87">
        <v>20</v>
      </c>
      <c r="H536" s="87" t="s">
        <v>274</v>
      </c>
      <c r="I536" s="87">
        <v>308</v>
      </c>
      <c r="J536" s="87">
        <v>13</v>
      </c>
      <c r="K536" s="87">
        <v>2</v>
      </c>
      <c r="L536" s="87" t="s">
        <v>495</v>
      </c>
      <c r="M536" s="87" t="s">
        <v>408</v>
      </c>
      <c r="N536" s="87">
        <v>0.45</v>
      </c>
      <c r="O536" s="87">
        <v>8.437500000000001E-4</v>
      </c>
      <c r="P536" s="87">
        <v>202.5</v>
      </c>
      <c r="Q536" s="87">
        <v>202.5</v>
      </c>
      <c r="R536" s="6"/>
      <c r="S536" s="6"/>
      <c r="T536" s="6"/>
      <c r="U536" s="6"/>
      <c r="V536" s="6"/>
      <c r="W536" s="6"/>
      <c r="X536" s="6"/>
      <c r="Y536" s="6"/>
      <c r="Z536" s="6"/>
      <c r="AA536" s="6"/>
      <c r="AB536" s="6"/>
      <c r="AC536" s="6"/>
      <c r="AD536" s="6"/>
      <c r="AE536" s="6"/>
      <c r="AF536" s="6"/>
      <c r="AG536" s="6"/>
      <c r="AH536" s="6"/>
      <c r="AI536" s="6"/>
      <c r="AJ536" s="6"/>
    </row>
    <row r="537" spans="2:36" s="2" customFormat="1">
      <c r="B537" s="87">
        <v>526</v>
      </c>
      <c r="C537" s="87" t="s">
        <v>7</v>
      </c>
      <c r="D537" s="87">
        <v>5</v>
      </c>
      <c r="E537" s="87" t="s">
        <v>160</v>
      </c>
      <c r="F537" s="87" t="s">
        <v>13</v>
      </c>
      <c r="G537" s="87">
        <v>20</v>
      </c>
      <c r="H537" s="87" t="s">
        <v>294</v>
      </c>
      <c r="I537" s="87">
        <v>332</v>
      </c>
      <c r="J537" s="87">
        <v>14</v>
      </c>
      <c r="K537" s="87">
        <v>2</v>
      </c>
      <c r="L537" s="87" t="s">
        <v>495</v>
      </c>
      <c r="M537" s="87" t="s">
        <v>408</v>
      </c>
      <c r="N537" s="87">
        <v>0.45</v>
      </c>
      <c r="O537" s="87">
        <v>2.8125000000000003E-4</v>
      </c>
      <c r="P537" s="87">
        <v>67.5</v>
      </c>
      <c r="Q537" s="87">
        <v>67.5</v>
      </c>
      <c r="R537" s="6"/>
      <c r="S537" s="6"/>
      <c r="T537" s="6"/>
      <c r="U537" s="6"/>
      <c r="V537" s="6"/>
      <c r="W537" s="6"/>
      <c r="X537" s="6"/>
      <c r="Y537" s="6"/>
      <c r="Z537" s="6"/>
      <c r="AA537" s="6"/>
      <c r="AB537" s="6"/>
      <c r="AC537" s="6"/>
      <c r="AD537" s="6"/>
      <c r="AE537" s="6"/>
      <c r="AF537" s="6"/>
      <c r="AG537" s="6"/>
      <c r="AH537" s="6"/>
      <c r="AI537" s="6"/>
      <c r="AJ537" s="6"/>
    </row>
    <row r="538" spans="2:36" s="2" customFormat="1">
      <c r="B538" s="87">
        <v>527</v>
      </c>
      <c r="C538" s="87" t="s">
        <v>7</v>
      </c>
      <c r="D538" s="87">
        <v>5</v>
      </c>
      <c r="E538" s="87" t="s">
        <v>160</v>
      </c>
      <c r="F538" s="87" t="s">
        <v>14</v>
      </c>
      <c r="G538" s="87">
        <v>20</v>
      </c>
      <c r="H538" s="87" t="s">
        <v>314</v>
      </c>
      <c r="I538" s="87">
        <v>356</v>
      </c>
      <c r="J538" s="87">
        <v>15</v>
      </c>
      <c r="K538" s="87">
        <v>2</v>
      </c>
      <c r="L538" s="87" t="s">
        <v>495</v>
      </c>
      <c r="M538" s="87" t="s">
        <v>408</v>
      </c>
      <c r="N538" s="87">
        <v>0.45</v>
      </c>
      <c r="O538" s="87">
        <v>9.3750000000000002E-5</v>
      </c>
      <c r="P538" s="87">
        <v>22.5</v>
      </c>
      <c r="Q538" s="87">
        <v>22.5</v>
      </c>
      <c r="R538" s="6"/>
      <c r="S538" s="6"/>
      <c r="T538" s="6"/>
      <c r="U538" s="6"/>
      <c r="V538" s="6"/>
      <c r="W538" s="6"/>
      <c r="X538" s="6"/>
      <c r="Y538" s="6"/>
      <c r="Z538" s="6"/>
      <c r="AA538" s="6"/>
      <c r="AB538" s="6"/>
      <c r="AC538" s="6"/>
      <c r="AD538" s="6"/>
      <c r="AE538" s="6"/>
      <c r="AF538" s="6"/>
      <c r="AG538" s="6"/>
      <c r="AH538" s="6"/>
      <c r="AI538" s="6"/>
      <c r="AJ538" s="6"/>
    </row>
    <row r="539" spans="2:36" s="2" customFormat="1">
      <c r="B539" s="87">
        <v>528</v>
      </c>
      <c r="C539" s="87" t="s">
        <v>7</v>
      </c>
      <c r="D539" s="87">
        <v>5</v>
      </c>
      <c r="E539" s="87" t="s">
        <v>160</v>
      </c>
      <c r="F539" s="87" t="s">
        <v>15</v>
      </c>
      <c r="G539" s="87">
        <v>20</v>
      </c>
      <c r="H539" s="87" t="s">
        <v>334</v>
      </c>
      <c r="I539" s="87">
        <v>380</v>
      </c>
      <c r="J539" s="87">
        <v>16</v>
      </c>
      <c r="K539" s="87">
        <v>2</v>
      </c>
      <c r="L539" s="87" t="s">
        <v>495</v>
      </c>
      <c r="M539" s="87" t="s">
        <v>408</v>
      </c>
      <c r="N539" s="87">
        <v>0.45</v>
      </c>
      <c r="O539" s="87">
        <v>3.1250000000000001E-5</v>
      </c>
      <c r="P539" s="87">
        <v>7.5</v>
      </c>
      <c r="Q539" s="87">
        <v>7.5</v>
      </c>
      <c r="R539" s="6"/>
      <c r="S539" s="6"/>
      <c r="T539" s="6"/>
      <c r="U539" s="6"/>
      <c r="V539" s="6"/>
      <c r="W539" s="6"/>
      <c r="X539" s="6"/>
      <c r="Y539" s="6"/>
      <c r="Z539" s="6"/>
      <c r="AA539" s="6"/>
      <c r="AB539" s="6"/>
      <c r="AC539" s="6"/>
      <c r="AD539" s="6"/>
      <c r="AE539" s="6"/>
      <c r="AF539" s="6"/>
      <c r="AG539" s="6"/>
      <c r="AH539" s="6"/>
      <c r="AI539" s="6"/>
      <c r="AJ539" s="6"/>
    </row>
    <row r="540" spans="2:36" s="2" customFormat="1">
      <c r="B540" s="87">
        <v>529</v>
      </c>
      <c r="C540" s="87" t="s">
        <v>7</v>
      </c>
      <c r="D540" s="87">
        <v>2</v>
      </c>
      <c r="E540" s="87" t="s">
        <v>157</v>
      </c>
      <c r="F540" s="87" t="s">
        <v>0</v>
      </c>
      <c r="G540" s="87">
        <v>21</v>
      </c>
      <c r="H540" s="87" t="s">
        <v>35</v>
      </c>
      <c r="I540" s="87">
        <v>21</v>
      </c>
      <c r="J540" s="87">
        <v>1</v>
      </c>
      <c r="K540" s="87">
        <v>2</v>
      </c>
      <c r="L540" s="87" t="s">
        <v>495</v>
      </c>
      <c r="M540" s="87" t="s">
        <v>406</v>
      </c>
      <c r="N540" s="87">
        <v>25000</v>
      </c>
      <c r="O540" s="87">
        <v>450.23148148148147</v>
      </c>
      <c r="P540" s="87">
        <v>1945</v>
      </c>
      <c r="Q540" s="87">
        <v>1945</v>
      </c>
      <c r="R540" s="6"/>
      <c r="S540" s="6"/>
      <c r="T540" s="6"/>
      <c r="U540" s="6"/>
      <c r="V540" s="6"/>
      <c r="W540" s="6"/>
      <c r="X540" s="6"/>
      <c r="Y540" s="6"/>
      <c r="Z540" s="6"/>
      <c r="AA540" s="6"/>
      <c r="AB540" s="6"/>
      <c r="AC540" s="6"/>
      <c r="AD540" s="6"/>
      <c r="AE540" s="6"/>
      <c r="AF540" s="6"/>
      <c r="AG540" s="6"/>
      <c r="AH540" s="6"/>
      <c r="AI540" s="6"/>
      <c r="AJ540" s="6"/>
    </row>
    <row r="541" spans="2:36" s="2" customFormat="1">
      <c r="B541" s="87">
        <v>530</v>
      </c>
      <c r="C541" s="87" t="s">
        <v>7</v>
      </c>
      <c r="D541" s="87">
        <v>2</v>
      </c>
      <c r="E541" s="87" t="s">
        <v>157</v>
      </c>
      <c r="F541" s="87" t="s">
        <v>1</v>
      </c>
      <c r="G541" s="87">
        <v>21</v>
      </c>
      <c r="H541" s="87" t="s">
        <v>55</v>
      </c>
      <c r="I541" s="87">
        <v>45</v>
      </c>
      <c r="J541" s="87">
        <v>2</v>
      </c>
      <c r="K541" s="87">
        <v>2</v>
      </c>
      <c r="L541" s="87" t="s">
        <v>495</v>
      </c>
      <c r="M541" s="87" t="s">
        <v>406</v>
      </c>
      <c r="N541" s="87">
        <v>25000</v>
      </c>
      <c r="O541" s="87">
        <v>149.88425925925927</v>
      </c>
      <c r="P541" s="87">
        <v>647.5</v>
      </c>
      <c r="Q541" s="87">
        <v>647.5</v>
      </c>
      <c r="R541" s="6"/>
      <c r="S541" s="6"/>
      <c r="T541" s="6"/>
      <c r="U541" s="6"/>
      <c r="V541" s="6"/>
      <c r="W541" s="6"/>
      <c r="X541" s="6"/>
      <c r="Y541" s="6"/>
      <c r="Z541" s="6"/>
      <c r="AA541" s="6"/>
      <c r="AB541" s="6"/>
      <c r="AC541" s="6"/>
      <c r="AD541" s="6"/>
      <c r="AE541" s="6"/>
      <c r="AF541" s="6"/>
      <c r="AG541" s="6"/>
      <c r="AH541" s="6"/>
      <c r="AI541" s="6"/>
      <c r="AJ541" s="6"/>
    </row>
    <row r="542" spans="2:36" s="2" customFormat="1">
      <c r="B542" s="87">
        <v>531</v>
      </c>
      <c r="C542" s="87" t="s">
        <v>7</v>
      </c>
      <c r="D542" s="87">
        <v>2</v>
      </c>
      <c r="E542" s="87" t="s">
        <v>157</v>
      </c>
      <c r="F542" s="87" t="s">
        <v>2</v>
      </c>
      <c r="G542" s="87">
        <v>21</v>
      </c>
      <c r="H542" s="87" t="s">
        <v>75</v>
      </c>
      <c r="I542" s="87">
        <v>69</v>
      </c>
      <c r="J542" s="87">
        <v>3</v>
      </c>
      <c r="K542" s="87">
        <v>2</v>
      </c>
      <c r="L542" s="87" t="s">
        <v>495</v>
      </c>
      <c r="M542" s="87" t="s">
        <v>406</v>
      </c>
      <c r="N542" s="87">
        <v>25000</v>
      </c>
      <c r="O542" s="87">
        <v>49.768518518518519</v>
      </c>
      <c r="P542" s="87">
        <v>215</v>
      </c>
      <c r="Q542" s="87">
        <v>215</v>
      </c>
      <c r="R542" s="6"/>
      <c r="S542" s="6"/>
      <c r="T542" s="6"/>
      <c r="U542" s="6"/>
      <c r="V542" s="6"/>
      <c r="W542" s="6"/>
      <c r="X542" s="6"/>
      <c r="Y542" s="6"/>
      <c r="Z542" s="6"/>
      <c r="AA542" s="6"/>
      <c r="AB542" s="6"/>
      <c r="AC542" s="6"/>
      <c r="AD542" s="6"/>
      <c r="AE542" s="6"/>
      <c r="AF542" s="6"/>
      <c r="AG542" s="6"/>
      <c r="AH542" s="6"/>
      <c r="AI542" s="6"/>
      <c r="AJ542" s="6"/>
    </row>
    <row r="543" spans="2:36" s="2" customFormat="1">
      <c r="B543" s="87">
        <v>532</v>
      </c>
      <c r="C543" s="87" t="s">
        <v>7</v>
      </c>
      <c r="D543" s="87">
        <v>2</v>
      </c>
      <c r="E543" s="87" t="s">
        <v>157</v>
      </c>
      <c r="F543" s="87" t="s">
        <v>3</v>
      </c>
      <c r="G543" s="87">
        <v>21</v>
      </c>
      <c r="H543" s="87" t="s">
        <v>95</v>
      </c>
      <c r="I543" s="87">
        <v>93</v>
      </c>
      <c r="J543" s="87">
        <v>4</v>
      </c>
      <c r="K543" s="87">
        <v>2</v>
      </c>
      <c r="L543" s="87" t="s">
        <v>495</v>
      </c>
      <c r="M543" s="87" t="s">
        <v>406</v>
      </c>
      <c r="N543" s="87">
        <v>25000</v>
      </c>
      <c r="O543" s="87">
        <v>16.782407407407405</v>
      </c>
      <c r="P543" s="87">
        <v>72.5</v>
      </c>
      <c r="Q543" s="87">
        <v>72.5</v>
      </c>
      <c r="R543" s="6"/>
      <c r="S543" s="6"/>
      <c r="T543" s="6"/>
      <c r="U543" s="6"/>
      <c r="V543" s="6"/>
      <c r="W543" s="6"/>
      <c r="X543" s="6"/>
      <c r="Y543" s="6"/>
      <c r="Z543" s="6"/>
      <c r="AA543" s="6"/>
      <c r="AB543" s="6"/>
      <c r="AC543" s="6"/>
      <c r="AD543" s="6"/>
      <c r="AE543" s="6"/>
      <c r="AF543" s="6"/>
      <c r="AG543" s="6"/>
      <c r="AH543" s="6"/>
      <c r="AI543" s="6"/>
      <c r="AJ543" s="6"/>
    </row>
    <row r="544" spans="2:36" s="2" customFormat="1">
      <c r="B544" s="87">
        <v>533</v>
      </c>
      <c r="C544" s="87" t="s">
        <v>7</v>
      </c>
      <c r="D544" s="87">
        <v>4</v>
      </c>
      <c r="E544" s="87" t="s">
        <v>159</v>
      </c>
      <c r="F544" s="87" t="s">
        <v>4</v>
      </c>
      <c r="G544" s="87">
        <v>21</v>
      </c>
      <c r="H544" s="87" t="s">
        <v>115</v>
      </c>
      <c r="I544" s="87">
        <v>117</v>
      </c>
      <c r="J544" s="87">
        <v>5</v>
      </c>
      <c r="K544" s="87">
        <v>2</v>
      </c>
      <c r="L544" s="87" t="s">
        <v>495</v>
      </c>
      <c r="M544" s="87" t="s">
        <v>407</v>
      </c>
      <c r="N544" s="87">
        <v>330</v>
      </c>
      <c r="O544" s="87">
        <v>5.5534722222222221</v>
      </c>
      <c r="P544" s="87">
        <v>1817.5</v>
      </c>
      <c r="Q544" s="87">
        <v>1817.5</v>
      </c>
      <c r="R544" s="6"/>
      <c r="S544" s="6"/>
      <c r="T544" s="6"/>
      <c r="U544" s="6"/>
      <c r="V544" s="6"/>
      <c r="W544" s="6"/>
      <c r="X544" s="6"/>
      <c r="Y544" s="6"/>
      <c r="Z544" s="6"/>
      <c r="AA544" s="6"/>
      <c r="AB544" s="6"/>
      <c r="AC544" s="6"/>
      <c r="AD544" s="6"/>
      <c r="AE544" s="6"/>
      <c r="AF544" s="6"/>
      <c r="AG544" s="6"/>
      <c r="AH544" s="6"/>
      <c r="AI544" s="6"/>
      <c r="AJ544" s="6"/>
    </row>
    <row r="545" spans="2:36" s="2" customFormat="1">
      <c r="B545" s="87">
        <v>534</v>
      </c>
      <c r="C545" s="87" t="s">
        <v>7</v>
      </c>
      <c r="D545" s="87">
        <v>4</v>
      </c>
      <c r="E545" s="87" t="s">
        <v>159</v>
      </c>
      <c r="F545" s="87" t="s">
        <v>5</v>
      </c>
      <c r="G545" s="87">
        <v>21</v>
      </c>
      <c r="H545" s="87" t="s">
        <v>135</v>
      </c>
      <c r="I545" s="87">
        <v>141</v>
      </c>
      <c r="J545" s="87">
        <v>6</v>
      </c>
      <c r="K545" s="87">
        <v>2</v>
      </c>
      <c r="L545" s="87" t="s">
        <v>495</v>
      </c>
      <c r="M545" s="87" t="s">
        <v>407</v>
      </c>
      <c r="N545" s="87">
        <v>330</v>
      </c>
      <c r="O545" s="87">
        <v>1.8486111111111112</v>
      </c>
      <c r="P545" s="87">
        <v>605</v>
      </c>
      <c r="Q545" s="87">
        <v>605</v>
      </c>
      <c r="R545" s="6"/>
      <c r="S545" s="6"/>
      <c r="T545" s="6"/>
      <c r="U545" s="6"/>
      <c r="V545" s="6"/>
      <c r="W545" s="6"/>
      <c r="X545" s="6"/>
      <c r="Y545" s="6"/>
      <c r="Z545" s="6"/>
      <c r="AA545" s="6"/>
      <c r="AB545" s="6"/>
      <c r="AC545" s="6"/>
      <c r="AD545" s="6"/>
      <c r="AE545" s="6"/>
      <c r="AF545" s="6"/>
      <c r="AG545" s="6"/>
      <c r="AH545" s="6"/>
      <c r="AI545" s="6"/>
      <c r="AJ545" s="6"/>
    </row>
    <row r="546" spans="2:36" s="2" customFormat="1">
      <c r="B546" s="87">
        <v>535</v>
      </c>
      <c r="C546" s="87" t="s">
        <v>7</v>
      </c>
      <c r="D546" s="87">
        <v>4</v>
      </c>
      <c r="E546" s="87" t="s">
        <v>159</v>
      </c>
      <c r="F546" s="87" t="s">
        <v>6</v>
      </c>
      <c r="G546" s="87">
        <v>21</v>
      </c>
      <c r="H546" s="87" t="s">
        <v>155</v>
      </c>
      <c r="I546" s="87">
        <v>165</v>
      </c>
      <c r="J546" s="87">
        <v>7</v>
      </c>
      <c r="K546" s="87">
        <v>2</v>
      </c>
      <c r="L546" s="87" t="s">
        <v>495</v>
      </c>
      <c r="M546" s="87" t="s">
        <v>407</v>
      </c>
      <c r="N546" s="87">
        <v>330</v>
      </c>
      <c r="O546" s="87">
        <v>0.61875000000000002</v>
      </c>
      <c r="P546" s="87">
        <v>202.5</v>
      </c>
      <c r="Q546" s="87">
        <v>202.5</v>
      </c>
      <c r="R546" s="6"/>
      <c r="S546" s="6"/>
      <c r="T546" s="6"/>
      <c r="U546" s="6"/>
      <c r="V546" s="6"/>
      <c r="W546" s="6"/>
      <c r="X546" s="6"/>
      <c r="Y546" s="6"/>
      <c r="Z546" s="6"/>
      <c r="AA546" s="6"/>
      <c r="AB546" s="6"/>
      <c r="AC546" s="6"/>
      <c r="AD546" s="6"/>
      <c r="AE546" s="6"/>
      <c r="AF546" s="6"/>
      <c r="AG546" s="6"/>
      <c r="AH546" s="6"/>
      <c r="AI546" s="6"/>
      <c r="AJ546" s="6"/>
    </row>
    <row r="547" spans="2:36" s="2" customFormat="1">
      <c r="B547" s="87">
        <v>536</v>
      </c>
      <c r="C547" s="87" t="s">
        <v>7</v>
      </c>
      <c r="D547" s="87">
        <v>4</v>
      </c>
      <c r="E547" s="87" t="s">
        <v>159</v>
      </c>
      <c r="F547" s="87" t="s">
        <v>7</v>
      </c>
      <c r="G547" s="87">
        <v>21</v>
      </c>
      <c r="H547" s="87" t="s">
        <v>175</v>
      </c>
      <c r="I547" s="87">
        <v>189</v>
      </c>
      <c r="J547" s="87">
        <v>8</v>
      </c>
      <c r="K547" s="87">
        <v>2</v>
      </c>
      <c r="L547" s="87" t="s">
        <v>495</v>
      </c>
      <c r="M547" s="87" t="s">
        <v>407</v>
      </c>
      <c r="N547" s="87">
        <v>330</v>
      </c>
      <c r="O547" s="87">
        <v>0.20625000000000002</v>
      </c>
      <c r="P547" s="87">
        <v>67.5</v>
      </c>
      <c r="Q547" s="87">
        <v>67.5</v>
      </c>
      <c r="R547" s="6"/>
      <c r="S547" s="6"/>
      <c r="T547" s="6"/>
      <c r="U547" s="6"/>
      <c r="V547" s="6"/>
      <c r="W547" s="6"/>
      <c r="X547" s="6"/>
      <c r="Y547" s="6"/>
      <c r="Z547" s="6"/>
      <c r="AA547" s="6"/>
      <c r="AB547" s="6"/>
      <c r="AC547" s="6"/>
      <c r="AD547" s="6"/>
      <c r="AE547" s="6"/>
      <c r="AF547" s="6"/>
      <c r="AG547" s="6"/>
      <c r="AH547" s="6"/>
      <c r="AI547" s="6"/>
      <c r="AJ547" s="6"/>
    </row>
    <row r="548" spans="2:36" s="2" customFormat="1">
      <c r="B548" s="87">
        <v>537</v>
      </c>
      <c r="C548" s="87" t="s">
        <v>7</v>
      </c>
      <c r="D548" s="87">
        <v>4</v>
      </c>
      <c r="E548" s="87" t="s">
        <v>159</v>
      </c>
      <c r="F548" s="87" t="s">
        <v>8</v>
      </c>
      <c r="G548" s="87">
        <v>21</v>
      </c>
      <c r="H548" s="87" t="s">
        <v>195</v>
      </c>
      <c r="I548" s="87">
        <v>213</v>
      </c>
      <c r="J548" s="87">
        <v>9</v>
      </c>
      <c r="K548" s="87">
        <v>2</v>
      </c>
      <c r="L548" s="87" t="s">
        <v>495</v>
      </c>
      <c r="M548" s="87" t="s">
        <v>407</v>
      </c>
      <c r="N548" s="87">
        <v>330</v>
      </c>
      <c r="O548" s="87">
        <v>6.8749999999999992E-2</v>
      </c>
      <c r="P548" s="87">
        <v>22.5</v>
      </c>
      <c r="Q548" s="87">
        <v>22.5</v>
      </c>
      <c r="R548" s="6"/>
      <c r="S548" s="6"/>
      <c r="T548" s="6"/>
      <c r="U548" s="6"/>
      <c r="V548" s="6"/>
      <c r="W548" s="6"/>
      <c r="X548" s="6"/>
      <c r="Y548" s="6"/>
      <c r="Z548" s="6"/>
      <c r="AA548" s="6"/>
      <c r="AB548" s="6"/>
      <c r="AC548" s="6"/>
      <c r="AD548" s="6"/>
      <c r="AE548" s="6"/>
      <c r="AF548" s="6"/>
      <c r="AG548" s="6"/>
      <c r="AH548" s="6"/>
      <c r="AI548" s="6"/>
      <c r="AJ548" s="6"/>
    </row>
    <row r="549" spans="2:36" s="2" customFormat="1">
      <c r="B549" s="87">
        <v>538</v>
      </c>
      <c r="C549" s="87" t="s">
        <v>7</v>
      </c>
      <c r="D549" s="87">
        <v>4</v>
      </c>
      <c r="E549" s="87" t="s">
        <v>159</v>
      </c>
      <c r="F549" s="87" t="s">
        <v>9</v>
      </c>
      <c r="G549" s="87">
        <v>21</v>
      </c>
      <c r="H549" s="87" t="s">
        <v>215</v>
      </c>
      <c r="I549" s="87">
        <v>237</v>
      </c>
      <c r="J549" s="87">
        <v>10</v>
      </c>
      <c r="K549" s="87">
        <v>2</v>
      </c>
      <c r="L549" s="87" t="s">
        <v>495</v>
      </c>
      <c r="M549" s="87" t="s">
        <v>407</v>
      </c>
      <c r="N549" s="87">
        <v>330</v>
      </c>
      <c r="O549" s="87">
        <v>2.2916666666666669E-2</v>
      </c>
      <c r="P549" s="87">
        <v>7.5</v>
      </c>
      <c r="Q549" s="87">
        <v>7.5</v>
      </c>
      <c r="R549" s="6"/>
      <c r="S549" s="6"/>
      <c r="T549" s="6"/>
      <c r="U549" s="6"/>
      <c r="V549" s="6"/>
      <c r="W549" s="6"/>
      <c r="X549" s="6"/>
      <c r="Y549" s="6"/>
      <c r="Z549" s="6"/>
      <c r="AA549" s="6"/>
      <c r="AB549" s="6"/>
      <c r="AC549" s="6"/>
      <c r="AD549" s="6"/>
      <c r="AE549" s="6"/>
      <c r="AF549" s="6"/>
      <c r="AG549" s="6"/>
      <c r="AH549" s="6"/>
      <c r="AI549" s="6"/>
      <c r="AJ549" s="6"/>
    </row>
    <row r="550" spans="2:36" s="2" customFormat="1">
      <c r="B550" s="87">
        <v>539</v>
      </c>
      <c r="C550" s="87" t="s">
        <v>7</v>
      </c>
      <c r="D550" s="87">
        <v>6</v>
      </c>
      <c r="E550" s="87" t="s">
        <v>161</v>
      </c>
      <c r="F550" s="87" t="s">
        <v>10</v>
      </c>
      <c r="G550" s="87">
        <v>21</v>
      </c>
      <c r="H550" s="87" t="s">
        <v>235</v>
      </c>
      <c r="I550" s="87">
        <v>261</v>
      </c>
      <c r="J550" s="87">
        <v>11</v>
      </c>
      <c r="K550" s="87">
        <v>2</v>
      </c>
      <c r="L550" s="87" t="s">
        <v>495</v>
      </c>
      <c r="M550" s="87" t="s">
        <v>408</v>
      </c>
      <c r="N550" s="87">
        <v>0.45</v>
      </c>
      <c r="O550" s="87">
        <v>7.6249999999999998E-3</v>
      </c>
      <c r="P550" s="87">
        <v>1830</v>
      </c>
      <c r="Q550" s="87">
        <v>1830</v>
      </c>
      <c r="R550" s="6"/>
      <c r="S550" s="6"/>
      <c r="T550" s="6"/>
      <c r="U550" s="6"/>
      <c r="V550" s="6"/>
      <c r="W550" s="6"/>
      <c r="X550" s="6"/>
      <c r="Y550" s="6"/>
      <c r="Z550" s="6"/>
      <c r="AA550" s="6"/>
      <c r="AB550" s="6"/>
      <c r="AC550" s="6"/>
      <c r="AD550" s="6"/>
      <c r="AE550" s="6"/>
      <c r="AF550" s="6"/>
      <c r="AG550" s="6"/>
      <c r="AH550" s="6"/>
      <c r="AI550" s="6"/>
      <c r="AJ550" s="6"/>
    </row>
    <row r="551" spans="2:36" s="2" customFormat="1">
      <c r="B551" s="87">
        <v>540</v>
      </c>
      <c r="C551" s="87" t="s">
        <v>7</v>
      </c>
      <c r="D551" s="87">
        <v>6</v>
      </c>
      <c r="E551" s="87" t="s">
        <v>161</v>
      </c>
      <c r="F551" s="87" t="s">
        <v>11</v>
      </c>
      <c r="G551" s="87">
        <v>21</v>
      </c>
      <c r="H551" s="87" t="s">
        <v>255</v>
      </c>
      <c r="I551" s="87">
        <v>285</v>
      </c>
      <c r="J551" s="87">
        <v>12</v>
      </c>
      <c r="K551" s="87">
        <v>2</v>
      </c>
      <c r="L551" s="87" t="s">
        <v>495</v>
      </c>
      <c r="M551" s="87" t="s">
        <v>408</v>
      </c>
      <c r="N551" s="87">
        <v>0.45</v>
      </c>
      <c r="O551" s="87">
        <v>2.5416666666666669E-3</v>
      </c>
      <c r="P551" s="87">
        <v>610</v>
      </c>
      <c r="Q551" s="87">
        <v>610</v>
      </c>
      <c r="R551" s="6"/>
      <c r="S551" s="6"/>
      <c r="T551" s="6"/>
      <c r="U551" s="6"/>
      <c r="V551" s="6"/>
      <c r="W551" s="6"/>
      <c r="X551" s="6"/>
      <c r="Y551" s="6"/>
      <c r="Z551" s="6"/>
      <c r="AA551" s="6"/>
      <c r="AB551" s="6"/>
      <c r="AC551" s="6"/>
      <c r="AD551" s="6"/>
      <c r="AE551" s="6"/>
      <c r="AF551" s="6"/>
      <c r="AG551" s="6"/>
      <c r="AH551" s="6"/>
      <c r="AI551" s="6"/>
      <c r="AJ551" s="6"/>
    </row>
    <row r="552" spans="2:36" s="2" customFormat="1">
      <c r="B552" s="87">
        <v>541</v>
      </c>
      <c r="C552" s="87" t="s">
        <v>7</v>
      </c>
      <c r="D552" s="87">
        <v>6</v>
      </c>
      <c r="E552" s="87" t="s">
        <v>161</v>
      </c>
      <c r="F552" s="87" t="s">
        <v>12</v>
      </c>
      <c r="G552" s="87">
        <v>21</v>
      </c>
      <c r="H552" s="87" t="s">
        <v>275</v>
      </c>
      <c r="I552" s="87">
        <v>309</v>
      </c>
      <c r="J552" s="87">
        <v>13</v>
      </c>
      <c r="K552" s="87">
        <v>2</v>
      </c>
      <c r="L552" s="87" t="s">
        <v>495</v>
      </c>
      <c r="M552" s="87" t="s">
        <v>408</v>
      </c>
      <c r="N552" s="87">
        <v>0.45</v>
      </c>
      <c r="O552" s="87">
        <v>8.437500000000001E-4</v>
      </c>
      <c r="P552" s="87">
        <v>202.5</v>
      </c>
      <c r="Q552" s="87">
        <v>202.5</v>
      </c>
      <c r="R552" s="6"/>
      <c r="S552" s="6"/>
      <c r="T552" s="6"/>
      <c r="U552" s="6"/>
      <c r="V552" s="6"/>
      <c r="W552" s="6"/>
      <c r="X552" s="6"/>
      <c r="Y552" s="6"/>
      <c r="Z552" s="6"/>
      <c r="AA552" s="6"/>
      <c r="AB552" s="6"/>
      <c r="AC552" s="6"/>
      <c r="AD552" s="6"/>
      <c r="AE552" s="6"/>
      <c r="AF552" s="6"/>
      <c r="AG552" s="6"/>
      <c r="AH552" s="6"/>
      <c r="AI552" s="6"/>
      <c r="AJ552" s="6"/>
    </row>
    <row r="553" spans="2:36" s="2" customFormat="1">
      <c r="B553" s="87">
        <v>542</v>
      </c>
      <c r="C553" s="87" t="s">
        <v>7</v>
      </c>
      <c r="D553" s="87">
        <v>6</v>
      </c>
      <c r="E553" s="87" t="s">
        <v>161</v>
      </c>
      <c r="F553" s="87" t="s">
        <v>13</v>
      </c>
      <c r="G553" s="87">
        <v>21</v>
      </c>
      <c r="H553" s="87" t="s">
        <v>295</v>
      </c>
      <c r="I553" s="87">
        <v>333</v>
      </c>
      <c r="J553" s="87">
        <v>14</v>
      </c>
      <c r="K553" s="87">
        <v>2</v>
      </c>
      <c r="L553" s="87" t="s">
        <v>495</v>
      </c>
      <c r="M553" s="87" t="s">
        <v>408</v>
      </c>
      <c r="N553" s="87">
        <v>0.45</v>
      </c>
      <c r="O553" s="87">
        <v>2.8125000000000003E-4</v>
      </c>
      <c r="P553" s="87">
        <v>67.5</v>
      </c>
      <c r="Q553" s="87">
        <v>67.5</v>
      </c>
      <c r="R553" s="6"/>
      <c r="S553" s="6"/>
      <c r="T553" s="6"/>
      <c r="U553" s="6"/>
      <c r="V553" s="6"/>
      <c r="W553" s="6"/>
      <c r="X553" s="6"/>
      <c r="Y553" s="6"/>
      <c r="Z553" s="6"/>
      <c r="AA553" s="6"/>
      <c r="AB553" s="6"/>
      <c r="AC553" s="6"/>
      <c r="AD553" s="6"/>
      <c r="AE553" s="6"/>
      <c r="AF553" s="6"/>
      <c r="AG553" s="6"/>
      <c r="AH553" s="6"/>
      <c r="AI553" s="6"/>
      <c r="AJ553" s="6"/>
    </row>
    <row r="554" spans="2:36" s="2" customFormat="1">
      <c r="B554" s="87">
        <v>543</v>
      </c>
      <c r="C554" s="87" t="s">
        <v>7</v>
      </c>
      <c r="D554" s="87">
        <v>6</v>
      </c>
      <c r="E554" s="87" t="s">
        <v>161</v>
      </c>
      <c r="F554" s="87" t="s">
        <v>14</v>
      </c>
      <c r="G554" s="87">
        <v>21</v>
      </c>
      <c r="H554" s="87" t="s">
        <v>315</v>
      </c>
      <c r="I554" s="87">
        <v>357</v>
      </c>
      <c r="J554" s="87">
        <v>15</v>
      </c>
      <c r="K554" s="87">
        <v>2</v>
      </c>
      <c r="L554" s="87" t="s">
        <v>495</v>
      </c>
      <c r="M554" s="87" t="s">
        <v>408</v>
      </c>
      <c r="N554" s="87">
        <v>0.45</v>
      </c>
      <c r="O554" s="87">
        <v>9.3750000000000002E-5</v>
      </c>
      <c r="P554" s="87">
        <v>22.5</v>
      </c>
      <c r="Q554" s="87">
        <v>22.5</v>
      </c>
      <c r="R554" s="6"/>
      <c r="S554" s="6"/>
      <c r="T554" s="6"/>
      <c r="U554" s="6"/>
      <c r="V554" s="6"/>
      <c r="W554" s="6"/>
      <c r="X554" s="6"/>
      <c r="Y554" s="6"/>
      <c r="Z554" s="6"/>
      <c r="AA554" s="6"/>
      <c r="AB554" s="6"/>
      <c r="AC554" s="6"/>
      <c r="AD554" s="6"/>
      <c r="AE554" s="6"/>
      <c r="AF554" s="6"/>
      <c r="AG554" s="6"/>
      <c r="AH554" s="6"/>
      <c r="AI554" s="6"/>
      <c r="AJ554" s="6"/>
    </row>
    <row r="555" spans="2:36" s="2" customFormat="1">
      <c r="B555" s="87">
        <v>544</v>
      </c>
      <c r="C555" s="87" t="s">
        <v>7</v>
      </c>
      <c r="D555" s="87">
        <v>6</v>
      </c>
      <c r="E555" s="87" t="s">
        <v>161</v>
      </c>
      <c r="F555" s="87" t="s">
        <v>15</v>
      </c>
      <c r="G555" s="87">
        <v>21</v>
      </c>
      <c r="H555" s="87" t="s">
        <v>335</v>
      </c>
      <c r="I555" s="87">
        <v>381</v>
      </c>
      <c r="J555" s="87">
        <v>16</v>
      </c>
      <c r="K555" s="87">
        <v>2</v>
      </c>
      <c r="L555" s="87" t="s">
        <v>495</v>
      </c>
      <c r="M555" s="87" t="s">
        <v>408</v>
      </c>
      <c r="N555" s="87">
        <v>0.45</v>
      </c>
      <c r="O555" s="87">
        <v>3.1250000000000001E-5</v>
      </c>
      <c r="P555" s="87">
        <v>7.5</v>
      </c>
      <c r="Q555" s="87">
        <v>7.5</v>
      </c>
      <c r="R555" s="6"/>
      <c r="S555" s="6"/>
      <c r="T555" s="6"/>
      <c r="U555" s="6"/>
      <c r="V555" s="6"/>
      <c r="W555" s="6"/>
      <c r="X555" s="6"/>
      <c r="Y555" s="6"/>
      <c r="Z555" s="6"/>
      <c r="AA555" s="6"/>
      <c r="AB555" s="6"/>
      <c r="AC555" s="6"/>
      <c r="AD555" s="6"/>
      <c r="AE555" s="6"/>
      <c r="AF555" s="6"/>
      <c r="AG555" s="6"/>
      <c r="AH555" s="6"/>
      <c r="AI555" s="6"/>
      <c r="AJ555" s="6"/>
    </row>
    <row r="556" spans="2:36" s="2" customFormat="1">
      <c r="B556" s="87">
        <v>545</v>
      </c>
      <c r="C556" s="87" t="s">
        <v>15</v>
      </c>
      <c r="D556" s="87">
        <v>9</v>
      </c>
      <c r="E556" s="87" t="s">
        <v>324</v>
      </c>
      <c r="F556" s="87" t="s">
        <v>0</v>
      </c>
      <c r="G556" s="87">
        <v>20</v>
      </c>
      <c r="H556" s="87" t="s">
        <v>34</v>
      </c>
      <c r="I556" s="87">
        <v>20</v>
      </c>
      <c r="J556" s="87">
        <v>1</v>
      </c>
      <c r="K556" s="87">
        <v>0</v>
      </c>
      <c r="L556" s="87" t="s">
        <v>353</v>
      </c>
      <c r="M556" s="124">
        <v>1</v>
      </c>
      <c r="N556" s="124">
        <v>1</v>
      </c>
      <c r="O556" s="87">
        <v>0.52749999999999997</v>
      </c>
      <c r="P556" s="87">
        <v>1055</v>
      </c>
      <c r="Q556" s="87">
        <v>1055</v>
      </c>
      <c r="R556" s="6"/>
      <c r="S556" s="6"/>
      <c r="T556" s="6"/>
      <c r="U556" s="6"/>
      <c r="V556" s="6"/>
      <c r="W556" s="6"/>
      <c r="X556" s="6"/>
      <c r="Y556" s="6"/>
      <c r="Z556" s="6"/>
      <c r="AA556" s="6"/>
      <c r="AB556" s="6"/>
      <c r="AC556" s="6"/>
      <c r="AD556" s="6"/>
      <c r="AE556" s="6"/>
      <c r="AF556" s="6"/>
      <c r="AG556" s="6"/>
      <c r="AH556" s="6"/>
      <c r="AI556" s="6"/>
      <c r="AJ556" s="6"/>
    </row>
    <row r="557" spans="2:36" s="2" customFormat="1">
      <c r="B557" s="87">
        <v>546</v>
      </c>
      <c r="C557" s="87" t="s">
        <v>15</v>
      </c>
      <c r="D557" s="87">
        <v>9</v>
      </c>
      <c r="E557" s="87" t="s">
        <v>324</v>
      </c>
      <c r="F557" s="87" t="s">
        <v>1</v>
      </c>
      <c r="G557" s="87">
        <v>20</v>
      </c>
      <c r="H557" s="87" t="s">
        <v>54</v>
      </c>
      <c r="I557" s="87">
        <v>44</v>
      </c>
      <c r="J557" s="87">
        <v>2</v>
      </c>
      <c r="K557" s="87">
        <v>0</v>
      </c>
      <c r="L557" s="87" t="s">
        <v>353</v>
      </c>
      <c r="M557" s="124">
        <v>1</v>
      </c>
      <c r="N557" s="124">
        <v>1</v>
      </c>
      <c r="O557" s="87">
        <v>1.17625</v>
      </c>
      <c r="P557" s="87">
        <v>2352.5</v>
      </c>
      <c r="Q557" s="87">
        <v>2352.5</v>
      </c>
      <c r="R557" s="6"/>
      <c r="S557" s="6"/>
      <c r="T557" s="6"/>
      <c r="U557" s="6"/>
      <c r="V557" s="6"/>
      <c r="W557" s="6"/>
      <c r="X557" s="6"/>
      <c r="Y557" s="6"/>
      <c r="Z557" s="6"/>
      <c r="AA557" s="6"/>
      <c r="AB557" s="6"/>
      <c r="AC557" s="6"/>
      <c r="AD557" s="6"/>
      <c r="AE557" s="6"/>
      <c r="AF557" s="6"/>
      <c r="AG557" s="6"/>
      <c r="AH557" s="6"/>
      <c r="AI557" s="6"/>
      <c r="AJ557" s="6"/>
    </row>
    <row r="558" spans="2:36" s="2" customFormat="1">
      <c r="B558" s="87">
        <v>547</v>
      </c>
      <c r="C558" s="87" t="s">
        <v>15</v>
      </c>
      <c r="D558" s="87">
        <v>9</v>
      </c>
      <c r="E558" s="87" t="s">
        <v>324</v>
      </c>
      <c r="F558" s="87" t="s">
        <v>2</v>
      </c>
      <c r="G558" s="87">
        <v>20</v>
      </c>
      <c r="H558" s="87" t="s">
        <v>74</v>
      </c>
      <c r="I558" s="87">
        <v>68</v>
      </c>
      <c r="J558" s="87">
        <v>3</v>
      </c>
      <c r="K558" s="87">
        <v>0</v>
      </c>
      <c r="L558" s="87" t="s">
        <v>353</v>
      </c>
      <c r="M558" s="124">
        <v>1</v>
      </c>
      <c r="N558" s="124">
        <v>1</v>
      </c>
      <c r="O558" s="87">
        <v>1.3925000000000001</v>
      </c>
      <c r="P558" s="87">
        <v>2785</v>
      </c>
      <c r="Q558" s="87">
        <v>2785</v>
      </c>
      <c r="R558" s="6"/>
      <c r="S558" s="6"/>
      <c r="T558" s="6"/>
      <c r="U558" s="6"/>
      <c r="V558" s="6"/>
      <c r="W558" s="6"/>
      <c r="X558" s="6"/>
      <c r="Y558" s="6"/>
      <c r="Z558" s="6"/>
      <c r="AA558" s="6"/>
      <c r="AB558" s="6"/>
      <c r="AC558" s="6"/>
      <c r="AD558" s="6"/>
      <c r="AE558" s="6"/>
      <c r="AF558" s="6"/>
      <c r="AG558" s="6"/>
      <c r="AH558" s="6"/>
      <c r="AI558" s="6"/>
      <c r="AJ558" s="6"/>
    </row>
    <row r="559" spans="2:36" s="2" customFormat="1">
      <c r="B559" s="87">
        <v>548</v>
      </c>
      <c r="C559" s="87" t="s">
        <v>15</v>
      </c>
      <c r="D559" s="87">
        <v>9</v>
      </c>
      <c r="E559" s="87" t="s">
        <v>324</v>
      </c>
      <c r="F559" s="87" t="s">
        <v>3</v>
      </c>
      <c r="G559" s="87">
        <v>20</v>
      </c>
      <c r="H559" s="87" t="s">
        <v>94</v>
      </c>
      <c r="I559" s="87">
        <v>92</v>
      </c>
      <c r="J559" s="87">
        <v>4</v>
      </c>
      <c r="K559" s="87">
        <v>0</v>
      </c>
      <c r="L559" s="87" t="s">
        <v>353</v>
      </c>
      <c r="M559" s="124">
        <v>1</v>
      </c>
      <c r="N559" s="124">
        <v>1</v>
      </c>
      <c r="O559" s="87">
        <v>1.4637500000000001</v>
      </c>
      <c r="P559" s="87">
        <v>2927.5</v>
      </c>
      <c r="Q559" s="87">
        <v>2927.5</v>
      </c>
      <c r="R559" s="6"/>
      <c r="S559" s="6"/>
      <c r="T559" s="6"/>
      <c r="U559" s="6"/>
      <c r="V559" s="6"/>
      <c r="W559" s="6"/>
      <c r="X559" s="6"/>
      <c r="Y559" s="6"/>
      <c r="Z559" s="6"/>
      <c r="AA559" s="6"/>
      <c r="AB559" s="6"/>
      <c r="AC559" s="6"/>
      <c r="AD559" s="6"/>
      <c r="AE559" s="6"/>
      <c r="AF559" s="6"/>
      <c r="AG559" s="6"/>
      <c r="AH559" s="6"/>
      <c r="AI559" s="6"/>
      <c r="AJ559" s="6"/>
    </row>
    <row r="560" spans="2:36" s="2" customFormat="1">
      <c r="B560" s="87">
        <v>549</v>
      </c>
      <c r="C560" s="87" t="s">
        <v>15</v>
      </c>
      <c r="D560" s="87">
        <v>9</v>
      </c>
      <c r="E560" s="87" t="s">
        <v>324</v>
      </c>
      <c r="F560" s="87" t="s">
        <v>4</v>
      </c>
      <c r="G560" s="87">
        <v>20</v>
      </c>
      <c r="H560" s="87" t="s">
        <v>114</v>
      </c>
      <c r="I560" s="87">
        <v>116</v>
      </c>
      <c r="J560" s="87">
        <v>5</v>
      </c>
      <c r="K560" s="87">
        <v>0</v>
      </c>
      <c r="L560" s="87" t="s">
        <v>353</v>
      </c>
      <c r="M560" s="124">
        <v>1</v>
      </c>
      <c r="N560" s="124">
        <v>1</v>
      </c>
      <c r="O560" s="87">
        <v>0.59125000000000005</v>
      </c>
      <c r="P560" s="87">
        <v>1182.5</v>
      </c>
      <c r="Q560" s="87">
        <v>1182.5</v>
      </c>
      <c r="R560" s="6"/>
      <c r="S560" s="6"/>
      <c r="T560" s="6"/>
      <c r="U560" s="6"/>
      <c r="V560" s="6"/>
      <c r="W560" s="6"/>
      <c r="X560" s="6"/>
      <c r="Y560" s="6"/>
      <c r="Z560" s="6"/>
      <c r="AA560" s="6"/>
      <c r="AB560" s="6"/>
      <c r="AC560" s="6"/>
      <c r="AD560" s="6"/>
      <c r="AE560" s="6"/>
      <c r="AF560" s="6"/>
      <c r="AG560" s="6"/>
      <c r="AH560" s="6"/>
      <c r="AI560" s="6"/>
      <c r="AJ560" s="6"/>
    </row>
    <row r="561" spans="2:36" s="2" customFormat="1">
      <c r="B561" s="87">
        <v>550</v>
      </c>
      <c r="C561" s="87" t="s">
        <v>15</v>
      </c>
      <c r="D561" s="87">
        <v>9</v>
      </c>
      <c r="E561" s="87" t="s">
        <v>324</v>
      </c>
      <c r="F561" s="87" t="s">
        <v>5</v>
      </c>
      <c r="G561" s="87">
        <v>20</v>
      </c>
      <c r="H561" s="87" t="s">
        <v>134</v>
      </c>
      <c r="I561" s="87">
        <v>140</v>
      </c>
      <c r="J561" s="87">
        <v>6</v>
      </c>
      <c r="K561" s="87">
        <v>0</v>
      </c>
      <c r="L561" s="87" t="s">
        <v>353</v>
      </c>
      <c r="M561" s="124">
        <v>1</v>
      </c>
      <c r="N561" s="124">
        <v>1</v>
      </c>
      <c r="O561" s="87">
        <v>1.1975</v>
      </c>
      <c r="P561" s="87">
        <v>2395</v>
      </c>
      <c r="Q561" s="87">
        <v>2395</v>
      </c>
      <c r="R561" s="6"/>
      <c r="S561" s="6"/>
      <c r="T561" s="6"/>
      <c r="U561" s="6"/>
      <c r="V561" s="6"/>
      <c r="W561" s="6"/>
      <c r="X561" s="6"/>
      <c r="Y561" s="6"/>
      <c r="Z561" s="6"/>
      <c r="AA561" s="6"/>
      <c r="AB561" s="6"/>
      <c r="AC561" s="6"/>
      <c r="AD561" s="6"/>
      <c r="AE561" s="6"/>
      <c r="AF561" s="6"/>
      <c r="AG561" s="6"/>
      <c r="AH561" s="6"/>
      <c r="AI561" s="6"/>
      <c r="AJ561" s="6"/>
    </row>
    <row r="562" spans="2:36" s="2" customFormat="1">
      <c r="B562" s="87">
        <v>551</v>
      </c>
      <c r="C562" s="87" t="s">
        <v>15</v>
      </c>
      <c r="D562" s="87">
        <v>9</v>
      </c>
      <c r="E562" s="87" t="s">
        <v>324</v>
      </c>
      <c r="F562" s="87" t="s">
        <v>6</v>
      </c>
      <c r="G562" s="87">
        <v>20</v>
      </c>
      <c r="H562" s="87" t="s">
        <v>154</v>
      </c>
      <c r="I562" s="87">
        <v>164</v>
      </c>
      <c r="J562" s="87">
        <v>7</v>
      </c>
      <c r="K562" s="87">
        <v>0</v>
      </c>
      <c r="L562" s="87" t="s">
        <v>353</v>
      </c>
      <c r="M562" s="124">
        <v>1</v>
      </c>
      <c r="N562" s="124">
        <v>1</v>
      </c>
      <c r="O562" s="87">
        <v>1.3987499999999999</v>
      </c>
      <c r="P562" s="87">
        <v>2797.5</v>
      </c>
      <c r="Q562" s="87">
        <v>2797.5</v>
      </c>
      <c r="R562" s="6"/>
      <c r="S562" s="6"/>
      <c r="T562" s="6"/>
      <c r="U562" s="6"/>
      <c r="V562" s="6"/>
      <c r="W562" s="6"/>
      <c r="X562" s="6"/>
      <c r="Y562" s="6"/>
      <c r="Z562" s="6"/>
      <c r="AA562" s="6"/>
      <c r="AB562" s="6"/>
      <c r="AC562" s="6"/>
      <c r="AD562" s="6"/>
      <c r="AE562" s="6"/>
      <c r="AF562" s="6"/>
      <c r="AG562" s="6"/>
      <c r="AH562" s="6"/>
      <c r="AI562" s="6"/>
      <c r="AJ562" s="6"/>
    </row>
    <row r="563" spans="2:36" s="2" customFormat="1">
      <c r="B563" s="87">
        <v>552</v>
      </c>
      <c r="C563" s="87" t="s">
        <v>15</v>
      </c>
      <c r="D563" s="87">
        <v>9</v>
      </c>
      <c r="E563" s="87" t="s">
        <v>324</v>
      </c>
      <c r="F563" s="87" t="s">
        <v>7</v>
      </c>
      <c r="G563" s="87">
        <v>20</v>
      </c>
      <c r="H563" s="87" t="s">
        <v>174</v>
      </c>
      <c r="I563" s="87">
        <v>188</v>
      </c>
      <c r="J563" s="87">
        <v>8</v>
      </c>
      <c r="K563" s="87">
        <v>0</v>
      </c>
      <c r="L563" s="87" t="s">
        <v>353</v>
      </c>
      <c r="M563" s="124">
        <v>1</v>
      </c>
      <c r="N563" s="124">
        <v>1</v>
      </c>
      <c r="O563" s="87">
        <v>1.4662500000000001</v>
      </c>
      <c r="P563" s="87">
        <v>2932.5</v>
      </c>
      <c r="Q563" s="87">
        <v>2932.5</v>
      </c>
      <c r="R563" s="6"/>
      <c r="S563" s="6"/>
      <c r="T563" s="6"/>
      <c r="U563" s="6"/>
      <c r="V563" s="6"/>
      <c r="W563" s="6"/>
      <c r="X563" s="6"/>
      <c r="Y563" s="6"/>
      <c r="Z563" s="6"/>
      <c r="AA563" s="6"/>
      <c r="AB563" s="6"/>
      <c r="AC563" s="6"/>
      <c r="AD563" s="6"/>
      <c r="AE563" s="6"/>
      <c r="AF563" s="6"/>
      <c r="AG563" s="6"/>
      <c r="AH563" s="6"/>
      <c r="AI563" s="6"/>
      <c r="AJ563" s="6"/>
    </row>
    <row r="564" spans="2:36" s="2" customFormat="1">
      <c r="B564" s="87">
        <v>553</v>
      </c>
      <c r="C564" s="87" t="s">
        <v>15</v>
      </c>
      <c r="D564" s="87">
        <v>9</v>
      </c>
      <c r="E564" s="87" t="s">
        <v>324</v>
      </c>
      <c r="F564" s="87" t="s">
        <v>8</v>
      </c>
      <c r="G564" s="87">
        <v>20</v>
      </c>
      <c r="H564" s="87" t="s">
        <v>194</v>
      </c>
      <c r="I564" s="87">
        <v>212</v>
      </c>
      <c r="J564" s="87">
        <v>9</v>
      </c>
      <c r="K564" s="87">
        <v>0</v>
      </c>
      <c r="L564" s="87" t="s">
        <v>353</v>
      </c>
      <c r="M564" s="124">
        <v>1</v>
      </c>
      <c r="N564" s="124">
        <v>1</v>
      </c>
      <c r="O564" s="87">
        <v>1.48875</v>
      </c>
      <c r="P564" s="87">
        <v>2977.5</v>
      </c>
      <c r="Q564" s="87">
        <v>2977.5</v>
      </c>
      <c r="R564" s="6"/>
      <c r="S564" s="6"/>
      <c r="T564" s="6"/>
      <c r="U564" s="6"/>
      <c r="V564" s="6"/>
      <c r="W564" s="6"/>
      <c r="X564" s="6"/>
      <c r="Y564" s="6"/>
      <c r="Z564" s="6"/>
      <c r="AA564" s="6"/>
      <c r="AB564" s="6"/>
      <c r="AC564" s="6"/>
      <c r="AD564" s="6"/>
      <c r="AE564" s="6"/>
      <c r="AF564" s="6"/>
      <c r="AG564" s="6"/>
      <c r="AH564" s="6"/>
      <c r="AI564" s="6"/>
      <c r="AJ564" s="6"/>
    </row>
    <row r="565" spans="2:36" s="2" customFormat="1">
      <c r="B565" s="87">
        <v>554</v>
      </c>
      <c r="C565" s="87" t="s">
        <v>15</v>
      </c>
      <c r="D565" s="87">
        <v>9</v>
      </c>
      <c r="E565" s="87" t="s">
        <v>324</v>
      </c>
      <c r="F565" s="87" t="s">
        <v>9</v>
      </c>
      <c r="G565" s="87">
        <v>20</v>
      </c>
      <c r="H565" s="87" t="s">
        <v>214</v>
      </c>
      <c r="I565" s="87">
        <v>236</v>
      </c>
      <c r="J565" s="87">
        <v>10</v>
      </c>
      <c r="K565" s="87">
        <v>0</v>
      </c>
      <c r="L565" s="87" t="s">
        <v>353</v>
      </c>
      <c r="M565" s="124">
        <v>1</v>
      </c>
      <c r="N565" s="124">
        <v>1</v>
      </c>
      <c r="O565" s="87">
        <v>1.4962500000000001</v>
      </c>
      <c r="P565" s="87">
        <v>2992.5</v>
      </c>
      <c r="Q565" s="87">
        <v>2992.5</v>
      </c>
      <c r="R565" s="6"/>
      <c r="S565" s="6"/>
      <c r="T565" s="6"/>
      <c r="U565" s="6"/>
      <c r="V565" s="6"/>
      <c r="W565" s="6"/>
      <c r="X565" s="6"/>
      <c r="Y565" s="6"/>
      <c r="Z565" s="6"/>
      <c r="AA565" s="6"/>
      <c r="AB565" s="6"/>
      <c r="AC565" s="6"/>
      <c r="AD565" s="6"/>
      <c r="AE565" s="6"/>
      <c r="AF565" s="6"/>
      <c r="AG565" s="6"/>
      <c r="AH565" s="6"/>
      <c r="AI565" s="6"/>
      <c r="AJ565" s="6"/>
    </row>
    <row r="566" spans="2:36" s="2" customFormat="1">
      <c r="B566" s="87">
        <v>555</v>
      </c>
      <c r="C566" s="87" t="s">
        <v>15</v>
      </c>
      <c r="D566" s="87">
        <v>9</v>
      </c>
      <c r="E566" s="87" t="s">
        <v>324</v>
      </c>
      <c r="F566" s="87" t="s">
        <v>10</v>
      </c>
      <c r="G566" s="87">
        <v>20</v>
      </c>
      <c r="H566" s="87" t="s">
        <v>234</v>
      </c>
      <c r="I566" s="87">
        <v>260</v>
      </c>
      <c r="J566" s="87">
        <v>11</v>
      </c>
      <c r="K566" s="87">
        <v>0</v>
      </c>
      <c r="L566" s="87" t="s">
        <v>353</v>
      </c>
      <c r="M566" s="124">
        <v>1</v>
      </c>
      <c r="N566" s="124">
        <v>1</v>
      </c>
      <c r="O566" s="87">
        <v>0.58499999999999996</v>
      </c>
      <c r="P566" s="87">
        <v>1170</v>
      </c>
      <c r="Q566" s="87">
        <v>1170</v>
      </c>
      <c r="R566" s="6"/>
      <c r="S566" s="6"/>
      <c r="T566" s="6"/>
      <c r="U566" s="6"/>
      <c r="V566" s="6"/>
      <c r="W566" s="6"/>
      <c r="X566" s="6"/>
      <c r="Y566" s="6"/>
      <c r="Z566" s="6"/>
      <c r="AA566" s="6"/>
      <c r="AB566" s="6"/>
      <c r="AC566" s="6"/>
      <c r="AD566" s="6"/>
      <c r="AE566" s="6"/>
      <c r="AF566" s="6"/>
      <c r="AG566" s="6"/>
      <c r="AH566" s="6"/>
      <c r="AI566" s="6"/>
      <c r="AJ566" s="6"/>
    </row>
    <row r="567" spans="2:36" s="2" customFormat="1">
      <c r="B567" s="87">
        <v>556</v>
      </c>
      <c r="C567" s="87" t="s">
        <v>15</v>
      </c>
      <c r="D567" s="87">
        <v>9</v>
      </c>
      <c r="E567" s="87" t="s">
        <v>324</v>
      </c>
      <c r="F567" s="87" t="s">
        <v>11</v>
      </c>
      <c r="G567" s="87">
        <v>20</v>
      </c>
      <c r="H567" s="87" t="s">
        <v>254</v>
      </c>
      <c r="I567" s="87">
        <v>284</v>
      </c>
      <c r="J567" s="87">
        <v>12</v>
      </c>
      <c r="K567" s="87">
        <v>0</v>
      </c>
      <c r="L567" s="87" t="s">
        <v>353</v>
      </c>
      <c r="M567" s="124">
        <v>1</v>
      </c>
      <c r="N567" s="124">
        <v>1</v>
      </c>
      <c r="O567" s="87">
        <v>1.1950000000000001</v>
      </c>
      <c r="P567" s="87">
        <v>2390</v>
      </c>
      <c r="Q567" s="87">
        <v>2390</v>
      </c>
      <c r="R567" s="6"/>
      <c r="S567" s="6"/>
      <c r="T567" s="6"/>
      <c r="U567" s="6"/>
      <c r="V567" s="6"/>
      <c r="W567" s="6"/>
      <c r="X567" s="6"/>
      <c r="Y567" s="6"/>
      <c r="Z567" s="6"/>
      <c r="AA567" s="6"/>
      <c r="AB567" s="6"/>
      <c r="AC567" s="6"/>
      <c r="AD567" s="6"/>
      <c r="AE567" s="6"/>
      <c r="AF567" s="6"/>
      <c r="AG567" s="6"/>
      <c r="AH567" s="6"/>
      <c r="AI567" s="6"/>
      <c r="AJ567" s="6"/>
    </row>
    <row r="568" spans="2:36" s="2" customFormat="1">
      <c r="B568" s="87">
        <v>557</v>
      </c>
      <c r="C568" s="87" t="s">
        <v>15</v>
      </c>
      <c r="D568" s="87">
        <v>9</v>
      </c>
      <c r="E568" s="87" t="s">
        <v>324</v>
      </c>
      <c r="F568" s="87" t="s">
        <v>12</v>
      </c>
      <c r="G568" s="87">
        <v>20</v>
      </c>
      <c r="H568" s="87" t="s">
        <v>274</v>
      </c>
      <c r="I568" s="87">
        <v>308</v>
      </c>
      <c r="J568" s="87">
        <v>13</v>
      </c>
      <c r="K568" s="87">
        <v>0</v>
      </c>
      <c r="L568" s="87" t="s">
        <v>353</v>
      </c>
      <c r="M568" s="124">
        <v>1</v>
      </c>
      <c r="N568" s="124">
        <v>1</v>
      </c>
      <c r="O568" s="87">
        <v>1.3987499999999999</v>
      </c>
      <c r="P568" s="87">
        <v>2797.5</v>
      </c>
      <c r="Q568" s="87">
        <v>2797.5</v>
      </c>
      <c r="R568" s="6"/>
      <c r="S568" s="6"/>
      <c r="T568" s="6"/>
      <c r="U568" s="6"/>
      <c r="V568" s="6"/>
      <c r="W568" s="6"/>
      <c r="X568" s="6"/>
      <c r="Y568" s="6"/>
      <c r="Z568" s="6"/>
      <c r="AA568" s="6"/>
      <c r="AB568" s="6"/>
      <c r="AC568" s="6"/>
      <c r="AD568" s="6"/>
      <c r="AE568" s="6"/>
      <c r="AF568" s="6"/>
      <c r="AG568" s="6"/>
      <c r="AH568" s="6"/>
      <c r="AI568" s="6"/>
      <c r="AJ568" s="6"/>
    </row>
    <row r="569" spans="2:36" s="2" customFormat="1">
      <c r="B569" s="87">
        <v>558</v>
      </c>
      <c r="C569" s="87" t="s">
        <v>15</v>
      </c>
      <c r="D569" s="87">
        <v>9</v>
      </c>
      <c r="E569" s="87" t="s">
        <v>324</v>
      </c>
      <c r="F569" s="87" t="s">
        <v>13</v>
      </c>
      <c r="G569" s="87">
        <v>20</v>
      </c>
      <c r="H569" s="87" t="s">
        <v>294</v>
      </c>
      <c r="I569" s="87">
        <v>332</v>
      </c>
      <c r="J569" s="87">
        <v>14</v>
      </c>
      <c r="K569" s="87">
        <v>0</v>
      </c>
      <c r="L569" s="87" t="s">
        <v>353</v>
      </c>
      <c r="M569" s="124">
        <v>1</v>
      </c>
      <c r="N569" s="124">
        <v>1</v>
      </c>
      <c r="O569" s="87">
        <v>1.4662500000000001</v>
      </c>
      <c r="P569" s="87">
        <v>2932.5</v>
      </c>
      <c r="Q569" s="87">
        <v>2932.5</v>
      </c>
      <c r="R569" s="6"/>
      <c r="S569" s="6"/>
      <c r="T569" s="6"/>
      <c r="U569" s="6"/>
      <c r="V569" s="6"/>
      <c r="W569" s="6"/>
      <c r="X569" s="6"/>
      <c r="Y569" s="6"/>
      <c r="Z569" s="6"/>
      <c r="AA569" s="6"/>
      <c r="AB569" s="6"/>
      <c r="AC569" s="6"/>
      <c r="AD569" s="6"/>
      <c r="AE569" s="6"/>
      <c r="AF569" s="6"/>
      <c r="AG569" s="6"/>
      <c r="AH569" s="6"/>
      <c r="AI569" s="6"/>
      <c r="AJ569" s="6"/>
    </row>
    <row r="570" spans="2:36" s="2" customFormat="1">
      <c r="B570" s="87">
        <v>559</v>
      </c>
      <c r="C570" s="87" t="s">
        <v>15</v>
      </c>
      <c r="D570" s="87">
        <v>9</v>
      </c>
      <c r="E570" s="87" t="s">
        <v>324</v>
      </c>
      <c r="F570" s="87" t="s">
        <v>14</v>
      </c>
      <c r="G570" s="87">
        <v>20</v>
      </c>
      <c r="H570" s="87" t="s">
        <v>314</v>
      </c>
      <c r="I570" s="87">
        <v>356</v>
      </c>
      <c r="J570" s="87">
        <v>15</v>
      </c>
      <c r="K570" s="87">
        <v>0</v>
      </c>
      <c r="L570" s="87" t="s">
        <v>353</v>
      </c>
      <c r="M570" s="124">
        <v>1</v>
      </c>
      <c r="N570" s="124">
        <v>1</v>
      </c>
      <c r="O570" s="87">
        <v>1.48875</v>
      </c>
      <c r="P570" s="87">
        <v>2977.5</v>
      </c>
      <c r="Q570" s="87">
        <v>2977.5</v>
      </c>
      <c r="R570" s="6"/>
      <c r="S570" s="6"/>
      <c r="T570" s="6"/>
      <c r="U570" s="6"/>
      <c r="V570" s="6"/>
      <c r="W570" s="6"/>
      <c r="X570" s="6"/>
      <c r="Y570" s="6"/>
      <c r="Z570" s="6"/>
      <c r="AA570" s="6"/>
      <c r="AB570" s="6"/>
      <c r="AC570" s="6"/>
      <c r="AD570" s="6"/>
      <c r="AE570" s="6"/>
      <c r="AF570" s="6"/>
      <c r="AG570" s="6"/>
      <c r="AH570" s="6"/>
      <c r="AI570" s="6"/>
      <c r="AJ570" s="6"/>
    </row>
    <row r="571" spans="2:36" s="2" customFormat="1">
      <c r="B571" s="87">
        <v>560</v>
      </c>
      <c r="C571" s="87" t="s">
        <v>15</v>
      </c>
      <c r="D571" s="87">
        <v>9</v>
      </c>
      <c r="E571" s="87" t="s">
        <v>324</v>
      </c>
      <c r="F571" s="87" t="s">
        <v>15</v>
      </c>
      <c r="G571" s="87">
        <v>20</v>
      </c>
      <c r="H571" s="87" t="s">
        <v>334</v>
      </c>
      <c r="I571" s="87">
        <v>380</v>
      </c>
      <c r="J571" s="87">
        <v>16</v>
      </c>
      <c r="K571" s="87">
        <v>0</v>
      </c>
      <c r="L571" s="87" t="s">
        <v>353</v>
      </c>
      <c r="M571" s="124">
        <v>1</v>
      </c>
      <c r="N571" s="124">
        <v>1</v>
      </c>
      <c r="O571" s="87">
        <v>1.4962500000000001</v>
      </c>
      <c r="P571" s="87">
        <v>2992.5</v>
      </c>
      <c r="Q571" s="87">
        <v>2992.5</v>
      </c>
      <c r="R571" s="6"/>
      <c r="S571" s="6"/>
      <c r="T571" s="6"/>
      <c r="U571" s="6"/>
      <c r="V571" s="6"/>
      <c r="W571" s="6"/>
      <c r="X571" s="6"/>
      <c r="Y571" s="6"/>
      <c r="Z571" s="6"/>
      <c r="AA571" s="6"/>
      <c r="AB571" s="6"/>
      <c r="AC571" s="6"/>
      <c r="AD571" s="6"/>
      <c r="AE571" s="6"/>
      <c r="AF571" s="6"/>
      <c r="AG571" s="6"/>
      <c r="AH571" s="6"/>
      <c r="AI571" s="6"/>
      <c r="AJ571" s="6"/>
    </row>
    <row r="572" spans="2:36" s="2" customFormat="1">
      <c r="B572" s="87">
        <v>561</v>
      </c>
      <c r="C572" s="87" t="s">
        <v>15</v>
      </c>
      <c r="D572" s="87">
        <v>9</v>
      </c>
      <c r="E572" s="87" t="s">
        <v>324</v>
      </c>
      <c r="F572" s="87" t="s">
        <v>0</v>
      </c>
      <c r="G572" s="87">
        <v>21</v>
      </c>
      <c r="H572" s="87" t="s">
        <v>35</v>
      </c>
      <c r="I572" s="87">
        <v>21</v>
      </c>
      <c r="J572" s="87">
        <v>1</v>
      </c>
      <c r="K572" s="87">
        <v>0</v>
      </c>
      <c r="L572" s="87" t="s">
        <v>353</v>
      </c>
      <c r="M572" s="124">
        <v>1</v>
      </c>
      <c r="N572" s="124">
        <v>1</v>
      </c>
      <c r="O572" s="87">
        <v>0.52749999999999997</v>
      </c>
      <c r="P572" s="87">
        <v>1055</v>
      </c>
      <c r="Q572" s="87">
        <v>1055</v>
      </c>
      <c r="R572" s="6"/>
      <c r="S572" s="6"/>
      <c r="T572" s="6"/>
      <c r="U572" s="6"/>
      <c r="V572" s="6"/>
      <c r="W572" s="6"/>
      <c r="X572" s="6"/>
      <c r="Y572" s="6"/>
      <c r="Z572" s="6"/>
      <c r="AA572" s="6"/>
      <c r="AB572" s="6"/>
      <c r="AC572" s="6"/>
      <c r="AD572" s="6"/>
      <c r="AE572" s="6"/>
      <c r="AF572" s="6"/>
      <c r="AG572" s="6"/>
      <c r="AH572" s="6"/>
      <c r="AI572" s="6"/>
      <c r="AJ572" s="6"/>
    </row>
    <row r="573" spans="2:36" s="2" customFormat="1">
      <c r="B573" s="87">
        <v>562</v>
      </c>
      <c r="C573" s="87" t="s">
        <v>15</v>
      </c>
      <c r="D573" s="87">
        <v>9</v>
      </c>
      <c r="E573" s="87" t="s">
        <v>324</v>
      </c>
      <c r="F573" s="87" t="s">
        <v>1</v>
      </c>
      <c r="G573" s="87">
        <v>21</v>
      </c>
      <c r="H573" s="87" t="s">
        <v>55</v>
      </c>
      <c r="I573" s="87">
        <v>45</v>
      </c>
      <c r="J573" s="87">
        <v>2</v>
      </c>
      <c r="K573" s="87">
        <v>0</v>
      </c>
      <c r="L573" s="87" t="s">
        <v>353</v>
      </c>
      <c r="M573" s="124">
        <v>1</v>
      </c>
      <c r="N573" s="124">
        <v>1</v>
      </c>
      <c r="O573" s="87">
        <v>1.17625</v>
      </c>
      <c r="P573" s="87">
        <v>2352.5</v>
      </c>
      <c r="Q573" s="87">
        <v>2352.5</v>
      </c>
      <c r="R573" s="6"/>
      <c r="S573" s="6"/>
      <c r="T573" s="6"/>
      <c r="U573" s="6"/>
      <c r="V573" s="6"/>
      <c r="W573" s="6"/>
      <c r="X573" s="6"/>
      <c r="Y573" s="6"/>
      <c r="Z573" s="6"/>
      <c r="AA573" s="6"/>
      <c r="AB573" s="6"/>
      <c r="AC573" s="6"/>
      <c r="AD573" s="6"/>
      <c r="AE573" s="6"/>
      <c r="AF573" s="6"/>
      <c r="AG573" s="6"/>
      <c r="AH573" s="6"/>
      <c r="AI573" s="6"/>
      <c r="AJ573" s="6"/>
    </row>
    <row r="574" spans="2:36" s="2" customFormat="1">
      <c r="B574" s="87">
        <v>563</v>
      </c>
      <c r="C574" s="87" t="s">
        <v>15</v>
      </c>
      <c r="D574" s="87">
        <v>9</v>
      </c>
      <c r="E574" s="87" t="s">
        <v>324</v>
      </c>
      <c r="F574" s="87" t="s">
        <v>2</v>
      </c>
      <c r="G574" s="87">
        <v>21</v>
      </c>
      <c r="H574" s="87" t="s">
        <v>75</v>
      </c>
      <c r="I574" s="87">
        <v>69</v>
      </c>
      <c r="J574" s="87">
        <v>3</v>
      </c>
      <c r="K574" s="87">
        <v>0</v>
      </c>
      <c r="L574" s="87" t="s">
        <v>353</v>
      </c>
      <c r="M574" s="124">
        <v>1</v>
      </c>
      <c r="N574" s="124">
        <v>1</v>
      </c>
      <c r="O574" s="87">
        <v>1.3925000000000001</v>
      </c>
      <c r="P574" s="87">
        <v>2785</v>
      </c>
      <c r="Q574" s="87">
        <v>2785</v>
      </c>
      <c r="R574" s="6"/>
      <c r="S574" s="6"/>
      <c r="T574" s="6"/>
      <c r="U574" s="6"/>
      <c r="V574" s="6"/>
      <c r="W574" s="6"/>
      <c r="X574" s="6"/>
      <c r="Y574" s="6"/>
      <c r="Z574" s="6"/>
      <c r="AA574" s="6"/>
      <c r="AB574" s="6"/>
      <c r="AC574" s="6"/>
      <c r="AD574" s="6"/>
      <c r="AE574" s="6"/>
      <c r="AF574" s="6"/>
      <c r="AG574" s="6"/>
      <c r="AH574" s="6"/>
      <c r="AI574" s="6"/>
      <c r="AJ574" s="6"/>
    </row>
    <row r="575" spans="2:36" s="2" customFormat="1">
      <c r="B575" s="87">
        <v>564</v>
      </c>
      <c r="C575" s="87" t="s">
        <v>15</v>
      </c>
      <c r="D575" s="87">
        <v>10</v>
      </c>
      <c r="E575" s="87" t="s">
        <v>325</v>
      </c>
      <c r="F575" s="87" t="s">
        <v>3</v>
      </c>
      <c r="G575" s="87">
        <v>21</v>
      </c>
      <c r="H575" s="87" t="s">
        <v>95</v>
      </c>
      <c r="I575" s="87">
        <v>93</v>
      </c>
      <c r="J575" s="87">
        <v>4</v>
      </c>
      <c r="K575" s="87">
        <v>0</v>
      </c>
      <c r="L575" s="87" t="s">
        <v>353</v>
      </c>
      <c r="M575" s="124">
        <v>1</v>
      </c>
      <c r="N575" s="124">
        <v>1</v>
      </c>
      <c r="O575" s="87">
        <v>1.4637500000000001</v>
      </c>
      <c r="P575" s="87">
        <v>2927.5</v>
      </c>
      <c r="Q575" s="87">
        <v>2927.5</v>
      </c>
      <c r="R575" s="6"/>
      <c r="S575" s="6"/>
      <c r="T575" s="6"/>
      <c r="U575" s="6"/>
      <c r="V575" s="6"/>
      <c r="W575" s="6"/>
      <c r="X575" s="6"/>
      <c r="Y575" s="6"/>
      <c r="Z575" s="6"/>
      <c r="AA575" s="6"/>
      <c r="AB575" s="6"/>
      <c r="AC575" s="6"/>
      <c r="AD575" s="6"/>
      <c r="AE575" s="6"/>
      <c r="AF575" s="6"/>
      <c r="AG575" s="6"/>
      <c r="AH575" s="6"/>
      <c r="AI575" s="6"/>
      <c r="AJ575" s="6"/>
    </row>
    <row r="576" spans="2:36" s="2" customFormat="1">
      <c r="B576" s="87">
        <v>565</v>
      </c>
      <c r="C576" s="87" t="s">
        <v>15</v>
      </c>
      <c r="D576" s="87">
        <v>10</v>
      </c>
      <c r="E576" s="87" t="s">
        <v>325</v>
      </c>
      <c r="F576" s="87" t="s">
        <v>4</v>
      </c>
      <c r="G576" s="87">
        <v>21</v>
      </c>
      <c r="H576" s="87" t="s">
        <v>115</v>
      </c>
      <c r="I576" s="87">
        <v>117</v>
      </c>
      <c r="J576" s="87">
        <v>5</v>
      </c>
      <c r="K576" s="87">
        <v>0</v>
      </c>
      <c r="L576" s="87" t="s">
        <v>353</v>
      </c>
      <c r="M576" s="124">
        <v>1</v>
      </c>
      <c r="N576" s="124">
        <v>1</v>
      </c>
      <c r="O576" s="87">
        <v>0.59125000000000005</v>
      </c>
      <c r="P576" s="87">
        <v>1182.5</v>
      </c>
      <c r="Q576" s="87">
        <v>1182.5</v>
      </c>
      <c r="R576" s="6"/>
      <c r="S576" s="6"/>
      <c r="T576" s="6"/>
      <c r="U576" s="6"/>
      <c r="V576" s="6"/>
      <c r="W576" s="6"/>
      <c r="X576" s="6"/>
      <c r="Y576" s="6"/>
      <c r="Z576" s="6"/>
      <c r="AA576" s="6"/>
      <c r="AB576" s="6"/>
      <c r="AC576" s="6"/>
      <c r="AD576" s="6"/>
      <c r="AE576" s="6"/>
      <c r="AF576" s="6"/>
      <c r="AG576" s="6"/>
      <c r="AH576" s="6"/>
      <c r="AI576" s="6"/>
      <c r="AJ576" s="6"/>
    </row>
    <row r="577" spans="2:36" s="2" customFormat="1">
      <c r="B577" s="87">
        <v>566</v>
      </c>
      <c r="C577" s="87" t="s">
        <v>15</v>
      </c>
      <c r="D577" s="87">
        <v>10</v>
      </c>
      <c r="E577" s="87" t="s">
        <v>325</v>
      </c>
      <c r="F577" s="87" t="s">
        <v>5</v>
      </c>
      <c r="G577" s="87">
        <v>21</v>
      </c>
      <c r="H577" s="87" t="s">
        <v>135</v>
      </c>
      <c r="I577" s="87">
        <v>141</v>
      </c>
      <c r="J577" s="87">
        <v>6</v>
      </c>
      <c r="K577" s="87">
        <v>0</v>
      </c>
      <c r="L577" s="87" t="s">
        <v>353</v>
      </c>
      <c r="M577" s="124">
        <v>1</v>
      </c>
      <c r="N577" s="124">
        <v>1</v>
      </c>
      <c r="O577" s="87">
        <v>1.1975</v>
      </c>
      <c r="P577" s="87">
        <v>2395</v>
      </c>
      <c r="Q577" s="87">
        <v>2395</v>
      </c>
      <c r="R577" s="6"/>
      <c r="S577" s="6"/>
      <c r="T577" s="6"/>
      <c r="U577" s="6"/>
      <c r="V577" s="6"/>
      <c r="W577" s="6"/>
      <c r="X577" s="6"/>
      <c r="Y577" s="6"/>
      <c r="Z577" s="6"/>
      <c r="AA577" s="6"/>
      <c r="AB577" s="6"/>
      <c r="AC577" s="6"/>
      <c r="AD577" s="6"/>
      <c r="AE577" s="6"/>
      <c r="AF577" s="6"/>
      <c r="AG577" s="6"/>
      <c r="AH577" s="6"/>
      <c r="AI577" s="6"/>
      <c r="AJ577" s="6"/>
    </row>
    <row r="578" spans="2:36" s="2" customFormat="1">
      <c r="B578" s="87">
        <v>567</v>
      </c>
      <c r="C578" s="87" t="s">
        <v>15</v>
      </c>
      <c r="D578" s="87">
        <v>10</v>
      </c>
      <c r="E578" s="87" t="s">
        <v>325</v>
      </c>
      <c r="F578" s="87" t="s">
        <v>6</v>
      </c>
      <c r="G578" s="87">
        <v>21</v>
      </c>
      <c r="H578" s="87" t="s">
        <v>155</v>
      </c>
      <c r="I578" s="87">
        <v>165</v>
      </c>
      <c r="J578" s="87">
        <v>7</v>
      </c>
      <c r="K578" s="87">
        <v>0</v>
      </c>
      <c r="L578" s="87" t="s">
        <v>353</v>
      </c>
      <c r="M578" s="124">
        <v>1</v>
      </c>
      <c r="N578" s="124">
        <v>1</v>
      </c>
      <c r="O578" s="87">
        <v>1.3987499999999999</v>
      </c>
      <c r="P578" s="87">
        <v>2797.5</v>
      </c>
      <c r="Q578" s="87">
        <v>2797.5</v>
      </c>
      <c r="R578" s="6"/>
      <c r="S578" s="6"/>
      <c r="T578" s="6"/>
      <c r="U578" s="6"/>
      <c r="V578" s="6"/>
      <c r="W578" s="6"/>
      <c r="X578" s="6"/>
      <c r="Y578" s="6"/>
      <c r="Z578" s="6"/>
      <c r="AA578" s="6"/>
      <c r="AB578" s="6"/>
      <c r="AC578" s="6"/>
      <c r="AD578" s="6"/>
      <c r="AE578" s="6"/>
      <c r="AF578" s="6"/>
      <c r="AG578" s="6"/>
      <c r="AH578" s="6"/>
      <c r="AI578" s="6"/>
      <c r="AJ578" s="6"/>
    </row>
    <row r="579" spans="2:36" s="2" customFormat="1">
      <c r="B579" s="87">
        <v>568</v>
      </c>
      <c r="C579" s="87" t="s">
        <v>15</v>
      </c>
      <c r="D579" s="87">
        <v>10</v>
      </c>
      <c r="E579" s="87" t="s">
        <v>325</v>
      </c>
      <c r="F579" s="87" t="s">
        <v>7</v>
      </c>
      <c r="G579" s="87">
        <v>21</v>
      </c>
      <c r="H579" s="87" t="s">
        <v>175</v>
      </c>
      <c r="I579" s="87">
        <v>189</v>
      </c>
      <c r="J579" s="87">
        <v>8</v>
      </c>
      <c r="K579" s="87">
        <v>0</v>
      </c>
      <c r="L579" s="87" t="s">
        <v>353</v>
      </c>
      <c r="M579" s="124">
        <v>1</v>
      </c>
      <c r="N579" s="124">
        <v>1</v>
      </c>
      <c r="O579" s="87">
        <v>1.4662500000000001</v>
      </c>
      <c r="P579" s="87">
        <v>2932.5</v>
      </c>
      <c r="Q579" s="87">
        <v>2932.5</v>
      </c>
      <c r="R579" s="6"/>
      <c r="S579" s="6"/>
      <c r="T579" s="6"/>
      <c r="U579" s="6"/>
      <c r="V579" s="6"/>
      <c r="W579" s="6"/>
      <c r="X579" s="6"/>
      <c r="Y579" s="6"/>
      <c r="Z579" s="6"/>
      <c r="AA579" s="6"/>
      <c r="AB579" s="6"/>
      <c r="AC579" s="6"/>
      <c r="AD579" s="6"/>
      <c r="AE579" s="6"/>
      <c r="AF579" s="6"/>
      <c r="AG579" s="6"/>
      <c r="AH579" s="6"/>
      <c r="AI579" s="6"/>
      <c r="AJ579" s="6"/>
    </row>
    <row r="580" spans="2:36" s="2" customFormat="1">
      <c r="B580" s="87">
        <v>569</v>
      </c>
      <c r="C580" s="87" t="s">
        <v>15</v>
      </c>
      <c r="D580" s="87">
        <v>10</v>
      </c>
      <c r="E580" s="87" t="s">
        <v>325</v>
      </c>
      <c r="F580" s="87" t="s">
        <v>8</v>
      </c>
      <c r="G580" s="87">
        <v>21</v>
      </c>
      <c r="H580" s="87" t="s">
        <v>195</v>
      </c>
      <c r="I580" s="87">
        <v>213</v>
      </c>
      <c r="J580" s="87">
        <v>9</v>
      </c>
      <c r="K580" s="87">
        <v>0</v>
      </c>
      <c r="L580" s="87" t="s">
        <v>353</v>
      </c>
      <c r="M580" s="124">
        <v>1</v>
      </c>
      <c r="N580" s="124">
        <v>1</v>
      </c>
      <c r="O580" s="87">
        <v>1.48875</v>
      </c>
      <c r="P580" s="87">
        <v>2977.5</v>
      </c>
      <c r="Q580" s="87">
        <v>2977.5</v>
      </c>
      <c r="R580" s="6"/>
      <c r="S580" s="6"/>
      <c r="T580" s="6"/>
      <c r="U580" s="6"/>
      <c r="V580" s="6"/>
      <c r="W580" s="6"/>
      <c r="X580" s="6"/>
      <c r="Y580" s="6"/>
      <c r="Z580" s="6"/>
      <c r="AA580" s="6"/>
      <c r="AB580" s="6"/>
      <c r="AC580" s="6"/>
      <c r="AD580" s="6"/>
      <c r="AE580" s="6"/>
      <c r="AF580" s="6"/>
      <c r="AG580" s="6"/>
      <c r="AH580" s="6"/>
      <c r="AI580" s="6"/>
      <c r="AJ580" s="6"/>
    </row>
    <row r="581" spans="2:36" s="2" customFormat="1">
      <c r="B581" s="87">
        <v>570</v>
      </c>
      <c r="C581" s="87" t="s">
        <v>15</v>
      </c>
      <c r="D581" s="87">
        <v>10</v>
      </c>
      <c r="E581" s="87" t="s">
        <v>325</v>
      </c>
      <c r="F581" s="87" t="s">
        <v>9</v>
      </c>
      <c r="G581" s="87">
        <v>21</v>
      </c>
      <c r="H581" s="87" t="s">
        <v>215</v>
      </c>
      <c r="I581" s="87">
        <v>237</v>
      </c>
      <c r="J581" s="87">
        <v>10</v>
      </c>
      <c r="K581" s="87">
        <v>0</v>
      </c>
      <c r="L581" s="87" t="s">
        <v>353</v>
      </c>
      <c r="M581" s="124">
        <v>1</v>
      </c>
      <c r="N581" s="124">
        <v>1</v>
      </c>
      <c r="O581" s="87">
        <v>1.4962500000000001</v>
      </c>
      <c r="P581" s="87">
        <v>2992.5</v>
      </c>
      <c r="Q581" s="87">
        <v>2992.5</v>
      </c>
      <c r="R581" s="6"/>
      <c r="S581" s="6"/>
      <c r="T581" s="6"/>
      <c r="U581" s="6"/>
      <c r="V581" s="6"/>
      <c r="W581" s="6"/>
      <c r="X581" s="6"/>
      <c r="Y581" s="6"/>
      <c r="Z581" s="6"/>
      <c r="AA581" s="6"/>
      <c r="AB581" s="6"/>
      <c r="AC581" s="6"/>
      <c r="AD581" s="6"/>
      <c r="AE581" s="6"/>
      <c r="AF581" s="6"/>
      <c r="AG581" s="6"/>
      <c r="AH581" s="6"/>
      <c r="AI581" s="6"/>
      <c r="AJ581" s="6"/>
    </row>
    <row r="582" spans="2:36" s="2" customFormat="1">
      <c r="B582" s="87">
        <v>571</v>
      </c>
      <c r="C582" s="87" t="s">
        <v>15</v>
      </c>
      <c r="D582" s="87">
        <v>10</v>
      </c>
      <c r="E582" s="87" t="s">
        <v>325</v>
      </c>
      <c r="F582" s="87" t="s">
        <v>10</v>
      </c>
      <c r="G582" s="87">
        <v>21</v>
      </c>
      <c r="H582" s="87" t="s">
        <v>235</v>
      </c>
      <c r="I582" s="87">
        <v>261</v>
      </c>
      <c r="J582" s="87">
        <v>11</v>
      </c>
      <c r="K582" s="87">
        <v>0</v>
      </c>
      <c r="L582" s="87" t="s">
        <v>353</v>
      </c>
      <c r="M582" s="124">
        <v>1</v>
      </c>
      <c r="N582" s="124">
        <v>1</v>
      </c>
      <c r="O582" s="87">
        <v>0.58499999999999996</v>
      </c>
      <c r="P582" s="87">
        <v>1170</v>
      </c>
      <c r="Q582" s="87">
        <v>1170</v>
      </c>
      <c r="R582" s="6"/>
      <c r="S582" s="6"/>
      <c r="T582" s="6"/>
      <c r="U582" s="6"/>
      <c r="V582" s="6"/>
      <c r="W582" s="6"/>
      <c r="X582" s="6"/>
      <c r="Y582" s="6"/>
      <c r="Z582" s="6"/>
      <c r="AA582" s="6"/>
      <c r="AB582" s="6"/>
      <c r="AC582" s="6"/>
      <c r="AD582" s="6"/>
      <c r="AE582" s="6"/>
      <c r="AF582" s="6"/>
      <c r="AG582" s="6"/>
      <c r="AH582" s="6"/>
      <c r="AI582" s="6"/>
      <c r="AJ582" s="6"/>
    </row>
    <row r="583" spans="2:36" s="2" customFormat="1">
      <c r="B583" s="87">
        <v>572</v>
      </c>
      <c r="C583" s="87" t="s">
        <v>15</v>
      </c>
      <c r="D583" s="87">
        <v>10</v>
      </c>
      <c r="E583" s="87" t="s">
        <v>325</v>
      </c>
      <c r="F583" s="87" t="s">
        <v>11</v>
      </c>
      <c r="G583" s="87">
        <v>21</v>
      </c>
      <c r="H583" s="87" t="s">
        <v>255</v>
      </c>
      <c r="I583" s="87">
        <v>285</v>
      </c>
      <c r="J583" s="87">
        <v>12</v>
      </c>
      <c r="K583" s="87">
        <v>0</v>
      </c>
      <c r="L583" s="87" t="s">
        <v>353</v>
      </c>
      <c r="M583" s="124">
        <v>1</v>
      </c>
      <c r="N583" s="124">
        <v>1</v>
      </c>
      <c r="O583" s="87">
        <v>1.1950000000000001</v>
      </c>
      <c r="P583" s="87">
        <v>2390</v>
      </c>
      <c r="Q583" s="87">
        <v>2390</v>
      </c>
      <c r="R583" s="6"/>
      <c r="S583" s="6"/>
      <c r="T583" s="6"/>
      <c r="U583" s="6"/>
      <c r="V583" s="6"/>
      <c r="W583" s="6"/>
      <c r="X583" s="6"/>
      <c r="Y583" s="6"/>
      <c r="Z583" s="6"/>
      <c r="AA583" s="6"/>
      <c r="AB583" s="6"/>
      <c r="AC583" s="6"/>
      <c r="AD583" s="6"/>
      <c r="AE583" s="6"/>
      <c r="AF583" s="6"/>
      <c r="AG583" s="6"/>
      <c r="AH583" s="6"/>
      <c r="AI583" s="6"/>
      <c r="AJ583" s="6"/>
    </row>
    <row r="584" spans="2:36" s="2" customFormat="1">
      <c r="B584" s="87">
        <v>573</v>
      </c>
      <c r="C584" s="87" t="s">
        <v>15</v>
      </c>
      <c r="D584" s="87">
        <v>10</v>
      </c>
      <c r="E584" s="87" t="s">
        <v>325</v>
      </c>
      <c r="F584" s="87" t="s">
        <v>12</v>
      </c>
      <c r="G584" s="87">
        <v>21</v>
      </c>
      <c r="H584" s="87" t="s">
        <v>275</v>
      </c>
      <c r="I584" s="87">
        <v>309</v>
      </c>
      <c r="J584" s="87">
        <v>13</v>
      </c>
      <c r="K584" s="87">
        <v>0</v>
      </c>
      <c r="L584" s="87" t="s">
        <v>353</v>
      </c>
      <c r="M584" s="124">
        <v>1</v>
      </c>
      <c r="N584" s="124">
        <v>1</v>
      </c>
      <c r="O584" s="87">
        <v>1.3987499999999999</v>
      </c>
      <c r="P584" s="87">
        <v>2797.5</v>
      </c>
      <c r="Q584" s="87">
        <v>2797.5</v>
      </c>
      <c r="R584" s="6"/>
      <c r="S584" s="6"/>
      <c r="T584" s="6"/>
      <c r="U584" s="6"/>
      <c r="V584" s="6"/>
      <c r="W584" s="6"/>
      <c r="X584" s="6"/>
      <c r="Y584" s="6"/>
      <c r="Z584" s="6"/>
      <c r="AA584" s="6"/>
      <c r="AB584" s="6"/>
      <c r="AC584" s="6"/>
      <c r="AD584" s="6"/>
      <c r="AE584" s="6"/>
      <c r="AF584" s="6"/>
      <c r="AG584" s="6"/>
      <c r="AH584" s="6"/>
      <c r="AI584" s="6"/>
      <c r="AJ584" s="6"/>
    </row>
    <row r="585" spans="2:36" s="2" customFormat="1">
      <c r="B585" s="87">
        <v>574</v>
      </c>
      <c r="C585" s="87" t="s">
        <v>15</v>
      </c>
      <c r="D585" s="87">
        <v>10</v>
      </c>
      <c r="E585" s="87" t="s">
        <v>325</v>
      </c>
      <c r="F585" s="87" t="s">
        <v>13</v>
      </c>
      <c r="G585" s="87">
        <v>21</v>
      </c>
      <c r="H585" s="87" t="s">
        <v>295</v>
      </c>
      <c r="I585" s="87">
        <v>333</v>
      </c>
      <c r="J585" s="87">
        <v>14</v>
      </c>
      <c r="K585" s="87">
        <v>0</v>
      </c>
      <c r="L585" s="87" t="s">
        <v>353</v>
      </c>
      <c r="M585" s="124">
        <v>1</v>
      </c>
      <c r="N585" s="124">
        <v>1</v>
      </c>
      <c r="O585" s="87">
        <v>1.4662500000000001</v>
      </c>
      <c r="P585" s="87">
        <v>2932.5</v>
      </c>
      <c r="Q585" s="87">
        <v>2932.5</v>
      </c>
      <c r="R585" s="6"/>
      <c r="S585" s="6"/>
      <c r="T585" s="6"/>
      <c r="U585" s="6"/>
      <c r="V585" s="6"/>
      <c r="W585" s="6"/>
      <c r="X585" s="6"/>
      <c r="Y585" s="6"/>
      <c r="Z585" s="6"/>
      <c r="AA585" s="6"/>
      <c r="AB585" s="6"/>
      <c r="AC585" s="6"/>
      <c r="AD585" s="6"/>
      <c r="AE585" s="6"/>
      <c r="AF585" s="6"/>
      <c r="AG585" s="6"/>
      <c r="AH585" s="6"/>
      <c r="AI585" s="6"/>
      <c r="AJ585" s="6"/>
    </row>
    <row r="586" spans="2:36" s="2" customFormat="1">
      <c r="B586" s="87">
        <v>575</v>
      </c>
      <c r="C586" s="87" t="s">
        <v>15</v>
      </c>
      <c r="D586" s="87">
        <v>10</v>
      </c>
      <c r="E586" s="87" t="s">
        <v>325</v>
      </c>
      <c r="F586" s="87" t="s">
        <v>14</v>
      </c>
      <c r="G586" s="87">
        <v>21</v>
      </c>
      <c r="H586" s="87" t="s">
        <v>315</v>
      </c>
      <c r="I586" s="87">
        <v>357</v>
      </c>
      <c r="J586" s="87">
        <v>15</v>
      </c>
      <c r="K586" s="87">
        <v>0</v>
      </c>
      <c r="L586" s="87" t="s">
        <v>353</v>
      </c>
      <c r="M586" s="124">
        <v>1</v>
      </c>
      <c r="N586" s="124">
        <v>1</v>
      </c>
      <c r="O586" s="87">
        <v>1.48875</v>
      </c>
      <c r="P586" s="87">
        <v>2977.5</v>
      </c>
      <c r="Q586" s="87">
        <v>2977.5</v>
      </c>
      <c r="R586" s="6"/>
      <c r="S586" s="6"/>
      <c r="T586" s="6"/>
      <c r="U586" s="6"/>
      <c r="V586" s="6"/>
      <c r="W586" s="6"/>
      <c r="X586" s="6"/>
      <c r="Y586" s="6"/>
      <c r="Z586" s="6"/>
      <c r="AA586" s="6"/>
      <c r="AB586" s="6"/>
      <c r="AC586" s="6"/>
      <c r="AD586" s="6"/>
      <c r="AE586" s="6"/>
      <c r="AF586" s="6"/>
      <c r="AG586" s="6"/>
      <c r="AH586" s="6"/>
      <c r="AI586" s="6"/>
      <c r="AJ586" s="6"/>
    </row>
    <row r="587" spans="2:36" s="2" customFormat="1">
      <c r="B587" s="87">
        <v>576</v>
      </c>
      <c r="C587" s="87" t="s">
        <v>15</v>
      </c>
      <c r="D587" s="87">
        <v>10</v>
      </c>
      <c r="E587" s="87" t="s">
        <v>325</v>
      </c>
      <c r="F587" s="87" t="s">
        <v>15</v>
      </c>
      <c r="G587" s="87">
        <v>21</v>
      </c>
      <c r="H587" s="87" t="s">
        <v>335</v>
      </c>
      <c r="I587" s="87">
        <v>381</v>
      </c>
      <c r="J587" s="87">
        <v>16</v>
      </c>
      <c r="K587" s="87">
        <v>0</v>
      </c>
      <c r="L587" s="87" t="s">
        <v>353</v>
      </c>
      <c r="M587" s="124">
        <v>1</v>
      </c>
      <c r="N587" s="124">
        <v>1</v>
      </c>
      <c r="O587" s="87">
        <v>1.4962500000000001</v>
      </c>
      <c r="P587" s="87">
        <v>2992.5</v>
      </c>
      <c r="Q587" s="87">
        <v>2992.5</v>
      </c>
      <c r="R587" s="6"/>
      <c r="S587" s="6"/>
      <c r="T587" s="6"/>
      <c r="U587" s="6"/>
      <c r="V587" s="6"/>
      <c r="W587" s="6"/>
      <c r="X587" s="6"/>
      <c r="Y587" s="6"/>
      <c r="Z587" s="6"/>
      <c r="AA587" s="6"/>
      <c r="AB587" s="6"/>
      <c r="AC587" s="6"/>
      <c r="AD587" s="6"/>
      <c r="AE587" s="6"/>
      <c r="AF587" s="6"/>
      <c r="AG587" s="6"/>
      <c r="AH587" s="6"/>
      <c r="AI587" s="6"/>
      <c r="AJ587" s="6"/>
    </row>
    <row r="588" spans="2:36" s="2" customFormat="1">
      <c r="B588" s="87"/>
      <c r="C588" s="87"/>
      <c r="D588" s="87"/>
      <c r="E588" s="87"/>
      <c r="F588" s="87"/>
      <c r="G588" s="87"/>
      <c r="H588" s="87"/>
      <c r="I588" s="87"/>
      <c r="J588" s="87"/>
      <c r="K588" s="87"/>
      <c r="L588" s="87"/>
      <c r="M588" s="87"/>
      <c r="N588" s="87"/>
      <c r="O588" s="87"/>
      <c r="P588" s="87"/>
      <c r="Q588" s="87"/>
      <c r="R588" s="6"/>
      <c r="S588" s="6"/>
      <c r="T588" s="6"/>
      <c r="U588" s="6"/>
      <c r="V588" s="6"/>
      <c r="W588" s="6"/>
      <c r="X588" s="6"/>
      <c r="Y588" s="6"/>
      <c r="Z588" s="6"/>
      <c r="AA588" s="6"/>
      <c r="AB588" s="6"/>
      <c r="AC588" s="6"/>
      <c r="AD588" s="6"/>
      <c r="AE588" s="6"/>
      <c r="AF588" s="6"/>
      <c r="AG588" s="6"/>
      <c r="AH588" s="6"/>
      <c r="AI588" s="6"/>
      <c r="AJ588" s="6"/>
    </row>
    <row r="589" spans="2:36" s="2" customFormat="1">
      <c r="B589" s="87"/>
      <c r="C589" s="87"/>
      <c r="D589" s="87"/>
      <c r="E589" s="87"/>
      <c r="F589" s="87"/>
      <c r="G589" s="87"/>
      <c r="H589" s="87"/>
      <c r="I589" s="87"/>
      <c r="J589" s="87"/>
      <c r="K589" s="87"/>
      <c r="L589" s="87"/>
      <c r="M589" s="87"/>
      <c r="N589" s="87"/>
      <c r="O589" s="87"/>
      <c r="P589" s="87"/>
      <c r="Q589" s="87"/>
      <c r="R589" s="6"/>
      <c r="S589" s="6"/>
      <c r="T589" s="6"/>
      <c r="U589" s="6"/>
      <c r="V589" s="6"/>
      <c r="W589" s="6"/>
      <c r="X589" s="6"/>
      <c r="Y589" s="6"/>
      <c r="Z589" s="6"/>
      <c r="AA589" s="6"/>
      <c r="AB589" s="6"/>
      <c r="AC589" s="6"/>
      <c r="AD589" s="6"/>
      <c r="AE589" s="6"/>
      <c r="AF589" s="6"/>
      <c r="AG589" s="6"/>
      <c r="AH589" s="6"/>
      <c r="AI589" s="6"/>
      <c r="AJ589" s="6"/>
    </row>
    <row r="590" spans="2:36" s="2" customFormat="1">
      <c r="B590" s="87"/>
      <c r="C590" s="87"/>
      <c r="D590" s="87"/>
      <c r="E590" s="87"/>
      <c r="F590" s="87"/>
      <c r="G590" s="87"/>
      <c r="H590" s="87"/>
      <c r="I590" s="87"/>
      <c r="J590" s="87"/>
      <c r="K590" s="87"/>
      <c r="L590" s="87"/>
      <c r="M590" s="87"/>
      <c r="N590" s="87"/>
      <c r="O590" s="87"/>
      <c r="P590" s="87"/>
      <c r="Q590" s="87"/>
      <c r="R590" s="6"/>
      <c r="S590" s="6"/>
      <c r="T590" s="6"/>
      <c r="U590" s="6"/>
      <c r="V590" s="6"/>
      <c r="W590" s="6"/>
      <c r="X590" s="6"/>
      <c r="Y590" s="6"/>
      <c r="Z590" s="6"/>
      <c r="AA590" s="6"/>
      <c r="AB590" s="6"/>
      <c r="AC590" s="6"/>
      <c r="AD590" s="6"/>
      <c r="AE590" s="6"/>
      <c r="AF590" s="6"/>
      <c r="AG590" s="6"/>
      <c r="AH590" s="6"/>
      <c r="AI590" s="6"/>
      <c r="AJ590" s="6"/>
    </row>
    <row r="591" spans="2:36" s="2" customFormat="1">
      <c r="B591" s="87"/>
      <c r="C591" s="87"/>
      <c r="D591" s="87"/>
      <c r="E591" s="87"/>
      <c r="F591" s="87"/>
      <c r="G591" s="87"/>
      <c r="H591" s="87"/>
      <c r="I591" s="87"/>
      <c r="J591" s="87"/>
      <c r="K591" s="87"/>
      <c r="L591" s="87"/>
      <c r="M591" s="87"/>
      <c r="N591" s="87"/>
      <c r="O591" s="87"/>
      <c r="P591" s="87"/>
      <c r="Q591" s="87"/>
      <c r="R591" s="6"/>
      <c r="S591" s="6"/>
      <c r="T591" s="6"/>
      <c r="U591" s="6"/>
      <c r="V591" s="6"/>
      <c r="W591" s="6"/>
      <c r="X591" s="6"/>
      <c r="Y591" s="6"/>
      <c r="Z591" s="6"/>
      <c r="AA591" s="6"/>
      <c r="AB591" s="6"/>
      <c r="AC591" s="6"/>
      <c r="AD591" s="6"/>
      <c r="AE591" s="6"/>
      <c r="AF591" s="6"/>
      <c r="AG591" s="6"/>
      <c r="AH591" s="6"/>
      <c r="AI591" s="6"/>
      <c r="AJ591" s="6"/>
    </row>
    <row r="592" spans="2:36" s="2" customFormat="1">
      <c r="B592" s="87"/>
      <c r="C592" s="87"/>
      <c r="D592" s="87"/>
      <c r="E592" s="87"/>
      <c r="F592" s="87"/>
      <c r="G592" s="87"/>
      <c r="H592" s="87"/>
      <c r="I592" s="87"/>
      <c r="J592" s="87"/>
      <c r="K592" s="87"/>
      <c r="L592" s="87"/>
      <c r="M592" s="87"/>
      <c r="N592" s="87"/>
      <c r="O592" s="87"/>
      <c r="P592" s="87"/>
      <c r="Q592" s="87"/>
      <c r="R592" s="6"/>
      <c r="S592" s="6"/>
      <c r="T592" s="6"/>
      <c r="U592" s="6"/>
      <c r="V592" s="6"/>
      <c r="W592" s="6"/>
      <c r="X592" s="6"/>
      <c r="Y592" s="6"/>
      <c r="Z592" s="6"/>
      <c r="AA592" s="6"/>
      <c r="AB592" s="6"/>
      <c r="AC592" s="6"/>
      <c r="AD592" s="6"/>
      <c r="AE592" s="6"/>
      <c r="AF592" s="6"/>
      <c r="AG592" s="6"/>
      <c r="AH592" s="6"/>
      <c r="AI592" s="6"/>
      <c r="AJ592" s="6"/>
    </row>
    <row r="593" spans="2:36" s="2" customFormat="1">
      <c r="B593" s="87"/>
      <c r="C593" s="87"/>
      <c r="D593" s="87"/>
      <c r="E593" s="87"/>
      <c r="F593" s="87"/>
      <c r="G593" s="87"/>
      <c r="H593" s="87"/>
      <c r="I593" s="87"/>
      <c r="J593" s="87"/>
      <c r="K593" s="87"/>
      <c r="L593" s="87"/>
      <c r="M593" s="87"/>
      <c r="N593" s="87"/>
      <c r="O593" s="87"/>
      <c r="P593" s="87"/>
      <c r="Q593" s="87"/>
      <c r="R593" s="6"/>
      <c r="S593" s="6"/>
      <c r="T593" s="6"/>
      <c r="U593" s="6"/>
      <c r="V593" s="6"/>
      <c r="W593" s="6"/>
      <c r="X593" s="6"/>
      <c r="Y593" s="6"/>
      <c r="Z593" s="6"/>
      <c r="AA593" s="6"/>
      <c r="AB593" s="6"/>
      <c r="AC593" s="6"/>
      <c r="AD593" s="6"/>
      <c r="AE593" s="6"/>
      <c r="AF593" s="6"/>
      <c r="AG593" s="6"/>
      <c r="AH593" s="6"/>
      <c r="AI593" s="6"/>
      <c r="AJ593" s="6"/>
    </row>
    <row r="594" spans="2:36" s="2" customFormat="1">
      <c r="B594" s="87"/>
      <c r="C594" s="87"/>
      <c r="D594" s="87"/>
      <c r="E594" s="87"/>
      <c r="F594" s="87"/>
      <c r="G594" s="87"/>
      <c r="H594" s="87"/>
      <c r="I594" s="87"/>
      <c r="J594" s="87"/>
      <c r="K594" s="87"/>
      <c r="L594" s="87"/>
      <c r="M594" s="87"/>
      <c r="N594" s="87"/>
      <c r="O594" s="87"/>
      <c r="P594" s="87"/>
      <c r="Q594" s="87"/>
      <c r="R594" s="6"/>
      <c r="S594" s="6"/>
      <c r="T594" s="6"/>
      <c r="U594" s="6"/>
      <c r="V594" s="6"/>
      <c r="W594" s="6"/>
      <c r="X594" s="6"/>
      <c r="Y594" s="6"/>
      <c r="Z594" s="6"/>
      <c r="AA594" s="6"/>
      <c r="AB594" s="6"/>
      <c r="AC594" s="6"/>
      <c r="AD594" s="6"/>
      <c r="AE594" s="6"/>
      <c r="AF594" s="6"/>
      <c r="AG594" s="6"/>
      <c r="AH594" s="6"/>
      <c r="AI594" s="6"/>
      <c r="AJ594" s="6"/>
    </row>
    <row r="595" spans="2:36" s="2" customFormat="1">
      <c r="B595" s="87"/>
      <c r="C595" s="87"/>
      <c r="D595" s="87"/>
      <c r="E595" s="87"/>
      <c r="F595" s="87"/>
      <c r="G595" s="87"/>
      <c r="H595" s="87"/>
      <c r="I595" s="87"/>
      <c r="J595" s="87"/>
      <c r="K595" s="87"/>
      <c r="L595" s="87"/>
      <c r="M595" s="87"/>
      <c r="N595" s="87"/>
      <c r="O595" s="87"/>
      <c r="P595" s="87"/>
      <c r="Q595" s="87"/>
      <c r="R595" s="6"/>
      <c r="S595" s="6"/>
      <c r="T595" s="6"/>
      <c r="U595" s="6"/>
      <c r="V595" s="6"/>
      <c r="W595" s="6"/>
      <c r="X595" s="6"/>
      <c r="Y595" s="6"/>
      <c r="Z595" s="6"/>
      <c r="AA595" s="6"/>
      <c r="AB595" s="6"/>
      <c r="AC595" s="6"/>
      <c r="AD595" s="6"/>
      <c r="AE595" s="6"/>
      <c r="AF595" s="6"/>
      <c r="AG595" s="6"/>
      <c r="AH595" s="6"/>
      <c r="AI595" s="6"/>
      <c r="AJ595" s="6"/>
    </row>
    <row r="596" spans="2:36" s="2" customFormat="1">
      <c r="B596" s="87"/>
      <c r="C596" s="87"/>
      <c r="D596" s="87"/>
      <c r="E596" s="87"/>
      <c r="F596" s="87"/>
      <c r="G596" s="87"/>
      <c r="H596" s="87"/>
      <c r="I596" s="87"/>
      <c r="J596" s="87"/>
      <c r="K596" s="87"/>
      <c r="L596" s="87"/>
      <c r="M596" s="87"/>
      <c r="N596" s="87"/>
      <c r="O596" s="87"/>
      <c r="P596" s="87"/>
      <c r="Q596" s="87"/>
      <c r="R596" s="6"/>
      <c r="S596" s="6"/>
      <c r="T596" s="6"/>
      <c r="U596" s="6"/>
      <c r="V596" s="6"/>
      <c r="W596" s="6"/>
      <c r="X596" s="6"/>
      <c r="Y596" s="6"/>
      <c r="Z596" s="6"/>
      <c r="AA596" s="6"/>
      <c r="AB596" s="6"/>
      <c r="AC596" s="6"/>
      <c r="AD596" s="6"/>
      <c r="AE596" s="6"/>
      <c r="AF596" s="6"/>
      <c r="AG596" s="6"/>
      <c r="AH596" s="6"/>
      <c r="AI596" s="6"/>
      <c r="AJ596" s="6"/>
    </row>
    <row r="597" spans="2:36" s="2" customFormat="1">
      <c r="B597" s="87"/>
      <c r="C597" s="87"/>
      <c r="D597" s="87"/>
      <c r="E597" s="87"/>
      <c r="F597" s="87"/>
      <c r="G597" s="87"/>
      <c r="H597" s="87"/>
      <c r="I597" s="87"/>
      <c r="J597" s="87"/>
      <c r="K597" s="87"/>
      <c r="L597" s="87"/>
      <c r="M597" s="87"/>
      <c r="N597" s="87"/>
      <c r="O597" s="87"/>
      <c r="P597" s="87"/>
      <c r="Q597" s="87"/>
      <c r="R597" s="6"/>
      <c r="S597" s="6"/>
      <c r="T597" s="6"/>
      <c r="U597" s="6"/>
      <c r="V597" s="6"/>
      <c r="W597" s="6"/>
      <c r="X597" s="6"/>
      <c r="Y597" s="6"/>
      <c r="Z597" s="6"/>
      <c r="AA597" s="6"/>
      <c r="AB597" s="6"/>
      <c r="AC597" s="6"/>
      <c r="AD597" s="6"/>
      <c r="AE597" s="6"/>
      <c r="AF597" s="6"/>
      <c r="AG597" s="6"/>
      <c r="AH597" s="6"/>
      <c r="AI597" s="6"/>
      <c r="AJ597" s="6"/>
    </row>
    <row r="598" spans="2:36" s="2" customFormat="1">
      <c r="B598" s="87"/>
      <c r="C598" s="87"/>
      <c r="D598" s="87"/>
      <c r="E598" s="87"/>
      <c r="F598" s="87"/>
      <c r="G598" s="87"/>
      <c r="H598" s="87"/>
      <c r="I598" s="87"/>
      <c r="J598" s="87"/>
      <c r="K598" s="87"/>
      <c r="L598" s="87"/>
      <c r="M598" s="87"/>
      <c r="N598" s="87"/>
      <c r="O598" s="87"/>
      <c r="P598" s="87"/>
      <c r="Q598" s="87"/>
      <c r="R598" s="6"/>
      <c r="S598" s="6"/>
      <c r="T598" s="6"/>
      <c r="U598" s="6"/>
      <c r="V598" s="6"/>
      <c r="W598" s="6"/>
      <c r="X598" s="6"/>
      <c r="Y598" s="6"/>
      <c r="Z598" s="6"/>
      <c r="AA598" s="6"/>
      <c r="AB598" s="6"/>
      <c r="AC598" s="6"/>
      <c r="AD598" s="6"/>
      <c r="AE598" s="6"/>
      <c r="AF598" s="6"/>
      <c r="AG598" s="6"/>
      <c r="AH598" s="6"/>
      <c r="AI598" s="6"/>
      <c r="AJ598" s="6"/>
    </row>
    <row r="599" spans="2:36" s="2" customFormat="1">
      <c r="B599" s="87"/>
      <c r="C599" s="87"/>
      <c r="D599" s="87"/>
      <c r="E599" s="87"/>
      <c r="F599" s="87"/>
      <c r="G599" s="87"/>
      <c r="H599" s="87"/>
      <c r="I599" s="87"/>
      <c r="J599" s="87"/>
      <c r="K599" s="87"/>
      <c r="L599" s="87"/>
      <c r="M599" s="87"/>
      <c r="N599" s="87"/>
      <c r="O599" s="87"/>
      <c r="P599" s="87"/>
      <c r="Q599" s="87"/>
      <c r="R599" s="6"/>
      <c r="S599" s="6"/>
      <c r="T599" s="6"/>
      <c r="U599" s="6"/>
      <c r="V599" s="6"/>
      <c r="W599" s="6"/>
      <c r="X599" s="6"/>
      <c r="Y599" s="6"/>
      <c r="Z599" s="6"/>
      <c r="AA599" s="6"/>
      <c r="AB599" s="6"/>
      <c r="AC599" s="6"/>
      <c r="AD599" s="6"/>
      <c r="AE599" s="6"/>
      <c r="AF599" s="6"/>
      <c r="AG599" s="6"/>
      <c r="AH599" s="6"/>
      <c r="AI599" s="6"/>
      <c r="AJ599" s="6"/>
    </row>
    <row r="600" spans="2:36" s="2" customFormat="1">
      <c r="B600" s="87"/>
      <c r="C600" s="87"/>
      <c r="D600" s="87"/>
      <c r="E600" s="87"/>
      <c r="F600" s="87"/>
      <c r="G600" s="87"/>
      <c r="H600" s="87"/>
      <c r="I600" s="87"/>
      <c r="J600" s="87"/>
      <c r="K600" s="87"/>
      <c r="L600" s="87"/>
      <c r="M600" s="87"/>
      <c r="N600" s="87"/>
      <c r="O600" s="87"/>
      <c r="P600" s="87"/>
      <c r="Q600" s="87"/>
      <c r="R600" s="6"/>
      <c r="S600" s="6"/>
      <c r="T600" s="6"/>
      <c r="U600" s="6"/>
      <c r="V600" s="6"/>
      <c r="W600" s="6"/>
      <c r="X600" s="6"/>
      <c r="Y600" s="6"/>
      <c r="Z600" s="6"/>
      <c r="AA600" s="6"/>
      <c r="AB600" s="6"/>
      <c r="AC600" s="6"/>
      <c r="AD600" s="6"/>
      <c r="AE600" s="6"/>
      <c r="AF600" s="6"/>
      <c r="AG600" s="6"/>
      <c r="AH600" s="6"/>
      <c r="AI600" s="6"/>
      <c r="AJ600" s="6"/>
    </row>
    <row r="601" spans="2:36" s="2" customFormat="1">
      <c r="B601" s="87"/>
      <c r="C601" s="87"/>
      <c r="D601" s="87"/>
      <c r="E601" s="87"/>
      <c r="F601" s="87"/>
      <c r="G601" s="87"/>
      <c r="H601" s="87"/>
      <c r="I601" s="87"/>
      <c r="J601" s="87"/>
      <c r="K601" s="87"/>
      <c r="L601" s="87"/>
      <c r="M601" s="87"/>
      <c r="N601" s="87"/>
      <c r="O601" s="87"/>
      <c r="P601" s="87"/>
      <c r="Q601" s="87"/>
      <c r="R601" s="6"/>
      <c r="S601" s="6"/>
      <c r="T601" s="6"/>
      <c r="U601" s="6"/>
      <c r="V601" s="6"/>
      <c r="W601" s="6"/>
      <c r="X601" s="6"/>
      <c r="Y601" s="6"/>
      <c r="Z601" s="6"/>
      <c r="AA601" s="6"/>
      <c r="AB601" s="6"/>
      <c r="AC601" s="6"/>
      <c r="AD601" s="6"/>
      <c r="AE601" s="6"/>
      <c r="AF601" s="6"/>
      <c r="AG601" s="6"/>
      <c r="AH601" s="6"/>
      <c r="AI601" s="6"/>
      <c r="AJ601" s="6"/>
    </row>
    <row r="602" spans="2:36" s="2" customFormat="1">
      <c r="B602" s="87"/>
      <c r="C602" s="87"/>
      <c r="D602" s="87"/>
      <c r="E602" s="87"/>
      <c r="F602" s="87"/>
      <c r="G602" s="87"/>
      <c r="H602" s="87"/>
      <c r="I602" s="87"/>
      <c r="J602" s="87"/>
      <c r="K602" s="87"/>
      <c r="L602" s="87"/>
      <c r="M602" s="87"/>
      <c r="N602" s="87"/>
      <c r="O602" s="87"/>
      <c r="P602" s="87"/>
      <c r="Q602" s="87"/>
      <c r="R602" s="6"/>
      <c r="S602" s="6"/>
      <c r="T602" s="6"/>
      <c r="U602" s="6"/>
      <c r="V602" s="6"/>
      <c r="W602" s="6"/>
      <c r="X602" s="6"/>
      <c r="Y602" s="6"/>
      <c r="Z602" s="6"/>
      <c r="AA602" s="6"/>
      <c r="AB602" s="6"/>
      <c r="AC602" s="6"/>
      <c r="AD602" s="6"/>
      <c r="AE602" s="6"/>
      <c r="AF602" s="6"/>
      <c r="AG602" s="6"/>
      <c r="AH602" s="6"/>
      <c r="AI602" s="6"/>
      <c r="AJ602" s="6"/>
    </row>
    <row r="603" spans="2:36" s="2" customFormat="1">
      <c r="B603" s="87"/>
      <c r="C603" s="87"/>
      <c r="D603" s="87"/>
      <c r="E603" s="87"/>
      <c r="F603" s="87"/>
      <c r="G603" s="87"/>
      <c r="H603" s="87"/>
      <c r="I603" s="87"/>
      <c r="J603" s="87"/>
      <c r="K603" s="87"/>
      <c r="L603" s="87"/>
      <c r="M603" s="87"/>
      <c r="N603" s="87"/>
      <c r="O603" s="87"/>
      <c r="P603" s="87"/>
      <c r="Q603" s="87"/>
      <c r="R603" s="6"/>
      <c r="S603" s="6"/>
      <c r="T603" s="6"/>
      <c r="U603" s="6"/>
      <c r="V603" s="6"/>
      <c r="W603" s="6"/>
      <c r="X603" s="6"/>
      <c r="Y603" s="6"/>
      <c r="Z603" s="6"/>
      <c r="AA603" s="6"/>
      <c r="AB603" s="6"/>
      <c r="AC603" s="6"/>
      <c r="AD603" s="6"/>
      <c r="AE603" s="6"/>
      <c r="AF603" s="6"/>
      <c r="AG603" s="6"/>
      <c r="AH603" s="6"/>
      <c r="AI603" s="6"/>
      <c r="AJ603" s="6"/>
    </row>
    <row r="604" spans="2:36" s="2" customFormat="1">
      <c r="B604" s="87"/>
      <c r="C604" s="87"/>
      <c r="D604" s="87"/>
      <c r="E604" s="87"/>
      <c r="F604" s="87"/>
      <c r="G604" s="87"/>
      <c r="H604" s="87"/>
      <c r="I604" s="87"/>
      <c r="J604" s="87"/>
      <c r="K604" s="87"/>
      <c r="L604" s="87"/>
      <c r="M604" s="87"/>
      <c r="N604" s="87"/>
      <c r="O604" s="87"/>
      <c r="P604" s="87"/>
      <c r="Q604" s="87"/>
      <c r="R604" s="6"/>
      <c r="S604" s="6"/>
      <c r="T604" s="6"/>
      <c r="U604" s="6"/>
      <c r="V604" s="6"/>
      <c r="W604" s="6"/>
      <c r="X604" s="6"/>
      <c r="Y604" s="6"/>
      <c r="Z604" s="6"/>
      <c r="AA604" s="6"/>
      <c r="AB604" s="6"/>
      <c r="AC604" s="6"/>
      <c r="AD604" s="6"/>
      <c r="AE604" s="6"/>
      <c r="AF604" s="6"/>
      <c r="AG604" s="6"/>
      <c r="AH604" s="6"/>
      <c r="AI604" s="6"/>
      <c r="AJ604" s="6"/>
    </row>
    <row r="605" spans="2:36" s="2" customFormat="1">
      <c r="B605" s="87"/>
      <c r="C605" s="87"/>
      <c r="D605" s="87"/>
      <c r="E605" s="87"/>
      <c r="F605" s="87"/>
      <c r="G605" s="87"/>
      <c r="H605" s="87"/>
      <c r="I605" s="87"/>
      <c r="J605" s="87"/>
      <c r="K605" s="87"/>
      <c r="L605" s="87"/>
      <c r="M605" s="87"/>
      <c r="N605" s="87"/>
      <c r="O605" s="87"/>
      <c r="P605" s="87"/>
      <c r="Q605" s="87"/>
      <c r="R605" s="6"/>
      <c r="S605" s="6"/>
      <c r="T605" s="6"/>
      <c r="U605" s="6"/>
      <c r="V605" s="6"/>
      <c r="W605" s="6"/>
      <c r="X605" s="6"/>
      <c r="Y605" s="6"/>
      <c r="Z605" s="6"/>
      <c r="AA605" s="6"/>
      <c r="AB605" s="6"/>
      <c r="AC605" s="6"/>
      <c r="AD605" s="6"/>
      <c r="AE605" s="6"/>
      <c r="AF605" s="6"/>
      <c r="AG605" s="6"/>
      <c r="AH605" s="6"/>
      <c r="AI605" s="6"/>
      <c r="AJ605" s="6"/>
    </row>
    <row r="606" spans="2:36" s="2" customFormat="1">
      <c r="B606" s="87"/>
      <c r="C606" s="87"/>
      <c r="D606" s="87"/>
      <c r="E606" s="87"/>
      <c r="F606" s="87"/>
      <c r="G606" s="87"/>
      <c r="H606" s="87"/>
      <c r="I606" s="87"/>
      <c r="J606" s="87"/>
      <c r="K606" s="87"/>
      <c r="L606" s="87"/>
      <c r="M606" s="87"/>
      <c r="N606" s="87"/>
      <c r="O606" s="87"/>
      <c r="P606" s="87"/>
      <c r="Q606" s="87"/>
      <c r="R606" s="6"/>
      <c r="S606" s="6"/>
      <c r="T606" s="6"/>
      <c r="U606" s="6"/>
      <c r="V606" s="6"/>
      <c r="W606" s="6"/>
      <c r="X606" s="6"/>
      <c r="Y606" s="6"/>
      <c r="Z606" s="6"/>
      <c r="AA606" s="6"/>
      <c r="AB606" s="6"/>
      <c r="AC606" s="6"/>
      <c r="AD606" s="6"/>
      <c r="AE606" s="6"/>
      <c r="AF606" s="6"/>
      <c r="AG606" s="6"/>
      <c r="AH606" s="6"/>
      <c r="AI606" s="6"/>
      <c r="AJ606" s="6"/>
    </row>
    <row r="607" spans="2:36" s="2" customFormat="1">
      <c r="B607" s="87"/>
      <c r="C607" s="87"/>
      <c r="D607" s="87"/>
      <c r="E607" s="87"/>
      <c r="F607" s="87"/>
      <c r="G607" s="87"/>
      <c r="H607" s="87"/>
      <c r="I607" s="87"/>
      <c r="J607" s="87"/>
      <c r="K607" s="87"/>
      <c r="L607" s="87"/>
      <c r="M607" s="87"/>
      <c r="N607" s="87"/>
      <c r="O607" s="87"/>
      <c r="P607" s="87"/>
      <c r="Q607" s="87"/>
      <c r="R607" s="6"/>
      <c r="S607" s="6"/>
      <c r="T607" s="6"/>
      <c r="U607" s="6"/>
      <c r="V607" s="6"/>
      <c r="W607" s="6"/>
      <c r="X607" s="6"/>
      <c r="Y607" s="6"/>
      <c r="Z607" s="6"/>
      <c r="AA607" s="6"/>
      <c r="AB607" s="6"/>
      <c r="AC607" s="6"/>
      <c r="AD607" s="6"/>
      <c r="AE607" s="6"/>
      <c r="AF607" s="6"/>
      <c r="AG607" s="6"/>
      <c r="AH607" s="6"/>
      <c r="AI607" s="6"/>
      <c r="AJ607" s="6"/>
    </row>
    <row r="608" spans="2:36" s="2" customFormat="1">
      <c r="B608" s="87"/>
      <c r="C608" s="87"/>
      <c r="D608" s="87"/>
      <c r="E608" s="87"/>
      <c r="F608" s="87"/>
      <c r="G608" s="87"/>
      <c r="H608" s="87"/>
      <c r="I608" s="87"/>
      <c r="J608" s="87"/>
      <c r="K608" s="87"/>
      <c r="L608" s="87"/>
      <c r="M608" s="87"/>
      <c r="N608" s="87"/>
      <c r="O608" s="87"/>
      <c r="P608" s="87"/>
      <c r="Q608" s="87"/>
      <c r="R608" s="6"/>
      <c r="S608" s="6"/>
      <c r="T608" s="6"/>
      <c r="U608" s="6"/>
      <c r="V608" s="6"/>
      <c r="W608" s="6"/>
      <c r="X608" s="6"/>
      <c r="Y608" s="6"/>
      <c r="Z608" s="6"/>
      <c r="AA608" s="6"/>
      <c r="AB608" s="6"/>
      <c r="AC608" s="6"/>
      <c r="AD608" s="6"/>
      <c r="AE608" s="6"/>
      <c r="AF608" s="6"/>
      <c r="AG608" s="6"/>
      <c r="AH608" s="6"/>
      <c r="AI608" s="6"/>
      <c r="AJ608" s="6"/>
    </row>
    <row r="609" spans="2:36" s="2" customFormat="1">
      <c r="B609" s="87"/>
      <c r="C609" s="87"/>
      <c r="D609" s="87"/>
      <c r="E609" s="87"/>
      <c r="F609" s="87"/>
      <c r="G609" s="87"/>
      <c r="H609" s="87"/>
      <c r="I609" s="87"/>
      <c r="J609" s="87"/>
      <c r="K609" s="87"/>
      <c r="L609" s="87"/>
      <c r="M609" s="87"/>
      <c r="N609" s="87"/>
      <c r="O609" s="87"/>
      <c r="P609" s="87"/>
      <c r="Q609" s="87"/>
      <c r="R609" s="6"/>
      <c r="S609" s="6"/>
      <c r="T609" s="6"/>
      <c r="U609" s="6"/>
      <c r="V609" s="6"/>
      <c r="W609" s="6"/>
      <c r="X609" s="6"/>
      <c r="Y609" s="6"/>
      <c r="Z609" s="6"/>
      <c r="AA609" s="6"/>
      <c r="AB609" s="6"/>
      <c r="AC609" s="6"/>
      <c r="AD609" s="6"/>
      <c r="AE609" s="6"/>
      <c r="AF609" s="6"/>
      <c r="AG609" s="6"/>
      <c r="AH609" s="6"/>
      <c r="AI609" s="6"/>
      <c r="AJ609" s="6"/>
    </row>
    <row r="610" spans="2:36" s="2" customFormat="1">
      <c r="B610" s="87"/>
      <c r="C610" s="87"/>
      <c r="D610" s="87"/>
      <c r="E610" s="87"/>
      <c r="F610" s="87"/>
      <c r="G610" s="87"/>
      <c r="H610" s="87"/>
      <c r="I610" s="87"/>
      <c r="J610" s="87"/>
      <c r="K610" s="87"/>
      <c r="L610" s="87"/>
      <c r="M610" s="87"/>
      <c r="N610" s="87"/>
      <c r="O610" s="87"/>
      <c r="P610" s="87"/>
      <c r="Q610" s="87"/>
      <c r="R610" s="6"/>
      <c r="S610" s="6"/>
      <c r="T610" s="6"/>
      <c r="U610" s="6"/>
      <c r="V610" s="6"/>
      <c r="W610" s="6"/>
      <c r="X610" s="6"/>
      <c r="Y610" s="6"/>
      <c r="Z610" s="6"/>
      <c r="AA610" s="6"/>
      <c r="AB610" s="6"/>
      <c r="AC610" s="6"/>
      <c r="AD610" s="6"/>
      <c r="AE610" s="6"/>
      <c r="AF610" s="6"/>
      <c r="AG610" s="6"/>
      <c r="AH610" s="6"/>
      <c r="AI610" s="6"/>
      <c r="AJ610" s="6"/>
    </row>
    <row r="611" spans="2:36" s="2" customFormat="1">
      <c r="B611" s="87"/>
      <c r="C611" s="87"/>
      <c r="D611" s="87"/>
      <c r="E611" s="87"/>
      <c r="F611" s="87"/>
      <c r="G611" s="87"/>
      <c r="H611" s="87"/>
      <c r="I611" s="87"/>
      <c r="J611" s="87"/>
      <c r="K611" s="87"/>
      <c r="L611" s="87"/>
      <c r="M611" s="87"/>
      <c r="N611" s="87"/>
      <c r="O611" s="87"/>
      <c r="P611" s="87"/>
      <c r="Q611" s="87"/>
      <c r="R611" s="6"/>
      <c r="S611" s="6"/>
      <c r="T611" s="6"/>
      <c r="U611" s="6"/>
      <c r="V611" s="6"/>
      <c r="W611" s="6"/>
      <c r="X611" s="6"/>
      <c r="Y611" s="6"/>
      <c r="Z611" s="6"/>
      <c r="AA611" s="6"/>
      <c r="AB611" s="6"/>
      <c r="AC611" s="6"/>
      <c r="AD611" s="6"/>
      <c r="AE611" s="6"/>
      <c r="AF611" s="6"/>
      <c r="AG611" s="6"/>
      <c r="AH611" s="6"/>
      <c r="AI611" s="6"/>
      <c r="AJ611" s="6"/>
    </row>
    <row r="612" spans="2:36" s="2" customFormat="1">
      <c r="B612" s="87"/>
      <c r="C612" s="87"/>
      <c r="D612" s="87"/>
      <c r="E612" s="87"/>
      <c r="F612" s="87"/>
      <c r="G612" s="87"/>
      <c r="H612" s="87"/>
      <c r="I612" s="87"/>
      <c r="J612" s="87"/>
      <c r="K612" s="87"/>
      <c r="L612" s="87"/>
      <c r="M612" s="87"/>
      <c r="N612" s="87"/>
      <c r="O612" s="87"/>
      <c r="P612" s="87"/>
      <c r="Q612" s="87"/>
      <c r="R612" s="6"/>
      <c r="S612" s="6"/>
      <c r="T612" s="6"/>
      <c r="U612" s="6"/>
      <c r="V612" s="6"/>
      <c r="W612" s="6"/>
      <c r="X612" s="6"/>
      <c r="Y612" s="6"/>
      <c r="Z612" s="6"/>
      <c r="AA612" s="6"/>
      <c r="AB612" s="6"/>
      <c r="AC612" s="6"/>
      <c r="AD612" s="6"/>
      <c r="AE612" s="6"/>
      <c r="AF612" s="6"/>
      <c r="AG612" s="6"/>
      <c r="AH612" s="6"/>
      <c r="AI612" s="6"/>
      <c r="AJ612" s="6"/>
    </row>
    <row r="613" spans="2:36" s="2" customFormat="1">
      <c r="B613" s="87"/>
      <c r="C613" s="87"/>
      <c r="D613" s="87"/>
      <c r="E613" s="87"/>
      <c r="F613" s="87"/>
      <c r="G613" s="87"/>
      <c r="H613" s="87"/>
      <c r="I613" s="87"/>
      <c r="J613" s="87"/>
      <c r="K613" s="87"/>
      <c r="L613" s="87"/>
      <c r="M613" s="87"/>
      <c r="N613" s="87"/>
      <c r="O613" s="87"/>
      <c r="P613" s="87"/>
      <c r="Q613" s="87"/>
      <c r="R613" s="6"/>
      <c r="S613" s="6"/>
      <c r="T613" s="6"/>
      <c r="U613" s="6"/>
      <c r="V613" s="6"/>
      <c r="W613" s="6"/>
      <c r="X613" s="6"/>
      <c r="Y613" s="6"/>
      <c r="Z613" s="6"/>
      <c r="AA613" s="6"/>
      <c r="AB613" s="6"/>
      <c r="AC613" s="6"/>
      <c r="AD613" s="6"/>
      <c r="AE613" s="6"/>
      <c r="AF613" s="6"/>
      <c r="AG613" s="6"/>
      <c r="AH613" s="6"/>
      <c r="AI613" s="6"/>
      <c r="AJ613" s="6"/>
    </row>
    <row r="614" spans="2:36" s="2" customFormat="1">
      <c r="B614" s="87"/>
      <c r="C614" s="87"/>
      <c r="D614" s="87"/>
      <c r="E614" s="87"/>
      <c r="F614" s="87"/>
      <c r="G614" s="87"/>
      <c r="H614" s="87"/>
      <c r="I614" s="87"/>
      <c r="J614" s="87"/>
      <c r="K614" s="87"/>
      <c r="L614" s="87"/>
      <c r="M614" s="87"/>
      <c r="N614" s="87"/>
      <c r="O614" s="87"/>
      <c r="P614" s="87"/>
      <c r="Q614" s="87"/>
      <c r="R614" s="6"/>
      <c r="S614" s="6"/>
      <c r="T614" s="6"/>
      <c r="U614" s="6"/>
      <c r="V614" s="6"/>
      <c r="W614" s="6"/>
      <c r="X614" s="6"/>
      <c r="Y614" s="6"/>
      <c r="Z614" s="6"/>
      <c r="AA614" s="6"/>
      <c r="AB614" s="6"/>
      <c r="AC614" s="6"/>
      <c r="AD614" s="6"/>
      <c r="AE614" s="6"/>
      <c r="AF614" s="6"/>
      <c r="AG614" s="6"/>
      <c r="AH614" s="6"/>
      <c r="AI614" s="6"/>
      <c r="AJ614" s="6"/>
    </row>
    <row r="615" spans="2:36" s="2" customFormat="1">
      <c r="B615" s="87"/>
      <c r="C615" s="87"/>
      <c r="D615" s="87"/>
      <c r="E615" s="87"/>
      <c r="F615" s="87"/>
      <c r="G615" s="87"/>
      <c r="H615" s="87"/>
      <c r="I615" s="87"/>
      <c r="J615" s="87"/>
      <c r="K615" s="87"/>
      <c r="L615" s="87"/>
      <c r="M615" s="87"/>
      <c r="N615" s="87"/>
      <c r="O615" s="87"/>
      <c r="P615" s="87"/>
      <c r="Q615" s="87"/>
      <c r="R615" s="6"/>
      <c r="S615" s="6"/>
      <c r="T615" s="6"/>
      <c r="U615" s="6"/>
      <c r="V615" s="6"/>
      <c r="W615" s="6"/>
      <c r="X615" s="6"/>
      <c r="Y615" s="6"/>
      <c r="Z615" s="6"/>
      <c r="AA615" s="6"/>
      <c r="AB615" s="6"/>
      <c r="AC615" s="6"/>
      <c r="AD615" s="6"/>
      <c r="AE615" s="6"/>
      <c r="AF615" s="6"/>
      <c r="AG615" s="6"/>
      <c r="AH615" s="6"/>
      <c r="AI615" s="6"/>
      <c r="AJ615" s="6"/>
    </row>
    <row r="616" spans="2:36" s="2" customFormat="1">
      <c r="B616" s="87"/>
      <c r="C616" s="87"/>
      <c r="D616" s="87"/>
      <c r="E616" s="87"/>
      <c r="F616" s="87"/>
      <c r="G616" s="87"/>
      <c r="H616" s="87"/>
      <c r="I616" s="87"/>
      <c r="J616" s="87"/>
      <c r="K616" s="87"/>
      <c r="L616" s="87"/>
      <c r="M616" s="87"/>
      <c r="N616" s="87"/>
      <c r="O616" s="87"/>
      <c r="P616" s="87"/>
      <c r="Q616" s="87"/>
      <c r="R616" s="6"/>
      <c r="S616" s="6"/>
      <c r="T616" s="6"/>
      <c r="U616" s="6"/>
      <c r="V616" s="6"/>
      <c r="W616" s="6"/>
      <c r="X616" s="6"/>
      <c r="Y616" s="6"/>
      <c r="Z616" s="6"/>
      <c r="AA616" s="6"/>
      <c r="AB616" s="6"/>
      <c r="AC616" s="6"/>
      <c r="AD616" s="6"/>
      <c r="AE616" s="6"/>
      <c r="AF616" s="6"/>
      <c r="AG616" s="6"/>
      <c r="AH616" s="6"/>
      <c r="AI616" s="6"/>
      <c r="AJ616" s="6"/>
    </row>
    <row r="617" spans="2:36" s="2" customFormat="1">
      <c r="B617" s="87"/>
      <c r="C617" s="87"/>
      <c r="D617" s="87"/>
      <c r="E617" s="87"/>
      <c r="F617" s="87"/>
      <c r="G617" s="87"/>
      <c r="H617" s="87"/>
      <c r="I617" s="87"/>
      <c r="J617" s="87"/>
      <c r="K617" s="87"/>
      <c r="L617" s="87"/>
      <c r="M617" s="87"/>
      <c r="N617" s="87"/>
      <c r="O617" s="87"/>
      <c r="P617" s="87"/>
      <c r="Q617" s="87"/>
      <c r="R617" s="6"/>
      <c r="S617" s="6"/>
      <c r="T617" s="6"/>
      <c r="U617" s="6"/>
      <c r="V617" s="6"/>
      <c r="W617" s="6"/>
      <c r="X617" s="6"/>
      <c r="Y617" s="6"/>
      <c r="Z617" s="6"/>
      <c r="AA617" s="6"/>
      <c r="AB617" s="6"/>
      <c r="AC617" s="6"/>
      <c r="AD617" s="6"/>
      <c r="AE617" s="6"/>
      <c r="AF617" s="6"/>
      <c r="AG617" s="6"/>
      <c r="AH617" s="6"/>
      <c r="AI617" s="6"/>
      <c r="AJ617" s="6"/>
    </row>
    <row r="618" spans="2:36" s="2" customFormat="1">
      <c r="B618" s="87"/>
      <c r="C618" s="87"/>
      <c r="D618" s="87"/>
      <c r="E618" s="87"/>
      <c r="F618" s="87"/>
      <c r="G618" s="87"/>
      <c r="H618" s="87"/>
      <c r="I618" s="87"/>
      <c r="J618" s="87"/>
      <c r="K618" s="87"/>
      <c r="L618" s="87"/>
      <c r="M618" s="87"/>
      <c r="N618" s="87"/>
      <c r="O618" s="87"/>
      <c r="P618" s="87"/>
      <c r="Q618" s="87"/>
      <c r="R618" s="6"/>
      <c r="S618" s="6"/>
      <c r="T618" s="6"/>
      <c r="U618" s="6"/>
      <c r="V618" s="6"/>
      <c r="W618" s="6"/>
      <c r="X618" s="6"/>
      <c r="Y618" s="6"/>
      <c r="Z618" s="6"/>
      <c r="AA618" s="6"/>
      <c r="AB618" s="6"/>
      <c r="AC618" s="6"/>
      <c r="AD618" s="6"/>
      <c r="AE618" s="6"/>
      <c r="AF618" s="6"/>
      <c r="AG618" s="6"/>
      <c r="AH618" s="6"/>
      <c r="AI618" s="6"/>
      <c r="AJ618" s="6"/>
    </row>
    <row r="619" spans="2:36" s="2" customFormat="1">
      <c r="B619" s="87"/>
      <c r="C619" s="87"/>
      <c r="D619" s="87"/>
      <c r="E619" s="87"/>
      <c r="F619" s="87"/>
      <c r="G619" s="87"/>
      <c r="H619" s="87"/>
      <c r="I619" s="87"/>
      <c r="J619" s="87"/>
      <c r="K619" s="87"/>
      <c r="L619" s="87"/>
      <c r="M619" s="87"/>
      <c r="N619" s="87"/>
      <c r="O619" s="87"/>
      <c r="P619" s="87"/>
      <c r="Q619" s="87"/>
      <c r="R619" s="6"/>
      <c r="S619" s="6"/>
      <c r="T619" s="6"/>
      <c r="U619" s="6"/>
      <c r="V619" s="6"/>
      <c r="W619" s="6"/>
      <c r="X619" s="6"/>
      <c r="Y619" s="6"/>
      <c r="Z619" s="6"/>
      <c r="AA619" s="6"/>
      <c r="AB619" s="6"/>
      <c r="AC619" s="6"/>
      <c r="AD619" s="6"/>
      <c r="AE619" s="6"/>
      <c r="AF619" s="6"/>
      <c r="AG619" s="6"/>
      <c r="AH619" s="6"/>
      <c r="AI619" s="6"/>
      <c r="AJ619" s="6"/>
    </row>
    <row r="620" spans="2:36" s="2" customFormat="1">
      <c r="B620" s="87"/>
      <c r="C620" s="87"/>
      <c r="D620" s="87"/>
      <c r="E620" s="87"/>
      <c r="F620" s="87"/>
      <c r="G620" s="87"/>
      <c r="H620" s="87"/>
      <c r="I620" s="87"/>
      <c r="J620" s="87"/>
      <c r="K620" s="87"/>
      <c r="L620" s="87"/>
      <c r="M620" s="87"/>
      <c r="N620" s="87"/>
      <c r="O620" s="87"/>
      <c r="P620" s="87"/>
      <c r="Q620" s="87"/>
      <c r="R620" s="6"/>
      <c r="S620" s="6"/>
      <c r="T620" s="6"/>
      <c r="U620" s="6"/>
      <c r="V620" s="6"/>
      <c r="W620" s="6"/>
      <c r="X620" s="6"/>
      <c r="Y620" s="6"/>
      <c r="Z620" s="6"/>
      <c r="AA620" s="6"/>
      <c r="AB620" s="6"/>
      <c r="AC620" s="6"/>
      <c r="AD620" s="6"/>
      <c r="AE620" s="6"/>
      <c r="AF620" s="6"/>
      <c r="AG620" s="6"/>
      <c r="AH620" s="6"/>
      <c r="AI620" s="6"/>
      <c r="AJ620" s="6"/>
    </row>
    <row r="621" spans="2:36" s="2" customFormat="1">
      <c r="B621" s="87"/>
      <c r="C621" s="87"/>
      <c r="D621" s="87"/>
      <c r="E621" s="87"/>
      <c r="F621" s="87"/>
      <c r="G621" s="87"/>
      <c r="H621" s="87"/>
      <c r="I621" s="87"/>
      <c r="J621" s="87"/>
      <c r="K621" s="87"/>
      <c r="L621" s="87"/>
      <c r="M621" s="87"/>
      <c r="N621" s="87"/>
      <c r="O621" s="87"/>
      <c r="P621" s="87"/>
      <c r="Q621" s="87"/>
      <c r="R621" s="6"/>
      <c r="S621" s="6"/>
      <c r="T621" s="6"/>
      <c r="U621" s="6"/>
      <c r="V621" s="6"/>
      <c r="W621" s="6"/>
      <c r="X621" s="6"/>
      <c r="Y621" s="6"/>
      <c r="Z621" s="6"/>
      <c r="AA621" s="6"/>
      <c r="AB621" s="6"/>
      <c r="AC621" s="6"/>
      <c r="AD621" s="6"/>
      <c r="AE621" s="6"/>
      <c r="AF621" s="6"/>
      <c r="AG621" s="6"/>
      <c r="AH621" s="6"/>
      <c r="AI621" s="6"/>
      <c r="AJ621" s="6"/>
    </row>
    <row r="622" spans="2:36" s="2" customFormat="1">
      <c r="B622" s="87"/>
      <c r="C622" s="87"/>
      <c r="D622" s="87"/>
      <c r="E622" s="87"/>
      <c r="F622" s="87"/>
      <c r="G622" s="87"/>
      <c r="H622" s="87"/>
      <c r="I622" s="87"/>
      <c r="J622" s="87"/>
      <c r="K622" s="87"/>
      <c r="L622" s="87"/>
      <c r="M622" s="87"/>
      <c r="N622" s="87"/>
      <c r="O622" s="87"/>
      <c r="P622" s="87"/>
      <c r="Q622" s="87"/>
      <c r="R622" s="6"/>
      <c r="S622" s="6"/>
      <c r="T622" s="6"/>
      <c r="U622" s="6"/>
      <c r="V622" s="6"/>
      <c r="W622" s="6"/>
      <c r="X622" s="6"/>
      <c r="Y622" s="6"/>
      <c r="Z622" s="6"/>
      <c r="AA622" s="6"/>
      <c r="AB622" s="6"/>
      <c r="AC622" s="6"/>
      <c r="AD622" s="6"/>
      <c r="AE622" s="6"/>
      <c r="AF622" s="6"/>
      <c r="AG622" s="6"/>
      <c r="AH622" s="6"/>
      <c r="AI622" s="6"/>
      <c r="AJ622" s="6"/>
    </row>
    <row r="623" spans="2:36" s="2" customFormat="1">
      <c r="B623" s="87"/>
      <c r="C623" s="87"/>
      <c r="D623" s="87"/>
      <c r="E623" s="87"/>
      <c r="F623" s="87"/>
      <c r="G623" s="87"/>
      <c r="H623" s="87"/>
      <c r="I623" s="87"/>
      <c r="J623" s="87"/>
      <c r="K623" s="87"/>
      <c r="L623" s="87"/>
      <c r="M623" s="87"/>
      <c r="N623" s="87"/>
      <c r="O623" s="87"/>
      <c r="P623" s="87"/>
      <c r="Q623" s="87"/>
      <c r="R623" s="6"/>
      <c r="S623" s="6"/>
      <c r="T623" s="6"/>
      <c r="U623" s="6"/>
      <c r="V623" s="6"/>
      <c r="W623" s="6"/>
      <c r="X623" s="6"/>
      <c r="Y623" s="6"/>
      <c r="Z623" s="6"/>
      <c r="AA623" s="6"/>
      <c r="AB623" s="6"/>
      <c r="AC623" s="6"/>
      <c r="AD623" s="6"/>
      <c r="AE623" s="6"/>
      <c r="AF623" s="6"/>
      <c r="AG623" s="6"/>
      <c r="AH623" s="6"/>
      <c r="AI623" s="6"/>
      <c r="AJ623" s="6"/>
    </row>
    <row r="624" spans="2:36" s="2" customFormat="1">
      <c r="B624" s="87"/>
      <c r="C624" s="87"/>
      <c r="D624" s="87"/>
      <c r="E624" s="87"/>
      <c r="F624" s="87"/>
      <c r="G624" s="87"/>
      <c r="H624" s="87"/>
      <c r="I624" s="87"/>
      <c r="J624" s="87"/>
      <c r="K624" s="87"/>
      <c r="L624" s="87"/>
      <c r="M624" s="87"/>
      <c r="N624" s="87"/>
      <c r="O624" s="87"/>
      <c r="P624" s="87"/>
      <c r="Q624" s="87"/>
      <c r="R624" s="6"/>
      <c r="S624" s="6"/>
      <c r="T624" s="6"/>
      <c r="U624" s="6"/>
      <c r="V624" s="6"/>
      <c r="W624" s="6"/>
      <c r="X624" s="6"/>
      <c r="Y624" s="6"/>
      <c r="Z624" s="6"/>
      <c r="AA624" s="6"/>
      <c r="AB624" s="6"/>
      <c r="AC624" s="6"/>
      <c r="AD624" s="6"/>
      <c r="AE624" s="6"/>
      <c r="AF624" s="6"/>
      <c r="AG624" s="6"/>
      <c r="AH624" s="6"/>
      <c r="AI624" s="6"/>
      <c r="AJ624" s="6"/>
    </row>
    <row r="625" spans="2:36" s="2" customFormat="1">
      <c r="B625" s="87"/>
      <c r="C625" s="87"/>
      <c r="D625" s="87"/>
      <c r="E625" s="87"/>
      <c r="F625" s="87"/>
      <c r="G625" s="87"/>
      <c r="H625" s="87"/>
      <c r="I625" s="87"/>
      <c r="J625" s="87"/>
      <c r="K625" s="87"/>
      <c r="L625" s="87"/>
      <c r="M625" s="87"/>
      <c r="N625" s="87"/>
      <c r="O625" s="87"/>
      <c r="P625" s="87"/>
      <c r="Q625" s="87"/>
      <c r="R625" s="6"/>
      <c r="S625" s="6"/>
      <c r="T625" s="6"/>
      <c r="U625" s="6"/>
      <c r="V625" s="6"/>
      <c r="W625" s="6"/>
      <c r="X625" s="6"/>
      <c r="Y625" s="6"/>
      <c r="Z625" s="6"/>
      <c r="AA625" s="6"/>
      <c r="AB625" s="6"/>
      <c r="AC625" s="6"/>
      <c r="AD625" s="6"/>
      <c r="AE625" s="6"/>
      <c r="AF625" s="6"/>
      <c r="AG625" s="6"/>
      <c r="AH625" s="6"/>
      <c r="AI625" s="6"/>
      <c r="AJ625" s="6"/>
    </row>
    <row r="626" spans="2:36" s="2" customFormat="1">
      <c r="B626" s="87"/>
      <c r="C626" s="87"/>
      <c r="D626" s="87"/>
      <c r="E626" s="87"/>
      <c r="F626" s="87"/>
      <c r="G626" s="87"/>
      <c r="H626" s="87"/>
      <c r="I626" s="87"/>
      <c r="J626" s="87"/>
      <c r="K626" s="87"/>
      <c r="L626" s="87"/>
      <c r="M626" s="87"/>
      <c r="N626" s="87"/>
      <c r="O626" s="87"/>
      <c r="P626" s="87"/>
      <c r="Q626" s="87"/>
      <c r="R626" s="6"/>
      <c r="S626" s="6"/>
      <c r="T626" s="6"/>
      <c r="U626" s="6"/>
      <c r="V626" s="6"/>
      <c r="W626" s="6"/>
      <c r="X626" s="6"/>
      <c r="Y626" s="6"/>
      <c r="Z626" s="6"/>
      <c r="AA626" s="6"/>
      <c r="AB626" s="6"/>
      <c r="AC626" s="6"/>
      <c r="AD626" s="6"/>
      <c r="AE626" s="6"/>
      <c r="AF626" s="6"/>
      <c r="AG626" s="6"/>
      <c r="AH626" s="6"/>
      <c r="AI626" s="6"/>
      <c r="AJ626" s="6"/>
    </row>
    <row r="627" spans="2:36" s="2" customFormat="1">
      <c r="B627" s="87"/>
      <c r="C627" s="87"/>
      <c r="D627" s="87"/>
      <c r="E627" s="87"/>
      <c r="F627" s="87"/>
      <c r="G627" s="87"/>
      <c r="H627" s="87"/>
      <c r="I627" s="87"/>
      <c r="J627" s="87"/>
      <c r="K627" s="87"/>
      <c r="L627" s="87"/>
      <c r="M627" s="87"/>
      <c r="N627" s="87"/>
      <c r="O627" s="87"/>
      <c r="P627" s="87"/>
      <c r="Q627" s="87"/>
      <c r="R627" s="6"/>
      <c r="S627" s="6"/>
      <c r="T627" s="6"/>
      <c r="U627" s="6"/>
      <c r="V627" s="6"/>
      <c r="W627" s="6"/>
      <c r="X627" s="6"/>
      <c r="Y627" s="6"/>
      <c r="Z627" s="6"/>
      <c r="AA627" s="6"/>
      <c r="AB627" s="6"/>
      <c r="AC627" s="6"/>
      <c r="AD627" s="6"/>
      <c r="AE627" s="6"/>
      <c r="AF627" s="6"/>
      <c r="AG627" s="6"/>
      <c r="AH627" s="6"/>
      <c r="AI627" s="6"/>
      <c r="AJ627" s="6"/>
    </row>
    <row r="628" spans="2:36" s="2" customFormat="1">
      <c r="B628" s="87"/>
      <c r="C628" s="87"/>
      <c r="D628" s="87"/>
      <c r="E628" s="87"/>
      <c r="F628" s="87"/>
      <c r="G628" s="87"/>
      <c r="H628" s="87"/>
      <c r="I628" s="87"/>
      <c r="J628" s="87"/>
      <c r="K628" s="87"/>
      <c r="L628" s="87"/>
      <c r="M628" s="87"/>
      <c r="N628" s="87"/>
      <c r="O628" s="87"/>
      <c r="P628" s="87"/>
      <c r="Q628" s="87"/>
      <c r="R628" s="6"/>
      <c r="S628" s="6"/>
      <c r="T628" s="6"/>
      <c r="U628" s="6"/>
      <c r="V628" s="6"/>
      <c r="W628" s="6"/>
      <c r="X628" s="6"/>
      <c r="Y628" s="6"/>
      <c r="Z628" s="6"/>
      <c r="AA628" s="6"/>
      <c r="AB628" s="6"/>
      <c r="AC628" s="6"/>
      <c r="AD628" s="6"/>
      <c r="AE628" s="6"/>
      <c r="AF628" s="6"/>
      <c r="AG628" s="6"/>
      <c r="AH628" s="6"/>
      <c r="AI628" s="6"/>
      <c r="AJ628" s="6"/>
    </row>
    <row r="629" spans="2:36" s="2" customFormat="1">
      <c r="B629" s="87"/>
      <c r="C629" s="87"/>
      <c r="D629" s="87"/>
      <c r="E629" s="87"/>
      <c r="F629" s="87"/>
      <c r="G629" s="87"/>
      <c r="H629" s="87"/>
      <c r="I629" s="87"/>
      <c r="J629" s="87"/>
      <c r="K629" s="87"/>
      <c r="L629" s="87"/>
      <c r="M629" s="87"/>
      <c r="N629" s="87"/>
      <c r="O629" s="87"/>
      <c r="P629" s="87"/>
      <c r="Q629" s="87"/>
      <c r="R629" s="6"/>
      <c r="S629" s="6"/>
      <c r="T629" s="6"/>
      <c r="U629" s="6"/>
      <c r="V629" s="6"/>
      <c r="W629" s="6"/>
      <c r="X629" s="6"/>
      <c r="Y629" s="6"/>
      <c r="Z629" s="6"/>
      <c r="AA629" s="6"/>
      <c r="AB629" s="6"/>
      <c r="AC629" s="6"/>
      <c r="AD629" s="6"/>
      <c r="AE629" s="6"/>
      <c r="AF629" s="6"/>
      <c r="AG629" s="6"/>
      <c r="AH629" s="6"/>
      <c r="AI629" s="6"/>
      <c r="AJ629" s="6"/>
    </row>
    <row r="630" spans="2:36" s="2" customFormat="1">
      <c r="B630" s="87"/>
      <c r="C630" s="87"/>
      <c r="D630" s="87"/>
      <c r="E630" s="87"/>
      <c r="F630" s="87"/>
      <c r="G630" s="87"/>
      <c r="H630" s="87"/>
      <c r="I630" s="87"/>
      <c r="J630" s="87"/>
      <c r="K630" s="87"/>
      <c r="L630" s="87"/>
      <c r="M630" s="87"/>
      <c r="N630" s="87"/>
      <c r="O630" s="87"/>
      <c r="P630" s="87"/>
      <c r="Q630" s="87"/>
      <c r="R630" s="6"/>
      <c r="S630" s="6"/>
      <c r="T630" s="6"/>
      <c r="U630" s="6"/>
      <c r="V630" s="6"/>
      <c r="W630" s="6"/>
      <c r="X630" s="6"/>
      <c r="Y630" s="6"/>
      <c r="Z630" s="6"/>
      <c r="AA630" s="6"/>
      <c r="AB630" s="6"/>
      <c r="AC630" s="6"/>
      <c r="AD630" s="6"/>
      <c r="AE630" s="6"/>
      <c r="AF630" s="6"/>
      <c r="AG630" s="6"/>
      <c r="AH630" s="6"/>
      <c r="AI630" s="6"/>
      <c r="AJ630" s="6"/>
    </row>
    <row r="631" spans="2:36" s="2" customFormat="1">
      <c r="B631" s="87"/>
      <c r="C631" s="87"/>
      <c r="D631" s="87"/>
      <c r="E631" s="87"/>
      <c r="F631" s="87"/>
      <c r="G631" s="87"/>
      <c r="H631" s="87"/>
      <c r="I631" s="87"/>
      <c r="J631" s="87"/>
      <c r="K631" s="87"/>
      <c r="L631" s="87"/>
      <c r="M631" s="87"/>
      <c r="N631" s="87"/>
      <c r="O631" s="87"/>
      <c r="P631" s="87"/>
      <c r="Q631" s="87"/>
      <c r="R631" s="6"/>
      <c r="S631" s="6"/>
      <c r="T631" s="6"/>
      <c r="U631" s="6"/>
      <c r="V631" s="6"/>
      <c r="W631" s="6"/>
      <c r="X631" s="6"/>
      <c r="Y631" s="6"/>
      <c r="Z631" s="6"/>
      <c r="AA631" s="6"/>
      <c r="AB631" s="6"/>
      <c r="AC631" s="6"/>
      <c r="AD631" s="6"/>
      <c r="AE631" s="6"/>
      <c r="AF631" s="6"/>
      <c r="AG631" s="6"/>
      <c r="AH631" s="6"/>
      <c r="AI631" s="6"/>
      <c r="AJ631" s="6"/>
    </row>
    <row r="632" spans="2:36" s="2" customFormat="1">
      <c r="B632" s="87"/>
      <c r="C632" s="87"/>
      <c r="D632" s="87"/>
      <c r="E632" s="87"/>
      <c r="F632" s="87"/>
      <c r="G632" s="87"/>
      <c r="H632" s="87"/>
      <c r="I632" s="87"/>
      <c r="J632" s="87"/>
      <c r="K632" s="87"/>
      <c r="L632" s="87"/>
      <c r="M632" s="87"/>
      <c r="N632" s="87"/>
      <c r="O632" s="87"/>
      <c r="P632" s="87"/>
      <c r="Q632" s="87"/>
      <c r="R632" s="6"/>
      <c r="S632" s="6"/>
      <c r="T632" s="6"/>
      <c r="U632" s="6"/>
      <c r="V632" s="6"/>
      <c r="W632" s="6"/>
      <c r="X632" s="6"/>
      <c r="Y632" s="6"/>
      <c r="Z632" s="6"/>
      <c r="AA632" s="6"/>
      <c r="AB632" s="6"/>
      <c r="AC632" s="6"/>
      <c r="AD632" s="6"/>
      <c r="AE632" s="6"/>
      <c r="AF632" s="6"/>
      <c r="AG632" s="6"/>
      <c r="AH632" s="6"/>
      <c r="AI632" s="6"/>
      <c r="AJ632" s="6"/>
    </row>
    <row r="633" spans="2:36" s="2" customFormat="1">
      <c r="B633" s="87"/>
      <c r="C633" s="87"/>
      <c r="D633" s="87"/>
      <c r="E633" s="87"/>
      <c r="F633" s="87"/>
      <c r="G633" s="87"/>
      <c r="H633" s="87"/>
      <c r="I633" s="87"/>
      <c r="J633" s="87"/>
      <c r="K633" s="87"/>
      <c r="L633" s="87"/>
      <c r="M633" s="87"/>
      <c r="N633" s="87"/>
      <c r="O633" s="87"/>
      <c r="P633" s="87"/>
      <c r="Q633" s="87"/>
      <c r="R633" s="6"/>
      <c r="S633" s="6"/>
      <c r="T633" s="6"/>
      <c r="U633" s="6"/>
      <c r="V633" s="6"/>
      <c r="W633" s="6"/>
      <c r="X633" s="6"/>
      <c r="Y633" s="6"/>
      <c r="Z633" s="6"/>
      <c r="AA633" s="6"/>
      <c r="AB633" s="6"/>
      <c r="AC633" s="6"/>
      <c r="AD633" s="6"/>
      <c r="AE633" s="6"/>
      <c r="AF633" s="6"/>
      <c r="AG633" s="6"/>
      <c r="AH633" s="6"/>
      <c r="AI633" s="6"/>
      <c r="AJ633" s="6"/>
    </row>
    <row r="634" spans="2:36" s="2" customFormat="1">
      <c r="B634" s="87"/>
      <c r="C634" s="87"/>
      <c r="D634" s="87"/>
      <c r="E634" s="87"/>
      <c r="F634" s="87"/>
      <c r="G634" s="87"/>
      <c r="H634" s="87"/>
      <c r="I634" s="87"/>
      <c r="J634" s="87"/>
      <c r="K634" s="87"/>
      <c r="L634" s="87"/>
      <c r="M634" s="87"/>
      <c r="N634" s="87"/>
      <c r="O634" s="87"/>
      <c r="P634" s="87"/>
      <c r="Q634" s="87"/>
      <c r="R634" s="6"/>
      <c r="S634" s="6"/>
      <c r="T634" s="6"/>
      <c r="U634" s="6"/>
      <c r="V634" s="6"/>
      <c r="W634" s="6"/>
      <c r="X634" s="6"/>
      <c r="Y634" s="6"/>
      <c r="Z634" s="6"/>
      <c r="AA634" s="6"/>
      <c r="AB634" s="6"/>
      <c r="AC634" s="6"/>
      <c r="AD634" s="6"/>
      <c r="AE634" s="6"/>
      <c r="AF634" s="6"/>
      <c r="AG634" s="6"/>
      <c r="AH634" s="6"/>
      <c r="AI634" s="6"/>
      <c r="AJ634" s="6"/>
    </row>
    <row r="635" spans="2:36" s="2" customFormat="1">
      <c r="B635" s="87"/>
      <c r="C635" s="87"/>
      <c r="D635" s="87"/>
      <c r="E635" s="87"/>
      <c r="F635" s="87"/>
      <c r="G635" s="87"/>
      <c r="H635" s="87"/>
      <c r="I635" s="87"/>
      <c r="J635" s="87"/>
      <c r="K635" s="87"/>
      <c r="L635" s="87"/>
      <c r="M635" s="87"/>
      <c r="N635" s="87"/>
      <c r="O635" s="87"/>
      <c r="P635" s="87"/>
      <c r="Q635" s="87"/>
      <c r="R635" s="6"/>
      <c r="S635" s="6"/>
      <c r="T635" s="6"/>
      <c r="U635" s="6"/>
      <c r="V635" s="6"/>
      <c r="W635" s="6"/>
      <c r="X635" s="6"/>
      <c r="Y635" s="6"/>
      <c r="Z635" s="6"/>
      <c r="AA635" s="6"/>
      <c r="AB635" s="6"/>
      <c r="AC635" s="6"/>
      <c r="AD635" s="6"/>
      <c r="AE635" s="6"/>
      <c r="AF635" s="6"/>
      <c r="AG635" s="6"/>
      <c r="AH635" s="6"/>
      <c r="AI635" s="6"/>
      <c r="AJ635" s="6"/>
    </row>
    <row r="636" spans="2:36" s="2" customFormat="1">
      <c r="B636" s="87"/>
      <c r="C636" s="87"/>
      <c r="D636" s="87"/>
      <c r="E636" s="87"/>
      <c r="F636" s="87"/>
      <c r="G636" s="87"/>
      <c r="H636" s="87"/>
      <c r="I636" s="87"/>
      <c r="J636" s="87"/>
      <c r="K636" s="87"/>
      <c r="L636" s="87"/>
      <c r="M636" s="87"/>
      <c r="N636" s="87"/>
      <c r="O636" s="87"/>
      <c r="P636" s="87"/>
      <c r="Q636" s="87"/>
      <c r="R636" s="6"/>
      <c r="S636" s="6"/>
      <c r="T636" s="6"/>
      <c r="U636" s="6"/>
      <c r="V636" s="6"/>
      <c r="W636" s="6"/>
      <c r="X636" s="6"/>
      <c r="Y636" s="6"/>
      <c r="Z636" s="6"/>
      <c r="AA636" s="6"/>
      <c r="AB636" s="6"/>
      <c r="AC636" s="6"/>
      <c r="AD636" s="6"/>
      <c r="AE636" s="6"/>
      <c r="AF636" s="6"/>
      <c r="AG636" s="6"/>
      <c r="AH636" s="6"/>
      <c r="AI636" s="6"/>
      <c r="AJ636" s="6"/>
    </row>
    <row r="637" spans="2:36" s="2" customFormat="1">
      <c r="B637" s="87"/>
      <c r="C637" s="87"/>
      <c r="D637" s="87"/>
      <c r="E637" s="87"/>
      <c r="F637" s="87"/>
      <c r="G637" s="87"/>
      <c r="H637" s="87"/>
      <c r="I637" s="87"/>
      <c r="J637" s="87"/>
      <c r="K637" s="87"/>
      <c r="L637" s="87"/>
      <c r="M637" s="87"/>
      <c r="N637" s="87"/>
      <c r="O637" s="87"/>
      <c r="P637" s="87"/>
      <c r="Q637" s="87"/>
      <c r="R637" s="6"/>
      <c r="S637" s="6"/>
      <c r="T637" s="6"/>
      <c r="U637" s="6"/>
      <c r="V637" s="6"/>
      <c r="W637" s="6"/>
      <c r="X637" s="6"/>
      <c r="Y637" s="6"/>
      <c r="Z637" s="6"/>
      <c r="AA637" s="6"/>
      <c r="AB637" s="6"/>
      <c r="AC637" s="6"/>
      <c r="AD637" s="6"/>
      <c r="AE637" s="6"/>
      <c r="AF637" s="6"/>
      <c r="AG637" s="6"/>
      <c r="AH637" s="6"/>
      <c r="AI637" s="6"/>
      <c r="AJ637" s="6"/>
    </row>
    <row r="638" spans="2:36" s="2" customFormat="1">
      <c r="B638" s="87"/>
      <c r="C638" s="87"/>
      <c r="D638" s="87"/>
      <c r="E638" s="87"/>
      <c r="F638" s="87"/>
      <c r="G638" s="87"/>
      <c r="H638" s="87"/>
      <c r="I638" s="87"/>
      <c r="J638" s="87"/>
      <c r="K638" s="87"/>
      <c r="L638" s="87"/>
      <c r="M638" s="87"/>
      <c r="N638" s="87"/>
      <c r="O638" s="87"/>
      <c r="P638" s="87"/>
      <c r="Q638" s="87"/>
      <c r="R638" s="6"/>
      <c r="S638" s="6"/>
      <c r="T638" s="6"/>
      <c r="U638" s="6"/>
      <c r="V638" s="6"/>
      <c r="W638" s="6"/>
      <c r="X638" s="6"/>
      <c r="Y638" s="6"/>
      <c r="Z638" s="6"/>
      <c r="AA638" s="6"/>
      <c r="AB638" s="6"/>
      <c r="AC638" s="6"/>
      <c r="AD638" s="6"/>
      <c r="AE638" s="6"/>
      <c r="AF638" s="6"/>
      <c r="AG638" s="6"/>
      <c r="AH638" s="6"/>
      <c r="AI638" s="6"/>
      <c r="AJ638" s="6"/>
    </row>
    <row r="639" spans="2:36" s="2" customFormat="1">
      <c r="B639" s="87"/>
      <c r="C639" s="87"/>
      <c r="D639" s="87"/>
      <c r="E639" s="87"/>
      <c r="F639" s="87"/>
      <c r="G639" s="87"/>
      <c r="H639" s="87"/>
      <c r="I639" s="87"/>
      <c r="J639" s="87"/>
      <c r="K639" s="87"/>
      <c r="L639" s="87"/>
      <c r="M639" s="87"/>
      <c r="N639" s="87"/>
      <c r="O639" s="87"/>
      <c r="P639" s="87"/>
      <c r="Q639" s="87"/>
      <c r="R639" s="6"/>
      <c r="S639" s="6"/>
      <c r="T639" s="6"/>
      <c r="U639" s="6"/>
      <c r="V639" s="6"/>
      <c r="W639" s="6"/>
      <c r="X639" s="6"/>
      <c r="Y639" s="6"/>
      <c r="Z639" s="6"/>
      <c r="AA639" s="6"/>
      <c r="AB639" s="6"/>
      <c r="AC639" s="6"/>
      <c r="AD639" s="6"/>
      <c r="AE639" s="6"/>
      <c r="AF639" s="6"/>
      <c r="AG639" s="6"/>
      <c r="AH639" s="6"/>
      <c r="AI639" s="6"/>
      <c r="AJ639" s="6"/>
    </row>
    <row r="640" spans="2:36" s="2" customFormat="1">
      <c r="B640" s="87"/>
      <c r="C640" s="87"/>
      <c r="D640" s="87"/>
      <c r="E640" s="87"/>
      <c r="F640" s="87"/>
      <c r="G640" s="87"/>
      <c r="H640" s="87"/>
      <c r="I640" s="87"/>
      <c r="J640" s="87"/>
      <c r="K640" s="87"/>
      <c r="L640" s="87"/>
      <c r="M640" s="87"/>
      <c r="N640" s="87"/>
      <c r="O640" s="87"/>
      <c r="P640" s="87"/>
      <c r="Q640" s="87"/>
      <c r="R640" s="6"/>
      <c r="S640" s="6"/>
      <c r="T640" s="6"/>
      <c r="U640" s="6"/>
      <c r="V640" s="6"/>
      <c r="W640" s="6"/>
      <c r="X640" s="6"/>
      <c r="Y640" s="6"/>
      <c r="Z640" s="6"/>
      <c r="AA640" s="6"/>
      <c r="AB640" s="6"/>
      <c r="AC640" s="6"/>
      <c r="AD640" s="6"/>
      <c r="AE640" s="6"/>
      <c r="AF640" s="6"/>
      <c r="AG640" s="6"/>
      <c r="AH640" s="6"/>
      <c r="AI640" s="6"/>
      <c r="AJ640" s="6"/>
    </row>
    <row r="641" spans="2:36" s="2" customFormat="1">
      <c r="B641" s="87"/>
      <c r="C641" s="87"/>
      <c r="D641" s="87"/>
      <c r="E641" s="87"/>
      <c r="F641" s="87"/>
      <c r="G641" s="87"/>
      <c r="H641" s="87"/>
      <c r="I641" s="87"/>
      <c r="J641" s="87"/>
      <c r="K641" s="87"/>
      <c r="L641" s="87"/>
      <c r="M641" s="87"/>
      <c r="N641" s="87"/>
      <c r="O641" s="87"/>
      <c r="P641" s="87"/>
      <c r="Q641" s="87"/>
      <c r="R641" s="6"/>
      <c r="S641" s="6"/>
      <c r="T641" s="6"/>
      <c r="U641" s="6"/>
      <c r="V641" s="6"/>
      <c r="W641" s="6"/>
      <c r="X641" s="6"/>
      <c r="Y641" s="6"/>
      <c r="Z641" s="6"/>
      <c r="AA641" s="6"/>
      <c r="AB641" s="6"/>
      <c r="AC641" s="6"/>
      <c r="AD641" s="6"/>
      <c r="AE641" s="6"/>
      <c r="AF641" s="6"/>
      <c r="AG641" s="6"/>
      <c r="AH641" s="6"/>
      <c r="AI641" s="6"/>
      <c r="AJ641" s="6"/>
    </row>
    <row r="642" spans="2:36" s="2" customFormat="1">
      <c r="B642" s="87"/>
      <c r="C642" s="87"/>
      <c r="D642" s="87"/>
      <c r="E642" s="87"/>
      <c r="F642" s="87"/>
      <c r="G642" s="87"/>
      <c r="H642" s="87"/>
      <c r="I642" s="87"/>
      <c r="J642" s="87"/>
      <c r="K642" s="87"/>
      <c r="L642" s="87"/>
      <c r="M642" s="87"/>
      <c r="N642" s="87"/>
      <c r="O642" s="87"/>
      <c r="P642" s="87"/>
      <c r="Q642" s="87"/>
      <c r="R642" s="6"/>
      <c r="S642" s="6"/>
      <c r="T642" s="6"/>
      <c r="U642" s="6"/>
      <c r="V642" s="6"/>
      <c r="W642" s="6"/>
      <c r="X642" s="6"/>
      <c r="Y642" s="6"/>
      <c r="Z642" s="6"/>
      <c r="AA642" s="6"/>
      <c r="AB642" s="6"/>
      <c r="AC642" s="6"/>
      <c r="AD642" s="6"/>
      <c r="AE642" s="6"/>
      <c r="AF642" s="6"/>
      <c r="AG642" s="6"/>
      <c r="AH642" s="6"/>
      <c r="AI642" s="6"/>
      <c r="AJ642" s="6"/>
    </row>
    <row r="643" spans="2:36" s="2" customFormat="1">
      <c r="B643" s="87"/>
      <c r="C643" s="87"/>
      <c r="D643" s="87"/>
      <c r="E643" s="87"/>
      <c r="F643" s="87"/>
      <c r="G643" s="87"/>
      <c r="H643" s="87"/>
      <c r="I643" s="87"/>
      <c r="J643" s="87"/>
      <c r="K643" s="87"/>
      <c r="L643" s="87"/>
      <c r="M643" s="87"/>
      <c r="N643" s="87"/>
      <c r="O643" s="87"/>
      <c r="P643" s="87"/>
      <c r="Q643" s="87"/>
      <c r="R643" s="6"/>
      <c r="S643" s="6"/>
      <c r="T643" s="6"/>
      <c r="U643" s="6"/>
      <c r="V643" s="6"/>
      <c r="W643" s="6"/>
      <c r="X643" s="6"/>
      <c r="Y643" s="6"/>
      <c r="Z643" s="6"/>
      <c r="AA643" s="6"/>
      <c r="AB643" s="6"/>
      <c r="AC643" s="6"/>
      <c r="AD643" s="6"/>
      <c r="AE643" s="6"/>
      <c r="AF643" s="6"/>
      <c r="AG643" s="6"/>
      <c r="AH643" s="6"/>
      <c r="AI643" s="6"/>
      <c r="AJ643" s="6"/>
    </row>
    <row r="644" spans="2:36" s="2" customFormat="1">
      <c r="B644" s="87"/>
      <c r="C644" s="87"/>
      <c r="D644" s="87"/>
      <c r="E644" s="87"/>
      <c r="F644" s="87"/>
      <c r="G644" s="87"/>
      <c r="H644" s="87"/>
      <c r="I644" s="87"/>
      <c r="J644" s="87"/>
      <c r="K644" s="87"/>
      <c r="L644" s="87"/>
      <c r="M644" s="87"/>
      <c r="N644" s="87"/>
      <c r="O644" s="87"/>
      <c r="P644" s="87"/>
      <c r="Q644" s="87"/>
      <c r="R644" s="6"/>
      <c r="S644" s="6"/>
      <c r="T644" s="6"/>
      <c r="U644" s="6"/>
      <c r="V644" s="6"/>
      <c r="W644" s="6"/>
      <c r="X644" s="6"/>
      <c r="Y644" s="6"/>
      <c r="Z644" s="6"/>
      <c r="AA644" s="6"/>
      <c r="AB644" s="6"/>
      <c r="AC644" s="6"/>
      <c r="AD644" s="6"/>
      <c r="AE644" s="6"/>
      <c r="AF644" s="6"/>
      <c r="AG644" s="6"/>
      <c r="AH644" s="6"/>
      <c r="AI644" s="6"/>
      <c r="AJ644" s="6"/>
    </row>
    <row r="645" spans="2:36" s="2" customFormat="1">
      <c r="B645" s="87"/>
      <c r="C645" s="87"/>
      <c r="D645" s="87"/>
      <c r="E645" s="87"/>
      <c r="F645" s="87"/>
      <c r="G645" s="87"/>
      <c r="H645" s="87"/>
      <c r="I645" s="87"/>
      <c r="J645" s="87"/>
      <c r="K645" s="87"/>
      <c r="L645" s="87"/>
      <c r="M645" s="87"/>
      <c r="N645" s="87"/>
      <c r="O645" s="87"/>
      <c r="P645" s="87"/>
      <c r="Q645" s="87"/>
      <c r="R645" s="6"/>
      <c r="S645" s="6"/>
      <c r="T645" s="6"/>
      <c r="U645" s="6"/>
      <c r="V645" s="6"/>
      <c r="W645" s="6"/>
      <c r="X645" s="6"/>
      <c r="Y645" s="6"/>
      <c r="Z645" s="6"/>
      <c r="AA645" s="6"/>
      <c r="AB645" s="6"/>
      <c r="AC645" s="6"/>
      <c r="AD645" s="6"/>
      <c r="AE645" s="6"/>
      <c r="AF645" s="6"/>
      <c r="AG645" s="6"/>
      <c r="AH645" s="6"/>
      <c r="AI645" s="6"/>
      <c r="AJ645" s="6"/>
    </row>
    <row r="646" spans="2:36" s="2" customFormat="1">
      <c r="B646" s="87"/>
      <c r="C646" s="87"/>
      <c r="D646" s="87"/>
      <c r="E646" s="87"/>
      <c r="F646" s="87"/>
      <c r="G646" s="87"/>
      <c r="H646" s="87"/>
      <c r="I646" s="87"/>
      <c r="J646" s="87"/>
      <c r="K646" s="87"/>
      <c r="L646" s="87"/>
      <c r="M646" s="87"/>
      <c r="N646" s="87"/>
      <c r="O646" s="87"/>
      <c r="P646" s="87"/>
      <c r="Q646" s="87"/>
      <c r="R646" s="6"/>
      <c r="S646" s="6"/>
      <c r="T646" s="6"/>
      <c r="U646" s="6"/>
      <c r="V646" s="6"/>
      <c r="W646" s="6"/>
      <c r="X646" s="6"/>
      <c r="Y646" s="6"/>
      <c r="Z646" s="6"/>
      <c r="AA646" s="6"/>
      <c r="AB646" s="6"/>
      <c r="AC646" s="6"/>
      <c r="AD646" s="6"/>
      <c r="AE646" s="6"/>
      <c r="AF646" s="6"/>
      <c r="AG646" s="6"/>
      <c r="AH646" s="6"/>
      <c r="AI646" s="6"/>
      <c r="AJ646" s="6"/>
    </row>
    <row r="647" spans="2:36" s="2" customFormat="1">
      <c r="B647" s="87"/>
      <c r="C647" s="87"/>
      <c r="D647" s="87"/>
      <c r="E647" s="87"/>
      <c r="F647" s="87"/>
      <c r="G647" s="87"/>
      <c r="H647" s="87"/>
      <c r="I647" s="87"/>
      <c r="J647" s="87"/>
      <c r="K647" s="87"/>
      <c r="L647" s="87"/>
      <c r="M647" s="87"/>
      <c r="N647" s="87"/>
      <c r="O647" s="87"/>
      <c r="P647" s="87"/>
      <c r="Q647" s="87"/>
      <c r="R647" s="6"/>
      <c r="S647" s="6"/>
      <c r="T647" s="6"/>
      <c r="U647" s="6"/>
      <c r="V647" s="6"/>
      <c r="W647" s="6"/>
      <c r="X647" s="6"/>
      <c r="Y647" s="6"/>
      <c r="Z647" s="6"/>
      <c r="AA647" s="6"/>
      <c r="AB647" s="6"/>
      <c r="AC647" s="6"/>
      <c r="AD647" s="6"/>
      <c r="AE647" s="6"/>
      <c r="AF647" s="6"/>
      <c r="AG647" s="6"/>
      <c r="AH647" s="6"/>
      <c r="AI647" s="6"/>
      <c r="AJ647" s="6"/>
    </row>
    <row r="648" spans="2:36" s="2" customFormat="1">
      <c r="B648" s="87"/>
      <c r="C648" s="87"/>
      <c r="D648" s="87"/>
      <c r="E648" s="87"/>
      <c r="F648" s="87"/>
      <c r="G648" s="87"/>
      <c r="H648" s="87"/>
      <c r="I648" s="87"/>
      <c r="J648" s="87"/>
      <c r="K648" s="87"/>
      <c r="L648" s="87"/>
      <c r="M648" s="87"/>
      <c r="N648" s="87"/>
      <c r="O648" s="87"/>
      <c r="P648" s="87"/>
      <c r="Q648" s="87"/>
      <c r="R648" s="6"/>
      <c r="S648" s="6"/>
      <c r="T648" s="6"/>
      <c r="U648" s="6"/>
      <c r="V648" s="6"/>
      <c r="W648" s="6"/>
      <c r="X648" s="6"/>
      <c r="Y648" s="6"/>
      <c r="Z648" s="6"/>
      <c r="AA648" s="6"/>
      <c r="AB648" s="6"/>
      <c r="AC648" s="6"/>
      <c r="AD648" s="6"/>
      <c r="AE648" s="6"/>
      <c r="AF648" s="6"/>
      <c r="AG648" s="6"/>
      <c r="AH648" s="6"/>
      <c r="AI648" s="6"/>
      <c r="AJ648" s="6"/>
    </row>
    <row r="649" spans="2:36" s="2" customFormat="1">
      <c r="B649" s="87"/>
      <c r="C649" s="87"/>
      <c r="D649" s="87"/>
      <c r="E649" s="87"/>
      <c r="F649" s="87"/>
      <c r="G649" s="87"/>
      <c r="H649" s="87"/>
      <c r="I649" s="87"/>
      <c r="J649" s="87"/>
      <c r="K649" s="87"/>
      <c r="L649" s="87"/>
      <c r="M649" s="87"/>
      <c r="N649" s="87"/>
      <c r="O649" s="87"/>
      <c r="P649" s="87"/>
      <c r="Q649" s="87"/>
      <c r="R649" s="6"/>
      <c r="S649" s="6"/>
      <c r="T649" s="6"/>
      <c r="U649" s="6"/>
      <c r="V649" s="6"/>
      <c r="W649" s="6"/>
      <c r="X649" s="6"/>
      <c r="Y649" s="6"/>
      <c r="Z649" s="6"/>
      <c r="AA649" s="6"/>
      <c r="AB649" s="6"/>
      <c r="AC649" s="6"/>
      <c r="AD649" s="6"/>
      <c r="AE649" s="6"/>
      <c r="AF649" s="6"/>
      <c r="AG649" s="6"/>
      <c r="AH649" s="6"/>
      <c r="AI649" s="6"/>
      <c r="AJ649" s="6"/>
    </row>
    <row r="650" spans="2:36" s="2" customFormat="1">
      <c r="B650" s="87"/>
      <c r="C650" s="87"/>
      <c r="D650" s="87"/>
      <c r="E650" s="87"/>
      <c r="F650" s="87"/>
      <c r="G650" s="87"/>
      <c r="H650" s="87"/>
      <c r="I650" s="87"/>
      <c r="J650" s="87"/>
      <c r="K650" s="87"/>
      <c r="L650" s="87"/>
      <c r="M650" s="87"/>
      <c r="N650" s="87"/>
      <c r="O650" s="87"/>
      <c r="P650" s="87"/>
      <c r="Q650" s="87"/>
      <c r="R650" s="6"/>
      <c r="S650" s="6"/>
      <c r="T650" s="6"/>
      <c r="U650" s="6"/>
      <c r="V650" s="6"/>
      <c r="W650" s="6"/>
      <c r="X650" s="6"/>
      <c r="Y650" s="6"/>
      <c r="Z650" s="6"/>
      <c r="AA650" s="6"/>
      <c r="AB650" s="6"/>
      <c r="AC650" s="6"/>
      <c r="AD650" s="6"/>
      <c r="AE650" s="6"/>
      <c r="AF650" s="6"/>
      <c r="AG650" s="6"/>
      <c r="AH650" s="6"/>
      <c r="AI650" s="6"/>
      <c r="AJ650" s="6"/>
    </row>
    <row r="651" spans="2:36" s="2" customFormat="1">
      <c r="B651" s="87"/>
      <c r="C651" s="87"/>
      <c r="D651" s="87"/>
      <c r="E651" s="87"/>
      <c r="F651" s="87"/>
      <c r="G651" s="87"/>
      <c r="H651" s="87"/>
      <c r="I651" s="87"/>
      <c r="J651" s="87"/>
      <c r="K651" s="87"/>
      <c r="L651" s="87"/>
      <c r="M651" s="87"/>
      <c r="N651" s="87"/>
      <c r="O651" s="87"/>
      <c r="P651" s="87"/>
      <c r="Q651" s="87"/>
      <c r="R651" s="6"/>
      <c r="S651" s="6"/>
      <c r="T651" s="6"/>
      <c r="U651" s="6"/>
      <c r="V651" s="6"/>
      <c r="W651" s="6"/>
      <c r="X651" s="6"/>
      <c r="Y651" s="6"/>
      <c r="Z651" s="6"/>
      <c r="AA651" s="6"/>
      <c r="AB651" s="6"/>
      <c r="AC651" s="6"/>
      <c r="AD651" s="6"/>
      <c r="AE651" s="6"/>
      <c r="AF651" s="6"/>
      <c r="AG651" s="6"/>
      <c r="AH651" s="6"/>
      <c r="AI651" s="6"/>
      <c r="AJ651" s="6"/>
    </row>
    <row r="652" spans="2:36" s="2" customFormat="1">
      <c r="B652" s="87"/>
      <c r="C652" s="87"/>
      <c r="D652" s="87"/>
      <c r="E652" s="87"/>
      <c r="F652" s="87"/>
      <c r="G652" s="87"/>
      <c r="H652" s="87"/>
      <c r="I652" s="87"/>
      <c r="J652" s="87"/>
      <c r="K652" s="87"/>
      <c r="L652" s="87"/>
      <c r="M652" s="87"/>
      <c r="N652" s="87"/>
      <c r="O652" s="87"/>
      <c r="P652" s="87"/>
      <c r="Q652" s="87"/>
      <c r="R652" s="6"/>
      <c r="S652" s="6"/>
      <c r="T652" s="6"/>
      <c r="U652" s="6"/>
      <c r="V652" s="6"/>
      <c r="W652" s="6"/>
      <c r="X652" s="6"/>
      <c r="Y652" s="6"/>
      <c r="Z652" s="6"/>
      <c r="AA652" s="6"/>
      <c r="AB652" s="6"/>
      <c r="AC652" s="6"/>
      <c r="AD652" s="6"/>
      <c r="AE652" s="6"/>
      <c r="AF652" s="6"/>
      <c r="AG652" s="6"/>
      <c r="AH652" s="6"/>
      <c r="AI652" s="6"/>
      <c r="AJ652" s="6"/>
    </row>
    <row r="653" spans="2:36" s="2" customFormat="1">
      <c r="B653" s="87"/>
      <c r="C653" s="87"/>
      <c r="D653" s="87"/>
      <c r="E653" s="87"/>
      <c r="F653" s="87"/>
      <c r="G653" s="87"/>
      <c r="H653" s="87"/>
      <c r="I653" s="87"/>
      <c r="J653" s="87"/>
      <c r="K653" s="87"/>
      <c r="L653" s="87"/>
      <c r="M653" s="87"/>
      <c r="N653" s="87"/>
      <c r="O653" s="87"/>
      <c r="P653" s="87"/>
      <c r="Q653" s="87"/>
      <c r="R653" s="6"/>
      <c r="S653" s="6"/>
      <c r="T653" s="6"/>
      <c r="U653" s="6"/>
      <c r="V653" s="6"/>
      <c r="W653" s="6"/>
      <c r="X653" s="6"/>
      <c r="Y653" s="6"/>
      <c r="Z653" s="6"/>
      <c r="AA653" s="6"/>
      <c r="AB653" s="6"/>
      <c r="AC653" s="6"/>
      <c r="AD653" s="6"/>
      <c r="AE653" s="6"/>
      <c r="AF653" s="6"/>
      <c r="AG653" s="6"/>
      <c r="AH653" s="6"/>
      <c r="AI653" s="6"/>
      <c r="AJ653" s="6"/>
    </row>
    <row r="654" spans="2:36" s="2" customFormat="1">
      <c r="B654" s="87"/>
      <c r="C654" s="87"/>
      <c r="D654" s="87"/>
      <c r="E654" s="87"/>
      <c r="F654" s="87"/>
      <c r="G654" s="87"/>
      <c r="H654" s="87"/>
      <c r="I654" s="87"/>
      <c r="J654" s="87"/>
      <c r="K654" s="87"/>
      <c r="L654" s="87"/>
      <c r="M654" s="87"/>
      <c r="N654" s="87"/>
      <c r="O654" s="87"/>
      <c r="P654" s="87"/>
      <c r="Q654" s="87"/>
      <c r="R654" s="6"/>
      <c r="S654" s="6"/>
      <c r="T654" s="6"/>
      <c r="U654" s="6"/>
      <c r="V654" s="6"/>
      <c r="W654" s="6"/>
      <c r="X654" s="6"/>
      <c r="Y654" s="6"/>
      <c r="Z654" s="6"/>
      <c r="AA654" s="6"/>
      <c r="AB654" s="6"/>
      <c r="AC654" s="6"/>
      <c r="AD654" s="6"/>
      <c r="AE654" s="6"/>
      <c r="AF654" s="6"/>
      <c r="AG654" s="6"/>
      <c r="AH654" s="6"/>
      <c r="AI654" s="6"/>
      <c r="AJ654" s="6"/>
    </row>
    <row r="655" spans="2:36" s="2" customFormat="1">
      <c r="B655" s="87"/>
      <c r="C655" s="87"/>
      <c r="D655" s="87"/>
      <c r="E655" s="87"/>
      <c r="F655" s="87"/>
      <c r="G655" s="87"/>
      <c r="H655" s="87"/>
      <c r="I655" s="87"/>
      <c r="J655" s="87"/>
      <c r="K655" s="87"/>
      <c r="L655" s="87"/>
      <c r="M655" s="87"/>
      <c r="N655" s="87"/>
      <c r="O655" s="87"/>
      <c r="P655" s="87"/>
      <c r="Q655" s="87"/>
      <c r="R655" s="6"/>
      <c r="S655" s="6"/>
      <c r="T655" s="6"/>
      <c r="U655" s="6"/>
      <c r="V655" s="6"/>
      <c r="W655" s="6"/>
      <c r="X655" s="6"/>
      <c r="Y655" s="6"/>
      <c r="Z655" s="6"/>
      <c r="AA655" s="6"/>
      <c r="AB655" s="6"/>
      <c r="AC655" s="6"/>
      <c r="AD655" s="6"/>
      <c r="AE655" s="6"/>
      <c r="AF655" s="6"/>
      <c r="AG655" s="6"/>
      <c r="AH655" s="6"/>
      <c r="AI655" s="6"/>
      <c r="AJ655" s="6"/>
    </row>
    <row r="656" spans="2:36" s="2" customFormat="1">
      <c r="B656" s="87"/>
      <c r="C656" s="87"/>
      <c r="D656" s="87"/>
      <c r="E656" s="87"/>
      <c r="F656" s="87"/>
      <c r="G656" s="87"/>
      <c r="H656" s="87"/>
      <c r="I656" s="87"/>
      <c r="J656" s="87"/>
      <c r="K656" s="87"/>
      <c r="L656" s="87"/>
      <c r="M656" s="87"/>
      <c r="N656" s="87"/>
      <c r="O656" s="87"/>
      <c r="P656" s="87"/>
      <c r="Q656" s="87"/>
      <c r="R656" s="6"/>
      <c r="S656" s="6"/>
      <c r="T656" s="6"/>
      <c r="U656" s="6"/>
      <c r="V656" s="6"/>
      <c r="W656" s="6"/>
      <c r="X656" s="6"/>
      <c r="Y656" s="6"/>
      <c r="Z656" s="6"/>
      <c r="AA656" s="6"/>
      <c r="AB656" s="6"/>
      <c r="AC656" s="6"/>
      <c r="AD656" s="6"/>
      <c r="AE656" s="6"/>
      <c r="AF656" s="6"/>
      <c r="AG656" s="6"/>
      <c r="AH656" s="6"/>
      <c r="AI656" s="6"/>
      <c r="AJ656" s="6"/>
    </row>
    <row r="657" spans="2:36" s="2" customFormat="1">
      <c r="B657" s="87"/>
      <c r="C657" s="87"/>
      <c r="D657" s="87"/>
      <c r="E657" s="87"/>
      <c r="F657" s="87"/>
      <c r="G657" s="87"/>
      <c r="H657" s="87"/>
      <c r="I657" s="87"/>
      <c r="J657" s="87"/>
      <c r="K657" s="87"/>
      <c r="L657" s="87"/>
      <c r="M657" s="87"/>
      <c r="N657" s="87"/>
      <c r="O657" s="87"/>
      <c r="P657" s="87"/>
      <c r="Q657" s="87"/>
      <c r="R657" s="6"/>
      <c r="S657" s="6"/>
      <c r="T657" s="6"/>
      <c r="U657" s="6"/>
      <c r="V657" s="6"/>
      <c r="W657" s="6"/>
      <c r="X657" s="6"/>
      <c r="Y657" s="6"/>
      <c r="Z657" s="6"/>
      <c r="AA657" s="6"/>
      <c r="AB657" s="6"/>
      <c r="AC657" s="6"/>
      <c r="AD657" s="6"/>
      <c r="AE657" s="6"/>
      <c r="AF657" s="6"/>
      <c r="AG657" s="6"/>
      <c r="AH657" s="6"/>
      <c r="AI657" s="6"/>
      <c r="AJ657" s="6"/>
    </row>
    <row r="658" spans="2:36" s="2" customFormat="1">
      <c r="B658" s="87"/>
      <c r="C658" s="87"/>
      <c r="D658" s="87"/>
      <c r="E658" s="87"/>
      <c r="F658" s="87"/>
      <c r="G658" s="87"/>
      <c r="H658" s="87"/>
      <c r="I658" s="87"/>
      <c r="J658" s="87"/>
      <c r="K658" s="87"/>
      <c r="L658" s="87"/>
      <c r="M658" s="87"/>
      <c r="N658" s="87"/>
      <c r="O658" s="87"/>
      <c r="P658" s="87"/>
      <c r="Q658" s="87"/>
      <c r="R658" s="6"/>
      <c r="S658" s="6"/>
      <c r="T658" s="6"/>
      <c r="U658" s="6"/>
      <c r="V658" s="6"/>
      <c r="W658" s="6"/>
      <c r="X658" s="6"/>
      <c r="Y658" s="6"/>
      <c r="Z658" s="6"/>
      <c r="AA658" s="6"/>
      <c r="AB658" s="6"/>
      <c r="AC658" s="6"/>
      <c r="AD658" s="6"/>
      <c r="AE658" s="6"/>
      <c r="AF658" s="6"/>
      <c r="AG658" s="6"/>
      <c r="AH658" s="6"/>
      <c r="AI658" s="6"/>
      <c r="AJ658" s="6"/>
    </row>
    <row r="659" spans="2:36" s="2" customFormat="1">
      <c r="B659" s="87"/>
      <c r="C659" s="87"/>
      <c r="D659" s="87"/>
      <c r="E659" s="87"/>
      <c r="F659" s="87"/>
      <c r="G659" s="87"/>
      <c r="H659" s="87"/>
      <c r="I659" s="87"/>
      <c r="J659" s="87"/>
      <c r="K659" s="87"/>
      <c r="L659" s="87"/>
      <c r="M659" s="87"/>
      <c r="N659" s="87"/>
      <c r="O659" s="87"/>
      <c r="P659" s="87"/>
      <c r="Q659" s="87"/>
      <c r="R659" s="6"/>
      <c r="S659" s="6"/>
      <c r="T659" s="6"/>
      <c r="U659" s="6"/>
      <c r="V659" s="6"/>
      <c r="W659" s="6"/>
      <c r="X659" s="6"/>
      <c r="Y659" s="6"/>
      <c r="Z659" s="6"/>
      <c r="AA659" s="6"/>
      <c r="AB659" s="6"/>
      <c r="AC659" s="6"/>
      <c r="AD659" s="6"/>
      <c r="AE659" s="6"/>
      <c r="AF659" s="6"/>
      <c r="AG659" s="6"/>
      <c r="AH659" s="6"/>
      <c r="AI659" s="6"/>
      <c r="AJ659" s="6"/>
    </row>
    <row r="660" spans="2:36" s="2" customFormat="1">
      <c r="B660" s="87"/>
      <c r="C660" s="87"/>
      <c r="D660" s="87"/>
      <c r="E660" s="87"/>
      <c r="F660" s="87"/>
      <c r="G660" s="87"/>
      <c r="H660" s="87"/>
      <c r="I660" s="87"/>
      <c r="J660" s="87"/>
      <c r="K660" s="87"/>
      <c r="L660" s="87"/>
      <c r="M660" s="87"/>
      <c r="N660" s="87"/>
      <c r="O660" s="87"/>
      <c r="P660" s="87"/>
      <c r="Q660" s="87"/>
      <c r="R660" s="6"/>
      <c r="S660" s="6"/>
      <c r="T660" s="6"/>
      <c r="U660" s="6"/>
      <c r="V660" s="6"/>
      <c r="W660" s="6"/>
      <c r="X660" s="6"/>
      <c r="Y660" s="6"/>
      <c r="Z660" s="6"/>
      <c r="AA660" s="6"/>
      <c r="AB660" s="6"/>
      <c r="AC660" s="6"/>
      <c r="AD660" s="6"/>
      <c r="AE660" s="6"/>
      <c r="AF660" s="6"/>
      <c r="AG660" s="6"/>
      <c r="AH660" s="6"/>
      <c r="AI660" s="6"/>
      <c r="AJ660" s="6"/>
    </row>
    <row r="661" spans="2:36" s="2" customFormat="1">
      <c r="B661" s="87"/>
      <c r="C661" s="87"/>
      <c r="D661" s="87"/>
      <c r="E661" s="87"/>
      <c r="F661" s="87"/>
      <c r="G661" s="87"/>
      <c r="H661" s="87"/>
      <c r="I661" s="87"/>
      <c r="J661" s="87"/>
      <c r="K661" s="87"/>
      <c r="L661" s="87"/>
      <c r="M661" s="87"/>
      <c r="N661" s="87"/>
      <c r="O661" s="87"/>
      <c r="P661" s="87"/>
      <c r="Q661" s="87"/>
      <c r="R661" s="6"/>
      <c r="S661" s="6"/>
      <c r="T661" s="6"/>
      <c r="U661" s="6"/>
      <c r="V661" s="6"/>
      <c r="W661" s="6"/>
      <c r="X661" s="6"/>
      <c r="Y661" s="6"/>
      <c r="Z661" s="6"/>
      <c r="AA661" s="6"/>
      <c r="AB661" s="6"/>
      <c r="AC661" s="6"/>
      <c r="AD661" s="6"/>
      <c r="AE661" s="6"/>
      <c r="AF661" s="6"/>
      <c r="AG661" s="6"/>
      <c r="AH661" s="6"/>
      <c r="AI661" s="6"/>
      <c r="AJ661" s="6"/>
    </row>
    <row r="662" spans="2:36" s="2" customFormat="1">
      <c r="B662" s="87"/>
      <c r="C662" s="87"/>
      <c r="D662" s="87"/>
      <c r="E662" s="87"/>
      <c r="F662" s="87"/>
      <c r="G662" s="87"/>
      <c r="H662" s="87"/>
      <c r="I662" s="87"/>
      <c r="J662" s="87"/>
      <c r="K662" s="87"/>
      <c r="L662" s="87"/>
      <c r="M662" s="87"/>
      <c r="N662" s="87"/>
      <c r="O662" s="87"/>
      <c r="P662" s="87"/>
      <c r="Q662" s="87"/>
      <c r="R662" s="6"/>
      <c r="S662" s="6"/>
      <c r="T662" s="6"/>
      <c r="U662" s="6"/>
      <c r="V662" s="6"/>
      <c r="W662" s="6"/>
      <c r="X662" s="6"/>
      <c r="Y662" s="6"/>
      <c r="Z662" s="6"/>
      <c r="AA662" s="6"/>
      <c r="AB662" s="6"/>
      <c r="AC662" s="6"/>
      <c r="AD662" s="6"/>
      <c r="AE662" s="6"/>
      <c r="AF662" s="6"/>
      <c r="AG662" s="6"/>
      <c r="AH662" s="6"/>
      <c r="AI662" s="6"/>
      <c r="AJ662" s="6"/>
    </row>
    <row r="663" spans="2:36" s="2" customFormat="1">
      <c r="B663" s="87"/>
      <c r="C663" s="87"/>
      <c r="D663" s="87"/>
      <c r="E663" s="87"/>
      <c r="F663" s="87"/>
      <c r="G663" s="87"/>
      <c r="H663" s="87"/>
      <c r="I663" s="87"/>
      <c r="J663" s="87"/>
      <c r="K663" s="87"/>
      <c r="L663" s="87"/>
      <c r="M663" s="87"/>
      <c r="N663" s="87"/>
      <c r="O663" s="87"/>
      <c r="P663" s="87"/>
      <c r="Q663" s="87"/>
      <c r="R663" s="6"/>
      <c r="S663" s="6"/>
      <c r="T663" s="6"/>
      <c r="U663" s="6"/>
      <c r="V663" s="6"/>
      <c r="W663" s="6"/>
      <c r="X663" s="6"/>
      <c r="Y663" s="6"/>
      <c r="Z663" s="6"/>
      <c r="AA663" s="6"/>
      <c r="AB663" s="6"/>
      <c r="AC663" s="6"/>
      <c r="AD663" s="6"/>
      <c r="AE663" s="6"/>
      <c r="AF663" s="6"/>
      <c r="AG663" s="6"/>
      <c r="AH663" s="6"/>
      <c r="AI663" s="6"/>
      <c r="AJ663" s="6"/>
    </row>
    <row r="664" spans="2:36" s="2" customFormat="1">
      <c r="B664" s="87"/>
      <c r="C664" s="87"/>
      <c r="D664" s="87"/>
      <c r="E664" s="87"/>
      <c r="F664" s="87"/>
      <c r="G664" s="87"/>
      <c r="H664" s="87"/>
      <c r="I664" s="87"/>
      <c r="J664" s="87"/>
      <c r="K664" s="87"/>
      <c r="L664" s="87"/>
      <c r="M664" s="87"/>
      <c r="N664" s="87"/>
      <c r="O664" s="87"/>
      <c r="P664" s="87"/>
      <c r="Q664" s="87"/>
      <c r="R664" s="6"/>
      <c r="S664" s="6"/>
      <c r="T664" s="6"/>
      <c r="U664" s="6"/>
      <c r="V664" s="6"/>
      <c r="W664" s="6"/>
      <c r="X664" s="6"/>
      <c r="Y664" s="6"/>
      <c r="Z664" s="6"/>
      <c r="AA664" s="6"/>
      <c r="AB664" s="6"/>
      <c r="AC664" s="6"/>
      <c r="AD664" s="6"/>
      <c r="AE664" s="6"/>
      <c r="AF664" s="6"/>
      <c r="AG664" s="6"/>
      <c r="AH664" s="6"/>
      <c r="AI664" s="6"/>
      <c r="AJ664" s="6"/>
    </row>
    <row r="665" spans="2:36" s="2" customFormat="1">
      <c r="B665" s="87"/>
      <c r="C665" s="87"/>
      <c r="D665" s="87"/>
      <c r="E665" s="87"/>
      <c r="F665" s="87"/>
      <c r="G665" s="87"/>
      <c r="H665" s="87"/>
      <c r="I665" s="87"/>
      <c r="J665" s="87"/>
      <c r="K665" s="87"/>
      <c r="L665" s="87"/>
      <c r="M665" s="87"/>
      <c r="N665" s="87"/>
      <c r="O665" s="87"/>
      <c r="P665" s="87"/>
      <c r="Q665" s="87"/>
      <c r="R665" s="6"/>
      <c r="S665" s="6"/>
      <c r="T665" s="6"/>
      <c r="U665" s="6"/>
      <c r="V665" s="6"/>
      <c r="W665" s="6"/>
      <c r="X665" s="6"/>
      <c r="Y665" s="6"/>
      <c r="Z665" s="6"/>
      <c r="AA665" s="6"/>
      <c r="AB665" s="6"/>
      <c r="AC665" s="6"/>
      <c r="AD665" s="6"/>
      <c r="AE665" s="6"/>
      <c r="AF665" s="6"/>
      <c r="AG665" s="6"/>
      <c r="AH665" s="6"/>
      <c r="AI665" s="6"/>
      <c r="AJ665" s="6"/>
    </row>
    <row r="666" spans="2:36" s="2" customFormat="1">
      <c r="B666" s="87"/>
      <c r="C666" s="87"/>
      <c r="D666" s="87"/>
      <c r="E666" s="87"/>
      <c r="F666" s="87"/>
      <c r="G666" s="87"/>
      <c r="H666" s="87"/>
      <c r="I666" s="87"/>
      <c r="J666" s="87"/>
      <c r="K666" s="87"/>
      <c r="L666" s="87"/>
      <c r="M666" s="87"/>
      <c r="N666" s="87"/>
      <c r="O666" s="87"/>
      <c r="P666" s="87"/>
      <c r="Q666" s="87"/>
      <c r="R666" s="6"/>
      <c r="S666" s="6"/>
      <c r="T666" s="6"/>
      <c r="U666" s="6"/>
      <c r="V666" s="6"/>
      <c r="W666" s="6"/>
      <c r="X666" s="6"/>
      <c r="Y666" s="6"/>
      <c r="Z666" s="6"/>
      <c r="AA666" s="6"/>
      <c r="AB666" s="6"/>
      <c r="AC666" s="6"/>
      <c r="AD666" s="6"/>
      <c r="AE666" s="6"/>
      <c r="AF666" s="6"/>
      <c r="AG666" s="6"/>
      <c r="AH666" s="6"/>
      <c r="AI666" s="6"/>
      <c r="AJ666" s="6"/>
    </row>
    <row r="667" spans="2:36" s="2" customFormat="1">
      <c r="B667" s="87"/>
      <c r="C667" s="87"/>
      <c r="D667" s="87"/>
      <c r="E667" s="87"/>
      <c r="F667" s="87"/>
      <c r="G667" s="87"/>
      <c r="H667" s="87"/>
      <c r="I667" s="87"/>
      <c r="J667" s="87"/>
      <c r="K667" s="87"/>
      <c r="L667" s="87"/>
      <c r="M667" s="87"/>
      <c r="N667" s="87"/>
      <c r="O667" s="87"/>
      <c r="P667" s="87"/>
      <c r="Q667" s="87"/>
      <c r="R667" s="6"/>
      <c r="S667" s="6"/>
      <c r="T667" s="6"/>
      <c r="U667" s="6"/>
      <c r="V667" s="6"/>
      <c r="W667" s="6"/>
      <c r="X667" s="6"/>
      <c r="Y667" s="6"/>
      <c r="Z667" s="6"/>
      <c r="AA667" s="6"/>
      <c r="AB667" s="6"/>
      <c r="AC667" s="6"/>
      <c r="AD667" s="6"/>
      <c r="AE667" s="6"/>
      <c r="AF667" s="6"/>
      <c r="AG667" s="6"/>
      <c r="AH667" s="6"/>
      <c r="AI667" s="6"/>
      <c r="AJ667" s="6"/>
    </row>
    <row r="668" spans="2:36" s="2" customFormat="1">
      <c r="B668" s="87"/>
      <c r="C668" s="87"/>
      <c r="D668" s="87"/>
      <c r="E668" s="87"/>
      <c r="F668" s="87"/>
      <c r="G668" s="87"/>
      <c r="H668" s="87"/>
      <c r="I668" s="87"/>
      <c r="J668" s="87"/>
      <c r="K668" s="87"/>
      <c r="L668" s="87"/>
      <c r="M668" s="87"/>
      <c r="N668" s="87"/>
      <c r="O668" s="87"/>
      <c r="P668" s="87"/>
      <c r="Q668" s="87"/>
      <c r="R668" s="6"/>
      <c r="S668" s="6"/>
      <c r="T668" s="6"/>
      <c r="U668" s="6"/>
      <c r="V668" s="6"/>
      <c r="W668" s="6"/>
      <c r="X668" s="6"/>
      <c r="Y668" s="6"/>
      <c r="Z668" s="6"/>
      <c r="AA668" s="6"/>
      <c r="AB668" s="6"/>
      <c r="AC668" s="6"/>
      <c r="AD668" s="6"/>
      <c r="AE668" s="6"/>
      <c r="AF668" s="6"/>
      <c r="AG668" s="6"/>
      <c r="AH668" s="6"/>
      <c r="AI668" s="6"/>
      <c r="AJ668" s="6"/>
    </row>
    <row r="669" spans="2:36" s="2" customFormat="1">
      <c r="B669" s="87"/>
      <c r="C669" s="87"/>
      <c r="D669" s="87"/>
      <c r="E669" s="87"/>
      <c r="F669" s="87"/>
      <c r="G669" s="87"/>
      <c r="H669" s="87"/>
      <c r="I669" s="87"/>
      <c r="J669" s="87"/>
      <c r="K669" s="87"/>
      <c r="L669" s="87"/>
      <c r="M669" s="87"/>
      <c r="N669" s="87"/>
      <c r="O669" s="87"/>
      <c r="P669" s="87"/>
      <c r="Q669" s="87"/>
      <c r="R669" s="6"/>
      <c r="S669" s="6"/>
      <c r="T669" s="6"/>
      <c r="U669" s="6"/>
      <c r="V669" s="6"/>
      <c r="W669" s="6"/>
      <c r="X669" s="6"/>
      <c r="Y669" s="6"/>
      <c r="Z669" s="6"/>
      <c r="AA669" s="6"/>
      <c r="AB669" s="6"/>
      <c r="AC669" s="6"/>
      <c r="AD669" s="6"/>
      <c r="AE669" s="6"/>
      <c r="AF669" s="6"/>
      <c r="AG669" s="6"/>
      <c r="AH669" s="6"/>
      <c r="AI669" s="6"/>
      <c r="AJ669" s="6"/>
    </row>
    <row r="670" spans="2:36" s="2" customFormat="1">
      <c r="B670" s="87"/>
      <c r="C670" s="87"/>
      <c r="D670" s="87"/>
      <c r="E670" s="87"/>
      <c r="F670" s="87"/>
      <c r="G670" s="87"/>
      <c r="H670" s="87"/>
      <c r="I670" s="87"/>
      <c r="J670" s="87"/>
      <c r="K670" s="87"/>
      <c r="L670" s="87"/>
      <c r="M670" s="87"/>
      <c r="N670" s="87"/>
      <c r="O670" s="87"/>
      <c r="P670" s="87"/>
      <c r="Q670" s="87"/>
      <c r="R670" s="6"/>
      <c r="S670" s="6"/>
      <c r="T670" s="6"/>
      <c r="U670" s="6"/>
      <c r="V670" s="6"/>
      <c r="W670" s="6"/>
      <c r="X670" s="6"/>
      <c r="Y670" s="6"/>
      <c r="Z670" s="6"/>
      <c r="AA670" s="6"/>
      <c r="AB670" s="6"/>
      <c r="AC670" s="6"/>
      <c r="AD670" s="6"/>
      <c r="AE670" s="6"/>
      <c r="AF670" s="6"/>
      <c r="AG670" s="6"/>
      <c r="AH670" s="6"/>
      <c r="AI670" s="6"/>
      <c r="AJ670" s="6"/>
    </row>
    <row r="671" spans="2:36" s="2" customFormat="1">
      <c r="B671" s="87"/>
      <c r="C671" s="87"/>
      <c r="D671" s="87"/>
      <c r="E671" s="87"/>
      <c r="F671" s="87"/>
      <c r="G671" s="87"/>
      <c r="H671" s="87"/>
      <c r="I671" s="87"/>
      <c r="J671" s="87"/>
      <c r="K671" s="87"/>
      <c r="L671" s="87"/>
      <c r="M671" s="87"/>
      <c r="N671" s="87"/>
      <c r="O671" s="87"/>
      <c r="P671" s="87"/>
      <c r="Q671" s="87"/>
      <c r="R671" s="6"/>
      <c r="S671" s="6"/>
      <c r="T671" s="6"/>
      <c r="U671" s="6"/>
      <c r="V671" s="6"/>
      <c r="W671" s="6"/>
      <c r="X671" s="6"/>
      <c r="Y671" s="6"/>
      <c r="Z671" s="6"/>
      <c r="AA671" s="6"/>
      <c r="AB671" s="6"/>
      <c r="AC671" s="6"/>
      <c r="AD671" s="6"/>
      <c r="AE671" s="6"/>
      <c r="AF671" s="6"/>
      <c r="AG671" s="6"/>
      <c r="AH671" s="6"/>
      <c r="AI671" s="6"/>
      <c r="AJ671" s="6"/>
    </row>
    <row r="672" spans="2:36" s="2" customFormat="1">
      <c r="B672" s="87"/>
      <c r="C672" s="87"/>
      <c r="D672" s="87"/>
      <c r="E672" s="87"/>
      <c r="F672" s="87"/>
      <c r="G672" s="87"/>
      <c r="H672" s="87"/>
      <c r="I672" s="87"/>
      <c r="J672" s="87"/>
      <c r="K672" s="87"/>
      <c r="L672" s="87"/>
      <c r="M672" s="87"/>
      <c r="N672" s="87"/>
      <c r="O672" s="87"/>
      <c r="P672" s="87"/>
      <c r="Q672" s="87"/>
      <c r="R672" s="6"/>
      <c r="S672" s="6"/>
      <c r="T672" s="6"/>
      <c r="U672" s="6"/>
      <c r="V672" s="6"/>
      <c r="W672" s="6"/>
      <c r="X672" s="6"/>
      <c r="Y672" s="6"/>
      <c r="Z672" s="6"/>
      <c r="AA672" s="6"/>
      <c r="AB672" s="6"/>
      <c r="AC672" s="6"/>
      <c r="AD672" s="6"/>
      <c r="AE672" s="6"/>
      <c r="AF672" s="6"/>
      <c r="AG672" s="6"/>
      <c r="AH672" s="6"/>
      <c r="AI672" s="6"/>
      <c r="AJ672" s="6"/>
    </row>
    <row r="673" spans="2:36" s="2" customFormat="1">
      <c r="B673" s="87"/>
      <c r="C673" s="87"/>
      <c r="D673" s="87"/>
      <c r="E673" s="87"/>
      <c r="F673" s="87"/>
      <c r="G673" s="87"/>
      <c r="H673" s="87"/>
      <c r="I673" s="87"/>
      <c r="J673" s="87"/>
      <c r="K673" s="87"/>
      <c r="L673" s="87"/>
      <c r="M673" s="87"/>
      <c r="N673" s="87"/>
      <c r="O673" s="87"/>
      <c r="P673" s="87"/>
      <c r="Q673" s="87"/>
      <c r="R673" s="6"/>
      <c r="S673" s="6"/>
      <c r="T673" s="6"/>
      <c r="U673" s="6"/>
      <c r="V673" s="6"/>
      <c r="W673" s="6"/>
      <c r="X673" s="6"/>
      <c r="Y673" s="6"/>
      <c r="Z673" s="6"/>
      <c r="AA673" s="6"/>
      <c r="AB673" s="6"/>
      <c r="AC673" s="6"/>
      <c r="AD673" s="6"/>
      <c r="AE673" s="6"/>
      <c r="AF673" s="6"/>
      <c r="AG673" s="6"/>
      <c r="AH673" s="6"/>
      <c r="AI673" s="6"/>
      <c r="AJ673" s="6"/>
    </row>
    <row r="674" spans="2:36" s="2" customFormat="1">
      <c r="B674" s="87"/>
      <c r="C674" s="87"/>
      <c r="D674" s="87"/>
      <c r="E674" s="87"/>
      <c r="F674" s="87"/>
      <c r="G674" s="87"/>
      <c r="H674" s="87"/>
      <c r="I674" s="87"/>
      <c r="J674" s="87"/>
      <c r="K674" s="87"/>
      <c r="L674" s="87"/>
      <c r="M674" s="87"/>
      <c r="N674" s="87"/>
      <c r="O674" s="87"/>
      <c r="P674" s="87"/>
      <c r="Q674" s="87"/>
      <c r="R674" s="6"/>
      <c r="S674" s="6"/>
      <c r="T674" s="6"/>
      <c r="U674" s="6"/>
      <c r="V674" s="6"/>
      <c r="W674" s="6"/>
      <c r="X674" s="6"/>
      <c r="Y674" s="6"/>
      <c r="Z674" s="6"/>
      <c r="AA674" s="6"/>
      <c r="AB674" s="6"/>
      <c r="AC674" s="6"/>
      <c r="AD674" s="6"/>
      <c r="AE674" s="6"/>
      <c r="AF674" s="6"/>
      <c r="AG674" s="6"/>
      <c r="AH674" s="6"/>
      <c r="AI674" s="6"/>
      <c r="AJ674" s="6"/>
    </row>
    <row r="675" spans="2:36" s="2" customFormat="1">
      <c r="B675" s="87"/>
      <c r="C675" s="87"/>
      <c r="D675" s="87"/>
      <c r="E675" s="87"/>
      <c r="F675" s="87"/>
      <c r="G675" s="87"/>
      <c r="H675" s="87"/>
      <c r="I675" s="87"/>
      <c r="J675" s="87"/>
      <c r="K675" s="87"/>
      <c r="L675" s="87"/>
      <c r="M675" s="87"/>
      <c r="N675" s="87"/>
      <c r="O675" s="87"/>
      <c r="P675" s="87"/>
      <c r="Q675" s="87"/>
      <c r="R675" s="6"/>
      <c r="S675" s="6"/>
      <c r="T675" s="6"/>
      <c r="U675" s="6"/>
      <c r="V675" s="6"/>
      <c r="W675" s="6"/>
      <c r="X675" s="6"/>
      <c r="Y675" s="6"/>
      <c r="Z675" s="6"/>
      <c r="AA675" s="6"/>
      <c r="AB675" s="6"/>
      <c r="AC675" s="6"/>
      <c r="AD675" s="6"/>
      <c r="AE675" s="6"/>
      <c r="AF675" s="6"/>
      <c r="AG675" s="6"/>
      <c r="AH675" s="6"/>
      <c r="AI675" s="6"/>
      <c r="AJ675" s="6"/>
    </row>
    <row r="676" spans="2:36" s="2" customFormat="1">
      <c r="B676" s="87"/>
      <c r="C676" s="87"/>
      <c r="D676" s="87"/>
      <c r="E676" s="87"/>
      <c r="F676" s="87"/>
      <c r="G676" s="87"/>
      <c r="H676" s="87"/>
      <c r="I676" s="87"/>
      <c r="J676" s="87"/>
      <c r="K676" s="87"/>
      <c r="L676" s="87"/>
      <c r="M676" s="87"/>
      <c r="N676" s="87"/>
      <c r="O676" s="87"/>
      <c r="P676" s="87"/>
      <c r="Q676" s="87"/>
      <c r="R676" s="6"/>
      <c r="S676" s="6"/>
      <c r="T676" s="6"/>
      <c r="U676" s="6"/>
      <c r="V676" s="6"/>
      <c r="W676" s="6"/>
      <c r="X676" s="6"/>
      <c r="Y676" s="6"/>
      <c r="Z676" s="6"/>
      <c r="AA676" s="6"/>
      <c r="AB676" s="6"/>
      <c r="AC676" s="6"/>
      <c r="AD676" s="6"/>
      <c r="AE676" s="6"/>
      <c r="AF676" s="6"/>
      <c r="AG676" s="6"/>
      <c r="AH676" s="6"/>
      <c r="AI676" s="6"/>
      <c r="AJ676" s="6"/>
    </row>
    <row r="677" spans="2:36" s="2" customFormat="1">
      <c r="B677" s="87"/>
      <c r="C677" s="87"/>
      <c r="D677" s="87"/>
      <c r="E677" s="87"/>
      <c r="F677" s="87"/>
      <c r="G677" s="87"/>
      <c r="H677" s="87"/>
      <c r="I677" s="87"/>
      <c r="J677" s="87"/>
      <c r="K677" s="87"/>
      <c r="L677" s="87"/>
      <c r="M677" s="87"/>
      <c r="N677" s="87"/>
      <c r="O677" s="87"/>
      <c r="P677" s="87"/>
      <c r="Q677" s="87"/>
      <c r="R677" s="6"/>
      <c r="S677" s="6"/>
      <c r="T677" s="6"/>
      <c r="U677" s="6"/>
      <c r="V677" s="6"/>
      <c r="W677" s="6"/>
      <c r="X677" s="6"/>
      <c r="Y677" s="6"/>
      <c r="Z677" s="6"/>
      <c r="AA677" s="6"/>
      <c r="AB677" s="6"/>
      <c r="AC677" s="6"/>
      <c r="AD677" s="6"/>
      <c r="AE677" s="6"/>
      <c r="AF677" s="6"/>
      <c r="AG677" s="6"/>
      <c r="AH677" s="6"/>
      <c r="AI677" s="6"/>
      <c r="AJ677" s="6"/>
    </row>
    <row r="678" spans="2:36" s="2" customFormat="1">
      <c r="B678" s="87"/>
      <c r="C678" s="87"/>
      <c r="D678" s="87"/>
      <c r="E678" s="87"/>
      <c r="F678" s="87"/>
      <c r="G678" s="87"/>
      <c r="H678" s="87"/>
      <c r="I678" s="87"/>
      <c r="J678" s="87"/>
      <c r="K678" s="87"/>
      <c r="L678" s="87"/>
      <c r="M678" s="87"/>
      <c r="N678" s="87"/>
      <c r="O678" s="87"/>
      <c r="P678" s="87"/>
      <c r="Q678" s="87"/>
      <c r="R678" s="6"/>
      <c r="S678" s="6"/>
      <c r="T678" s="6"/>
      <c r="U678" s="6"/>
      <c r="V678" s="6"/>
      <c r="W678" s="6"/>
      <c r="X678" s="6"/>
      <c r="Y678" s="6"/>
      <c r="Z678" s="6"/>
      <c r="AA678" s="6"/>
      <c r="AB678" s="6"/>
      <c r="AC678" s="6"/>
      <c r="AD678" s="6"/>
      <c r="AE678" s="6"/>
      <c r="AF678" s="6"/>
      <c r="AG678" s="6"/>
      <c r="AH678" s="6"/>
      <c r="AI678" s="6"/>
      <c r="AJ678" s="6"/>
    </row>
    <row r="679" spans="2:36" s="2" customFormat="1">
      <c r="B679" s="87"/>
      <c r="C679" s="87"/>
      <c r="D679" s="87"/>
      <c r="E679" s="87"/>
      <c r="F679" s="87"/>
      <c r="G679" s="87"/>
      <c r="H679" s="87"/>
      <c r="I679" s="87"/>
      <c r="J679" s="87"/>
      <c r="K679" s="87"/>
      <c r="L679" s="87"/>
      <c r="M679" s="87"/>
      <c r="N679" s="87"/>
      <c r="O679" s="87"/>
      <c r="P679" s="87"/>
      <c r="Q679" s="87"/>
      <c r="R679" s="6"/>
      <c r="S679" s="6"/>
      <c r="T679" s="6"/>
      <c r="U679" s="6"/>
      <c r="V679" s="6"/>
      <c r="W679" s="6"/>
      <c r="X679" s="6"/>
      <c r="Y679" s="6"/>
      <c r="Z679" s="6"/>
      <c r="AA679" s="6"/>
      <c r="AB679" s="6"/>
      <c r="AC679" s="6"/>
      <c r="AD679" s="6"/>
      <c r="AE679" s="6"/>
      <c r="AF679" s="6"/>
      <c r="AG679" s="6"/>
      <c r="AH679" s="6"/>
      <c r="AI679" s="6"/>
      <c r="AJ679" s="6"/>
    </row>
    <row r="680" spans="2:36" s="2" customFormat="1">
      <c r="B680" s="87"/>
      <c r="C680" s="87"/>
      <c r="D680" s="87"/>
      <c r="E680" s="87"/>
      <c r="F680" s="87"/>
      <c r="G680" s="87"/>
      <c r="H680" s="87"/>
      <c r="I680" s="87"/>
      <c r="J680" s="87"/>
      <c r="K680" s="87"/>
      <c r="L680" s="87"/>
      <c r="M680" s="87"/>
      <c r="N680" s="87"/>
      <c r="O680" s="87"/>
      <c r="P680" s="87"/>
      <c r="Q680" s="87"/>
      <c r="R680" s="6"/>
      <c r="S680" s="6"/>
      <c r="T680" s="6"/>
      <c r="U680" s="6"/>
      <c r="V680" s="6"/>
      <c r="W680" s="6"/>
      <c r="X680" s="6"/>
      <c r="Y680" s="6"/>
      <c r="Z680" s="6"/>
      <c r="AA680" s="6"/>
      <c r="AB680" s="6"/>
      <c r="AC680" s="6"/>
      <c r="AD680" s="6"/>
      <c r="AE680" s="6"/>
      <c r="AF680" s="6"/>
      <c r="AG680" s="6"/>
      <c r="AH680" s="6"/>
      <c r="AI680" s="6"/>
      <c r="AJ680" s="6"/>
    </row>
    <row r="681" spans="2:36" s="2" customFormat="1">
      <c r="B681" s="87"/>
      <c r="C681" s="87"/>
      <c r="D681" s="87"/>
      <c r="E681" s="87"/>
      <c r="F681" s="87"/>
      <c r="G681" s="87"/>
      <c r="H681" s="87"/>
      <c r="I681" s="87"/>
      <c r="J681" s="87"/>
      <c r="K681" s="87"/>
      <c r="L681" s="87"/>
      <c r="M681" s="87"/>
      <c r="N681" s="87"/>
      <c r="O681" s="87"/>
      <c r="P681" s="87"/>
      <c r="Q681" s="87"/>
      <c r="R681" s="6"/>
      <c r="S681" s="6"/>
      <c r="T681" s="6"/>
      <c r="U681" s="6"/>
      <c r="V681" s="6"/>
      <c r="W681" s="6"/>
      <c r="X681" s="6"/>
      <c r="Y681" s="6"/>
      <c r="Z681" s="6"/>
      <c r="AA681" s="6"/>
      <c r="AB681" s="6"/>
      <c r="AC681" s="6"/>
      <c r="AD681" s="6"/>
      <c r="AE681" s="6"/>
      <c r="AF681" s="6"/>
      <c r="AG681" s="6"/>
      <c r="AH681" s="6"/>
      <c r="AI681" s="6"/>
      <c r="AJ681" s="6"/>
    </row>
    <row r="682" spans="2:36" s="2" customFormat="1">
      <c r="B682" s="87"/>
      <c r="C682" s="87"/>
      <c r="D682" s="87"/>
      <c r="E682" s="87"/>
      <c r="F682" s="87"/>
      <c r="G682" s="87"/>
      <c r="H682" s="87"/>
      <c r="I682" s="87"/>
      <c r="J682" s="87"/>
      <c r="K682" s="87"/>
      <c r="L682" s="87"/>
      <c r="M682" s="87"/>
      <c r="N682" s="87"/>
      <c r="O682" s="87"/>
      <c r="P682" s="87"/>
      <c r="Q682" s="87"/>
      <c r="R682" s="6"/>
      <c r="S682" s="6"/>
      <c r="T682" s="6"/>
      <c r="U682" s="6"/>
      <c r="V682" s="6"/>
      <c r="W682" s="6"/>
      <c r="X682" s="6"/>
      <c r="Y682" s="6"/>
      <c r="Z682" s="6"/>
      <c r="AA682" s="6"/>
      <c r="AB682" s="6"/>
      <c r="AC682" s="6"/>
      <c r="AD682" s="6"/>
      <c r="AE682" s="6"/>
      <c r="AF682" s="6"/>
      <c r="AG682" s="6"/>
      <c r="AH682" s="6"/>
      <c r="AI682" s="6"/>
      <c r="AJ682" s="6"/>
    </row>
    <row r="683" spans="2:36" s="2" customFormat="1">
      <c r="B683" s="87"/>
      <c r="C683" s="87"/>
      <c r="D683" s="87"/>
      <c r="E683" s="87"/>
      <c r="F683" s="87"/>
      <c r="G683" s="87"/>
      <c r="H683" s="87"/>
      <c r="I683" s="87"/>
      <c r="J683" s="87"/>
      <c r="K683" s="87"/>
      <c r="L683" s="87"/>
      <c r="M683" s="87"/>
      <c r="N683" s="87"/>
      <c r="O683" s="87"/>
      <c r="P683" s="87"/>
      <c r="Q683" s="87"/>
      <c r="R683" s="6"/>
      <c r="S683" s="6"/>
      <c r="T683" s="6"/>
      <c r="U683" s="6"/>
      <c r="V683" s="6"/>
      <c r="W683" s="6"/>
      <c r="X683" s="6"/>
      <c r="Y683" s="6"/>
      <c r="Z683" s="6"/>
      <c r="AA683" s="6"/>
      <c r="AB683" s="6"/>
      <c r="AC683" s="6"/>
      <c r="AD683" s="6"/>
      <c r="AE683" s="6"/>
      <c r="AF683" s="6"/>
      <c r="AG683" s="6"/>
      <c r="AH683" s="6"/>
      <c r="AI683" s="6"/>
      <c r="AJ683" s="6"/>
    </row>
    <row r="684" spans="2:36" s="2" customFormat="1">
      <c r="B684" s="87"/>
      <c r="C684" s="87"/>
      <c r="D684" s="87"/>
      <c r="E684" s="87"/>
      <c r="F684" s="87"/>
      <c r="G684" s="87"/>
      <c r="H684" s="87"/>
      <c r="I684" s="87"/>
      <c r="J684" s="87"/>
      <c r="K684" s="87"/>
      <c r="L684" s="87"/>
      <c r="M684" s="87"/>
      <c r="N684" s="87"/>
      <c r="O684" s="87"/>
      <c r="P684" s="87"/>
      <c r="Q684" s="87"/>
      <c r="R684" s="6"/>
      <c r="S684" s="6"/>
      <c r="T684" s="6"/>
      <c r="U684" s="6"/>
      <c r="V684" s="6"/>
      <c r="W684" s="6"/>
      <c r="X684" s="6"/>
      <c r="Y684" s="6"/>
      <c r="Z684" s="6"/>
      <c r="AA684" s="6"/>
      <c r="AB684" s="6"/>
      <c r="AC684" s="6"/>
      <c r="AD684" s="6"/>
      <c r="AE684" s="6"/>
      <c r="AF684" s="6"/>
      <c r="AG684" s="6"/>
      <c r="AH684" s="6"/>
      <c r="AI684" s="6"/>
      <c r="AJ684" s="6"/>
    </row>
    <row r="685" spans="2:36" s="2" customFormat="1">
      <c r="B685" s="87"/>
      <c r="C685" s="87"/>
      <c r="D685" s="87"/>
      <c r="E685" s="87"/>
      <c r="F685" s="87"/>
      <c r="G685" s="87"/>
      <c r="H685" s="87"/>
      <c r="I685" s="87"/>
      <c r="J685" s="87"/>
      <c r="K685" s="87"/>
      <c r="L685" s="87"/>
      <c r="M685" s="87"/>
      <c r="N685" s="87"/>
      <c r="O685" s="87"/>
      <c r="P685" s="87"/>
      <c r="Q685" s="87"/>
      <c r="R685" s="6"/>
      <c r="S685" s="6"/>
      <c r="T685" s="6"/>
      <c r="U685" s="6"/>
      <c r="V685" s="6"/>
      <c r="W685" s="6"/>
      <c r="X685" s="6"/>
      <c r="Y685" s="6"/>
      <c r="Z685" s="6"/>
      <c r="AA685" s="6"/>
      <c r="AB685" s="6"/>
      <c r="AC685" s="6"/>
      <c r="AD685" s="6"/>
      <c r="AE685" s="6"/>
      <c r="AF685" s="6"/>
      <c r="AG685" s="6"/>
      <c r="AH685" s="6"/>
      <c r="AI685" s="6"/>
      <c r="AJ685" s="6"/>
    </row>
    <row r="686" spans="2:36" s="2" customFormat="1">
      <c r="B686" s="87"/>
      <c r="C686" s="87"/>
      <c r="D686" s="87"/>
      <c r="E686" s="87"/>
      <c r="F686" s="87"/>
      <c r="G686" s="87"/>
      <c r="H686" s="87"/>
      <c r="I686" s="87"/>
      <c r="J686" s="87"/>
      <c r="K686" s="87"/>
      <c r="L686" s="87"/>
      <c r="M686" s="87"/>
      <c r="N686" s="87"/>
      <c r="O686" s="87"/>
      <c r="P686" s="87"/>
      <c r="Q686" s="87"/>
      <c r="R686" s="6"/>
      <c r="S686" s="6"/>
      <c r="T686" s="6"/>
      <c r="U686" s="6"/>
      <c r="V686" s="6"/>
      <c r="W686" s="6"/>
      <c r="X686" s="6"/>
      <c r="Y686" s="6"/>
      <c r="Z686" s="6"/>
      <c r="AA686" s="6"/>
      <c r="AB686" s="6"/>
      <c r="AC686" s="6"/>
      <c r="AD686" s="6"/>
      <c r="AE686" s="6"/>
      <c r="AF686" s="6"/>
      <c r="AG686" s="6"/>
      <c r="AH686" s="6"/>
      <c r="AI686" s="6"/>
      <c r="AJ686" s="6"/>
    </row>
    <row r="687" spans="2:36" s="2" customFormat="1">
      <c r="B687" s="87"/>
      <c r="C687" s="87"/>
      <c r="D687" s="87"/>
      <c r="E687" s="87"/>
      <c r="F687" s="87"/>
      <c r="G687" s="87"/>
      <c r="H687" s="87"/>
      <c r="I687" s="87"/>
      <c r="J687" s="87"/>
      <c r="K687" s="87"/>
      <c r="L687" s="87"/>
      <c r="M687" s="87"/>
      <c r="N687" s="87"/>
      <c r="O687" s="87"/>
      <c r="P687" s="87"/>
      <c r="Q687" s="87"/>
      <c r="R687" s="6"/>
      <c r="S687" s="6"/>
      <c r="T687" s="6"/>
      <c r="U687" s="6"/>
      <c r="V687" s="6"/>
      <c r="W687" s="6"/>
      <c r="X687" s="6"/>
      <c r="Y687" s="6"/>
      <c r="Z687" s="6"/>
      <c r="AA687" s="6"/>
      <c r="AB687" s="6"/>
      <c r="AC687" s="6"/>
      <c r="AD687" s="6"/>
      <c r="AE687" s="6"/>
      <c r="AF687" s="6"/>
      <c r="AG687" s="6"/>
      <c r="AH687" s="6"/>
      <c r="AI687" s="6"/>
      <c r="AJ687" s="6"/>
    </row>
    <row r="688" spans="2:36" s="2" customFormat="1">
      <c r="B688" s="87"/>
      <c r="C688" s="87"/>
      <c r="D688" s="87"/>
      <c r="E688" s="87"/>
      <c r="F688" s="87"/>
      <c r="G688" s="87"/>
      <c r="H688" s="87"/>
      <c r="I688" s="87"/>
      <c r="J688" s="87"/>
      <c r="K688" s="87"/>
      <c r="L688" s="87"/>
      <c r="M688" s="87"/>
      <c r="N688" s="87"/>
      <c r="O688" s="87"/>
      <c r="P688" s="87"/>
      <c r="Q688" s="87"/>
      <c r="R688" s="6"/>
      <c r="S688" s="6"/>
      <c r="T688" s="6"/>
      <c r="U688" s="6"/>
      <c r="V688" s="6"/>
      <c r="W688" s="6"/>
      <c r="X688" s="6"/>
      <c r="Y688" s="6"/>
      <c r="Z688" s="6"/>
      <c r="AA688" s="6"/>
      <c r="AB688" s="6"/>
      <c r="AC688" s="6"/>
      <c r="AD688" s="6"/>
      <c r="AE688" s="6"/>
      <c r="AF688" s="6"/>
      <c r="AG688" s="6"/>
      <c r="AH688" s="6"/>
      <c r="AI688" s="6"/>
      <c r="AJ688" s="6"/>
    </row>
    <row r="689" spans="2:36" s="2" customFormat="1">
      <c r="B689" s="87"/>
      <c r="C689" s="87"/>
      <c r="D689" s="87"/>
      <c r="E689" s="87"/>
      <c r="F689" s="87"/>
      <c r="G689" s="87"/>
      <c r="H689" s="87"/>
      <c r="I689" s="87"/>
      <c r="J689" s="87"/>
      <c r="K689" s="87"/>
      <c r="L689" s="87"/>
      <c r="M689" s="87"/>
      <c r="N689" s="87"/>
      <c r="O689" s="87"/>
      <c r="P689" s="87"/>
      <c r="Q689" s="87"/>
      <c r="R689" s="6"/>
      <c r="S689" s="6"/>
      <c r="T689" s="6"/>
      <c r="U689" s="6"/>
      <c r="V689" s="6"/>
      <c r="W689" s="6"/>
      <c r="X689" s="6"/>
      <c r="Y689" s="6"/>
      <c r="Z689" s="6"/>
      <c r="AA689" s="6"/>
      <c r="AB689" s="6"/>
      <c r="AC689" s="6"/>
      <c r="AD689" s="6"/>
      <c r="AE689" s="6"/>
      <c r="AF689" s="6"/>
      <c r="AG689" s="6"/>
      <c r="AH689" s="6"/>
      <c r="AI689" s="6"/>
      <c r="AJ689" s="6"/>
    </row>
    <row r="690" spans="2:36" s="2" customFormat="1">
      <c r="B690" s="87"/>
      <c r="C690" s="87"/>
      <c r="D690" s="87"/>
      <c r="E690" s="87"/>
      <c r="F690" s="87"/>
      <c r="G690" s="87"/>
      <c r="H690" s="87"/>
      <c r="I690" s="87"/>
      <c r="J690" s="87"/>
      <c r="K690" s="87"/>
      <c r="L690" s="87"/>
      <c r="M690" s="87"/>
      <c r="N690" s="87"/>
      <c r="O690" s="87"/>
      <c r="P690" s="87"/>
      <c r="Q690" s="87"/>
      <c r="R690" s="6"/>
      <c r="S690" s="6"/>
      <c r="T690" s="6"/>
      <c r="U690" s="6"/>
      <c r="V690" s="6"/>
      <c r="W690" s="6"/>
      <c r="X690" s="6"/>
      <c r="Y690" s="6"/>
      <c r="Z690" s="6"/>
      <c r="AA690" s="6"/>
      <c r="AB690" s="6"/>
      <c r="AC690" s="6"/>
      <c r="AD690" s="6"/>
      <c r="AE690" s="6"/>
      <c r="AF690" s="6"/>
      <c r="AG690" s="6"/>
      <c r="AH690" s="6"/>
      <c r="AI690" s="6"/>
      <c r="AJ690" s="6"/>
    </row>
    <row r="691" spans="2:36" s="2" customFormat="1">
      <c r="B691" s="87"/>
      <c r="C691" s="87"/>
      <c r="D691" s="87"/>
      <c r="E691" s="87"/>
      <c r="F691" s="87"/>
      <c r="G691" s="87"/>
      <c r="H691" s="87"/>
      <c r="I691" s="87"/>
      <c r="J691" s="87"/>
      <c r="K691" s="87"/>
      <c r="L691" s="87"/>
      <c r="M691" s="87"/>
      <c r="N691" s="87"/>
      <c r="O691" s="87"/>
      <c r="P691" s="87"/>
      <c r="Q691" s="87"/>
      <c r="R691" s="6"/>
      <c r="S691" s="6"/>
      <c r="T691" s="6"/>
      <c r="U691" s="6"/>
      <c r="V691" s="6"/>
      <c r="W691" s="6"/>
      <c r="X691" s="6"/>
      <c r="Y691" s="6"/>
      <c r="Z691" s="6"/>
      <c r="AA691" s="6"/>
      <c r="AB691" s="6"/>
      <c r="AC691" s="6"/>
      <c r="AD691" s="6"/>
      <c r="AE691" s="6"/>
      <c r="AF691" s="6"/>
      <c r="AG691" s="6"/>
      <c r="AH691" s="6"/>
      <c r="AI691" s="6"/>
      <c r="AJ691" s="6"/>
    </row>
    <row r="692" spans="2:36" s="2" customFormat="1">
      <c r="B692" s="87"/>
      <c r="C692" s="87"/>
      <c r="D692" s="87"/>
      <c r="E692" s="87"/>
      <c r="F692" s="87"/>
      <c r="G692" s="87"/>
      <c r="H692" s="87"/>
      <c r="I692" s="87"/>
      <c r="J692" s="87"/>
      <c r="K692" s="87"/>
      <c r="L692" s="87"/>
      <c r="M692" s="87"/>
      <c r="N692" s="87"/>
      <c r="O692" s="87"/>
      <c r="P692" s="87"/>
      <c r="Q692" s="87"/>
      <c r="R692" s="6"/>
      <c r="S692" s="6"/>
      <c r="T692" s="6"/>
      <c r="U692" s="6"/>
      <c r="V692" s="6"/>
      <c r="W692" s="6"/>
      <c r="X692" s="6"/>
      <c r="Y692" s="6"/>
      <c r="Z692" s="6"/>
      <c r="AA692" s="6"/>
      <c r="AB692" s="6"/>
      <c r="AC692" s="6"/>
      <c r="AD692" s="6"/>
      <c r="AE692" s="6"/>
      <c r="AF692" s="6"/>
      <c r="AG692" s="6"/>
      <c r="AH692" s="6"/>
      <c r="AI692" s="6"/>
      <c r="AJ692" s="6"/>
    </row>
    <row r="693" spans="2:36" s="2" customFormat="1">
      <c r="B693" s="87"/>
      <c r="C693" s="87"/>
      <c r="D693" s="87"/>
      <c r="E693" s="87"/>
      <c r="F693" s="87"/>
      <c r="G693" s="87"/>
      <c r="H693" s="87"/>
      <c r="I693" s="87"/>
      <c r="J693" s="87"/>
      <c r="K693" s="87"/>
      <c r="L693" s="87"/>
      <c r="M693" s="87"/>
      <c r="N693" s="87"/>
      <c r="O693" s="87"/>
      <c r="P693" s="87"/>
      <c r="Q693" s="87"/>
      <c r="R693" s="6"/>
      <c r="S693" s="6"/>
      <c r="T693" s="6"/>
      <c r="U693" s="6"/>
      <c r="V693" s="6"/>
      <c r="W693" s="6"/>
      <c r="X693" s="6"/>
      <c r="Y693" s="6"/>
      <c r="Z693" s="6"/>
      <c r="AA693" s="6"/>
      <c r="AB693" s="6"/>
      <c r="AC693" s="6"/>
      <c r="AD693" s="6"/>
      <c r="AE693" s="6"/>
      <c r="AF693" s="6"/>
      <c r="AG693" s="6"/>
      <c r="AH693" s="6"/>
      <c r="AI693" s="6"/>
      <c r="AJ693" s="6"/>
    </row>
    <row r="694" spans="2:36" s="2" customFormat="1">
      <c r="B694" s="87"/>
      <c r="C694" s="87"/>
      <c r="D694" s="87"/>
      <c r="E694" s="87"/>
      <c r="F694" s="87"/>
      <c r="G694" s="87"/>
      <c r="H694" s="87"/>
      <c r="I694" s="87"/>
      <c r="J694" s="87"/>
      <c r="K694" s="87"/>
      <c r="L694" s="87"/>
      <c r="M694" s="87"/>
      <c r="N694" s="87"/>
      <c r="O694" s="87"/>
      <c r="P694" s="87"/>
      <c r="Q694" s="87"/>
      <c r="R694" s="6"/>
      <c r="S694" s="6"/>
      <c r="T694" s="6"/>
      <c r="U694" s="6"/>
      <c r="V694" s="6"/>
      <c r="W694" s="6"/>
      <c r="X694" s="6"/>
      <c r="Y694" s="6"/>
      <c r="Z694" s="6"/>
      <c r="AA694" s="6"/>
      <c r="AB694" s="6"/>
      <c r="AC694" s="6"/>
      <c r="AD694" s="6"/>
      <c r="AE694" s="6"/>
      <c r="AF694" s="6"/>
      <c r="AG694" s="6"/>
      <c r="AH694" s="6"/>
      <c r="AI694" s="6"/>
      <c r="AJ694" s="6"/>
    </row>
    <row r="695" spans="2:36" s="2" customFormat="1">
      <c r="B695" s="87"/>
      <c r="C695" s="87"/>
      <c r="D695" s="87"/>
      <c r="E695" s="87"/>
      <c r="F695" s="87"/>
      <c r="G695" s="87"/>
      <c r="H695" s="87"/>
      <c r="I695" s="87"/>
      <c r="J695" s="87"/>
      <c r="K695" s="87"/>
      <c r="L695" s="87"/>
      <c r="M695" s="87"/>
      <c r="N695" s="87"/>
      <c r="O695" s="87"/>
      <c r="P695" s="87"/>
      <c r="Q695" s="87"/>
      <c r="R695" s="6"/>
      <c r="S695" s="6"/>
      <c r="T695" s="6"/>
      <c r="U695" s="6"/>
      <c r="V695" s="6"/>
      <c r="W695" s="6"/>
      <c r="X695" s="6"/>
      <c r="Y695" s="6"/>
      <c r="Z695" s="6"/>
      <c r="AA695" s="6"/>
      <c r="AB695" s="6"/>
      <c r="AC695" s="6"/>
      <c r="AD695" s="6"/>
      <c r="AE695" s="6"/>
      <c r="AF695" s="6"/>
      <c r="AG695" s="6"/>
      <c r="AH695" s="6"/>
      <c r="AI695" s="6"/>
      <c r="AJ695" s="6"/>
    </row>
    <row r="696" spans="2:36" s="2" customFormat="1">
      <c r="B696" s="87"/>
      <c r="C696" s="87"/>
      <c r="D696" s="87"/>
      <c r="E696" s="87"/>
      <c r="F696" s="87"/>
      <c r="G696" s="87"/>
      <c r="H696" s="87"/>
      <c r="I696" s="87"/>
      <c r="J696" s="87"/>
      <c r="K696" s="87"/>
      <c r="L696" s="87"/>
      <c r="M696" s="87"/>
      <c r="N696" s="87"/>
      <c r="O696" s="87"/>
      <c r="P696" s="87"/>
      <c r="Q696" s="87"/>
      <c r="R696" s="6"/>
      <c r="S696" s="6"/>
      <c r="T696" s="6"/>
      <c r="U696" s="6"/>
      <c r="V696" s="6"/>
      <c r="W696" s="6"/>
      <c r="X696" s="6"/>
      <c r="Y696" s="6"/>
      <c r="Z696" s="6"/>
      <c r="AA696" s="6"/>
      <c r="AB696" s="6"/>
      <c r="AC696" s="6"/>
      <c r="AD696" s="6"/>
      <c r="AE696" s="6"/>
      <c r="AF696" s="6"/>
      <c r="AG696" s="6"/>
      <c r="AH696" s="6"/>
      <c r="AI696" s="6"/>
      <c r="AJ696" s="6"/>
    </row>
    <row r="697" spans="2:36" s="2" customFormat="1">
      <c r="B697" s="87"/>
      <c r="C697" s="87"/>
      <c r="D697" s="87"/>
      <c r="E697" s="87"/>
      <c r="F697" s="87"/>
      <c r="G697" s="87"/>
      <c r="H697" s="87"/>
      <c r="I697" s="87"/>
      <c r="J697" s="87"/>
      <c r="K697" s="87"/>
      <c r="L697" s="87"/>
      <c r="M697" s="87"/>
      <c r="N697" s="87"/>
      <c r="O697" s="87"/>
      <c r="P697" s="87"/>
      <c r="Q697" s="87"/>
      <c r="R697" s="6"/>
      <c r="S697" s="6"/>
      <c r="T697" s="6"/>
      <c r="U697" s="6"/>
      <c r="V697" s="6"/>
      <c r="W697" s="6"/>
      <c r="X697" s="6"/>
      <c r="Y697" s="6"/>
      <c r="Z697" s="6"/>
      <c r="AA697" s="6"/>
      <c r="AB697" s="6"/>
      <c r="AC697" s="6"/>
      <c r="AD697" s="6"/>
      <c r="AE697" s="6"/>
      <c r="AF697" s="6"/>
      <c r="AG697" s="6"/>
      <c r="AH697" s="6"/>
      <c r="AI697" s="6"/>
      <c r="AJ697" s="6"/>
    </row>
    <row r="698" spans="2:36" s="2" customFormat="1">
      <c r="B698" s="87"/>
      <c r="C698" s="87"/>
      <c r="D698" s="87"/>
      <c r="E698" s="87"/>
      <c r="F698" s="87"/>
      <c r="G698" s="87"/>
      <c r="H698" s="87"/>
      <c r="I698" s="87"/>
      <c r="J698" s="87"/>
      <c r="K698" s="87"/>
      <c r="L698" s="87"/>
      <c r="M698" s="87"/>
      <c r="N698" s="87"/>
      <c r="O698" s="87"/>
      <c r="P698" s="87"/>
      <c r="Q698" s="87"/>
      <c r="R698" s="6"/>
      <c r="S698" s="6"/>
      <c r="T698" s="6"/>
      <c r="U698" s="6"/>
      <c r="V698" s="6"/>
      <c r="W698" s="6"/>
      <c r="X698" s="6"/>
      <c r="Y698" s="6"/>
      <c r="Z698" s="6"/>
      <c r="AA698" s="6"/>
      <c r="AB698" s="6"/>
      <c r="AC698" s="6"/>
      <c r="AD698" s="6"/>
      <c r="AE698" s="6"/>
      <c r="AF698" s="6"/>
      <c r="AG698" s="6"/>
      <c r="AH698" s="6"/>
      <c r="AI698" s="6"/>
      <c r="AJ698" s="6"/>
    </row>
    <row r="699" spans="2:36" s="2" customFormat="1">
      <c r="B699" s="87"/>
      <c r="C699" s="87"/>
      <c r="D699" s="87"/>
      <c r="E699" s="87"/>
      <c r="F699" s="87"/>
      <c r="G699" s="87"/>
      <c r="H699" s="87"/>
      <c r="I699" s="87"/>
      <c r="J699" s="87"/>
      <c r="K699" s="87"/>
      <c r="L699" s="87"/>
      <c r="M699" s="87"/>
      <c r="N699" s="87"/>
      <c r="O699" s="87"/>
      <c r="P699" s="87"/>
      <c r="Q699" s="87"/>
      <c r="R699" s="6"/>
      <c r="S699" s="6"/>
      <c r="T699" s="6"/>
      <c r="U699" s="6"/>
      <c r="V699" s="6"/>
      <c r="W699" s="6"/>
      <c r="X699" s="6"/>
      <c r="Y699" s="6"/>
      <c r="Z699" s="6"/>
      <c r="AA699" s="6"/>
      <c r="AB699" s="6"/>
      <c r="AC699" s="6"/>
      <c r="AD699" s="6"/>
      <c r="AE699" s="6"/>
      <c r="AF699" s="6"/>
      <c r="AG699" s="6"/>
      <c r="AH699" s="6"/>
      <c r="AI699" s="6"/>
      <c r="AJ699" s="6"/>
    </row>
    <row r="700" spans="2:36" s="2" customFormat="1">
      <c r="B700" s="87"/>
      <c r="C700" s="87"/>
      <c r="D700" s="87"/>
      <c r="E700" s="87"/>
      <c r="F700" s="87"/>
      <c r="G700" s="87"/>
      <c r="H700" s="87"/>
      <c r="I700" s="87"/>
      <c r="J700" s="87"/>
      <c r="K700" s="87"/>
      <c r="L700" s="87"/>
      <c r="M700" s="87"/>
      <c r="N700" s="87"/>
      <c r="O700" s="87"/>
      <c r="P700" s="87"/>
      <c r="Q700" s="87"/>
      <c r="R700" s="6"/>
      <c r="S700" s="6"/>
      <c r="T700" s="6"/>
      <c r="U700" s="6"/>
      <c r="V700" s="6"/>
      <c r="W700" s="6"/>
      <c r="X700" s="6"/>
      <c r="Y700" s="6"/>
      <c r="Z700" s="6"/>
      <c r="AA700" s="6"/>
      <c r="AB700" s="6"/>
      <c r="AC700" s="6"/>
      <c r="AD700" s="6"/>
      <c r="AE700" s="6"/>
      <c r="AF700" s="6"/>
      <c r="AG700" s="6"/>
      <c r="AH700" s="6"/>
      <c r="AI700" s="6"/>
      <c r="AJ700" s="6"/>
    </row>
    <row r="701" spans="2:36" s="2" customFormat="1">
      <c r="B701" s="87"/>
      <c r="C701" s="87"/>
      <c r="D701" s="87"/>
      <c r="E701" s="87"/>
      <c r="F701" s="87"/>
      <c r="G701" s="87"/>
      <c r="H701" s="87"/>
      <c r="I701" s="87"/>
      <c r="J701" s="87"/>
      <c r="K701" s="87"/>
      <c r="L701" s="87"/>
      <c r="M701" s="87"/>
      <c r="N701" s="87"/>
      <c r="O701" s="87"/>
      <c r="P701" s="87"/>
      <c r="Q701" s="87"/>
      <c r="R701" s="6"/>
      <c r="S701" s="6"/>
      <c r="T701" s="6"/>
      <c r="U701" s="6"/>
      <c r="V701" s="6"/>
      <c r="W701" s="6"/>
      <c r="X701" s="6"/>
      <c r="Y701" s="6"/>
      <c r="Z701" s="6"/>
      <c r="AA701" s="6"/>
      <c r="AB701" s="6"/>
      <c r="AC701" s="6"/>
      <c r="AD701" s="6"/>
      <c r="AE701" s="6"/>
      <c r="AF701" s="6"/>
      <c r="AG701" s="6"/>
      <c r="AH701" s="6"/>
      <c r="AI701" s="6"/>
      <c r="AJ701" s="6"/>
    </row>
    <row r="702" spans="2:36" s="2" customFormat="1">
      <c r="B702" s="87"/>
      <c r="C702" s="87"/>
      <c r="D702" s="87"/>
      <c r="E702" s="87"/>
      <c r="F702" s="87"/>
      <c r="G702" s="87"/>
      <c r="H702" s="87"/>
      <c r="I702" s="87"/>
      <c r="J702" s="87"/>
      <c r="K702" s="87"/>
      <c r="L702" s="87"/>
      <c r="M702" s="87"/>
      <c r="N702" s="87"/>
      <c r="O702" s="87"/>
      <c r="P702" s="87"/>
      <c r="Q702" s="87"/>
      <c r="R702" s="6"/>
      <c r="S702" s="6"/>
      <c r="T702" s="6"/>
      <c r="U702" s="6"/>
      <c r="V702" s="6"/>
      <c r="W702" s="6"/>
      <c r="X702" s="6"/>
      <c r="Y702" s="6"/>
      <c r="Z702" s="6"/>
      <c r="AA702" s="6"/>
      <c r="AB702" s="6"/>
      <c r="AC702" s="6"/>
      <c r="AD702" s="6"/>
      <c r="AE702" s="6"/>
      <c r="AF702" s="6"/>
      <c r="AG702" s="6"/>
      <c r="AH702" s="6"/>
      <c r="AI702" s="6"/>
      <c r="AJ702" s="6"/>
    </row>
    <row r="703" spans="2:36" s="2" customFormat="1">
      <c r="B703" s="87"/>
      <c r="C703" s="87"/>
      <c r="D703" s="87"/>
      <c r="E703" s="87"/>
      <c r="F703" s="87"/>
      <c r="G703" s="87"/>
      <c r="H703" s="87"/>
      <c r="I703" s="87"/>
      <c r="J703" s="87"/>
      <c r="K703" s="87"/>
      <c r="L703" s="87"/>
      <c r="M703" s="87"/>
      <c r="N703" s="87"/>
      <c r="O703" s="87"/>
      <c r="P703" s="87"/>
      <c r="Q703" s="87"/>
      <c r="R703" s="6"/>
      <c r="S703" s="6"/>
      <c r="T703" s="6"/>
      <c r="U703" s="6"/>
      <c r="V703" s="6"/>
      <c r="W703" s="6"/>
      <c r="X703" s="6"/>
      <c r="Y703" s="6"/>
      <c r="Z703" s="6"/>
      <c r="AA703" s="6"/>
      <c r="AB703" s="6"/>
      <c r="AC703" s="6"/>
      <c r="AD703" s="6"/>
      <c r="AE703" s="6"/>
      <c r="AF703" s="6"/>
      <c r="AG703" s="6"/>
      <c r="AH703" s="6"/>
      <c r="AI703" s="6"/>
      <c r="AJ703" s="6"/>
    </row>
    <row r="704" spans="2:36" s="2" customFormat="1">
      <c r="B704" s="87"/>
      <c r="C704" s="87"/>
      <c r="D704" s="87"/>
      <c r="E704" s="87"/>
      <c r="F704" s="87"/>
      <c r="G704" s="87"/>
      <c r="H704" s="87"/>
      <c r="I704" s="87"/>
      <c r="J704" s="87"/>
      <c r="K704" s="87"/>
      <c r="L704" s="87"/>
      <c r="M704" s="87"/>
      <c r="N704" s="87"/>
      <c r="O704" s="87"/>
      <c r="P704" s="87"/>
      <c r="Q704" s="87"/>
      <c r="R704" s="6"/>
      <c r="S704" s="6"/>
      <c r="T704" s="6"/>
      <c r="U704" s="6"/>
      <c r="V704" s="6"/>
      <c r="W704" s="6"/>
      <c r="X704" s="6"/>
      <c r="Y704" s="6"/>
      <c r="Z704" s="6"/>
      <c r="AA704" s="6"/>
      <c r="AB704" s="6"/>
      <c r="AC704" s="6"/>
      <c r="AD704" s="6"/>
      <c r="AE704" s="6"/>
      <c r="AF704" s="6"/>
      <c r="AG704" s="6"/>
      <c r="AH704" s="6"/>
      <c r="AI704" s="6"/>
      <c r="AJ704" s="6"/>
    </row>
    <row r="705" spans="2:36" s="2" customFormat="1">
      <c r="B705" s="87"/>
      <c r="C705" s="87"/>
      <c r="D705" s="87"/>
      <c r="E705" s="87"/>
      <c r="F705" s="87"/>
      <c r="G705" s="87"/>
      <c r="H705" s="87"/>
      <c r="I705" s="87"/>
      <c r="J705" s="87"/>
      <c r="K705" s="87"/>
      <c r="L705" s="87"/>
      <c r="M705" s="87"/>
      <c r="N705" s="87"/>
      <c r="O705" s="87"/>
      <c r="P705" s="87"/>
      <c r="Q705" s="87"/>
      <c r="R705" s="6"/>
      <c r="S705" s="6"/>
      <c r="T705" s="6"/>
      <c r="U705" s="6"/>
      <c r="V705" s="6"/>
      <c r="W705" s="6"/>
      <c r="X705" s="6"/>
      <c r="Y705" s="6"/>
      <c r="Z705" s="6"/>
      <c r="AA705" s="6"/>
      <c r="AB705" s="6"/>
      <c r="AC705" s="6"/>
      <c r="AD705" s="6"/>
      <c r="AE705" s="6"/>
      <c r="AF705" s="6"/>
      <c r="AG705" s="6"/>
      <c r="AH705" s="6"/>
      <c r="AI705" s="6"/>
      <c r="AJ705" s="6"/>
    </row>
    <row r="706" spans="2:36" s="2" customFormat="1">
      <c r="B706" s="87"/>
      <c r="C706" s="87"/>
      <c r="D706" s="87"/>
      <c r="E706" s="87"/>
      <c r="F706" s="87"/>
      <c r="G706" s="87"/>
      <c r="H706" s="87"/>
      <c r="I706" s="87"/>
      <c r="J706" s="87"/>
      <c r="K706" s="87"/>
      <c r="L706" s="87"/>
      <c r="M706" s="87"/>
      <c r="N706" s="87"/>
      <c r="O706" s="87"/>
      <c r="P706" s="87"/>
      <c r="Q706" s="87"/>
      <c r="R706" s="6"/>
      <c r="S706" s="6"/>
      <c r="T706" s="6"/>
      <c r="U706" s="6"/>
      <c r="V706" s="6"/>
      <c r="W706" s="6"/>
      <c r="X706" s="6"/>
      <c r="Y706" s="6"/>
      <c r="Z706" s="6"/>
      <c r="AA706" s="6"/>
      <c r="AB706" s="6"/>
      <c r="AC706" s="6"/>
      <c r="AD706" s="6"/>
      <c r="AE706" s="6"/>
      <c r="AF706" s="6"/>
      <c r="AG706" s="6"/>
      <c r="AH706" s="6"/>
      <c r="AI706" s="6"/>
      <c r="AJ706" s="6"/>
    </row>
    <row r="707" spans="2:36" s="2" customFormat="1">
      <c r="B707" s="87"/>
      <c r="C707" s="87"/>
      <c r="D707" s="87"/>
      <c r="E707" s="87"/>
      <c r="F707" s="87"/>
      <c r="G707" s="87"/>
      <c r="H707" s="87"/>
      <c r="I707" s="87"/>
      <c r="J707" s="87"/>
      <c r="K707" s="87"/>
      <c r="L707" s="87"/>
      <c r="M707" s="87"/>
      <c r="N707" s="87"/>
      <c r="O707" s="87"/>
      <c r="P707" s="87"/>
      <c r="Q707" s="87"/>
      <c r="R707" s="6"/>
      <c r="S707" s="6"/>
      <c r="T707" s="6"/>
      <c r="U707" s="6"/>
      <c r="V707" s="6"/>
      <c r="W707" s="6"/>
      <c r="X707" s="6"/>
      <c r="Y707" s="6"/>
      <c r="Z707" s="6"/>
      <c r="AA707" s="6"/>
      <c r="AB707" s="6"/>
      <c r="AC707" s="6"/>
      <c r="AD707" s="6"/>
      <c r="AE707" s="6"/>
      <c r="AF707" s="6"/>
      <c r="AG707" s="6"/>
      <c r="AH707" s="6"/>
      <c r="AI707" s="6"/>
      <c r="AJ707" s="6"/>
    </row>
    <row r="708" spans="2:36" s="2" customFormat="1">
      <c r="B708" s="87"/>
      <c r="C708" s="87"/>
      <c r="D708" s="87"/>
      <c r="E708" s="87"/>
      <c r="F708" s="87"/>
      <c r="G708" s="87"/>
      <c r="H708" s="87"/>
      <c r="I708" s="87"/>
      <c r="J708" s="87"/>
      <c r="K708" s="87"/>
      <c r="L708" s="87"/>
      <c r="M708" s="87"/>
      <c r="N708" s="87"/>
      <c r="O708" s="87"/>
      <c r="P708" s="87"/>
      <c r="Q708" s="87"/>
      <c r="R708" s="6"/>
      <c r="S708" s="6"/>
      <c r="T708" s="6"/>
      <c r="U708" s="6"/>
      <c r="V708" s="6"/>
      <c r="W708" s="6"/>
      <c r="X708" s="6"/>
      <c r="Y708" s="6"/>
      <c r="Z708" s="6"/>
      <c r="AA708" s="6"/>
      <c r="AB708" s="6"/>
      <c r="AC708" s="6"/>
      <c r="AD708" s="6"/>
      <c r="AE708" s="6"/>
      <c r="AF708" s="6"/>
      <c r="AG708" s="6"/>
      <c r="AH708" s="6"/>
      <c r="AI708" s="6"/>
      <c r="AJ708" s="6"/>
    </row>
    <row r="709" spans="2:36" s="2" customFormat="1">
      <c r="B709" s="87"/>
      <c r="C709" s="87"/>
      <c r="D709" s="87"/>
      <c r="E709" s="87"/>
      <c r="F709" s="87"/>
      <c r="G709" s="87"/>
      <c r="H709" s="87"/>
      <c r="I709" s="87"/>
      <c r="J709" s="87"/>
      <c r="K709" s="87"/>
      <c r="L709" s="87"/>
      <c r="M709" s="87"/>
      <c r="N709" s="87"/>
      <c r="O709" s="87"/>
      <c r="P709" s="87"/>
      <c r="Q709" s="87"/>
      <c r="R709" s="6"/>
      <c r="S709" s="6"/>
      <c r="T709" s="6"/>
      <c r="U709" s="6"/>
      <c r="V709" s="6"/>
      <c r="W709" s="6"/>
      <c r="X709" s="6"/>
      <c r="Y709" s="6"/>
      <c r="Z709" s="6"/>
      <c r="AA709" s="6"/>
      <c r="AB709" s="6"/>
      <c r="AC709" s="6"/>
      <c r="AD709" s="6"/>
      <c r="AE709" s="6"/>
      <c r="AF709" s="6"/>
      <c r="AG709" s="6"/>
      <c r="AH709" s="6"/>
      <c r="AI709" s="6"/>
      <c r="AJ709" s="6"/>
    </row>
    <row r="710" spans="2:36" s="2" customFormat="1">
      <c r="B710" s="87"/>
      <c r="C710" s="87"/>
      <c r="D710" s="87"/>
      <c r="E710" s="87"/>
      <c r="F710" s="87"/>
      <c r="G710" s="87"/>
      <c r="H710" s="87"/>
      <c r="I710" s="87"/>
      <c r="J710" s="87"/>
      <c r="K710" s="87"/>
      <c r="L710" s="87"/>
      <c r="M710" s="87"/>
      <c r="N710" s="87"/>
      <c r="O710" s="87"/>
      <c r="P710" s="87"/>
      <c r="Q710" s="87"/>
      <c r="R710" s="6"/>
      <c r="S710" s="6"/>
      <c r="T710" s="6"/>
      <c r="U710" s="6"/>
      <c r="V710" s="6"/>
      <c r="W710" s="6"/>
      <c r="X710" s="6"/>
      <c r="Y710" s="6"/>
      <c r="Z710" s="6"/>
      <c r="AA710" s="6"/>
      <c r="AB710" s="6"/>
      <c r="AC710" s="6"/>
      <c r="AD710" s="6"/>
      <c r="AE710" s="6"/>
      <c r="AF710" s="6"/>
      <c r="AG710" s="6"/>
      <c r="AH710" s="6"/>
      <c r="AI710" s="6"/>
      <c r="AJ710" s="6"/>
    </row>
    <row r="711" spans="2:36" s="2" customFormat="1">
      <c r="B711" s="87"/>
      <c r="C711" s="87"/>
      <c r="D711" s="87"/>
      <c r="E711" s="87"/>
      <c r="F711" s="87"/>
      <c r="G711" s="87"/>
      <c r="H711" s="87"/>
      <c r="I711" s="87"/>
      <c r="J711" s="87"/>
      <c r="K711" s="87"/>
      <c r="L711" s="87"/>
      <c r="M711" s="87"/>
      <c r="N711" s="87"/>
      <c r="O711" s="87"/>
      <c r="P711" s="87"/>
      <c r="Q711" s="87"/>
      <c r="R711" s="6"/>
      <c r="S711" s="6"/>
      <c r="T711" s="6"/>
      <c r="U711" s="6"/>
      <c r="V711" s="6"/>
      <c r="W711" s="6"/>
      <c r="X711" s="6"/>
      <c r="Y711" s="6"/>
      <c r="Z711" s="6"/>
      <c r="AA711" s="6"/>
      <c r="AB711" s="6"/>
      <c r="AC711" s="6"/>
      <c r="AD711" s="6"/>
      <c r="AE711" s="6"/>
      <c r="AF711" s="6"/>
      <c r="AG711" s="6"/>
      <c r="AH711" s="6"/>
      <c r="AI711" s="6"/>
      <c r="AJ711" s="6"/>
    </row>
    <row r="712" spans="2:36" s="2" customFormat="1">
      <c r="B712" s="87"/>
      <c r="C712" s="87"/>
      <c r="D712" s="87"/>
      <c r="E712" s="87"/>
      <c r="F712" s="87"/>
      <c r="G712" s="87"/>
      <c r="H712" s="87"/>
      <c r="I712" s="87"/>
      <c r="J712" s="87"/>
      <c r="K712" s="87"/>
      <c r="L712" s="87"/>
      <c r="M712" s="87"/>
      <c r="N712" s="87"/>
      <c r="O712" s="87"/>
      <c r="P712" s="87"/>
      <c r="Q712" s="87"/>
      <c r="R712" s="6"/>
      <c r="S712" s="6"/>
      <c r="T712" s="6"/>
      <c r="U712" s="6"/>
      <c r="V712" s="6"/>
      <c r="W712" s="6"/>
      <c r="X712" s="6"/>
      <c r="Y712" s="6"/>
      <c r="Z712" s="6"/>
      <c r="AA712" s="6"/>
      <c r="AB712" s="6"/>
      <c r="AC712" s="6"/>
      <c r="AD712" s="6"/>
      <c r="AE712" s="6"/>
      <c r="AF712" s="6"/>
      <c r="AG712" s="6"/>
      <c r="AH712" s="6"/>
      <c r="AI712" s="6"/>
      <c r="AJ712" s="6"/>
    </row>
    <row r="713" spans="2:36" s="2" customFormat="1">
      <c r="B713" s="87"/>
      <c r="C713" s="87"/>
      <c r="D713" s="87"/>
      <c r="E713" s="87"/>
      <c r="F713" s="87"/>
      <c r="G713" s="87"/>
      <c r="H713" s="87"/>
      <c r="I713" s="87"/>
      <c r="J713" s="87"/>
      <c r="K713" s="87"/>
      <c r="L713" s="87"/>
      <c r="M713" s="87"/>
      <c r="N713" s="87"/>
      <c r="O713" s="87"/>
      <c r="P713" s="87"/>
      <c r="Q713" s="87"/>
      <c r="R713" s="6"/>
      <c r="S713" s="6"/>
      <c r="T713" s="6"/>
      <c r="U713" s="6"/>
      <c r="V713" s="6"/>
      <c r="W713" s="6"/>
      <c r="X713" s="6"/>
      <c r="Y713" s="6"/>
      <c r="Z713" s="6"/>
      <c r="AA713" s="6"/>
      <c r="AB713" s="6"/>
      <c r="AC713" s="6"/>
      <c r="AD713" s="6"/>
      <c r="AE713" s="6"/>
      <c r="AF713" s="6"/>
      <c r="AG713" s="6"/>
      <c r="AH713" s="6"/>
      <c r="AI713" s="6"/>
      <c r="AJ713" s="6"/>
    </row>
    <row r="714" spans="2:36" s="2" customFormat="1">
      <c r="B714" s="87"/>
      <c r="C714" s="87"/>
      <c r="D714" s="87"/>
      <c r="E714" s="87"/>
      <c r="F714" s="87"/>
      <c r="G714" s="87"/>
      <c r="H714" s="87"/>
      <c r="I714" s="87"/>
      <c r="J714" s="87"/>
      <c r="K714" s="87"/>
      <c r="L714" s="87"/>
      <c r="M714" s="87"/>
      <c r="N714" s="87"/>
      <c r="O714" s="87"/>
      <c r="P714" s="87"/>
      <c r="Q714" s="87"/>
      <c r="R714" s="6"/>
      <c r="S714" s="6"/>
      <c r="T714" s="6"/>
      <c r="U714" s="6"/>
      <c r="V714" s="6"/>
      <c r="W714" s="6"/>
      <c r="X714" s="6"/>
      <c r="Y714" s="6"/>
      <c r="Z714" s="6"/>
      <c r="AA714" s="6"/>
      <c r="AB714" s="6"/>
      <c r="AC714" s="6"/>
      <c r="AD714" s="6"/>
      <c r="AE714" s="6"/>
      <c r="AF714" s="6"/>
      <c r="AG714" s="6"/>
      <c r="AH714" s="6"/>
      <c r="AI714" s="6"/>
      <c r="AJ714" s="6"/>
    </row>
    <row r="715" spans="2:36" s="2" customFormat="1">
      <c r="B715" s="87"/>
      <c r="C715" s="87"/>
      <c r="D715" s="87"/>
      <c r="E715" s="87"/>
      <c r="F715" s="87"/>
      <c r="G715" s="87"/>
      <c r="H715" s="87"/>
      <c r="I715" s="87"/>
      <c r="J715" s="87"/>
      <c r="K715" s="87"/>
      <c r="L715" s="87"/>
      <c r="M715" s="87"/>
      <c r="N715" s="87"/>
      <c r="O715" s="87"/>
      <c r="P715" s="87"/>
      <c r="Q715" s="87"/>
      <c r="R715" s="6"/>
      <c r="S715" s="6"/>
      <c r="T715" s="6"/>
      <c r="U715" s="6"/>
      <c r="V715" s="6"/>
      <c r="W715" s="6"/>
      <c r="X715" s="6"/>
      <c r="Y715" s="6"/>
      <c r="Z715" s="6"/>
      <c r="AA715" s="6"/>
      <c r="AB715" s="6"/>
      <c r="AC715" s="6"/>
      <c r="AD715" s="6"/>
      <c r="AE715" s="6"/>
      <c r="AF715" s="6"/>
      <c r="AG715" s="6"/>
      <c r="AH715" s="6"/>
      <c r="AI715" s="6"/>
      <c r="AJ715" s="6"/>
    </row>
    <row r="716" spans="2:36" s="2" customFormat="1">
      <c r="B716" s="87"/>
      <c r="C716" s="87"/>
      <c r="D716" s="87"/>
      <c r="E716" s="87"/>
      <c r="F716" s="87"/>
      <c r="G716" s="87"/>
      <c r="H716" s="87"/>
      <c r="I716" s="87"/>
      <c r="J716" s="87"/>
      <c r="K716" s="87"/>
      <c r="L716" s="87"/>
      <c r="M716" s="87"/>
      <c r="N716" s="87"/>
      <c r="O716" s="87"/>
      <c r="P716" s="87"/>
      <c r="Q716" s="87"/>
      <c r="R716" s="6"/>
      <c r="S716" s="6"/>
      <c r="T716" s="6"/>
      <c r="U716" s="6"/>
      <c r="V716" s="6"/>
      <c r="W716" s="6"/>
      <c r="X716" s="6"/>
      <c r="Y716" s="6"/>
      <c r="Z716" s="6"/>
      <c r="AA716" s="6"/>
      <c r="AB716" s="6"/>
      <c r="AC716" s="6"/>
      <c r="AD716" s="6"/>
      <c r="AE716" s="6"/>
      <c r="AF716" s="6"/>
      <c r="AG716" s="6"/>
      <c r="AH716" s="6"/>
      <c r="AI716" s="6"/>
      <c r="AJ716" s="6"/>
    </row>
    <row r="717" spans="2:36" s="2" customFormat="1">
      <c r="B717" s="87"/>
      <c r="C717" s="87"/>
      <c r="D717" s="87"/>
      <c r="E717" s="87"/>
      <c r="F717" s="87"/>
      <c r="G717" s="87"/>
      <c r="H717" s="87"/>
      <c r="I717" s="87"/>
      <c r="J717" s="87"/>
      <c r="K717" s="87"/>
      <c r="L717" s="87"/>
      <c r="M717" s="87"/>
      <c r="N717" s="87"/>
      <c r="O717" s="87"/>
      <c r="P717" s="87"/>
      <c r="Q717" s="87"/>
      <c r="R717" s="6"/>
      <c r="S717" s="6"/>
      <c r="T717" s="6"/>
      <c r="U717" s="6"/>
      <c r="V717" s="6"/>
      <c r="W717" s="6"/>
      <c r="X717" s="6"/>
      <c r="Y717" s="6"/>
      <c r="Z717" s="6"/>
      <c r="AA717" s="6"/>
      <c r="AB717" s="6"/>
      <c r="AC717" s="6"/>
      <c r="AD717" s="6"/>
      <c r="AE717" s="6"/>
      <c r="AF717" s="6"/>
      <c r="AG717" s="6"/>
      <c r="AH717" s="6"/>
      <c r="AI717" s="6"/>
      <c r="AJ717" s="6"/>
    </row>
    <row r="718" spans="2:36" s="2" customFormat="1">
      <c r="B718" s="87"/>
      <c r="C718" s="87"/>
      <c r="D718" s="87"/>
      <c r="E718" s="87"/>
      <c r="F718" s="87"/>
      <c r="G718" s="87"/>
      <c r="H718" s="87"/>
      <c r="I718" s="87"/>
      <c r="J718" s="87"/>
      <c r="K718" s="87"/>
      <c r="L718" s="87"/>
      <c r="M718" s="87"/>
      <c r="N718" s="87"/>
      <c r="O718" s="87"/>
      <c r="P718" s="87"/>
      <c r="Q718" s="87"/>
      <c r="R718" s="6"/>
      <c r="S718" s="6"/>
      <c r="T718" s="6"/>
      <c r="U718" s="6"/>
      <c r="V718" s="6"/>
      <c r="W718" s="6"/>
      <c r="X718" s="6"/>
      <c r="Y718" s="6"/>
      <c r="Z718" s="6"/>
      <c r="AA718" s="6"/>
      <c r="AB718" s="6"/>
      <c r="AC718" s="6"/>
      <c r="AD718" s="6"/>
      <c r="AE718" s="6"/>
      <c r="AF718" s="6"/>
      <c r="AG718" s="6"/>
      <c r="AH718" s="6"/>
      <c r="AI718" s="6"/>
      <c r="AJ718" s="6"/>
    </row>
    <row r="719" spans="2:36" s="2" customFormat="1">
      <c r="B719" s="87"/>
      <c r="C719" s="87"/>
      <c r="D719" s="87"/>
      <c r="E719" s="87"/>
      <c r="F719" s="87"/>
      <c r="G719" s="87"/>
      <c r="H719" s="87"/>
      <c r="I719" s="87"/>
      <c r="J719" s="87"/>
      <c r="K719" s="87"/>
      <c r="L719" s="87"/>
      <c r="M719" s="87"/>
      <c r="N719" s="87"/>
      <c r="O719" s="87"/>
      <c r="P719" s="87"/>
      <c r="Q719" s="87"/>
      <c r="R719" s="6"/>
      <c r="S719" s="6"/>
      <c r="T719" s="6"/>
      <c r="U719" s="6"/>
      <c r="V719" s="6"/>
      <c r="W719" s="6"/>
      <c r="X719" s="6"/>
      <c r="Y719" s="6"/>
      <c r="Z719" s="6"/>
      <c r="AA719" s="6"/>
      <c r="AB719" s="6"/>
      <c r="AC719" s="6"/>
      <c r="AD719" s="6"/>
      <c r="AE719" s="6"/>
      <c r="AF719" s="6"/>
      <c r="AG719" s="6"/>
      <c r="AH719" s="6"/>
      <c r="AI719" s="6"/>
      <c r="AJ719" s="6"/>
    </row>
    <row r="720" spans="2:36" s="2" customFormat="1">
      <c r="B720" s="87"/>
      <c r="C720" s="87"/>
      <c r="D720" s="87"/>
      <c r="E720" s="87"/>
      <c r="F720" s="87"/>
      <c r="G720" s="87"/>
      <c r="H720" s="87"/>
      <c r="I720" s="87"/>
      <c r="J720" s="87"/>
      <c r="K720" s="87"/>
      <c r="L720" s="87"/>
      <c r="M720" s="87"/>
      <c r="N720" s="87"/>
      <c r="O720" s="87"/>
      <c r="P720" s="87"/>
      <c r="Q720" s="87"/>
      <c r="R720" s="6"/>
      <c r="S720" s="6"/>
      <c r="T720" s="6"/>
      <c r="U720" s="6"/>
      <c r="V720" s="6"/>
      <c r="W720" s="6"/>
      <c r="X720" s="6"/>
      <c r="Y720" s="6"/>
      <c r="Z720" s="6"/>
      <c r="AA720" s="6"/>
      <c r="AB720" s="6"/>
      <c r="AC720" s="6"/>
      <c r="AD720" s="6"/>
      <c r="AE720" s="6"/>
      <c r="AF720" s="6"/>
      <c r="AG720" s="6"/>
      <c r="AH720" s="6"/>
      <c r="AI720" s="6"/>
      <c r="AJ720" s="6"/>
    </row>
    <row r="721" spans="2:36" s="2" customFormat="1">
      <c r="B721" s="87"/>
      <c r="C721" s="87"/>
      <c r="D721" s="87"/>
      <c r="E721" s="87"/>
      <c r="F721" s="87"/>
      <c r="G721" s="87"/>
      <c r="H721" s="87"/>
      <c r="I721" s="87"/>
      <c r="J721" s="87"/>
      <c r="K721" s="87"/>
      <c r="L721" s="87"/>
      <c r="M721" s="87"/>
      <c r="N721" s="87"/>
      <c r="O721" s="87"/>
      <c r="P721" s="87"/>
      <c r="Q721" s="87"/>
      <c r="R721" s="6"/>
      <c r="S721" s="6"/>
      <c r="T721" s="6"/>
      <c r="U721" s="6"/>
      <c r="V721" s="6"/>
      <c r="W721" s="6"/>
      <c r="X721" s="6"/>
      <c r="Y721" s="6"/>
      <c r="Z721" s="6"/>
      <c r="AA721" s="6"/>
      <c r="AB721" s="6"/>
      <c r="AC721" s="6"/>
      <c r="AD721" s="6"/>
      <c r="AE721" s="6"/>
      <c r="AF721" s="6"/>
      <c r="AG721" s="6"/>
      <c r="AH721" s="6"/>
      <c r="AI721" s="6"/>
      <c r="AJ721" s="6"/>
    </row>
    <row r="722" spans="2:36" s="2" customFormat="1">
      <c r="B722" s="87"/>
      <c r="C722" s="87"/>
      <c r="D722" s="87"/>
      <c r="E722" s="87"/>
      <c r="F722" s="87"/>
      <c r="G722" s="87"/>
      <c r="H722" s="87"/>
      <c r="I722" s="87"/>
      <c r="J722" s="87"/>
      <c r="K722" s="87"/>
      <c r="L722" s="87"/>
      <c r="M722" s="87"/>
      <c r="N722" s="87"/>
      <c r="O722" s="87"/>
      <c r="P722" s="87"/>
      <c r="Q722" s="87"/>
      <c r="R722" s="6"/>
      <c r="S722" s="6"/>
      <c r="T722" s="6"/>
      <c r="U722" s="6"/>
      <c r="V722" s="6"/>
      <c r="W722" s="6"/>
      <c r="X722" s="6"/>
      <c r="Y722" s="6"/>
      <c r="Z722" s="6"/>
      <c r="AA722" s="6"/>
      <c r="AB722" s="6"/>
      <c r="AC722" s="6"/>
      <c r="AD722" s="6"/>
      <c r="AE722" s="6"/>
      <c r="AF722" s="6"/>
      <c r="AG722" s="6"/>
      <c r="AH722" s="6"/>
      <c r="AI722" s="6"/>
      <c r="AJ722" s="6"/>
    </row>
    <row r="723" spans="2:36" s="2" customFormat="1">
      <c r="B723" s="87"/>
      <c r="C723" s="87"/>
      <c r="D723" s="87"/>
      <c r="E723" s="87"/>
      <c r="F723" s="87"/>
      <c r="G723" s="87"/>
      <c r="H723" s="87"/>
      <c r="I723" s="87"/>
      <c r="J723" s="87"/>
      <c r="K723" s="87"/>
      <c r="L723" s="87"/>
      <c r="M723" s="87"/>
      <c r="N723" s="87"/>
      <c r="O723" s="87"/>
      <c r="P723" s="87"/>
      <c r="Q723" s="87"/>
      <c r="R723" s="6"/>
      <c r="S723" s="6"/>
      <c r="T723" s="6"/>
      <c r="U723" s="6"/>
      <c r="V723" s="6"/>
      <c r="W723" s="6"/>
      <c r="X723" s="6"/>
      <c r="Y723" s="6"/>
      <c r="Z723" s="6"/>
      <c r="AA723" s="6"/>
      <c r="AB723" s="6"/>
      <c r="AC723" s="6"/>
      <c r="AD723" s="6"/>
      <c r="AE723" s="6"/>
      <c r="AF723" s="6"/>
      <c r="AG723" s="6"/>
      <c r="AH723" s="6"/>
      <c r="AI723" s="6"/>
      <c r="AJ723" s="6"/>
    </row>
    <row r="724" spans="2:36" s="2" customFormat="1">
      <c r="B724" s="87"/>
      <c r="C724" s="87"/>
      <c r="D724" s="87"/>
      <c r="E724" s="87"/>
      <c r="F724" s="87"/>
      <c r="G724" s="87"/>
      <c r="H724" s="87"/>
      <c r="I724" s="87"/>
      <c r="J724" s="87"/>
      <c r="K724" s="87"/>
      <c r="L724" s="87"/>
      <c r="M724" s="87"/>
      <c r="N724" s="87"/>
      <c r="O724" s="87"/>
      <c r="P724" s="87"/>
      <c r="Q724" s="87"/>
      <c r="R724" s="6"/>
      <c r="S724" s="6"/>
      <c r="T724" s="6"/>
      <c r="U724" s="6"/>
      <c r="V724" s="6"/>
      <c r="W724" s="6"/>
      <c r="X724" s="6"/>
      <c r="Y724" s="6"/>
      <c r="Z724" s="6"/>
      <c r="AA724" s="6"/>
      <c r="AB724" s="6"/>
      <c r="AC724" s="6"/>
      <c r="AD724" s="6"/>
      <c r="AE724" s="6"/>
      <c r="AF724" s="6"/>
      <c r="AG724" s="6"/>
      <c r="AH724" s="6"/>
      <c r="AI724" s="6"/>
      <c r="AJ724" s="6"/>
    </row>
    <row r="725" spans="2:36" s="2" customFormat="1">
      <c r="B725" s="87"/>
      <c r="C725" s="87"/>
      <c r="D725" s="87"/>
      <c r="E725" s="87"/>
      <c r="F725" s="87"/>
      <c r="G725" s="87"/>
      <c r="H725" s="87"/>
      <c r="I725" s="87"/>
      <c r="J725" s="87"/>
      <c r="K725" s="87"/>
      <c r="L725" s="87"/>
      <c r="M725" s="87"/>
      <c r="N725" s="87"/>
      <c r="O725" s="87"/>
      <c r="P725" s="87"/>
      <c r="Q725" s="87"/>
      <c r="R725" s="6"/>
      <c r="S725" s="6"/>
      <c r="T725" s="6"/>
      <c r="U725" s="6"/>
      <c r="V725" s="6"/>
      <c r="W725" s="6"/>
      <c r="X725" s="6"/>
      <c r="Y725" s="6"/>
      <c r="Z725" s="6"/>
      <c r="AA725" s="6"/>
      <c r="AB725" s="6"/>
      <c r="AC725" s="6"/>
      <c r="AD725" s="6"/>
      <c r="AE725" s="6"/>
      <c r="AF725" s="6"/>
      <c r="AG725" s="6"/>
      <c r="AH725" s="6"/>
      <c r="AI725" s="6"/>
      <c r="AJ725" s="6"/>
    </row>
    <row r="726" spans="2:36" s="2" customFormat="1">
      <c r="B726" s="87"/>
      <c r="C726" s="87"/>
      <c r="D726" s="87"/>
      <c r="E726" s="87"/>
      <c r="F726" s="87"/>
      <c r="G726" s="87"/>
      <c r="H726" s="87"/>
      <c r="I726" s="87"/>
      <c r="J726" s="87"/>
      <c r="K726" s="87"/>
      <c r="L726" s="87"/>
      <c r="M726" s="87"/>
      <c r="N726" s="87"/>
      <c r="O726" s="87"/>
      <c r="P726" s="87"/>
      <c r="Q726" s="87"/>
      <c r="R726" s="6"/>
      <c r="S726" s="6"/>
      <c r="T726" s="6"/>
      <c r="U726" s="6"/>
      <c r="V726" s="6"/>
      <c r="W726" s="6"/>
      <c r="X726" s="6"/>
      <c r="Y726" s="6"/>
      <c r="Z726" s="6"/>
      <c r="AA726" s="6"/>
      <c r="AB726" s="6"/>
      <c r="AC726" s="6"/>
      <c r="AD726" s="6"/>
      <c r="AE726" s="6"/>
      <c r="AF726" s="6"/>
      <c r="AG726" s="6"/>
      <c r="AH726" s="6"/>
      <c r="AI726" s="6"/>
      <c r="AJ726" s="6"/>
    </row>
    <row r="727" spans="2:36" s="2" customFormat="1">
      <c r="B727" s="87"/>
      <c r="C727" s="87"/>
      <c r="D727" s="87"/>
      <c r="E727" s="87"/>
      <c r="F727" s="87"/>
      <c r="G727" s="87"/>
      <c r="H727" s="87"/>
      <c r="I727" s="87"/>
      <c r="J727" s="87"/>
      <c r="K727" s="87"/>
      <c r="L727" s="87"/>
      <c r="M727" s="87"/>
      <c r="N727" s="87"/>
      <c r="O727" s="87"/>
      <c r="P727" s="87"/>
      <c r="Q727" s="87"/>
      <c r="R727" s="6"/>
      <c r="S727" s="6"/>
      <c r="T727" s="6"/>
      <c r="U727" s="6"/>
      <c r="V727" s="6"/>
      <c r="W727" s="6"/>
      <c r="X727" s="6"/>
      <c r="Y727" s="6"/>
      <c r="Z727" s="6"/>
      <c r="AA727" s="6"/>
      <c r="AB727" s="6"/>
      <c r="AC727" s="6"/>
      <c r="AD727" s="6"/>
      <c r="AE727" s="6"/>
      <c r="AF727" s="6"/>
      <c r="AG727" s="6"/>
      <c r="AH727" s="6"/>
      <c r="AI727" s="6"/>
      <c r="AJ727" s="6"/>
    </row>
    <row r="728" spans="2:36" s="2" customFormat="1">
      <c r="B728" s="87"/>
      <c r="C728" s="87"/>
      <c r="D728" s="87"/>
      <c r="E728" s="87"/>
      <c r="F728" s="87"/>
      <c r="G728" s="87"/>
      <c r="H728" s="87"/>
      <c r="I728" s="87"/>
      <c r="J728" s="87"/>
      <c r="K728" s="87"/>
      <c r="L728" s="87"/>
      <c r="M728" s="87"/>
      <c r="N728" s="87"/>
      <c r="O728" s="87"/>
      <c r="P728" s="87"/>
      <c r="Q728" s="87"/>
      <c r="R728" s="6"/>
      <c r="S728" s="6"/>
      <c r="T728" s="6"/>
      <c r="U728" s="6"/>
      <c r="V728" s="6"/>
      <c r="W728" s="6"/>
      <c r="X728" s="6"/>
      <c r="Y728" s="6"/>
      <c r="Z728" s="6"/>
      <c r="AA728" s="6"/>
      <c r="AB728" s="6"/>
      <c r="AC728" s="6"/>
      <c r="AD728" s="6"/>
      <c r="AE728" s="6"/>
      <c r="AF728" s="6"/>
      <c r="AG728" s="6"/>
      <c r="AH728" s="6"/>
      <c r="AI728" s="6"/>
      <c r="AJ728" s="6"/>
    </row>
    <row r="729" spans="2:36" s="2" customFormat="1">
      <c r="B729" s="87"/>
      <c r="C729" s="87"/>
      <c r="D729" s="87"/>
      <c r="E729" s="87"/>
      <c r="F729" s="87"/>
      <c r="G729" s="87"/>
      <c r="H729" s="87"/>
      <c r="I729" s="87"/>
      <c r="J729" s="87"/>
      <c r="K729" s="87"/>
      <c r="L729" s="87"/>
      <c r="M729" s="87"/>
      <c r="N729" s="87"/>
      <c r="O729" s="87"/>
      <c r="P729" s="87"/>
      <c r="Q729" s="87"/>
      <c r="R729" s="6"/>
      <c r="S729" s="6"/>
      <c r="T729" s="6"/>
      <c r="U729" s="6"/>
      <c r="V729" s="6"/>
      <c r="W729" s="6"/>
      <c r="X729" s="6"/>
      <c r="Y729" s="6"/>
      <c r="Z729" s="6"/>
      <c r="AA729" s="6"/>
      <c r="AB729" s="6"/>
      <c r="AC729" s="6"/>
      <c r="AD729" s="6"/>
      <c r="AE729" s="6"/>
      <c r="AF729" s="6"/>
      <c r="AG729" s="6"/>
      <c r="AH729" s="6"/>
      <c r="AI729" s="6"/>
      <c r="AJ729" s="6"/>
    </row>
    <row r="730" spans="2:36" s="2" customFormat="1">
      <c r="B730" s="87"/>
      <c r="C730" s="87"/>
      <c r="D730" s="87"/>
      <c r="E730" s="87"/>
      <c r="F730" s="87"/>
      <c r="G730" s="87"/>
      <c r="H730" s="87"/>
      <c r="I730" s="87"/>
      <c r="J730" s="87"/>
      <c r="K730" s="87"/>
      <c r="L730" s="87"/>
      <c r="M730" s="87"/>
      <c r="N730" s="87"/>
      <c r="O730" s="87"/>
      <c r="P730" s="87"/>
      <c r="Q730" s="87"/>
      <c r="R730" s="6"/>
      <c r="S730" s="6"/>
      <c r="T730" s="6"/>
      <c r="U730" s="6"/>
      <c r="V730" s="6"/>
      <c r="W730" s="6"/>
      <c r="X730" s="6"/>
      <c r="Y730" s="6"/>
      <c r="Z730" s="6"/>
      <c r="AA730" s="6"/>
      <c r="AB730" s="6"/>
      <c r="AC730" s="6"/>
      <c r="AD730" s="6"/>
      <c r="AE730" s="6"/>
      <c r="AF730" s="6"/>
      <c r="AG730" s="6"/>
      <c r="AH730" s="6"/>
      <c r="AI730" s="6"/>
      <c r="AJ730" s="6"/>
    </row>
    <row r="731" spans="2:36" s="2" customFormat="1">
      <c r="B731" s="87"/>
      <c r="C731" s="87"/>
      <c r="D731" s="87"/>
      <c r="E731" s="87"/>
      <c r="F731" s="87"/>
      <c r="G731" s="87"/>
      <c r="H731" s="87"/>
      <c r="I731" s="87"/>
      <c r="J731" s="87"/>
      <c r="K731" s="87"/>
      <c r="L731" s="87"/>
      <c r="M731" s="87"/>
      <c r="N731" s="87"/>
      <c r="O731" s="87"/>
      <c r="P731" s="87"/>
      <c r="Q731" s="87"/>
      <c r="R731" s="6"/>
      <c r="S731" s="6"/>
      <c r="T731" s="6"/>
      <c r="U731" s="6"/>
      <c r="V731" s="6"/>
      <c r="W731" s="6"/>
      <c r="X731" s="6"/>
      <c r="Y731" s="6"/>
      <c r="Z731" s="6"/>
      <c r="AA731" s="6"/>
      <c r="AB731" s="6"/>
      <c r="AC731" s="6"/>
      <c r="AD731" s="6"/>
      <c r="AE731" s="6"/>
      <c r="AF731" s="6"/>
      <c r="AG731" s="6"/>
      <c r="AH731" s="6"/>
      <c r="AI731" s="6"/>
      <c r="AJ731" s="6"/>
    </row>
    <row r="732" spans="2:36" s="2" customFormat="1">
      <c r="B732" s="87"/>
      <c r="C732" s="87"/>
      <c r="D732" s="87"/>
      <c r="E732" s="87"/>
      <c r="F732" s="87"/>
      <c r="G732" s="87"/>
      <c r="H732" s="87"/>
      <c r="I732" s="87"/>
      <c r="J732" s="87"/>
      <c r="K732" s="87"/>
      <c r="L732" s="87"/>
      <c r="M732" s="87"/>
      <c r="N732" s="87"/>
      <c r="O732" s="87"/>
      <c r="P732" s="87"/>
      <c r="Q732" s="87"/>
      <c r="R732" s="6"/>
      <c r="S732" s="6"/>
      <c r="T732" s="6"/>
      <c r="U732" s="6"/>
      <c r="V732" s="6"/>
      <c r="W732" s="6"/>
      <c r="X732" s="6"/>
      <c r="Y732" s="6"/>
      <c r="Z732" s="6"/>
      <c r="AA732" s="6"/>
      <c r="AB732" s="6"/>
      <c r="AC732" s="6"/>
      <c r="AD732" s="6"/>
      <c r="AE732" s="6"/>
      <c r="AF732" s="6"/>
      <c r="AG732" s="6"/>
      <c r="AH732" s="6"/>
      <c r="AI732" s="6"/>
      <c r="AJ732" s="6"/>
    </row>
    <row r="733" spans="2:36" s="2" customFormat="1">
      <c r="B733" s="87"/>
      <c r="C733" s="87"/>
      <c r="D733" s="87"/>
      <c r="E733" s="87"/>
      <c r="F733" s="87"/>
      <c r="G733" s="87"/>
      <c r="H733" s="87"/>
      <c r="I733" s="87"/>
      <c r="J733" s="87"/>
      <c r="K733" s="87"/>
      <c r="L733" s="87"/>
      <c r="M733" s="87"/>
      <c r="N733" s="87"/>
      <c r="O733" s="87"/>
      <c r="P733" s="87"/>
      <c r="Q733" s="87"/>
      <c r="R733" s="6"/>
      <c r="S733" s="6"/>
      <c r="T733" s="6"/>
      <c r="U733" s="6"/>
      <c r="V733" s="6"/>
      <c r="W733" s="6"/>
      <c r="X733" s="6"/>
      <c r="Y733" s="6"/>
      <c r="Z733" s="6"/>
      <c r="AA733" s="6"/>
      <c r="AB733" s="6"/>
      <c r="AC733" s="6"/>
      <c r="AD733" s="6"/>
      <c r="AE733" s="6"/>
      <c r="AF733" s="6"/>
      <c r="AG733" s="6"/>
      <c r="AH733" s="6"/>
      <c r="AI733" s="6"/>
      <c r="AJ733" s="6"/>
    </row>
    <row r="734" spans="2:36" s="2" customFormat="1">
      <c r="B734" s="87"/>
      <c r="C734" s="87"/>
      <c r="D734" s="87"/>
      <c r="E734" s="87"/>
      <c r="F734" s="87"/>
      <c r="G734" s="87"/>
      <c r="H734" s="87"/>
      <c r="I734" s="87"/>
      <c r="J734" s="87"/>
      <c r="K734" s="87"/>
      <c r="L734" s="87"/>
      <c r="M734" s="87"/>
      <c r="N734" s="87"/>
      <c r="O734" s="87"/>
      <c r="P734" s="87"/>
      <c r="Q734" s="87"/>
      <c r="R734" s="6"/>
      <c r="S734" s="6"/>
      <c r="T734" s="6"/>
      <c r="U734" s="6"/>
      <c r="V734" s="6"/>
      <c r="W734" s="6"/>
      <c r="X734" s="6"/>
      <c r="Y734" s="6"/>
      <c r="Z734" s="6"/>
      <c r="AA734" s="6"/>
      <c r="AB734" s="6"/>
      <c r="AC734" s="6"/>
      <c r="AD734" s="6"/>
      <c r="AE734" s="6"/>
      <c r="AF734" s="6"/>
      <c r="AG734" s="6"/>
      <c r="AH734" s="6"/>
      <c r="AI734" s="6"/>
      <c r="AJ734" s="6"/>
    </row>
    <row r="735" spans="2:36" s="2" customFormat="1">
      <c r="B735" s="87"/>
      <c r="C735" s="87"/>
      <c r="D735" s="87"/>
      <c r="E735" s="87"/>
      <c r="F735" s="87"/>
      <c r="G735" s="87"/>
      <c r="H735" s="87"/>
      <c r="I735" s="87"/>
      <c r="J735" s="87"/>
      <c r="K735" s="87"/>
      <c r="L735" s="87"/>
      <c r="M735" s="87"/>
      <c r="N735" s="87"/>
      <c r="O735" s="87"/>
      <c r="P735" s="87"/>
      <c r="Q735" s="87"/>
      <c r="R735" s="6"/>
      <c r="S735" s="6"/>
      <c r="T735" s="6"/>
      <c r="U735" s="6"/>
      <c r="V735" s="6"/>
      <c r="W735" s="6"/>
      <c r="X735" s="6"/>
      <c r="Y735" s="6"/>
      <c r="Z735" s="6"/>
      <c r="AA735" s="6"/>
      <c r="AB735" s="6"/>
      <c r="AC735" s="6"/>
      <c r="AD735" s="6"/>
      <c r="AE735" s="6"/>
      <c r="AF735" s="6"/>
      <c r="AG735" s="6"/>
      <c r="AH735" s="6"/>
      <c r="AI735" s="6"/>
      <c r="AJ735" s="6"/>
    </row>
    <row r="736" spans="2:36" s="2" customFormat="1">
      <c r="B736" s="87"/>
      <c r="C736" s="87"/>
      <c r="D736" s="87"/>
      <c r="E736" s="87"/>
      <c r="F736" s="87"/>
      <c r="G736" s="87"/>
      <c r="H736" s="87"/>
      <c r="I736" s="87"/>
      <c r="J736" s="87"/>
      <c r="K736" s="87"/>
      <c r="L736" s="87"/>
      <c r="M736" s="87"/>
      <c r="N736" s="87"/>
      <c r="O736" s="87"/>
      <c r="P736" s="87"/>
      <c r="Q736" s="87"/>
      <c r="R736" s="6"/>
      <c r="S736" s="6"/>
      <c r="T736" s="6"/>
      <c r="U736" s="6"/>
      <c r="V736" s="6"/>
      <c r="W736" s="6"/>
      <c r="X736" s="6"/>
      <c r="Y736" s="6"/>
      <c r="Z736" s="6"/>
      <c r="AA736" s="6"/>
      <c r="AB736" s="6"/>
      <c r="AC736" s="6"/>
      <c r="AD736" s="6"/>
      <c r="AE736" s="6"/>
      <c r="AF736" s="6"/>
      <c r="AG736" s="6"/>
      <c r="AH736" s="6"/>
      <c r="AI736" s="6"/>
      <c r="AJ736" s="6"/>
    </row>
    <row r="737" spans="2:36" s="2" customFormat="1">
      <c r="B737" s="87"/>
      <c r="C737" s="87"/>
      <c r="D737" s="87"/>
      <c r="E737" s="87"/>
      <c r="F737" s="87"/>
      <c r="G737" s="87"/>
      <c r="H737" s="87"/>
      <c r="I737" s="87"/>
      <c r="J737" s="87"/>
      <c r="K737" s="87"/>
      <c r="L737" s="87"/>
      <c r="M737" s="87"/>
      <c r="N737" s="87"/>
      <c r="O737" s="87"/>
      <c r="P737" s="87"/>
      <c r="Q737" s="87"/>
      <c r="R737" s="6"/>
      <c r="S737" s="6"/>
      <c r="T737" s="6"/>
      <c r="U737" s="6"/>
      <c r="V737" s="6"/>
      <c r="W737" s="6"/>
      <c r="X737" s="6"/>
      <c r="Y737" s="6"/>
      <c r="Z737" s="6"/>
      <c r="AA737" s="6"/>
      <c r="AB737" s="6"/>
      <c r="AC737" s="6"/>
      <c r="AD737" s="6"/>
      <c r="AE737" s="6"/>
      <c r="AF737" s="6"/>
      <c r="AG737" s="6"/>
      <c r="AH737" s="6"/>
      <c r="AI737" s="6"/>
      <c r="AJ737" s="6"/>
    </row>
    <row r="738" spans="2:36" s="2" customFormat="1">
      <c r="B738" s="87"/>
      <c r="C738" s="87"/>
      <c r="D738" s="87"/>
      <c r="E738" s="87"/>
      <c r="F738" s="87"/>
      <c r="G738" s="87"/>
      <c r="H738" s="87"/>
      <c r="I738" s="87"/>
      <c r="J738" s="87"/>
      <c r="K738" s="87"/>
      <c r="L738" s="87"/>
      <c r="M738" s="87"/>
      <c r="N738" s="87"/>
      <c r="O738" s="87"/>
      <c r="P738" s="87"/>
      <c r="Q738" s="87"/>
      <c r="R738" s="6"/>
      <c r="S738" s="6"/>
      <c r="T738" s="6"/>
      <c r="U738" s="6"/>
      <c r="V738" s="6"/>
      <c r="W738" s="6"/>
      <c r="X738" s="6"/>
      <c r="Y738" s="6"/>
      <c r="Z738" s="6"/>
      <c r="AA738" s="6"/>
      <c r="AB738" s="6"/>
      <c r="AC738" s="6"/>
      <c r="AD738" s="6"/>
      <c r="AE738" s="6"/>
      <c r="AF738" s="6"/>
      <c r="AG738" s="6"/>
      <c r="AH738" s="6"/>
      <c r="AI738" s="6"/>
      <c r="AJ738" s="6"/>
    </row>
    <row r="739" spans="2:36" s="2" customFormat="1">
      <c r="B739" s="87"/>
      <c r="C739" s="87"/>
      <c r="D739" s="87"/>
      <c r="E739" s="87"/>
      <c r="F739" s="87"/>
      <c r="G739" s="87"/>
      <c r="H739" s="87"/>
      <c r="I739" s="87"/>
      <c r="J739" s="87"/>
      <c r="K739" s="87"/>
      <c r="L739" s="87"/>
      <c r="M739" s="87"/>
      <c r="N739" s="87"/>
      <c r="O739" s="87"/>
      <c r="P739" s="87"/>
      <c r="Q739" s="87"/>
      <c r="R739" s="6"/>
      <c r="S739" s="6"/>
      <c r="T739" s="6"/>
      <c r="U739" s="6"/>
      <c r="V739" s="6"/>
      <c r="W739" s="6"/>
      <c r="X739" s="6"/>
      <c r="Y739" s="6"/>
      <c r="Z739" s="6"/>
      <c r="AA739" s="6"/>
      <c r="AB739" s="6"/>
      <c r="AC739" s="6"/>
      <c r="AD739" s="6"/>
      <c r="AE739" s="6"/>
      <c r="AF739" s="6"/>
      <c r="AG739" s="6"/>
      <c r="AH739" s="6"/>
      <c r="AI739" s="6"/>
      <c r="AJ739" s="6"/>
    </row>
    <row r="740" spans="2:36" s="2" customFormat="1">
      <c r="B740" s="87"/>
      <c r="C740" s="87"/>
      <c r="D740" s="87"/>
      <c r="E740" s="87"/>
      <c r="F740" s="87"/>
      <c r="G740" s="87"/>
      <c r="H740" s="87"/>
      <c r="I740" s="87"/>
      <c r="J740" s="87"/>
      <c r="K740" s="87"/>
      <c r="L740" s="87"/>
      <c r="M740" s="87"/>
      <c r="N740" s="87"/>
      <c r="O740" s="87"/>
      <c r="P740" s="87"/>
      <c r="Q740" s="87"/>
      <c r="R740" s="6"/>
      <c r="S740" s="6"/>
      <c r="T740" s="6"/>
      <c r="U740" s="6"/>
      <c r="V740" s="6"/>
      <c r="W740" s="6"/>
      <c r="X740" s="6"/>
      <c r="Y740" s="6"/>
      <c r="Z740" s="6"/>
      <c r="AA740" s="6"/>
      <c r="AB740" s="6"/>
      <c r="AC740" s="6"/>
      <c r="AD740" s="6"/>
      <c r="AE740" s="6"/>
      <c r="AF740" s="6"/>
      <c r="AG740" s="6"/>
      <c r="AH740" s="6"/>
      <c r="AI740" s="6"/>
      <c r="AJ740" s="6"/>
    </row>
    <row r="741" spans="2:36" s="2" customFormat="1">
      <c r="B741" s="87"/>
      <c r="C741" s="87"/>
      <c r="D741" s="87"/>
      <c r="E741" s="87"/>
      <c r="F741" s="87"/>
      <c r="G741" s="87"/>
      <c r="H741" s="87"/>
      <c r="I741" s="87"/>
      <c r="J741" s="87"/>
      <c r="K741" s="87"/>
      <c r="L741" s="87"/>
      <c r="M741" s="87"/>
      <c r="N741" s="87"/>
      <c r="O741" s="87"/>
      <c r="P741" s="87"/>
      <c r="Q741" s="87"/>
      <c r="R741" s="6"/>
      <c r="S741" s="6"/>
      <c r="T741" s="6"/>
      <c r="U741" s="6"/>
      <c r="V741" s="6"/>
      <c r="W741" s="6"/>
      <c r="X741" s="6"/>
      <c r="Y741" s="6"/>
      <c r="Z741" s="6"/>
      <c r="AA741" s="6"/>
      <c r="AB741" s="6"/>
      <c r="AC741" s="6"/>
      <c r="AD741" s="6"/>
      <c r="AE741" s="6"/>
      <c r="AF741" s="6"/>
      <c r="AG741" s="6"/>
      <c r="AH741" s="6"/>
      <c r="AI741" s="6"/>
      <c r="AJ741" s="6"/>
    </row>
    <row r="742" spans="2:36" s="2" customFormat="1">
      <c r="B742" s="87"/>
      <c r="C742" s="87"/>
      <c r="D742" s="87"/>
      <c r="E742" s="87"/>
      <c r="F742" s="87"/>
      <c r="G742" s="87"/>
      <c r="H742" s="87"/>
      <c r="I742" s="87"/>
      <c r="J742" s="87"/>
      <c r="K742" s="87"/>
      <c r="L742" s="87"/>
      <c r="M742" s="87"/>
      <c r="N742" s="87"/>
      <c r="O742" s="87"/>
      <c r="P742" s="87"/>
      <c r="Q742" s="87"/>
      <c r="R742" s="6"/>
      <c r="S742" s="6"/>
      <c r="T742" s="6"/>
      <c r="U742" s="6"/>
      <c r="V742" s="6"/>
      <c r="W742" s="6"/>
      <c r="X742" s="6"/>
      <c r="Y742" s="6"/>
      <c r="Z742" s="6"/>
      <c r="AA742" s="6"/>
      <c r="AB742" s="6"/>
      <c r="AC742" s="6"/>
      <c r="AD742" s="6"/>
      <c r="AE742" s="6"/>
      <c r="AF742" s="6"/>
      <c r="AG742" s="6"/>
      <c r="AH742" s="6"/>
      <c r="AI742" s="6"/>
      <c r="AJ742" s="6"/>
    </row>
    <row r="743" spans="2:36" s="2" customFormat="1">
      <c r="B743" s="87"/>
      <c r="C743" s="87"/>
      <c r="D743" s="87"/>
      <c r="E743" s="87"/>
      <c r="F743" s="87"/>
      <c r="G743" s="87"/>
      <c r="H743" s="87"/>
      <c r="I743" s="87"/>
      <c r="J743" s="87"/>
      <c r="K743" s="87"/>
      <c r="L743" s="87"/>
      <c r="M743" s="87"/>
      <c r="N743" s="87"/>
      <c r="O743" s="87"/>
      <c r="P743" s="87"/>
      <c r="Q743" s="87"/>
      <c r="R743" s="6"/>
      <c r="S743" s="6"/>
      <c r="T743" s="6"/>
      <c r="U743" s="6"/>
      <c r="V743" s="6"/>
      <c r="W743" s="6"/>
      <c r="X743" s="6"/>
      <c r="Y743" s="6"/>
      <c r="Z743" s="6"/>
      <c r="AA743" s="6"/>
      <c r="AB743" s="6"/>
      <c r="AC743" s="6"/>
      <c r="AD743" s="6"/>
      <c r="AE743" s="6"/>
      <c r="AF743" s="6"/>
      <c r="AG743" s="6"/>
      <c r="AH743" s="6"/>
      <c r="AI743" s="6"/>
      <c r="AJ743" s="6"/>
    </row>
    <row r="744" spans="2:36" s="2" customFormat="1">
      <c r="B744" s="87"/>
      <c r="C744" s="87"/>
      <c r="D744" s="87"/>
      <c r="E744" s="87"/>
      <c r="F744" s="87"/>
      <c r="G744" s="87"/>
      <c r="H744" s="87"/>
      <c r="I744" s="87"/>
      <c r="J744" s="87"/>
      <c r="K744" s="87"/>
      <c r="L744" s="87"/>
      <c r="M744" s="87"/>
      <c r="N744" s="87"/>
      <c r="O744" s="87"/>
      <c r="P744" s="87"/>
      <c r="Q744" s="87"/>
      <c r="R744" s="6"/>
      <c r="S744" s="6"/>
      <c r="T744" s="6"/>
      <c r="U744" s="6"/>
      <c r="V744" s="6"/>
      <c r="W744" s="6"/>
      <c r="X744" s="6"/>
      <c r="Y744" s="6"/>
      <c r="Z744" s="6"/>
      <c r="AA744" s="6"/>
      <c r="AB744" s="6"/>
      <c r="AC744" s="6"/>
      <c r="AD744" s="6"/>
      <c r="AE744" s="6"/>
      <c r="AF744" s="6"/>
      <c r="AG744" s="6"/>
      <c r="AH744" s="6"/>
      <c r="AI744" s="6"/>
      <c r="AJ744" s="6"/>
    </row>
    <row r="745" spans="2:36" s="2" customFormat="1">
      <c r="B745" s="87"/>
      <c r="C745" s="87"/>
      <c r="D745" s="87"/>
      <c r="E745" s="87"/>
      <c r="F745" s="87"/>
      <c r="G745" s="87"/>
      <c r="H745" s="87"/>
      <c r="I745" s="87"/>
      <c r="J745" s="87"/>
      <c r="K745" s="87"/>
      <c r="L745" s="87"/>
      <c r="M745" s="87"/>
      <c r="N745" s="87"/>
      <c r="O745" s="87"/>
      <c r="P745" s="87"/>
      <c r="Q745" s="87"/>
      <c r="R745" s="6"/>
      <c r="S745" s="6"/>
      <c r="T745" s="6"/>
      <c r="U745" s="6"/>
      <c r="V745" s="6"/>
      <c r="W745" s="6"/>
      <c r="X745" s="6"/>
      <c r="Y745" s="6"/>
      <c r="Z745" s="6"/>
      <c r="AA745" s="6"/>
      <c r="AB745" s="6"/>
      <c r="AC745" s="6"/>
      <c r="AD745" s="6"/>
      <c r="AE745" s="6"/>
      <c r="AF745" s="6"/>
      <c r="AG745" s="6"/>
      <c r="AH745" s="6"/>
      <c r="AI745" s="6"/>
      <c r="AJ745" s="6"/>
    </row>
    <row r="746" spans="2:36" s="2" customFormat="1">
      <c r="B746" s="87"/>
      <c r="C746" s="87"/>
      <c r="D746" s="87"/>
      <c r="E746" s="87"/>
      <c r="F746" s="87"/>
      <c r="G746" s="87"/>
      <c r="H746" s="87"/>
      <c r="I746" s="87"/>
      <c r="J746" s="87"/>
      <c r="K746" s="87"/>
      <c r="L746" s="87"/>
      <c r="M746" s="87"/>
      <c r="N746" s="87"/>
      <c r="O746" s="87"/>
      <c r="P746" s="87"/>
      <c r="Q746" s="87"/>
      <c r="R746" s="6"/>
      <c r="S746" s="6"/>
      <c r="T746" s="6"/>
      <c r="U746" s="6"/>
      <c r="V746" s="6"/>
      <c r="W746" s="6"/>
      <c r="X746" s="6"/>
      <c r="Y746" s="6"/>
      <c r="Z746" s="6"/>
      <c r="AA746" s="6"/>
      <c r="AB746" s="6"/>
      <c r="AC746" s="6"/>
      <c r="AD746" s="6"/>
      <c r="AE746" s="6"/>
      <c r="AF746" s="6"/>
      <c r="AG746" s="6"/>
      <c r="AH746" s="6"/>
      <c r="AI746" s="6"/>
      <c r="AJ746" s="6"/>
    </row>
    <row r="747" spans="2:36" s="2" customFormat="1">
      <c r="B747" s="87"/>
      <c r="C747" s="87"/>
      <c r="D747" s="87"/>
      <c r="E747" s="87"/>
      <c r="F747" s="87"/>
      <c r="G747" s="87"/>
      <c r="H747" s="87"/>
      <c r="I747" s="87"/>
      <c r="J747" s="87"/>
      <c r="K747" s="87"/>
      <c r="L747" s="87"/>
      <c r="M747" s="87"/>
      <c r="N747" s="87"/>
      <c r="O747" s="87"/>
      <c r="P747" s="87"/>
      <c r="Q747" s="87"/>
      <c r="R747" s="6"/>
      <c r="S747" s="6"/>
      <c r="T747" s="6"/>
      <c r="U747" s="6"/>
      <c r="V747" s="6"/>
      <c r="W747" s="6"/>
      <c r="X747" s="6"/>
      <c r="Y747" s="6"/>
      <c r="Z747" s="6"/>
      <c r="AA747" s="6"/>
      <c r="AB747" s="6"/>
      <c r="AC747" s="6"/>
      <c r="AD747" s="6"/>
      <c r="AE747" s="6"/>
      <c r="AF747" s="6"/>
      <c r="AG747" s="6"/>
      <c r="AH747" s="6"/>
      <c r="AI747" s="6"/>
      <c r="AJ747" s="6"/>
    </row>
    <row r="748" spans="2:36" s="2" customFormat="1">
      <c r="B748" s="87"/>
      <c r="C748" s="87"/>
      <c r="D748" s="87"/>
      <c r="E748" s="87"/>
      <c r="F748" s="87"/>
      <c r="G748" s="87"/>
      <c r="H748" s="87"/>
      <c r="I748" s="87"/>
      <c r="J748" s="87"/>
      <c r="K748" s="87"/>
      <c r="L748" s="87"/>
      <c r="M748" s="87"/>
      <c r="N748" s="87"/>
      <c r="O748" s="87"/>
      <c r="P748" s="87"/>
      <c r="Q748" s="87"/>
      <c r="R748" s="6"/>
      <c r="S748" s="6"/>
      <c r="T748" s="6"/>
      <c r="U748" s="6"/>
      <c r="V748" s="6"/>
      <c r="W748" s="6"/>
      <c r="X748" s="6"/>
      <c r="Y748" s="6"/>
      <c r="Z748" s="6"/>
      <c r="AA748" s="6"/>
      <c r="AB748" s="6"/>
      <c r="AC748" s="6"/>
      <c r="AD748" s="6"/>
      <c r="AE748" s="6"/>
      <c r="AF748" s="6"/>
      <c r="AG748" s="6"/>
      <c r="AH748" s="6"/>
      <c r="AI748" s="6"/>
      <c r="AJ748" s="6"/>
    </row>
    <row r="749" spans="2:36" s="2" customFormat="1">
      <c r="B749" s="87"/>
      <c r="C749" s="87"/>
      <c r="D749" s="87"/>
      <c r="E749" s="87"/>
      <c r="F749" s="87"/>
      <c r="G749" s="87"/>
      <c r="H749" s="87"/>
      <c r="I749" s="87"/>
      <c r="J749" s="87"/>
      <c r="K749" s="87"/>
      <c r="L749" s="87"/>
      <c r="M749" s="87"/>
      <c r="N749" s="87"/>
      <c r="O749" s="87"/>
      <c r="P749" s="87"/>
      <c r="Q749" s="87"/>
      <c r="R749" s="6"/>
      <c r="S749" s="6"/>
      <c r="T749" s="6"/>
      <c r="U749" s="6"/>
      <c r="V749" s="6"/>
      <c r="W749" s="6"/>
      <c r="X749" s="6"/>
      <c r="Y749" s="6"/>
      <c r="Z749" s="6"/>
      <c r="AA749" s="6"/>
      <c r="AB749" s="6"/>
      <c r="AC749" s="6"/>
      <c r="AD749" s="6"/>
      <c r="AE749" s="6"/>
      <c r="AF749" s="6"/>
      <c r="AG749" s="6"/>
      <c r="AH749" s="6"/>
      <c r="AI749" s="6"/>
      <c r="AJ749" s="6"/>
    </row>
    <row r="750" spans="2:36" s="2" customFormat="1">
      <c r="B750" s="87"/>
      <c r="C750" s="87"/>
      <c r="D750" s="87"/>
      <c r="E750" s="87"/>
      <c r="F750" s="87"/>
      <c r="G750" s="87"/>
      <c r="H750" s="87"/>
      <c r="I750" s="87"/>
      <c r="J750" s="87"/>
      <c r="K750" s="87"/>
      <c r="L750" s="87"/>
      <c r="M750" s="87"/>
      <c r="N750" s="87"/>
      <c r="O750" s="87"/>
      <c r="P750" s="87"/>
      <c r="Q750" s="87"/>
      <c r="R750" s="6"/>
      <c r="S750" s="6"/>
      <c r="T750" s="6"/>
      <c r="U750" s="6"/>
      <c r="V750" s="6"/>
      <c r="W750" s="6"/>
      <c r="X750" s="6"/>
      <c r="Y750" s="6"/>
      <c r="Z750" s="6"/>
      <c r="AA750" s="6"/>
      <c r="AB750" s="6"/>
      <c r="AC750" s="6"/>
      <c r="AD750" s="6"/>
      <c r="AE750" s="6"/>
      <c r="AF750" s="6"/>
      <c r="AG750" s="6"/>
      <c r="AH750" s="6"/>
      <c r="AI750" s="6"/>
      <c r="AJ750" s="6"/>
    </row>
    <row r="751" spans="2:36" s="2" customFormat="1">
      <c r="B751" s="87"/>
      <c r="C751" s="87"/>
      <c r="D751" s="87"/>
      <c r="E751" s="87"/>
      <c r="F751" s="87"/>
      <c r="G751" s="87"/>
      <c r="H751" s="87"/>
      <c r="I751" s="87"/>
      <c r="J751" s="87"/>
      <c r="K751" s="87"/>
      <c r="L751" s="87"/>
      <c r="M751" s="87"/>
      <c r="N751" s="87"/>
      <c r="O751" s="87"/>
      <c r="P751" s="87"/>
      <c r="Q751" s="87"/>
      <c r="R751" s="6"/>
      <c r="S751" s="6"/>
      <c r="T751" s="6"/>
      <c r="U751" s="6"/>
      <c r="V751" s="6"/>
      <c r="W751" s="6"/>
      <c r="X751" s="6"/>
      <c r="Y751" s="6"/>
      <c r="Z751" s="6"/>
      <c r="AA751" s="6"/>
      <c r="AB751" s="6"/>
      <c r="AC751" s="6"/>
      <c r="AD751" s="6"/>
      <c r="AE751" s="6"/>
      <c r="AF751" s="6"/>
      <c r="AG751" s="6"/>
      <c r="AH751" s="6"/>
      <c r="AI751" s="6"/>
      <c r="AJ751" s="6"/>
    </row>
    <row r="752" spans="2:36" s="2" customFormat="1">
      <c r="B752" s="87"/>
      <c r="C752" s="87"/>
      <c r="D752" s="87"/>
      <c r="E752" s="87"/>
      <c r="F752" s="87"/>
      <c r="G752" s="87"/>
      <c r="H752" s="87"/>
      <c r="I752" s="87"/>
      <c r="J752" s="87"/>
      <c r="K752" s="87"/>
      <c r="L752" s="87"/>
      <c r="M752" s="87"/>
      <c r="N752" s="87"/>
      <c r="O752" s="87"/>
      <c r="P752" s="87"/>
      <c r="Q752" s="87"/>
      <c r="R752" s="6"/>
      <c r="S752" s="6"/>
      <c r="T752" s="6"/>
      <c r="U752" s="6"/>
      <c r="V752" s="6"/>
      <c r="W752" s="6"/>
      <c r="X752" s="6"/>
      <c r="Y752" s="6"/>
      <c r="Z752" s="6"/>
      <c r="AA752" s="6"/>
      <c r="AB752" s="6"/>
      <c r="AC752" s="6"/>
      <c r="AD752" s="6"/>
      <c r="AE752" s="6"/>
      <c r="AF752" s="6"/>
      <c r="AG752" s="6"/>
      <c r="AH752" s="6"/>
      <c r="AI752" s="6"/>
      <c r="AJ752" s="6"/>
    </row>
    <row r="753" spans="2:36" s="2" customFormat="1">
      <c r="B753" s="87"/>
      <c r="C753" s="87"/>
      <c r="D753" s="87"/>
      <c r="E753" s="87"/>
      <c r="F753" s="87"/>
      <c r="G753" s="87"/>
      <c r="H753" s="87"/>
      <c r="I753" s="87"/>
      <c r="J753" s="87"/>
      <c r="K753" s="87"/>
      <c r="L753" s="87"/>
      <c r="M753" s="87"/>
      <c r="N753" s="87"/>
      <c r="O753" s="87"/>
      <c r="P753" s="87"/>
      <c r="Q753" s="87"/>
      <c r="R753" s="6"/>
      <c r="S753" s="6"/>
      <c r="T753" s="6"/>
      <c r="U753" s="6"/>
      <c r="V753" s="6"/>
      <c r="W753" s="6"/>
      <c r="X753" s="6"/>
      <c r="Y753" s="6"/>
      <c r="Z753" s="6"/>
      <c r="AA753" s="6"/>
      <c r="AB753" s="6"/>
      <c r="AC753" s="6"/>
      <c r="AD753" s="6"/>
      <c r="AE753" s="6"/>
      <c r="AF753" s="6"/>
      <c r="AG753" s="6"/>
      <c r="AH753" s="6"/>
      <c r="AI753" s="6"/>
      <c r="AJ753" s="6"/>
    </row>
    <row r="754" spans="2:36" s="2" customFormat="1">
      <c r="B754" s="87"/>
      <c r="C754" s="87"/>
      <c r="D754" s="87"/>
      <c r="E754" s="87"/>
      <c r="F754" s="87"/>
      <c r="G754" s="87"/>
      <c r="H754" s="87"/>
      <c r="I754" s="87"/>
      <c r="J754" s="87"/>
      <c r="K754" s="87"/>
      <c r="L754" s="87"/>
      <c r="M754" s="87"/>
      <c r="N754" s="87"/>
      <c r="O754" s="87"/>
      <c r="P754" s="87"/>
      <c r="Q754" s="87"/>
      <c r="R754" s="6"/>
      <c r="S754" s="6"/>
      <c r="T754" s="6"/>
      <c r="U754" s="6"/>
      <c r="V754" s="6"/>
      <c r="W754" s="6"/>
      <c r="X754" s="6"/>
      <c r="Y754" s="6"/>
      <c r="Z754" s="6"/>
      <c r="AA754" s="6"/>
      <c r="AB754" s="6"/>
      <c r="AC754" s="6"/>
      <c r="AD754" s="6"/>
      <c r="AE754" s="6"/>
      <c r="AF754" s="6"/>
      <c r="AG754" s="6"/>
      <c r="AH754" s="6"/>
      <c r="AI754" s="6"/>
      <c r="AJ754" s="6"/>
    </row>
    <row r="755" spans="2:36" s="2" customFormat="1">
      <c r="B755" s="87"/>
      <c r="C755" s="87"/>
      <c r="D755" s="87"/>
      <c r="E755" s="87"/>
      <c r="F755" s="87"/>
      <c r="G755" s="87"/>
      <c r="H755" s="87"/>
      <c r="I755" s="87"/>
      <c r="J755" s="87"/>
      <c r="K755" s="87"/>
      <c r="L755" s="87"/>
      <c r="M755" s="87"/>
      <c r="N755" s="87"/>
      <c r="O755" s="87"/>
      <c r="P755" s="87"/>
      <c r="Q755" s="87"/>
      <c r="R755" s="6"/>
      <c r="S755" s="6"/>
      <c r="T755" s="6"/>
      <c r="U755" s="6"/>
      <c r="V755" s="6"/>
      <c r="W755" s="6"/>
      <c r="X755" s="6"/>
      <c r="Y755" s="6"/>
      <c r="Z755" s="6"/>
      <c r="AA755" s="6"/>
      <c r="AB755" s="6"/>
      <c r="AC755" s="6"/>
      <c r="AD755" s="6"/>
      <c r="AE755" s="6"/>
      <c r="AF755" s="6"/>
      <c r="AG755" s="6"/>
      <c r="AH755" s="6"/>
      <c r="AI755" s="6"/>
      <c r="AJ755" s="6"/>
    </row>
    <row r="756" spans="2:36" s="2" customFormat="1">
      <c r="B756" s="87"/>
      <c r="C756" s="87"/>
      <c r="D756" s="87"/>
      <c r="E756" s="87"/>
      <c r="F756" s="87"/>
      <c r="G756" s="87"/>
      <c r="H756" s="87"/>
      <c r="I756" s="87"/>
      <c r="J756" s="87"/>
      <c r="K756" s="87"/>
      <c r="L756" s="87"/>
      <c r="M756" s="87"/>
      <c r="N756" s="87"/>
      <c r="O756" s="87"/>
      <c r="P756" s="87"/>
      <c r="Q756" s="87"/>
      <c r="R756" s="6"/>
      <c r="S756" s="6"/>
      <c r="T756" s="6"/>
      <c r="U756" s="6"/>
      <c r="V756" s="6"/>
      <c r="W756" s="6"/>
      <c r="X756" s="6"/>
      <c r="Y756" s="6"/>
      <c r="Z756" s="6"/>
      <c r="AA756" s="6"/>
      <c r="AB756" s="6"/>
      <c r="AC756" s="6"/>
      <c r="AD756" s="6"/>
      <c r="AE756" s="6"/>
      <c r="AF756" s="6"/>
      <c r="AG756" s="6"/>
      <c r="AH756" s="6"/>
      <c r="AI756" s="6"/>
      <c r="AJ756" s="6"/>
    </row>
    <row r="757" spans="2:36" s="2" customFormat="1">
      <c r="B757" s="87"/>
      <c r="C757" s="87"/>
      <c r="D757" s="87"/>
      <c r="E757" s="87"/>
      <c r="F757" s="87"/>
      <c r="G757" s="87"/>
      <c r="H757" s="87"/>
      <c r="I757" s="87"/>
      <c r="J757" s="87"/>
      <c r="K757" s="87"/>
      <c r="L757" s="87"/>
      <c r="M757" s="87"/>
      <c r="N757" s="87"/>
      <c r="O757" s="87"/>
      <c r="P757" s="87"/>
      <c r="Q757" s="87"/>
      <c r="R757" s="6"/>
      <c r="S757" s="6"/>
      <c r="T757" s="6"/>
      <c r="U757" s="6"/>
      <c r="V757" s="6"/>
      <c r="W757" s="6"/>
      <c r="X757" s="6"/>
      <c r="Y757" s="6"/>
      <c r="Z757" s="6"/>
      <c r="AA757" s="6"/>
      <c r="AB757" s="6"/>
      <c r="AC757" s="6"/>
      <c r="AD757" s="6"/>
      <c r="AE757" s="6"/>
      <c r="AF757" s="6"/>
      <c r="AG757" s="6"/>
      <c r="AH757" s="6"/>
      <c r="AI757" s="6"/>
      <c r="AJ757" s="6"/>
    </row>
    <row r="758" spans="2:36" s="2" customFormat="1">
      <c r="B758" s="87"/>
      <c r="C758" s="87"/>
      <c r="D758" s="87"/>
      <c r="E758" s="87"/>
      <c r="F758" s="87"/>
      <c r="G758" s="87"/>
      <c r="H758" s="87"/>
      <c r="I758" s="87"/>
      <c r="J758" s="87"/>
      <c r="K758" s="87"/>
      <c r="L758" s="87"/>
      <c r="M758" s="87"/>
      <c r="N758" s="87"/>
      <c r="O758" s="87"/>
      <c r="P758" s="87"/>
      <c r="Q758" s="87"/>
      <c r="R758" s="6"/>
      <c r="S758" s="6"/>
      <c r="T758" s="6"/>
      <c r="U758" s="6"/>
      <c r="V758" s="6"/>
      <c r="W758" s="6"/>
      <c r="X758" s="6"/>
      <c r="Y758" s="6"/>
      <c r="Z758" s="6"/>
      <c r="AA758" s="6"/>
      <c r="AB758" s="6"/>
      <c r="AC758" s="6"/>
      <c r="AD758" s="6"/>
      <c r="AE758" s="6"/>
      <c r="AF758" s="6"/>
      <c r="AG758" s="6"/>
      <c r="AH758" s="6"/>
      <c r="AI758" s="6"/>
      <c r="AJ758" s="6"/>
    </row>
    <row r="759" spans="2:36" s="2" customFormat="1">
      <c r="B759" s="87"/>
      <c r="C759" s="87"/>
      <c r="D759" s="87"/>
      <c r="E759" s="87"/>
      <c r="F759" s="87"/>
      <c r="G759" s="87"/>
      <c r="H759" s="87"/>
      <c r="I759" s="87"/>
      <c r="J759" s="87"/>
      <c r="K759" s="87"/>
      <c r="L759" s="87"/>
      <c r="M759" s="87"/>
      <c r="N759" s="87"/>
      <c r="O759" s="87"/>
      <c r="P759" s="87"/>
      <c r="Q759" s="87"/>
      <c r="R759" s="6"/>
      <c r="S759" s="6"/>
      <c r="T759" s="6"/>
      <c r="U759" s="6"/>
      <c r="V759" s="6"/>
      <c r="W759" s="6"/>
      <c r="X759" s="6"/>
      <c r="Y759" s="6"/>
      <c r="Z759" s="6"/>
      <c r="AA759" s="6"/>
      <c r="AB759" s="6"/>
      <c r="AC759" s="6"/>
      <c r="AD759" s="6"/>
      <c r="AE759" s="6"/>
      <c r="AF759" s="6"/>
      <c r="AG759" s="6"/>
      <c r="AH759" s="6"/>
      <c r="AI759" s="6"/>
      <c r="AJ759" s="6"/>
    </row>
    <row r="760" spans="2:36" s="2" customFormat="1">
      <c r="B760" s="87"/>
      <c r="C760" s="87"/>
      <c r="D760" s="87"/>
      <c r="E760" s="87"/>
      <c r="F760" s="87"/>
      <c r="G760" s="87"/>
      <c r="H760" s="87"/>
      <c r="I760" s="87"/>
      <c r="J760" s="87"/>
      <c r="K760" s="87"/>
      <c r="L760" s="87"/>
      <c r="M760" s="87"/>
      <c r="N760" s="87"/>
      <c r="O760" s="87"/>
      <c r="P760" s="87"/>
      <c r="Q760" s="87"/>
      <c r="R760" s="6"/>
      <c r="S760" s="6"/>
      <c r="T760" s="6"/>
      <c r="U760" s="6"/>
      <c r="V760" s="6"/>
      <c r="W760" s="6"/>
      <c r="X760" s="6"/>
      <c r="Y760" s="6"/>
      <c r="Z760" s="6"/>
      <c r="AA760" s="6"/>
      <c r="AB760" s="6"/>
      <c r="AC760" s="6"/>
      <c r="AD760" s="6"/>
      <c r="AE760" s="6"/>
      <c r="AF760" s="6"/>
      <c r="AG760" s="6"/>
      <c r="AH760" s="6"/>
      <c r="AI760" s="6"/>
      <c r="AJ760" s="6"/>
    </row>
    <row r="761" spans="2:36" s="2" customFormat="1">
      <c r="B761" s="87"/>
      <c r="C761" s="87"/>
      <c r="D761" s="87"/>
      <c r="E761" s="87"/>
      <c r="F761" s="87"/>
      <c r="G761" s="87"/>
      <c r="H761" s="87"/>
      <c r="I761" s="87"/>
      <c r="J761" s="87"/>
      <c r="K761" s="87"/>
      <c r="L761" s="87"/>
      <c r="M761" s="87"/>
      <c r="N761" s="87"/>
      <c r="O761" s="87"/>
      <c r="P761" s="87"/>
      <c r="Q761" s="87"/>
      <c r="R761" s="6"/>
      <c r="S761" s="6"/>
      <c r="T761" s="6"/>
      <c r="U761" s="6"/>
      <c r="V761" s="6"/>
      <c r="W761" s="6"/>
      <c r="X761" s="6"/>
      <c r="Y761" s="6"/>
      <c r="Z761" s="6"/>
      <c r="AA761" s="6"/>
      <c r="AB761" s="6"/>
      <c r="AC761" s="6"/>
      <c r="AD761" s="6"/>
      <c r="AE761" s="6"/>
      <c r="AF761" s="6"/>
      <c r="AG761" s="6"/>
      <c r="AH761" s="6"/>
      <c r="AI761" s="6"/>
      <c r="AJ761" s="6"/>
    </row>
    <row r="762" spans="2:36" s="2" customFormat="1">
      <c r="B762" s="87"/>
      <c r="C762" s="87"/>
      <c r="D762" s="87"/>
      <c r="E762" s="87"/>
      <c r="F762" s="87"/>
      <c r="G762" s="87"/>
      <c r="H762" s="87"/>
      <c r="I762" s="87"/>
      <c r="J762" s="87"/>
      <c r="K762" s="87"/>
      <c r="L762" s="87"/>
      <c r="M762" s="87"/>
      <c r="N762" s="87"/>
      <c r="O762" s="87"/>
      <c r="P762" s="87"/>
      <c r="Q762" s="87"/>
      <c r="R762" s="6"/>
      <c r="S762" s="6"/>
      <c r="T762" s="6"/>
      <c r="U762" s="6"/>
      <c r="V762" s="6"/>
      <c r="W762" s="6"/>
      <c r="X762" s="6"/>
      <c r="Y762" s="6"/>
      <c r="Z762" s="6"/>
      <c r="AA762" s="6"/>
      <c r="AB762" s="6"/>
      <c r="AC762" s="6"/>
      <c r="AD762" s="6"/>
      <c r="AE762" s="6"/>
      <c r="AF762" s="6"/>
      <c r="AG762" s="6"/>
      <c r="AH762" s="6"/>
      <c r="AI762" s="6"/>
      <c r="AJ762" s="6"/>
    </row>
    <row r="763" spans="2:36" s="2" customFormat="1">
      <c r="B763" s="87"/>
      <c r="C763" s="87"/>
      <c r="D763" s="87"/>
      <c r="E763" s="87"/>
      <c r="F763" s="87"/>
      <c r="G763" s="87"/>
      <c r="H763" s="87"/>
      <c r="I763" s="87"/>
      <c r="J763" s="87"/>
      <c r="K763" s="87"/>
      <c r="L763" s="87"/>
      <c r="M763" s="87"/>
      <c r="N763" s="87"/>
      <c r="O763" s="87"/>
      <c r="P763" s="87"/>
      <c r="Q763" s="87"/>
      <c r="R763" s="6"/>
      <c r="S763" s="6"/>
      <c r="T763" s="6"/>
      <c r="U763" s="6"/>
      <c r="V763" s="6"/>
      <c r="W763" s="6"/>
      <c r="X763" s="6"/>
      <c r="Y763" s="6"/>
      <c r="Z763" s="6"/>
      <c r="AA763" s="6"/>
      <c r="AB763" s="6"/>
      <c r="AC763" s="6"/>
      <c r="AD763" s="6"/>
      <c r="AE763" s="6"/>
      <c r="AF763" s="6"/>
      <c r="AG763" s="6"/>
      <c r="AH763" s="6"/>
      <c r="AI763" s="6"/>
      <c r="AJ763" s="6"/>
    </row>
    <row r="764" spans="2:36" s="2" customFormat="1">
      <c r="B764" s="87"/>
      <c r="C764" s="87"/>
      <c r="D764" s="87"/>
      <c r="E764" s="87"/>
      <c r="F764" s="87"/>
      <c r="G764" s="87"/>
      <c r="H764" s="87"/>
      <c r="I764" s="87"/>
      <c r="J764" s="87"/>
      <c r="K764" s="87"/>
      <c r="L764" s="87"/>
      <c r="M764" s="87"/>
      <c r="N764" s="87"/>
      <c r="O764" s="87"/>
      <c r="P764" s="87"/>
      <c r="Q764" s="87"/>
      <c r="R764" s="6"/>
      <c r="S764" s="6"/>
      <c r="T764" s="6"/>
      <c r="U764" s="6"/>
      <c r="V764" s="6"/>
      <c r="W764" s="6"/>
      <c r="X764" s="6"/>
      <c r="Y764" s="6"/>
      <c r="Z764" s="6"/>
      <c r="AA764" s="6"/>
      <c r="AB764" s="6"/>
      <c r="AC764" s="6"/>
      <c r="AD764" s="6"/>
      <c r="AE764" s="6"/>
      <c r="AF764" s="6"/>
      <c r="AG764" s="6"/>
      <c r="AH764" s="6"/>
      <c r="AI764" s="6"/>
      <c r="AJ764" s="6"/>
    </row>
    <row r="765" spans="2:36" s="2" customFormat="1">
      <c r="B765" s="87"/>
      <c r="C765" s="87"/>
      <c r="D765" s="87"/>
      <c r="E765" s="87"/>
      <c r="F765" s="87"/>
      <c r="G765" s="87"/>
      <c r="H765" s="87"/>
      <c r="I765" s="87"/>
      <c r="J765" s="87"/>
      <c r="K765" s="87"/>
      <c r="L765" s="87"/>
      <c r="M765" s="87"/>
      <c r="N765" s="87"/>
      <c r="O765" s="87"/>
      <c r="P765" s="87"/>
      <c r="Q765" s="87"/>
      <c r="R765" s="6"/>
      <c r="S765" s="6"/>
      <c r="T765" s="6"/>
      <c r="U765" s="6"/>
      <c r="V765" s="6"/>
      <c r="W765" s="6"/>
      <c r="X765" s="6"/>
      <c r="Y765" s="6"/>
      <c r="Z765" s="6"/>
      <c r="AA765" s="6"/>
      <c r="AB765" s="6"/>
      <c r="AC765" s="6"/>
      <c r="AD765" s="6"/>
      <c r="AE765" s="6"/>
      <c r="AF765" s="6"/>
      <c r="AG765" s="6"/>
      <c r="AH765" s="6"/>
      <c r="AI765" s="6"/>
      <c r="AJ765" s="6"/>
    </row>
    <row r="766" spans="2:36" s="2" customFormat="1">
      <c r="B766" s="87"/>
      <c r="C766" s="87"/>
      <c r="D766" s="87"/>
      <c r="E766" s="87"/>
      <c r="F766" s="87"/>
      <c r="G766" s="87"/>
      <c r="H766" s="87"/>
      <c r="I766" s="87"/>
      <c r="J766" s="87"/>
      <c r="K766" s="87"/>
      <c r="L766" s="87"/>
      <c r="M766" s="87"/>
      <c r="N766" s="87"/>
      <c r="O766" s="87"/>
      <c r="P766" s="87"/>
      <c r="Q766" s="87"/>
      <c r="R766" s="6"/>
      <c r="S766" s="6"/>
      <c r="T766" s="6"/>
      <c r="U766" s="6"/>
      <c r="V766" s="6"/>
      <c r="W766" s="6"/>
      <c r="X766" s="6"/>
      <c r="Y766" s="6"/>
      <c r="Z766" s="6"/>
      <c r="AA766" s="6"/>
      <c r="AB766" s="6"/>
      <c r="AC766" s="6"/>
      <c r="AD766" s="6"/>
      <c r="AE766" s="6"/>
      <c r="AF766" s="6"/>
      <c r="AG766" s="6"/>
      <c r="AH766" s="6"/>
      <c r="AI766" s="6"/>
      <c r="AJ766" s="6"/>
    </row>
    <row r="767" spans="2:36" s="2" customFormat="1">
      <c r="B767" s="87"/>
      <c r="C767" s="87"/>
      <c r="D767" s="87"/>
      <c r="E767" s="87"/>
      <c r="F767" s="87"/>
      <c r="G767" s="87"/>
      <c r="H767" s="87"/>
      <c r="I767" s="87"/>
      <c r="J767" s="87"/>
      <c r="K767" s="87"/>
      <c r="L767" s="87"/>
      <c r="M767" s="87"/>
      <c r="N767" s="87"/>
      <c r="O767" s="87"/>
      <c r="P767" s="87"/>
      <c r="Q767" s="87"/>
      <c r="R767" s="6"/>
      <c r="S767" s="6"/>
      <c r="T767" s="6"/>
      <c r="U767" s="6"/>
      <c r="V767" s="6"/>
      <c r="W767" s="6"/>
      <c r="X767" s="6"/>
      <c r="Y767" s="6"/>
      <c r="Z767" s="6"/>
      <c r="AA767" s="6"/>
      <c r="AB767" s="6"/>
      <c r="AC767" s="6"/>
      <c r="AD767" s="6"/>
      <c r="AE767" s="6"/>
      <c r="AF767" s="6"/>
      <c r="AG767" s="6"/>
      <c r="AH767" s="6"/>
      <c r="AI767" s="6"/>
      <c r="AJ767" s="6"/>
    </row>
    <row r="768" spans="2:36" s="2" customFormat="1">
      <c r="B768" s="87"/>
      <c r="C768" s="87"/>
      <c r="D768" s="87"/>
      <c r="E768" s="87"/>
      <c r="F768" s="87"/>
      <c r="G768" s="87"/>
      <c r="H768" s="87"/>
      <c r="I768" s="87"/>
      <c r="J768" s="87"/>
      <c r="K768" s="87"/>
      <c r="L768" s="87"/>
      <c r="M768" s="87"/>
      <c r="N768" s="87"/>
      <c r="O768" s="87"/>
      <c r="P768" s="87"/>
      <c r="Q768" s="87"/>
      <c r="R768" s="6"/>
      <c r="S768" s="6"/>
      <c r="T768" s="6"/>
      <c r="U768" s="6"/>
      <c r="V768" s="6"/>
      <c r="W768" s="6"/>
      <c r="X768" s="6"/>
      <c r="Y768" s="6"/>
      <c r="Z768" s="6"/>
      <c r="AA768" s="6"/>
      <c r="AB768" s="6"/>
      <c r="AC768" s="6"/>
      <c r="AD768" s="6"/>
      <c r="AE768" s="6"/>
      <c r="AF768" s="6"/>
      <c r="AG768" s="6"/>
      <c r="AH768" s="6"/>
      <c r="AI768" s="6"/>
      <c r="AJ768" s="6"/>
    </row>
    <row r="769" spans="2:36" s="2" customFormat="1">
      <c r="B769" s="87"/>
      <c r="C769" s="87"/>
      <c r="D769" s="87"/>
      <c r="E769" s="87"/>
      <c r="F769" s="87"/>
      <c r="G769" s="87"/>
      <c r="H769" s="87"/>
      <c r="I769" s="87"/>
      <c r="J769" s="87"/>
      <c r="K769" s="87"/>
      <c r="L769" s="87"/>
      <c r="M769" s="87"/>
      <c r="N769" s="87"/>
      <c r="O769" s="87"/>
      <c r="P769" s="87"/>
      <c r="Q769" s="87"/>
      <c r="R769" s="6"/>
      <c r="S769" s="6"/>
      <c r="T769" s="6"/>
      <c r="U769" s="6"/>
      <c r="V769" s="6"/>
      <c r="W769" s="6"/>
      <c r="X769" s="6"/>
      <c r="Y769" s="6"/>
      <c r="Z769" s="6"/>
      <c r="AA769" s="6"/>
      <c r="AB769" s="6"/>
      <c r="AC769" s="6"/>
      <c r="AD769" s="6"/>
      <c r="AE769" s="6"/>
      <c r="AF769" s="6"/>
      <c r="AG769" s="6"/>
      <c r="AH769" s="6"/>
      <c r="AI769" s="6"/>
      <c r="AJ769" s="6"/>
    </row>
    <row r="770" spans="2:36" s="2" customFormat="1">
      <c r="B770" s="87"/>
      <c r="C770" s="87"/>
      <c r="D770" s="87"/>
      <c r="E770" s="87"/>
      <c r="F770" s="87"/>
      <c r="G770" s="87"/>
      <c r="H770" s="87"/>
      <c r="I770" s="87"/>
      <c r="J770" s="87"/>
      <c r="K770" s="87"/>
      <c r="L770" s="87"/>
      <c r="M770" s="87"/>
      <c r="N770" s="87"/>
      <c r="O770" s="87"/>
      <c r="P770" s="87"/>
      <c r="Q770" s="87"/>
      <c r="R770" s="6"/>
      <c r="S770" s="6"/>
      <c r="T770" s="6"/>
      <c r="U770" s="6"/>
      <c r="V770" s="6"/>
      <c r="W770" s="6"/>
      <c r="X770" s="6"/>
      <c r="Y770" s="6"/>
      <c r="Z770" s="6"/>
      <c r="AA770" s="6"/>
      <c r="AB770" s="6"/>
      <c r="AC770" s="6"/>
      <c r="AD770" s="6"/>
      <c r="AE770" s="6"/>
      <c r="AF770" s="6"/>
      <c r="AG770" s="6"/>
      <c r="AH770" s="6"/>
      <c r="AI770" s="6"/>
      <c r="AJ770" s="6"/>
    </row>
    <row r="771" spans="2:36" s="2" customFormat="1">
      <c r="B771" s="87"/>
      <c r="C771" s="87"/>
      <c r="D771" s="87"/>
      <c r="E771" s="87"/>
      <c r="F771" s="87"/>
      <c r="G771" s="87"/>
      <c r="H771" s="87"/>
      <c r="I771" s="87"/>
      <c r="J771" s="87"/>
      <c r="K771" s="87"/>
      <c r="L771" s="87"/>
      <c r="M771" s="87"/>
      <c r="N771" s="87"/>
      <c r="O771" s="87"/>
      <c r="P771" s="87"/>
      <c r="Q771" s="87"/>
      <c r="R771" s="6"/>
      <c r="S771" s="6"/>
      <c r="T771" s="6"/>
      <c r="U771" s="6"/>
      <c r="V771" s="6"/>
      <c r="W771" s="6"/>
      <c r="X771" s="6"/>
      <c r="Y771" s="6"/>
      <c r="Z771" s="6"/>
      <c r="AA771" s="6"/>
      <c r="AB771" s="6"/>
      <c r="AC771" s="6"/>
      <c r="AD771" s="6"/>
      <c r="AE771" s="6"/>
      <c r="AF771" s="6"/>
      <c r="AG771" s="6"/>
      <c r="AH771" s="6"/>
      <c r="AI771" s="6"/>
      <c r="AJ771" s="6"/>
    </row>
    <row r="772" spans="2:36" s="2" customFormat="1">
      <c r="B772" s="87"/>
      <c r="C772" s="87"/>
      <c r="D772" s="87"/>
      <c r="E772" s="87"/>
      <c r="F772" s="87"/>
      <c r="G772" s="87"/>
      <c r="H772" s="87"/>
      <c r="I772" s="87"/>
      <c r="J772" s="87"/>
      <c r="K772" s="87"/>
      <c r="L772" s="87"/>
      <c r="M772" s="87"/>
      <c r="N772" s="87"/>
      <c r="O772" s="87"/>
      <c r="P772" s="87"/>
      <c r="Q772" s="87"/>
      <c r="R772" s="6"/>
      <c r="S772" s="6"/>
      <c r="T772" s="6"/>
      <c r="U772" s="6"/>
      <c r="V772" s="6"/>
      <c r="W772" s="6"/>
      <c r="X772" s="6"/>
      <c r="Y772" s="6"/>
      <c r="Z772" s="6"/>
      <c r="AA772" s="6"/>
      <c r="AB772" s="6"/>
      <c r="AC772" s="6"/>
      <c r="AD772" s="6"/>
      <c r="AE772" s="6"/>
      <c r="AF772" s="6"/>
      <c r="AG772" s="6"/>
      <c r="AH772" s="6"/>
      <c r="AI772" s="6"/>
      <c r="AJ772" s="6"/>
    </row>
    <row r="773" spans="2:36" s="2" customFormat="1">
      <c r="B773" s="87"/>
      <c r="C773" s="87"/>
      <c r="D773" s="87"/>
      <c r="E773" s="87"/>
      <c r="F773" s="87"/>
      <c r="G773" s="87"/>
      <c r="H773" s="87"/>
      <c r="I773" s="87"/>
      <c r="J773" s="87"/>
      <c r="K773" s="87"/>
      <c r="L773" s="87"/>
      <c r="M773" s="87"/>
      <c r="N773" s="87"/>
      <c r="O773" s="87"/>
      <c r="P773" s="87"/>
      <c r="Q773" s="87"/>
      <c r="R773" s="6"/>
      <c r="S773" s="6"/>
      <c r="T773" s="6"/>
      <c r="U773" s="6"/>
      <c r="V773" s="6"/>
      <c r="W773" s="6"/>
      <c r="X773" s="6"/>
      <c r="Y773" s="6"/>
      <c r="Z773" s="6"/>
      <c r="AA773" s="6"/>
      <c r="AB773" s="6"/>
      <c r="AC773" s="6"/>
      <c r="AD773" s="6"/>
      <c r="AE773" s="6"/>
      <c r="AF773" s="6"/>
      <c r="AG773" s="6"/>
      <c r="AH773" s="6"/>
      <c r="AI773" s="6"/>
      <c r="AJ773" s="6"/>
    </row>
    <row r="774" spans="2:36" s="2" customFormat="1">
      <c r="B774" s="87"/>
      <c r="C774" s="87"/>
      <c r="D774" s="87"/>
      <c r="E774" s="87"/>
      <c r="F774" s="87"/>
      <c r="G774" s="87"/>
      <c r="H774" s="87"/>
      <c r="I774" s="87"/>
      <c r="J774" s="87"/>
      <c r="K774" s="87"/>
      <c r="L774" s="87"/>
      <c r="M774" s="87"/>
      <c r="N774" s="87"/>
      <c r="O774" s="87"/>
      <c r="P774" s="87"/>
      <c r="Q774" s="87"/>
      <c r="R774" s="6"/>
      <c r="S774" s="6"/>
      <c r="T774" s="6"/>
      <c r="U774" s="6"/>
      <c r="V774" s="6"/>
      <c r="W774" s="6"/>
      <c r="X774" s="6"/>
      <c r="Y774" s="6"/>
      <c r="Z774" s="6"/>
      <c r="AA774" s="6"/>
      <c r="AB774" s="6"/>
      <c r="AC774" s="6"/>
      <c r="AD774" s="6"/>
      <c r="AE774" s="6"/>
      <c r="AF774" s="6"/>
      <c r="AG774" s="6"/>
      <c r="AH774" s="6"/>
      <c r="AI774" s="6"/>
      <c r="AJ774" s="6"/>
    </row>
    <row r="775" spans="2:36" s="2" customFormat="1">
      <c r="B775" s="87"/>
      <c r="C775" s="87"/>
      <c r="D775" s="87"/>
      <c r="E775" s="87"/>
      <c r="F775" s="87"/>
      <c r="G775" s="87"/>
      <c r="H775" s="87"/>
      <c r="I775" s="87"/>
      <c r="J775" s="87"/>
      <c r="K775" s="87"/>
      <c r="L775" s="87"/>
      <c r="M775" s="87"/>
      <c r="N775" s="87"/>
      <c r="O775" s="87"/>
      <c r="P775" s="87"/>
      <c r="Q775" s="87"/>
      <c r="R775" s="6"/>
      <c r="S775" s="6"/>
      <c r="T775" s="6"/>
      <c r="U775" s="6"/>
      <c r="V775" s="6"/>
      <c r="W775" s="6"/>
      <c r="X775" s="6"/>
      <c r="Y775" s="6"/>
      <c r="Z775" s="6"/>
      <c r="AA775" s="6"/>
      <c r="AB775" s="6"/>
      <c r="AC775" s="6"/>
      <c r="AD775" s="6"/>
      <c r="AE775" s="6"/>
      <c r="AF775" s="6"/>
      <c r="AG775" s="6"/>
      <c r="AH775" s="6"/>
      <c r="AI775" s="6"/>
      <c r="AJ775" s="6"/>
    </row>
    <row r="776" spans="2:36" s="2" customFormat="1">
      <c r="B776" s="87"/>
      <c r="C776" s="87"/>
      <c r="D776" s="87"/>
      <c r="E776" s="87"/>
      <c r="F776" s="87"/>
      <c r="G776" s="87"/>
      <c r="H776" s="87"/>
      <c r="I776" s="87"/>
      <c r="J776" s="87"/>
      <c r="K776" s="87"/>
      <c r="L776" s="87"/>
      <c r="M776" s="87"/>
      <c r="N776" s="87"/>
      <c r="O776" s="87"/>
      <c r="P776" s="87"/>
      <c r="Q776" s="87"/>
      <c r="R776" s="6"/>
      <c r="S776" s="6"/>
      <c r="T776" s="6"/>
      <c r="U776" s="6"/>
      <c r="V776" s="6"/>
      <c r="W776" s="6"/>
      <c r="X776" s="6"/>
      <c r="Y776" s="6"/>
      <c r="Z776" s="6"/>
      <c r="AA776" s="6"/>
      <c r="AB776" s="6"/>
      <c r="AC776" s="6"/>
      <c r="AD776" s="6"/>
      <c r="AE776" s="6"/>
      <c r="AF776" s="6"/>
      <c r="AG776" s="6"/>
      <c r="AH776" s="6"/>
      <c r="AI776" s="6"/>
      <c r="AJ776" s="6"/>
    </row>
    <row r="777" spans="2:36" s="2" customFormat="1">
      <c r="B777" s="87"/>
      <c r="C777" s="87"/>
      <c r="D777" s="87"/>
      <c r="E777" s="87"/>
      <c r="F777" s="87"/>
      <c r="G777" s="87"/>
      <c r="H777" s="87"/>
      <c r="I777" s="87"/>
      <c r="J777" s="87"/>
      <c r="K777" s="87"/>
      <c r="L777" s="87"/>
      <c r="M777" s="87"/>
      <c r="N777" s="87"/>
      <c r="O777" s="87"/>
      <c r="P777" s="87"/>
      <c r="Q777" s="87"/>
      <c r="R777" s="6"/>
      <c r="S777" s="6"/>
      <c r="T777" s="6"/>
      <c r="U777" s="6"/>
      <c r="V777" s="6"/>
      <c r="W777" s="6"/>
      <c r="X777" s="6"/>
      <c r="Y777" s="6"/>
      <c r="Z777" s="6"/>
      <c r="AA777" s="6"/>
      <c r="AB777" s="6"/>
      <c r="AC777" s="6"/>
      <c r="AD777" s="6"/>
      <c r="AE777" s="6"/>
      <c r="AF777" s="6"/>
      <c r="AG777" s="6"/>
      <c r="AH777" s="6"/>
      <c r="AI777" s="6"/>
      <c r="AJ777" s="6"/>
    </row>
    <row r="778" spans="2:36" s="2" customFormat="1">
      <c r="B778" s="87"/>
      <c r="C778" s="87"/>
      <c r="D778" s="87"/>
      <c r="E778" s="87"/>
      <c r="F778" s="87"/>
      <c r="G778" s="87"/>
      <c r="H778" s="87"/>
      <c r="I778" s="87"/>
      <c r="J778" s="87"/>
      <c r="K778" s="87"/>
      <c r="L778" s="87"/>
      <c r="M778" s="87"/>
      <c r="N778" s="87"/>
      <c r="O778" s="87"/>
      <c r="P778" s="87"/>
      <c r="Q778" s="87"/>
      <c r="R778" s="6"/>
      <c r="S778" s="6"/>
      <c r="T778" s="6"/>
      <c r="U778" s="6"/>
      <c r="V778" s="6"/>
      <c r="W778" s="6"/>
      <c r="X778" s="6"/>
      <c r="Y778" s="6"/>
      <c r="Z778" s="6"/>
      <c r="AA778" s="6"/>
      <c r="AB778" s="6"/>
      <c r="AC778" s="6"/>
      <c r="AD778" s="6"/>
      <c r="AE778" s="6"/>
      <c r="AF778" s="6"/>
      <c r="AG778" s="6"/>
      <c r="AH778" s="6"/>
      <c r="AI778" s="6"/>
      <c r="AJ778" s="6"/>
    </row>
    <row r="779" spans="2:36" s="2" customFormat="1">
      <c r="B779" s="87"/>
      <c r="C779" s="87"/>
      <c r="D779" s="87"/>
      <c r="E779" s="87"/>
      <c r="F779" s="87"/>
      <c r="G779" s="87"/>
      <c r="H779" s="87"/>
      <c r="I779" s="87"/>
      <c r="J779" s="87"/>
      <c r="K779" s="87"/>
      <c r="L779" s="87"/>
      <c r="M779" s="87"/>
      <c r="N779" s="87"/>
      <c r="O779" s="87"/>
      <c r="P779" s="87"/>
      <c r="Q779" s="87"/>
      <c r="R779" s="6"/>
      <c r="S779" s="6"/>
      <c r="T779" s="6"/>
      <c r="U779" s="6"/>
      <c r="V779" s="6"/>
      <c r="W779" s="6"/>
      <c r="X779" s="6"/>
      <c r="Y779" s="6"/>
      <c r="Z779" s="6"/>
      <c r="AA779" s="6"/>
      <c r="AB779" s="6"/>
      <c r="AC779" s="6"/>
      <c r="AD779" s="6"/>
      <c r="AE779" s="6"/>
      <c r="AF779" s="6"/>
      <c r="AG779" s="6"/>
      <c r="AH779" s="6"/>
      <c r="AI779" s="6"/>
      <c r="AJ779" s="6"/>
    </row>
    <row r="780" spans="2:36" s="2" customFormat="1">
      <c r="B780" s="87"/>
      <c r="C780" s="87"/>
      <c r="D780" s="87"/>
      <c r="E780" s="87"/>
      <c r="F780" s="87"/>
      <c r="G780" s="87"/>
      <c r="H780" s="87"/>
      <c r="I780" s="87"/>
      <c r="J780" s="87"/>
      <c r="K780" s="87"/>
      <c r="L780" s="87"/>
      <c r="M780" s="87"/>
      <c r="N780" s="87"/>
      <c r="O780" s="87"/>
      <c r="P780" s="87"/>
      <c r="Q780" s="87"/>
      <c r="R780" s="6"/>
      <c r="S780" s="6"/>
      <c r="T780" s="6"/>
      <c r="U780" s="6"/>
      <c r="V780" s="6"/>
      <c r="W780" s="6"/>
      <c r="X780" s="6"/>
      <c r="Y780" s="6"/>
      <c r="Z780" s="6"/>
      <c r="AA780" s="6"/>
      <c r="AB780" s="6"/>
      <c r="AC780" s="6"/>
      <c r="AD780" s="6"/>
      <c r="AE780" s="6"/>
      <c r="AF780" s="6"/>
      <c r="AG780" s="6"/>
      <c r="AH780" s="6"/>
      <c r="AI780" s="6"/>
      <c r="AJ780" s="6"/>
    </row>
    <row r="781" spans="2:36" s="2" customFormat="1">
      <c r="B781" s="87"/>
      <c r="C781" s="87"/>
      <c r="D781" s="87"/>
      <c r="E781" s="87"/>
      <c r="F781" s="87"/>
      <c r="G781" s="87"/>
      <c r="H781" s="87"/>
      <c r="I781" s="87"/>
      <c r="J781" s="87"/>
      <c r="K781" s="87"/>
      <c r="L781" s="87"/>
      <c r="M781" s="87"/>
      <c r="N781" s="87"/>
      <c r="O781" s="87"/>
      <c r="P781" s="87"/>
      <c r="Q781" s="87"/>
      <c r="R781" s="6"/>
      <c r="S781" s="6"/>
      <c r="T781" s="6"/>
      <c r="U781" s="6"/>
      <c r="V781" s="6"/>
      <c r="W781" s="6"/>
      <c r="X781" s="6"/>
      <c r="Y781" s="6"/>
      <c r="Z781" s="6"/>
      <c r="AA781" s="6"/>
      <c r="AB781" s="6"/>
      <c r="AC781" s="6"/>
      <c r="AD781" s="6"/>
      <c r="AE781" s="6"/>
      <c r="AF781" s="6"/>
      <c r="AG781" s="6"/>
      <c r="AH781" s="6"/>
      <c r="AI781" s="6"/>
      <c r="AJ781" s="6"/>
    </row>
    <row r="782" spans="2:36" s="2" customFormat="1">
      <c r="B782" s="87"/>
      <c r="C782" s="87"/>
      <c r="D782" s="87"/>
      <c r="E782" s="87"/>
      <c r="F782" s="87"/>
      <c r="G782" s="87"/>
      <c r="H782" s="87"/>
      <c r="I782" s="87"/>
      <c r="J782" s="87"/>
      <c r="K782" s="87"/>
      <c r="L782" s="87"/>
      <c r="M782" s="87"/>
      <c r="N782" s="87"/>
      <c r="O782" s="87"/>
      <c r="P782" s="87"/>
      <c r="Q782" s="87"/>
      <c r="R782" s="6"/>
      <c r="S782" s="6"/>
      <c r="T782" s="6"/>
      <c r="U782" s="6"/>
      <c r="V782" s="6"/>
      <c r="W782" s="6"/>
      <c r="X782" s="6"/>
      <c r="Y782" s="6"/>
      <c r="Z782" s="6"/>
      <c r="AA782" s="6"/>
      <c r="AB782" s="6"/>
      <c r="AC782" s="6"/>
      <c r="AD782" s="6"/>
      <c r="AE782" s="6"/>
      <c r="AF782" s="6"/>
      <c r="AG782" s="6"/>
      <c r="AH782" s="6"/>
      <c r="AI782" s="6"/>
      <c r="AJ782" s="6"/>
    </row>
    <row r="783" spans="2:36" s="2" customFormat="1">
      <c r="B783" s="87"/>
      <c r="C783" s="87"/>
      <c r="D783" s="87"/>
      <c r="E783" s="87"/>
      <c r="F783" s="87"/>
      <c r="G783" s="87"/>
      <c r="H783" s="87"/>
      <c r="I783" s="87"/>
      <c r="J783" s="87"/>
      <c r="K783" s="87"/>
      <c r="L783" s="87"/>
      <c r="M783" s="87"/>
      <c r="N783" s="87"/>
      <c r="O783" s="87"/>
      <c r="P783" s="87"/>
      <c r="Q783" s="87"/>
      <c r="R783" s="6"/>
      <c r="S783" s="6"/>
      <c r="T783" s="6"/>
      <c r="U783" s="6"/>
      <c r="V783" s="6"/>
      <c r="W783" s="6"/>
      <c r="X783" s="6"/>
      <c r="Y783" s="6"/>
      <c r="Z783" s="6"/>
      <c r="AA783" s="6"/>
      <c r="AB783" s="6"/>
      <c r="AC783" s="6"/>
      <c r="AD783" s="6"/>
      <c r="AE783" s="6"/>
      <c r="AF783" s="6"/>
      <c r="AG783" s="6"/>
      <c r="AH783" s="6"/>
      <c r="AI783" s="6"/>
      <c r="AJ783" s="6"/>
    </row>
    <row r="784" spans="2:36" s="2" customFormat="1">
      <c r="B784" s="87"/>
      <c r="C784" s="87"/>
      <c r="D784" s="87"/>
      <c r="E784" s="87"/>
      <c r="F784" s="87"/>
      <c r="G784" s="87"/>
      <c r="H784" s="87"/>
      <c r="I784" s="87"/>
      <c r="J784" s="87"/>
      <c r="K784" s="87"/>
      <c r="L784" s="87"/>
      <c r="M784" s="87"/>
      <c r="N784" s="87"/>
      <c r="O784" s="87"/>
      <c r="P784" s="87"/>
      <c r="Q784" s="87"/>
      <c r="R784" s="6"/>
      <c r="S784" s="6"/>
      <c r="T784" s="6"/>
      <c r="U784" s="6"/>
      <c r="V784" s="6"/>
      <c r="W784" s="6"/>
      <c r="X784" s="6"/>
      <c r="Y784" s="6"/>
      <c r="Z784" s="6"/>
      <c r="AA784" s="6"/>
      <c r="AB784" s="6"/>
      <c r="AC784" s="6"/>
      <c r="AD784" s="6"/>
      <c r="AE784" s="6"/>
      <c r="AF784" s="6"/>
      <c r="AG784" s="6"/>
      <c r="AH784" s="6"/>
      <c r="AI784" s="6"/>
      <c r="AJ784" s="6"/>
    </row>
    <row r="785" spans="2:36" s="2" customFormat="1">
      <c r="B785" s="87"/>
      <c r="C785" s="87"/>
      <c r="D785" s="87"/>
      <c r="E785" s="87"/>
      <c r="F785" s="87"/>
      <c r="G785" s="87"/>
      <c r="H785" s="87"/>
      <c r="I785" s="87"/>
      <c r="J785" s="87"/>
      <c r="K785" s="87"/>
      <c r="L785" s="87"/>
      <c r="M785" s="87"/>
      <c r="N785" s="87"/>
      <c r="O785" s="87"/>
      <c r="P785" s="87"/>
      <c r="Q785" s="87"/>
      <c r="R785" s="6"/>
      <c r="S785" s="6"/>
      <c r="T785" s="6"/>
      <c r="U785" s="6"/>
      <c r="V785" s="6"/>
      <c r="W785" s="6"/>
      <c r="X785" s="6"/>
      <c r="Y785" s="6"/>
      <c r="Z785" s="6"/>
      <c r="AA785" s="6"/>
      <c r="AB785" s="6"/>
      <c r="AC785" s="6"/>
      <c r="AD785" s="6"/>
      <c r="AE785" s="6"/>
      <c r="AF785" s="6"/>
      <c r="AG785" s="6"/>
      <c r="AH785" s="6"/>
      <c r="AI785" s="6"/>
      <c r="AJ785" s="6"/>
    </row>
    <row r="786" spans="2:36" s="2" customFormat="1">
      <c r="B786" s="87"/>
      <c r="C786" s="87"/>
      <c r="D786" s="87"/>
      <c r="E786" s="87"/>
      <c r="F786" s="87"/>
      <c r="G786" s="87"/>
      <c r="H786" s="87"/>
      <c r="I786" s="87"/>
      <c r="J786" s="87"/>
      <c r="K786" s="87"/>
      <c r="L786" s="87"/>
      <c r="M786" s="87"/>
      <c r="N786" s="87"/>
      <c r="O786" s="87"/>
      <c r="P786" s="87"/>
      <c r="Q786" s="87"/>
      <c r="R786" s="6"/>
      <c r="S786" s="6"/>
      <c r="T786" s="6"/>
      <c r="U786" s="6"/>
      <c r="V786" s="6"/>
      <c r="W786" s="6"/>
      <c r="X786" s="6"/>
      <c r="Y786" s="6"/>
      <c r="Z786" s="6"/>
      <c r="AA786" s="6"/>
      <c r="AB786" s="6"/>
      <c r="AC786" s="6"/>
      <c r="AD786" s="6"/>
      <c r="AE786" s="6"/>
      <c r="AF786" s="6"/>
      <c r="AG786" s="6"/>
      <c r="AH786" s="6"/>
      <c r="AI786" s="6"/>
      <c r="AJ786" s="6"/>
    </row>
    <row r="787" spans="2:36" s="2" customFormat="1">
      <c r="B787" s="87"/>
      <c r="C787" s="87"/>
      <c r="D787" s="87"/>
      <c r="E787" s="87"/>
      <c r="F787" s="87"/>
      <c r="G787" s="87"/>
      <c r="H787" s="87"/>
      <c r="I787" s="87"/>
      <c r="J787" s="87"/>
      <c r="K787" s="87"/>
      <c r="L787" s="87"/>
      <c r="M787" s="87"/>
      <c r="N787" s="87"/>
      <c r="O787" s="87"/>
      <c r="P787" s="87"/>
      <c r="Q787" s="87"/>
      <c r="R787" s="6"/>
      <c r="S787" s="6"/>
      <c r="T787" s="6"/>
      <c r="U787" s="6"/>
      <c r="V787" s="6"/>
      <c r="W787" s="6"/>
      <c r="X787" s="6"/>
      <c r="Y787" s="6"/>
      <c r="Z787" s="6"/>
      <c r="AA787" s="6"/>
      <c r="AB787" s="6"/>
      <c r="AC787" s="6"/>
      <c r="AD787" s="6"/>
      <c r="AE787" s="6"/>
      <c r="AF787" s="6"/>
      <c r="AG787" s="6"/>
      <c r="AH787" s="6"/>
      <c r="AI787" s="6"/>
      <c r="AJ787" s="6"/>
    </row>
    <row r="788" spans="2:36" s="2" customFormat="1">
      <c r="B788" s="87"/>
      <c r="C788" s="87"/>
      <c r="D788" s="87"/>
      <c r="E788" s="87"/>
      <c r="F788" s="87"/>
      <c r="G788" s="87"/>
      <c r="H788" s="87"/>
      <c r="I788" s="87"/>
      <c r="J788" s="87"/>
      <c r="K788" s="87"/>
      <c r="L788" s="87"/>
      <c r="M788" s="87"/>
      <c r="N788" s="87"/>
      <c r="O788" s="87"/>
      <c r="P788" s="87"/>
      <c r="Q788" s="87"/>
      <c r="R788" s="6"/>
      <c r="S788" s="6"/>
      <c r="T788" s="6"/>
      <c r="U788" s="6"/>
      <c r="V788" s="6"/>
      <c r="W788" s="6"/>
      <c r="X788" s="6"/>
      <c r="Y788" s="6"/>
      <c r="Z788" s="6"/>
      <c r="AA788" s="6"/>
      <c r="AB788" s="6"/>
      <c r="AC788" s="6"/>
      <c r="AD788" s="6"/>
      <c r="AE788" s="6"/>
      <c r="AF788" s="6"/>
      <c r="AG788" s="6"/>
      <c r="AH788" s="6"/>
      <c r="AI788" s="6"/>
      <c r="AJ788" s="6"/>
    </row>
    <row r="789" spans="2:36" s="2" customFormat="1">
      <c r="B789" s="87"/>
      <c r="C789" s="87"/>
      <c r="D789" s="87"/>
      <c r="E789" s="87"/>
      <c r="F789" s="87"/>
      <c r="G789" s="87"/>
      <c r="H789" s="87"/>
      <c r="I789" s="87"/>
      <c r="J789" s="87"/>
      <c r="K789" s="87"/>
      <c r="L789" s="87"/>
      <c r="M789" s="87"/>
      <c r="N789" s="87"/>
      <c r="O789" s="87"/>
      <c r="P789" s="87"/>
      <c r="Q789" s="87"/>
      <c r="R789" s="6"/>
      <c r="S789" s="6"/>
      <c r="T789" s="6"/>
      <c r="U789" s="6"/>
      <c r="V789" s="6"/>
      <c r="W789" s="6"/>
      <c r="X789" s="6"/>
      <c r="Y789" s="6"/>
      <c r="Z789" s="6"/>
      <c r="AA789" s="6"/>
      <c r="AB789" s="6"/>
      <c r="AC789" s="6"/>
      <c r="AD789" s="6"/>
      <c r="AE789" s="6"/>
      <c r="AF789" s="6"/>
      <c r="AG789" s="6"/>
      <c r="AH789" s="6"/>
      <c r="AI789" s="6"/>
      <c r="AJ789" s="6"/>
    </row>
    <row r="790" spans="2:36" s="2" customFormat="1">
      <c r="B790" s="87"/>
      <c r="C790" s="87"/>
      <c r="D790" s="87"/>
      <c r="E790" s="87"/>
      <c r="F790" s="87"/>
      <c r="G790" s="87"/>
      <c r="H790" s="87"/>
      <c r="I790" s="87"/>
      <c r="J790" s="87"/>
      <c r="K790" s="87"/>
      <c r="L790" s="87"/>
      <c r="M790" s="87"/>
      <c r="N790" s="87"/>
      <c r="O790" s="87"/>
      <c r="P790" s="87"/>
      <c r="Q790" s="87"/>
      <c r="R790" s="6"/>
      <c r="S790" s="6"/>
      <c r="T790" s="6"/>
      <c r="U790" s="6"/>
      <c r="V790" s="6"/>
      <c r="W790" s="6"/>
      <c r="X790" s="6"/>
      <c r="Y790" s="6"/>
      <c r="Z790" s="6"/>
      <c r="AA790" s="6"/>
      <c r="AB790" s="6"/>
      <c r="AC790" s="6"/>
      <c r="AD790" s="6"/>
      <c r="AE790" s="6"/>
      <c r="AF790" s="6"/>
      <c r="AG790" s="6"/>
      <c r="AH790" s="6"/>
      <c r="AI790" s="6"/>
      <c r="AJ790" s="6"/>
    </row>
    <row r="791" spans="2:36" s="2" customFormat="1">
      <c r="B791" s="87"/>
      <c r="C791" s="87"/>
      <c r="D791" s="87"/>
      <c r="E791" s="87"/>
      <c r="F791" s="87"/>
      <c r="G791" s="87"/>
      <c r="H791" s="87"/>
      <c r="I791" s="87"/>
      <c r="J791" s="87"/>
      <c r="K791" s="87"/>
      <c r="L791" s="87"/>
      <c r="M791" s="87"/>
      <c r="N791" s="87"/>
      <c r="O791" s="87"/>
      <c r="P791" s="87"/>
      <c r="Q791" s="87"/>
      <c r="R791" s="6"/>
      <c r="S791" s="6"/>
      <c r="T791" s="6"/>
      <c r="U791" s="6"/>
      <c r="V791" s="6"/>
      <c r="W791" s="6"/>
      <c r="X791" s="6"/>
      <c r="Y791" s="6"/>
      <c r="Z791" s="6"/>
      <c r="AA791" s="6"/>
      <c r="AB791" s="6"/>
      <c r="AC791" s="6"/>
      <c r="AD791" s="6"/>
      <c r="AE791" s="6"/>
      <c r="AF791" s="6"/>
      <c r="AG791" s="6"/>
      <c r="AH791" s="6"/>
      <c r="AI791" s="6"/>
      <c r="AJ791" s="6"/>
    </row>
    <row r="792" spans="2:36" s="2" customFormat="1">
      <c r="B792" s="87"/>
      <c r="C792" s="87"/>
      <c r="D792" s="87"/>
      <c r="E792" s="87"/>
      <c r="F792" s="87"/>
      <c r="G792" s="87"/>
      <c r="H792" s="87"/>
      <c r="I792" s="87"/>
      <c r="J792" s="87"/>
      <c r="K792" s="87"/>
      <c r="L792" s="87"/>
      <c r="M792" s="87"/>
      <c r="N792" s="87"/>
      <c r="O792" s="87"/>
      <c r="P792" s="87"/>
      <c r="Q792" s="87"/>
      <c r="R792" s="6"/>
      <c r="S792" s="6"/>
      <c r="T792" s="6"/>
      <c r="U792" s="6"/>
      <c r="V792" s="6"/>
      <c r="W792" s="6"/>
      <c r="X792" s="6"/>
      <c r="Y792" s="6"/>
      <c r="Z792" s="6"/>
      <c r="AA792" s="6"/>
      <c r="AB792" s="6"/>
      <c r="AC792" s="6"/>
      <c r="AD792" s="6"/>
      <c r="AE792" s="6"/>
      <c r="AF792" s="6"/>
      <c r="AG792" s="6"/>
      <c r="AH792" s="6"/>
      <c r="AI792" s="6"/>
      <c r="AJ792" s="6"/>
    </row>
    <row r="793" spans="2:36" s="2" customFormat="1">
      <c r="B793" s="87"/>
      <c r="C793" s="87"/>
      <c r="D793" s="87"/>
      <c r="E793" s="87"/>
      <c r="F793" s="87"/>
      <c r="G793" s="87"/>
      <c r="H793" s="87"/>
      <c r="I793" s="87"/>
      <c r="J793" s="87"/>
      <c r="K793" s="87"/>
      <c r="L793" s="87"/>
      <c r="M793" s="87"/>
      <c r="N793" s="87"/>
      <c r="O793" s="87"/>
      <c r="P793" s="87"/>
      <c r="Q793" s="87"/>
      <c r="R793" s="6"/>
      <c r="S793" s="6"/>
      <c r="T793" s="6"/>
      <c r="U793" s="6"/>
      <c r="V793" s="6"/>
      <c r="W793" s="6"/>
      <c r="X793" s="6"/>
      <c r="Y793" s="6"/>
      <c r="Z793" s="6"/>
      <c r="AA793" s="6"/>
      <c r="AB793" s="6"/>
      <c r="AC793" s="6"/>
      <c r="AD793" s="6"/>
      <c r="AE793" s="6"/>
      <c r="AF793" s="6"/>
      <c r="AG793" s="6"/>
      <c r="AH793" s="6"/>
      <c r="AI793" s="6"/>
      <c r="AJ793" s="6"/>
    </row>
    <row r="794" spans="2:36" s="2" customFormat="1">
      <c r="B794" s="87"/>
      <c r="C794" s="87"/>
      <c r="D794" s="87"/>
      <c r="E794" s="87"/>
      <c r="F794" s="87"/>
      <c r="G794" s="87"/>
      <c r="H794" s="87"/>
      <c r="I794" s="87"/>
      <c r="J794" s="87"/>
      <c r="K794" s="87"/>
      <c r="L794" s="87"/>
      <c r="M794" s="87"/>
      <c r="N794" s="87"/>
      <c r="O794" s="87"/>
      <c r="P794" s="87"/>
      <c r="Q794" s="87"/>
      <c r="R794" s="6"/>
      <c r="S794" s="6"/>
      <c r="T794" s="6"/>
      <c r="U794" s="6"/>
      <c r="V794" s="6"/>
      <c r="W794" s="6"/>
      <c r="X794" s="6"/>
      <c r="Y794" s="6"/>
      <c r="Z794" s="6"/>
      <c r="AA794" s="6"/>
      <c r="AB794" s="6"/>
      <c r="AC794" s="6"/>
      <c r="AD794" s="6"/>
      <c r="AE794" s="6"/>
      <c r="AF794" s="6"/>
      <c r="AG794" s="6"/>
      <c r="AH794" s="6"/>
      <c r="AI794" s="6"/>
      <c r="AJ794" s="6"/>
    </row>
    <row r="795" spans="2:36" s="2" customFormat="1">
      <c r="B795" s="87"/>
      <c r="C795" s="87"/>
      <c r="D795" s="87"/>
      <c r="E795" s="87"/>
      <c r="F795" s="87"/>
      <c r="G795" s="87"/>
      <c r="H795" s="87"/>
      <c r="I795" s="87"/>
      <c r="J795" s="87"/>
      <c r="K795" s="87"/>
      <c r="L795" s="87"/>
      <c r="M795" s="87"/>
      <c r="N795" s="87"/>
      <c r="O795" s="87"/>
      <c r="P795" s="87"/>
      <c r="Q795" s="87"/>
      <c r="R795" s="6"/>
      <c r="S795" s="6"/>
      <c r="T795" s="6"/>
      <c r="U795" s="6"/>
      <c r="V795" s="6"/>
      <c r="W795" s="6"/>
      <c r="X795" s="6"/>
      <c r="Y795" s="6"/>
      <c r="Z795" s="6"/>
      <c r="AA795" s="6"/>
      <c r="AB795" s="6"/>
      <c r="AC795" s="6"/>
      <c r="AD795" s="6"/>
      <c r="AE795" s="6"/>
      <c r="AF795" s="6"/>
      <c r="AG795" s="6"/>
      <c r="AH795" s="6"/>
      <c r="AI795" s="6"/>
      <c r="AJ795" s="6"/>
    </row>
    <row r="796" spans="2:36" s="2" customFormat="1">
      <c r="B796" s="87"/>
      <c r="C796" s="87"/>
      <c r="D796" s="87"/>
      <c r="E796" s="87"/>
      <c r="F796" s="87"/>
      <c r="G796" s="87"/>
      <c r="H796" s="87"/>
      <c r="I796" s="87"/>
      <c r="J796" s="87"/>
      <c r="K796" s="87"/>
      <c r="L796" s="87"/>
      <c r="M796" s="87"/>
      <c r="N796" s="87"/>
      <c r="O796" s="87"/>
      <c r="P796" s="87"/>
      <c r="Q796" s="87"/>
      <c r="R796" s="6"/>
      <c r="S796" s="6"/>
      <c r="T796" s="6"/>
      <c r="U796" s="6"/>
      <c r="V796" s="6"/>
      <c r="W796" s="6"/>
      <c r="X796" s="6"/>
      <c r="Y796" s="6"/>
      <c r="Z796" s="6"/>
      <c r="AA796" s="6"/>
      <c r="AB796" s="6"/>
      <c r="AC796" s="6"/>
      <c r="AD796" s="6"/>
      <c r="AE796" s="6"/>
      <c r="AF796" s="6"/>
      <c r="AG796" s="6"/>
      <c r="AH796" s="6"/>
      <c r="AI796" s="6"/>
      <c r="AJ796" s="6"/>
    </row>
    <row r="797" spans="2:36" s="2" customFormat="1">
      <c r="B797" s="87"/>
      <c r="C797" s="87"/>
      <c r="D797" s="87"/>
      <c r="E797" s="87"/>
      <c r="F797" s="87"/>
      <c r="G797" s="87"/>
      <c r="H797" s="87"/>
      <c r="I797" s="87"/>
      <c r="J797" s="87"/>
      <c r="K797" s="87"/>
      <c r="L797" s="87"/>
      <c r="M797" s="87"/>
      <c r="N797" s="87"/>
      <c r="O797" s="87"/>
      <c r="P797" s="87"/>
      <c r="Q797" s="87"/>
      <c r="R797" s="6"/>
      <c r="S797" s="6"/>
      <c r="T797" s="6"/>
      <c r="U797" s="6"/>
      <c r="V797" s="6"/>
      <c r="W797" s="6"/>
      <c r="X797" s="6"/>
      <c r="Y797" s="6"/>
      <c r="Z797" s="6"/>
      <c r="AA797" s="6"/>
      <c r="AB797" s="6"/>
      <c r="AC797" s="6"/>
      <c r="AD797" s="6"/>
      <c r="AE797" s="6"/>
      <c r="AF797" s="6"/>
      <c r="AG797" s="6"/>
      <c r="AH797" s="6"/>
      <c r="AI797" s="6"/>
      <c r="AJ797" s="6"/>
    </row>
    <row r="798" spans="2:36" s="2" customFormat="1">
      <c r="B798" s="87"/>
      <c r="C798" s="87"/>
      <c r="D798" s="87"/>
      <c r="E798" s="87"/>
      <c r="F798" s="87"/>
      <c r="G798" s="87"/>
      <c r="H798" s="87"/>
      <c r="I798" s="87"/>
      <c r="J798" s="87"/>
      <c r="K798" s="87"/>
      <c r="L798" s="87"/>
      <c r="M798" s="87"/>
      <c r="N798" s="87"/>
      <c r="O798" s="87"/>
      <c r="P798" s="87"/>
      <c r="Q798" s="87"/>
      <c r="R798" s="6"/>
      <c r="S798" s="6"/>
      <c r="T798" s="6"/>
      <c r="U798" s="6"/>
      <c r="V798" s="6"/>
      <c r="W798" s="6"/>
      <c r="X798" s="6"/>
      <c r="Y798" s="6"/>
      <c r="Z798" s="6"/>
      <c r="AA798" s="6"/>
      <c r="AB798" s="6"/>
      <c r="AC798" s="6"/>
      <c r="AD798" s="6"/>
      <c r="AE798" s="6"/>
      <c r="AF798" s="6"/>
      <c r="AG798" s="6"/>
      <c r="AH798" s="6"/>
      <c r="AI798" s="6"/>
      <c r="AJ798" s="6"/>
    </row>
    <row r="799" spans="2:36" s="2" customFormat="1">
      <c r="B799" s="87"/>
      <c r="C799" s="87"/>
      <c r="D799" s="87"/>
      <c r="E799" s="87"/>
      <c r="F799" s="87"/>
      <c r="G799" s="87"/>
      <c r="H799" s="87"/>
      <c r="I799" s="87"/>
      <c r="J799" s="87"/>
      <c r="K799" s="87"/>
      <c r="L799" s="87"/>
      <c r="M799" s="87"/>
      <c r="N799" s="87"/>
      <c r="O799" s="87"/>
      <c r="P799" s="87"/>
      <c r="Q799" s="87"/>
      <c r="R799" s="6"/>
      <c r="S799" s="6"/>
      <c r="T799" s="6"/>
      <c r="U799" s="6"/>
      <c r="V799" s="6"/>
      <c r="W799" s="6"/>
      <c r="X799" s="6"/>
      <c r="Y799" s="6"/>
      <c r="Z799" s="6"/>
      <c r="AA799" s="6"/>
      <c r="AB799" s="6"/>
      <c r="AC799" s="6"/>
      <c r="AD799" s="6"/>
      <c r="AE799" s="6"/>
      <c r="AF799" s="6"/>
      <c r="AG799" s="6"/>
      <c r="AH799" s="6"/>
      <c r="AI799" s="6"/>
      <c r="AJ799" s="6"/>
    </row>
    <row r="800" spans="2:36" s="2" customFormat="1">
      <c r="B800" s="87"/>
      <c r="C800" s="87"/>
      <c r="D800" s="87"/>
      <c r="E800" s="87"/>
      <c r="F800" s="87"/>
      <c r="G800" s="87"/>
      <c r="H800" s="87"/>
      <c r="I800" s="87"/>
      <c r="J800" s="87"/>
      <c r="K800" s="87"/>
      <c r="L800" s="87"/>
      <c r="M800" s="87"/>
      <c r="N800" s="87"/>
      <c r="O800" s="87"/>
      <c r="P800" s="87"/>
      <c r="Q800" s="87"/>
      <c r="R800" s="6"/>
      <c r="S800" s="6"/>
      <c r="T800" s="6"/>
      <c r="U800" s="6"/>
      <c r="V800" s="6"/>
      <c r="W800" s="6"/>
      <c r="X800" s="6"/>
      <c r="Y800" s="6"/>
      <c r="Z800" s="6"/>
      <c r="AA800" s="6"/>
      <c r="AB800" s="6"/>
      <c r="AC800" s="6"/>
      <c r="AD800" s="6"/>
      <c r="AE800" s="6"/>
      <c r="AF800" s="6"/>
      <c r="AG800" s="6"/>
      <c r="AH800" s="6"/>
      <c r="AI800" s="6"/>
      <c r="AJ800" s="6"/>
    </row>
    <row r="801" spans="2:36" s="2" customFormat="1">
      <c r="B801" s="87"/>
      <c r="C801" s="87"/>
      <c r="D801" s="87"/>
      <c r="E801" s="87"/>
      <c r="F801" s="87"/>
      <c r="G801" s="87"/>
      <c r="H801" s="87"/>
      <c r="I801" s="87"/>
      <c r="J801" s="87"/>
      <c r="K801" s="87"/>
      <c r="L801" s="87"/>
      <c r="M801" s="87"/>
      <c r="N801" s="87"/>
      <c r="O801" s="87"/>
      <c r="P801" s="87"/>
      <c r="Q801" s="87"/>
      <c r="R801" s="6"/>
      <c r="S801" s="6"/>
      <c r="T801" s="6"/>
      <c r="U801" s="6"/>
      <c r="V801" s="6"/>
      <c r="W801" s="6"/>
      <c r="X801" s="6"/>
      <c r="Y801" s="6"/>
      <c r="Z801" s="6"/>
      <c r="AA801" s="6"/>
      <c r="AB801" s="6"/>
      <c r="AC801" s="6"/>
      <c r="AD801" s="6"/>
      <c r="AE801" s="6"/>
      <c r="AF801" s="6"/>
      <c r="AG801" s="6"/>
      <c r="AH801" s="6"/>
      <c r="AI801" s="6"/>
      <c r="AJ801" s="6"/>
    </row>
    <row r="802" spans="2:36" s="2" customFormat="1">
      <c r="B802" s="87"/>
      <c r="C802" s="87"/>
      <c r="D802" s="87"/>
      <c r="E802" s="87"/>
      <c r="F802" s="87"/>
      <c r="G802" s="87"/>
      <c r="H802" s="87"/>
      <c r="I802" s="87"/>
      <c r="J802" s="87"/>
      <c r="K802" s="87"/>
      <c r="L802" s="87"/>
      <c r="M802" s="87"/>
      <c r="N802" s="87"/>
      <c r="O802" s="87"/>
      <c r="P802" s="87"/>
      <c r="Q802" s="87"/>
      <c r="R802" s="6"/>
      <c r="S802" s="6"/>
      <c r="T802" s="6"/>
      <c r="U802" s="6"/>
      <c r="V802" s="6"/>
      <c r="W802" s="6"/>
      <c r="X802" s="6"/>
      <c r="Y802" s="6"/>
      <c r="Z802" s="6"/>
      <c r="AA802" s="6"/>
      <c r="AB802" s="6"/>
      <c r="AC802" s="6"/>
      <c r="AD802" s="6"/>
      <c r="AE802" s="6"/>
      <c r="AF802" s="6"/>
      <c r="AG802" s="6"/>
      <c r="AH802" s="6"/>
      <c r="AI802" s="6"/>
      <c r="AJ802" s="6"/>
    </row>
    <row r="803" spans="2:36" s="2" customFormat="1">
      <c r="B803" s="87"/>
      <c r="C803" s="87"/>
      <c r="D803" s="87"/>
      <c r="E803" s="87"/>
      <c r="F803" s="87"/>
      <c r="G803" s="87"/>
      <c r="H803" s="87"/>
      <c r="I803" s="87"/>
      <c r="J803" s="87"/>
      <c r="K803" s="87"/>
      <c r="L803" s="87"/>
      <c r="M803" s="87"/>
      <c r="N803" s="87"/>
      <c r="O803" s="87"/>
      <c r="P803" s="87"/>
      <c r="Q803" s="87"/>
      <c r="R803" s="6"/>
      <c r="S803" s="6"/>
      <c r="T803" s="6"/>
      <c r="U803" s="6"/>
      <c r="V803" s="6"/>
      <c r="W803" s="6"/>
      <c r="X803" s="6"/>
      <c r="Y803" s="6"/>
      <c r="Z803" s="6"/>
      <c r="AA803" s="6"/>
      <c r="AB803" s="6"/>
      <c r="AC803" s="6"/>
      <c r="AD803" s="6"/>
      <c r="AE803" s="6"/>
      <c r="AF803" s="6"/>
      <c r="AG803" s="6"/>
      <c r="AH803" s="6"/>
      <c r="AI803" s="6"/>
      <c r="AJ803" s="6"/>
    </row>
    <row r="804" spans="2:36" s="2" customFormat="1">
      <c r="B804" s="87"/>
      <c r="C804" s="87"/>
      <c r="D804" s="87"/>
      <c r="E804" s="87"/>
      <c r="F804" s="87"/>
      <c r="G804" s="87"/>
      <c r="H804" s="87"/>
      <c r="I804" s="87"/>
      <c r="J804" s="87"/>
      <c r="K804" s="87"/>
      <c r="L804" s="87"/>
      <c r="M804" s="87"/>
      <c r="N804" s="87"/>
      <c r="O804" s="87"/>
      <c r="P804" s="87"/>
      <c r="Q804" s="87"/>
      <c r="R804" s="6"/>
      <c r="S804" s="6"/>
      <c r="T804" s="6"/>
      <c r="U804" s="6"/>
      <c r="V804" s="6"/>
      <c r="W804" s="6"/>
      <c r="X804" s="6"/>
      <c r="Y804" s="6"/>
      <c r="Z804" s="6"/>
      <c r="AA804" s="6"/>
      <c r="AB804" s="6"/>
      <c r="AC804" s="6"/>
      <c r="AD804" s="6"/>
      <c r="AE804" s="6"/>
      <c r="AF804" s="6"/>
      <c r="AG804" s="6"/>
      <c r="AH804" s="6"/>
      <c r="AI804" s="6"/>
      <c r="AJ804" s="6"/>
    </row>
    <row r="805" spans="2:36" s="2" customFormat="1">
      <c r="B805" s="87"/>
      <c r="C805" s="87"/>
      <c r="D805" s="87"/>
      <c r="E805" s="87"/>
      <c r="F805" s="87"/>
      <c r="G805" s="87"/>
      <c r="H805" s="87"/>
      <c r="I805" s="87"/>
      <c r="J805" s="87"/>
      <c r="K805" s="87"/>
      <c r="L805" s="87"/>
      <c r="M805" s="87"/>
      <c r="N805" s="87"/>
      <c r="O805" s="87"/>
      <c r="P805" s="87"/>
      <c r="Q805" s="87"/>
      <c r="R805" s="6"/>
      <c r="S805" s="6"/>
      <c r="T805" s="6"/>
      <c r="U805" s="6"/>
      <c r="V805" s="6"/>
      <c r="W805" s="6"/>
      <c r="X805" s="6"/>
      <c r="Y805" s="6"/>
      <c r="Z805" s="6"/>
      <c r="AA805" s="6"/>
      <c r="AB805" s="6"/>
      <c r="AC805" s="6"/>
      <c r="AD805" s="6"/>
      <c r="AE805" s="6"/>
      <c r="AF805" s="6"/>
      <c r="AG805" s="6"/>
      <c r="AH805" s="6"/>
      <c r="AI805" s="6"/>
      <c r="AJ805" s="6"/>
    </row>
    <row r="806" spans="2:36" s="2" customFormat="1">
      <c r="B806" s="87"/>
      <c r="C806" s="87"/>
      <c r="D806" s="87"/>
      <c r="E806" s="87"/>
      <c r="F806" s="87"/>
      <c r="G806" s="87"/>
      <c r="H806" s="87"/>
      <c r="I806" s="87"/>
      <c r="J806" s="87"/>
      <c r="K806" s="87"/>
      <c r="L806" s="87"/>
      <c r="M806" s="87"/>
      <c r="N806" s="87"/>
      <c r="O806" s="87"/>
      <c r="P806" s="87"/>
      <c r="Q806" s="87"/>
      <c r="R806" s="6"/>
      <c r="S806" s="6"/>
      <c r="T806" s="6"/>
      <c r="U806" s="6"/>
      <c r="V806" s="6"/>
      <c r="W806" s="6"/>
      <c r="X806" s="6"/>
      <c r="Y806" s="6"/>
      <c r="Z806" s="6"/>
      <c r="AA806" s="6"/>
      <c r="AB806" s="6"/>
      <c r="AC806" s="6"/>
      <c r="AD806" s="6"/>
      <c r="AE806" s="6"/>
      <c r="AF806" s="6"/>
      <c r="AG806" s="6"/>
      <c r="AH806" s="6"/>
      <c r="AI806" s="6"/>
      <c r="AJ806" s="6"/>
    </row>
    <row r="807" spans="2:36" s="2" customFormat="1">
      <c r="B807" s="87"/>
      <c r="C807" s="87"/>
      <c r="D807" s="87"/>
      <c r="E807" s="87"/>
      <c r="F807" s="87"/>
      <c r="G807" s="87"/>
      <c r="H807" s="87"/>
      <c r="I807" s="87"/>
      <c r="J807" s="87"/>
      <c r="K807" s="87"/>
      <c r="L807" s="87"/>
      <c r="M807" s="87"/>
      <c r="N807" s="87"/>
      <c r="O807" s="87"/>
      <c r="P807" s="87"/>
      <c r="Q807" s="87"/>
      <c r="R807" s="6"/>
      <c r="S807" s="6"/>
      <c r="T807" s="6"/>
      <c r="U807" s="6"/>
      <c r="V807" s="6"/>
      <c r="W807" s="6"/>
      <c r="X807" s="6"/>
      <c r="Y807" s="6"/>
      <c r="Z807" s="6"/>
      <c r="AA807" s="6"/>
      <c r="AB807" s="6"/>
      <c r="AC807" s="6"/>
      <c r="AD807" s="6"/>
      <c r="AE807" s="6"/>
      <c r="AF807" s="6"/>
      <c r="AG807" s="6"/>
      <c r="AH807" s="6"/>
      <c r="AI807" s="6"/>
      <c r="AJ807" s="6"/>
    </row>
    <row r="808" spans="2:36" s="2" customFormat="1">
      <c r="B808" s="87"/>
      <c r="C808" s="87"/>
      <c r="D808" s="87"/>
      <c r="E808" s="87"/>
      <c r="F808" s="87"/>
      <c r="G808" s="87"/>
      <c r="H808" s="87"/>
      <c r="I808" s="87"/>
      <c r="J808" s="87"/>
      <c r="K808" s="87"/>
      <c r="L808" s="87"/>
      <c r="M808" s="87"/>
      <c r="N808" s="87"/>
      <c r="O808" s="87"/>
      <c r="P808" s="87"/>
      <c r="Q808" s="87"/>
      <c r="R808" s="6"/>
      <c r="S808" s="6"/>
      <c r="T808" s="6"/>
      <c r="U808" s="6"/>
      <c r="V808" s="6"/>
      <c r="W808" s="6"/>
      <c r="X808" s="6"/>
      <c r="Y808" s="6"/>
      <c r="Z808" s="6"/>
      <c r="AA808" s="6"/>
      <c r="AB808" s="6"/>
      <c r="AC808" s="6"/>
      <c r="AD808" s="6"/>
      <c r="AE808" s="6"/>
      <c r="AF808" s="6"/>
      <c r="AG808" s="6"/>
      <c r="AH808" s="6"/>
      <c r="AI808" s="6"/>
      <c r="AJ808" s="6"/>
    </row>
    <row r="809" spans="2:36" s="2" customFormat="1">
      <c r="B809" s="87"/>
      <c r="C809" s="87"/>
      <c r="D809" s="87"/>
      <c r="E809" s="87"/>
      <c r="F809" s="87"/>
      <c r="G809" s="87"/>
      <c r="H809" s="87"/>
      <c r="I809" s="87"/>
      <c r="J809" s="87"/>
      <c r="K809" s="87"/>
      <c r="L809" s="87"/>
      <c r="M809" s="87"/>
      <c r="N809" s="87"/>
      <c r="O809" s="87"/>
      <c r="P809" s="87"/>
      <c r="Q809" s="87"/>
      <c r="R809" s="6"/>
      <c r="S809" s="6"/>
      <c r="T809" s="6"/>
      <c r="U809" s="6"/>
      <c r="V809" s="6"/>
      <c r="W809" s="6"/>
      <c r="X809" s="6"/>
      <c r="Y809" s="6"/>
      <c r="Z809" s="6"/>
      <c r="AA809" s="6"/>
      <c r="AB809" s="6"/>
      <c r="AC809" s="6"/>
      <c r="AD809" s="6"/>
      <c r="AE809" s="6"/>
      <c r="AF809" s="6"/>
      <c r="AG809" s="6"/>
      <c r="AH809" s="6"/>
      <c r="AI809" s="6"/>
      <c r="AJ809" s="6"/>
    </row>
    <row r="810" spans="2:36" s="2" customFormat="1">
      <c r="B810" s="87"/>
      <c r="C810" s="87"/>
      <c r="D810" s="87"/>
      <c r="E810" s="87"/>
      <c r="F810" s="87"/>
      <c r="G810" s="87"/>
      <c r="H810" s="87"/>
      <c r="I810" s="87"/>
      <c r="J810" s="87"/>
      <c r="K810" s="87"/>
      <c r="L810" s="87"/>
      <c r="M810" s="87"/>
      <c r="N810" s="87"/>
      <c r="O810" s="87"/>
      <c r="P810" s="87"/>
      <c r="Q810" s="87"/>
      <c r="R810" s="6"/>
      <c r="S810" s="6"/>
      <c r="T810" s="6"/>
      <c r="U810" s="6"/>
      <c r="V810" s="6"/>
      <c r="W810" s="6"/>
      <c r="X810" s="6"/>
      <c r="Y810" s="6"/>
      <c r="Z810" s="6"/>
      <c r="AA810" s="6"/>
      <c r="AB810" s="6"/>
      <c r="AC810" s="6"/>
      <c r="AD810" s="6"/>
      <c r="AE810" s="6"/>
      <c r="AF810" s="6"/>
      <c r="AG810" s="6"/>
      <c r="AH810" s="6"/>
      <c r="AI810" s="6"/>
      <c r="AJ810" s="6"/>
    </row>
    <row r="811" spans="2:36" s="2" customFormat="1">
      <c r="B811" s="87"/>
      <c r="C811" s="87"/>
      <c r="D811" s="87"/>
      <c r="E811" s="87"/>
      <c r="F811" s="87"/>
      <c r="G811" s="87"/>
      <c r="H811" s="87"/>
      <c r="I811" s="87"/>
      <c r="J811" s="87"/>
      <c r="K811" s="87"/>
      <c r="L811" s="87"/>
      <c r="M811" s="87"/>
      <c r="N811" s="87"/>
      <c r="O811" s="87"/>
      <c r="P811" s="87"/>
      <c r="Q811" s="87"/>
      <c r="R811" s="6"/>
      <c r="S811" s="6"/>
      <c r="T811" s="6"/>
      <c r="U811" s="6"/>
      <c r="V811" s="6"/>
      <c r="W811" s="6"/>
      <c r="X811" s="6"/>
      <c r="Y811" s="6"/>
      <c r="Z811" s="6"/>
      <c r="AA811" s="6"/>
      <c r="AB811" s="6"/>
      <c r="AC811" s="6"/>
      <c r="AD811" s="6"/>
      <c r="AE811" s="6"/>
      <c r="AF811" s="6"/>
      <c r="AG811" s="6"/>
      <c r="AH811" s="6"/>
      <c r="AI811" s="6"/>
      <c r="AJ811" s="6"/>
    </row>
    <row r="812" spans="2:36" s="2" customFormat="1">
      <c r="B812" s="87"/>
      <c r="C812" s="87"/>
      <c r="D812" s="87"/>
      <c r="E812" s="87"/>
      <c r="F812" s="87"/>
      <c r="G812" s="87"/>
      <c r="H812" s="87"/>
      <c r="I812" s="87"/>
      <c r="J812" s="87"/>
      <c r="K812" s="87"/>
      <c r="L812" s="87"/>
      <c r="M812" s="87"/>
      <c r="N812" s="87"/>
      <c r="O812" s="87"/>
      <c r="P812" s="87"/>
      <c r="Q812" s="87"/>
      <c r="R812" s="6"/>
      <c r="S812" s="6"/>
      <c r="T812" s="6"/>
      <c r="U812" s="6"/>
      <c r="V812" s="6"/>
      <c r="W812" s="6"/>
      <c r="X812" s="6"/>
      <c r="Y812" s="6"/>
      <c r="Z812" s="6"/>
      <c r="AA812" s="6"/>
      <c r="AB812" s="6"/>
      <c r="AC812" s="6"/>
      <c r="AD812" s="6"/>
      <c r="AE812" s="6"/>
      <c r="AF812" s="6"/>
      <c r="AG812" s="6"/>
      <c r="AH812" s="6"/>
      <c r="AI812" s="6"/>
      <c r="AJ812" s="6"/>
    </row>
    <row r="813" spans="2:36" s="2" customFormat="1">
      <c r="B813" s="87"/>
      <c r="C813" s="87"/>
      <c r="D813" s="87"/>
      <c r="E813" s="87"/>
      <c r="F813" s="87"/>
      <c r="G813" s="87"/>
      <c r="H813" s="87"/>
      <c r="I813" s="87"/>
      <c r="J813" s="87"/>
      <c r="K813" s="87"/>
      <c r="L813" s="87"/>
      <c r="M813" s="87"/>
      <c r="N813" s="87"/>
      <c r="O813" s="87"/>
      <c r="P813" s="87"/>
      <c r="Q813" s="87"/>
      <c r="R813" s="6"/>
      <c r="S813" s="6"/>
      <c r="T813" s="6"/>
      <c r="U813" s="6"/>
      <c r="V813" s="6"/>
      <c r="W813" s="6"/>
      <c r="X813" s="6"/>
      <c r="Y813" s="6"/>
      <c r="Z813" s="6"/>
      <c r="AA813" s="6"/>
      <c r="AB813" s="6"/>
      <c r="AC813" s="6"/>
      <c r="AD813" s="6"/>
      <c r="AE813" s="6"/>
      <c r="AF813" s="6"/>
      <c r="AG813" s="6"/>
      <c r="AH813" s="6"/>
      <c r="AI813" s="6"/>
      <c r="AJ813" s="6"/>
    </row>
    <row r="814" spans="2:36" s="2" customFormat="1">
      <c r="B814" s="87"/>
      <c r="C814" s="87"/>
      <c r="D814" s="87"/>
      <c r="E814" s="87"/>
      <c r="F814" s="87"/>
      <c r="G814" s="87"/>
      <c r="H814" s="87"/>
      <c r="I814" s="87"/>
      <c r="J814" s="87"/>
      <c r="K814" s="87"/>
      <c r="L814" s="87"/>
      <c r="M814" s="87"/>
      <c r="N814" s="87"/>
      <c r="O814" s="87"/>
      <c r="P814" s="87"/>
      <c r="Q814" s="87"/>
      <c r="R814" s="6"/>
      <c r="S814" s="6"/>
      <c r="T814" s="6"/>
      <c r="U814" s="6"/>
      <c r="V814" s="6"/>
      <c r="W814" s="6"/>
      <c r="X814" s="6"/>
      <c r="Y814" s="6"/>
      <c r="Z814" s="6"/>
      <c r="AA814" s="6"/>
      <c r="AB814" s="6"/>
      <c r="AC814" s="6"/>
      <c r="AD814" s="6"/>
      <c r="AE814" s="6"/>
      <c r="AF814" s="6"/>
      <c r="AG814" s="6"/>
      <c r="AH814" s="6"/>
      <c r="AI814" s="6"/>
      <c r="AJ814" s="6"/>
    </row>
    <row r="815" spans="2:36" s="2" customFormat="1">
      <c r="B815" s="87"/>
      <c r="C815" s="87"/>
      <c r="D815" s="87"/>
      <c r="E815" s="87"/>
      <c r="F815" s="87"/>
      <c r="G815" s="87"/>
      <c r="H815" s="87"/>
      <c r="I815" s="87"/>
      <c r="J815" s="87"/>
      <c r="K815" s="87"/>
      <c r="L815" s="87"/>
      <c r="M815" s="87"/>
      <c r="N815" s="87"/>
      <c r="O815" s="87"/>
      <c r="P815" s="87"/>
      <c r="Q815" s="87"/>
      <c r="R815" s="6"/>
      <c r="S815" s="6"/>
      <c r="T815" s="6"/>
      <c r="U815" s="6"/>
      <c r="V815" s="6"/>
      <c r="W815" s="6"/>
      <c r="X815" s="6"/>
      <c r="Y815" s="6"/>
      <c r="Z815" s="6"/>
      <c r="AA815" s="6"/>
      <c r="AB815" s="6"/>
      <c r="AC815" s="6"/>
      <c r="AD815" s="6"/>
      <c r="AE815" s="6"/>
      <c r="AF815" s="6"/>
      <c r="AG815" s="6"/>
      <c r="AH815" s="6"/>
      <c r="AI815" s="6"/>
      <c r="AJ815" s="6"/>
    </row>
    <row r="816" spans="2:36" s="2" customFormat="1">
      <c r="B816" s="87"/>
      <c r="C816" s="87"/>
      <c r="D816" s="87"/>
      <c r="E816" s="87"/>
      <c r="F816" s="87"/>
      <c r="G816" s="87"/>
      <c r="H816" s="87"/>
      <c r="I816" s="87"/>
      <c r="J816" s="87"/>
      <c r="K816" s="87"/>
      <c r="L816" s="87"/>
      <c r="M816" s="87"/>
      <c r="N816" s="87"/>
      <c r="O816" s="87"/>
      <c r="P816" s="87"/>
      <c r="Q816" s="87"/>
      <c r="R816" s="6"/>
      <c r="S816" s="6"/>
      <c r="T816" s="6"/>
      <c r="U816" s="6"/>
      <c r="V816" s="6"/>
      <c r="W816" s="6"/>
      <c r="X816" s="6"/>
      <c r="Y816" s="6"/>
      <c r="Z816" s="6"/>
      <c r="AA816" s="6"/>
      <c r="AB816" s="6"/>
      <c r="AC816" s="6"/>
      <c r="AD816" s="6"/>
      <c r="AE816" s="6"/>
      <c r="AF816" s="6"/>
      <c r="AG816" s="6"/>
      <c r="AH816" s="6"/>
      <c r="AI816" s="6"/>
      <c r="AJ816" s="6"/>
    </row>
    <row r="817" spans="2:36" s="2" customFormat="1">
      <c r="B817" s="87"/>
      <c r="C817" s="87"/>
      <c r="D817" s="87"/>
      <c r="E817" s="87"/>
      <c r="F817" s="87"/>
      <c r="G817" s="87"/>
      <c r="H817" s="87"/>
      <c r="I817" s="87"/>
      <c r="J817" s="87"/>
      <c r="K817" s="87"/>
      <c r="L817" s="87"/>
      <c r="M817" s="87"/>
      <c r="N817" s="87"/>
      <c r="O817" s="87"/>
      <c r="P817" s="87"/>
      <c r="Q817" s="87"/>
      <c r="R817" s="6"/>
      <c r="S817" s="6"/>
      <c r="T817" s="6"/>
      <c r="U817" s="6"/>
      <c r="V817" s="6"/>
      <c r="W817" s="6"/>
      <c r="X817" s="6"/>
      <c r="Y817" s="6"/>
      <c r="Z817" s="6"/>
      <c r="AA817" s="6"/>
      <c r="AB817" s="6"/>
      <c r="AC817" s="6"/>
      <c r="AD817" s="6"/>
      <c r="AE817" s="6"/>
      <c r="AF817" s="6"/>
      <c r="AG817" s="6"/>
      <c r="AH817" s="6"/>
      <c r="AI817" s="6"/>
      <c r="AJ817" s="6"/>
    </row>
    <row r="818" spans="2:36" s="2" customFormat="1">
      <c r="B818" s="87"/>
      <c r="C818" s="87"/>
      <c r="D818" s="87"/>
      <c r="E818" s="87"/>
      <c r="F818" s="87"/>
      <c r="G818" s="87"/>
      <c r="H818" s="87"/>
      <c r="I818" s="87"/>
      <c r="J818" s="87"/>
      <c r="K818" s="87"/>
      <c r="L818" s="87"/>
      <c r="M818" s="87"/>
      <c r="N818" s="87"/>
      <c r="O818" s="87"/>
      <c r="P818" s="87"/>
      <c r="Q818" s="87"/>
      <c r="R818" s="6"/>
      <c r="S818" s="6"/>
      <c r="T818" s="6"/>
      <c r="U818" s="6"/>
      <c r="V818" s="6"/>
      <c r="W818" s="6"/>
      <c r="X818" s="6"/>
      <c r="Y818" s="6"/>
      <c r="Z818" s="6"/>
      <c r="AA818" s="6"/>
      <c r="AB818" s="6"/>
      <c r="AC818" s="6"/>
      <c r="AD818" s="6"/>
      <c r="AE818" s="6"/>
      <c r="AF818" s="6"/>
      <c r="AG818" s="6"/>
      <c r="AH818" s="6"/>
      <c r="AI818" s="6"/>
      <c r="AJ818" s="6"/>
    </row>
    <row r="819" spans="2:36" s="2" customFormat="1">
      <c r="B819" s="87"/>
      <c r="C819" s="87"/>
      <c r="D819" s="87"/>
      <c r="E819" s="87"/>
      <c r="F819" s="87"/>
      <c r="G819" s="87"/>
      <c r="H819" s="87"/>
      <c r="I819" s="87"/>
      <c r="J819" s="87"/>
      <c r="K819" s="87"/>
      <c r="L819" s="87"/>
      <c r="M819" s="87"/>
      <c r="N819" s="87"/>
      <c r="O819" s="87"/>
      <c r="P819" s="87"/>
      <c r="Q819" s="87"/>
      <c r="R819" s="6"/>
      <c r="S819" s="6"/>
      <c r="T819" s="6"/>
      <c r="U819" s="6"/>
      <c r="V819" s="6"/>
      <c r="W819" s="6"/>
      <c r="X819" s="6"/>
      <c r="Y819" s="6"/>
      <c r="Z819" s="6"/>
      <c r="AA819" s="6"/>
      <c r="AB819" s="6"/>
      <c r="AC819" s="6"/>
      <c r="AD819" s="6"/>
      <c r="AE819" s="6"/>
      <c r="AF819" s="6"/>
      <c r="AG819" s="6"/>
      <c r="AH819" s="6"/>
      <c r="AI819" s="6"/>
      <c r="AJ819" s="6"/>
    </row>
    <row r="820" spans="2:36" s="2" customFormat="1">
      <c r="B820" s="87"/>
      <c r="C820" s="87"/>
      <c r="D820" s="87"/>
      <c r="E820" s="87"/>
      <c r="F820" s="87"/>
      <c r="G820" s="87"/>
      <c r="H820" s="87"/>
      <c r="I820" s="87"/>
      <c r="J820" s="87"/>
      <c r="K820" s="87"/>
      <c r="L820" s="87"/>
      <c r="M820" s="87"/>
      <c r="N820" s="87"/>
      <c r="O820" s="87"/>
      <c r="P820" s="87"/>
      <c r="Q820" s="87"/>
      <c r="R820" s="6"/>
      <c r="S820" s="6"/>
      <c r="T820" s="6"/>
      <c r="U820" s="6"/>
      <c r="V820" s="6"/>
      <c r="W820" s="6"/>
      <c r="X820" s="6"/>
      <c r="Y820" s="6"/>
      <c r="Z820" s="6"/>
      <c r="AA820" s="6"/>
      <c r="AB820" s="6"/>
      <c r="AC820" s="6"/>
      <c r="AD820" s="6"/>
      <c r="AE820" s="6"/>
      <c r="AF820" s="6"/>
      <c r="AG820" s="6"/>
      <c r="AH820" s="6"/>
      <c r="AI820" s="6"/>
      <c r="AJ820" s="6"/>
    </row>
    <row r="821" spans="2:36" s="2" customFormat="1">
      <c r="B821" s="87"/>
      <c r="C821" s="87"/>
      <c r="D821" s="87"/>
      <c r="E821" s="87"/>
      <c r="F821" s="87"/>
      <c r="G821" s="87"/>
      <c r="H821" s="87"/>
      <c r="I821" s="87"/>
      <c r="J821" s="87"/>
      <c r="K821" s="87"/>
      <c r="L821" s="87"/>
      <c r="M821" s="87"/>
      <c r="N821" s="87"/>
      <c r="O821" s="87"/>
      <c r="P821" s="87"/>
      <c r="Q821" s="87"/>
      <c r="R821" s="6"/>
      <c r="S821" s="6"/>
      <c r="T821" s="6"/>
      <c r="U821" s="6"/>
      <c r="V821" s="6"/>
      <c r="W821" s="6"/>
      <c r="X821" s="6"/>
      <c r="Y821" s="6"/>
      <c r="Z821" s="6"/>
      <c r="AA821" s="6"/>
      <c r="AB821" s="6"/>
      <c r="AC821" s="6"/>
      <c r="AD821" s="6"/>
      <c r="AE821" s="6"/>
      <c r="AF821" s="6"/>
      <c r="AG821" s="6"/>
      <c r="AH821" s="6"/>
      <c r="AI821" s="6"/>
      <c r="AJ821" s="6"/>
    </row>
    <row r="822" spans="2:36" s="2" customFormat="1">
      <c r="B822" s="87"/>
      <c r="C822" s="87"/>
      <c r="D822" s="87"/>
      <c r="E822" s="87"/>
      <c r="F822" s="87"/>
      <c r="G822" s="87"/>
      <c r="H822" s="87"/>
      <c r="I822" s="87"/>
      <c r="J822" s="87"/>
      <c r="K822" s="87"/>
      <c r="L822" s="87"/>
      <c r="M822" s="87"/>
      <c r="N822" s="87"/>
      <c r="O822" s="87"/>
      <c r="P822" s="87"/>
      <c r="Q822" s="87"/>
      <c r="R822" s="6"/>
      <c r="S822" s="6"/>
      <c r="T822" s="6"/>
      <c r="U822" s="6"/>
      <c r="V822" s="6"/>
      <c r="W822" s="6"/>
      <c r="X822" s="6"/>
      <c r="Y822" s="6"/>
      <c r="Z822" s="6"/>
      <c r="AA822" s="6"/>
      <c r="AB822" s="6"/>
      <c r="AC822" s="6"/>
      <c r="AD822" s="6"/>
      <c r="AE822" s="6"/>
      <c r="AF822" s="6"/>
      <c r="AG822" s="6"/>
      <c r="AH822" s="6"/>
      <c r="AI822" s="6"/>
      <c r="AJ822" s="6"/>
    </row>
    <row r="823" spans="2:36" s="2" customFormat="1">
      <c r="B823" s="87"/>
      <c r="C823" s="87"/>
      <c r="D823" s="87"/>
      <c r="E823" s="87"/>
      <c r="F823" s="87"/>
      <c r="G823" s="87"/>
      <c r="H823" s="87"/>
      <c r="I823" s="87"/>
      <c r="J823" s="87"/>
      <c r="K823" s="87"/>
      <c r="L823" s="87"/>
      <c r="M823" s="87"/>
      <c r="N823" s="87"/>
      <c r="O823" s="87"/>
      <c r="P823" s="87"/>
      <c r="Q823" s="87"/>
      <c r="R823" s="6"/>
      <c r="S823" s="6"/>
      <c r="T823" s="6"/>
      <c r="U823" s="6"/>
      <c r="V823" s="6"/>
      <c r="W823" s="6"/>
      <c r="X823" s="6"/>
      <c r="Y823" s="6"/>
      <c r="Z823" s="6"/>
      <c r="AA823" s="6"/>
      <c r="AB823" s="6"/>
      <c r="AC823" s="6"/>
      <c r="AD823" s="6"/>
      <c r="AE823" s="6"/>
      <c r="AF823" s="6"/>
      <c r="AG823" s="6"/>
      <c r="AH823" s="6"/>
      <c r="AI823" s="6"/>
      <c r="AJ823" s="6"/>
    </row>
    <row r="824" spans="2:36" s="2" customFormat="1">
      <c r="B824" s="87"/>
      <c r="C824" s="87"/>
      <c r="D824" s="87"/>
      <c r="E824" s="87"/>
      <c r="F824" s="87"/>
      <c r="G824" s="87"/>
      <c r="H824" s="87"/>
      <c r="I824" s="87"/>
      <c r="J824" s="87"/>
      <c r="K824" s="87"/>
      <c r="L824" s="87"/>
      <c r="M824" s="87"/>
      <c r="N824" s="87"/>
      <c r="O824" s="87"/>
      <c r="P824" s="87"/>
      <c r="Q824" s="87"/>
      <c r="R824" s="6"/>
      <c r="S824" s="6"/>
      <c r="T824" s="6"/>
      <c r="U824" s="6"/>
      <c r="V824" s="6"/>
      <c r="W824" s="6"/>
      <c r="X824" s="6"/>
      <c r="Y824" s="6"/>
      <c r="Z824" s="6"/>
      <c r="AA824" s="6"/>
      <c r="AB824" s="6"/>
      <c r="AC824" s="6"/>
      <c r="AD824" s="6"/>
      <c r="AE824" s="6"/>
      <c r="AF824" s="6"/>
      <c r="AG824" s="6"/>
      <c r="AH824" s="6"/>
      <c r="AI824" s="6"/>
      <c r="AJ824" s="6"/>
    </row>
    <row r="825" spans="2:36" s="2" customFormat="1">
      <c r="B825" s="87"/>
      <c r="C825" s="87"/>
      <c r="D825" s="87"/>
      <c r="E825" s="87"/>
      <c r="F825" s="87"/>
      <c r="G825" s="87"/>
      <c r="H825" s="87"/>
      <c r="I825" s="87"/>
      <c r="J825" s="87"/>
      <c r="K825" s="87"/>
      <c r="L825" s="87"/>
      <c r="M825" s="87"/>
      <c r="N825" s="87"/>
      <c r="O825" s="87"/>
      <c r="P825" s="87"/>
      <c r="Q825" s="87"/>
      <c r="R825" s="6"/>
      <c r="S825" s="6"/>
      <c r="T825" s="6"/>
      <c r="U825" s="6"/>
      <c r="V825" s="6"/>
      <c r="W825" s="6"/>
      <c r="X825" s="6"/>
      <c r="Y825" s="6"/>
      <c r="Z825" s="6"/>
      <c r="AA825" s="6"/>
      <c r="AB825" s="6"/>
      <c r="AC825" s="6"/>
      <c r="AD825" s="6"/>
      <c r="AE825" s="6"/>
      <c r="AF825" s="6"/>
      <c r="AG825" s="6"/>
      <c r="AH825" s="6"/>
      <c r="AI825" s="6"/>
      <c r="AJ825" s="6"/>
    </row>
    <row r="826" spans="2:36" s="2" customFormat="1">
      <c r="B826" s="87"/>
      <c r="C826" s="87"/>
      <c r="D826" s="87"/>
      <c r="E826" s="87"/>
      <c r="F826" s="87"/>
      <c r="G826" s="87"/>
      <c r="H826" s="87"/>
      <c r="I826" s="87"/>
      <c r="J826" s="87"/>
      <c r="K826" s="87"/>
      <c r="L826" s="87"/>
      <c r="M826" s="87"/>
      <c r="N826" s="87"/>
      <c r="O826" s="87"/>
      <c r="P826" s="87"/>
      <c r="Q826" s="87"/>
      <c r="R826" s="6"/>
      <c r="S826" s="6"/>
      <c r="T826" s="6"/>
      <c r="U826" s="6"/>
      <c r="V826" s="6"/>
      <c r="W826" s="6"/>
      <c r="X826" s="6"/>
      <c r="Y826" s="6"/>
      <c r="Z826" s="6"/>
      <c r="AA826" s="6"/>
      <c r="AB826" s="6"/>
      <c r="AC826" s="6"/>
      <c r="AD826" s="6"/>
      <c r="AE826" s="6"/>
      <c r="AF826" s="6"/>
      <c r="AG826" s="6"/>
      <c r="AH826" s="6"/>
      <c r="AI826" s="6"/>
      <c r="AJ826" s="6"/>
    </row>
    <row r="827" spans="2:36" s="2" customFormat="1">
      <c r="B827" s="87"/>
      <c r="C827" s="87"/>
      <c r="D827" s="87"/>
      <c r="E827" s="87"/>
      <c r="F827" s="87"/>
      <c r="G827" s="87"/>
      <c r="H827" s="87"/>
      <c r="I827" s="87"/>
      <c r="J827" s="87"/>
      <c r="K827" s="87"/>
      <c r="L827" s="87"/>
      <c r="M827" s="87"/>
      <c r="N827" s="87"/>
      <c r="O827" s="87"/>
      <c r="P827" s="87"/>
      <c r="Q827" s="87"/>
      <c r="R827" s="6"/>
      <c r="S827" s="6"/>
      <c r="T827" s="6"/>
      <c r="U827" s="6"/>
      <c r="V827" s="6"/>
      <c r="W827" s="6"/>
      <c r="X827" s="6"/>
      <c r="Y827" s="6"/>
      <c r="Z827" s="6"/>
      <c r="AA827" s="6"/>
      <c r="AB827" s="6"/>
      <c r="AC827" s="6"/>
      <c r="AD827" s="6"/>
      <c r="AE827" s="6"/>
      <c r="AF827" s="6"/>
      <c r="AG827" s="6"/>
      <c r="AH827" s="6"/>
      <c r="AI827" s="6"/>
      <c r="AJ827" s="6"/>
    </row>
    <row r="828" spans="2:36" s="2" customFormat="1">
      <c r="B828" s="87"/>
      <c r="C828" s="87"/>
      <c r="D828" s="87"/>
      <c r="E828" s="87"/>
      <c r="F828" s="87"/>
      <c r="G828" s="87"/>
      <c r="H828" s="87"/>
      <c r="I828" s="87"/>
      <c r="J828" s="87"/>
      <c r="K828" s="87"/>
      <c r="L828" s="87"/>
      <c r="M828" s="87"/>
      <c r="N828" s="87"/>
      <c r="O828" s="87"/>
      <c r="P828" s="87"/>
      <c r="Q828" s="87"/>
      <c r="R828" s="6"/>
      <c r="S828" s="6"/>
      <c r="T828" s="6"/>
      <c r="U828" s="6"/>
      <c r="V828" s="6"/>
      <c r="W828" s="6"/>
      <c r="X828" s="6"/>
      <c r="Y828" s="6"/>
      <c r="Z828" s="6"/>
      <c r="AA828" s="6"/>
      <c r="AB828" s="6"/>
      <c r="AC828" s="6"/>
      <c r="AD828" s="6"/>
      <c r="AE828" s="6"/>
      <c r="AF828" s="6"/>
      <c r="AG828" s="6"/>
      <c r="AH828" s="6"/>
      <c r="AI828" s="6"/>
      <c r="AJ828" s="6"/>
    </row>
    <row r="829" spans="2:36" s="2" customFormat="1">
      <c r="B829" s="87"/>
      <c r="C829" s="87"/>
      <c r="D829" s="87"/>
      <c r="E829" s="87"/>
      <c r="F829" s="87"/>
      <c r="G829" s="87"/>
      <c r="H829" s="87"/>
      <c r="I829" s="87"/>
      <c r="J829" s="87"/>
      <c r="K829" s="87"/>
      <c r="L829" s="87"/>
      <c r="M829" s="87"/>
      <c r="N829" s="87"/>
      <c r="O829" s="87"/>
      <c r="P829" s="87"/>
      <c r="Q829" s="87"/>
      <c r="R829" s="6"/>
      <c r="S829" s="6"/>
      <c r="T829" s="6"/>
      <c r="U829" s="6"/>
      <c r="V829" s="6"/>
      <c r="W829" s="6"/>
      <c r="X829" s="6"/>
      <c r="Y829" s="6"/>
      <c r="Z829" s="6"/>
      <c r="AA829" s="6"/>
      <c r="AB829" s="6"/>
      <c r="AC829" s="6"/>
      <c r="AD829" s="6"/>
      <c r="AE829" s="6"/>
      <c r="AF829" s="6"/>
      <c r="AG829" s="6"/>
      <c r="AH829" s="6"/>
      <c r="AI829" s="6"/>
      <c r="AJ829" s="6"/>
    </row>
    <row r="830" spans="2:36" s="2" customFormat="1">
      <c r="B830" s="87"/>
      <c r="C830" s="87"/>
      <c r="D830" s="87"/>
      <c r="E830" s="87"/>
      <c r="F830" s="87"/>
      <c r="G830" s="87"/>
      <c r="H830" s="87"/>
      <c r="I830" s="87"/>
      <c r="J830" s="87"/>
      <c r="K830" s="87"/>
      <c r="L830" s="87"/>
      <c r="M830" s="87"/>
      <c r="N830" s="87"/>
      <c r="O830" s="87"/>
      <c r="P830" s="87"/>
      <c r="Q830" s="87"/>
      <c r="R830" s="6"/>
      <c r="S830" s="6"/>
      <c r="T830" s="6"/>
      <c r="U830" s="6"/>
      <c r="V830" s="6"/>
      <c r="W830" s="6"/>
      <c r="X830" s="6"/>
      <c r="Y830" s="6"/>
      <c r="Z830" s="6"/>
      <c r="AA830" s="6"/>
      <c r="AB830" s="6"/>
      <c r="AC830" s="6"/>
      <c r="AD830" s="6"/>
      <c r="AE830" s="6"/>
      <c r="AF830" s="6"/>
      <c r="AG830" s="6"/>
      <c r="AH830" s="6"/>
      <c r="AI830" s="6"/>
      <c r="AJ830" s="6"/>
    </row>
    <row r="831" spans="2:36" s="2" customFormat="1">
      <c r="B831" s="87"/>
      <c r="C831" s="87"/>
      <c r="D831" s="87"/>
      <c r="E831" s="87"/>
      <c r="F831" s="87"/>
      <c r="G831" s="87"/>
      <c r="H831" s="87"/>
      <c r="I831" s="87"/>
      <c r="J831" s="87"/>
      <c r="K831" s="87"/>
      <c r="L831" s="87"/>
      <c r="M831" s="87"/>
      <c r="N831" s="87"/>
      <c r="O831" s="87"/>
      <c r="P831" s="87"/>
      <c r="Q831" s="87"/>
      <c r="R831" s="6"/>
      <c r="S831" s="6"/>
      <c r="T831" s="6"/>
      <c r="U831" s="6"/>
      <c r="V831" s="6"/>
      <c r="W831" s="6"/>
      <c r="X831" s="6"/>
      <c r="Y831" s="6"/>
      <c r="Z831" s="6"/>
      <c r="AA831" s="6"/>
      <c r="AB831" s="6"/>
      <c r="AC831" s="6"/>
      <c r="AD831" s="6"/>
      <c r="AE831" s="6"/>
      <c r="AF831" s="6"/>
      <c r="AG831" s="6"/>
      <c r="AH831" s="6"/>
      <c r="AI831" s="6"/>
      <c r="AJ831" s="6"/>
    </row>
    <row r="832" spans="2:36" s="2" customFormat="1">
      <c r="B832" s="87"/>
      <c r="C832" s="87"/>
      <c r="D832" s="87"/>
      <c r="E832" s="87"/>
      <c r="F832" s="87"/>
      <c r="G832" s="87"/>
      <c r="H832" s="87"/>
      <c r="I832" s="87"/>
      <c r="J832" s="87"/>
      <c r="K832" s="87"/>
      <c r="L832" s="87"/>
      <c r="M832" s="87"/>
      <c r="N832" s="87"/>
      <c r="O832" s="87"/>
      <c r="P832" s="87"/>
      <c r="Q832" s="87"/>
      <c r="R832" s="6"/>
      <c r="S832" s="6"/>
      <c r="T832" s="6"/>
      <c r="U832" s="6"/>
      <c r="V832" s="6"/>
      <c r="W832" s="6"/>
      <c r="X832" s="6"/>
      <c r="Y832" s="6"/>
      <c r="Z832" s="6"/>
      <c r="AA832" s="6"/>
      <c r="AB832" s="6"/>
      <c r="AC832" s="6"/>
      <c r="AD832" s="6"/>
      <c r="AE832" s="6"/>
      <c r="AF832" s="6"/>
      <c r="AG832" s="6"/>
      <c r="AH832" s="6"/>
      <c r="AI832" s="6"/>
      <c r="AJ832" s="6"/>
    </row>
    <row r="833" spans="2:36" s="2" customFormat="1">
      <c r="B833" s="87"/>
      <c r="C833" s="87"/>
      <c r="D833" s="87"/>
      <c r="E833" s="87"/>
      <c r="F833" s="87"/>
      <c r="G833" s="87"/>
      <c r="H833" s="87"/>
      <c r="I833" s="87"/>
      <c r="J833" s="87"/>
      <c r="K833" s="87"/>
      <c r="L833" s="87"/>
      <c r="M833" s="87"/>
      <c r="N833" s="87"/>
      <c r="O833" s="87"/>
      <c r="P833" s="87"/>
      <c r="Q833" s="87"/>
      <c r="R833" s="6"/>
      <c r="S833" s="6"/>
      <c r="T833" s="6"/>
      <c r="U833" s="6"/>
      <c r="V833" s="6"/>
      <c r="W833" s="6"/>
      <c r="X833" s="6"/>
      <c r="Y833" s="6"/>
      <c r="Z833" s="6"/>
      <c r="AA833" s="6"/>
      <c r="AB833" s="6"/>
      <c r="AC833" s="6"/>
      <c r="AD833" s="6"/>
      <c r="AE833" s="6"/>
      <c r="AF833" s="6"/>
      <c r="AG833" s="6"/>
      <c r="AH833" s="6"/>
      <c r="AI833" s="6"/>
      <c r="AJ833" s="6"/>
    </row>
    <row r="834" spans="2:36" s="2" customFormat="1">
      <c r="B834" s="87"/>
      <c r="C834" s="87"/>
      <c r="D834" s="87"/>
      <c r="E834" s="87"/>
      <c r="F834" s="87"/>
      <c r="G834" s="87"/>
      <c r="H834" s="87"/>
      <c r="I834" s="87"/>
      <c r="J834" s="87"/>
      <c r="K834" s="87"/>
      <c r="L834" s="87"/>
      <c r="M834" s="87"/>
      <c r="N834" s="87"/>
      <c r="O834" s="87"/>
      <c r="P834" s="87"/>
      <c r="Q834" s="87"/>
      <c r="R834" s="6"/>
      <c r="S834" s="6"/>
      <c r="T834" s="6"/>
      <c r="U834" s="6"/>
      <c r="V834" s="6"/>
      <c r="W834" s="6"/>
      <c r="X834" s="6"/>
      <c r="Y834" s="6"/>
      <c r="Z834" s="6"/>
      <c r="AA834" s="6"/>
      <c r="AB834" s="6"/>
      <c r="AC834" s="6"/>
      <c r="AD834" s="6"/>
      <c r="AE834" s="6"/>
      <c r="AF834" s="6"/>
      <c r="AG834" s="6"/>
      <c r="AH834" s="6"/>
      <c r="AI834" s="6"/>
      <c r="AJ834" s="6"/>
    </row>
    <row r="835" spans="2:36" s="2" customFormat="1">
      <c r="B835" s="87"/>
      <c r="C835" s="87"/>
      <c r="D835" s="87"/>
      <c r="E835" s="87"/>
      <c r="F835" s="87"/>
      <c r="G835" s="87"/>
      <c r="H835" s="87"/>
      <c r="I835" s="87"/>
      <c r="J835" s="87"/>
      <c r="K835" s="87"/>
      <c r="L835" s="87"/>
      <c r="M835" s="87"/>
      <c r="N835" s="87"/>
      <c r="O835" s="87"/>
      <c r="P835" s="87"/>
      <c r="Q835" s="87"/>
      <c r="R835" s="6"/>
      <c r="S835" s="6"/>
      <c r="T835" s="6"/>
      <c r="U835" s="6"/>
      <c r="V835" s="6"/>
      <c r="W835" s="6"/>
      <c r="X835" s="6"/>
      <c r="Y835" s="6"/>
      <c r="Z835" s="6"/>
      <c r="AA835" s="6"/>
      <c r="AB835" s="6"/>
      <c r="AC835" s="6"/>
      <c r="AD835" s="6"/>
      <c r="AE835" s="6"/>
      <c r="AF835" s="6"/>
      <c r="AG835" s="6"/>
      <c r="AH835" s="6"/>
      <c r="AI835" s="6"/>
      <c r="AJ835" s="6"/>
    </row>
    <row r="836" spans="2:36" s="2" customFormat="1">
      <c r="B836" s="87"/>
      <c r="C836" s="87"/>
      <c r="D836" s="87"/>
      <c r="E836" s="87"/>
      <c r="F836" s="87"/>
      <c r="G836" s="87"/>
      <c r="H836" s="87"/>
      <c r="I836" s="87"/>
      <c r="J836" s="87"/>
      <c r="K836" s="87"/>
      <c r="L836" s="87"/>
      <c r="M836" s="87"/>
      <c r="N836" s="87"/>
      <c r="O836" s="87"/>
      <c r="P836" s="87"/>
      <c r="Q836" s="87"/>
      <c r="R836" s="6"/>
      <c r="S836" s="6"/>
      <c r="T836" s="6"/>
      <c r="U836" s="6"/>
      <c r="V836" s="6"/>
      <c r="W836" s="6"/>
      <c r="X836" s="6"/>
      <c r="Y836" s="6"/>
      <c r="Z836" s="6"/>
      <c r="AA836" s="6"/>
      <c r="AB836" s="6"/>
      <c r="AC836" s="6"/>
      <c r="AD836" s="6"/>
      <c r="AE836" s="6"/>
      <c r="AF836" s="6"/>
      <c r="AG836" s="6"/>
      <c r="AH836" s="6"/>
      <c r="AI836" s="6"/>
      <c r="AJ836" s="6"/>
    </row>
    <row r="837" spans="2:36" s="2" customFormat="1">
      <c r="B837" s="87"/>
      <c r="C837" s="87"/>
      <c r="D837" s="87"/>
      <c r="E837" s="87"/>
      <c r="F837" s="87"/>
      <c r="G837" s="87"/>
      <c r="H837" s="87"/>
      <c r="I837" s="87"/>
      <c r="J837" s="87"/>
      <c r="K837" s="87"/>
      <c r="L837" s="87"/>
      <c r="M837" s="87"/>
      <c r="N837" s="87"/>
      <c r="O837" s="87"/>
      <c r="P837" s="87"/>
      <c r="Q837" s="87"/>
      <c r="R837" s="6"/>
      <c r="S837" s="6"/>
      <c r="T837" s="6"/>
      <c r="U837" s="6"/>
      <c r="V837" s="6"/>
      <c r="W837" s="6"/>
      <c r="X837" s="6"/>
      <c r="Y837" s="6"/>
      <c r="Z837" s="6"/>
      <c r="AA837" s="6"/>
      <c r="AB837" s="6"/>
      <c r="AC837" s="6"/>
      <c r="AD837" s="6"/>
      <c r="AE837" s="6"/>
      <c r="AF837" s="6"/>
      <c r="AG837" s="6"/>
      <c r="AH837" s="6"/>
      <c r="AI837" s="6"/>
      <c r="AJ837" s="6"/>
    </row>
    <row r="838" spans="2:36" s="2" customFormat="1">
      <c r="B838" s="87"/>
      <c r="C838" s="87"/>
      <c r="D838" s="87"/>
      <c r="E838" s="87"/>
      <c r="F838" s="87"/>
      <c r="G838" s="87"/>
      <c r="H838" s="87"/>
      <c r="I838" s="87"/>
      <c r="J838" s="87"/>
      <c r="K838" s="87"/>
      <c r="L838" s="87"/>
      <c r="M838" s="87"/>
      <c r="N838" s="87"/>
      <c r="O838" s="87"/>
      <c r="P838" s="87"/>
      <c r="Q838" s="87"/>
      <c r="R838" s="6"/>
      <c r="S838" s="6"/>
      <c r="T838" s="6"/>
      <c r="U838" s="6"/>
      <c r="V838" s="6"/>
      <c r="W838" s="6"/>
      <c r="X838" s="6"/>
      <c r="Y838" s="6"/>
      <c r="Z838" s="6"/>
      <c r="AA838" s="6"/>
      <c r="AB838" s="6"/>
      <c r="AC838" s="6"/>
      <c r="AD838" s="6"/>
      <c r="AE838" s="6"/>
      <c r="AF838" s="6"/>
      <c r="AG838" s="6"/>
      <c r="AH838" s="6"/>
      <c r="AI838" s="6"/>
      <c r="AJ838" s="6"/>
    </row>
    <row r="839" spans="2:36" s="2" customFormat="1">
      <c r="B839" s="87"/>
      <c r="C839" s="87"/>
      <c r="D839" s="87"/>
      <c r="E839" s="87"/>
      <c r="F839" s="87"/>
      <c r="G839" s="87"/>
      <c r="H839" s="87"/>
      <c r="I839" s="87"/>
      <c r="J839" s="87"/>
      <c r="K839" s="87"/>
      <c r="L839" s="87"/>
      <c r="M839" s="87"/>
      <c r="N839" s="87"/>
      <c r="O839" s="87"/>
      <c r="P839" s="87"/>
      <c r="Q839" s="87"/>
      <c r="R839" s="6"/>
      <c r="S839" s="6"/>
      <c r="T839" s="6"/>
      <c r="U839" s="6"/>
      <c r="V839" s="6"/>
      <c r="W839" s="6"/>
      <c r="X839" s="6"/>
      <c r="Y839" s="6"/>
      <c r="Z839" s="6"/>
      <c r="AA839" s="6"/>
      <c r="AB839" s="6"/>
      <c r="AC839" s="6"/>
      <c r="AD839" s="6"/>
      <c r="AE839" s="6"/>
      <c r="AF839" s="6"/>
      <c r="AG839" s="6"/>
      <c r="AH839" s="6"/>
      <c r="AI839" s="6"/>
      <c r="AJ839" s="6"/>
    </row>
    <row r="840" spans="2:36" s="2" customFormat="1">
      <c r="B840" s="87"/>
      <c r="C840" s="87"/>
      <c r="D840" s="87"/>
      <c r="E840" s="87"/>
      <c r="F840" s="87"/>
      <c r="G840" s="87"/>
      <c r="H840" s="87"/>
      <c r="I840" s="87"/>
      <c r="J840" s="87"/>
      <c r="K840" s="87"/>
      <c r="L840" s="87"/>
      <c r="M840" s="87"/>
      <c r="N840" s="87"/>
      <c r="O840" s="87"/>
      <c r="P840" s="87"/>
      <c r="Q840" s="87"/>
      <c r="R840" s="6"/>
      <c r="S840" s="6"/>
      <c r="T840" s="6"/>
      <c r="U840" s="6"/>
      <c r="V840" s="6"/>
      <c r="W840" s="6"/>
      <c r="X840" s="6"/>
      <c r="Y840" s="6"/>
      <c r="Z840" s="6"/>
      <c r="AA840" s="6"/>
      <c r="AB840" s="6"/>
      <c r="AC840" s="6"/>
      <c r="AD840" s="6"/>
      <c r="AE840" s="6"/>
      <c r="AF840" s="6"/>
      <c r="AG840" s="6"/>
      <c r="AH840" s="6"/>
      <c r="AI840" s="6"/>
      <c r="AJ840" s="6"/>
    </row>
    <row r="841" spans="2:36" s="2" customFormat="1">
      <c r="B841" s="87"/>
      <c r="C841" s="87"/>
      <c r="D841" s="87"/>
      <c r="E841" s="87"/>
      <c r="F841" s="87"/>
      <c r="G841" s="87"/>
      <c r="H841" s="87"/>
      <c r="I841" s="87"/>
      <c r="J841" s="87"/>
      <c r="K841" s="87"/>
      <c r="L841" s="87"/>
      <c r="M841" s="87"/>
      <c r="N841" s="87"/>
      <c r="O841" s="87"/>
      <c r="P841" s="87"/>
      <c r="Q841" s="87"/>
      <c r="R841" s="6"/>
      <c r="S841" s="6"/>
      <c r="T841" s="6"/>
      <c r="U841" s="6"/>
      <c r="V841" s="6"/>
      <c r="W841" s="6"/>
      <c r="X841" s="6"/>
      <c r="Y841" s="6"/>
      <c r="Z841" s="6"/>
      <c r="AA841" s="6"/>
      <c r="AB841" s="6"/>
      <c r="AC841" s="6"/>
      <c r="AD841" s="6"/>
      <c r="AE841" s="6"/>
      <c r="AF841" s="6"/>
      <c r="AG841" s="6"/>
      <c r="AH841" s="6"/>
      <c r="AI841" s="6"/>
      <c r="AJ841" s="6"/>
    </row>
    <row r="842" spans="2:36" s="2" customFormat="1">
      <c r="B842" s="87"/>
      <c r="C842" s="87"/>
      <c r="D842" s="87"/>
      <c r="E842" s="87"/>
      <c r="F842" s="87"/>
      <c r="G842" s="87"/>
      <c r="H842" s="87"/>
      <c r="I842" s="87"/>
      <c r="J842" s="87"/>
      <c r="K842" s="87"/>
      <c r="L842" s="87"/>
      <c r="M842" s="87"/>
      <c r="N842" s="87"/>
      <c r="O842" s="87"/>
      <c r="P842" s="87"/>
      <c r="Q842" s="87"/>
      <c r="R842" s="6"/>
      <c r="S842" s="6"/>
      <c r="T842" s="6"/>
      <c r="U842" s="6"/>
      <c r="V842" s="6"/>
      <c r="W842" s="6"/>
      <c r="X842" s="6"/>
      <c r="Y842" s="6"/>
      <c r="Z842" s="6"/>
      <c r="AA842" s="6"/>
      <c r="AB842" s="6"/>
      <c r="AC842" s="6"/>
      <c r="AD842" s="6"/>
      <c r="AE842" s="6"/>
      <c r="AF842" s="6"/>
      <c r="AG842" s="6"/>
      <c r="AH842" s="6"/>
      <c r="AI842" s="6"/>
      <c r="AJ842" s="6"/>
    </row>
    <row r="843" spans="2:36" s="2" customFormat="1">
      <c r="B843" s="87"/>
      <c r="C843" s="87"/>
      <c r="D843" s="87"/>
      <c r="E843" s="87"/>
      <c r="F843" s="87"/>
      <c r="G843" s="87"/>
      <c r="H843" s="87"/>
      <c r="I843" s="87"/>
      <c r="J843" s="87"/>
      <c r="K843" s="87"/>
      <c r="L843" s="87"/>
      <c r="M843" s="87"/>
      <c r="N843" s="87"/>
      <c r="O843" s="87"/>
      <c r="P843" s="87"/>
      <c r="Q843" s="87"/>
      <c r="R843" s="6"/>
      <c r="S843" s="6"/>
      <c r="T843" s="6"/>
      <c r="U843" s="6"/>
      <c r="V843" s="6"/>
      <c r="W843" s="6"/>
      <c r="X843" s="6"/>
      <c r="Y843" s="6"/>
      <c r="Z843" s="6"/>
      <c r="AA843" s="6"/>
      <c r="AB843" s="6"/>
      <c r="AC843" s="6"/>
      <c r="AD843" s="6"/>
      <c r="AE843" s="6"/>
      <c r="AF843" s="6"/>
      <c r="AG843" s="6"/>
      <c r="AH843" s="6"/>
      <c r="AI843" s="6"/>
      <c r="AJ843" s="6"/>
    </row>
    <row r="844" spans="2:36" s="2" customFormat="1">
      <c r="B844" s="87"/>
      <c r="C844" s="87"/>
      <c r="D844" s="87"/>
      <c r="E844" s="87"/>
      <c r="F844" s="87"/>
      <c r="G844" s="87"/>
      <c r="H844" s="87"/>
      <c r="I844" s="87"/>
      <c r="J844" s="87"/>
      <c r="K844" s="87"/>
      <c r="L844" s="87"/>
      <c r="M844" s="87"/>
      <c r="N844" s="87"/>
      <c r="O844" s="87"/>
      <c r="P844" s="87"/>
      <c r="Q844" s="87"/>
      <c r="R844" s="6"/>
      <c r="S844" s="6"/>
      <c r="T844" s="6"/>
      <c r="U844" s="6"/>
      <c r="V844" s="6"/>
      <c r="W844" s="6"/>
      <c r="X844" s="6"/>
      <c r="Y844" s="6"/>
      <c r="Z844" s="6"/>
      <c r="AA844" s="6"/>
      <c r="AB844" s="6"/>
      <c r="AC844" s="6"/>
      <c r="AD844" s="6"/>
      <c r="AE844" s="6"/>
      <c r="AF844" s="6"/>
      <c r="AG844" s="6"/>
      <c r="AH844" s="6"/>
      <c r="AI844" s="6"/>
      <c r="AJ844" s="6"/>
    </row>
    <row r="845" spans="2:36" s="2" customFormat="1">
      <c r="B845" s="87"/>
      <c r="C845" s="87"/>
      <c r="D845" s="87"/>
      <c r="E845" s="87"/>
      <c r="F845" s="87"/>
      <c r="G845" s="87"/>
      <c r="H845" s="87"/>
      <c r="I845" s="87"/>
      <c r="J845" s="87"/>
      <c r="K845" s="87"/>
      <c r="L845" s="87"/>
      <c r="M845" s="87"/>
      <c r="N845" s="87"/>
      <c r="O845" s="87"/>
      <c r="P845" s="87"/>
      <c r="Q845" s="87"/>
      <c r="R845" s="6"/>
      <c r="S845" s="6"/>
      <c r="T845" s="6"/>
      <c r="U845" s="6"/>
      <c r="V845" s="6"/>
      <c r="W845" s="6"/>
      <c r="X845" s="6"/>
      <c r="Y845" s="6"/>
      <c r="Z845" s="6"/>
      <c r="AA845" s="6"/>
      <c r="AB845" s="6"/>
      <c r="AC845" s="6"/>
      <c r="AD845" s="6"/>
      <c r="AE845" s="6"/>
      <c r="AF845" s="6"/>
      <c r="AG845" s="6"/>
      <c r="AH845" s="6"/>
      <c r="AI845" s="6"/>
      <c r="AJ845" s="6"/>
    </row>
    <row r="846" spans="2:36" s="2" customFormat="1">
      <c r="B846" s="87"/>
      <c r="C846" s="87"/>
      <c r="D846" s="87"/>
      <c r="E846" s="87"/>
      <c r="F846" s="87"/>
      <c r="G846" s="87"/>
      <c r="H846" s="87"/>
      <c r="I846" s="87"/>
      <c r="J846" s="87"/>
      <c r="K846" s="87"/>
      <c r="L846" s="87"/>
      <c r="M846" s="87"/>
      <c r="N846" s="87"/>
      <c r="O846" s="87"/>
      <c r="P846" s="87"/>
      <c r="Q846" s="87"/>
      <c r="R846" s="6"/>
      <c r="S846" s="6"/>
      <c r="T846" s="6"/>
      <c r="U846" s="6"/>
      <c r="V846" s="6"/>
      <c r="W846" s="6"/>
      <c r="X846" s="6"/>
      <c r="Y846" s="6"/>
      <c r="Z846" s="6"/>
      <c r="AA846" s="6"/>
      <c r="AB846" s="6"/>
      <c r="AC846" s="6"/>
      <c r="AD846" s="6"/>
      <c r="AE846" s="6"/>
      <c r="AF846" s="6"/>
      <c r="AG846" s="6"/>
      <c r="AH846" s="6"/>
      <c r="AI846" s="6"/>
      <c r="AJ846" s="6"/>
    </row>
    <row r="847" spans="2:36" s="2" customFormat="1">
      <c r="B847" s="87"/>
      <c r="C847" s="87"/>
      <c r="D847" s="87"/>
      <c r="E847" s="87"/>
      <c r="F847" s="87"/>
      <c r="G847" s="87"/>
      <c r="H847" s="87"/>
      <c r="I847" s="87"/>
      <c r="J847" s="87"/>
      <c r="K847" s="87"/>
      <c r="L847" s="87"/>
      <c r="M847" s="87"/>
      <c r="N847" s="87"/>
      <c r="O847" s="87"/>
      <c r="P847" s="87"/>
      <c r="Q847" s="87"/>
      <c r="R847" s="6"/>
      <c r="S847" s="6"/>
      <c r="T847" s="6"/>
      <c r="U847" s="6"/>
      <c r="V847" s="6"/>
      <c r="W847" s="6"/>
      <c r="X847" s="6"/>
      <c r="Y847" s="6"/>
      <c r="Z847" s="6"/>
      <c r="AA847" s="6"/>
      <c r="AB847" s="6"/>
      <c r="AC847" s="6"/>
      <c r="AD847" s="6"/>
      <c r="AE847" s="6"/>
      <c r="AF847" s="6"/>
      <c r="AG847" s="6"/>
      <c r="AH847" s="6"/>
      <c r="AI847" s="6"/>
      <c r="AJ847" s="6"/>
    </row>
    <row r="848" spans="2:36" s="2" customFormat="1">
      <c r="B848" s="87"/>
      <c r="C848" s="87"/>
      <c r="D848" s="87"/>
      <c r="E848" s="87"/>
      <c r="F848" s="87"/>
      <c r="G848" s="87"/>
      <c r="H848" s="87"/>
      <c r="I848" s="87"/>
      <c r="J848" s="87"/>
      <c r="K848" s="87"/>
      <c r="L848" s="87"/>
      <c r="M848" s="87"/>
      <c r="N848" s="87"/>
      <c r="O848" s="87"/>
      <c r="P848" s="87"/>
      <c r="Q848" s="87"/>
      <c r="R848" s="6"/>
      <c r="S848" s="6"/>
      <c r="T848" s="6"/>
      <c r="U848" s="6"/>
      <c r="V848" s="6"/>
      <c r="W848" s="6"/>
      <c r="X848" s="6"/>
      <c r="Y848" s="6"/>
      <c r="Z848" s="6"/>
      <c r="AA848" s="6"/>
      <c r="AB848" s="6"/>
      <c r="AC848" s="6"/>
      <c r="AD848" s="6"/>
      <c r="AE848" s="6"/>
      <c r="AF848" s="6"/>
      <c r="AG848" s="6"/>
      <c r="AH848" s="6"/>
      <c r="AI848" s="6"/>
      <c r="AJ848" s="6"/>
    </row>
    <row r="849" spans="2:36" s="2" customFormat="1">
      <c r="B849" s="87"/>
      <c r="C849" s="87"/>
      <c r="D849" s="87"/>
      <c r="E849" s="87"/>
      <c r="F849" s="87"/>
      <c r="G849" s="87"/>
      <c r="H849" s="87"/>
      <c r="I849" s="87"/>
      <c r="J849" s="87"/>
      <c r="K849" s="87"/>
      <c r="L849" s="87"/>
      <c r="M849" s="87"/>
      <c r="N849" s="87"/>
      <c r="O849" s="87"/>
      <c r="P849" s="87"/>
      <c r="Q849" s="87"/>
      <c r="R849" s="6"/>
      <c r="S849" s="6"/>
      <c r="T849" s="6"/>
      <c r="U849" s="6"/>
      <c r="V849" s="6"/>
      <c r="W849" s="6"/>
      <c r="X849" s="6"/>
      <c r="Y849" s="6"/>
      <c r="Z849" s="6"/>
      <c r="AA849" s="6"/>
      <c r="AB849" s="6"/>
      <c r="AC849" s="6"/>
      <c r="AD849" s="6"/>
      <c r="AE849" s="6"/>
      <c r="AF849" s="6"/>
      <c r="AG849" s="6"/>
      <c r="AH849" s="6"/>
      <c r="AI849" s="6"/>
      <c r="AJ849" s="6"/>
    </row>
    <row r="850" spans="2:36" s="2" customFormat="1">
      <c r="B850" s="87"/>
      <c r="C850" s="87"/>
      <c r="D850" s="87"/>
      <c r="E850" s="87"/>
      <c r="F850" s="87"/>
      <c r="G850" s="87"/>
      <c r="H850" s="87"/>
      <c r="I850" s="87"/>
      <c r="J850" s="87"/>
      <c r="K850" s="87"/>
      <c r="L850" s="87"/>
      <c r="M850" s="87"/>
      <c r="N850" s="87"/>
      <c r="O850" s="87"/>
      <c r="P850" s="87"/>
      <c r="Q850" s="87"/>
      <c r="R850" s="6"/>
      <c r="S850" s="6"/>
      <c r="T850" s="6"/>
      <c r="U850" s="6"/>
      <c r="V850" s="6"/>
      <c r="W850" s="6"/>
      <c r="X850" s="6"/>
      <c r="Y850" s="6"/>
      <c r="Z850" s="6"/>
      <c r="AA850" s="6"/>
      <c r="AB850" s="6"/>
      <c r="AC850" s="6"/>
      <c r="AD850" s="6"/>
      <c r="AE850" s="6"/>
      <c r="AF850" s="6"/>
      <c r="AG850" s="6"/>
      <c r="AH850" s="6"/>
      <c r="AI850" s="6"/>
      <c r="AJ850" s="6"/>
    </row>
    <row r="851" spans="2:36" s="2" customFormat="1">
      <c r="B851" s="87"/>
      <c r="C851" s="87"/>
      <c r="D851" s="87"/>
      <c r="E851" s="87"/>
      <c r="F851" s="87"/>
      <c r="G851" s="87"/>
      <c r="H851" s="87"/>
      <c r="I851" s="87"/>
      <c r="J851" s="87"/>
      <c r="K851" s="87"/>
      <c r="L851" s="87"/>
      <c r="M851" s="87"/>
      <c r="N851" s="87"/>
      <c r="O851" s="87"/>
      <c r="P851" s="87"/>
      <c r="Q851" s="87"/>
      <c r="R851" s="6"/>
      <c r="S851" s="6"/>
      <c r="T851" s="6"/>
      <c r="U851" s="6"/>
      <c r="V851" s="6"/>
      <c r="W851" s="6"/>
      <c r="X851" s="6"/>
      <c r="Y851" s="6"/>
      <c r="Z851" s="6"/>
      <c r="AA851" s="6"/>
      <c r="AB851" s="6"/>
      <c r="AC851" s="6"/>
      <c r="AD851" s="6"/>
      <c r="AE851" s="6"/>
      <c r="AF851" s="6"/>
      <c r="AG851" s="6"/>
      <c r="AH851" s="6"/>
      <c r="AI851" s="6"/>
      <c r="AJ851" s="6"/>
    </row>
    <row r="852" spans="2:36" s="2" customFormat="1">
      <c r="B852" s="87"/>
      <c r="C852" s="87"/>
      <c r="D852" s="87"/>
      <c r="E852" s="87"/>
      <c r="F852" s="87"/>
      <c r="G852" s="87"/>
      <c r="H852" s="87"/>
      <c r="I852" s="87"/>
      <c r="J852" s="87"/>
      <c r="K852" s="87"/>
      <c r="L852" s="87"/>
      <c r="M852" s="87"/>
      <c r="N852" s="87"/>
      <c r="O852" s="87"/>
      <c r="P852" s="87"/>
      <c r="Q852" s="87"/>
      <c r="R852" s="6"/>
      <c r="S852" s="6"/>
      <c r="T852" s="6"/>
      <c r="U852" s="6"/>
      <c r="V852" s="6"/>
      <c r="W852" s="6"/>
      <c r="X852" s="6"/>
      <c r="Y852" s="6"/>
      <c r="Z852" s="6"/>
      <c r="AA852" s="6"/>
      <c r="AB852" s="6"/>
      <c r="AC852" s="6"/>
      <c r="AD852" s="6"/>
      <c r="AE852" s="6"/>
      <c r="AF852" s="6"/>
      <c r="AG852" s="6"/>
      <c r="AH852" s="6"/>
      <c r="AI852" s="6"/>
      <c r="AJ852" s="6"/>
    </row>
    <row r="853" spans="2:36" s="2" customFormat="1">
      <c r="B853" s="87"/>
      <c r="C853" s="87"/>
      <c r="D853" s="87"/>
      <c r="E853" s="87"/>
      <c r="F853" s="87"/>
      <c r="G853" s="87"/>
      <c r="H853" s="87"/>
      <c r="I853" s="87"/>
      <c r="J853" s="87"/>
      <c r="K853" s="87"/>
      <c r="L853" s="87"/>
      <c r="M853" s="87"/>
      <c r="N853" s="87"/>
      <c r="O853" s="87"/>
      <c r="P853" s="87"/>
      <c r="Q853" s="87"/>
      <c r="R853" s="6"/>
      <c r="S853" s="6"/>
      <c r="T853" s="6"/>
      <c r="U853" s="6"/>
      <c r="V853" s="6"/>
      <c r="W853" s="6"/>
      <c r="X853" s="6"/>
      <c r="Y853" s="6"/>
      <c r="Z853" s="6"/>
      <c r="AA853" s="6"/>
      <c r="AB853" s="6"/>
      <c r="AC853" s="6"/>
      <c r="AD853" s="6"/>
      <c r="AE853" s="6"/>
      <c r="AF853" s="6"/>
      <c r="AG853" s="6"/>
      <c r="AH853" s="6"/>
      <c r="AI853" s="6"/>
      <c r="AJ853" s="6"/>
    </row>
    <row r="854" spans="2:36" s="2" customFormat="1">
      <c r="B854" s="87"/>
      <c r="C854" s="87"/>
      <c r="D854" s="87"/>
      <c r="E854" s="87"/>
      <c r="F854" s="87"/>
      <c r="G854" s="87"/>
      <c r="H854" s="87"/>
      <c r="I854" s="87"/>
      <c r="J854" s="87"/>
      <c r="K854" s="87"/>
      <c r="L854" s="87"/>
      <c r="M854" s="87"/>
      <c r="N854" s="87"/>
      <c r="O854" s="87"/>
      <c r="P854" s="87"/>
      <c r="Q854" s="87"/>
      <c r="R854" s="6"/>
      <c r="S854" s="6"/>
      <c r="T854" s="6"/>
      <c r="U854" s="6"/>
      <c r="V854" s="6"/>
      <c r="W854" s="6"/>
      <c r="X854" s="6"/>
      <c r="Y854" s="6"/>
      <c r="Z854" s="6"/>
      <c r="AA854" s="6"/>
      <c r="AB854" s="6"/>
      <c r="AC854" s="6"/>
      <c r="AD854" s="6"/>
      <c r="AE854" s="6"/>
      <c r="AF854" s="6"/>
      <c r="AG854" s="6"/>
      <c r="AH854" s="6"/>
      <c r="AI854" s="6"/>
      <c r="AJ854" s="6"/>
    </row>
    <row r="855" spans="2:36" s="2" customFormat="1">
      <c r="B855" s="87"/>
      <c r="C855" s="87"/>
      <c r="D855" s="87"/>
      <c r="E855" s="87"/>
      <c r="F855" s="87"/>
      <c r="G855" s="87"/>
      <c r="H855" s="87"/>
      <c r="I855" s="87"/>
      <c r="J855" s="87"/>
      <c r="K855" s="87"/>
      <c r="L855" s="87"/>
      <c r="M855" s="87"/>
      <c r="N855" s="87"/>
      <c r="O855" s="87"/>
      <c r="P855" s="87"/>
      <c r="Q855" s="87"/>
      <c r="R855" s="6"/>
      <c r="S855" s="6"/>
      <c r="T855" s="6"/>
      <c r="U855" s="6"/>
      <c r="V855" s="6"/>
      <c r="W855" s="6"/>
      <c r="X855" s="6"/>
      <c r="Y855" s="6"/>
      <c r="Z855" s="6"/>
      <c r="AA855" s="6"/>
      <c r="AB855" s="6"/>
      <c r="AC855" s="6"/>
      <c r="AD855" s="6"/>
      <c r="AE855" s="6"/>
      <c r="AF855" s="6"/>
      <c r="AG855" s="6"/>
      <c r="AH855" s="6"/>
      <c r="AI855" s="6"/>
      <c r="AJ855" s="6"/>
    </row>
    <row r="856" spans="2:36" s="2" customFormat="1">
      <c r="B856" s="87"/>
      <c r="C856" s="87"/>
      <c r="D856" s="87"/>
      <c r="E856" s="87"/>
      <c r="F856" s="87"/>
      <c r="G856" s="87"/>
      <c r="H856" s="87"/>
      <c r="I856" s="87"/>
      <c r="J856" s="87"/>
      <c r="K856" s="87"/>
      <c r="L856" s="87"/>
      <c r="M856" s="87"/>
      <c r="N856" s="87"/>
      <c r="O856" s="87"/>
      <c r="P856" s="87"/>
      <c r="Q856" s="87"/>
      <c r="R856" s="6"/>
      <c r="S856" s="6"/>
      <c r="T856" s="6"/>
      <c r="U856" s="6"/>
      <c r="V856" s="6"/>
      <c r="W856" s="6"/>
      <c r="X856" s="6"/>
      <c r="Y856" s="6"/>
      <c r="Z856" s="6"/>
      <c r="AA856" s="6"/>
      <c r="AB856" s="6"/>
      <c r="AC856" s="6"/>
      <c r="AD856" s="6"/>
      <c r="AE856" s="6"/>
      <c r="AF856" s="6"/>
      <c r="AG856" s="6"/>
      <c r="AH856" s="6"/>
      <c r="AI856" s="6"/>
      <c r="AJ856" s="6"/>
    </row>
    <row r="857" spans="2:36" s="2" customFormat="1">
      <c r="B857" s="87"/>
      <c r="C857" s="87"/>
      <c r="D857" s="87"/>
      <c r="E857" s="87"/>
      <c r="F857" s="87"/>
      <c r="G857" s="87"/>
      <c r="H857" s="87"/>
      <c r="I857" s="87"/>
      <c r="J857" s="87"/>
      <c r="K857" s="87"/>
      <c r="L857" s="87"/>
      <c r="M857" s="87"/>
      <c r="N857" s="87"/>
      <c r="O857" s="87"/>
      <c r="P857" s="87"/>
      <c r="Q857" s="87"/>
      <c r="R857" s="6"/>
      <c r="S857" s="6"/>
      <c r="T857" s="6"/>
      <c r="U857" s="6"/>
      <c r="V857" s="6"/>
      <c r="W857" s="6"/>
      <c r="X857" s="6"/>
      <c r="Y857" s="6"/>
      <c r="Z857" s="6"/>
      <c r="AA857" s="6"/>
      <c r="AB857" s="6"/>
      <c r="AC857" s="6"/>
      <c r="AD857" s="6"/>
      <c r="AE857" s="6"/>
      <c r="AF857" s="6"/>
      <c r="AG857" s="6"/>
      <c r="AH857" s="6"/>
      <c r="AI857" s="6"/>
      <c r="AJ857" s="6"/>
    </row>
    <row r="858" spans="2:36" s="2" customFormat="1">
      <c r="B858" s="87"/>
      <c r="C858" s="87"/>
      <c r="D858" s="87"/>
      <c r="E858" s="87"/>
      <c r="F858" s="87"/>
      <c r="G858" s="87"/>
      <c r="H858" s="87"/>
      <c r="I858" s="87"/>
      <c r="J858" s="87"/>
      <c r="K858" s="87"/>
      <c r="L858" s="87"/>
      <c r="M858" s="87"/>
      <c r="N858" s="87"/>
      <c r="O858" s="87"/>
      <c r="P858" s="87"/>
      <c r="Q858" s="87"/>
      <c r="R858" s="6"/>
      <c r="S858" s="6"/>
      <c r="T858" s="6"/>
      <c r="U858" s="6"/>
      <c r="V858" s="6"/>
      <c r="W858" s="6"/>
      <c r="X858" s="6"/>
      <c r="Y858" s="6"/>
      <c r="Z858" s="6"/>
      <c r="AA858" s="6"/>
      <c r="AB858" s="6"/>
      <c r="AC858" s="6"/>
      <c r="AD858" s="6"/>
      <c r="AE858" s="6"/>
      <c r="AF858" s="6"/>
      <c r="AG858" s="6"/>
      <c r="AH858" s="6"/>
      <c r="AI858" s="6"/>
      <c r="AJ858" s="6"/>
    </row>
    <row r="859" spans="2:36" s="2" customFormat="1">
      <c r="B859" s="87"/>
      <c r="C859" s="87"/>
      <c r="D859" s="87"/>
      <c r="E859" s="87"/>
      <c r="F859" s="87"/>
      <c r="G859" s="87"/>
      <c r="H859" s="87"/>
      <c r="I859" s="87"/>
      <c r="J859" s="87"/>
      <c r="K859" s="87"/>
      <c r="L859" s="87"/>
      <c r="M859" s="87"/>
      <c r="N859" s="87"/>
      <c r="O859" s="87"/>
      <c r="P859" s="87"/>
      <c r="Q859" s="87"/>
      <c r="R859" s="6"/>
      <c r="S859" s="6"/>
      <c r="T859" s="6"/>
      <c r="U859" s="6"/>
      <c r="V859" s="6"/>
      <c r="W859" s="6"/>
      <c r="X859" s="6"/>
      <c r="Y859" s="6"/>
      <c r="Z859" s="6"/>
      <c r="AA859" s="6"/>
      <c r="AB859" s="6"/>
      <c r="AC859" s="6"/>
      <c r="AD859" s="6"/>
      <c r="AE859" s="6"/>
      <c r="AF859" s="6"/>
      <c r="AG859" s="6"/>
      <c r="AH859" s="6"/>
      <c r="AI859" s="6"/>
      <c r="AJ859" s="6"/>
    </row>
    <row r="860" spans="2:36" s="2" customFormat="1">
      <c r="B860" s="87"/>
      <c r="C860" s="87"/>
      <c r="D860" s="87"/>
      <c r="E860" s="87"/>
      <c r="F860" s="87"/>
      <c r="G860" s="87"/>
      <c r="H860" s="87"/>
      <c r="I860" s="87"/>
      <c r="J860" s="87"/>
      <c r="K860" s="87"/>
      <c r="L860" s="87"/>
      <c r="M860" s="87"/>
      <c r="N860" s="87"/>
      <c r="O860" s="87"/>
      <c r="P860" s="87"/>
      <c r="Q860" s="87"/>
      <c r="R860" s="6"/>
      <c r="S860" s="6"/>
      <c r="T860" s="6"/>
      <c r="U860" s="6"/>
      <c r="V860" s="6"/>
      <c r="W860" s="6"/>
      <c r="X860" s="6"/>
      <c r="Y860" s="6"/>
      <c r="Z860" s="6"/>
      <c r="AA860" s="6"/>
      <c r="AB860" s="6"/>
      <c r="AC860" s="6"/>
      <c r="AD860" s="6"/>
      <c r="AE860" s="6"/>
      <c r="AF860" s="6"/>
      <c r="AG860" s="6"/>
      <c r="AH860" s="6"/>
      <c r="AI860" s="6"/>
      <c r="AJ860" s="6"/>
    </row>
    <row r="861" spans="2:36" s="2" customFormat="1">
      <c r="B861" s="87"/>
      <c r="C861" s="87"/>
      <c r="D861" s="87"/>
      <c r="E861" s="87"/>
      <c r="F861" s="87"/>
      <c r="G861" s="87"/>
      <c r="H861" s="87"/>
      <c r="I861" s="87"/>
      <c r="J861" s="87"/>
      <c r="K861" s="87"/>
      <c r="L861" s="87"/>
      <c r="M861" s="87"/>
      <c r="N861" s="87"/>
      <c r="O861" s="87"/>
      <c r="P861" s="87"/>
      <c r="Q861" s="87"/>
      <c r="R861" s="6"/>
      <c r="S861" s="6"/>
      <c r="T861" s="6"/>
      <c r="U861" s="6"/>
      <c r="V861" s="6"/>
      <c r="W861" s="6"/>
      <c r="X861" s="6"/>
      <c r="Y861" s="6"/>
      <c r="Z861" s="6"/>
      <c r="AA861" s="6"/>
      <c r="AB861" s="6"/>
      <c r="AC861" s="6"/>
      <c r="AD861" s="6"/>
      <c r="AE861" s="6"/>
      <c r="AF861" s="6"/>
      <c r="AG861" s="6"/>
      <c r="AH861" s="6"/>
      <c r="AI861" s="6"/>
      <c r="AJ861" s="6"/>
    </row>
    <row r="862" spans="2:36" s="2" customFormat="1">
      <c r="B862" s="87"/>
      <c r="C862" s="87"/>
      <c r="D862" s="87"/>
      <c r="E862" s="87"/>
      <c r="F862" s="87"/>
      <c r="G862" s="87"/>
      <c r="H862" s="87"/>
      <c r="I862" s="87"/>
      <c r="J862" s="87"/>
      <c r="K862" s="87"/>
      <c r="L862" s="87"/>
      <c r="M862" s="87"/>
      <c r="N862" s="87"/>
      <c r="O862" s="87"/>
      <c r="P862" s="87"/>
      <c r="Q862" s="87"/>
      <c r="R862" s="6"/>
      <c r="S862" s="6"/>
      <c r="T862" s="6"/>
      <c r="U862" s="6"/>
      <c r="V862" s="6"/>
      <c r="W862" s="6"/>
      <c r="X862" s="6"/>
      <c r="Y862" s="6"/>
      <c r="Z862" s="6"/>
      <c r="AA862" s="6"/>
      <c r="AB862" s="6"/>
      <c r="AC862" s="6"/>
      <c r="AD862" s="6"/>
      <c r="AE862" s="6"/>
      <c r="AF862" s="6"/>
      <c r="AG862" s="6"/>
      <c r="AH862" s="6"/>
      <c r="AI862" s="6"/>
      <c r="AJ862" s="6"/>
    </row>
    <row r="863" spans="2:36" s="2" customFormat="1">
      <c r="B863" s="87"/>
      <c r="C863" s="87"/>
      <c r="D863" s="87"/>
      <c r="E863" s="87"/>
      <c r="F863" s="87"/>
      <c r="G863" s="87"/>
      <c r="H863" s="87"/>
      <c r="I863" s="87"/>
      <c r="J863" s="87"/>
      <c r="K863" s="87"/>
      <c r="L863" s="87"/>
      <c r="M863" s="87"/>
      <c r="N863" s="87"/>
      <c r="O863" s="87"/>
      <c r="P863" s="87"/>
      <c r="Q863" s="87"/>
      <c r="R863" s="6"/>
      <c r="S863" s="6"/>
      <c r="T863" s="6"/>
      <c r="U863" s="6"/>
      <c r="V863" s="6"/>
      <c r="W863" s="6"/>
      <c r="X863" s="6"/>
      <c r="Y863" s="6"/>
      <c r="Z863" s="6"/>
      <c r="AA863" s="6"/>
      <c r="AB863" s="6"/>
      <c r="AC863" s="6"/>
      <c r="AD863" s="6"/>
      <c r="AE863" s="6"/>
      <c r="AF863" s="6"/>
      <c r="AG863" s="6"/>
      <c r="AH863" s="6"/>
      <c r="AI863" s="6"/>
      <c r="AJ863" s="6"/>
    </row>
    <row r="864" spans="2:36" s="2" customFormat="1">
      <c r="B864" s="87"/>
      <c r="C864" s="87"/>
      <c r="D864" s="87"/>
      <c r="E864" s="87"/>
      <c r="F864" s="87"/>
      <c r="G864" s="87"/>
      <c r="H864" s="87"/>
      <c r="I864" s="87"/>
      <c r="J864" s="87"/>
      <c r="K864" s="87"/>
      <c r="L864" s="87"/>
      <c r="M864" s="87"/>
      <c r="N864" s="87"/>
      <c r="O864" s="87"/>
      <c r="P864" s="87"/>
      <c r="Q864" s="87"/>
      <c r="R864" s="6"/>
      <c r="S864" s="6"/>
      <c r="T864" s="6"/>
      <c r="U864" s="6"/>
      <c r="V864" s="6"/>
      <c r="W864" s="6"/>
      <c r="X864" s="6"/>
      <c r="Y864" s="6"/>
      <c r="Z864" s="6"/>
      <c r="AA864" s="6"/>
      <c r="AB864" s="6"/>
      <c r="AC864" s="6"/>
      <c r="AD864" s="6"/>
      <c r="AE864" s="6"/>
      <c r="AF864" s="6"/>
      <c r="AG864" s="6"/>
      <c r="AH864" s="6"/>
      <c r="AI864" s="6"/>
      <c r="AJ864" s="6"/>
    </row>
    <row r="865" spans="2:36" s="2" customFormat="1">
      <c r="B865" s="87"/>
      <c r="C865" s="87"/>
      <c r="D865" s="87"/>
      <c r="E865" s="87"/>
      <c r="F865" s="87"/>
      <c r="G865" s="87"/>
      <c r="H865" s="87"/>
      <c r="I865" s="87"/>
      <c r="J865" s="87"/>
      <c r="K865" s="87"/>
      <c r="L865" s="87"/>
      <c r="M865" s="87"/>
      <c r="N865" s="87"/>
      <c r="O865" s="87"/>
      <c r="P865" s="87"/>
      <c r="Q865" s="87"/>
      <c r="R865" s="6"/>
      <c r="S865" s="6"/>
      <c r="T865" s="6"/>
      <c r="U865" s="6"/>
      <c r="V865" s="6"/>
      <c r="W865" s="6"/>
      <c r="X865" s="6"/>
      <c r="Y865" s="6"/>
      <c r="Z865" s="6"/>
      <c r="AA865" s="6"/>
      <c r="AB865" s="6"/>
      <c r="AC865" s="6"/>
      <c r="AD865" s="6"/>
      <c r="AE865" s="6"/>
      <c r="AF865" s="6"/>
      <c r="AG865" s="6"/>
      <c r="AH865" s="6"/>
      <c r="AI865" s="6"/>
      <c r="AJ865" s="6"/>
    </row>
    <row r="866" spans="2:36" s="2" customFormat="1">
      <c r="B866" s="87"/>
      <c r="C866" s="87"/>
      <c r="D866" s="87"/>
      <c r="E866" s="87"/>
      <c r="F866" s="87"/>
      <c r="G866" s="87"/>
      <c r="H866" s="87"/>
      <c r="I866" s="87"/>
      <c r="J866" s="87"/>
      <c r="K866" s="87"/>
      <c r="L866" s="87"/>
      <c r="M866" s="87"/>
      <c r="N866" s="87"/>
      <c r="O866" s="87"/>
      <c r="P866" s="87"/>
      <c r="Q866" s="87"/>
      <c r="R866" s="6"/>
      <c r="S866" s="6"/>
      <c r="T866" s="6"/>
      <c r="U866" s="6"/>
      <c r="V866" s="6"/>
      <c r="W866" s="6"/>
      <c r="X866" s="6"/>
      <c r="Y866" s="6"/>
      <c r="Z866" s="6"/>
      <c r="AA866" s="6"/>
      <c r="AB866" s="6"/>
      <c r="AC866" s="6"/>
      <c r="AD866" s="6"/>
      <c r="AE866" s="6"/>
      <c r="AF866" s="6"/>
      <c r="AG866" s="6"/>
      <c r="AH866" s="6"/>
      <c r="AI866" s="6"/>
      <c r="AJ866" s="6"/>
    </row>
    <row r="867" spans="2:36" s="2" customFormat="1">
      <c r="B867" s="87"/>
      <c r="C867" s="87"/>
      <c r="D867" s="87"/>
      <c r="E867" s="87"/>
      <c r="F867" s="87"/>
      <c r="G867" s="87"/>
      <c r="H867" s="87"/>
      <c r="I867" s="87"/>
      <c r="J867" s="87"/>
      <c r="K867" s="87"/>
      <c r="L867" s="87"/>
      <c r="M867" s="87"/>
      <c r="N867" s="87"/>
      <c r="O867" s="87"/>
      <c r="P867" s="87"/>
      <c r="Q867" s="87"/>
      <c r="R867" s="6"/>
      <c r="S867" s="6"/>
      <c r="T867" s="6"/>
      <c r="U867" s="6"/>
      <c r="V867" s="6"/>
      <c r="W867" s="6"/>
      <c r="X867" s="6"/>
      <c r="Y867" s="6"/>
      <c r="Z867" s="6"/>
      <c r="AA867" s="6"/>
      <c r="AB867" s="6"/>
      <c r="AC867" s="6"/>
      <c r="AD867" s="6"/>
      <c r="AE867" s="6"/>
      <c r="AF867" s="6"/>
      <c r="AG867" s="6"/>
      <c r="AH867" s="6"/>
      <c r="AI867" s="6"/>
      <c r="AJ867" s="6"/>
    </row>
    <row r="868" spans="2:36" s="2" customFormat="1">
      <c r="B868" s="87"/>
      <c r="C868" s="87"/>
      <c r="D868" s="87"/>
      <c r="E868" s="87"/>
      <c r="F868" s="87"/>
      <c r="G868" s="87"/>
      <c r="H868" s="87"/>
      <c r="I868" s="87"/>
      <c r="J868" s="87"/>
      <c r="K868" s="87"/>
      <c r="L868" s="87"/>
      <c r="M868" s="87"/>
      <c r="N868" s="87"/>
      <c r="O868" s="87"/>
      <c r="P868" s="87"/>
      <c r="Q868" s="87"/>
      <c r="R868" s="6"/>
      <c r="S868" s="6"/>
      <c r="T868" s="6"/>
      <c r="U868" s="6"/>
      <c r="V868" s="6"/>
      <c r="W868" s="6"/>
      <c r="X868" s="6"/>
      <c r="Y868" s="6"/>
      <c r="Z868" s="6"/>
      <c r="AA868" s="6"/>
      <c r="AB868" s="6"/>
      <c r="AC868" s="6"/>
      <c r="AD868" s="6"/>
      <c r="AE868" s="6"/>
      <c r="AF868" s="6"/>
      <c r="AG868" s="6"/>
      <c r="AH868" s="6"/>
      <c r="AI868" s="6"/>
      <c r="AJ868" s="6"/>
    </row>
    <row r="869" spans="2:36" s="2" customFormat="1">
      <c r="B869" s="87"/>
      <c r="C869" s="87"/>
      <c r="D869" s="87"/>
      <c r="E869" s="87"/>
      <c r="F869" s="87"/>
      <c r="G869" s="87"/>
      <c r="H869" s="87"/>
      <c r="I869" s="87"/>
      <c r="J869" s="87"/>
      <c r="K869" s="87"/>
      <c r="L869" s="87"/>
      <c r="M869" s="87"/>
      <c r="N869" s="87"/>
      <c r="O869" s="87"/>
      <c r="P869" s="87"/>
      <c r="Q869" s="87"/>
      <c r="R869" s="6"/>
      <c r="S869" s="6"/>
      <c r="T869" s="6"/>
      <c r="U869" s="6"/>
      <c r="V869" s="6"/>
      <c r="W869" s="6"/>
      <c r="X869" s="6"/>
      <c r="Y869" s="6"/>
      <c r="Z869" s="6"/>
      <c r="AA869" s="6"/>
      <c r="AB869" s="6"/>
      <c r="AC869" s="6"/>
      <c r="AD869" s="6"/>
      <c r="AE869" s="6"/>
      <c r="AF869" s="6"/>
      <c r="AG869" s="6"/>
      <c r="AH869" s="6"/>
      <c r="AI869" s="6"/>
      <c r="AJ869" s="6"/>
    </row>
    <row r="870" spans="2:36" s="2" customFormat="1">
      <c r="B870" s="87"/>
      <c r="C870" s="87"/>
      <c r="D870" s="87"/>
      <c r="E870" s="87"/>
      <c r="F870" s="87"/>
      <c r="G870" s="87"/>
      <c r="H870" s="87"/>
      <c r="I870" s="87"/>
      <c r="J870" s="87"/>
      <c r="K870" s="87"/>
      <c r="L870" s="87"/>
      <c r="M870" s="87"/>
      <c r="N870" s="87"/>
      <c r="O870" s="87"/>
      <c r="P870" s="87"/>
      <c r="Q870" s="87"/>
      <c r="R870" s="6"/>
      <c r="S870" s="6"/>
      <c r="T870" s="6"/>
      <c r="U870" s="6"/>
      <c r="V870" s="6"/>
      <c r="W870" s="6"/>
      <c r="X870" s="6"/>
      <c r="Y870" s="6"/>
      <c r="Z870" s="6"/>
      <c r="AA870" s="6"/>
      <c r="AB870" s="6"/>
      <c r="AC870" s="6"/>
      <c r="AD870" s="6"/>
      <c r="AE870" s="6"/>
      <c r="AF870" s="6"/>
      <c r="AG870" s="6"/>
      <c r="AH870" s="6"/>
      <c r="AI870" s="6"/>
      <c r="AJ870" s="6"/>
    </row>
    <row r="871" spans="2:36" s="2" customFormat="1">
      <c r="B871" s="87"/>
      <c r="C871" s="87"/>
      <c r="D871" s="87"/>
      <c r="E871" s="87"/>
      <c r="F871" s="87"/>
      <c r="G871" s="87"/>
      <c r="H871" s="87"/>
      <c r="I871" s="87"/>
      <c r="J871" s="87"/>
      <c r="K871" s="87"/>
      <c r="L871" s="87"/>
      <c r="M871" s="87"/>
      <c r="N871" s="87"/>
      <c r="O871" s="87"/>
      <c r="P871" s="87"/>
      <c r="Q871" s="87"/>
      <c r="R871" s="6"/>
      <c r="S871" s="6"/>
      <c r="T871" s="6"/>
      <c r="U871" s="6"/>
      <c r="V871" s="6"/>
      <c r="W871" s="6"/>
      <c r="X871" s="6"/>
      <c r="Y871" s="6"/>
      <c r="Z871" s="6"/>
      <c r="AA871" s="6"/>
      <c r="AB871" s="6"/>
      <c r="AC871" s="6"/>
      <c r="AD871" s="6"/>
      <c r="AE871" s="6"/>
      <c r="AF871" s="6"/>
      <c r="AG871" s="6"/>
      <c r="AH871" s="6"/>
      <c r="AI871" s="6"/>
      <c r="AJ871" s="6"/>
    </row>
    <row r="872" spans="2:36" s="2" customFormat="1">
      <c r="B872" s="87"/>
      <c r="C872" s="87"/>
      <c r="D872" s="87"/>
      <c r="E872" s="87"/>
      <c r="F872" s="87"/>
      <c r="G872" s="87"/>
      <c r="H872" s="87"/>
      <c r="I872" s="87"/>
      <c r="J872" s="87"/>
      <c r="K872" s="87"/>
      <c r="L872" s="87"/>
      <c r="M872" s="87"/>
      <c r="N872" s="87"/>
      <c r="O872" s="87"/>
      <c r="P872" s="87"/>
      <c r="Q872" s="87"/>
      <c r="R872" s="6"/>
      <c r="S872" s="6"/>
      <c r="T872" s="6"/>
      <c r="U872" s="6"/>
      <c r="V872" s="6"/>
      <c r="W872" s="6"/>
      <c r="X872" s="6"/>
      <c r="Y872" s="6"/>
      <c r="Z872" s="6"/>
      <c r="AA872" s="6"/>
      <c r="AB872" s="6"/>
      <c r="AC872" s="6"/>
      <c r="AD872" s="6"/>
      <c r="AE872" s="6"/>
      <c r="AF872" s="6"/>
      <c r="AG872" s="6"/>
      <c r="AH872" s="6"/>
      <c r="AI872" s="6"/>
      <c r="AJ872" s="6"/>
    </row>
    <row r="873" spans="2:36" s="2" customFormat="1">
      <c r="B873" s="87"/>
      <c r="C873" s="87"/>
      <c r="D873" s="87"/>
      <c r="E873" s="87"/>
      <c r="F873" s="87"/>
      <c r="G873" s="87"/>
      <c r="H873" s="87"/>
      <c r="I873" s="87"/>
      <c r="J873" s="87"/>
      <c r="K873" s="87"/>
      <c r="L873" s="87"/>
      <c r="M873" s="87"/>
      <c r="N873" s="87"/>
      <c r="O873" s="87"/>
      <c r="P873" s="87"/>
      <c r="Q873" s="87"/>
      <c r="R873" s="6"/>
      <c r="S873" s="6"/>
      <c r="T873" s="6"/>
      <c r="U873" s="6"/>
      <c r="V873" s="6"/>
      <c r="W873" s="6"/>
      <c r="X873" s="6"/>
      <c r="Y873" s="6"/>
      <c r="Z873" s="6"/>
      <c r="AA873" s="6"/>
      <c r="AB873" s="6"/>
      <c r="AC873" s="6"/>
      <c r="AD873" s="6"/>
      <c r="AE873" s="6"/>
      <c r="AF873" s="6"/>
      <c r="AG873" s="6"/>
      <c r="AH873" s="6"/>
      <c r="AI873" s="6"/>
      <c r="AJ873" s="6"/>
    </row>
    <row r="874" spans="2:36" s="2" customFormat="1">
      <c r="B874" s="87"/>
      <c r="C874" s="87"/>
      <c r="D874" s="87"/>
      <c r="E874" s="87"/>
      <c r="F874" s="87"/>
      <c r="G874" s="87"/>
      <c r="H874" s="87"/>
      <c r="I874" s="87"/>
      <c r="J874" s="87"/>
      <c r="K874" s="87"/>
      <c r="L874" s="87"/>
      <c r="M874" s="87"/>
      <c r="N874" s="87"/>
      <c r="O874" s="87"/>
      <c r="P874" s="87"/>
      <c r="Q874" s="87"/>
      <c r="R874" s="6"/>
      <c r="S874" s="6"/>
      <c r="T874" s="6"/>
      <c r="U874" s="6"/>
      <c r="V874" s="6"/>
      <c r="W874" s="6"/>
      <c r="X874" s="6"/>
      <c r="Y874" s="6"/>
      <c r="Z874" s="6"/>
      <c r="AA874" s="6"/>
      <c r="AB874" s="6"/>
      <c r="AC874" s="6"/>
      <c r="AD874" s="6"/>
      <c r="AE874" s="6"/>
      <c r="AF874" s="6"/>
      <c r="AG874" s="6"/>
      <c r="AH874" s="6"/>
      <c r="AI874" s="6"/>
      <c r="AJ874" s="6"/>
    </row>
    <row r="875" spans="2:36" s="2" customFormat="1">
      <c r="B875" s="87"/>
      <c r="C875" s="87"/>
      <c r="D875" s="87"/>
      <c r="E875" s="87"/>
      <c r="F875" s="87"/>
      <c r="G875" s="87"/>
      <c r="H875" s="87"/>
      <c r="I875" s="87"/>
      <c r="J875" s="87"/>
      <c r="K875" s="87"/>
      <c r="L875" s="87"/>
      <c r="M875" s="87"/>
      <c r="N875" s="87"/>
      <c r="O875" s="87"/>
      <c r="P875" s="87"/>
      <c r="Q875" s="87"/>
      <c r="R875" s="6"/>
      <c r="S875" s="6"/>
      <c r="T875" s="6"/>
      <c r="U875" s="6"/>
      <c r="V875" s="6"/>
      <c r="W875" s="6"/>
      <c r="X875" s="6"/>
      <c r="Y875" s="6"/>
      <c r="Z875" s="6"/>
      <c r="AA875" s="6"/>
      <c r="AB875" s="6"/>
      <c r="AC875" s="6"/>
      <c r="AD875" s="6"/>
      <c r="AE875" s="6"/>
      <c r="AF875" s="6"/>
      <c r="AG875" s="6"/>
      <c r="AH875" s="6"/>
      <c r="AI875" s="6"/>
      <c r="AJ875" s="6"/>
    </row>
    <row r="876" spans="2:36" s="2" customFormat="1">
      <c r="B876" s="87"/>
      <c r="C876" s="87"/>
      <c r="D876" s="87"/>
      <c r="E876" s="87"/>
      <c r="F876" s="87"/>
      <c r="G876" s="87"/>
      <c r="H876" s="87"/>
      <c r="I876" s="87"/>
      <c r="J876" s="87"/>
      <c r="K876" s="87"/>
      <c r="L876" s="87"/>
      <c r="M876" s="87"/>
      <c r="N876" s="87"/>
      <c r="O876" s="87"/>
      <c r="P876" s="87"/>
      <c r="Q876" s="87"/>
      <c r="R876" s="6"/>
      <c r="S876" s="6"/>
      <c r="T876" s="6"/>
      <c r="U876" s="6"/>
      <c r="V876" s="6"/>
      <c r="W876" s="6"/>
      <c r="X876" s="6"/>
      <c r="Y876" s="6"/>
      <c r="Z876" s="6"/>
      <c r="AA876" s="6"/>
      <c r="AB876" s="6"/>
      <c r="AC876" s="6"/>
      <c r="AD876" s="6"/>
      <c r="AE876" s="6"/>
      <c r="AF876" s="6"/>
      <c r="AG876" s="6"/>
      <c r="AH876" s="6"/>
      <c r="AI876" s="6"/>
      <c r="AJ876" s="6"/>
    </row>
    <row r="877" spans="2:36" s="2" customFormat="1">
      <c r="B877" s="87"/>
      <c r="C877" s="87"/>
      <c r="D877" s="87"/>
      <c r="E877" s="87"/>
      <c r="F877" s="87"/>
      <c r="G877" s="87"/>
      <c r="H877" s="87"/>
      <c r="I877" s="87"/>
      <c r="J877" s="87"/>
      <c r="K877" s="87"/>
      <c r="L877" s="87"/>
      <c r="M877" s="87"/>
      <c r="N877" s="87"/>
      <c r="O877" s="87"/>
      <c r="P877" s="87"/>
      <c r="Q877" s="87"/>
      <c r="R877" s="6"/>
      <c r="S877" s="6"/>
      <c r="T877" s="6"/>
      <c r="U877" s="6"/>
      <c r="V877" s="6"/>
      <c r="W877" s="6"/>
      <c r="X877" s="6"/>
      <c r="Y877" s="6"/>
      <c r="Z877" s="6"/>
      <c r="AA877" s="6"/>
      <c r="AB877" s="6"/>
      <c r="AC877" s="6"/>
      <c r="AD877" s="6"/>
      <c r="AE877" s="6"/>
      <c r="AF877" s="6"/>
      <c r="AG877" s="6"/>
      <c r="AH877" s="6"/>
      <c r="AI877" s="6"/>
      <c r="AJ877" s="6"/>
    </row>
    <row r="878" spans="2:36" s="2" customFormat="1">
      <c r="B878" s="87"/>
      <c r="C878" s="87"/>
      <c r="D878" s="87"/>
      <c r="E878" s="87"/>
      <c r="F878" s="87"/>
      <c r="G878" s="87"/>
      <c r="H878" s="87"/>
      <c r="I878" s="87"/>
      <c r="J878" s="87"/>
      <c r="K878" s="87"/>
      <c r="L878" s="87"/>
      <c r="M878" s="87"/>
      <c r="N878" s="87"/>
      <c r="O878" s="87"/>
      <c r="P878" s="87"/>
      <c r="Q878" s="87"/>
      <c r="R878" s="6"/>
      <c r="S878" s="6"/>
      <c r="T878" s="6"/>
      <c r="U878" s="6"/>
      <c r="V878" s="6"/>
      <c r="W878" s="6"/>
      <c r="X878" s="6"/>
      <c r="Y878" s="6"/>
      <c r="Z878" s="6"/>
      <c r="AA878" s="6"/>
      <c r="AB878" s="6"/>
      <c r="AC878" s="6"/>
      <c r="AD878" s="6"/>
      <c r="AE878" s="6"/>
      <c r="AF878" s="6"/>
      <c r="AG878" s="6"/>
      <c r="AH878" s="6"/>
      <c r="AI878" s="6"/>
      <c r="AJ878" s="6"/>
    </row>
    <row r="879" spans="2:36" s="2" customFormat="1">
      <c r="B879" s="87"/>
      <c r="C879" s="87"/>
      <c r="D879" s="87"/>
      <c r="E879" s="87"/>
      <c r="F879" s="87"/>
      <c r="G879" s="87"/>
      <c r="H879" s="87"/>
      <c r="I879" s="87"/>
      <c r="J879" s="87"/>
      <c r="K879" s="87"/>
      <c r="L879" s="87"/>
      <c r="M879" s="87"/>
      <c r="N879" s="87"/>
      <c r="O879" s="87"/>
      <c r="P879" s="87"/>
      <c r="Q879" s="87"/>
      <c r="R879" s="6"/>
      <c r="S879" s="6"/>
      <c r="T879" s="6"/>
      <c r="U879" s="6"/>
      <c r="V879" s="6"/>
      <c r="W879" s="6"/>
      <c r="X879" s="6"/>
      <c r="Y879" s="6"/>
      <c r="Z879" s="6"/>
      <c r="AA879" s="6"/>
      <c r="AB879" s="6"/>
      <c r="AC879" s="6"/>
      <c r="AD879" s="6"/>
      <c r="AE879" s="6"/>
      <c r="AF879" s="6"/>
      <c r="AG879" s="6"/>
      <c r="AH879" s="6"/>
      <c r="AI879" s="6"/>
      <c r="AJ879" s="6"/>
    </row>
    <row r="880" spans="2:36" s="2" customFormat="1">
      <c r="B880" s="87"/>
      <c r="C880" s="87"/>
      <c r="D880" s="87"/>
      <c r="E880" s="87"/>
      <c r="F880" s="87"/>
      <c r="G880" s="87"/>
      <c r="H880" s="87"/>
      <c r="I880" s="87"/>
      <c r="J880" s="87"/>
      <c r="K880" s="87"/>
      <c r="L880" s="87"/>
      <c r="M880" s="87"/>
      <c r="N880" s="87"/>
      <c r="O880" s="87"/>
      <c r="P880" s="87"/>
      <c r="Q880" s="87"/>
      <c r="R880" s="6"/>
      <c r="S880" s="6"/>
      <c r="T880" s="6"/>
      <c r="U880" s="6"/>
      <c r="V880" s="6"/>
      <c r="W880" s="6"/>
      <c r="X880" s="6"/>
      <c r="Y880" s="6"/>
      <c r="Z880" s="6"/>
      <c r="AA880" s="6"/>
      <c r="AB880" s="6"/>
      <c r="AC880" s="6"/>
      <c r="AD880" s="6"/>
      <c r="AE880" s="6"/>
      <c r="AF880" s="6"/>
      <c r="AG880" s="6"/>
      <c r="AH880" s="6"/>
      <c r="AI880" s="6"/>
      <c r="AJ880" s="6"/>
    </row>
    <row r="881" spans="2:36" s="2" customFormat="1">
      <c r="B881" s="87"/>
      <c r="C881" s="87"/>
      <c r="D881" s="87"/>
      <c r="E881" s="87"/>
      <c r="F881" s="87"/>
      <c r="G881" s="87"/>
      <c r="H881" s="87"/>
      <c r="I881" s="87"/>
      <c r="J881" s="87"/>
      <c r="K881" s="87"/>
      <c r="L881" s="87"/>
      <c r="M881" s="87"/>
      <c r="N881" s="87"/>
      <c r="O881" s="87"/>
      <c r="P881" s="87"/>
      <c r="Q881" s="87"/>
      <c r="R881" s="6"/>
      <c r="S881" s="6"/>
      <c r="T881" s="6"/>
      <c r="U881" s="6"/>
      <c r="V881" s="6"/>
      <c r="W881" s="6"/>
      <c r="X881" s="6"/>
      <c r="Y881" s="6"/>
      <c r="Z881" s="6"/>
      <c r="AA881" s="6"/>
      <c r="AB881" s="6"/>
      <c r="AC881" s="6"/>
      <c r="AD881" s="6"/>
      <c r="AE881" s="6"/>
      <c r="AF881" s="6"/>
      <c r="AG881" s="6"/>
      <c r="AH881" s="6"/>
      <c r="AI881" s="6"/>
      <c r="AJ881" s="6"/>
    </row>
    <row r="882" spans="2:36" s="2" customFormat="1">
      <c r="B882" s="87"/>
      <c r="C882" s="87"/>
      <c r="D882" s="87"/>
      <c r="E882" s="87"/>
      <c r="F882" s="87"/>
      <c r="G882" s="87"/>
      <c r="H882" s="87"/>
      <c r="I882" s="87"/>
      <c r="J882" s="87"/>
      <c r="K882" s="87"/>
      <c r="L882" s="87"/>
      <c r="M882" s="87"/>
      <c r="N882" s="87"/>
      <c r="O882" s="87"/>
      <c r="P882" s="87"/>
      <c r="Q882" s="87"/>
      <c r="R882" s="6"/>
      <c r="S882" s="6"/>
      <c r="T882" s="6"/>
      <c r="U882" s="6"/>
      <c r="V882" s="6"/>
      <c r="W882" s="6"/>
      <c r="X882" s="6"/>
      <c r="Y882" s="6"/>
      <c r="Z882" s="6"/>
      <c r="AA882" s="6"/>
      <c r="AB882" s="6"/>
      <c r="AC882" s="6"/>
      <c r="AD882" s="6"/>
      <c r="AE882" s="6"/>
      <c r="AF882" s="6"/>
      <c r="AG882" s="6"/>
      <c r="AH882" s="6"/>
      <c r="AI882" s="6"/>
      <c r="AJ882" s="6"/>
    </row>
    <row r="883" spans="2:36" s="2" customFormat="1">
      <c r="B883" s="87"/>
      <c r="C883" s="87"/>
      <c r="D883" s="87"/>
      <c r="E883" s="87"/>
      <c r="F883" s="87"/>
      <c r="G883" s="87"/>
      <c r="H883" s="87"/>
      <c r="I883" s="87"/>
      <c r="J883" s="87"/>
      <c r="K883" s="87"/>
      <c r="L883" s="87"/>
      <c r="M883" s="87"/>
      <c r="N883" s="87"/>
      <c r="O883" s="87"/>
      <c r="P883" s="87"/>
      <c r="Q883" s="87"/>
      <c r="R883" s="6"/>
      <c r="S883" s="6"/>
      <c r="T883" s="6"/>
      <c r="U883" s="6"/>
      <c r="V883" s="6"/>
      <c r="W883" s="6"/>
      <c r="X883" s="6"/>
      <c r="Y883" s="6"/>
      <c r="Z883" s="6"/>
      <c r="AA883" s="6"/>
      <c r="AB883" s="6"/>
      <c r="AC883" s="6"/>
      <c r="AD883" s="6"/>
      <c r="AE883" s="6"/>
      <c r="AF883" s="6"/>
      <c r="AG883" s="6"/>
      <c r="AH883" s="6"/>
      <c r="AI883" s="6"/>
      <c r="AJ883" s="6"/>
    </row>
    <row r="884" spans="2:36" s="2" customFormat="1">
      <c r="B884" s="87"/>
      <c r="C884" s="87"/>
      <c r="D884" s="87"/>
      <c r="E884" s="87"/>
      <c r="F884" s="87"/>
      <c r="G884" s="87"/>
      <c r="H884" s="87"/>
      <c r="I884" s="87"/>
      <c r="J884" s="87"/>
      <c r="K884" s="87"/>
      <c r="L884" s="87"/>
      <c r="M884" s="87"/>
      <c r="N884" s="87"/>
      <c r="O884" s="87"/>
      <c r="P884" s="87"/>
      <c r="Q884" s="87"/>
      <c r="R884" s="6"/>
      <c r="S884" s="6"/>
      <c r="T884" s="6"/>
      <c r="U884" s="6"/>
      <c r="V884" s="6"/>
      <c r="W884" s="6"/>
      <c r="X884" s="6"/>
      <c r="Y884" s="6"/>
      <c r="Z884" s="6"/>
      <c r="AA884" s="6"/>
      <c r="AB884" s="6"/>
      <c r="AC884" s="6"/>
      <c r="AD884" s="6"/>
      <c r="AE884" s="6"/>
      <c r="AF884" s="6"/>
      <c r="AG884" s="6"/>
      <c r="AH884" s="6"/>
      <c r="AI884" s="6"/>
      <c r="AJ884" s="6"/>
    </row>
    <row r="885" spans="2:36" s="2" customFormat="1">
      <c r="B885" s="87"/>
      <c r="C885" s="87"/>
      <c r="D885" s="87"/>
      <c r="E885" s="87"/>
      <c r="F885" s="87"/>
      <c r="G885" s="87"/>
      <c r="H885" s="87"/>
      <c r="I885" s="87"/>
      <c r="J885" s="87"/>
      <c r="K885" s="87"/>
      <c r="L885" s="87"/>
      <c r="M885" s="87"/>
      <c r="N885" s="87"/>
      <c r="O885" s="87"/>
      <c r="P885" s="87"/>
      <c r="Q885" s="87"/>
      <c r="R885" s="6"/>
      <c r="S885" s="6"/>
      <c r="T885" s="6"/>
      <c r="U885" s="6"/>
      <c r="V885" s="6"/>
      <c r="W885" s="6"/>
      <c r="X885" s="6"/>
      <c r="Y885" s="6"/>
      <c r="Z885" s="6"/>
      <c r="AA885" s="6"/>
      <c r="AB885" s="6"/>
      <c r="AC885" s="6"/>
      <c r="AD885" s="6"/>
      <c r="AE885" s="6"/>
      <c r="AF885" s="6"/>
      <c r="AG885" s="6"/>
      <c r="AH885" s="6"/>
      <c r="AI885" s="6"/>
      <c r="AJ885" s="6"/>
    </row>
    <row r="886" spans="2:36" s="2" customFormat="1">
      <c r="B886" s="87"/>
      <c r="C886" s="87"/>
      <c r="D886" s="87"/>
      <c r="E886" s="87"/>
      <c r="F886" s="87"/>
      <c r="G886" s="87"/>
      <c r="H886" s="87"/>
      <c r="I886" s="87"/>
      <c r="J886" s="87"/>
      <c r="K886" s="87"/>
      <c r="L886" s="87"/>
      <c r="M886" s="87"/>
      <c r="N886" s="87"/>
      <c r="O886" s="87"/>
      <c r="P886" s="87"/>
      <c r="Q886" s="87"/>
      <c r="R886" s="6"/>
      <c r="S886" s="6"/>
      <c r="T886" s="6"/>
      <c r="U886" s="6"/>
      <c r="V886" s="6"/>
      <c r="W886" s="6"/>
      <c r="X886" s="6"/>
      <c r="Y886" s="6"/>
      <c r="Z886" s="6"/>
      <c r="AA886" s="6"/>
      <c r="AB886" s="6"/>
      <c r="AC886" s="6"/>
      <c r="AD886" s="6"/>
      <c r="AE886" s="6"/>
      <c r="AF886" s="6"/>
      <c r="AG886" s="6"/>
      <c r="AH886" s="6"/>
      <c r="AI886" s="6"/>
      <c r="AJ886" s="6"/>
    </row>
    <row r="887" spans="2:36" s="2" customFormat="1">
      <c r="B887" s="87"/>
      <c r="C887" s="87"/>
      <c r="D887" s="87"/>
      <c r="E887" s="87"/>
      <c r="F887" s="87"/>
      <c r="G887" s="87"/>
      <c r="H887" s="87"/>
      <c r="I887" s="87"/>
      <c r="J887" s="87"/>
      <c r="K887" s="87"/>
      <c r="L887" s="87"/>
      <c r="M887" s="87"/>
      <c r="N887" s="87"/>
      <c r="O887" s="87"/>
      <c r="P887" s="87"/>
      <c r="Q887" s="87"/>
      <c r="R887" s="6"/>
      <c r="S887" s="6"/>
      <c r="T887" s="6"/>
      <c r="U887" s="6"/>
      <c r="V887" s="6"/>
      <c r="W887" s="6"/>
      <c r="X887" s="6"/>
      <c r="Y887" s="6"/>
      <c r="Z887" s="6"/>
      <c r="AA887" s="6"/>
      <c r="AB887" s="6"/>
      <c r="AC887" s="6"/>
      <c r="AD887" s="6"/>
      <c r="AE887" s="6"/>
      <c r="AF887" s="6"/>
      <c r="AG887" s="6"/>
      <c r="AH887" s="6"/>
      <c r="AI887" s="6"/>
      <c r="AJ887" s="6"/>
    </row>
    <row r="888" spans="2:36" s="2" customFormat="1">
      <c r="B888" s="87"/>
      <c r="C888" s="87"/>
      <c r="D888" s="87"/>
      <c r="E888" s="87"/>
      <c r="F888" s="87"/>
      <c r="G888" s="87"/>
      <c r="H888" s="87"/>
      <c r="I888" s="87"/>
      <c r="J888" s="87"/>
      <c r="K888" s="87"/>
      <c r="L888" s="87"/>
      <c r="M888" s="87"/>
      <c r="N888" s="87"/>
      <c r="O888" s="87"/>
      <c r="P888" s="87"/>
      <c r="Q888" s="87"/>
      <c r="R888" s="6"/>
      <c r="S888" s="6"/>
      <c r="T888" s="6"/>
      <c r="U888" s="6"/>
      <c r="V888" s="6"/>
      <c r="W888" s="6"/>
      <c r="X888" s="6"/>
      <c r="Y888" s="6"/>
      <c r="Z888" s="6"/>
      <c r="AA888" s="6"/>
      <c r="AB888" s="6"/>
      <c r="AC888" s="6"/>
      <c r="AD888" s="6"/>
      <c r="AE888" s="6"/>
      <c r="AF888" s="6"/>
      <c r="AG888" s="6"/>
      <c r="AH888" s="6"/>
      <c r="AI888" s="6"/>
      <c r="AJ888" s="6"/>
    </row>
    <row r="889" spans="2:36" s="2" customFormat="1">
      <c r="B889" s="87"/>
      <c r="C889" s="87"/>
      <c r="D889" s="87"/>
      <c r="E889" s="87"/>
      <c r="F889" s="87"/>
      <c r="G889" s="87"/>
      <c r="H889" s="87"/>
      <c r="I889" s="87"/>
      <c r="J889" s="87"/>
      <c r="K889" s="87"/>
      <c r="L889" s="87"/>
      <c r="M889" s="87"/>
      <c r="N889" s="87"/>
      <c r="O889" s="87"/>
      <c r="P889" s="87"/>
      <c r="Q889" s="87"/>
      <c r="R889" s="6"/>
      <c r="S889" s="6"/>
      <c r="T889" s="6"/>
      <c r="U889" s="6"/>
      <c r="V889" s="6"/>
      <c r="W889" s="6"/>
      <c r="X889" s="6"/>
      <c r="Y889" s="6"/>
      <c r="Z889" s="6"/>
      <c r="AA889" s="6"/>
      <c r="AB889" s="6"/>
      <c r="AC889" s="6"/>
      <c r="AD889" s="6"/>
      <c r="AE889" s="6"/>
      <c r="AF889" s="6"/>
      <c r="AG889" s="6"/>
      <c r="AH889" s="6"/>
      <c r="AI889" s="6"/>
      <c r="AJ889" s="6"/>
    </row>
    <row r="890" spans="2:36" s="2" customFormat="1">
      <c r="B890" s="87"/>
      <c r="C890" s="87"/>
      <c r="D890" s="87"/>
      <c r="E890" s="87"/>
      <c r="F890" s="87"/>
      <c r="G890" s="87"/>
      <c r="H890" s="87"/>
      <c r="I890" s="87"/>
      <c r="J890" s="87"/>
      <c r="K890" s="87"/>
      <c r="L890" s="87"/>
      <c r="M890" s="87"/>
      <c r="N890" s="87"/>
      <c r="O890" s="87"/>
      <c r="P890" s="87"/>
      <c r="Q890" s="87"/>
      <c r="R890" s="6"/>
      <c r="S890" s="6"/>
      <c r="T890" s="6"/>
      <c r="U890" s="6"/>
      <c r="V890" s="6"/>
      <c r="W890" s="6"/>
      <c r="X890" s="6"/>
      <c r="Y890" s="6"/>
      <c r="Z890" s="6"/>
      <c r="AA890" s="6"/>
      <c r="AB890" s="6"/>
      <c r="AC890" s="6"/>
      <c r="AD890" s="6"/>
      <c r="AE890" s="6"/>
      <c r="AF890" s="6"/>
      <c r="AG890" s="6"/>
      <c r="AH890" s="6"/>
      <c r="AI890" s="6"/>
      <c r="AJ890" s="6"/>
    </row>
    <row r="891" spans="2:36" s="2" customFormat="1">
      <c r="B891" s="87"/>
      <c r="C891" s="87"/>
      <c r="D891" s="87"/>
      <c r="E891" s="87"/>
      <c r="F891" s="87"/>
      <c r="G891" s="87"/>
      <c r="H891" s="87"/>
      <c r="I891" s="87"/>
      <c r="J891" s="87"/>
      <c r="K891" s="87"/>
      <c r="L891" s="87"/>
      <c r="M891" s="87"/>
      <c r="N891" s="87"/>
      <c r="O891" s="87"/>
      <c r="P891" s="87"/>
      <c r="Q891" s="87"/>
      <c r="R891" s="6"/>
      <c r="S891" s="6"/>
      <c r="T891" s="6"/>
      <c r="U891" s="6"/>
      <c r="V891" s="6"/>
      <c r="W891" s="6"/>
      <c r="X891" s="6"/>
      <c r="Y891" s="6"/>
      <c r="Z891" s="6"/>
      <c r="AA891" s="6"/>
      <c r="AB891" s="6"/>
      <c r="AC891" s="6"/>
      <c r="AD891" s="6"/>
      <c r="AE891" s="6"/>
      <c r="AF891" s="6"/>
      <c r="AG891" s="6"/>
      <c r="AH891" s="6"/>
      <c r="AI891" s="6"/>
      <c r="AJ891" s="6"/>
    </row>
    <row r="892" spans="2:36" s="2" customFormat="1">
      <c r="B892" s="87"/>
      <c r="C892" s="87"/>
      <c r="D892" s="87"/>
      <c r="E892" s="87"/>
      <c r="F892" s="87"/>
      <c r="G892" s="87"/>
      <c r="H892" s="87"/>
      <c r="I892" s="87"/>
      <c r="J892" s="87"/>
      <c r="K892" s="87"/>
      <c r="L892" s="87"/>
      <c r="M892" s="87"/>
      <c r="N892" s="87"/>
      <c r="O892" s="87"/>
      <c r="P892" s="87"/>
      <c r="Q892" s="87"/>
      <c r="R892" s="6"/>
      <c r="S892" s="6"/>
      <c r="T892" s="6"/>
      <c r="U892" s="6"/>
      <c r="V892" s="6"/>
      <c r="W892" s="6"/>
      <c r="X892" s="6"/>
      <c r="Y892" s="6"/>
      <c r="Z892" s="6"/>
      <c r="AA892" s="6"/>
      <c r="AB892" s="6"/>
      <c r="AC892" s="6"/>
      <c r="AD892" s="6"/>
      <c r="AE892" s="6"/>
      <c r="AF892" s="6"/>
      <c r="AG892" s="6"/>
      <c r="AH892" s="6"/>
      <c r="AI892" s="6"/>
      <c r="AJ892" s="6"/>
    </row>
    <row r="893" spans="2:36" s="2" customFormat="1">
      <c r="B893" s="87"/>
      <c r="C893" s="87"/>
      <c r="D893" s="87"/>
      <c r="E893" s="87"/>
      <c r="F893" s="87"/>
      <c r="G893" s="87"/>
      <c r="H893" s="87"/>
      <c r="I893" s="87"/>
      <c r="J893" s="87"/>
      <c r="K893" s="87"/>
      <c r="L893" s="87"/>
      <c r="M893" s="87"/>
      <c r="N893" s="87"/>
      <c r="O893" s="87"/>
      <c r="P893" s="87"/>
      <c r="Q893" s="87"/>
      <c r="R893" s="6"/>
      <c r="S893" s="6"/>
      <c r="T893" s="6"/>
      <c r="U893" s="6"/>
      <c r="V893" s="6"/>
      <c r="W893" s="6"/>
      <c r="X893" s="6"/>
      <c r="Y893" s="6"/>
      <c r="Z893" s="6"/>
      <c r="AA893" s="6"/>
      <c r="AB893" s="6"/>
      <c r="AC893" s="6"/>
      <c r="AD893" s="6"/>
      <c r="AE893" s="6"/>
      <c r="AF893" s="6"/>
      <c r="AG893" s="6"/>
      <c r="AH893" s="6"/>
      <c r="AI893" s="6"/>
      <c r="AJ893" s="6"/>
    </row>
    <row r="894" spans="2:36" s="2" customFormat="1">
      <c r="B894" s="87"/>
      <c r="C894" s="87"/>
      <c r="D894" s="87"/>
      <c r="E894" s="87"/>
      <c r="F894" s="87"/>
      <c r="G894" s="87"/>
      <c r="H894" s="87"/>
      <c r="I894" s="87"/>
      <c r="J894" s="87"/>
      <c r="K894" s="87"/>
      <c r="L894" s="87"/>
      <c r="M894" s="87"/>
      <c r="N894" s="87"/>
      <c r="O894" s="87"/>
      <c r="P894" s="87"/>
      <c r="Q894" s="87"/>
      <c r="R894" s="6"/>
      <c r="S894" s="6"/>
      <c r="T894" s="6"/>
      <c r="U894" s="6"/>
      <c r="V894" s="6"/>
      <c r="W894" s="6"/>
      <c r="X894" s="6"/>
      <c r="Y894" s="6"/>
      <c r="Z894" s="6"/>
      <c r="AA894" s="6"/>
      <c r="AB894" s="6"/>
      <c r="AC894" s="6"/>
      <c r="AD894" s="6"/>
      <c r="AE894" s="6"/>
      <c r="AF894" s="6"/>
      <c r="AG894" s="6"/>
      <c r="AH894" s="6"/>
      <c r="AI894" s="6"/>
      <c r="AJ894" s="6"/>
    </row>
    <row r="895" spans="2:36" s="2" customFormat="1">
      <c r="B895" s="87"/>
      <c r="C895" s="87"/>
      <c r="D895" s="87"/>
      <c r="E895" s="87"/>
      <c r="F895" s="87"/>
      <c r="G895" s="87"/>
      <c r="H895" s="87"/>
      <c r="I895" s="87"/>
      <c r="J895" s="87"/>
      <c r="K895" s="87"/>
      <c r="L895" s="87"/>
      <c r="M895" s="87"/>
      <c r="N895" s="87"/>
      <c r="O895" s="87"/>
      <c r="P895" s="87"/>
      <c r="Q895" s="87"/>
      <c r="R895" s="6"/>
      <c r="S895" s="6"/>
      <c r="T895" s="6"/>
      <c r="U895" s="6"/>
      <c r="V895" s="6"/>
      <c r="W895" s="6"/>
      <c r="X895" s="6"/>
      <c r="Y895" s="6"/>
      <c r="Z895" s="6"/>
      <c r="AA895" s="6"/>
      <c r="AB895" s="6"/>
      <c r="AC895" s="6"/>
      <c r="AD895" s="6"/>
      <c r="AE895" s="6"/>
      <c r="AF895" s="6"/>
      <c r="AG895" s="6"/>
      <c r="AH895" s="6"/>
      <c r="AI895" s="6"/>
      <c r="AJ895" s="6"/>
    </row>
    <row r="896" spans="2:36" s="2" customFormat="1">
      <c r="B896" s="87"/>
      <c r="C896" s="87"/>
      <c r="D896" s="87"/>
      <c r="E896" s="87"/>
      <c r="F896" s="87"/>
      <c r="G896" s="87"/>
      <c r="H896" s="87"/>
      <c r="I896" s="87"/>
      <c r="J896" s="87"/>
      <c r="K896" s="87"/>
      <c r="L896" s="87"/>
      <c r="M896" s="87"/>
      <c r="N896" s="87"/>
      <c r="O896" s="87"/>
      <c r="P896" s="87"/>
      <c r="Q896" s="87"/>
      <c r="R896" s="6"/>
      <c r="S896" s="6"/>
      <c r="T896" s="6"/>
      <c r="U896" s="6"/>
      <c r="V896" s="6"/>
      <c r="W896" s="6"/>
      <c r="X896" s="6"/>
      <c r="Y896" s="6"/>
      <c r="Z896" s="6"/>
      <c r="AA896" s="6"/>
      <c r="AB896" s="6"/>
      <c r="AC896" s="6"/>
      <c r="AD896" s="6"/>
      <c r="AE896" s="6"/>
      <c r="AF896" s="6"/>
      <c r="AG896" s="6"/>
      <c r="AH896" s="6"/>
      <c r="AI896" s="6"/>
      <c r="AJ896" s="6"/>
    </row>
    <row r="897" spans="2:36" s="2" customFormat="1">
      <c r="B897" s="87"/>
      <c r="C897" s="87"/>
      <c r="D897" s="87"/>
      <c r="E897" s="87"/>
      <c r="F897" s="87"/>
      <c r="G897" s="87"/>
      <c r="H897" s="87"/>
      <c r="I897" s="87"/>
      <c r="J897" s="87"/>
      <c r="K897" s="87"/>
      <c r="L897" s="87"/>
      <c r="M897" s="87"/>
      <c r="N897" s="87"/>
      <c r="O897" s="87"/>
      <c r="P897" s="87"/>
      <c r="Q897" s="87"/>
      <c r="R897" s="6"/>
      <c r="S897" s="6"/>
      <c r="T897" s="6"/>
      <c r="U897" s="6"/>
      <c r="V897" s="6"/>
      <c r="W897" s="6"/>
      <c r="X897" s="6"/>
      <c r="Y897" s="6"/>
      <c r="Z897" s="6"/>
      <c r="AA897" s="6"/>
      <c r="AB897" s="6"/>
      <c r="AC897" s="6"/>
      <c r="AD897" s="6"/>
      <c r="AE897" s="6"/>
      <c r="AF897" s="6"/>
      <c r="AG897" s="6"/>
      <c r="AH897" s="6"/>
      <c r="AI897" s="6"/>
      <c r="AJ897" s="6"/>
    </row>
    <row r="898" spans="2:36" s="2" customFormat="1">
      <c r="B898" s="87"/>
      <c r="C898" s="87"/>
      <c r="D898" s="87"/>
      <c r="E898" s="87"/>
      <c r="F898" s="87"/>
      <c r="G898" s="87"/>
      <c r="H898" s="87"/>
      <c r="I898" s="87"/>
      <c r="J898" s="87"/>
      <c r="K898" s="87"/>
      <c r="L898" s="87"/>
      <c r="M898" s="87"/>
      <c r="N898" s="87"/>
      <c r="O898" s="87"/>
      <c r="P898" s="87"/>
      <c r="Q898" s="87"/>
      <c r="R898" s="6"/>
      <c r="S898" s="6"/>
      <c r="T898" s="6"/>
      <c r="U898" s="6"/>
      <c r="V898" s="6"/>
      <c r="W898" s="6"/>
      <c r="X898" s="6"/>
      <c r="Y898" s="6"/>
      <c r="Z898" s="6"/>
      <c r="AA898" s="6"/>
      <c r="AB898" s="6"/>
      <c r="AC898" s="6"/>
      <c r="AD898" s="6"/>
      <c r="AE898" s="6"/>
      <c r="AF898" s="6"/>
      <c r="AG898" s="6"/>
      <c r="AH898" s="6"/>
      <c r="AI898" s="6"/>
      <c r="AJ898" s="6"/>
    </row>
    <row r="899" spans="2:36" s="2" customFormat="1">
      <c r="B899" s="87"/>
      <c r="C899" s="87"/>
      <c r="D899" s="87"/>
      <c r="E899" s="87"/>
      <c r="F899" s="87"/>
      <c r="G899" s="87"/>
      <c r="H899" s="87"/>
      <c r="I899" s="87"/>
      <c r="J899" s="87"/>
      <c r="K899" s="87"/>
      <c r="L899" s="87"/>
      <c r="M899" s="87"/>
      <c r="N899" s="87"/>
      <c r="O899" s="87"/>
      <c r="P899" s="87"/>
      <c r="Q899" s="87"/>
      <c r="R899" s="6"/>
      <c r="S899" s="6"/>
      <c r="T899" s="6"/>
      <c r="U899" s="6"/>
      <c r="V899" s="6"/>
      <c r="W899" s="6"/>
      <c r="X899" s="6"/>
      <c r="Y899" s="6"/>
      <c r="Z899" s="6"/>
      <c r="AA899" s="6"/>
      <c r="AB899" s="6"/>
      <c r="AC899" s="6"/>
      <c r="AD899" s="6"/>
      <c r="AE899" s="6"/>
      <c r="AF899" s="6"/>
      <c r="AG899" s="6"/>
      <c r="AH899" s="6"/>
      <c r="AI899" s="6"/>
      <c r="AJ899" s="6"/>
    </row>
    <row r="900" spans="2:36" s="2" customFormat="1">
      <c r="B900" s="87"/>
      <c r="C900" s="87"/>
      <c r="D900" s="87"/>
      <c r="E900" s="87"/>
      <c r="F900" s="87"/>
      <c r="G900" s="87"/>
      <c r="H900" s="87"/>
      <c r="I900" s="87"/>
      <c r="J900" s="87"/>
      <c r="K900" s="87"/>
      <c r="L900" s="87"/>
      <c r="M900" s="87"/>
      <c r="N900" s="87"/>
      <c r="O900" s="87"/>
      <c r="P900" s="87"/>
      <c r="Q900" s="87"/>
      <c r="R900" s="6"/>
      <c r="S900" s="6"/>
      <c r="T900" s="6"/>
      <c r="U900" s="6"/>
      <c r="V900" s="6"/>
      <c r="W900" s="6"/>
      <c r="X900" s="6"/>
      <c r="Y900" s="6"/>
      <c r="Z900" s="6"/>
      <c r="AA900" s="6"/>
      <c r="AB900" s="6"/>
      <c r="AC900" s="6"/>
      <c r="AD900" s="6"/>
      <c r="AE900" s="6"/>
      <c r="AF900" s="6"/>
      <c r="AG900" s="6"/>
      <c r="AH900" s="6"/>
      <c r="AI900" s="6"/>
      <c r="AJ900" s="6"/>
    </row>
    <row r="901" spans="2:36" s="2" customFormat="1">
      <c r="B901" s="87"/>
      <c r="C901" s="87"/>
      <c r="D901" s="87"/>
      <c r="E901" s="87"/>
      <c r="F901" s="87"/>
      <c r="G901" s="87"/>
      <c r="H901" s="87"/>
      <c r="I901" s="87"/>
      <c r="J901" s="87"/>
      <c r="K901" s="87"/>
      <c r="L901" s="87"/>
      <c r="M901" s="87"/>
      <c r="N901" s="87"/>
      <c r="O901" s="87"/>
      <c r="P901" s="87"/>
      <c r="Q901" s="87"/>
      <c r="R901" s="6"/>
      <c r="S901" s="6"/>
      <c r="T901" s="6"/>
      <c r="U901" s="6"/>
      <c r="V901" s="6"/>
      <c r="W901" s="6"/>
      <c r="X901" s="6"/>
      <c r="Y901" s="6"/>
      <c r="Z901" s="6"/>
      <c r="AA901" s="6"/>
      <c r="AB901" s="6"/>
      <c r="AC901" s="6"/>
      <c r="AD901" s="6"/>
      <c r="AE901" s="6"/>
      <c r="AF901" s="6"/>
      <c r="AG901" s="6"/>
      <c r="AH901" s="6"/>
      <c r="AI901" s="6"/>
      <c r="AJ901" s="6"/>
    </row>
    <row r="902" spans="2:36" s="2" customFormat="1">
      <c r="B902" s="87"/>
      <c r="C902" s="87"/>
      <c r="D902" s="87"/>
      <c r="E902" s="87"/>
      <c r="F902" s="87"/>
      <c r="G902" s="87"/>
      <c r="H902" s="87"/>
      <c r="I902" s="87"/>
      <c r="J902" s="87"/>
      <c r="K902" s="87"/>
      <c r="L902" s="87"/>
      <c r="M902" s="87"/>
      <c r="N902" s="87"/>
      <c r="O902" s="87"/>
      <c r="P902" s="87"/>
      <c r="Q902" s="87"/>
      <c r="R902" s="6"/>
      <c r="S902" s="6"/>
      <c r="T902" s="6"/>
      <c r="U902" s="6"/>
      <c r="V902" s="6"/>
      <c r="W902" s="6"/>
      <c r="X902" s="6"/>
      <c r="Y902" s="6"/>
      <c r="Z902" s="6"/>
      <c r="AA902" s="6"/>
      <c r="AB902" s="6"/>
      <c r="AC902" s="6"/>
      <c r="AD902" s="6"/>
      <c r="AE902" s="6"/>
      <c r="AF902" s="6"/>
      <c r="AG902" s="6"/>
      <c r="AH902" s="6"/>
      <c r="AI902" s="6"/>
      <c r="AJ902" s="6"/>
    </row>
    <row r="903" spans="2:36" s="2" customFormat="1">
      <c r="B903" s="87"/>
      <c r="C903" s="87"/>
      <c r="D903" s="87"/>
      <c r="E903" s="87"/>
      <c r="F903" s="87"/>
      <c r="G903" s="87"/>
      <c r="H903" s="87"/>
      <c r="I903" s="87"/>
      <c r="J903" s="87"/>
      <c r="K903" s="87"/>
      <c r="L903" s="87"/>
      <c r="M903" s="87"/>
      <c r="N903" s="87"/>
      <c r="O903" s="87"/>
      <c r="P903" s="87"/>
      <c r="Q903" s="87"/>
      <c r="R903" s="6"/>
      <c r="S903" s="6"/>
      <c r="T903" s="6"/>
      <c r="U903" s="6"/>
      <c r="V903" s="6"/>
      <c r="W903" s="6"/>
      <c r="X903" s="6"/>
      <c r="Y903" s="6"/>
      <c r="Z903" s="6"/>
      <c r="AA903" s="6"/>
      <c r="AB903" s="6"/>
      <c r="AC903" s="6"/>
      <c r="AD903" s="6"/>
      <c r="AE903" s="6"/>
      <c r="AF903" s="6"/>
      <c r="AG903" s="6"/>
      <c r="AH903" s="6"/>
      <c r="AI903" s="6"/>
      <c r="AJ903" s="6"/>
    </row>
    <row r="904" spans="2:36" s="2" customFormat="1">
      <c r="B904" s="87"/>
      <c r="C904" s="87"/>
      <c r="D904" s="87"/>
      <c r="E904" s="87"/>
      <c r="F904" s="87"/>
      <c r="G904" s="87"/>
      <c r="H904" s="87"/>
      <c r="I904" s="87"/>
      <c r="J904" s="87"/>
      <c r="K904" s="87"/>
      <c r="L904" s="87"/>
      <c r="M904" s="87"/>
      <c r="N904" s="87"/>
      <c r="O904" s="87"/>
      <c r="P904" s="87"/>
      <c r="Q904" s="87"/>
      <c r="R904" s="6"/>
      <c r="S904" s="6"/>
      <c r="T904" s="6"/>
      <c r="U904" s="6"/>
      <c r="V904" s="6"/>
      <c r="W904" s="6"/>
      <c r="X904" s="6"/>
      <c r="Y904" s="6"/>
      <c r="Z904" s="6"/>
      <c r="AA904" s="6"/>
      <c r="AB904" s="6"/>
      <c r="AC904" s="6"/>
      <c r="AD904" s="6"/>
      <c r="AE904" s="6"/>
      <c r="AF904" s="6"/>
      <c r="AG904" s="6"/>
      <c r="AH904" s="6"/>
      <c r="AI904" s="6"/>
      <c r="AJ904" s="6"/>
    </row>
    <row r="905" spans="2:36" s="2" customFormat="1">
      <c r="B905" s="87"/>
      <c r="C905" s="87"/>
      <c r="D905" s="87"/>
      <c r="E905" s="87"/>
      <c r="F905" s="87"/>
      <c r="G905" s="87"/>
      <c r="H905" s="87"/>
      <c r="I905" s="87"/>
      <c r="J905" s="87"/>
      <c r="K905" s="87"/>
      <c r="L905" s="87"/>
      <c r="M905" s="87"/>
      <c r="N905" s="87"/>
      <c r="O905" s="87"/>
      <c r="P905" s="87"/>
      <c r="Q905" s="87"/>
      <c r="R905" s="6"/>
      <c r="S905" s="6"/>
      <c r="T905" s="6"/>
      <c r="U905" s="6"/>
      <c r="V905" s="6"/>
      <c r="W905" s="6"/>
      <c r="X905" s="6"/>
      <c r="Y905" s="6"/>
      <c r="Z905" s="6"/>
      <c r="AA905" s="6"/>
      <c r="AB905" s="6"/>
      <c r="AC905" s="6"/>
      <c r="AD905" s="6"/>
      <c r="AE905" s="6"/>
      <c r="AF905" s="6"/>
      <c r="AG905" s="6"/>
      <c r="AH905" s="6"/>
      <c r="AI905" s="6"/>
      <c r="AJ905" s="6"/>
    </row>
    <row r="906" spans="2:36" s="2" customFormat="1">
      <c r="B906" s="87"/>
      <c r="C906" s="87"/>
      <c r="D906" s="87"/>
      <c r="E906" s="87"/>
      <c r="F906" s="87"/>
      <c r="G906" s="87"/>
      <c r="H906" s="87"/>
      <c r="I906" s="87"/>
      <c r="J906" s="87"/>
      <c r="K906" s="87"/>
      <c r="L906" s="87"/>
      <c r="M906" s="87"/>
      <c r="N906" s="87"/>
      <c r="O906" s="87"/>
      <c r="P906" s="87"/>
      <c r="Q906" s="87"/>
      <c r="R906" s="6"/>
      <c r="S906" s="6"/>
      <c r="T906" s="6"/>
      <c r="U906" s="6"/>
      <c r="V906" s="6"/>
      <c r="W906" s="6"/>
      <c r="X906" s="6"/>
      <c r="Y906" s="6"/>
      <c r="Z906" s="6"/>
      <c r="AA906" s="6"/>
      <c r="AB906" s="6"/>
      <c r="AC906" s="6"/>
      <c r="AD906" s="6"/>
      <c r="AE906" s="6"/>
      <c r="AF906" s="6"/>
      <c r="AG906" s="6"/>
      <c r="AH906" s="6"/>
      <c r="AI906" s="6"/>
      <c r="AJ906" s="6"/>
    </row>
    <row r="907" spans="2:36" s="2" customFormat="1">
      <c r="B907" s="87"/>
      <c r="C907" s="87"/>
      <c r="D907" s="87"/>
      <c r="E907" s="87"/>
      <c r="F907" s="87"/>
      <c r="G907" s="87"/>
      <c r="H907" s="87"/>
      <c r="I907" s="87"/>
      <c r="J907" s="87"/>
      <c r="K907" s="87"/>
      <c r="L907" s="87"/>
      <c r="M907" s="87"/>
      <c r="N907" s="87"/>
      <c r="O907" s="87"/>
      <c r="P907" s="87"/>
      <c r="Q907" s="87"/>
      <c r="R907" s="6"/>
      <c r="S907" s="6"/>
      <c r="T907" s="6"/>
      <c r="U907" s="6"/>
      <c r="V907" s="6"/>
      <c r="W907" s="6"/>
      <c r="X907" s="6"/>
      <c r="Y907" s="6"/>
      <c r="Z907" s="6"/>
      <c r="AA907" s="6"/>
      <c r="AB907" s="6"/>
      <c r="AC907" s="6"/>
      <c r="AD907" s="6"/>
      <c r="AE907" s="6"/>
      <c r="AF907" s="6"/>
      <c r="AG907" s="6"/>
      <c r="AH907" s="6"/>
      <c r="AI907" s="6"/>
      <c r="AJ907" s="6"/>
    </row>
    <row r="908" spans="2:36" s="2" customFormat="1">
      <c r="B908" s="87"/>
      <c r="C908" s="87"/>
      <c r="D908" s="87"/>
      <c r="E908" s="87"/>
      <c r="F908" s="87"/>
      <c r="G908" s="87"/>
      <c r="H908" s="87"/>
      <c r="I908" s="87"/>
      <c r="J908" s="87"/>
      <c r="K908" s="87"/>
      <c r="L908" s="87"/>
      <c r="M908" s="87"/>
      <c r="N908" s="87"/>
      <c r="O908" s="87"/>
      <c r="P908" s="87"/>
      <c r="Q908" s="87"/>
      <c r="R908" s="6"/>
      <c r="S908" s="6"/>
      <c r="T908" s="6"/>
      <c r="U908" s="6"/>
      <c r="V908" s="6"/>
      <c r="W908" s="6"/>
      <c r="X908" s="6"/>
      <c r="Y908" s="6"/>
      <c r="Z908" s="6"/>
      <c r="AA908" s="6"/>
      <c r="AB908" s="6"/>
      <c r="AC908" s="6"/>
      <c r="AD908" s="6"/>
      <c r="AE908" s="6"/>
      <c r="AF908" s="6"/>
      <c r="AG908" s="6"/>
      <c r="AH908" s="6"/>
      <c r="AI908" s="6"/>
      <c r="AJ908" s="6"/>
    </row>
    <row r="909" spans="2:36" s="2" customFormat="1">
      <c r="B909" s="87"/>
      <c r="C909" s="87"/>
      <c r="D909" s="87"/>
      <c r="E909" s="87"/>
      <c r="F909" s="87"/>
      <c r="G909" s="87"/>
      <c r="H909" s="87"/>
      <c r="I909" s="87"/>
      <c r="J909" s="87"/>
      <c r="K909" s="87"/>
      <c r="L909" s="87"/>
      <c r="M909" s="87"/>
      <c r="N909" s="87"/>
      <c r="O909" s="87"/>
      <c r="P909" s="87"/>
      <c r="Q909" s="87"/>
      <c r="R909" s="6"/>
      <c r="S909" s="6"/>
      <c r="T909" s="6"/>
      <c r="U909" s="6"/>
      <c r="V909" s="6"/>
      <c r="W909" s="6"/>
      <c r="X909" s="6"/>
      <c r="Y909" s="6"/>
      <c r="Z909" s="6"/>
      <c r="AA909" s="6"/>
      <c r="AB909" s="6"/>
      <c r="AC909" s="6"/>
      <c r="AD909" s="6"/>
      <c r="AE909" s="6"/>
      <c r="AF909" s="6"/>
      <c r="AG909" s="6"/>
      <c r="AH909" s="6"/>
      <c r="AI909" s="6"/>
      <c r="AJ909" s="6"/>
    </row>
    <row r="910" spans="2:36" s="2" customFormat="1">
      <c r="B910" s="87"/>
      <c r="C910" s="87"/>
      <c r="D910" s="87"/>
      <c r="E910" s="87"/>
      <c r="F910" s="87"/>
      <c r="G910" s="87"/>
      <c r="H910" s="87"/>
      <c r="I910" s="87"/>
      <c r="J910" s="87"/>
      <c r="K910" s="87"/>
      <c r="L910" s="87"/>
      <c r="M910" s="87"/>
      <c r="N910" s="87"/>
      <c r="O910" s="87"/>
      <c r="P910" s="87"/>
      <c r="Q910" s="87"/>
      <c r="R910" s="6"/>
      <c r="S910" s="6"/>
      <c r="T910" s="6"/>
      <c r="U910" s="6"/>
      <c r="V910" s="6"/>
      <c r="W910" s="6"/>
      <c r="X910" s="6"/>
      <c r="Y910" s="6"/>
      <c r="Z910" s="6"/>
      <c r="AA910" s="6"/>
      <c r="AB910" s="6"/>
      <c r="AC910" s="6"/>
      <c r="AD910" s="6"/>
      <c r="AE910" s="6"/>
      <c r="AF910" s="6"/>
      <c r="AG910" s="6"/>
      <c r="AH910" s="6"/>
      <c r="AI910" s="6"/>
      <c r="AJ910" s="6"/>
    </row>
    <row r="911" spans="2:36" s="2" customFormat="1">
      <c r="B911" s="87"/>
      <c r="C911" s="87"/>
      <c r="D911" s="87"/>
      <c r="E911" s="87"/>
      <c r="F911" s="87"/>
      <c r="G911" s="87"/>
      <c r="H911" s="87"/>
      <c r="I911" s="87"/>
      <c r="J911" s="87"/>
      <c r="K911" s="87"/>
      <c r="L911" s="87"/>
      <c r="M911" s="87"/>
      <c r="N911" s="87"/>
      <c r="O911" s="87"/>
      <c r="P911" s="87"/>
      <c r="Q911" s="87"/>
      <c r="R911" s="6"/>
      <c r="S911" s="6"/>
      <c r="T911" s="6"/>
      <c r="U911" s="6"/>
      <c r="V911" s="6"/>
      <c r="W911" s="6"/>
      <c r="X911" s="6"/>
      <c r="Y911" s="6"/>
      <c r="Z911" s="6"/>
      <c r="AA911" s="6"/>
      <c r="AB911" s="6"/>
      <c r="AC911" s="6"/>
      <c r="AD911" s="6"/>
      <c r="AE911" s="6"/>
      <c r="AF911" s="6"/>
      <c r="AG911" s="6"/>
      <c r="AH911" s="6"/>
      <c r="AI911" s="6"/>
      <c r="AJ911" s="6"/>
    </row>
    <row r="912" spans="2:36" s="2" customFormat="1">
      <c r="B912" s="87"/>
      <c r="C912" s="87"/>
      <c r="D912" s="87"/>
      <c r="E912" s="87"/>
      <c r="F912" s="87"/>
      <c r="G912" s="87"/>
      <c r="H912" s="87"/>
      <c r="I912" s="87"/>
      <c r="J912" s="87"/>
      <c r="K912" s="87"/>
      <c r="L912" s="87"/>
      <c r="M912" s="87"/>
      <c r="N912" s="87"/>
      <c r="O912" s="87"/>
      <c r="P912" s="87"/>
      <c r="Q912" s="87"/>
      <c r="R912" s="6"/>
      <c r="S912" s="6"/>
      <c r="T912" s="6"/>
      <c r="U912" s="6"/>
      <c r="V912" s="6"/>
      <c r="W912" s="6"/>
      <c r="X912" s="6"/>
      <c r="Y912" s="6"/>
      <c r="Z912" s="6"/>
      <c r="AA912" s="6"/>
      <c r="AB912" s="6"/>
      <c r="AC912" s="6"/>
      <c r="AD912" s="6"/>
      <c r="AE912" s="6"/>
      <c r="AF912" s="6"/>
      <c r="AG912" s="6"/>
      <c r="AH912" s="6"/>
      <c r="AI912" s="6"/>
      <c r="AJ912" s="6"/>
    </row>
    <row r="913" spans="2:36" s="2" customFormat="1">
      <c r="B913" s="87"/>
      <c r="C913" s="87"/>
      <c r="D913" s="87"/>
      <c r="E913" s="87"/>
      <c r="F913" s="87"/>
      <c r="G913" s="87"/>
      <c r="H913" s="87"/>
      <c r="I913" s="87"/>
      <c r="J913" s="87"/>
      <c r="K913" s="87"/>
      <c r="L913" s="87"/>
      <c r="M913" s="87"/>
      <c r="N913" s="87"/>
      <c r="O913" s="87"/>
      <c r="P913" s="87"/>
      <c r="Q913" s="87"/>
      <c r="R913" s="6"/>
      <c r="S913" s="6"/>
      <c r="T913" s="6"/>
      <c r="U913" s="6"/>
      <c r="V913" s="6"/>
      <c r="W913" s="6"/>
      <c r="X913" s="6"/>
      <c r="Y913" s="6"/>
      <c r="Z913" s="6"/>
      <c r="AA913" s="6"/>
      <c r="AB913" s="6"/>
      <c r="AC913" s="6"/>
      <c r="AD913" s="6"/>
      <c r="AE913" s="6"/>
      <c r="AF913" s="6"/>
      <c r="AG913" s="6"/>
      <c r="AH913" s="6"/>
      <c r="AI913" s="6"/>
      <c r="AJ913" s="6"/>
    </row>
    <row r="914" spans="2:36" s="2" customFormat="1">
      <c r="B914" s="87"/>
      <c r="C914" s="87"/>
      <c r="D914" s="87"/>
      <c r="E914" s="87"/>
      <c r="F914" s="87"/>
      <c r="G914" s="87"/>
      <c r="H914" s="87"/>
      <c r="I914" s="87"/>
      <c r="J914" s="87"/>
      <c r="K914" s="87"/>
      <c r="L914" s="87"/>
      <c r="M914" s="87"/>
      <c r="N914" s="87"/>
      <c r="O914" s="87"/>
      <c r="P914" s="87"/>
      <c r="Q914" s="87"/>
      <c r="R914" s="6"/>
      <c r="S914" s="6"/>
      <c r="T914" s="6"/>
      <c r="U914" s="6"/>
      <c r="V914" s="6"/>
      <c r="W914" s="6"/>
      <c r="X914" s="6"/>
      <c r="Y914" s="6"/>
      <c r="Z914" s="6"/>
      <c r="AA914" s="6"/>
      <c r="AB914" s="6"/>
      <c r="AC914" s="6"/>
      <c r="AD914" s="6"/>
      <c r="AE914" s="6"/>
      <c r="AF914" s="6"/>
      <c r="AG914" s="6"/>
      <c r="AH914" s="6"/>
      <c r="AI914" s="6"/>
      <c r="AJ914" s="6"/>
    </row>
    <row r="915" spans="2:36" s="2" customFormat="1">
      <c r="B915" s="87"/>
      <c r="C915" s="87"/>
      <c r="D915" s="87"/>
      <c r="E915" s="87"/>
      <c r="F915" s="87"/>
      <c r="G915" s="87"/>
      <c r="H915" s="87"/>
      <c r="I915" s="87"/>
      <c r="J915" s="87"/>
      <c r="K915" s="87"/>
      <c r="L915" s="87"/>
      <c r="M915" s="87"/>
      <c r="N915" s="87"/>
      <c r="O915" s="87"/>
      <c r="P915" s="87"/>
      <c r="Q915" s="87"/>
      <c r="R915" s="6"/>
      <c r="S915" s="6"/>
      <c r="T915" s="6"/>
      <c r="U915" s="6"/>
      <c r="V915" s="6"/>
      <c r="W915" s="6"/>
      <c r="X915" s="6"/>
      <c r="Y915" s="6"/>
      <c r="Z915" s="6"/>
      <c r="AA915" s="6"/>
      <c r="AB915" s="6"/>
      <c r="AC915" s="6"/>
      <c r="AD915" s="6"/>
      <c r="AE915" s="6"/>
      <c r="AF915" s="6"/>
      <c r="AG915" s="6"/>
      <c r="AH915" s="6"/>
      <c r="AI915" s="6"/>
      <c r="AJ915" s="6"/>
    </row>
    <row r="916" spans="2:36" s="2" customFormat="1">
      <c r="B916" s="87"/>
      <c r="C916" s="87"/>
      <c r="D916" s="87"/>
      <c r="E916" s="87"/>
      <c r="F916" s="87"/>
      <c r="G916" s="87"/>
      <c r="H916" s="87"/>
      <c r="I916" s="87"/>
      <c r="J916" s="87"/>
      <c r="K916" s="87"/>
      <c r="L916" s="87"/>
      <c r="M916" s="87"/>
      <c r="N916" s="87"/>
      <c r="O916" s="87"/>
      <c r="P916" s="87"/>
      <c r="Q916" s="87"/>
      <c r="R916" s="6"/>
      <c r="S916" s="6"/>
      <c r="T916" s="6"/>
      <c r="U916" s="6"/>
      <c r="V916" s="6"/>
      <c r="W916" s="6"/>
      <c r="X916" s="6"/>
      <c r="Y916" s="6"/>
      <c r="Z916" s="6"/>
      <c r="AA916" s="6"/>
      <c r="AB916" s="6"/>
      <c r="AC916" s="6"/>
      <c r="AD916" s="6"/>
      <c r="AE916" s="6"/>
      <c r="AF916" s="6"/>
      <c r="AG916" s="6"/>
      <c r="AH916" s="6"/>
      <c r="AI916" s="6"/>
      <c r="AJ916" s="6"/>
    </row>
    <row r="917" spans="2:36" s="2" customFormat="1">
      <c r="B917" s="87"/>
      <c r="C917" s="87"/>
      <c r="D917" s="87"/>
      <c r="E917" s="87"/>
      <c r="F917" s="87"/>
      <c r="G917" s="87"/>
      <c r="H917" s="87"/>
      <c r="I917" s="87"/>
      <c r="J917" s="87"/>
      <c r="K917" s="87"/>
      <c r="L917" s="87"/>
      <c r="M917" s="87"/>
      <c r="N917" s="87"/>
      <c r="O917" s="87"/>
      <c r="P917" s="87"/>
      <c r="Q917" s="87"/>
      <c r="R917" s="6"/>
      <c r="S917" s="6"/>
      <c r="T917" s="6"/>
      <c r="U917" s="6"/>
      <c r="V917" s="6"/>
      <c r="W917" s="6"/>
      <c r="X917" s="6"/>
      <c r="Y917" s="6"/>
      <c r="Z917" s="6"/>
      <c r="AA917" s="6"/>
      <c r="AB917" s="6"/>
      <c r="AC917" s="6"/>
      <c r="AD917" s="6"/>
      <c r="AE917" s="6"/>
      <c r="AF917" s="6"/>
      <c r="AG917" s="6"/>
      <c r="AH917" s="6"/>
      <c r="AI917" s="6"/>
      <c r="AJ917" s="6"/>
    </row>
    <row r="918" spans="2:36" s="2" customFormat="1">
      <c r="B918" s="87"/>
      <c r="C918" s="87"/>
      <c r="D918" s="87"/>
      <c r="E918" s="87"/>
      <c r="F918" s="87"/>
      <c r="G918" s="87"/>
      <c r="H918" s="87"/>
      <c r="I918" s="87"/>
      <c r="J918" s="87"/>
      <c r="K918" s="87"/>
      <c r="L918" s="87"/>
      <c r="M918" s="87"/>
      <c r="N918" s="87"/>
      <c r="O918" s="87"/>
      <c r="P918" s="87"/>
      <c r="Q918" s="87"/>
      <c r="R918" s="6"/>
      <c r="S918" s="6"/>
      <c r="T918" s="6"/>
      <c r="U918" s="6"/>
      <c r="V918" s="6"/>
      <c r="W918" s="6"/>
      <c r="X918" s="6"/>
      <c r="Y918" s="6"/>
      <c r="Z918" s="6"/>
      <c r="AA918" s="6"/>
      <c r="AB918" s="6"/>
      <c r="AC918" s="6"/>
      <c r="AD918" s="6"/>
      <c r="AE918" s="6"/>
      <c r="AF918" s="6"/>
      <c r="AG918" s="6"/>
      <c r="AH918" s="6"/>
      <c r="AI918" s="6"/>
      <c r="AJ918" s="6"/>
    </row>
    <row r="919" spans="2:36" s="2" customFormat="1">
      <c r="B919" s="87"/>
      <c r="C919" s="87"/>
      <c r="D919" s="87"/>
      <c r="E919" s="87"/>
      <c r="F919" s="87"/>
      <c r="G919" s="87"/>
      <c r="H919" s="87"/>
      <c r="I919" s="87"/>
      <c r="J919" s="87"/>
      <c r="K919" s="87"/>
      <c r="L919" s="87"/>
      <c r="M919" s="87"/>
      <c r="N919" s="87"/>
      <c r="O919" s="87"/>
      <c r="P919" s="87"/>
      <c r="Q919" s="87"/>
      <c r="R919" s="6"/>
      <c r="S919" s="6"/>
      <c r="T919" s="6"/>
      <c r="U919" s="6"/>
      <c r="V919" s="6"/>
      <c r="W919" s="6"/>
      <c r="X919" s="6"/>
      <c r="Y919" s="6"/>
      <c r="Z919" s="6"/>
      <c r="AA919" s="6"/>
      <c r="AB919" s="6"/>
      <c r="AC919" s="6"/>
      <c r="AD919" s="6"/>
      <c r="AE919" s="6"/>
      <c r="AF919" s="6"/>
      <c r="AG919" s="6"/>
      <c r="AH919" s="6"/>
      <c r="AI919" s="6"/>
      <c r="AJ919" s="6"/>
    </row>
    <row r="920" spans="2:36" s="2" customFormat="1">
      <c r="B920" s="87"/>
      <c r="C920" s="87"/>
      <c r="D920" s="87"/>
      <c r="E920" s="87"/>
      <c r="F920" s="87"/>
      <c r="G920" s="87"/>
      <c r="H920" s="87"/>
      <c r="I920" s="87"/>
      <c r="J920" s="87"/>
      <c r="K920" s="87"/>
      <c r="L920" s="87"/>
      <c r="M920" s="87"/>
      <c r="N920" s="87"/>
      <c r="O920" s="87"/>
      <c r="P920" s="87"/>
      <c r="Q920" s="87"/>
      <c r="R920" s="6"/>
      <c r="S920" s="6"/>
      <c r="T920" s="6"/>
      <c r="U920" s="6"/>
      <c r="V920" s="6"/>
      <c r="W920" s="6"/>
      <c r="X920" s="6"/>
      <c r="Y920" s="6"/>
      <c r="Z920" s="6"/>
      <c r="AA920" s="6"/>
      <c r="AB920" s="6"/>
      <c r="AC920" s="6"/>
      <c r="AD920" s="6"/>
      <c r="AE920" s="6"/>
      <c r="AF920" s="6"/>
      <c r="AG920" s="6"/>
      <c r="AH920" s="6"/>
      <c r="AI920" s="6"/>
      <c r="AJ920" s="6"/>
    </row>
    <row r="921" spans="2:36" s="2" customFormat="1">
      <c r="B921" s="87"/>
      <c r="C921" s="87"/>
      <c r="D921" s="87"/>
      <c r="E921" s="87"/>
      <c r="F921" s="87"/>
      <c r="G921" s="87"/>
      <c r="H921" s="87"/>
      <c r="I921" s="87"/>
      <c r="J921" s="87"/>
      <c r="K921" s="87"/>
      <c r="L921" s="87"/>
      <c r="M921" s="87"/>
      <c r="N921" s="87"/>
      <c r="O921" s="87"/>
      <c r="P921" s="87"/>
      <c r="Q921" s="87"/>
      <c r="R921" s="6"/>
      <c r="S921" s="6"/>
      <c r="T921" s="6"/>
      <c r="U921" s="6"/>
      <c r="V921" s="6"/>
      <c r="W921" s="6"/>
      <c r="X921" s="6"/>
      <c r="Y921" s="6"/>
      <c r="Z921" s="6"/>
      <c r="AA921" s="6"/>
      <c r="AB921" s="6"/>
      <c r="AC921" s="6"/>
      <c r="AD921" s="6"/>
      <c r="AE921" s="6"/>
      <c r="AF921" s="6"/>
      <c r="AG921" s="6"/>
      <c r="AH921" s="6"/>
      <c r="AI921" s="6"/>
      <c r="AJ921" s="6"/>
    </row>
    <row r="922" spans="2:36" s="2" customFormat="1">
      <c r="B922" s="87"/>
      <c r="C922" s="87"/>
      <c r="D922" s="87"/>
      <c r="E922" s="87"/>
      <c r="F922" s="87"/>
      <c r="G922" s="87"/>
      <c r="H922" s="87"/>
      <c r="I922" s="87"/>
      <c r="J922" s="87"/>
      <c r="K922" s="87"/>
      <c r="L922" s="87"/>
      <c r="M922" s="87"/>
      <c r="N922" s="87"/>
      <c r="O922" s="87"/>
      <c r="P922" s="87"/>
      <c r="Q922" s="87"/>
      <c r="R922" s="6"/>
      <c r="S922" s="6"/>
      <c r="T922" s="6"/>
      <c r="U922" s="6"/>
      <c r="V922" s="6"/>
      <c r="W922" s="6"/>
      <c r="X922" s="6"/>
      <c r="Y922" s="6"/>
      <c r="Z922" s="6"/>
      <c r="AA922" s="6"/>
      <c r="AB922" s="6"/>
      <c r="AC922" s="6"/>
      <c r="AD922" s="6"/>
      <c r="AE922" s="6"/>
      <c r="AF922" s="6"/>
      <c r="AG922" s="6"/>
      <c r="AH922" s="6"/>
      <c r="AI922" s="6"/>
      <c r="AJ922" s="6"/>
    </row>
    <row r="923" spans="2:36" s="2" customFormat="1">
      <c r="B923" s="87"/>
      <c r="C923" s="87"/>
      <c r="D923" s="87"/>
      <c r="E923" s="87"/>
      <c r="F923" s="87"/>
      <c r="G923" s="87"/>
      <c r="H923" s="87"/>
      <c r="I923" s="87"/>
      <c r="J923" s="87"/>
      <c r="K923" s="87"/>
      <c r="L923" s="87"/>
      <c r="M923" s="87"/>
      <c r="N923" s="87"/>
      <c r="O923" s="87"/>
      <c r="P923" s="87"/>
      <c r="Q923" s="87"/>
      <c r="R923" s="6"/>
      <c r="S923" s="6"/>
      <c r="T923" s="6"/>
      <c r="U923" s="6"/>
      <c r="V923" s="6"/>
      <c r="W923" s="6"/>
      <c r="X923" s="6"/>
      <c r="Y923" s="6"/>
      <c r="Z923" s="6"/>
      <c r="AA923" s="6"/>
      <c r="AB923" s="6"/>
      <c r="AC923" s="6"/>
      <c r="AD923" s="6"/>
      <c r="AE923" s="6"/>
      <c r="AF923" s="6"/>
      <c r="AG923" s="6"/>
      <c r="AH923" s="6"/>
      <c r="AI923" s="6"/>
      <c r="AJ923" s="6"/>
    </row>
    <row r="924" spans="2:36" s="2" customFormat="1">
      <c r="B924" s="87"/>
      <c r="C924" s="87"/>
      <c r="D924" s="87"/>
      <c r="E924" s="87"/>
      <c r="F924" s="87"/>
      <c r="G924" s="87"/>
      <c r="H924" s="87"/>
      <c r="I924" s="87"/>
      <c r="J924" s="87"/>
      <c r="K924" s="87"/>
      <c r="L924" s="87"/>
      <c r="M924" s="87"/>
      <c r="N924" s="87"/>
      <c r="O924" s="87"/>
      <c r="P924" s="87"/>
      <c r="Q924" s="87"/>
      <c r="R924" s="6"/>
      <c r="S924" s="6"/>
      <c r="T924" s="6"/>
      <c r="U924" s="6"/>
      <c r="V924" s="6"/>
      <c r="W924" s="6"/>
      <c r="X924" s="6"/>
      <c r="Y924" s="6"/>
      <c r="Z924" s="6"/>
      <c r="AA924" s="6"/>
      <c r="AB924" s="6"/>
      <c r="AC924" s="6"/>
      <c r="AD924" s="6"/>
      <c r="AE924" s="6"/>
      <c r="AF924" s="6"/>
      <c r="AG924" s="6"/>
      <c r="AH924" s="6"/>
      <c r="AI924" s="6"/>
      <c r="AJ924" s="6"/>
    </row>
    <row r="925" spans="2:36">
      <c r="B925" s="87"/>
      <c r="C925" s="87"/>
      <c r="D925" s="87"/>
      <c r="E925" s="87"/>
      <c r="F925" s="87"/>
      <c r="G925" s="87"/>
      <c r="H925" s="87"/>
      <c r="I925" s="87"/>
      <c r="J925" s="87"/>
      <c r="K925" s="87"/>
      <c r="L925" s="87"/>
      <c r="M925" s="87"/>
      <c r="N925" s="87"/>
      <c r="O925" s="87"/>
      <c r="P925" s="87"/>
      <c r="Q925" s="87"/>
    </row>
    <row r="926" spans="2:36">
      <c r="B926" s="87"/>
      <c r="C926" s="87"/>
      <c r="D926" s="87"/>
      <c r="E926" s="87"/>
      <c r="F926" s="87"/>
      <c r="G926" s="87"/>
      <c r="H926" s="87"/>
      <c r="I926" s="87"/>
      <c r="J926" s="87"/>
      <c r="K926" s="87"/>
      <c r="L926" s="87"/>
      <c r="M926" s="87"/>
      <c r="N926" s="87"/>
      <c r="O926" s="87"/>
      <c r="P926" s="87"/>
      <c r="Q926" s="87"/>
    </row>
    <row r="927" spans="2:36">
      <c r="B927" s="87"/>
      <c r="C927" s="87"/>
      <c r="D927" s="87"/>
      <c r="E927" s="87"/>
      <c r="F927" s="87"/>
      <c r="G927" s="87"/>
      <c r="H927" s="87"/>
      <c r="I927" s="87"/>
      <c r="J927" s="87"/>
      <c r="K927" s="87"/>
      <c r="L927" s="87"/>
      <c r="M927" s="87"/>
      <c r="N927" s="87"/>
      <c r="O927" s="87"/>
      <c r="P927" s="87"/>
      <c r="Q927" s="87"/>
    </row>
    <row r="928" spans="2:36">
      <c r="B928" s="87"/>
      <c r="C928" s="87"/>
      <c r="D928" s="87"/>
      <c r="E928" s="87"/>
      <c r="F928" s="87"/>
      <c r="G928" s="87"/>
      <c r="H928" s="87"/>
      <c r="I928" s="87"/>
      <c r="J928" s="87"/>
      <c r="K928" s="87"/>
      <c r="L928" s="87"/>
      <c r="M928" s="87"/>
      <c r="N928" s="87"/>
      <c r="O928" s="87"/>
      <c r="P928" s="87"/>
      <c r="Q928" s="87"/>
    </row>
    <row r="929" spans="2:17">
      <c r="B929" s="87"/>
      <c r="C929" s="87"/>
      <c r="D929" s="87"/>
      <c r="E929" s="87"/>
      <c r="F929" s="87"/>
      <c r="G929" s="87"/>
      <c r="H929" s="87"/>
      <c r="I929" s="87"/>
      <c r="J929" s="87"/>
      <c r="K929" s="87"/>
      <c r="L929" s="87"/>
      <c r="M929" s="87"/>
      <c r="N929" s="87"/>
      <c r="O929" s="87"/>
      <c r="P929" s="87"/>
      <c r="Q929" s="87"/>
    </row>
    <row r="930" spans="2:17">
      <c r="B930" s="87"/>
      <c r="C930" s="87"/>
      <c r="D930" s="87"/>
      <c r="E930" s="87"/>
      <c r="F930" s="87"/>
      <c r="G930" s="87"/>
      <c r="H930" s="87"/>
      <c r="I930" s="87"/>
      <c r="J930" s="87"/>
      <c r="K930" s="87"/>
      <c r="L930" s="87"/>
      <c r="M930" s="87"/>
      <c r="N930" s="87"/>
      <c r="O930" s="87"/>
      <c r="P930" s="87"/>
      <c r="Q930" s="87"/>
    </row>
    <row r="931" spans="2:17">
      <c r="B931" s="87"/>
      <c r="C931" s="87"/>
      <c r="D931" s="87"/>
      <c r="E931" s="87"/>
      <c r="F931" s="87"/>
      <c r="G931" s="87"/>
      <c r="H931" s="87"/>
      <c r="I931" s="87"/>
      <c r="J931" s="87"/>
      <c r="K931" s="87"/>
      <c r="L931" s="87"/>
      <c r="M931" s="87"/>
      <c r="N931" s="87"/>
      <c r="O931" s="87"/>
      <c r="P931" s="87"/>
      <c r="Q931" s="87"/>
    </row>
    <row r="932" spans="2:17">
      <c r="B932" s="87"/>
      <c r="C932" s="87"/>
      <c r="D932" s="87"/>
      <c r="E932" s="87"/>
      <c r="F932" s="87"/>
      <c r="G932" s="87"/>
      <c r="H932" s="87"/>
      <c r="I932" s="87"/>
      <c r="J932" s="87"/>
      <c r="K932" s="87"/>
      <c r="L932" s="87"/>
      <c r="M932" s="87"/>
      <c r="N932" s="87"/>
      <c r="O932" s="87"/>
      <c r="P932" s="87"/>
      <c r="Q932" s="87"/>
    </row>
    <row r="933" spans="2:17">
      <c r="B933" s="87"/>
      <c r="C933" s="87"/>
      <c r="D933" s="87"/>
      <c r="E933" s="87"/>
      <c r="F933" s="87"/>
      <c r="G933" s="87"/>
      <c r="H933" s="87"/>
      <c r="I933" s="87"/>
      <c r="J933" s="87"/>
      <c r="K933" s="87"/>
      <c r="L933" s="87"/>
      <c r="M933" s="87"/>
      <c r="N933" s="87"/>
      <c r="O933" s="87"/>
      <c r="P933" s="87"/>
      <c r="Q933" s="87"/>
    </row>
    <row r="934" spans="2:17">
      <c r="B934" s="87"/>
      <c r="C934" s="87"/>
      <c r="D934" s="87"/>
      <c r="E934" s="87"/>
      <c r="F934" s="87"/>
      <c r="G934" s="87"/>
      <c r="H934" s="87"/>
      <c r="I934" s="87"/>
      <c r="J934" s="87"/>
      <c r="K934" s="87"/>
      <c r="L934" s="87"/>
      <c r="M934" s="87"/>
      <c r="N934" s="87"/>
      <c r="O934" s="87"/>
      <c r="P934" s="87"/>
      <c r="Q934" s="87"/>
    </row>
    <row r="935" spans="2:17">
      <c r="B935" s="87"/>
      <c r="C935" s="87"/>
      <c r="D935" s="87"/>
      <c r="E935" s="87"/>
      <c r="F935" s="87"/>
      <c r="G935" s="87"/>
      <c r="H935" s="87"/>
      <c r="I935" s="87"/>
      <c r="J935" s="87"/>
      <c r="K935" s="87"/>
      <c r="L935" s="87"/>
      <c r="M935" s="87"/>
      <c r="N935" s="87"/>
      <c r="O935" s="87"/>
      <c r="P935" s="87"/>
      <c r="Q935" s="87"/>
    </row>
    <row r="936" spans="2:17">
      <c r="B936" s="87"/>
      <c r="C936" s="87"/>
      <c r="D936" s="87"/>
      <c r="E936" s="87"/>
      <c r="F936" s="87"/>
      <c r="G936" s="87"/>
      <c r="H936" s="87"/>
      <c r="I936" s="87"/>
      <c r="J936" s="87"/>
      <c r="K936" s="87"/>
      <c r="L936" s="87"/>
      <c r="M936" s="87"/>
      <c r="N936" s="87"/>
      <c r="O936" s="87"/>
      <c r="P936" s="87"/>
      <c r="Q936" s="87"/>
    </row>
    <row r="937" spans="2:17">
      <c r="B937" s="87"/>
      <c r="C937" s="87"/>
      <c r="D937" s="87"/>
      <c r="E937" s="87"/>
      <c r="F937" s="87"/>
      <c r="G937" s="87"/>
      <c r="H937" s="87"/>
      <c r="I937" s="87"/>
      <c r="J937" s="87"/>
      <c r="K937" s="87"/>
      <c r="L937" s="87"/>
      <c r="M937" s="87"/>
      <c r="N937" s="87"/>
      <c r="O937" s="87"/>
      <c r="P937" s="87"/>
      <c r="Q937" s="87"/>
    </row>
    <row r="938" spans="2:17">
      <c r="B938" s="87"/>
      <c r="C938" s="87"/>
      <c r="D938" s="87"/>
      <c r="E938" s="87"/>
      <c r="F938" s="87"/>
      <c r="G938" s="87"/>
      <c r="H938" s="87"/>
      <c r="I938" s="87"/>
      <c r="J938" s="87"/>
      <c r="K938" s="87"/>
      <c r="L938" s="87"/>
      <c r="M938" s="87"/>
      <c r="N938" s="87"/>
      <c r="O938" s="87"/>
      <c r="P938" s="87"/>
      <c r="Q938" s="87"/>
    </row>
    <row r="939" spans="2:17">
      <c r="B939" s="87"/>
      <c r="C939" s="87"/>
      <c r="D939" s="87"/>
      <c r="E939" s="87"/>
      <c r="F939" s="87"/>
      <c r="G939" s="87"/>
      <c r="H939" s="87"/>
      <c r="I939" s="87"/>
      <c r="J939" s="87"/>
      <c r="K939" s="87"/>
      <c r="L939" s="87"/>
      <c r="M939" s="87"/>
      <c r="N939" s="87"/>
      <c r="O939" s="87"/>
      <c r="P939" s="87"/>
      <c r="Q939" s="87"/>
    </row>
    <row r="940" spans="2:17">
      <c r="B940" s="87"/>
      <c r="C940" s="87"/>
      <c r="D940" s="87"/>
      <c r="E940" s="87"/>
      <c r="F940" s="87"/>
      <c r="G940" s="87"/>
      <c r="H940" s="87"/>
      <c r="I940" s="87"/>
      <c r="J940" s="87"/>
      <c r="K940" s="87"/>
      <c r="L940" s="87"/>
      <c r="M940" s="87"/>
      <c r="N940" s="87"/>
      <c r="O940" s="87"/>
      <c r="P940" s="87"/>
      <c r="Q940" s="87"/>
    </row>
    <row r="941" spans="2:17">
      <c r="B941" s="87"/>
      <c r="C941" s="87"/>
      <c r="D941" s="87"/>
      <c r="E941" s="87"/>
      <c r="F941" s="87"/>
      <c r="G941" s="87"/>
      <c r="H941" s="87"/>
      <c r="I941" s="87"/>
      <c r="J941" s="87"/>
      <c r="K941" s="87"/>
      <c r="L941" s="87"/>
      <c r="M941" s="87"/>
      <c r="N941" s="87"/>
      <c r="O941" s="87"/>
      <c r="P941" s="87"/>
      <c r="Q941" s="87"/>
    </row>
    <row r="942" spans="2:17">
      <c r="B942" s="87"/>
      <c r="C942" s="87"/>
      <c r="D942" s="87"/>
      <c r="E942" s="87"/>
      <c r="F942" s="87"/>
      <c r="G942" s="87"/>
      <c r="H942" s="87"/>
      <c r="I942" s="87"/>
      <c r="J942" s="87"/>
      <c r="K942" s="87"/>
      <c r="L942" s="87"/>
      <c r="M942" s="87"/>
      <c r="N942" s="87"/>
      <c r="O942" s="87"/>
      <c r="P942" s="87"/>
      <c r="Q942" s="87"/>
    </row>
    <row r="943" spans="2:17">
      <c r="B943" s="87"/>
      <c r="C943" s="87"/>
      <c r="D943" s="87"/>
      <c r="E943" s="87"/>
      <c r="F943" s="87"/>
      <c r="G943" s="87"/>
      <c r="H943" s="87"/>
      <c r="I943" s="87"/>
      <c r="J943" s="87"/>
      <c r="K943" s="87"/>
      <c r="L943" s="87"/>
      <c r="M943" s="87"/>
      <c r="N943" s="87"/>
      <c r="O943" s="87"/>
      <c r="P943" s="87"/>
      <c r="Q943" s="87"/>
    </row>
    <row r="944" spans="2:17">
      <c r="B944" s="87"/>
      <c r="C944" s="87"/>
      <c r="D944" s="87"/>
      <c r="E944" s="87"/>
      <c r="F944" s="87"/>
      <c r="G944" s="87"/>
      <c r="H944" s="87"/>
      <c r="I944" s="87"/>
      <c r="J944" s="87"/>
      <c r="K944" s="87"/>
      <c r="L944" s="87"/>
      <c r="M944" s="87"/>
      <c r="N944" s="87"/>
      <c r="O944" s="87"/>
      <c r="P944" s="87"/>
      <c r="Q944" s="87"/>
    </row>
    <row r="945" spans="2:17">
      <c r="B945" s="87"/>
      <c r="C945" s="87"/>
      <c r="D945" s="87"/>
      <c r="E945" s="87"/>
      <c r="F945" s="87"/>
      <c r="G945" s="87"/>
      <c r="H945" s="87"/>
      <c r="I945" s="87"/>
      <c r="J945" s="87"/>
      <c r="K945" s="87"/>
      <c r="L945" s="87"/>
      <c r="M945" s="87"/>
      <c r="N945" s="87"/>
      <c r="O945" s="87"/>
      <c r="P945" s="87"/>
      <c r="Q945" s="87"/>
    </row>
    <row r="946" spans="2:17">
      <c r="B946" s="87"/>
      <c r="C946" s="87"/>
      <c r="D946" s="87"/>
      <c r="E946" s="87"/>
      <c r="F946" s="87"/>
      <c r="G946" s="87"/>
      <c r="H946" s="87"/>
      <c r="I946" s="87"/>
      <c r="J946" s="87"/>
      <c r="K946" s="87"/>
      <c r="L946" s="87"/>
      <c r="M946" s="87"/>
      <c r="N946" s="87"/>
      <c r="O946" s="87"/>
      <c r="P946" s="87"/>
      <c r="Q946" s="87"/>
    </row>
    <row r="947" spans="2:17">
      <c r="B947" s="87"/>
      <c r="C947" s="87"/>
      <c r="D947" s="87"/>
      <c r="E947" s="87"/>
      <c r="F947" s="87"/>
      <c r="G947" s="87"/>
      <c r="H947" s="87"/>
      <c r="I947" s="87"/>
      <c r="J947" s="87"/>
      <c r="K947" s="87"/>
      <c r="L947" s="87"/>
      <c r="M947" s="87"/>
      <c r="N947" s="87"/>
      <c r="O947" s="87"/>
      <c r="P947" s="87"/>
      <c r="Q947" s="87"/>
    </row>
    <row r="948" spans="2:17">
      <c r="B948" s="87"/>
      <c r="C948" s="87"/>
      <c r="D948" s="87"/>
      <c r="E948" s="87"/>
      <c r="F948" s="87"/>
      <c r="G948" s="87"/>
      <c r="H948" s="87"/>
      <c r="I948" s="87"/>
      <c r="J948" s="87"/>
      <c r="K948" s="87"/>
      <c r="L948" s="87"/>
      <c r="M948" s="87"/>
      <c r="N948" s="87"/>
      <c r="O948" s="87"/>
      <c r="P948" s="87"/>
      <c r="Q948" s="87"/>
    </row>
    <row r="949" spans="2:17">
      <c r="B949" s="87"/>
      <c r="C949" s="87"/>
      <c r="D949" s="87"/>
      <c r="E949" s="87"/>
      <c r="F949" s="87"/>
      <c r="G949" s="87"/>
      <c r="H949" s="87"/>
      <c r="I949" s="87"/>
      <c r="J949" s="87"/>
      <c r="K949" s="87"/>
      <c r="L949" s="87"/>
      <c r="M949" s="87"/>
      <c r="N949" s="87"/>
      <c r="O949" s="87"/>
      <c r="P949" s="87"/>
      <c r="Q949" s="87"/>
    </row>
    <row r="950" spans="2:17">
      <c r="B950" s="87"/>
      <c r="C950" s="87"/>
      <c r="D950" s="87"/>
      <c r="E950" s="87"/>
      <c r="F950" s="87"/>
      <c r="G950" s="87"/>
      <c r="H950" s="87"/>
      <c r="I950" s="87"/>
      <c r="J950" s="87"/>
      <c r="K950" s="87"/>
      <c r="L950" s="87"/>
      <c r="M950" s="87"/>
      <c r="N950" s="87"/>
      <c r="O950" s="87"/>
      <c r="P950" s="87"/>
      <c r="Q950" s="87"/>
    </row>
    <row r="951" spans="2:17">
      <c r="B951" s="87"/>
      <c r="C951" s="87"/>
      <c r="D951" s="87"/>
      <c r="E951" s="87"/>
      <c r="F951" s="87"/>
      <c r="G951" s="87"/>
      <c r="H951" s="87"/>
      <c r="I951" s="87"/>
      <c r="J951" s="87"/>
      <c r="K951" s="87"/>
      <c r="L951" s="87"/>
      <c r="M951" s="87"/>
      <c r="N951" s="87"/>
      <c r="O951" s="87"/>
      <c r="P951" s="87"/>
      <c r="Q951" s="87"/>
    </row>
    <row r="952" spans="2:17">
      <c r="B952" s="87"/>
      <c r="C952" s="87"/>
      <c r="D952" s="87"/>
      <c r="E952" s="87"/>
      <c r="F952" s="87"/>
      <c r="G952" s="87"/>
      <c r="H952" s="87"/>
      <c r="I952" s="87"/>
      <c r="J952" s="87"/>
      <c r="K952" s="87"/>
      <c r="L952" s="87"/>
      <c r="M952" s="87"/>
      <c r="N952" s="87"/>
      <c r="O952" s="87"/>
      <c r="P952" s="87"/>
      <c r="Q952" s="87"/>
    </row>
    <row r="953" spans="2:17">
      <c r="B953" s="87"/>
      <c r="C953" s="87"/>
      <c r="D953" s="87"/>
      <c r="E953" s="87"/>
      <c r="F953" s="87"/>
      <c r="G953" s="87"/>
      <c r="H953" s="87"/>
      <c r="I953" s="87"/>
      <c r="J953" s="87"/>
      <c r="K953" s="87"/>
      <c r="L953" s="87"/>
      <c r="M953" s="87"/>
      <c r="N953" s="87"/>
      <c r="O953" s="87"/>
      <c r="P953" s="87"/>
      <c r="Q953" s="87"/>
    </row>
    <row r="954" spans="2:17">
      <c r="B954" s="87"/>
      <c r="C954" s="87"/>
      <c r="D954" s="87"/>
      <c r="E954" s="87"/>
      <c r="F954" s="87"/>
      <c r="G954" s="87"/>
      <c r="H954" s="87"/>
      <c r="I954" s="87"/>
      <c r="J954" s="87"/>
      <c r="K954" s="87"/>
      <c r="L954" s="87"/>
      <c r="M954" s="87"/>
      <c r="N954" s="87"/>
      <c r="O954" s="87"/>
      <c r="P954" s="87"/>
      <c r="Q954" s="87"/>
    </row>
    <row r="955" spans="2:17">
      <c r="B955" s="87"/>
      <c r="C955" s="87"/>
      <c r="D955" s="87"/>
      <c r="E955" s="87"/>
      <c r="F955" s="87"/>
      <c r="G955" s="87"/>
      <c r="H955" s="87"/>
      <c r="I955" s="87"/>
      <c r="J955" s="87"/>
      <c r="K955" s="87"/>
      <c r="L955" s="87"/>
      <c r="M955" s="87"/>
      <c r="N955" s="87"/>
      <c r="O955" s="87"/>
      <c r="P955" s="87"/>
      <c r="Q955" s="87"/>
    </row>
    <row r="956" spans="2:17">
      <c r="B956" s="87"/>
      <c r="C956" s="87"/>
      <c r="D956" s="87"/>
      <c r="E956" s="87"/>
      <c r="F956" s="87"/>
      <c r="G956" s="87"/>
      <c r="H956" s="87"/>
      <c r="I956" s="87"/>
      <c r="J956" s="87"/>
      <c r="K956" s="87"/>
      <c r="L956" s="87"/>
      <c r="M956" s="87"/>
      <c r="N956" s="87"/>
      <c r="O956" s="87"/>
      <c r="P956" s="87"/>
      <c r="Q956" s="87"/>
    </row>
    <row r="957" spans="2:17">
      <c r="B957" s="87"/>
      <c r="C957" s="87"/>
      <c r="D957" s="87"/>
      <c r="E957" s="87"/>
      <c r="F957" s="87"/>
      <c r="G957" s="87"/>
      <c r="H957" s="87"/>
      <c r="I957" s="87"/>
      <c r="J957" s="87"/>
      <c r="K957" s="87"/>
      <c r="L957" s="87"/>
      <c r="M957" s="87"/>
      <c r="N957" s="87"/>
      <c r="O957" s="87"/>
      <c r="P957" s="87"/>
      <c r="Q957" s="87"/>
    </row>
    <row r="958" spans="2:17">
      <c r="B958" s="87"/>
      <c r="C958" s="87"/>
      <c r="D958" s="87"/>
      <c r="E958" s="87"/>
      <c r="F958" s="87"/>
      <c r="G958" s="87"/>
      <c r="H958" s="87"/>
      <c r="I958" s="87"/>
      <c r="J958" s="87"/>
      <c r="K958" s="87"/>
      <c r="L958" s="87"/>
      <c r="M958" s="87"/>
      <c r="N958" s="87"/>
      <c r="O958" s="87"/>
      <c r="P958" s="87"/>
      <c r="Q958" s="87"/>
    </row>
    <row r="959" spans="2:17">
      <c r="B959" s="87"/>
      <c r="C959" s="87"/>
      <c r="D959" s="87"/>
      <c r="E959" s="87"/>
      <c r="F959" s="87"/>
      <c r="G959" s="87"/>
      <c r="H959" s="87"/>
      <c r="I959" s="87"/>
      <c r="J959" s="87"/>
      <c r="K959" s="87"/>
      <c r="L959" s="87"/>
      <c r="M959" s="87"/>
      <c r="N959" s="87"/>
      <c r="O959" s="87"/>
      <c r="P959" s="87"/>
      <c r="Q959" s="87"/>
    </row>
    <row r="960" spans="2:17">
      <c r="B960" s="87"/>
      <c r="C960" s="87"/>
      <c r="D960" s="87"/>
      <c r="E960" s="87"/>
      <c r="F960" s="87"/>
      <c r="G960" s="87"/>
      <c r="H960" s="87"/>
      <c r="I960" s="87"/>
      <c r="J960" s="87"/>
      <c r="K960" s="87"/>
      <c r="L960" s="87"/>
      <c r="M960" s="87"/>
      <c r="N960" s="87"/>
      <c r="O960" s="87"/>
      <c r="P960" s="87"/>
      <c r="Q960" s="87"/>
    </row>
    <row r="961" spans="2:17">
      <c r="B961" s="87"/>
      <c r="C961" s="87"/>
      <c r="D961" s="87"/>
      <c r="E961" s="87"/>
      <c r="F961" s="87"/>
      <c r="G961" s="87"/>
      <c r="H961" s="87"/>
      <c r="I961" s="87"/>
      <c r="J961" s="87"/>
      <c r="K961" s="87"/>
      <c r="L961" s="87"/>
      <c r="M961" s="87"/>
      <c r="N961" s="87"/>
      <c r="O961" s="87"/>
      <c r="P961" s="87"/>
      <c r="Q961" s="87"/>
    </row>
    <row r="962" spans="2:17">
      <c r="B962" s="87"/>
      <c r="C962" s="87"/>
      <c r="D962" s="87"/>
      <c r="E962" s="87"/>
      <c r="F962" s="87"/>
      <c r="G962" s="87"/>
      <c r="H962" s="87"/>
      <c r="I962" s="87"/>
      <c r="J962" s="87"/>
      <c r="K962" s="87"/>
      <c r="L962" s="87"/>
      <c r="M962" s="87"/>
      <c r="N962" s="87"/>
      <c r="O962" s="87"/>
      <c r="P962" s="87"/>
      <c r="Q962" s="87"/>
    </row>
    <row r="963" spans="2:17">
      <c r="B963" s="87"/>
      <c r="C963" s="87"/>
      <c r="D963" s="87"/>
      <c r="E963" s="87"/>
      <c r="F963" s="87"/>
      <c r="G963" s="87"/>
      <c r="H963" s="87"/>
      <c r="I963" s="87"/>
      <c r="J963" s="87"/>
      <c r="K963" s="87"/>
      <c r="L963" s="87"/>
      <c r="M963" s="87"/>
      <c r="N963" s="87"/>
      <c r="O963" s="87"/>
      <c r="P963" s="87"/>
      <c r="Q963" s="87"/>
    </row>
    <row r="964" spans="2:17">
      <c r="B964" s="87"/>
      <c r="C964" s="87"/>
      <c r="D964" s="87"/>
      <c r="E964" s="87"/>
      <c r="F964" s="87"/>
      <c r="G964" s="87"/>
      <c r="H964" s="87"/>
      <c r="I964" s="87"/>
      <c r="J964" s="87"/>
      <c r="K964" s="87"/>
      <c r="L964" s="87"/>
      <c r="M964" s="87"/>
      <c r="N964" s="87"/>
      <c r="O964" s="87"/>
      <c r="P964" s="87"/>
      <c r="Q964" s="87"/>
    </row>
    <row r="965" spans="2:17">
      <c r="B965" s="87"/>
      <c r="C965" s="87"/>
      <c r="D965" s="87"/>
      <c r="E965" s="87"/>
      <c r="F965" s="87"/>
      <c r="G965" s="87"/>
      <c r="H965" s="87"/>
      <c r="I965" s="87"/>
      <c r="J965" s="87"/>
      <c r="K965" s="87"/>
      <c r="L965" s="87"/>
      <c r="M965" s="87"/>
      <c r="N965" s="87"/>
      <c r="O965" s="87"/>
      <c r="P965" s="87"/>
      <c r="Q965" s="87"/>
    </row>
    <row r="966" spans="2:17">
      <c r="B966" s="87"/>
      <c r="C966" s="87"/>
      <c r="D966" s="87"/>
      <c r="E966" s="87"/>
      <c r="F966" s="87"/>
      <c r="G966" s="87"/>
      <c r="H966" s="87"/>
      <c r="I966" s="87"/>
      <c r="J966" s="87"/>
      <c r="K966" s="87"/>
      <c r="L966" s="87"/>
      <c r="M966" s="87"/>
      <c r="N966" s="87"/>
      <c r="O966" s="87"/>
      <c r="P966" s="87"/>
      <c r="Q966" s="87"/>
    </row>
    <row r="967" spans="2:17">
      <c r="B967" s="87"/>
      <c r="C967" s="87"/>
      <c r="D967" s="87"/>
      <c r="E967" s="87"/>
      <c r="F967" s="87"/>
      <c r="G967" s="87"/>
      <c r="H967" s="87"/>
      <c r="I967" s="87"/>
      <c r="J967" s="87"/>
      <c r="K967" s="87"/>
      <c r="L967" s="87"/>
      <c r="M967" s="87"/>
      <c r="N967" s="87"/>
      <c r="O967" s="87"/>
      <c r="P967" s="87"/>
      <c r="Q967" s="87"/>
    </row>
    <row r="968" spans="2:17">
      <c r="B968" s="87"/>
      <c r="C968" s="87"/>
      <c r="D968" s="87"/>
      <c r="E968" s="87"/>
      <c r="F968" s="87"/>
      <c r="G968" s="87"/>
      <c r="H968" s="87"/>
      <c r="I968" s="87"/>
      <c r="J968" s="87"/>
      <c r="K968" s="87"/>
      <c r="L968" s="87"/>
      <c r="M968" s="87"/>
      <c r="N968" s="87"/>
      <c r="O968" s="87"/>
      <c r="P968" s="87"/>
      <c r="Q968" s="87"/>
    </row>
    <row r="969" spans="2:17">
      <c r="B969" s="87"/>
      <c r="C969" s="87"/>
      <c r="D969" s="87"/>
      <c r="E969" s="87"/>
      <c r="F969" s="87"/>
      <c r="G969" s="87"/>
      <c r="H969" s="87"/>
      <c r="I969" s="87"/>
      <c r="J969" s="87"/>
      <c r="K969" s="87"/>
      <c r="L969" s="87"/>
      <c r="M969" s="87"/>
      <c r="N969" s="87"/>
      <c r="O969" s="87"/>
      <c r="P969" s="87"/>
      <c r="Q969" s="87"/>
    </row>
    <row r="970" spans="2:17">
      <c r="B970" s="87"/>
      <c r="C970" s="87"/>
      <c r="D970" s="87"/>
      <c r="E970" s="87"/>
      <c r="F970" s="87"/>
      <c r="G970" s="87"/>
      <c r="H970" s="87"/>
      <c r="I970" s="87"/>
      <c r="J970" s="87"/>
      <c r="K970" s="87"/>
      <c r="L970" s="87"/>
      <c r="M970" s="87"/>
      <c r="N970" s="87"/>
      <c r="O970" s="87"/>
      <c r="P970" s="87"/>
      <c r="Q970" s="87"/>
    </row>
    <row r="971" spans="2:17">
      <c r="B971" s="87"/>
      <c r="C971" s="87"/>
      <c r="D971" s="87"/>
      <c r="E971" s="87"/>
      <c r="F971" s="87"/>
      <c r="G971" s="87"/>
      <c r="H971" s="87"/>
      <c r="I971" s="87"/>
      <c r="J971" s="87"/>
      <c r="K971" s="87"/>
      <c r="L971" s="87"/>
      <c r="M971" s="87"/>
      <c r="N971" s="87"/>
      <c r="O971" s="87"/>
      <c r="P971" s="87"/>
      <c r="Q971" s="87"/>
    </row>
    <row r="972" spans="2:17">
      <c r="B972" s="87"/>
      <c r="C972" s="87"/>
      <c r="D972" s="87"/>
      <c r="E972" s="87"/>
      <c r="F972" s="87"/>
      <c r="G972" s="87"/>
      <c r="H972" s="87"/>
      <c r="I972" s="87"/>
      <c r="J972" s="87"/>
      <c r="K972" s="87"/>
      <c r="L972" s="87"/>
      <c r="M972" s="87"/>
      <c r="N972" s="87"/>
      <c r="O972" s="87"/>
      <c r="P972" s="87"/>
      <c r="Q972" s="87"/>
    </row>
    <row r="973" spans="2:17">
      <c r="B973" s="87"/>
      <c r="C973" s="87"/>
      <c r="D973" s="87"/>
      <c r="E973" s="87"/>
      <c r="F973" s="87"/>
      <c r="G973" s="87"/>
      <c r="H973" s="87"/>
      <c r="I973" s="87"/>
      <c r="J973" s="87"/>
      <c r="K973" s="87"/>
      <c r="L973" s="87"/>
      <c r="M973" s="87"/>
      <c r="N973" s="87"/>
      <c r="O973" s="87"/>
      <c r="P973" s="87"/>
      <c r="Q973" s="87"/>
    </row>
    <row r="974" spans="2:17">
      <c r="B974" s="87"/>
      <c r="C974" s="87"/>
      <c r="D974" s="87"/>
      <c r="E974" s="87"/>
      <c r="F974" s="87"/>
      <c r="G974" s="87"/>
      <c r="H974" s="87"/>
      <c r="I974" s="87"/>
      <c r="J974" s="87"/>
      <c r="K974" s="87"/>
      <c r="L974" s="87"/>
      <c r="M974" s="87"/>
      <c r="N974" s="87"/>
      <c r="O974" s="87"/>
      <c r="P974" s="87"/>
      <c r="Q974" s="87"/>
    </row>
    <row r="975" spans="2:17">
      <c r="B975" s="87"/>
      <c r="C975" s="87"/>
      <c r="D975" s="87"/>
      <c r="E975" s="87"/>
      <c r="F975" s="87"/>
      <c r="G975" s="87"/>
      <c r="H975" s="87"/>
      <c r="I975" s="87"/>
      <c r="J975" s="87"/>
      <c r="K975" s="87"/>
      <c r="L975" s="87"/>
      <c r="M975" s="87"/>
      <c r="N975" s="87"/>
      <c r="O975" s="87"/>
      <c r="P975" s="87"/>
      <c r="Q975" s="87"/>
    </row>
    <row r="976" spans="2:17">
      <c r="B976" s="87"/>
      <c r="C976" s="87"/>
      <c r="D976" s="87"/>
      <c r="E976" s="87"/>
      <c r="F976" s="87"/>
      <c r="G976" s="87"/>
      <c r="H976" s="87"/>
      <c r="I976" s="87"/>
      <c r="J976" s="87"/>
      <c r="K976" s="87"/>
      <c r="L976" s="87"/>
      <c r="M976" s="87"/>
      <c r="N976" s="87"/>
      <c r="O976" s="87"/>
      <c r="P976" s="87"/>
      <c r="Q976" s="87"/>
    </row>
    <row r="977" spans="2:17">
      <c r="B977" s="87"/>
      <c r="C977" s="87"/>
      <c r="D977" s="87"/>
      <c r="E977" s="87"/>
      <c r="F977" s="87"/>
      <c r="G977" s="87"/>
      <c r="H977" s="87"/>
      <c r="I977" s="87"/>
      <c r="J977" s="87"/>
      <c r="K977" s="87"/>
      <c r="L977" s="87"/>
      <c r="M977" s="87"/>
      <c r="N977" s="87"/>
      <c r="O977" s="87"/>
      <c r="P977" s="87"/>
      <c r="Q977" s="87"/>
    </row>
    <row r="978" spans="2:17">
      <c r="B978" s="87"/>
      <c r="C978" s="87"/>
      <c r="D978" s="87"/>
      <c r="E978" s="87"/>
      <c r="F978" s="87"/>
      <c r="G978" s="87"/>
      <c r="H978" s="87"/>
      <c r="I978" s="87"/>
      <c r="J978" s="87"/>
      <c r="K978" s="87"/>
      <c r="L978" s="87"/>
      <c r="M978" s="87"/>
      <c r="N978" s="87"/>
      <c r="O978" s="87"/>
      <c r="P978" s="87"/>
      <c r="Q978" s="87"/>
    </row>
    <row r="979" spans="2:17">
      <c r="B979" s="87"/>
      <c r="C979" s="87"/>
      <c r="D979" s="87"/>
      <c r="E979" s="87"/>
      <c r="F979" s="87"/>
      <c r="G979" s="87"/>
      <c r="H979" s="87"/>
      <c r="I979" s="87"/>
      <c r="J979" s="87"/>
      <c r="K979" s="87"/>
      <c r="L979" s="87"/>
      <c r="M979" s="87"/>
      <c r="N979" s="87"/>
      <c r="O979" s="87"/>
      <c r="P979" s="87"/>
      <c r="Q979" s="87"/>
    </row>
    <row r="980" spans="2:17">
      <c r="B980" s="87"/>
      <c r="C980" s="87"/>
      <c r="D980" s="87"/>
      <c r="E980" s="87"/>
      <c r="F980" s="87"/>
      <c r="G980" s="87"/>
      <c r="H980" s="87"/>
      <c r="I980" s="87"/>
      <c r="J980" s="87"/>
      <c r="K980" s="87"/>
      <c r="L980" s="87"/>
      <c r="M980" s="87"/>
      <c r="N980" s="87"/>
      <c r="O980" s="87"/>
      <c r="P980" s="87"/>
      <c r="Q980" s="87"/>
    </row>
    <row r="981" spans="2:17">
      <c r="B981" s="87"/>
      <c r="C981" s="87"/>
      <c r="D981" s="87"/>
      <c r="E981" s="87"/>
      <c r="F981" s="87"/>
      <c r="G981" s="87"/>
      <c r="H981" s="87"/>
      <c r="I981" s="87"/>
      <c r="J981" s="87"/>
      <c r="K981" s="87"/>
      <c r="L981" s="87"/>
      <c r="M981" s="87"/>
      <c r="N981" s="87"/>
      <c r="O981" s="87"/>
      <c r="P981" s="87"/>
      <c r="Q981" s="87"/>
    </row>
    <row r="982" spans="2:17">
      <c r="B982" s="87"/>
      <c r="C982" s="87"/>
      <c r="D982" s="87"/>
      <c r="E982" s="87"/>
      <c r="F982" s="87"/>
      <c r="G982" s="87"/>
      <c r="H982" s="87"/>
      <c r="I982" s="87"/>
      <c r="J982" s="87"/>
      <c r="K982" s="87"/>
      <c r="L982" s="87"/>
      <c r="M982" s="87"/>
      <c r="N982" s="87"/>
      <c r="O982" s="87"/>
      <c r="P982" s="87"/>
      <c r="Q982" s="87"/>
    </row>
    <row r="983" spans="2:17">
      <c r="B983" s="87"/>
      <c r="C983" s="87"/>
      <c r="D983" s="87"/>
      <c r="E983" s="87"/>
      <c r="F983" s="87"/>
      <c r="G983" s="87"/>
      <c r="H983" s="87"/>
      <c r="I983" s="87"/>
      <c r="J983" s="87"/>
      <c r="K983" s="87"/>
      <c r="L983" s="87"/>
      <c r="M983" s="87"/>
      <c r="N983" s="87"/>
      <c r="O983" s="87"/>
      <c r="P983" s="87"/>
      <c r="Q983" s="87"/>
    </row>
    <row r="984" spans="2:17">
      <c r="B984" s="87"/>
      <c r="C984" s="87"/>
      <c r="D984" s="87"/>
      <c r="E984" s="87"/>
      <c r="F984" s="87"/>
      <c r="G984" s="87"/>
      <c r="H984" s="87"/>
      <c r="I984" s="87"/>
      <c r="J984" s="87"/>
      <c r="K984" s="87"/>
      <c r="L984" s="87"/>
      <c r="M984" s="87"/>
      <c r="N984" s="87"/>
      <c r="O984" s="87"/>
      <c r="P984" s="87"/>
      <c r="Q984" s="87"/>
    </row>
    <row r="985" spans="2:17">
      <c r="B985" s="87"/>
      <c r="C985" s="87"/>
      <c r="D985" s="87"/>
      <c r="E985" s="87"/>
      <c r="F985" s="87"/>
      <c r="G985" s="87"/>
      <c r="H985" s="87"/>
      <c r="I985" s="87"/>
      <c r="J985" s="87"/>
      <c r="K985" s="87"/>
      <c r="L985" s="87"/>
      <c r="M985" s="87"/>
      <c r="N985" s="87"/>
      <c r="O985" s="87"/>
      <c r="P985" s="87"/>
      <c r="Q985" s="87"/>
    </row>
    <row r="986" spans="2:17">
      <c r="B986" s="87"/>
      <c r="C986" s="87"/>
      <c r="D986" s="87"/>
      <c r="E986" s="87"/>
      <c r="F986" s="87"/>
      <c r="G986" s="87"/>
      <c r="H986" s="87"/>
      <c r="I986" s="87"/>
      <c r="J986" s="87"/>
      <c r="K986" s="87"/>
      <c r="L986" s="87"/>
      <c r="M986" s="87"/>
      <c r="N986" s="87"/>
      <c r="O986" s="87"/>
      <c r="P986" s="87"/>
      <c r="Q986" s="87"/>
    </row>
    <row r="987" spans="2:17">
      <c r="B987" s="87"/>
      <c r="C987" s="87"/>
      <c r="D987" s="87"/>
      <c r="E987" s="87"/>
      <c r="F987" s="87"/>
      <c r="G987" s="87"/>
      <c r="H987" s="87"/>
      <c r="I987" s="87"/>
      <c r="J987" s="87"/>
      <c r="K987" s="87"/>
      <c r="L987" s="87"/>
      <c r="M987" s="87"/>
      <c r="N987" s="87"/>
      <c r="O987" s="87"/>
      <c r="P987" s="87"/>
      <c r="Q987" s="87"/>
    </row>
    <row r="988" spans="2:17">
      <c r="B988" s="87"/>
      <c r="C988" s="87"/>
      <c r="D988" s="87"/>
      <c r="E988" s="87"/>
      <c r="F988" s="87"/>
      <c r="G988" s="87"/>
      <c r="H988" s="87"/>
      <c r="I988" s="87"/>
      <c r="J988" s="87"/>
      <c r="K988" s="87"/>
      <c r="L988" s="87"/>
      <c r="M988" s="87"/>
      <c r="N988" s="87"/>
      <c r="O988" s="87"/>
      <c r="P988" s="87"/>
      <c r="Q988" s="87"/>
    </row>
    <row r="989" spans="2:17">
      <c r="B989" s="87"/>
      <c r="C989" s="87"/>
      <c r="D989" s="87"/>
      <c r="E989" s="87"/>
      <c r="F989" s="87"/>
      <c r="G989" s="87"/>
      <c r="H989" s="87"/>
      <c r="I989" s="87"/>
      <c r="J989" s="87"/>
      <c r="K989" s="87"/>
      <c r="L989" s="87"/>
      <c r="M989" s="87"/>
      <c r="N989" s="87"/>
      <c r="O989" s="87"/>
      <c r="P989" s="87"/>
      <c r="Q989" s="87"/>
    </row>
    <row r="990" spans="2:17">
      <c r="B990" s="87"/>
      <c r="C990" s="87"/>
      <c r="D990" s="87"/>
      <c r="E990" s="87"/>
      <c r="F990" s="87"/>
      <c r="G990" s="87"/>
      <c r="H990" s="87"/>
      <c r="I990" s="87"/>
      <c r="J990" s="87"/>
      <c r="K990" s="87"/>
      <c r="L990" s="87"/>
      <c r="M990" s="87"/>
      <c r="N990" s="87"/>
      <c r="O990" s="87"/>
      <c r="P990" s="87"/>
      <c r="Q990" s="87"/>
    </row>
    <row r="991" spans="2:17">
      <c r="B991" s="87"/>
      <c r="C991" s="87"/>
      <c r="D991" s="87"/>
      <c r="E991" s="87"/>
      <c r="F991" s="87"/>
      <c r="G991" s="87"/>
      <c r="H991" s="87"/>
      <c r="I991" s="87"/>
      <c r="J991" s="87"/>
      <c r="K991" s="87"/>
      <c r="L991" s="87"/>
      <c r="M991" s="87"/>
      <c r="N991" s="87"/>
      <c r="O991" s="87"/>
      <c r="P991" s="87"/>
      <c r="Q991" s="87"/>
    </row>
    <row r="992" spans="2:17">
      <c r="B992" s="87"/>
      <c r="C992" s="87"/>
      <c r="D992" s="87"/>
      <c r="E992" s="87"/>
      <c r="F992" s="87"/>
      <c r="G992" s="87"/>
      <c r="H992" s="87"/>
      <c r="I992" s="87"/>
      <c r="J992" s="87"/>
      <c r="K992" s="87"/>
      <c r="L992" s="87"/>
      <c r="M992" s="87"/>
      <c r="N992" s="87"/>
      <c r="O992" s="87"/>
      <c r="P992" s="87"/>
      <c r="Q992" s="87"/>
    </row>
    <row r="993" spans="2:17">
      <c r="B993" s="87"/>
      <c r="C993" s="87"/>
      <c r="D993" s="87"/>
      <c r="E993" s="87"/>
      <c r="F993" s="87"/>
      <c r="G993" s="87"/>
      <c r="H993" s="87"/>
      <c r="I993" s="87"/>
      <c r="J993" s="87"/>
      <c r="K993" s="87"/>
      <c r="L993" s="87"/>
      <c r="M993" s="87"/>
      <c r="N993" s="87"/>
      <c r="O993" s="87"/>
      <c r="P993" s="87"/>
      <c r="Q993" s="87"/>
    </row>
    <row r="994" spans="2:17">
      <c r="B994" s="87"/>
      <c r="C994" s="87"/>
      <c r="D994" s="87"/>
      <c r="E994" s="87"/>
      <c r="F994" s="87"/>
      <c r="G994" s="87"/>
      <c r="H994" s="87"/>
      <c r="I994" s="87"/>
      <c r="J994" s="87"/>
      <c r="K994" s="87"/>
      <c r="L994" s="87"/>
      <c r="M994" s="87"/>
      <c r="N994" s="87"/>
      <c r="O994" s="87"/>
      <c r="P994" s="87"/>
      <c r="Q994" s="87"/>
    </row>
    <row r="995" spans="2:17">
      <c r="B995" s="87"/>
      <c r="C995" s="87"/>
      <c r="D995" s="87"/>
      <c r="E995" s="87"/>
      <c r="F995" s="87"/>
      <c r="G995" s="87"/>
      <c r="H995" s="87"/>
      <c r="I995" s="87"/>
      <c r="J995" s="87"/>
      <c r="K995" s="87"/>
      <c r="L995" s="87"/>
      <c r="M995" s="87"/>
      <c r="N995" s="87"/>
      <c r="O995" s="87"/>
      <c r="P995" s="87"/>
      <c r="Q995" s="87"/>
    </row>
    <row r="996" spans="2:17">
      <c r="B996" s="87"/>
      <c r="C996" s="87"/>
      <c r="D996" s="87"/>
      <c r="E996" s="87"/>
      <c r="F996" s="87"/>
      <c r="G996" s="87"/>
      <c r="H996" s="87"/>
      <c r="I996" s="87"/>
      <c r="J996" s="87"/>
      <c r="K996" s="87"/>
      <c r="L996" s="87"/>
      <c r="M996" s="87"/>
      <c r="N996" s="87"/>
      <c r="O996" s="87"/>
      <c r="P996" s="87"/>
      <c r="Q996" s="87"/>
    </row>
    <row r="997" spans="2:17">
      <c r="B997" s="87"/>
      <c r="C997" s="87"/>
      <c r="D997" s="87"/>
      <c r="E997" s="87"/>
      <c r="F997" s="87"/>
      <c r="G997" s="87"/>
      <c r="H997" s="87"/>
      <c r="I997" s="87"/>
      <c r="J997" s="87"/>
      <c r="K997" s="87"/>
      <c r="L997" s="87"/>
      <c r="M997" s="87"/>
      <c r="N997" s="87"/>
      <c r="O997" s="87"/>
      <c r="P997" s="87"/>
      <c r="Q997" s="87"/>
    </row>
    <row r="998" spans="2:17">
      <c r="B998" s="87"/>
      <c r="C998" s="87"/>
      <c r="D998" s="87"/>
      <c r="E998" s="87"/>
      <c r="F998" s="87"/>
      <c r="G998" s="87"/>
      <c r="H998" s="87"/>
      <c r="I998" s="87"/>
      <c r="J998" s="87"/>
      <c r="K998" s="87"/>
      <c r="L998" s="87"/>
      <c r="M998" s="87"/>
      <c r="N998" s="87"/>
      <c r="O998" s="87"/>
      <c r="P998" s="87"/>
      <c r="Q998" s="87"/>
    </row>
    <row r="999" spans="2:17">
      <c r="B999" s="87"/>
      <c r="C999" s="87"/>
      <c r="D999" s="87"/>
      <c r="E999" s="87"/>
      <c r="F999" s="87"/>
      <c r="G999" s="87"/>
      <c r="H999" s="87"/>
      <c r="I999" s="87"/>
      <c r="J999" s="87"/>
      <c r="K999" s="87"/>
      <c r="L999" s="87"/>
      <c r="M999" s="87"/>
      <c r="N999" s="87"/>
      <c r="O999" s="87"/>
      <c r="P999" s="87"/>
      <c r="Q999" s="87"/>
    </row>
    <row r="1000" spans="2:17">
      <c r="B1000" s="87"/>
      <c r="C1000" s="87"/>
      <c r="D1000" s="87"/>
      <c r="E1000" s="87"/>
      <c r="F1000" s="87"/>
      <c r="G1000" s="87"/>
      <c r="H1000" s="87"/>
      <c r="I1000" s="87"/>
      <c r="J1000" s="87"/>
      <c r="K1000" s="87"/>
      <c r="L1000" s="87"/>
      <c r="M1000" s="87"/>
      <c r="N1000" s="87"/>
      <c r="O1000" s="87"/>
      <c r="P1000" s="87"/>
      <c r="Q1000" s="87"/>
    </row>
    <row r="1001" spans="2:17">
      <c r="B1001"/>
      <c r="C1001"/>
      <c r="D1001"/>
      <c r="E1001"/>
      <c r="F1001"/>
      <c r="G1001"/>
      <c r="H1001"/>
      <c r="I1001"/>
      <c r="J1001"/>
      <c r="K1001"/>
      <c r="L1001"/>
      <c r="M1001"/>
      <c r="N1001"/>
      <c r="O1001"/>
      <c r="P1001"/>
      <c r="Q1001"/>
    </row>
    <row r="1002" spans="2:17">
      <c r="B1002"/>
      <c r="C1002"/>
      <c r="D1002"/>
      <c r="E1002"/>
      <c r="F1002"/>
      <c r="G1002"/>
      <c r="H1002"/>
      <c r="I1002"/>
      <c r="J1002"/>
      <c r="K1002"/>
      <c r="L1002"/>
      <c r="M1002"/>
      <c r="N1002"/>
      <c r="O1002"/>
      <c r="P1002"/>
      <c r="Q1002"/>
    </row>
    <row r="1003" spans="2:17">
      <c r="B1003"/>
      <c r="C1003"/>
      <c r="D1003"/>
      <c r="E1003"/>
      <c r="F1003"/>
      <c r="G1003"/>
      <c r="H1003"/>
      <c r="I1003"/>
      <c r="J1003"/>
      <c r="K1003"/>
      <c r="L1003"/>
      <c r="M1003"/>
      <c r="N1003"/>
      <c r="O1003"/>
      <c r="P1003"/>
      <c r="Q1003"/>
    </row>
    <row r="1004" spans="2:17">
      <c r="B1004"/>
      <c r="C1004"/>
      <c r="D1004"/>
      <c r="E1004"/>
      <c r="F1004"/>
      <c r="G1004"/>
      <c r="H1004"/>
      <c r="I1004"/>
      <c r="J1004"/>
      <c r="K1004"/>
      <c r="L1004"/>
      <c r="M1004"/>
      <c r="N1004"/>
      <c r="O1004"/>
      <c r="P1004"/>
      <c r="Q1004"/>
    </row>
    <row r="1005" spans="2:17">
      <c r="B1005"/>
      <c r="C1005"/>
      <c r="D1005"/>
      <c r="E1005"/>
      <c r="F1005"/>
      <c r="G1005"/>
      <c r="H1005"/>
      <c r="I1005"/>
      <c r="J1005"/>
      <c r="K1005"/>
      <c r="L1005"/>
      <c r="M1005"/>
      <c r="N1005"/>
      <c r="O1005"/>
      <c r="P1005"/>
      <c r="Q1005"/>
    </row>
    <row r="1006" spans="2:17">
      <c r="B1006"/>
      <c r="C1006"/>
      <c r="D1006"/>
      <c r="E1006"/>
      <c r="F1006"/>
      <c r="G1006"/>
      <c r="H1006"/>
      <c r="I1006"/>
      <c r="J1006"/>
      <c r="K1006"/>
      <c r="L1006"/>
      <c r="M1006"/>
      <c r="N1006"/>
      <c r="O1006"/>
      <c r="P1006"/>
      <c r="Q1006"/>
    </row>
    <row r="1007" spans="2:17">
      <c r="B1007"/>
      <c r="C1007"/>
      <c r="D1007"/>
      <c r="E1007"/>
      <c r="F1007"/>
      <c r="G1007"/>
      <c r="H1007"/>
      <c r="I1007"/>
      <c r="J1007"/>
      <c r="K1007"/>
      <c r="L1007"/>
      <c r="M1007"/>
      <c r="N1007"/>
      <c r="O1007"/>
      <c r="P1007"/>
      <c r="Q1007"/>
    </row>
    <row r="1008" spans="2:17">
      <c r="B1008"/>
      <c r="C1008"/>
      <c r="D1008"/>
      <c r="E1008"/>
      <c r="F1008"/>
      <c r="G1008"/>
      <c r="H1008"/>
      <c r="I1008"/>
      <c r="J1008"/>
      <c r="K1008"/>
      <c r="L1008"/>
      <c r="M1008"/>
      <c r="N1008"/>
      <c r="O1008"/>
      <c r="P1008"/>
      <c r="Q1008"/>
    </row>
    <row r="1009" spans="2:17">
      <c r="B1009"/>
      <c r="C1009"/>
      <c r="D1009"/>
      <c r="E1009"/>
      <c r="F1009"/>
      <c r="G1009"/>
      <c r="H1009"/>
      <c r="I1009"/>
      <c r="J1009"/>
      <c r="K1009"/>
      <c r="L1009"/>
      <c r="M1009"/>
      <c r="N1009"/>
      <c r="O1009"/>
      <c r="P1009"/>
      <c r="Q1009"/>
    </row>
    <row r="1010" spans="2:17">
      <c r="B1010"/>
      <c r="C1010"/>
      <c r="D1010"/>
      <c r="E1010"/>
      <c r="F1010"/>
      <c r="G1010"/>
      <c r="H1010"/>
      <c r="I1010"/>
      <c r="J1010"/>
      <c r="K1010"/>
      <c r="L1010"/>
      <c r="M1010"/>
      <c r="N1010"/>
      <c r="O1010"/>
      <c r="P1010"/>
      <c r="Q1010"/>
    </row>
    <row r="1011" spans="2:17">
      <c r="B1011"/>
      <c r="C1011"/>
      <c r="D1011"/>
      <c r="E1011"/>
      <c r="F1011"/>
      <c r="G1011"/>
      <c r="H1011"/>
      <c r="I1011"/>
      <c r="J1011"/>
      <c r="K1011"/>
      <c r="L1011"/>
      <c r="M1011"/>
      <c r="N1011"/>
      <c r="O1011"/>
      <c r="P1011"/>
      <c r="Q1011"/>
    </row>
    <row r="1012" spans="2:17">
      <c r="B1012"/>
      <c r="C1012"/>
      <c r="D1012"/>
      <c r="E1012"/>
      <c r="F1012"/>
      <c r="G1012"/>
      <c r="H1012"/>
      <c r="I1012"/>
      <c r="J1012"/>
      <c r="K1012"/>
      <c r="L1012"/>
      <c r="M1012"/>
      <c r="N1012"/>
      <c r="O1012"/>
      <c r="P1012"/>
      <c r="Q1012"/>
    </row>
    <row r="1013" spans="2:17">
      <c r="B1013"/>
      <c r="C1013"/>
      <c r="D1013"/>
      <c r="E1013"/>
      <c r="F1013"/>
      <c r="G1013"/>
      <c r="H1013"/>
      <c r="I1013"/>
      <c r="J1013"/>
      <c r="K1013"/>
      <c r="L1013"/>
      <c r="M1013"/>
      <c r="N1013"/>
      <c r="O1013"/>
      <c r="P1013"/>
      <c r="Q1013"/>
    </row>
    <row r="1014" spans="2:17">
      <c r="B1014"/>
      <c r="C1014"/>
      <c r="D1014"/>
      <c r="E1014"/>
      <c r="F1014"/>
      <c r="G1014"/>
      <c r="H1014"/>
      <c r="I1014"/>
      <c r="J1014"/>
      <c r="K1014"/>
      <c r="L1014"/>
      <c r="M1014"/>
      <c r="N1014"/>
      <c r="O1014"/>
      <c r="P1014"/>
      <c r="Q1014"/>
    </row>
    <row r="1015" spans="2:17">
      <c r="B1015"/>
      <c r="C1015"/>
      <c r="D1015"/>
      <c r="E1015"/>
      <c r="F1015"/>
      <c r="G1015"/>
      <c r="H1015"/>
      <c r="I1015"/>
      <c r="J1015"/>
      <c r="K1015"/>
      <c r="L1015"/>
      <c r="M1015"/>
      <c r="N1015"/>
      <c r="O1015"/>
      <c r="P1015"/>
      <c r="Q1015"/>
    </row>
    <row r="1016" spans="2:17">
      <c r="B1016"/>
      <c r="C1016"/>
      <c r="D1016"/>
      <c r="E1016"/>
      <c r="F1016"/>
      <c r="G1016"/>
      <c r="H1016"/>
      <c r="I1016"/>
      <c r="J1016"/>
      <c r="K1016"/>
      <c r="L1016"/>
      <c r="M1016"/>
      <c r="N1016"/>
      <c r="O1016"/>
      <c r="P1016"/>
      <c r="Q1016"/>
    </row>
    <row r="1017" spans="2:17">
      <c r="B1017"/>
      <c r="C1017"/>
      <c r="D1017"/>
      <c r="E1017"/>
      <c r="F1017"/>
      <c r="G1017"/>
      <c r="H1017"/>
      <c r="I1017"/>
      <c r="J1017"/>
      <c r="K1017"/>
      <c r="L1017"/>
      <c r="M1017"/>
      <c r="N1017"/>
      <c r="O1017"/>
      <c r="P1017"/>
      <c r="Q1017"/>
    </row>
    <row r="1018" spans="2:17">
      <c r="B1018"/>
      <c r="C1018"/>
      <c r="D1018"/>
      <c r="E1018"/>
      <c r="F1018"/>
      <c r="G1018"/>
      <c r="H1018"/>
      <c r="I1018"/>
      <c r="J1018"/>
      <c r="K1018"/>
      <c r="L1018"/>
      <c r="M1018"/>
      <c r="N1018"/>
      <c r="O1018"/>
      <c r="P1018"/>
      <c r="Q1018"/>
    </row>
    <row r="1019" spans="2:17">
      <c r="B1019"/>
      <c r="C1019"/>
      <c r="D1019"/>
      <c r="E1019"/>
      <c r="F1019"/>
      <c r="G1019"/>
      <c r="H1019"/>
      <c r="I1019"/>
      <c r="J1019"/>
      <c r="K1019"/>
      <c r="L1019"/>
      <c r="M1019"/>
      <c r="N1019"/>
      <c r="O1019"/>
      <c r="P1019"/>
      <c r="Q1019"/>
    </row>
    <row r="1020" spans="2:17">
      <c r="B1020"/>
      <c r="C1020"/>
      <c r="D1020"/>
      <c r="E1020"/>
      <c r="F1020"/>
      <c r="G1020"/>
      <c r="H1020"/>
      <c r="I1020"/>
      <c r="J1020"/>
      <c r="K1020"/>
      <c r="L1020"/>
      <c r="M1020"/>
      <c r="N1020"/>
      <c r="O1020"/>
      <c r="P1020"/>
      <c r="Q1020"/>
    </row>
    <row r="1021" spans="2:17">
      <c r="B1021"/>
      <c r="C1021"/>
      <c r="D1021"/>
      <c r="E1021"/>
      <c r="F1021"/>
      <c r="G1021"/>
      <c r="H1021"/>
      <c r="I1021"/>
      <c r="J1021"/>
      <c r="K1021"/>
      <c r="L1021"/>
      <c r="M1021"/>
      <c r="N1021"/>
      <c r="O1021"/>
      <c r="P1021"/>
      <c r="Q1021"/>
    </row>
    <row r="1022" spans="2:17">
      <c r="B1022"/>
      <c r="C1022"/>
      <c r="D1022"/>
      <c r="E1022"/>
      <c r="F1022"/>
      <c r="G1022"/>
      <c r="H1022"/>
      <c r="I1022"/>
      <c r="J1022"/>
      <c r="K1022"/>
      <c r="L1022"/>
      <c r="M1022"/>
      <c r="N1022"/>
      <c r="O1022"/>
      <c r="P1022"/>
      <c r="Q1022"/>
    </row>
    <row r="1023" spans="2:17">
      <c r="B1023"/>
      <c r="C1023"/>
      <c r="D1023"/>
      <c r="E1023"/>
      <c r="F1023"/>
      <c r="G1023"/>
      <c r="H1023"/>
      <c r="I1023"/>
      <c r="J1023"/>
      <c r="K1023"/>
      <c r="L1023"/>
      <c r="M1023"/>
      <c r="N1023"/>
      <c r="O1023"/>
      <c r="P1023"/>
      <c r="Q1023"/>
    </row>
    <row r="1024" spans="2:17">
      <c r="B1024"/>
      <c r="C1024"/>
      <c r="D1024"/>
      <c r="E1024"/>
      <c r="F1024"/>
      <c r="G1024"/>
      <c r="H1024"/>
      <c r="I1024"/>
      <c r="J1024"/>
      <c r="K1024"/>
      <c r="L1024"/>
      <c r="M1024"/>
      <c r="N1024"/>
      <c r="O1024"/>
      <c r="P1024"/>
      <c r="Q1024"/>
    </row>
    <row r="1025" spans="2:17">
      <c r="B1025"/>
      <c r="C1025"/>
      <c r="D1025"/>
      <c r="E1025"/>
      <c r="F1025"/>
      <c r="G1025"/>
      <c r="H1025"/>
      <c r="I1025"/>
      <c r="J1025"/>
      <c r="K1025"/>
      <c r="L1025"/>
      <c r="M1025"/>
      <c r="N1025"/>
      <c r="O1025"/>
      <c r="P1025"/>
      <c r="Q1025"/>
    </row>
    <row r="1026" spans="2:17">
      <c r="B1026"/>
      <c r="C1026"/>
      <c r="D1026"/>
      <c r="E1026"/>
      <c r="F1026"/>
      <c r="G1026"/>
      <c r="H1026"/>
      <c r="I1026"/>
      <c r="J1026"/>
      <c r="K1026"/>
      <c r="L1026"/>
      <c r="M1026"/>
      <c r="N1026"/>
      <c r="O1026"/>
      <c r="P1026"/>
      <c r="Q1026"/>
    </row>
    <row r="1027" spans="2:17">
      <c r="B1027"/>
      <c r="C1027"/>
      <c r="D1027"/>
      <c r="E1027"/>
      <c r="F1027"/>
      <c r="G1027"/>
      <c r="H1027"/>
      <c r="I1027"/>
      <c r="J1027"/>
      <c r="K1027"/>
      <c r="L1027"/>
      <c r="M1027"/>
      <c r="N1027"/>
      <c r="O1027"/>
      <c r="P1027"/>
      <c r="Q1027"/>
    </row>
    <row r="1028" spans="2:17">
      <c r="B1028"/>
      <c r="C1028"/>
      <c r="D1028"/>
      <c r="E1028"/>
      <c r="F1028"/>
      <c r="G1028"/>
      <c r="H1028"/>
      <c r="I1028"/>
      <c r="J1028"/>
      <c r="K1028"/>
      <c r="L1028"/>
      <c r="M1028"/>
      <c r="N1028"/>
      <c r="O1028"/>
      <c r="P1028"/>
      <c r="Q1028"/>
    </row>
    <row r="1029" spans="2:17">
      <c r="B1029"/>
      <c r="C1029"/>
      <c r="D1029"/>
      <c r="E1029"/>
      <c r="F1029"/>
      <c r="G1029"/>
      <c r="H1029"/>
      <c r="I1029"/>
      <c r="J1029"/>
      <c r="K1029"/>
      <c r="L1029"/>
      <c r="M1029"/>
      <c r="N1029"/>
      <c r="O1029"/>
      <c r="P1029"/>
      <c r="Q1029"/>
    </row>
    <row r="1030" spans="2:17">
      <c r="B1030"/>
      <c r="C1030"/>
      <c r="D1030"/>
      <c r="E1030"/>
      <c r="F1030"/>
      <c r="G1030"/>
      <c r="H1030"/>
      <c r="I1030"/>
      <c r="J1030"/>
      <c r="K1030"/>
      <c r="L1030"/>
      <c r="M1030"/>
      <c r="N1030"/>
      <c r="O1030"/>
      <c r="P1030"/>
      <c r="Q1030"/>
    </row>
    <row r="1031" spans="2:17">
      <c r="B1031"/>
      <c r="C1031"/>
      <c r="D1031"/>
      <c r="E1031"/>
      <c r="F1031"/>
      <c r="G1031"/>
      <c r="H1031"/>
      <c r="I1031"/>
      <c r="J1031"/>
      <c r="K1031"/>
      <c r="L1031"/>
      <c r="M1031"/>
      <c r="N1031"/>
      <c r="O1031"/>
      <c r="P1031"/>
      <c r="Q1031"/>
    </row>
    <row r="1032" spans="2:17">
      <c r="B1032"/>
      <c r="C1032"/>
      <c r="D1032"/>
      <c r="E1032"/>
      <c r="F1032"/>
      <c r="G1032"/>
      <c r="H1032"/>
      <c r="I1032"/>
      <c r="J1032"/>
      <c r="K1032"/>
      <c r="L1032"/>
      <c r="M1032"/>
      <c r="N1032"/>
      <c r="O1032"/>
      <c r="P1032"/>
      <c r="Q1032"/>
    </row>
    <row r="1033" spans="2:17">
      <c r="B1033"/>
      <c r="C1033"/>
      <c r="D1033"/>
      <c r="E1033"/>
      <c r="F1033"/>
      <c r="G1033"/>
      <c r="H1033"/>
      <c r="I1033"/>
      <c r="J1033"/>
      <c r="K1033"/>
      <c r="L1033"/>
      <c r="M1033"/>
      <c r="N1033"/>
      <c r="O1033"/>
      <c r="P1033"/>
      <c r="Q1033"/>
    </row>
    <row r="1034" spans="2:17">
      <c r="B1034"/>
      <c r="C1034"/>
      <c r="D1034"/>
      <c r="E1034"/>
      <c r="F1034"/>
      <c r="G1034"/>
      <c r="H1034"/>
      <c r="I1034"/>
      <c r="J1034"/>
      <c r="K1034"/>
      <c r="L1034"/>
      <c r="M1034"/>
      <c r="N1034"/>
      <c r="O1034"/>
      <c r="P1034"/>
      <c r="Q1034"/>
    </row>
    <row r="1035" spans="2:17">
      <c r="B1035"/>
      <c r="C1035"/>
      <c r="D1035"/>
      <c r="E1035"/>
      <c r="F1035"/>
      <c r="G1035"/>
      <c r="H1035"/>
      <c r="I1035"/>
      <c r="J1035"/>
      <c r="K1035"/>
      <c r="L1035"/>
      <c r="M1035"/>
      <c r="N1035"/>
      <c r="O1035"/>
      <c r="P1035"/>
      <c r="Q1035"/>
    </row>
    <row r="1036" spans="2:17">
      <c r="B1036"/>
      <c r="C1036"/>
      <c r="D1036"/>
      <c r="E1036"/>
      <c r="F1036"/>
      <c r="G1036"/>
      <c r="H1036"/>
      <c r="I1036"/>
      <c r="J1036"/>
      <c r="K1036"/>
      <c r="L1036"/>
      <c r="M1036"/>
      <c r="N1036"/>
      <c r="O1036"/>
      <c r="P1036"/>
      <c r="Q1036"/>
    </row>
    <row r="1037" spans="2:17">
      <c r="B1037"/>
      <c r="C1037"/>
      <c r="D1037"/>
      <c r="E1037"/>
      <c r="F1037"/>
      <c r="G1037"/>
      <c r="H1037"/>
      <c r="I1037"/>
      <c r="J1037"/>
      <c r="K1037"/>
      <c r="L1037"/>
      <c r="M1037"/>
      <c r="N1037"/>
      <c r="O1037"/>
      <c r="P1037"/>
      <c r="Q1037"/>
    </row>
    <row r="1038" spans="2:17">
      <c r="B1038"/>
      <c r="C1038"/>
      <c r="D1038"/>
      <c r="E1038"/>
      <c r="F1038"/>
      <c r="G1038"/>
      <c r="H1038"/>
      <c r="I1038"/>
      <c r="J1038"/>
      <c r="K1038"/>
      <c r="L1038"/>
      <c r="M1038"/>
      <c r="N1038"/>
      <c r="O1038"/>
      <c r="P1038"/>
      <c r="Q1038"/>
    </row>
    <row r="1039" spans="2:17">
      <c r="B1039"/>
      <c r="C1039"/>
      <c r="D1039"/>
      <c r="E1039"/>
      <c r="F1039"/>
      <c r="G1039"/>
      <c r="H1039"/>
      <c r="I1039"/>
      <c r="J1039"/>
      <c r="K1039"/>
      <c r="L1039"/>
      <c r="M1039"/>
      <c r="N1039"/>
      <c r="O1039"/>
      <c r="P1039"/>
      <c r="Q1039"/>
    </row>
    <row r="1040" spans="2:17">
      <c r="B1040"/>
      <c r="C1040"/>
      <c r="D1040"/>
      <c r="E1040"/>
      <c r="F1040"/>
      <c r="G1040"/>
      <c r="H1040"/>
      <c r="I1040"/>
      <c r="J1040"/>
      <c r="K1040"/>
      <c r="L1040"/>
      <c r="M1040"/>
      <c r="N1040"/>
      <c r="O1040"/>
      <c r="P1040"/>
      <c r="Q1040"/>
    </row>
    <row r="1041" spans="2:17">
      <c r="B1041"/>
      <c r="C1041"/>
      <c r="D1041"/>
      <c r="E1041"/>
      <c r="F1041"/>
      <c r="G1041"/>
      <c r="H1041"/>
      <c r="I1041"/>
      <c r="J1041"/>
      <c r="K1041"/>
      <c r="L1041"/>
      <c r="M1041"/>
      <c r="N1041"/>
      <c r="O1041"/>
      <c r="P1041"/>
      <c r="Q1041"/>
    </row>
    <row r="1042" spans="2:17">
      <c r="B1042"/>
      <c r="C1042"/>
      <c r="D1042"/>
      <c r="E1042"/>
      <c r="F1042"/>
      <c r="G1042"/>
      <c r="H1042"/>
      <c r="I1042"/>
      <c r="J1042"/>
      <c r="K1042"/>
      <c r="L1042"/>
      <c r="M1042"/>
      <c r="N1042"/>
      <c r="O1042"/>
      <c r="P1042"/>
      <c r="Q1042"/>
    </row>
    <row r="1043" spans="2:17">
      <c r="B1043"/>
      <c r="C1043"/>
      <c r="D1043"/>
      <c r="E1043"/>
      <c r="F1043"/>
      <c r="G1043"/>
      <c r="H1043"/>
      <c r="I1043"/>
      <c r="J1043"/>
      <c r="K1043"/>
      <c r="L1043"/>
      <c r="M1043"/>
      <c r="N1043"/>
      <c r="O1043"/>
      <c r="P1043"/>
      <c r="Q1043"/>
    </row>
    <row r="1044" spans="2:17">
      <c r="B1044"/>
      <c r="C1044"/>
      <c r="D1044"/>
      <c r="E1044"/>
      <c r="F1044"/>
      <c r="G1044"/>
      <c r="H1044"/>
      <c r="I1044"/>
      <c r="J1044"/>
      <c r="K1044"/>
      <c r="L1044"/>
      <c r="M1044"/>
      <c r="N1044"/>
      <c r="O1044"/>
      <c r="P1044"/>
      <c r="Q1044"/>
    </row>
    <row r="1045" spans="2:17">
      <c r="B1045"/>
      <c r="C1045"/>
      <c r="D1045"/>
      <c r="E1045"/>
      <c r="F1045"/>
      <c r="G1045"/>
      <c r="H1045"/>
      <c r="I1045"/>
      <c r="J1045"/>
      <c r="K1045"/>
      <c r="L1045"/>
      <c r="M1045"/>
      <c r="N1045"/>
      <c r="O1045"/>
      <c r="P1045"/>
      <c r="Q1045"/>
    </row>
    <row r="1046" spans="2:17">
      <c r="B1046"/>
      <c r="C1046"/>
      <c r="D1046"/>
      <c r="E1046"/>
      <c r="F1046"/>
      <c r="G1046"/>
      <c r="H1046"/>
      <c r="I1046"/>
      <c r="J1046"/>
      <c r="K1046"/>
      <c r="L1046"/>
      <c r="M1046"/>
      <c r="N1046"/>
      <c r="O1046"/>
      <c r="P1046"/>
      <c r="Q1046"/>
    </row>
    <row r="1047" spans="2:17">
      <c r="B1047"/>
      <c r="C1047"/>
      <c r="D1047"/>
      <c r="E1047"/>
      <c r="F1047"/>
      <c r="G1047"/>
      <c r="H1047"/>
      <c r="I1047"/>
      <c r="J1047"/>
      <c r="K1047"/>
      <c r="L1047"/>
      <c r="M1047"/>
      <c r="N1047"/>
      <c r="O1047"/>
      <c r="P1047"/>
      <c r="Q1047"/>
    </row>
    <row r="1048" spans="2:17">
      <c r="B1048"/>
      <c r="C1048"/>
      <c r="D1048"/>
      <c r="E1048"/>
      <c r="F1048"/>
      <c r="G1048"/>
      <c r="H1048"/>
      <c r="I1048"/>
      <c r="J1048"/>
      <c r="K1048"/>
      <c r="L1048"/>
      <c r="M1048"/>
      <c r="N1048"/>
      <c r="O1048"/>
      <c r="P1048"/>
      <c r="Q1048"/>
    </row>
    <row r="1049" spans="2:17">
      <c r="B1049"/>
      <c r="C1049"/>
      <c r="D1049"/>
      <c r="E1049"/>
      <c r="F1049"/>
      <c r="G1049"/>
      <c r="H1049"/>
      <c r="I1049"/>
      <c r="J1049"/>
      <c r="K1049"/>
      <c r="L1049"/>
      <c r="M1049"/>
      <c r="N1049"/>
      <c r="O1049"/>
      <c r="P1049"/>
      <c r="Q1049"/>
    </row>
    <row r="1050" spans="2:17">
      <c r="B1050"/>
      <c r="C1050"/>
      <c r="D1050"/>
      <c r="E1050"/>
      <c r="F1050"/>
      <c r="G1050"/>
      <c r="H1050"/>
      <c r="I1050"/>
      <c r="J1050"/>
      <c r="K1050"/>
      <c r="L1050"/>
      <c r="M1050"/>
      <c r="N1050"/>
      <c r="O1050"/>
      <c r="P1050"/>
      <c r="Q1050"/>
    </row>
    <row r="1051" spans="2:17">
      <c r="B1051"/>
      <c r="C1051"/>
      <c r="D1051"/>
      <c r="E1051"/>
      <c r="F1051"/>
      <c r="G1051"/>
      <c r="H1051"/>
      <c r="I1051"/>
      <c r="J1051"/>
      <c r="K1051"/>
      <c r="L1051"/>
      <c r="M1051"/>
      <c r="N1051"/>
      <c r="O1051"/>
      <c r="P1051"/>
      <c r="Q1051"/>
    </row>
    <row r="1052" spans="2:17">
      <c r="B1052"/>
      <c r="C1052"/>
      <c r="D1052"/>
      <c r="E1052"/>
      <c r="F1052"/>
      <c r="G1052"/>
      <c r="H1052"/>
      <c r="I1052"/>
      <c r="J1052"/>
      <c r="K1052"/>
      <c r="L1052"/>
      <c r="M1052"/>
      <c r="N1052"/>
      <c r="O1052"/>
      <c r="P1052"/>
      <c r="Q1052"/>
    </row>
    <row r="1053" spans="2:17">
      <c r="B1053"/>
      <c r="C1053"/>
      <c r="D1053"/>
      <c r="E1053"/>
      <c r="F1053"/>
      <c r="G1053"/>
      <c r="H1053"/>
      <c r="I1053"/>
      <c r="J1053"/>
      <c r="K1053"/>
      <c r="L1053"/>
      <c r="M1053"/>
      <c r="N1053"/>
      <c r="O1053"/>
      <c r="P1053"/>
      <c r="Q1053"/>
    </row>
    <row r="1054" spans="2:17">
      <c r="B1054"/>
      <c r="C1054"/>
      <c r="D1054"/>
      <c r="E1054"/>
      <c r="F1054"/>
      <c r="G1054"/>
      <c r="H1054"/>
      <c r="I1054"/>
      <c r="J1054"/>
      <c r="K1054"/>
      <c r="L1054"/>
      <c r="M1054"/>
      <c r="N1054"/>
      <c r="O1054"/>
      <c r="P1054"/>
      <c r="Q1054"/>
    </row>
    <row r="1055" spans="2:17">
      <c r="B1055"/>
      <c r="C1055"/>
      <c r="D1055"/>
      <c r="E1055"/>
      <c r="F1055"/>
      <c r="G1055"/>
      <c r="H1055"/>
      <c r="I1055"/>
      <c r="J1055"/>
      <c r="K1055"/>
      <c r="L1055"/>
      <c r="M1055"/>
      <c r="N1055"/>
      <c r="O1055"/>
      <c r="P1055"/>
      <c r="Q1055"/>
    </row>
    <row r="1056" spans="2:17">
      <c r="B1056"/>
      <c r="C1056"/>
      <c r="D1056"/>
      <c r="E1056"/>
      <c r="F1056"/>
      <c r="G1056"/>
      <c r="H1056"/>
      <c r="I1056"/>
      <c r="J1056"/>
      <c r="K1056"/>
      <c r="L1056"/>
      <c r="M1056"/>
      <c r="N1056"/>
      <c r="O1056"/>
      <c r="P1056"/>
      <c r="Q1056"/>
    </row>
    <row r="1057" spans="2:17">
      <c r="B1057"/>
      <c r="C1057"/>
      <c r="D1057"/>
      <c r="E1057"/>
      <c r="F1057"/>
      <c r="G1057"/>
      <c r="H1057"/>
      <c r="I1057"/>
      <c r="J1057"/>
      <c r="K1057"/>
      <c r="L1057"/>
      <c r="M1057"/>
      <c r="N1057"/>
      <c r="O1057"/>
      <c r="P1057"/>
      <c r="Q1057"/>
    </row>
    <row r="1058" spans="2:17">
      <c r="B1058"/>
      <c r="C1058"/>
      <c r="D1058"/>
      <c r="E1058"/>
      <c r="F1058"/>
      <c r="G1058"/>
      <c r="H1058"/>
      <c r="I1058"/>
      <c r="J1058"/>
      <c r="K1058"/>
      <c r="L1058"/>
      <c r="M1058"/>
      <c r="N1058"/>
      <c r="O1058"/>
      <c r="P1058"/>
      <c r="Q1058"/>
    </row>
    <row r="1059" spans="2:17">
      <c r="B1059"/>
      <c r="C1059"/>
      <c r="D1059"/>
      <c r="E1059"/>
      <c r="F1059"/>
      <c r="G1059"/>
      <c r="H1059"/>
      <c r="I1059"/>
      <c r="J1059"/>
      <c r="K1059"/>
      <c r="L1059"/>
      <c r="M1059"/>
      <c r="N1059"/>
      <c r="O1059"/>
      <c r="P1059"/>
      <c r="Q1059"/>
    </row>
    <row r="1060" spans="2:17">
      <c r="B1060"/>
      <c r="C1060"/>
      <c r="D1060"/>
      <c r="E1060"/>
      <c r="F1060"/>
      <c r="G1060"/>
      <c r="H1060"/>
      <c r="I1060"/>
      <c r="J1060"/>
      <c r="K1060"/>
      <c r="L1060"/>
      <c r="M1060"/>
      <c r="N1060"/>
      <c r="O1060"/>
      <c r="P1060"/>
      <c r="Q1060"/>
    </row>
    <row r="1061" spans="2:17">
      <c r="B1061"/>
      <c r="C1061"/>
      <c r="D1061"/>
      <c r="E1061"/>
      <c r="F1061"/>
      <c r="G1061"/>
      <c r="H1061"/>
      <c r="I1061"/>
      <c r="J1061"/>
      <c r="K1061"/>
      <c r="L1061"/>
      <c r="M1061"/>
      <c r="N1061"/>
      <c r="O1061"/>
      <c r="P1061"/>
      <c r="Q1061"/>
    </row>
    <row r="1062" spans="2:17">
      <c r="B1062"/>
      <c r="C1062"/>
      <c r="D1062"/>
      <c r="E1062"/>
      <c r="F1062"/>
      <c r="G1062"/>
      <c r="H1062"/>
      <c r="I1062"/>
      <c r="J1062"/>
      <c r="K1062"/>
      <c r="L1062"/>
      <c r="M1062"/>
      <c r="N1062"/>
      <c r="O1062"/>
      <c r="P1062"/>
      <c r="Q1062"/>
    </row>
    <row r="1063" spans="2:17">
      <c r="B1063"/>
      <c r="C1063"/>
      <c r="D1063"/>
      <c r="E1063"/>
      <c r="F1063"/>
      <c r="G1063"/>
      <c r="H1063"/>
      <c r="I1063"/>
      <c r="J1063"/>
      <c r="K1063"/>
      <c r="L1063"/>
      <c r="M1063"/>
      <c r="N1063"/>
      <c r="O1063"/>
      <c r="P1063"/>
      <c r="Q1063"/>
    </row>
    <row r="1064" spans="2:17">
      <c r="B1064"/>
      <c r="C1064"/>
      <c r="D1064"/>
      <c r="E1064"/>
      <c r="F1064"/>
      <c r="G1064"/>
      <c r="H1064"/>
      <c r="I1064"/>
      <c r="J1064"/>
      <c r="K1064"/>
      <c r="L1064"/>
      <c r="M1064"/>
      <c r="N1064"/>
      <c r="O1064"/>
      <c r="P1064"/>
      <c r="Q1064"/>
    </row>
    <row r="1065" spans="2:17">
      <c r="B1065"/>
      <c r="C1065"/>
      <c r="D1065"/>
      <c r="E1065"/>
      <c r="F1065"/>
      <c r="G1065"/>
      <c r="H1065"/>
      <c r="I1065"/>
      <c r="J1065"/>
      <c r="K1065"/>
      <c r="L1065"/>
      <c r="M1065"/>
      <c r="N1065"/>
      <c r="O1065"/>
      <c r="P1065"/>
      <c r="Q1065"/>
    </row>
    <row r="1066" spans="2:17">
      <c r="B1066"/>
      <c r="C1066"/>
      <c r="D1066"/>
      <c r="E1066"/>
      <c r="F1066"/>
      <c r="G1066"/>
      <c r="H1066"/>
      <c r="I1066"/>
      <c r="J1066"/>
      <c r="K1066"/>
      <c r="L1066"/>
      <c r="M1066"/>
      <c r="N1066"/>
      <c r="O1066"/>
      <c r="P1066"/>
      <c r="Q1066"/>
    </row>
    <row r="1067" spans="2:17">
      <c r="B1067"/>
      <c r="C1067"/>
      <c r="D1067"/>
      <c r="E1067"/>
      <c r="F1067"/>
      <c r="G1067"/>
      <c r="H1067"/>
      <c r="I1067"/>
      <c r="J1067"/>
      <c r="K1067"/>
      <c r="L1067"/>
      <c r="M1067"/>
      <c r="N1067"/>
      <c r="O1067"/>
      <c r="P1067"/>
      <c r="Q1067"/>
    </row>
    <row r="1068" spans="2:17">
      <c r="B1068"/>
      <c r="C1068"/>
      <c r="D1068"/>
      <c r="E1068"/>
      <c r="F1068"/>
      <c r="G1068"/>
      <c r="H1068"/>
      <c r="I1068"/>
      <c r="J1068"/>
      <c r="K1068"/>
      <c r="L1068"/>
      <c r="M1068"/>
      <c r="N1068"/>
      <c r="O1068"/>
      <c r="P1068"/>
      <c r="Q1068"/>
    </row>
    <row r="1069" spans="2:17">
      <c r="B1069"/>
      <c r="C1069"/>
      <c r="D1069"/>
      <c r="E1069"/>
      <c r="F1069"/>
      <c r="G1069"/>
      <c r="H1069"/>
      <c r="I1069"/>
      <c r="J1069"/>
      <c r="K1069"/>
      <c r="L1069"/>
      <c r="M1069"/>
      <c r="N1069"/>
      <c r="O1069"/>
      <c r="P1069"/>
      <c r="Q1069"/>
    </row>
    <row r="1070" spans="2:17">
      <c r="B1070"/>
      <c r="C1070"/>
      <c r="D1070"/>
      <c r="E1070"/>
      <c r="F1070"/>
      <c r="G1070"/>
      <c r="H1070"/>
      <c r="I1070"/>
      <c r="J1070"/>
      <c r="K1070"/>
      <c r="L1070"/>
      <c r="M1070"/>
      <c r="N1070"/>
      <c r="O1070"/>
      <c r="P1070"/>
      <c r="Q1070"/>
    </row>
    <row r="1071" spans="2:17">
      <c r="B1071"/>
      <c r="C1071"/>
      <c r="D1071"/>
      <c r="E1071"/>
      <c r="F1071"/>
      <c r="G1071"/>
      <c r="H1071"/>
      <c r="I1071"/>
      <c r="J1071"/>
      <c r="K1071"/>
      <c r="L1071"/>
      <c r="M1071"/>
      <c r="N1071"/>
      <c r="O1071"/>
      <c r="P1071"/>
      <c r="Q1071"/>
    </row>
    <row r="1072" spans="2:17">
      <c r="B1072"/>
      <c r="C1072"/>
      <c r="D1072"/>
      <c r="E1072"/>
      <c r="F1072"/>
      <c r="G1072"/>
      <c r="H1072"/>
      <c r="I1072"/>
      <c r="J1072"/>
      <c r="K1072"/>
      <c r="L1072"/>
      <c r="M1072"/>
      <c r="N1072"/>
      <c r="O1072"/>
      <c r="P1072"/>
      <c r="Q1072"/>
    </row>
    <row r="1073" spans="2:17">
      <c r="B1073"/>
      <c r="C1073"/>
      <c r="D1073"/>
      <c r="E1073"/>
      <c r="F1073"/>
      <c r="G1073"/>
      <c r="H1073"/>
      <c r="I1073"/>
      <c r="J1073"/>
      <c r="K1073"/>
      <c r="L1073"/>
      <c r="M1073"/>
      <c r="N1073"/>
      <c r="O1073"/>
      <c r="P1073"/>
      <c r="Q1073"/>
    </row>
    <row r="1074" spans="2:17">
      <c r="B1074"/>
      <c r="C1074"/>
      <c r="D1074"/>
      <c r="E1074"/>
      <c r="F1074"/>
      <c r="G1074"/>
      <c r="H1074"/>
      <c r="I1074"/>
      <c r="J1074"/>
      <c r="K1074"/>
      <c r="L1074"/>
      <c r="M1074"/>
      <c r="N1074"/>
      <c r="O1074"/>
      <c r="P1074"/>
      <c r="Q1074"/>
    </row>
    <row r="1075" spans="2:17">
      <c r="B1075"/>
      <c r="C1075"/>
      <c r="D1075"/>
      <c r="E1075"/>
      <c r="F1075"/>
      <c r="G1075"/>
      <c r="H1075"/>
      <c r="I1075"/>
      <c r="J1075"/>
      <c r="K1075"/>
      <c r="L1075"/>
      <c r="M1075"/>
      <c r="N1075"/>
      <c r="O1075"/>
      <c r="P1075"/>
      <c r="Q1075"/>
    </row>
    <row r="1076" spans="2:17">
      <c r="B1076"/>
      <c r="C1076"/>
      <c r="D1076"/>
      <c r="E1076"/>
      <c r="F1076"/>
      <c r="G1076"/>
      <c r="H1076"/>
      <c r="I1076"/>
      <c r="J1076"/>
      <c r="K1076"/>
      <c r="L1076"/>
      <c r="M1076"/>
      <c r="N1076"/>
      <c r="O1076"/>
      <c r="P1076"/>
      <c r="Q1076"/>
    </row>
    <row r="1077" spans="2:17">
      <c r="B1077"/>
      <c r="C1077"/>
      <c r="D1077"/>
      <c r="E1077"/>
      <c r="F1077"/>
      <c r="G1077"/>
      <c r="H1077"/>
      <c r="I1077"/>
      <c r="J1077"/>
      <c r="K1077"/>
      <c r="L1077"/>
      <c r="M1077"/>
      <c r="N1077"/>
      <c r="O1077"/>
      <c r="P1077"/>
      <c r="Q1077"/>
    </row>
    <row r="1078" spans="2:17">
      <c r="B1078"/>
      <c r="C1078"/>
      <c r="D1078"/>
      <c r="E1078"/>
      <c r="F1078"/>
      <c r="G1078"/>
      <c r="H1078"/>
      <c r="I1078"/>
      <c r="J1078"/>
      <c r="K1078"/>
      <c r="L1078"/>
      <c r="M1078"/>
      <c r="N1078"/>
      <c r="O1078"/>
      <c r="P1078"/>
      <c r="Q1078"/>
    </row>
    <row r="1079" spans="2:17">
      <c r="B1079"/>
      <c r="C1079"/>
      <c r="D1079"/>
      <c r="E1079"/>
      <c r="F1079"/>
      <c r="G1079"/>
      <c r="H1079"/>
      <c r="I1079"/>
      <c r="J1079"/>
      <c r="K1079"/>
      <c r="L1079"/>
      <c r="M1079"/>
      <c r="N1079"/>
      <c r="O1079"/>
      <c r="P1079"/>
      <c r="Q1079"/>
    </row>
    <row r="1080" spans="2:17">
      <c r="B1080"/>
      <c r="C1080"/>
      <c r="D1080"/>
      <c r="E1080"/>
      <c r="F1080"/>
      <c r="G1080"/>
      <c r="H1080"/>
      <c r="I1080"/>
      <c r="J1080"/>
      <c r="K1080"/>
      <c r="L1080"/>
      <c r="M1080"/>
      <c r="N1080"/>
      <c r="O1080"/>
      <c r="P1080"/>
      <c r="Q1080"/>
    </row>
    <row r="1081" spans="2:17">
      <c r="B1081"/>
      <c r="C1081"/>
      <c r="D1081"/>
      <c r="E1081"/>
      <c r="F1081"/>
      <c r="G1081"/>
      <c r="H1081"/>
      <c r="I1081"/>
      <c r="J1081"/>
      <c r="K1081"/>
      <c r="L1081"/>
      <c r="M1081"/>
      <c r="N1081"/>
      <c r="O1081"/>
      <c r="P1081"/>
      <c r="Q1081"/>
    </row>
    <row r="1082" spans="2:17">
      <c r="B1082"/>
      <c r="C1082"/>
      <c r="D1082"/>
      <c r="E1082"/>
      <c r="F1082"/>
      <c r="G1082"/>
      <c r="H1082"/>
      <c r="I1082"/>
      <c r="J1082"/>
      <c r="K1082"/>
      <c r="L1082"/>
      <c r="M1082"/>
      <c r="N1082"/>
      <c r="O1082"/>
      <c r="P1082"/>
      <c r="Q1082"/>
    </row>
    <row r="1083" spans="2:17">
      <c r="B1083"/>
      <c r="C1083"/>
      <c r="D1083"/>
      <c r="E1083"/>
      <c r="F1083"/>
      <c r="G1083"/>
      <c r="H1083"/>
      <c r="I1083"/>
      <c r="J1083"/>
      <c r="K1083"/>
      <c r="L1083"/>
      <c r="M1083"/>
      <c r="N1083"/>
      <c r="O1083"/>
      <c r="P1083"/>
      <c r="Q1083"/>
    </row>
    <row r="1084" spans="2:17">
      <c r="B1084"/>
      <c r="C1084"/>
      <c r="D1084"/>
      <c r="E1084"/>
      <c r="F1084"/>
      <c r="G1084"/>
      <c r="H1084"/>
      <c r="I1084"/>
      <c r="J1084"/>
      <c r="K1084"/>
      <c r="L1084"/>
      <c r="M1084"/>
      <c r="N1084"/>
      <c r="O1084"/>
      <c r="P1084"/>
      <c r="Q1084"/>
    </row>
    <row r="1085" spans="2:17">
      <c r="B1085"/>
      <c r="C1085"/>
      <c r="D1085"/>
      <c r="E1085"/>
      <c r="F1085"/>
      <c r="G1085"/>
      <c r="H1085"/>
      <c r="I1085"/>
      <c r="J1085"/>
      <c r="K1085"/>
      <c r="L1085"/>
      <c r="M1085"/>
      <c r="N1085"/>
      <c r="O1085"/>
      <c r="P1085"/>
      <c r="Q1085"/>
    </row>
    <row r="1086" spans="2:17">
      <c r="B1086"/>
      <c r="C1086"/>
      <c r="D1086"/>
      <c r="E1086"/>
      <c r="F1086"/>
      <c r="G1086"/>
      <c r="H1086"/>
      <c r="I1086"/>
      <c r="J1086"/>
      <c r="K1086"/>
      <c r="L1086"/>
      <c r="M1086"/>
      <c r="N1086"/>
      <c r="O1086"/>
      <c r="P1086"/>
      <c r="Q1086"/>
    </row>
    <row r="1087" spans="2:17">
      <c r="B1087"/>
      <c r="C1087"/>
      <c r="D1087"/>
      <c r="E1087"/>
      <c r="F1087"/>
      <c r="G1087"/>
      <c r="H1087"/>
      <c r="I1087"/>
      <c r="J1087"/>
      <c r="K1087"/>
      <c r="L1087"/>
      <c r="M1087"/>
      <c r="N1087"/>
      <c r="O1087"/>
      <c r="P1087"/>
      <c r="Q1087"/>
    </row>
    <row r="1088" spans="2:17">
      <c r="B1088"/>
      <c r="C1088"/>
      <c r="D1088"/>
      <c r="E1088"/>
      <c r="F1088"/>
      <c r="G1088"/>
      <c r="H1088"/>
      <c r="I1088"/>
      <c r="J1088"/>
      <c r="K1088"/>
      <c r="L1088"/>
      <c r="M1088"/>
      <c r="N1088"/>
      <c r="O1088"/>
      <c r="P1088"/>
      <c r="Q1088"/>
    </row>
    <row r="1089" spans="2:17">
      <c r="B1089"/>
      <c r="C1089"/>
      <c r="D1089"/>
      <c r="E1089"/>
      <c r="F1089"/>
      <c r="G1089"/>
      <c r="H1089"/>
      <c r="I1089"/>
      <c r="J1089"/>
      <c r="K1089"/>
      <c r="L1089"/>
      <c r="M1089"/>
      <c r="N1089"/>
      <c r="O1089"/>
      <c r="P1089"/>
      <c r="Q1089"/>
    </row>
    <row r="1090" spans="2:17">
      <c r="B1090"/>
      <c r="C1090"/>
      <c r="D1090"/>
      <c r="E1090"/>
      <c r="F1090"/>
      <c r="G1090"/>
      <c r="H1090"/>
      <c r="I1090"/>
      <c r="J1090"/>
      <c r="K1090"/>
      <c r="L1090"/>
      <c r="M1090"/>
      <c r="N1090"/>
      <c r="O1090"/>
      <c r="P1090"/>
      <c r="Q1090"/>
    </row>
    <row r="1091" spans="2:17">
      <c r="B1091"/>
      <c r="C1091"/>
      <c r="D1091"/>
      <c r="E1091"/>
      <c r="F1091"/>
      <c r="G1091"/>
      <c r="H1091"/>
      <c r="I1091"/>
      <c r="J1091"/>
      <c r="K1091"/>
      <c r="L1091"/>
      <c r="M1091"/>
      <c r="N1091"/>
      <c r="O1091"/>
      <c r="P1091"/>
      <c r="Q1091"/>
    </row>
    <row r="1092" spans="2:17">
      <c r="B1092"/>
      <c r="C1092"/>
      <c r="D1092"/>
      <c r="E1092"/>
      <c r="F1092"/>
      <c r="G1092"/>
      <c r="H1092"/>
      <c r="I1092"/>
      <c r="J1092"/>
      <c r="K1092"/>
      <c r="L1092"/>
      <c r="M1092"/>
      <c r="N1092"/>
      <c r="O1092"/>
      <c r="P1092"/>
      <c r="Q1092"/>
    </row>
    <row r="1093" spans="2:17">
      <c r="B1093"/>
      <c r="C1093"/>
      <c r="D1093"/>
      <c r="E1093"/>
      <c r="F1093"/>
      <c r="G1093"/>
      <c r="H1093"/>
      <c r="I1093"/>
      <c r="J1093"/>
      <c r="K1093"/>
      <c r="L1093"/>
      <c r="M1093"/>
      <c r="N1093"/>
      <c r="O1093"/>
      <c r="P1093"/>
      <c r="Q1093"/>
    </row>
    <row r="1094" spans="2:17">
      <c r="B1094"/>
      <c r="C1094"/>
      <c r="D1094"/>
      <c r="E1094"/>
      <c r="F1094"/>
      <c r="G1094"/>
      <c r="H1094"/>
      <c r="I1094"/>
      <c r="J1094"/>
      <c r="K1094"/>
      <c r="L1094"/>
      <c r="M1094"/>
      <c r="N1094"/>
      <c r="O1094"/>
      <c r="P1094"/>
      <c r="Q1094"/>
    </row>
    <row r="1095" spans="2:17">
      <c r="B1095"/>
      <c r="C1095"/>
      <c r="D1095"/>
      <c r="E1095"/>
      <c r="F1095"/>
      <c r="G1095"/>
      <c r="H1095"/>
      <c r="I1095"/>
      <c r="J1095"/>
      <c r="K1095"/>
      <c r="L1095"/>
      <c r="M1095"/>
      <c r="N1095"/>
      <c r="O1095"/>
      <c r="P1095"/>
      <c r="Q1095"/>
    </row>
    <row r="1096" spans="2:17">
      <c r="B1096"/>
      <c r="C1096"/>
      <c r="D1096"/>
      <c r="E1096"/>
      <c r="F1096"/>
      <c r="G1096"/>
      <c r="H1096"/>
      <c r="I1096"/>
      <c r="J1096"/>
      <c r="K1096"/>
      <c r="L1096"/>
      <c r="M1096"/>
      <c r="N1096"/>
      <c r="O1096"/>
      <c r="P1096"/>
      <c r="Q1096"/>
    </row>
    <row r="1097" spans="2:17">
      <c r="B1097"/>
      <c r="C1097"/>
      <c r="D1097"/>
      <c r="E1097"/>
      <c r="F1097"/>
      <c r="G1097"/>
      <c r="H1097"/>
      <c r="I1097"/>
      <c r="J1097"/>
      <c r="K1097"/>
      <c r="L1097"/>
      <c r="M1097"/>
      <c r="N1097"/>
      <c r="O1097"/>
      <c r="P1097"/>
      <c r="Q1097"/>
    </row>
    <row r="1098" spans="2:17">
      <c r="B1098"/>
      <c r="C1098"/>
      <c r="D1098"/>
      <c r="E1098"/>
      <c r="F1098"/>
      <c r="G1098"/>
      <c r="H1098"/>
      <c r="I1098"/>
      <c r="J1098"/>
      <c r="K1098"/>
      <c r="L1098"/>
      <c r="M1098"/>
      <c r="N1098"/>
      <c r="O1098"/>
      <c r="P1098"/>
      <c r="Q1098"/>
    </row>
    <row r="1099" spans="2:17">
      <c r="B1099"/>
      <c r="C1099"/>
      <c r="D1099"/>
      <c r="E1099"/>
      <c r="F1099"/>
      <c r="G1099"/>
      <c r="H1099"/>
      <c r="I1099"/>
      <c r="J1099"/>
      <c r="K1099"/>
      <c r="L1099"/>
      <c r="M1099"/>
      <c r="N1099"/>
      <c r="O1099"/>
      <c r="P1099"/>
      <c r="Q1099"/>
    </row>
    <row r="1100" spans="2:17">
      <c r="B1100"/>
      <c r="C1100"/>
      <c r="D1100"/>
      <c r="E1100"/>
      <c r="F1100"/>
      <c r="G1100"/>
      <c r="H1100"/>
      <c r="I1100"/>
      <c r="J1100"/>
      <c r="K1100"/>
      <c r="L1100"/>
      <c r="M1100"/>
      <c r="N1100"/>
      <c r="O1100"/>
      <c r="P1100"/>
      <c r="Q1100"/>
    </row>
    <row r="1101" spans="2:17">
      <c r="B1101"/>
      <c r="C1101"/>
      <c r="D1101"/>
      <c r="E1101"/>
      <c r="F1101"/>
      <c r="G1101"/>
      <c r="H1101"/>
      <c r="I1101"/>
      <c r="J1101"/>
      <c r="K1101"/>
      <c r="L1101"/>
      <c r="M1101"/>
      <c r="N1101"/>
      <c r="O1101"/>
      <c r="P1101"/>
      <c r="Q1101"/>
    </row>
    <row r="1102" spans="2:17">
      <c r="B1102"/>
      <c r="C1102"/>
      <c r="D1102"/>
      <c r="E1102"/>
      <c r="F1102"/>
      <c r="G1102"/>
      <c r="H1102"/>
      <c r="I1102"/>
      <c r="J1102"/>
      <c r="K1102"/>
      <c r="L1102"/>
      <c r="M1102"/>
      <c r="N1102"/>
      <c r="O1102"/>
      <c r="P1102"/>
      <c r="Q1102"/>
    </row>
    <row r="1103" spans="2:17">
      <c r="B1103"/>
      <c r="C1103"/>
      <c r="D1103"/>
      <c r="E1103"/>
      <c r="F1103"/>
      <c r="G1103"/>
      <c r="H1103"/>
      <c r="I1103"/>
      <c r="J1103"/>
      <c r="K1103"/>
      <c r="L1103"/>
      <c r="M1103"/>
      <c r="N1103"/>
      <c r="O1103"/>
      <c r="P1103"/>
      <c r="Q1103"/>
    </row>
    <row r="1104" spans="2:17">
      <c r="B1104"/>
      <c r="C1104"/>
      <c r="D1104"/>
      <c r="E1104"/>
      <c r="F1104"/>
      <c r="G1104"/>
      <c r="H1104"/>
      <c r="I1104"/>
      <c r="J1104"/>
      <c r="K1104"/>
      <c r="L1104"/>
      <c r="M1104"/>
      <c r="N1104"/>
      <c r="O1104"/>
      <c r="P1104"/>
      <c r="Q1104"/>
    </row>
    <row r="1105" spans="2:17">
      <c r="B1105"/>
      <c r="C1105"/>
      <c r="D1105"/>
      <c r="E1105"/>
      <c r="F1105"/>
      <c r="G1105"/>
      <c r="H1105"/>
      <c r="I1105"/>
      <c r="J1105"/>
      <c r="K1105"/>
      <c r="L1105"/>
      <c r="M1105"/>
      <c r="N1105"/>
      <c r="O1105"/>
      <c r="P1105"/>
      <c r="Q1105"/>
    </row>
    <row r="1106" spans="2:17">
      <c r="B1106"/>
      <c r="C1106"/>
      <c r="D1106"/>
      <c r="E1106"/>
      <c r="F1106"/>
      <c r="G1106"/>
      <c r="H1106"/>
      <c r="I1106"/>
      <c r="J1106"/>
      <c r="K1106"/>
      <c r="L1106"/>
      <c r="M1106"/>
      <c r="N1106"/>
      <c r="O1106"/>
      <c r="P1106"/>
      <c r="Q1106"/>
    </row>
    <row r="1107" spans="2:17">
      <c r="B1107"/>
      <c r="C1107"/>
      <c r="D1107"/>
      <c r="E1107"/>
      <c r="F1107"/>
      <c r="G1107"/>
      <c r="H1107"/>
      <c r="I1107"/>
      <c r="J1107"/>
      <c r="K1107"/>
      <c r="L1107"/>
      <c r="M1107"/>
      <c r="N1107"/>
      <c r="O1107"/>
      <c r="P1107"/>
      <c r="Q1107"/>
    </row>
    <row r="1108" spans="2:17">
      <c r="B1108"/>
      <c r="C1108"/>
      <c r="D1108"/>
      <c r="E1108"/>
      <c r="F1108"/>
      <c r="G1108"/>
      <c r="H1108"/>
      <c r="I1108"/>
      <c r="J1108"/>
      <c r="K1108"/>
      <c r="L1108"/>
      <c r="M1108"/>
      <c r="N1108"/>
      <c r="O1108"/>
      <c r="P1108"/>
      <c r="Q1108"/>
    </row>
    <row r="1109" spans="2:17">
      <c r="B1109"/>
      <c r="C1109"/>
      <c r="D1109"/>
      <c r="E1109"/>
      <c r="F1109"/>
      <c r="G1109"/>
      <c r="H1109"/>
      <c r="I1109"/>
      <c r="J1109"/>
      <c r="K1109"/>
      <c r="L1109"/>
      <c r="M1109"/>
      <c r="N1109"/>
      <c r="O1109"/>
      <c r="P1109"/>
      <c r="Q1109"/>
    </row>
    <row r="1110" spans="2:17">
      <c r="B1110"/>
      <c r="C1110"/>
      <c r="D1110"/>
      <c r="E1110"/>
      <c r="F1110"/>
      <c r="G1110"/>
      <c r="H1110"/>
      <c r="I1110"/>
      <c r="J1110"/>
      <c r="K1110"/>
      <c r="L1110"/>
      <c r="M1110"/>
      <c r="N1110"/>
      <c r="O1110"/>
      <c r="P1110"/>
      <c r="Q1110"/>
    </row>
    <row r="1111" spans="2:17">
      <c r="B1111"/>
      <c r="C1111"/>
      <c r="D1111"/>
      <c r="E1111"/>
      <c r="F1111"/>
      <c r="G1111"/>
      <c r="H1111"/>
      <c r="I1111"/>
      <c r="J1111"/>
      <c r="K1111"/>
      <c r="L1111"/>
      <c r="M1111"/>
      <c r="N1111"/>
      <c r="O1111"/>
      <c r="P1111"/>
      <c r="Q1111"/>
    </row>
    <row r="1112" spans="2:17">
      <c r="B1112"/>
      <c r="C1112"/>
      <c r="D1112"/>
      <c r="E1112"/>
      <c r="F1112"/>
      <c r="G1112"/>
      <c r="H1112"/>
      <c r="I1112"/>
      <c r="J1112"/>
      <c r="K1112"/>
      <c r="L1112"/>
      <c r="M1112"/>
      <c r="N1112"/>
      <c r="O1112"/>
      <c r="P1112"/>
      <c r="Q1112"/>
    </row>
    <row r="1113" spans="2:17">
      <c r="B1113"/>
      <c r="C1113"/>
      <c r="D1113"/>
      <c r="E1113"/>
      <c r="F1113"/>
      <c r="G1113"/>
      <c r="H1113"/>
      <c r="I1113"/>
      <c r="J1113"/>
      <c r="K1113"/>
      <c r="L1113"/>
      <c r="M1113"/>
      <c r="N1113"/>
      <c r="O1113"/>
      <c r="P1113"/>
      <c r="Q1113"/>
    </row>
    <row r="1114" spans="2:17">
      <c r="B1114"/>
      <c r="C1114"/>
      <c r="D1114"/>
      <c r="E1114"/>
      <c r="F1114"/>
      <c r="G1114"/>
      <c r="H1114"/>
      <c r="I1114"/>
      <c r="J1114"/>
      <c r="K1114"/>
      <c r="L1114"/>
      <c r="M1114"/>
      <c r="N1114"/>
      <c r="O1114"/>
      <c r="P1114"/>
      <c r="Q1114"/>
    </row>
    <row r="1115" spans="2:17">
      <c r="B1115"/>
      <c r="C1115"/>
      <c r="D1115"/>
      <c r="E1115"/>
      <c r="F1115"/>
      <c r="G1115"/>
      <c r="H1115"/>
      <c r="I1115"/>
      <c r="J1115"/>
      <c r="K1115"/>
      <c r="L1115"/>
      <c r="M1115"/>
      <c r="N1115"/>
      <c r="O1115"/>
      <c r="P1115"/>
      <c r="Q1115"/>
    </row>
    <row r="1116" spans="2:17">
      <c r="B1116"/>
      <c r="C1116"/>
      <c r="D1116"/>
      <c r="E1116"/>
      <c r="F1116"/>
      <c r="G1116"/>
      <c r="H1116"/>
      <c r="I1116"/>
      <c r="J1116"/>
      <c r="K1116"/>
      <c r="L1116"/>
      <c r="M1116"/>
      <c r="N1116"/>
      <c r="O1116"/>
      <c r="P1116"/>
      <c r="Q1116"/>
    </row>
    <row r="1117" spans="2:17">
      <c r="B1117"/>
      <c r="C1117"/>
      <c r="D1117"/>
      <c r="E1117"/>
      <c r="F1117"/>
      <c r="G1117"/>
      <c r="H1117"/>
      <c r="I1117"/>
      <c r="J1117"/>
      <c r="K1117"/>
      <c r="L1117"/>
      <c r="M1117"/>
      <c r="N1117"/>
      <c r="O1117"/>
      <c r="P1117"/>
      <c r="Q1117"/>
    </row>
    <row r="1118" spans="2:17">
      <c r="B1118"/>
      <c r="C1118"/>
      <c r="D1118"/>
      <c r="E1118"/>
      <c r="F1118"/>
      <c r="G1118"/>
      <c r="H1118"/>
      <c r="I1118"/>
      <c r="J1118"/>
      <c r="K1118"/>
      <c r="L1118"/>
      <c r="M1118"/>
      <c r="N1118"/>
      <c r="O1118"/>
      <c r="P1118"/>
      <c r="Q1118"/>
    </row>
    <row r="1119" spans="2:17">
      <c r="B1119"/>
      <c r="C1119"/>
      <c r="D1119"/>
      <c r="E1119"/>
      <c r="F1119"/>
      <c r="G1119"/>
      <c r="H1119"/>
      <c r="I1119"/>
      <c r="J1119"/>
      <c r="K1119"/>
      <c r="L1119"/>
      <c r="M1119"/>
      <c r="N1119"/>
      <c r="O1119"/>
      <c r="P1119"/>
      <c r="Q1119"/>
    </row>
    <row r="1120" spans="2:17">
      <c r="B1120"/>
      <c r="C1120"/>
      <c r="D1120"/>
      <c r="E1120"/>
      <c r="F1120"/>
      <c r="G1120"/>
      <c r="H1120"/>
      <c r="I1120"/>
      <c r="J1120"/>
      <c r="K1120"/>
      <c r="L1120"/>
      <c r="M1120"/>
      <c r="N1120"/>
      <c r="O1120"/>
      <c r="P1120"/>
      <c r="Q1120"/>
    </row>
    <row r="1121" spans="2:17">
      <c r="B1121"/>
      <c r="C1121"/>
      <c r="D1121"/>
      <c r="E1121"/>
      <c r="F1121"/>
      <c r="G1121"/>
      <c r="H1121"/>
      <c r="I1121"/>
      <c r="J1121"/>
      <c r="K1121"/>
      <c r="L1121"/>
      <c r="M1121"/>
      <c r="N1121"/>
      <c r="O1121"/>
      <c r="P1121"/>
      <c r="Q1121"/>
    </row>
    <row r="1122" spans="2:17">
      <c r="B1122"/>
      <c r="C1122"/>
      <c r="D1122"/>
      <c r="E1122"/>
      <c r="F1122"/>
      <c r="G1122"/>
      <c r="H1122"/>
      <c r="I1122"/>
      <c r="J1122"/>
      <c r="K1122"/>
      <c r="L1122"/>
      <c r="M1122"/>
      <c r="N1122"/>
      <c r="O1122"/>
      <c r="P1122"/>
      <c r="Q1122"/>
    </row>
    <row r="1123" spans="2:17">
      <c r="B1123"/>
      <c r="C1123"/>
      <c r="D1123"/>
      <c r="E1123"/>
      <c r="F1123"/>
      <c r="G1123"/>
      <c r="H1123"/>
      <c r="I1123"/>
      <c r="J1123"/>
      <c r="K1123"/>
      <c r="L1123"/>
      <c r="M1123"/>
      <c r="N1123"/>
      <c r="O1123"/>
      <c r="P1123"/>
      <c r="Q1123"/>
    </row>
    <row r="1124" spans="2:17">
      <c r="B1124"/>
      <c r="C1124"/>
      <c r="D1124"/>
      <c r="E1124"/>
      <c r="F1124"/>
      <c r="G1124"/>
      <c r="H1124"/>
      <c r="I1124"/>
      <c r="J1124"/>
      <c r="K1124"/>
      <c r="L1124"/>
      <c r="M1124"/>
      <c r="N1124"/>
      <c r="O1124"/>
      <c r="P1124"/>
      <c r="Q1124"/>
    </row>
    <row r="1125" spans="2:17">
      <c r="B1125"/>
      <c r="C1125"/>
      <c r="D1125"/>
      <c r="E1125"/>
      <c r="F1125"/>
      <c r="G1125"/>
      <c r="H1125"/>
      <c r="I1125"/>
      <c r="J1125"/>
      <c r="K1125"/>
      <c r="L1125"/>
      <c r="M1125"/>
      <c r="N1125"/>
      <c r="O1125"/>
      <c r="P1125"/>
      <c r="Q1125"/>
    </row>
    <row r="1126" spans="2:17">
      <c r="B1126"/>
      <c r="C1126"/>
      <c r="D1126"/>
      <c r="E1126"/>
      <c r="F1126"/>
      <c r="G1126"/>
      <c r="H1126"/>
      <c r="I1126"/>
      <c r="J1126"/>
      <c r="K1126"/>
      <c r="L1126"/>
      <c r="M1126"/>
      <c r="N1126"/>
      <c r="O1126"/>
      <c r="P1126"/>
      <c r="Q1126"/>
    </row>
    <row r="1127" spans="2:17">
      <c r="B1127"/>
      <c r="C1127"/>
      <c r="D1127"/>
      <c r="E1127"/>
      <c r="F1127"/>
      <c r="G1127"/>
      <c r="H1127"/>
      <c r="I1127"/>
      <c r="J1127"/>
      <c r="K1127"/>
      <c r="L1127"/>
      <c r="M1127"/>
      <c r="N1127"/>
      <c r="O1127"/>
      <c r="P1127"/>
      <c r="Q1127"/>
    </row>
    <row r="1128" spans="2:17">
      <c r="B1128"/>
      <c r="C1128"/>
      <c r="D1128"/>
      <c r="E1128"/>
      <c r="F1128"/>
      <c r="G1128"/>
      <c r="H1128"/>
      <c r="I1128"/>
      <c r="J1128"/>
      <c r="K1128"/>
      <c r="L1128"/>
      <c r="M1128"/>
      <c r="N1128"/>
      <c r="O1128"/>
      <c r="P1128"/>
      <c r="Q1128"/>
    </row>
    <row r="1129" spans="2:17">
      <c r="B1129"/>
      <c r="C1129"/>
      <c r="D1129"/>
      <c r="E1129"/>
      <c r="F1129"/>
      <c r="G1129"/>
      <c r="H1129"/>
      <c r="I1129"/>
      <c r="J1129"/>
      <c r="K1129"/>
      <c r="L1129"/>
      <c r="M1129"/>
      <c r="N1129"/>
      <c r="O1129"/>
      <c r="P1129"/>
      <c r="Q1129"/>
    </row>
    <row r="1130" spans="2:17">
      <c r="B1130"/>
      <c r="C1130"/>
      <c r="D1130"/>
      <c r="E1130"/>
      <c r="F1130"/>
      <c r="G1130"/>
      <c r="H1130"/>
      <c r="I1130"/>
      <c r="J1130"/>
      <c r="K1130"/>
      <c r="L1130"/>
      <c r="M1130"/>
      <c r="N1130"/>
      <c r="O1130"/>
      <c r="P1130"/>
      <c r="Q1130"/>
    </row>
    <row r="1131" spans="2:17">
      <c r="B1131"/>
      <c r="C1131"/>
      <c r="D1131"/>
      <c r="E1131"/>
      <c r="F1131"/>
      <c r="G1131"/>
      <c r="H1131"/>
      <c r="I1131"/>
      <c r="J1131"/>
      <c r="K1131"/>
      <c r="L1131"/>
      <c r="M1131"/>
      <c r="N1131"/>
      <c r="O1131"/>
      <c r="P1131"/>
      <c r="Q1131"/>
    </row>
    <row r="1132" spans="2:17">
      <c r="B1132"/>
      <c r="C1132"/>
      <c r="D1132"/>
      <c r="E1132"/>
      <c r="F1132"/>
      <c r="G1132"/>
      <c r="H1132"/>
      <c r="I1132"/>
      <c r="J1132"/>
      <c r="K1132"/>
      <c r="L1132"/>
      <c r="M1132"/>
      <c r="N1132"/>
      <c r="O1132"/>
      <c r="P1132"/>
      <c r="Q1132"/>
    </row>
    <row r="1133" spans="2:17">
      <c r="B1133"/>
      <c r="C1133"/>
      <c r="D1133"/>
      <c r="E1133"/>
      <c r="F1133"/>
      <c r="G1133"/>
      <c r="H1133"/>
      <c r="I1133"/>
      <c r="J1133"/>
      <c r="K1133"/>
      <c r="L1133"/>
      <c r="M1133"/>
      <c r="N1133"/>
      <c r="O1133"/>
      <c r="P1133"/>
      <c r="Q1133"/>
    </row>
    <row r="1134" spans="2:17">
      <c r="B1134"/>
      <c r="C1134"/>
      <c r="D1134"/>
      <c r="E1134"/>
      <c r="F1134"/>
      <c r="G1134"/>
      <c r="H1134"/>
      <c r="I1134"/>
      <c r="J1134"/>
      <c r="K1134"/>
      <c r="L1134"/>
      <c r="M1134"/>
      <c r="N1134"/>
      <c r="O1134"/>
      <c r="P1134"/>
      <c r="Q1134"/>
    </row>
    <row r="1135" spans="2:17">
      <c r="B1135"/>
      <c r="C1135"/>
      <c r="D1135"/>
      <c r="E1135"/>
      <c r="F1135"/>
      <c r="G1135"/>
      <c r="H1135"/>
      <c r="I1135"/>
      <c r="J1135"/>
      <c r="K1135"/>
      <c r="L1135"/>
      <c r="M1135"/>
      <c r="N1135"/>
      <c r="O1135"/>
      <c r="P1135"/>
      <c r="Q1135"/>
    </row>
    <row r="1136" spans="2:17">
      <c r="B1136"/>
      <c r="C1136"/>
      <c r="D1136"/>
      <c r="E1136"/>
      <c r="F1136"/>
      <c r="G1136"/>
      <c r="H1136"/>
      <c r="I1136"/>
      <c r="J1136"/>
      <c r="K1136"/>
      <c r="L1136"/>
      <c r="M1136"/>
      <c r="N1136"/>
      <c r="O1136"/>
      <c r="P1136"/>
      <c r="Q1136"/>
    </row>
    <row r="1137" spans="2:17">
      <c r="B1137"/>
      <c r="C1137"/>
      <c r="D1137"/>
      <c r="E1137"/>
      <c r="F1137"/>
      <c r="G1137"/>
      <c r="H1137"/>
      <c r="I1137"/>
      <c r="J1137"/>
      <c r="K1137"/>
      <c r="L1137"/>
      <c r="M1137"/>
      <c r="N1137"/>
      <c r="O1137"/>
      <c r="P1137"/>
      <c r="Q1137"/>
    </row>
    <row r="1138" spans="2:17">
      <c r="B1138"/>
      <c r="C1138"/>
      <c r="D1138"/>
      <c r="E1138"/>
      <c r="F1138"/>
      <c r="G1138"/>
      <c r="H1138"/>
      <c r="I1138"/>
      <c r="J1138"/>
      <c r="K1138"/>
      <c r="L1138"/>
      <c r="M1138"/>
      <c r="N1138"/>
      <c r="O1138"/>
      <c r="P1138"/>
      <c r="Q1138"/>
    </row>
    <row r="1139" spans="2:17">
      <c r="B1139"/>
      <c r="C1139"/>
      <c r="D1139"/>
      <c r="E1139"/>
      <c r="F1139"/>
      <c r="G1139"/>
      <c r="H1139"/>
      <c r="I1139"/>
      <c r="J1139"/>
      <c r="K1139"/>
      <c r="L1139"/>
      <c r="M1139"/>
      <c r="N1139"/>
      <c r="O1139"/>
      <c r="P1139"/>
      <c r="Q1139"/>
    </row>
    <row r="1140" spans="2:17">
      <c r="B1140"/>
      <c r="C1140"/>
      <c r="D1140"/>
      <c r="E1140"/>
      <c r="F1140"/>
      <c r="G1140"/>
      <c r="H1140"/>
      <c r="I1140"/>
      <c r="J1140"/>
      <c r="K1140"/>
      <c r="L1140"/>
      <c r="M1140"/>
      <c r="N1140"/>
      <c r="O1140"/>
      <c r="P1140"/>
      <c r="Q1140"/>
    </row>
    <row r="1141" spans="2:17">
      <c r="B1141"/>
      <c r="C1141"/>
      <c r="D1141"/>
      <c r="E1141"/>
      <c r="F1141"/>
      <c r="G1141"/>
      <c r="H1141"/>
      <c r="I1141"/>
      <c r="J1141"/>
      <c r="K1141"/>
      <c r="L1141"/>
      <c r="M1141"/>
      <c r="N1141"/>
      <c r="O1141"/>
      <c r="P1141"/>
      <c r="Q1141"/>
    </row>
    <row r="1142" spans="2:17">
      <c r="B1142"/>
      <c r="C1142"/>
      <c r="D1142"/>
      <c r="E1142"/>
      <c r="F1142"/>
      <c r="G1142"/>
      <c r="H1142"/>
      <c r="I1142"/>
      <c r="J1142"/>
      <c r="K1142"/>
      <c r="L1142"/>
      <c r="M1142"/>
      <c r="N1142"/>
      <c r="O1142"/>
      <c r="P1142"/>
      <c r="Q1142"/>
    </row>
    <row r="1143" spans="2:17">
      <c r="B1143"/>
      <c r="C1143"/>
      <c r="D1143"/>
      <c r="E1143"/>
      <c r="F1143"/>
      <c r="G1143"/>
      <c r="H1143"/>
      <c r="I1143"/>
      <c r="J1143"/>
      <c r="K1143"/>
      <c r="L1143"/>
      <c r="M1143"/>
      <c r="N1143"/>
      <c r="O1143"/>
      <c r="P1143"/>
      <c r="Q1143"/>
    </row>
    <row r="1144" spans="2:17">
      <c r="B1144"/>
      <c r="C1144"/>
      <c r="D1144"/>
      <c r="E1144"/>
      <c r="F1144"/>
      <c r="G1144"/>
      <c r="H1144"/>
      <c r="I1144"/>
      <c r="J1144"/>
      <c r="K1144"/>
      <c r="L1144"/>
      <c r="M1144"/>
      <c r="N1144"/>
      <c r="O1144"/>
      <c r="P1144"/>
      <c r="Q1144"/>
    </row>
    <row r="1145" spans="2:17">
      <c r="B1145"/>
      <c r="C1145"/>
      <c r="D1145"/>
      <c r="E1145"/>
      <c r="F1145"/>
      <c r="G1145"/>
      <c r="H1145"/>
      <c r="I1145"/>
      <c r="J1145"/>
      <c r="K1145"/>
      <c r="L1145"/>
      <c r="M1145"/>
      <c r="N1145"/>
      <c r="O1145"/>
      <c r="P1145"/>
      <c r="Q1145"/>
    </row>
    <row r="1146" spans="2:17">
      <c r="B1146"/>
      <c r="C1146"/>
      <c r="D1146"/>
      <c r="E1146"/>
      <c r="F1146"/>
      <c r="G1146"/>
      <c r="H1146"/>
      <c r="I1146"/>
      <c r="J1146"/>
      <c r="K1146"/>
      <c r="L1146"/>
      <c r="M1146"/>
      <c r="N1146"/>
      <c r="O1146"/>
      <c r="P1146"/>
      <c r="Q1146"/>
    </row>
    <row r="1147" spans="2:17">
      <c r="B1147"/>
      <c r="C1147"/>
      <c r="D1147"/>
      <c r="E1147"/>
      <c r="F1147"/>
      <c r="G1147"/>
      <c r="H1147"/>
      <c r="I1147"/>
      <c r="J1147"/>
      <c r="K1147"/>
      <c r="L1147"/>
      <c r="M1147"/>
      <c r="N1147"/>
      <c r="O1147"/>
      <c r="P1147"/>
      <c r="Q1147"/>
    </row>
    <row r="1148" spans="2:17">
      <c r="B1148"/>
      <c r="C1148"/>
      <c r="D1148"/>
      <c r="E1148"/>
      <c r="F1148"/>
      <c r="G1148"/>
      <c r="H1148"/>
      <c r="I1148"/>
      <c r="J1148"/>
      <c r="K1148"/>
      <c r="L1148"/>
      <c r="M1148"/>
      <c r="N1148"/>
      <c r="O1148"/>
      <c r="P1148"/>
      <c r="Q1148"/>
    </row>
    <row r="1149" spans="2:17">
      <c r="B1149"/>
      <c r="C1149"/>
      <c r="D1149"/>
      <c r="E1149"/>
      <c r="F1149"/>
      <c r="G1149"/>
      <c r="H1149"/>
      <c r="I1149"/>
      <c r="J1149"/>
      <c r="K1149"/>
      <c r="L1149"/>
      <c r="M1149"/>
      <c r="N1149"/>
      <c r="O1149"/>
      <c r="P1149"/>
      <c r="Q1149"/>
    </row>
    <row r="1150" spans="2:17">
      <c r="B1150"/>
      <c r="C1150"/>
      <c r="D1150"/>
      <c r="E1150"/>
      <c r="F1150"/>
      <c r="G1150"/>
      <c r="H1150"/>
      <c r="I1150"/>
      <c r="J1150"/>
      <c r="K1150"/>
      <c r="L1150"/>
      <c r="M1150"/>
      <c r="N1150"/>
      <c r="O1150"/>
      <c r="P1150"/>
      <c r="Q1150"/>
    </row>
    <row r="1151" spans="2:17">
      <c r="B1151"/>
      <c r="C1151"/>
      <c r="D1151"/>
      <c r="E1151"/>
      <c r="F1151"/>
      <c r="G1151"/>
      <c r="H1151"/>
      <c r="I1151"/>
      <c r="J1151"/>
      <c r="K1151"/>
      <c r="L1151"/>
      <c r="M1151"/>
      <c r="N1151"/>
      <c r="O1151"/>
      <c r="P1151"/>
      <c r="Q1151"/>
    </row>
    <row r="1152" spans="2:17">
      <c r="B1152"/>
      <c r="C1152"/>
      <c r="D1152"/>
      <c r="E1152"/>
      <c r="F1152"/>
      <c r="G1152"/>
      <c r="H1152"/>
      <c r="I1152"/>
      <c r="J1152"/>
      <c r="K1152"/>
      <c r="L1152"/>
      <c r="M1152"/>
      <c r="N1152"/>
      <c r="O1152"/>
      <c r="P1152"/>
      <c r="Q1152"/>
    </row>
    <row r="1153" spans="2:17">
      <c r="B1153"/>
      <c r="C1153"/>
      <c r="D1153"/>
      <c r="E1153"/>
      <c r="F1153"/>
      <c r="G1153"/>
      <c r="H1153"/>
      <c r="I1153"/>
      <c r="J1153"/>
      <c r="K1153"/>
      <c r="L1153"/>
      <c r="M1153"/>
      <c r="N1153"/>
      <c r="O1153"/>
      <c r="P1153"/>
      <c r="Q1153"/>
    </row>
    <row r="1154" spans="2:17">
      <c r="B1154"/>
      <c r="C1154"/>
      <c r="D1154"/>
      <c r="E1154"/>
      <c r="F1154"/>
      <c r="G1154"/>
      <c r="H1154"/>
      <c r="I1154"/>
      <c r="J1154"/>
      <c r="K1154"/>
      <c r="L1154"/>
      <c r="M1154"/>
      <c r="N1154"/>
      <c r="O1154"/>
      <c r="P1154"/>
      <c r="Q1154"/>
    </row>
    <row r="1155" spans="2:17">
      <c r="B1155"/>
      <c r="C1155"/>
      <c r="D1155"/>
      <c r="E1155"/>
      <c r="F1155"/>
      <c r="G1155"/>
      <c r="H1155"/>
      <c r="I1155"/>
      <c r="J1155"/>
      <c r="K1155"/>
      <c r="L1155"/>
      <c r="M1155"/>
      <c r="N1155"/>
      <c r="O1155"/>
      <c r="P1155"/>
      <c r="Q1155"/>
    </row>
    <row r="1156" spans="2:17">
      <c r="B1156"/>
      <c r="C1156"/>
      <c r="D1156"/>
      <c r="E1156"/>
      <c r="F1156"/>
      <c r="G1156"/>
      <c r="H1156"/>
      <c r="I1156"/>
      <c r="J1156"/>
      <c r="K1156"/>
      <c r="L1156"/>
      <c r="M1156"/>
      <c r="N1156"/>
      <c r="O1156"/>
      <c r="P1156"/>
      <c r="Q1156"/>
    </row>
    <row r="1157" spans="2:17">
      <c r="B1157"/>
      <c r="C1157"/>
      <c r="D1157"/>
      <c r="E1157"/>
      <c r="F1157"/>
      <c r="G1157"/>
      <c r="H1157"/>
      <c r="I1157"/>
      <c r="J1157"/>
      <c r="K1157"/>
      <c r="L1157"/>
      <c r="M1157"/>
      <c r="N1157"/>
      <c r="O1157"/>
      <c r="P1157"/>
      <c r="Q1157"/>
    </row>
    <row r="1158" spans="2:17">
      <c r="B1158"/>
      <c r="C1158"/>
      <c r="D1158"/>
      <c r="E1158"/>
      <c r="F1158"/>
      <c r="G1158"/>
      <c r="H1158"/>
      <c r="I1158"/>
      <c r="J1158"/>
      <c r="K1158"/>
      <c r="L1158"/>
      <c r="M1158"/>
      <c r="N1158"/>
      <c r="O1158"/>
      <c r="P1158"/>
      <c r="Q1158"/>
    </row>
    <row r="1159" spans="2:17">
      <c r="B1159"/>
      <c r="C1159"/>
      <c r="D1159"/>
      <c r="E1159"/>
      <c r="F1159"/>
      <c r="G1159"/>
      <c r="H1159"/>
      <c r="I1159"/>
      <c r="J1159"/>
      <c r="K1159"/>
      <c r="L1159"/>
      <c r="M1159"/>
      <c r="N1159"/>
      <c r="O1159"/>
      <c r="P1159"/>
      <c r="Q1159"/>
    </row>
    <row r="1160" spans="2:17">
      <c r="B1160"/>
      <c r="C1160"/>
      <c r="D1160"/>
      <c r="E1160"/>
      <c r="F1160"/>
      <c r="G1160"/>
      <c r="H1160"/>
      <c r="I1160"/>
      <c r="J1160"/>
      <c r="K1160"/>
      <c r="L1160"/>
      <c r="M1160"/>
      <c r="N1160"/>
      <c r="O1160"/>
      <c r="P1160"/>
      <c r="Q1160"/>
    </row>
    <row r="1161" spans="2:17">
      <c r="B1161"/>
      <c r="C1161"/>
      <c r="D1161"/>
      <c r="E1161"/>
      <c r="F1161"/>
      <c r="G1161"/>
      <c r="H1161"/>
      <c r="I1161"/>
      <c r="J1161"/>
      <c r="K1161"/>
      <c r="L1161"/>
      <c r="M1161"/>
      <c r="N1161"/>
      <c r="O1161"/>
      <c r="P1161"/>
      <c r="Q1161"/>
    </row>
    <row r="1162" spans="2:17">
      <c r="B1162"/>
      <c r="C1162"/>
      <c r="D1162"/>
      <c r="E1162"/>
      <c r="F1162"/>
      <c r="G1162"/>
      <c r="H1162"/>
      <c r="I1162"/>
      <c r="J1162"/>
      <c r="K1162"/>
      <c r="L1162"/>
      <c r="M1162"/>
      <c r="N1162"/>
      <c r="O1162"/>
      <c r="P1162"/>
      <c r="Q1162"/>
    </row>
    <row r="1163" spans="2:17">
      <c r="B1163"/>
      <c r="C1163"/>
      <c r="D1163"/>
      <c r="E1163"/>
      <c r="F1163"/>
      <c r="G1163"/>
      <c r="H1163"/>
      <c r="I1163"/>
      <c r="J1163"/>
      <c r="K1163"/>
      <c r="L1163"/>
      <c r="M1163"/>
      <c r="N1163"/>
      <c r="O1163"/>
      <c r="P1163"/>
      <c r="Q1163"/>
    </row>
    <row r="1164" spans="2:17">
      <c r="B1164"/>
      <c r="C1164"/>
      <c r="D1164"/>
      <c r="E1164"/>
      <c r="F1164"/>
      <c r="G1164"/>
      <c r="H1164"/>
      <c r="I1164"/>
      <c r="J1164"/>
      <c r="K1164"/>
      <c r="L1164"/>
      <c r="M1164"/>
      <c r="N1164"/>
      <c r="O1164"/>
      <c r="P1164"/>
      <c r="Q1164"/>
    </row>
    <row r="1165" spans="2:17">
      <c r="B1165"/>
      <c r="C1165"/>
      <c r="D1165"/>
      <c r="E1165"/>
      <c r="F1165"/>
      <c r="G1165"/>
      <c r="H1165"/>
      <c r="I1165"/>
      <c r="J1165"/>
      <c r="K1165"/>
      <c r="L1165"/>
      <c r="M1165"/>
      <c r="N1165"/>
      <c r="O1165"/>
      <c r="P1165"/>
      <c r="Q1165"/>
    </row>
    <row r="1166" spans="2:17">
      <c r="B1166"/>
      <c r="C1166"/>
      <c r="D1166"/>
      <c r="E1166"/>
      <c r="F1166"/>
      <c r="G1166"/>
      <c r="H1166"/>
      <c r="I1166"/>
      <c r="J1166"/>
      <c r="K1166"/>
      <c r="L1166"/>
      <c r="M1166"/>
      <c r="N1166"/>
      <c r="O1166"/>
      <c r="P1166"/>
      <c r="Q1166"/>
    </row>
    <row r="1167" spans="2:17">
      <c r="B1167"/>
      <c r="C1167"/>
      <c r="D1167"/>
      <c r="E1167"/>
      <c r="F1167"/>
      <c r="G1167"/>
      <c r="H1167"/>
      <c r="I1167"/>
      <c r="J1167"/>
      <c r="K1167"/>
      <c r="L1167"/>
      <c r="M1167"/>
      <c r="N1167"/>
      <c r="O1167"/>
      <c r="P1167"/>
      <c r="Q1167"/>
    </row>
    <row r="1168" spans="2:17">
      <c r="B1168"/>
      <c r="C1168"/>
      <c r="D1168"/>
      <c r="E1168"/>
      <c r="F1168"/>
      <c r="G1168"/>
      <c r="H1168"/>
      <c r="I1168"/>
      <c r="J1168"/>
      <c r="K1168"/>
      <c r="L1168"/>
      <c r="M1168"/>
      <c r="N1168"/>
      <c r="O1168"/>
      <c r="P1168"/>
      <c r="Q1168"/>
    </row>
    <row r="1169" spans="2:17">
      <c r="B1169"/>
      <c r="C1169"/>
      <c r="D1169"/>
      <c r="E1169"/>
      <c r="F1169"/>
      <c r="G1169"/>
      <c r="H1169"/>
      <c r="I1169"/>
      <c r="J1169"/>
      <c r="K1169"/>
      <c r="L1169"/>
      <c r="M1169"/>
      <c r="N1169"/>
      <c r="O1169"/>
      <c r="P1169"/>
      <c r="Q1169"/>
    </row>
    <row r="1170" spans="2:17">
      <c r="B1170"/>
      <c r="C1170"/>
      <c r="D1170"/>
      <c r="E1170"/>
      <c r="F1170"/>
      <c r="G1170"/>
      <c r="H1170"/>
      <c r="I1170"/>
      <c r="J1170"/>
      <c r="K1170"/>
      <c r="L1170"/>
      <c r="M1170"/>
      <c r="N1170"/>
      <c r="O1170"/>
      <c r="P1170"/>
      <c r="Q1170"/>
    </row>
    <row r="1171" spans="2:17">
      <c r="B1171"/>
      <c r="C1171"/>
      <c r="D1171"/>
      <c r="E1171"/>
      <c r="F1171"/>
      <c r="G1171"/>
      <c r="H1171"/>
      <c r="I1171"/>
      <c r="J1171"/>
      <c r="K1171"/>
      <c r="L1171"/>
      <c r="M1171"/>
      <c r="N1171"/>
      <c r="O1171"/>
      <c r="P1171"/>
      <c r="Q1171"/>
    </row>
    <row r="1172" spans="2:17">
      <c r="B1172"/>
      <c r="C1172"/>
      <c r="D1172"/>
      <c r="E1172"/>
      <c r="F1172"/>
      <c r="G1172"/>
      <c r="H1172"/>
      <c r="I1172"/>
      <c r="J1172"/>
      <c r="K1172"/>
      <c r="L1172"/>
      <c r="M1172"/>
      <c r="N1172"/>
      <c r="O1172"/>
      <c r="P1172"/>
      <c r="Q1172"/>
    </row>
    <row r="1173" spans="2:17">
      <c r="B1173"/>
      <c r="C1173"/>
      <c r="D1173"/>
      <c r="E1173"/>
      <c r="F1173"/>
      <c r="G1173"/>
      <c r="H1173"/>
      <c r="I1173"/>
      <c r="J1173"/>
      <c r="K1173"/>
      <c r="L1173"/>
      <c r="M1173"/>
      <c r="N1173"/>
      <c r="O1173"/>
      <c r="P1173"/>
      <c r="Q1173"/>
    </row>
    <row r="1174" spans="2:17">
      <c r="B1174"/>
      <c r="C1174"/>
      <c r="D1174"/>
      <c r="E1174"/>
      <c r="F1174"/>
      <c r="G1174"/>
      <c r="H1174"/>
      <c r="I1174"/>
      <c r="J1174"/>
      <c r="K1174"/>
      <c r="L1174"/>
      <c r="M1174"/>
      <c r="N1174"/>
      <c r="O1174"/>
      <c r="P1174"/>
      <c r="Q1174"/>
    </row>
    <row r="1175" spans="2:17">
      <c r="B1175"/>
      <c r="C1175"/>
      <c r="D1175"/>
      <c r="E1175"/>
      <c r="F1175"/>
      <c r="G1175"/>
      <c r="H1175"/>
      <c r="I1175"/>
      <c r="J1175"/>
      <c r="K1175"/>
      <c r="L1175"/>
      <c r="M1175"/>
      <c r="N1175"/>
      <c r="O1175"/>
      <c r="P1175"/>
      <c r="Q1175"/>
    </row>
    <row r="1176" spans="2:17">
      <c r="B1176"/>
      <c r="C1176"/>
      <c r="D1176"/>
      <c r="E1176"/>
      <c r="F1176"/>
      <c r="G1176"/>
      <c r="H1176"/>
      <c r="I1176"/>
      <c r="J1176"/>
      <c r="K1176"/>
      <c r="L1176"/>
      <c r="M1176"/>
      <c r="N1176"/>
      <c r="O1176"/>
      <c r="P1176"/>
      <c r="Q1176"/>
    </row>
    <row r="1177" spans="2:17">
      <c r="B1177"/>
      <c r="C1177"/>
      <c r="D1177"/>
      <c r="E1177"/>
      <c r="F1177"/>
      <c r="G1177"/>
      <c r="H1177"/>
      <c r="I1177"/>
      <c r="J1177"/>
      <c r="K1177"/>
      <c r="L1177"/>
      <c r="M1177"/>
      <c r="N1177"/>
      <c r="O1177"/>
      <c r="P1177"/>
      <c r="Q1177"/>
    </row>
    <row r="1178" spans="2:17">
      <c r="B1178"/>
      <c r="C1178"/>
      <c r="D1178"/>
      <c r="E1178"/>
      <c r="F1178"/>
      <c r="G1178"/>
      <c r="H1178"/>
      <c r="I1178"/>
      <c r="J1178"/>
      <c r="K1178"/>
      <c r="L1178"/>
      <c r="M1178"/>
      <c r="N1178"/>
      <c r="O1178"/>
      <c r="P1178"/>
      <c r="Q1178"/>
    </row>
    <row r="1179" spans="2:17">
      <c r="B1179"/>
      <c r="C1179"/>
      <c r="D1179"/>
      <c r="E1179"/>
      <c r="F1179"/>
      <c r="G1179"/>
      <c r="H1179"/>
      <c r="I1179"/>
      <c r="J1179"/>
      <c r="K1179"/>
      <c r="L1179"/>
      <c r="M1179"/>
      <c r="N1179"/>
      <c r="O1179"/>
      <c r="P1179"/>
      <c r="Q1179"/>
    </row>
    <row r="1180" spans="2:17">
      <c r="B1180"/>
      <c r="C1180"/>
      <c r="D1180"/>
      <c r="E1180"/>
      <c r="F1180"/>
      <c r="G1180"/>
      <c r="H1180"/>
      <c r="I1180"/>
      <c r="J1180"/>
      <c r="K1180"/>
      <c r="L1180"/>
      <c r="M1180"/>
      <c r="N1180"/>
      <c r="O1180"/>
      <c r="P1180"/>
      <c r="Q1180"/>
    </row>
    <row r="1181" spans="2:17">
      <c r="B1181"/>
      <c r="C1181"/>
      <c r="D1181"/>
      <c r="E1181"/>
      <c r="F1181"/>
      <c r="G1181"/>
      <c r="H1181"/>
      <c r="I1181"/>
      <c r="J1181"/>
      <c r="K1181"/>
      <c r="L1181"/>
      <c r="M1181"/>
      <c r="N1181"/>
      <c r="O1181"/>
      <c r="P1181"/>
      <c r="Q1181"/>
    </row>
    <row r="1182" spans="2:17">
      <c r="B1182"/>
      <c r="C1182"/>
      <c r="D1182"/>
      <c r="E1182"/>
      <c r="F1182"/>
      <c r="G1182"/>
      <c r="H1182"/>
      <c r="I1182"/>
      <c r="J1182"/>
      <c r="K1182"/>
      <c r="L1182"/>
      <c r="M1182"/>
      <c r="N1182"/>
      <c r="O1182"/>
      <c r="P1182"/>
      <c r="Q1182"/>
    </row>
    <row r="1183" spans="2:17">
      <c r="B1183"/>
      <c r="C1183"/>
      <c r="D1183"/>
      <c r="E1183"/>
      <c r="F1183"/>
      <c r="G1183"/>
      <c r="H1183"/>
      <c r="I1183"/>
      <c r="J1183"/>
      <c r="K1183"/>
      <c r="L1183"/>
      <c r="M1183"/>
      <c r="N1183"/>
      <c r="O1183"/>
      <c r="P1183"/>
      <c r="Q1183"/>
    </row>
    <row r="1184" spans="2:17">
      <c r="B1184"/>
      <c r="C1184"/>
      <c r="D1184"/>
      <c r="E1184"/>
      <c r="F1184"/>
      <c r="G1184"/>
      <c r="H1184"/>
      <c r="I1184"/>
      <c r="J1184"/>
      <c r="K1184"/>
      <c r="L1184"/>
      <c r="M1184"/>
      <c r="N1184"/>
      <c r="O1184"/>
      <c r="P1184"/>
      <c r="Q1184"/>
    </row>
    <row r="1185" spans="2:17">
      <c r="B1185"/>
      <c r="C1185"/>
      <c r="D1185"/>
      <c r="E1185"/>
      <c r="F1185"/>
      <c r="G1185"/>
      <c r="H1185"/>
      <c r="I1185"/>
      <c r="J1185"/>
      <c r="K1185"/>
      <c r="L1185"/>
      <c r="M1185"/>
      <c r="N1185"/>
      <c r="O1185"/>
      <c r="P1185"/>
      <c r="Q1185"/>
    </row>
    <row r="1186" spans="2:17">
      <c r="B1186"/>
      <c r="C1186"/>
      <c r="D1186"/>
      <c r="E1186"/>
      <c r="F1186"/>
      <c r="G1186"/>
      <c r="H1186"/>
      <c r="I1186"/>
      <c r="J1186"/>
      <c r="K1186"/>
      <c r="L1186"/>
      <c r="M1186"/>
      <c r="N1186"/>
      <c r="O1186"/>
      <c r="P1186"/>
      <c r="Q1186"/>
    </row>
    <row r="1187" spans="2:17">
      <c r="B1187"/>
      <c r="C1187"/>
      <c r="D1187"/>
      <c r="E1187"/>
      <c r="F1187"/>
      <c r="G1187"/>
      <c r="H1187"/>
      <c r="I1187"/>
      <c r="J1187"/>
      <c r="K1187"/>
      <c r="L1187"/>
      <c r="M1187"/>
      <c r="N1187"/>
      <c r="O1187"/>
      <c r="P1187"/>
      <c r="Q1187"/>
    </row>
    <row r="1188" spans="2:17">
      <c r="B1188"/>
      <c r="C1188"/>
      <c r="D1188"/>
      <c r="E1188"/>
      <c r="F1188"/>
      <c r="G1188"/>
      <c r="H1188"/>
      <c r="I1188"/>
      <c r="J1188"/>
      <c r="K1188"/>
      <c r="L1188"/>
      <c r="M1188"/>
      <c r="N1188"/>
      <c r="O1188"/>
      <c r="P1188"/>
      <c r="Q1188"/>
    </row>
    <row r="1189" spans="2:17">
      <c r="B1189"/>
      <c r="C1189"/>
      <c r="D1189"/>
      <c r="E1189"/>
      <c r="F1189"/>
      <c r="G1189"/>
      <c r="H1189"/>
      <c r="I1189"/>
      <c r="J1189"/>
      <c r="K1189"/>
      <c r="L1189"/>
      <c r="M1189"/>
      <c r="N1189"/>
      <c r="O1189"/>
      <c r="P1189"/>
      <c r="Q1189"/>
    </row>
    <row r="1190" spans="2:17">
      <c r="B1190"/>
      <c r="C1190"/>
      <c r="D1190"/>
      <c r="E1190"/>
      <c r="F1190"/>
      <c r="G1190"/>
      <c r="H1190"/>
      <c r="I1190"/>
      <c r="J1190"/>
      <c r="K1190"/>
      <c r="L1190"/>
      <c r="M1190"/>
      <c r="N1190"/>
      <c r="O1190"/>
      <c r="P1190"/>
      <c r="Q1190"/>
    </row>
    <row r="1191" spans="2:17">
      <c r="B1191"/>
      <c r="C1191"/>
      <c r="D1191"/>
      <c r="E1191"/>
      <c r="F1191"/>
      <c r="G1191"/>
      <c r="H1191"/>
      <c r="I1191"/>
      <c r="J1191"/>
      <c r="K1191"/>
      <c r="L1191"/>
      <c r="M1191"/>
      <c r="N1191"/>
      <c r="O1191"/>
      <c r="P1191"/>
      <c r="Q1191"/>
    </row>
    <row r="1192" spans="2:17">
      <c r="B1192"/>
      <c r="C1192"/>
      <c r="D1192"/>
      <c r="E1192"/>
      <c r="F1192"/>
      <c r="G1192"/>
      <c r="H1192"/>
      <c r="I1192"/>
      <c r="J1192"/>
      <c r="K1192"/>
      <c r="L1192"/>
      <c r="M1192"/>
      <c r="N1192"/>
      <c r="O1192"/>
      <c r="P1192"/>
      <c r="Q1192"/>
    </row>
    <row r="1193" spans="2:17">
      <c r="B1193"/>
      <c r="C1193"/>
      <c r="D1193"/>
      <c r="E1193"/>
      <c r="F1193"/>
      <c r="G1193"/>
      <c r="H1193"/>
      <c r="I1193"/>
      <c r="J1193"/>
      <c r="K1193"/>
      <c r="L1193"/>
      <c r="M1193"/>
      <c r="N1193"/>
      <c r="O1193"/>
      <c r="P1193"/>
      <c r="Q1193"/>
    </row>
    <row r="1194" spans="2:17">
      <c r="B1194"/>
      <c r="C1194"/>
      <c r="D1194"/>
      <c r="E1194"/>
      <c r="F1194"/>
      <c r="G1194"/>
      <c r="H1194"/>
      <c r="I1194"/>
      <c r="J1194"/>
      <c r="K1194"/>
      <c r="L1194"/>
      <c r="M1194"/>
      <c r="N1194"/>
      <c r="O1194"/>
      <c r="P1194"/>
      <c r="Q1194"/>
    </row>
    <row r="1195" spans="2:17">
      <c r="B1195"/>
      <c r="C1195"/>
      <c r="D1195"/>
      <c r="E1195"/>
      <c r="F1195"/>
      <c r="G1195"/>
      <c r="H1195"/>
      <c r="I1195"/>
      <c r="J1195"/>
      <c r="K1195"/>
      <c r="L1195"/>
      <c r="M1195"/>
      <c r="N1195"/>
      <c r="O1195"/>
      <c r="P1195"/>
      <c r="Q1195"/>
    </row>
    <row r="1196" spans="2:17">
      <c r="B1196"/>
      <c r="C1196"/>
      <c r="D1196"/>
      <c r="E1196"/>
      <c r="F1196"/>
      <c r="G1196"/>
      <c r="H1196"/>
      <c r="I1196"/>
      <c r="J1196"/>
      <c r="K1196"/>
      <c r="L1196"/>
      <c r="M1196"/>
      <c r="N1196"/>
      <c r="O1196"/>
      <c r="P1196"/>
      <c r="Q1196"/>
    </row>
    <row r="1197" spans="2:17">
      <c r="B1197"/>
      <c r="C1197"/>
      <c r="D1197"/>
      <c r="E1197"/>
      <c r="F1197"/>
      <c r="G1197"/>
      <c r="H1197"/>
      <c r="I1197"/>
      <c r="J1197"/>
      <c r="K1197"/>
      <c r="L1197"/>
      <c r="M1197"/>
      <c r="N1197"/>
      <c r="O1197"/>
      <c r="P1197"/>
      <c r="Q1197"/>
    </row>
    <row r="1198" spans="2:17">
      <c r="B1198"/>
      <c r="C1198"/>
      <c r="D1198"/>
      <c r="E1198"/>
      <c r="F1198"/>
      <c r="G1198"/>
      <c r="H1198"/>
      <c r="I1198"/>
      <c r="J1198"/>
      <c r="K1198"/>
      <c r="L1198"/>
      <c r="M1198"/>
      <c r="N1198"/>
      <c r="O1198"/>
      <c r="P1198"/>
      <c r="Q1198"/>
    </row>
    <row r="1199" spans="2:17">
      <c r="B1199"/>
      <c r="C1199"/>
      <c r="D1199"/>
      <c r="E1199"/>
      <c r="F1199"/>
      <c r="G1199"/>
      <c r="H1199"/>
      <c r="I1199"/>
      <c r="J1199"/>
      <c r="K1199"/>
      <c r="L1199"/>
      <c r="M1199"/>
      <c r="N1199"/>
      <c r="O1199"/>
      <c r="P1199"/>
      <c r="Q1199"/>
    </row>
    <row r="1200" spans="2:17">
      <c r="B1200"/>
      <c r="C1200"/>
      <c r="D1200"/>
      <c r="E1200"/>
      <c r="F1200"/>
      <c r="G1200"/>
      <c r="H1200"/>
      <c r="I1200"/>
      <c r="J1200"/>
      <c r="K1200"/>
      <c r="L1200"/>
      <c r="M1200"/>
      <c r="N1200"/>
      <c r="O1200"/>
      <c r="P1200"/>
      <c r="Q1200"/>
    </row>
    <row r="1201" spans="2:17">
      <c r="B1201"/>
      <c r="C1201"/>
      <c r="D1201"/>
      <c r="E1201"/>
      <c r="F1201"/>
      <c r="G1201"/>
      <c r="H1201"/>
      <c r="I1201"/>
      <c r="J1201"/>
      <c r="K1201"/>
      <c r="L1201"/>
      <c r="M1201"/>
      <c r="N1201"/>
      <c r="O1201"/>
      <c r="P1201"/>
      <c r="Q1201"/>
    </row>
    <row r="1202" spans="2:17">
      <c r="B1202"/>
      <c r="C1202"/>
      <c r="D1202"/>
      <c r="E1202"/>
      <c r="F1202"/>
      <c r="G1202"/>
      <c r="H1202"/>
      <c r="I1202"/>
      <c r="J1202"/>
      <c r="K1202"/>
      <c r="L1202"/>
      <c r="M1202"/>
      <c r="N1202"/>
      <c r="O1202"/>
      <c r="P1202"/>
      <c r="Q1202"/>
    </row>
    <row r="1203" spans="2:17">
      <c r="B1203"/>
      <c r="C1203"/>
      <c r="D1203"/>
      <c r="E1203"/>
      <c r="F1203"/>
      <c r="G1203"/>
      <c r="H1203"/>
      <c r="I1203"/>
      <c r="J1203"/>
      <c r="K1203"/>
      <c r="L1203"/>
      <c r="M1203"/>
      <c r="N1203"/>
      <c r="O1203"/>
      <c r="P1203"/>
      <c r="Q1203"/>
    </row>
    <row r="1204" spans="2:17">
      <c r="B1204"/>
      <c r="C1204"/>
      <c r="D1204"/>
      <c r="E1204"/>
      <c r="F1204"/>
      <c r="G1204"/>
      <c r="H1204"/>
      <c r="I1204"/>
      <c r="J1204"/>
      <c r="K1204"/>
      <c r="L1204"/>
      <c r="M1204"/>
      <c r="N1204"/>
      <c r="O1204"/>
      <c r="P1204"/>
      <c r="Q1204"/>
    </row>
    <row r="1205" spans="2:17">
      <c r="B1205"/>
      <c r="C1205"/>
      <c r="D1205"/>
      <c r="E1205"/>
      <c r="F1205"/>
      <c r="G1205"/>
      <c r="H1205"/>
      <c r="I1205"/>
      <c r="J1205"/>
      <c r="K1205"/>
      <c r="L1205"/>
      <c r="M1205"/>
      <c r="N1205"/>
      <c r="O1205"/>
      <c r="P1205"/>
      <c r="Q1205"/>
    </row>
    <row r="1206" spans="2:17">
      <c r="B1206"/>
      <c r="C1206"/>
      <c r="D1206"/>
      <c r="E1206"/>
      <c r="F1206"/>
      <c r="G1206"/>
      <c r="H1206"/>
      <c r="I1206"/>
      <c r="J1206"/>
      <c r="K1206"/>
      <c r="L1206"/>
      <c r="M1206"/>
      <c r="N1206"/>
      <c r="O1206"/>
      <c r="P1206"/>
      <c r="Q1206"/>
    </row>
    <row r="1207" spans="2:17">
      <c r="B1207"/>
      <c r="C1207"/>
      <c r="D1207"/>
      <c r="E1207"/>
      <c r="F1207"/>
      <c r="G1207"/>
      <c r="H1207"/>
      <c r="I1207"/>
      <c r="J1207"/>
      <c r="K1207"/>
      <c r="L1207"/>
      <c r="M1207"/>
      <c r="N1207"/>
      <c r="O1207"/>
      <c r="P1207"/>
      <c r="Q1207"/>
    </row>
    <row r="1208" spans="2:17">
      <c r="B1208"/>
      <c r="C1208"/>
      <c r="D1208"/>
      <c r="E1208"/>
      <c r="F1208"/>
      <c r="G1208"/>
      <c r="H1208"/>
      <c r="I1208"/>
      <c r="J1208"/>
      <c r="K1208"/>
      <c r="L1208"/>
      <c r="M1208"/>
      <c r="N1208"/>
      <c r="O1208"/>
      <c r="P1208"/>
      <c r="Q1208"/>
    </row>
    <row r="1209" spans="2:17">
      <c r="B1209"/>
      <c r="C1209"/>
      <c r="D1209"/>
      <c r="E1209"/>
      <c r="F1209"/>
      <c r="G1209"/>
      <c r="H1209"/>
      <c r="I1209"/>
      <c r="J1209"/>
      <c r="K1209"/>
      <c r="L1209"/>
      <c r="M1209"/>
      <c r="N1209"/>
      <c r="O1209"/>
      <c r="P1209"/>
      <c r="Q1209"/>
    </row>
    <row r="1210" spans="2:17">
      <c r="B1210"/>
      <c r="C1210"/>
      <c r="D1210"/>
      <c r="E1210"/>
      <c r="F1210"/>
      <c r="G1210"/>
      <c r="H1210"/>
      <c r="I1210"/>
      <c r="J1210"/>
      <c r="K1210"/>
      <c r="L1210"/>
      <c r="M1210"/>
      <c r="N1210"/>
      <c r="O1210"/>
      <c r="P1210"/>
      <c r="Q1210"/>
    </row>
    <row r="1211" spans="2:17">
      <c r="B1211"/>
      <c r="C1211"/>
      <c r="D1211"/>
      <c r="E1211"/>
      <c r="F1211"/>
      <c r="G1211"/>
      <c r="H1211"/>
      <c r="I1211"/>
      <c r="J1211"/>
      <c r="K1211"/>
      <c r="L1211"/>
      <c r="M1211"/>
      <c r="N1211"/>
      <c r="O1211"/>
      <c r="P1211"/>
      <c r="Q1211"/>
    </row>
    <row r="1212" spans="2:17">
      <c r="B1212"/>
      <c r="C1212"/>
      <c r="D1212"/>
      <c r="E1212"/>
      <c r="F1212"/>
      <c r="G1212"/>
      <c r="H1212"/>
      <c r="I1212"/>
      <c r="J1212"/>
      <c r="K1212"/>
      <c r="L1212"/>
      <c r="M1212"/>
      <c r="N1212"/>
      <c r="O1212"/>
      <c r="P1212"/>
      <c r="Q1212"/>
    </row>
    <row r="1213" spans="2:17">
      <c r="B1213"/>
      <c r="C1213"/>
      <c r="D1213"/>
      <c r="E1213"/>
      <c r="F1213"/>
      <c r="G1213"/>
      <c r="H1213"/>
      <c r="I1213"/>
      <c r="J1213"/>
      <c r="K1213"/>
      <c r="L1213"/>
      <c r="M1213"/>
      <c r="N1213"/>
      <c r="O1213"/>
      <c r="P1213"/>
      <c r="Q1213"/>
    </row>
    <row r="1214" spans="2:17">
      <c r="B1214"/>
      <c r="C1214"/>
      <c r="D1214"/>
      <c r="E1214"/>
      <c r="F1214"/>
      <c r="G1214"/>
      <c r="H1214"/>
      <c r="I1214"/>
      <c r="J1214"/>
      <c r="K1214"/>
      <c r="L1214"/>
      <c r="M1214"/>
      <c r="N1214"/>
      <c r="O1214"/>
      <c r="P1214"/>
      <c r="Q1214"/>
    </row>
    <row r="1215" spans="2:17">
      <c r="B1215"/>
      <c r="C1215"/>
      <c r="D1215"/>
      <c r="E1215"/>
      <c r="F1215"/>
      <c r="G1215"/>
      <c r="H1215"/>
      <c r="I1215"/>
      <c r="J1215"/>
      <c r="K1215"/>
      <c r="L1215"/>
      <c r="M1215"/>
      <c r="N1215"/>
      <c r="O1215"/>
      <c r="P1215"/>
      <c r="Q1215"/>
    </row>
    <row r="1216" spans="2:17">
      <c r="B1216"/>
      <c r="C1216"/>
      <c r="D1216"/>
      <c r="E1216"/>
      <c r="F1216"/>
      <c r="G1216"/>
      <c r="H1216"/>
      <c r="I1216"/>
      <c r="J1216"/>
      <c r="K1216"/>
      <c r="L1216"/>
      <c r="M1216"/>
      <c r="N1216"/>
      <c r="O1216"/>
      <c r="P1216"/>
      <c r="Q1216"/>
    </row>
    <row r="1217" spans="2:17">
      <c r="B1217"/>
      <c r="C1217"/>
      <c r="D1217"/>
      <c r="E1217"/>
      <c r="F1217"/>
      <c r="G1217"/>
      <c r="H1217"/>
      <c r="I1217"/>
      <c r="J1217"/>
      <c r="K1217"/>
      <c r="L1217"/>
      <c r="M1217"/>
      <c r="N1217"/>
      <c r="O1217"/>
      <c r="P1217"/>
      <c r="Q1217"/>
    </row>
    <row r="1218" spans="2:17">
      <c r="B1218"/>
      <c r="C1218"/>
      <c r="D1218"/>
      <c r="E1218"/>
      <c r="F1218"/>
      <c r="G1218"/>
      <c r="H1218"/>
      <c r="I1218"/>
      <c r="J1218"/>
      <c r="K1218"/>
      <c r="L1218"/>
      <c r="M1218"/>
      <c r="N1218"/>
      <c r="O1218"/>
      <c r="P1218"/>
      <c r="Q1218"/>
    </row>
    <row r="1219" spans="2:17">
      <c r="B1219"/>
      <c r="C1219"/>
      <c r="D1219"/>
      <c r="E1219"/>
      <c r="F1219"/>
      <c r="G1219"/>
      <c r="H1219"/>
      <c r="I1219"/>
      <c r="J1219"/>
      <c r="K1219"/>
      <c r="L1219"/>
      <c r="M1219"/>
      <c r="N1219"/>
      <c r="O1219"/>
      <c r="P1219"/>
      <c r="Q1219"/>
    </row>
    <row r="1220" spans="2:17">
      <c r="B1220"/>
      <c r="C1220"/>
      <c r="D1220"/>
      <c r="E1220"/>
      <c r="F1220"/>
      <c r="G1220"/>
      <c r="H1220"/>
      <c r="I1220"/>
      <c r="J1220"/>
      <c r="K1220"/>
      <c r="L1220"/>
      <c r="M1220"/>
      <c r="N1220"/>
      <c r="O1220"/>
      <c r="P1220"/>
      <c r="Q1220"/>
    </row>
    <row r="1221" spans="2:17">
      <c r="B1221"/>
      <c r="C1221"/>
      <c r="D1221"/>
      <c r="E1221"/>
      <c r="F1221"/>
      <c r="G1221"/>
      <c r="H1221"/>
      <c r="I1221"/>
      <c r="J1221"/>
      <c r="K1221"/>
      <c r="L1221"/>
      <c r="M1221"/>
      <c r="N1221"/>
      <c r="O1221"/>
      <c r="P1221"/>
      <c r="Q1221"/>
    </row>
    <row r="1222" spans="2:17">
      <c r="B1222"/>
      <c r="C1222"/>
      <c r="D1222"/>
      <c r="E1222"/>
      <c r="F1222"/>
      <c r="G1222"/>
      <c r="H1222"/>
      <c r="I1222"/>
      <c r="J1222"/>
      <c r="K1222"/>
      <c r="L1222"/>
      <c r="M1222"/>
      <c r="N1222"/>
      <c r="O1222"/>
      <c r="P1222"/>
      <c r="Q1222"/>
    </row>
    <row r="1223" spans="2:17">
      <c r="B1223"/>
      <c r="C1223"/>
      <c r="D1223"/>
      <c r="E1223"/>
      <c r="F1223"/>
      <c r="G1223"/>
      <c r="H1223"/>
      <c r="I1223"/>
      <c r="J1223"/>
      <c r="K1223"/>
      <c r="L1223"/>
      <c r="M1223"/>
      <c r="N1223"/>
      <c r="O1223"/>
      <c r="P1223"/>
      <c r="Q1223"/>
    </row>
    <row r="1224" spans="2:17">
      <c r="B1224"/>
      <c r="C1224"/>
      <c r="D1224"/>
      <c r="E1224"/>
      <c r="F1224"/>
      <c r="G1224"/>
      <c r="H1224"/>
      <c r="I1224"/>
      <c r="J1224"/>
      <c r="K1224"/>
      <c r="L1224"/>
      <c r="M1224"/>
      <c r="N1224"/>
      <c r="O1224"/>
      <c r="P1224"/>
      <c r="Q1224"/>
    </row>
    <row r="1225" spans="2:17">
      <c r="B1225"/>
      <c r="C1225"/>
      <c r="D1225"/>
      <c r="E1225"/>
      <c r="F1225"/>
      <c r="G1225"/>
      <c r="H1225"/>
      <c r="I1225"/>
      <c r="J1225"/>
      <c r="K1225"/>
      <c r="L1225"/>
      <c r="M1225"/>
      <c r="N1225"/>
      <c r="O1225"/>
      <c r="P1225"/>
      <c r="Q1225"/>
    </row>
    <row r="1226" spans="2:17">
      <c r="B1226"/>
      <c r="C1226"/>
      <c r="D1226"/>
      <c r="E1226"/>
      <c r="F1226"/>
      <c r="G1226"/>
      <c r="H1226"/>
      <c r="I1226"/>
      <c r="J1226"/>
      <c r="K1226"/>
      <c r="L1226"/>
      <c r="M1226"/>
      <c r="N1226"/>
      <c r="O1226"/>
      <c r="P1226"/>
      <c r="Q1226"/>
    </row>
    <row r="1227" spans="2:17">
      <c r="B1227"/>
      <c r="C1227"/>
      <c r="D1227"/>
      <c r="E1227"/>
      <c r="F1227"/>
      <c r="G1227"/>
      <c r="H1227"/>
      <c r="I1227"/>
      <c r="J1227"/>
      <c r="K1227"/>
      <c r="L1227"/>
      <c r="M1227"/>
      <c r="N1227"/>
      <c r="O1227"/>
      <c r="P1227"/>
      <c r="Q1227"/>
    </row>
    <row r="1228" spans="2:17">
      <c r="B1228"/>
      <c r="C1228"/>
      <c r="D1228"/>
      <c r="E1228"/>
      <c r="F1228"/>
      <c r="G1228"/>
      <c r="H1228"/>
      <c r="I1228"/>
      <c r="J1228"/>
      <c r="K1228"/>
      <c r="L1228"/>
      <c r="M1228"/>
      <c r="N1228"/>
      <c r="O1228"/>
      <c r="P1228"/>
      <c r="Q1228"/>
    </row>
    <row r="1229" spans="2:17">
      <c r="B1229"/>
      <c r="C1229"/>
      <c r="D1229"/>
      <c r="E1229"/>
      <c r="F1229"/>
      <c r="G1229"/>
      <c r="H1229"/>
      <c r="I1229"/>
      <c r="J1229"/>
      <c r="K1229"/>
      <c r="L1229"/>
      <c r="M1229"/>
      <c r="N1229"/>
      <c r="O1229"/>
      <c r="P1229"/>
      <c r="Q1229"/>
    </row>
    <row r="1230" spans="2:17">
      <c r="B1230"/>
      <c r="C1230"/>
      <c r="D1230"/>
      <c r="E1230"/>
      <c r="F1230"/>
      <c r="G1230"/>
      <c r="H1230"/>
      <c r="I1230"/>
      <c r="J1230"/>
      <c r="K1230"/>
      <c r="L1230"/>
      <c r="M1230"/>
      <c r="N1230"/>
      <c r="O1230"/>
      <c r="P1230"/>
      <c r="Q1230"/>
    </row>
    <row r="1231" spans="2:17">
      <c r="B1231"/>
      <c r="C1231"/>
      <c r="D1231"/>
      <c r="E1231"/>
      <c r="F1231"/>
      <c r="G1231"/>
      <c r="H1231"/>
      <c r="I1231"/>
      <c r="J1231"/>
      <c r="K1231"/>
      <c r="L1231"/>
      <c r="M1231"/>
      <c r="N1231"/>
      <c r="O1231"/>
      <c r="P1231"/>
      <c r="Q1231"/>
    </row>
    <row r="1232" spans="2:17">
      <c r="B1232"/>
      <c r="C1232"/>
      <c r="D1232"/>
      <c r="E1232"/>
      <c r="F1232"/>
      <c r="G1232"/>
      <c r="H1232"/>
      <c r="I1232"/>
      <c r="J1232"/>
      <c r="K1232"/>
      <c r="L1232"/>
      <c r="M1232"/>
      <c r="N1232"/>
      <c r="O1232"/>
      <c r="P1232"/>
      <c r="Q1232"/>
    </row>
    <row r="1233" spans="2:17">
      <c r="B1233"/>
      <c r="C1233"/>
      <c r="D1233"/>
      <c r="E1233"/>
      <c r="F1233"/>
      <c r="G1233"/>
      <c r="H1233"/>
      <c r="I1233"/>
      <c r="J1233"/>
      <c r="K1233"/>
      <c r="L1233"/>
      <c r="M1233"/>
      <c r="N1233"/>
      <c r="O1233"/>
      <c r="P1233"/>
      <c r="Q1233"/>
    </row>
    <row r="1234" spans="2:17">
      <c r="B1234"/>
      <c r="C1234"/>
      <c r="D1234"/>
      <c r="E1234"/>
      <c r="F1234"/>
      <c r="G1234"/>
      <c r="H1234"/>
      <c r="I1234"/>
      <c r="J1234"/>
      <c r="K1234"/>
      <c r="L1234"/>
      <c r="M1234"/>
      <c r="N1234"/>
      <c r="O1234"/>
      <c r="P1234"/>
      <c r="Q1234"/>
    </row>
    <row r="1235" spans="2:17">
      <c r="B1235"/>
      <c r="C1235"/>
      <c r="D1235"/>
      <c r="E1235"/>
      <c r="F1235"/>
      <c r="G1235"/>
      <c r="H1235"/>
      <c r="I1235"/>
      <c r="J1235"/>
      <c r="K1235"/>
      <c r="L1235"/>
      <c r="M1235"/>
      <c r="N1235"/>
      <c r="O1235"/>
      <c r="P1235"/>
      <c r="Q1235"/>
    </row>
    <row r="1236" spans="2:17">
      <c r="B1236"/>
      <c r="C1236"/>
      <c r="D1236"/>
      <c r="E1236"/>
      <c r="F1236"/>
      <c r="G1236"/>
      <c r="H1236"/>
      <c r="I1236"/>
      <c r="J1236"/>
      <c r="K1236"/>
      <c r="L1236"/>
      <c r="M1236"/>
      <c r="N1236"/>
      <c r="O1236"/>
      <c r="P1236"/>
      <c r="Q1236"/>
    </row>
    <row r="1237" spans="2:17">
      <c r="B1237"/>
      <c r="C1237"/>
      <c r="D1237"/>
      <c r="E1237"/>
      <c r="F1237"/>
      <c r="G1237"/>
      <c r="H1237"/>
      <c r="I1237"/>
      <c r="J1237"/>
      <c r="K1237"/>
      <c r="L1237"/>
      <c r="M1237"/>
      <c r="N1237"/>
      <c r="O1237"/>
      <c r="P1237"/>
      <c r="Q1237"/>
    </row>
    <row r="1238" spans="2:17">
      <c r="B1238"/>
      <c r="C1238"/>
      <c r="D1238"/>
      <c r="E1238"/>
      <c r="F1238"/>
      <c r="G1238"/>
      <c r="H1238"/>
      <c r="I1238"/>
      <c r="J1238"/>
      <c r="K1238"/>
      <c r="L1238"/>
      <c r="M1238"/>
      <c r="N1238"/>
      <c r="O1238"/>
      <c r="P1238"/>
      <c r="Q1238"/>
    </row>
    <row r="1239" spans="2:17">
      <c r="B1239"/>
      <c r="C1239"/>
      <c r="D1239"/>
      <c r="E1239"/>
      <c r="F1239"/>
      <c r="G1239"/>
      <c r="H1239"/>
      <c r="I1239"/>
      <c r="J1239"/>
      <c r="K1239"/>
      <c r="L1239"/>
      <c r="M1239"/>
      <c r="N1239"/>
      <c r="O1239"/>
      <c r="P1239"/>
      <c r="Q1239"/>
    </row>
    <row r="1240" spans="2:17">
      <c r="B1240"/>
      <c r="C1240"/>
      <c r="D1240"/>
      <c r="E1240"/>
      <c r="F1240"/>
      <c r="G1240"/>
      <c r="H1240"/>
      <c r="I1240"/>
      <c r="J1240"/>
      <c r="K1240"/>
      <c r="L1240"/>
      <c r="M1240"/>
      <c r="N1240"/>
      <c r="O1240"/>
      <c r="P1240"/>
      <c r="Q1240"/>
    </row>
    <row r="1241" spans="2:17">
      <c r="B1241"/>
      <c r="C1241"/>
      <c r="D1241"/>
      <c r="E1241"/>
      <c r="F1241"/>
      <c r="G1241"/>
      <c r="H1241"/>
      <c r="I1241"/>
      <c r="J1241"/>
      <c r="K1241"/>
      <c r="L1241"/>
      <c r="M1241"/>
      <c r="N1241"/>
      <c r="O1241"/>
      <c r="P1241"/>
      <c r="Q1241"/>
    </row>
    <row r="1242" spans="2:17">
      <c r="B1242"/>
      <c r="C1242"/>
      <c r="D1242"/>
      <c r="E1242"/>
      <c r="F1242"/>
      <c r="G1242"/>
      <c r="H1242"/>
      <c r="I1242"/>
      <c r="J1242"/>
      <c r="K1242"/>
      <c r="L1242"/>
      <c r="M1242"/>
      <c r="N1242"/>
      <c r="O1242"/>
      <c r="P1242"/>
      <c r="Q1242"/>
    </row>
    <row r="1243" spans="2:17">
      <c r="B1243"/>
      <c r="C1243"/>
      <c r="D1243"/>
      <c r="E1243"/>
      <c r="F1243"/>
      <c r="G1243"/>
      <c r="H1243"/>
      <c r="I1243"/>
      <c r="J1243"/>
      <c r="K1243"/>
      <c r="L1243"/>
      <c r="M1243"/>
      <c r="N1243"/>
      <c r="O1243"/>
      <c r="P1243"/>
      <c r="Q1243"/>
    </row>
    <row r="1244" spans="2:17">
      <c r="B1244"/>
      <c r="C1244"/>
      <c r="D1244"/>
      <c r="E1244"/>
      <c r="F1244"/>
      <c r="G1244"/>
      <c r="H1244"/>
      <c r="I1244"/>
      <c r="J1244"/>
      <c r="K1244"/>
      <c r="L1244"/>
      <c r="M1244"/>
      <c r="N1244"/>
      <c r="O1244"/>
      <c r="P1244"/>
      <c r="Q1244"/>
    </row>
    <row r="1245" spans="2:17">
      <c r="B1245"/>
      <c r="C1245"/>
      <c r="D1245"/>
      <c r="E1245"/>
      <c r="F1245"/>
      <c r="G1245"/>
      <c r="H1245"/>
      <c r="I1245"/>
      <c r="J1245"/>
      <c r="K1245"/>
      <c r="L1245"/>
      <c r="M1245"/>
      <c r="N1245"/>
      <c r="O1245"/>
      <c r="P1245"/>
      <c r="Q1245"/>
    </row>
    <row r="1246" spans="2:17">
      <c r="B1246"/>
      <c r="C1246"/>
      <c r="D1246"/>
      <c r="E1246"/>
      <c r="F1246"/>
      <c r="G1246"/>
      <c r="H1246"/>
      <c r="I1246"/>
      <c r="J1246"/>
      <c r="K1246"/>
      <c r="L1246"/>
      <c r="M1246"/>
      <c r="N1246"/>
      <c r="O1246"/>
      <c r="P1246"/>
      <c r="Q1246"/>
    </row>
    <row r="1247" spans="2:17">
      <c r="B1247"/>
      <c r="C1247"/>
      <c r="D1247"/>
      <c r="E1247"/>
      <c r="F1247"/>
      <c r="G1247"/>
      <c r="H1247"/>
      <c r="I1247"/>
      <c r="J1247"/>
      <c r="K1247"/>
      <c r="L1247"/>
      <c r="M1247"/>
      <c r="N1247"/>
      <c r="O1247"/>
      <c r="P1247"/>
      <c r="Q1247"/>
    </row>
    <row r="1248" spans="2:17">
      <c r="B1248"/>
      <c r="C1248"/>
      <c r="D1248"/>
      <c r="E1248"/>
      <c r="F1248"/>
      <c r="G1248"/>
      <c r="H1248"/>
      <c r="I1248"/>
      <c r="J1248"/>
      <c r="K1248"/>
      <c r="L1248"/>
      <c r="M1248"/>
      <c r="N1248"/>
      <c r="O1248"/>
      <c r="P1248"/>
      <c r="Q1248"/>
    </row>
    <row r="1249" spans="2:17">
      <c r="B1249"/>
      <c r="C1249"/>
      <c r="D1249"/>
      <c r="E1249"/>
      <c r="F1249"/>
      <c r="G1249"/>
      <c r="H1249"/>
      <c r="I1249"/>
      <c r="J1249"/>
      <c r="K1249"/>
      <c r="L1249"/>
      <c r="M1249"/>
      <c r="N1249"/>
      <c r="O1249"/>
      <c r="P1249"/>
      <c r="Q1249"/>
    </row>
    <row r="1250" spans="2:17">
      <c r="B1250"/>
      <c r="C1250"/>
      <c r="D1250"/>
      <c r="E1250"/>
      <c r="F1250"/>
      <c r="G1250"/>
      <c r="H1250"/>
      <c r="I1250"/>
      <c r="J1250"/>
      <c r="K1250"/>
      <c r="L1250"/>
      <c r="M1250"/>
      <c r="N1250"/>
      <c r="O1250"/>
      <c r="P1250"/>
      <c r="Q1250"/>
    </row>
    <row r="1251" spans="2:17">
      <c r="B1251"/>
      <c r="C1251"/>
      <c r="D1251"/>
      <c r="E1251"/>
      <c r="F1251"/>
      <c r="G1251"/>
      <c r="H1251"/>
      <c r="I1251"/>
      <c r="J1251"/>
      <c r="K1251"/>
      <c r="L1251"/>
      <c r="M1251"/>
      <c r="N1251"/>
      <c r="O1251"/>
      <c r="P1251"/>
      <c r="Q1251"/>
    </row>
    <row r="1252" spans="2:17">
      <c r="B1252"/>
      <c r="C1252"/>
      <c r="D1252"/>
      <c r="E1252"/>
      <c r="F1252"/>
      <c r="G1252"/>
      <c r="H1252"/>
      <c r="I1252"/>
      <c r="J1252"/>
      <c r="K1252"/>
      <c r="L1252"/>
      <c r="M1252"/>
      <c r="N1252"/>
      <c r="O1252"/>
      <c r="P1252"/>
      <c r="Q1252"/>
    </row>
    <row r="1253" spans="2:17">
      <c r="B1253"/>
      <c r="C1253"/>
      <c r="D1253"/>
      <c r="E1253"/>
      <c r="F1253"/>
      <c r="G1253"/>
      <c r="H1253"/>
      <c r="I1253"/>
      <c r="J1253"/>
      <c r="K1253"/>
      <c r="L1253"/>
      <c r="M1253"/>
      <c r="N1253"/>
      <c r="O1253"/>
      <c r="P1253"/>
      <c r="Q1253"/>
    </row>
    <row r="1254" spans="2:17">
      <c r="B1254"/>
      <c r="C1254"/>
      <c r="D1254"/>
      <c r="E1254"/>
      <c r="F1254"/>
      <c r="G1254"/>
      <c r="H1254"/>
      <c r="I1254"/>
      <c r="J1254"/>
      <c r="K1254"/>
      <c r="L1254"/>
      <c r="M1254"/>
      <c r="N1254"/>
      <c r="O1254"/>
      <c r="P1254"/>
      <c r="Q1254"/>
    </row>
    <row r="1255" spans="2:17">
      <c r="B1255"/>
      <c r="C1255"/>
      <c r="D1255"/>
      <c r="E1255"/>
      <c r="F1255"/>
      <c r="G1255"/>
      <c r="H1255"/>
      <c r="I1255"/>
      <c r="J1255"/>
      <c r="K1255"/>
      <c r="L1255"/>
      <c r="M1255"/>
      <c r="N1255"/>
      <c r="O1255"/>
      <c r="P1255"/>
      <c r="Q1255"/>
    </row>
    <row r="1256" spans="2:17">
      <c r="B1256"/>
      <c r="C1256"/>
      <c r="D1256"/>
      <c r="E1256"/>
      <c r="F1256"/>
      <c r="G1256"/>
      <c r="H1256"/>
      <c r="I1256"/>
      <c r="J1256"/>
      <c r="K1256"/>
      <c r="L1256"/>
      <c r="M1256"/>
      <c r="N1256"/>
      <c r="O1256"/>
      <c r="P1256"/>
      <c r="Q1256"/>
    </row>
    <row r="1257" spans="2:17">
      <c r="B1257"/>
      <c r="C1257"/>
      <c r="D1257"/>
      <c r="E1257"/>
      <c r="F1257"/>
      <c r="G1257"/>
      <c r="H1257"/>
      <c r="I1257"/>
      <c r="J1257"/>
      <c r="K1257"/>
      <c r="L1257"/>
      <c r="M1257"/>
      <c r="N1257"/>
      <c r="O1257"/>
      <c r="P1257"/>
      <c r="Q1257"/>
    </row>
    <row r="1258" spans="2:17">
      <c r="B1258"/>
      <c r="C1258"/>
      <c r="D1258"/>
      <c r="E1258"/>
      <c r="F1258"/>
      <c r="G1258"/>
      <c r="H1258"/>
      <c r="I1258"/>
      <c r="J1258"/>
      <c r="K1258"/>
      <c r="L1258"/>
      <c r="M1258"/>
      <c r="N1258"/>
      <c r="O1258"/>
      <c r="P1258"/>
      <c r="Q1258"/>
    </row>
    <row r="1259" spans="2:17">
      <c r="B1259"/>
      <c r="C1259"/>
      <c r="D1259"/>
      <c r="E1259"/>
      <c r="F1259"/>
      <c r="G1259"/>
      <c r="H1259"/>
      <c r="I1259"/>
      <c r="J1259"/>
      <c r="K1259"/>
      <c r="L1259"/>
      <c r="M1259"/>
      <c r="N1259"/>
      <c r="O1259"/>
      <c r="P1259"/>
      <c r="Q1259"/>
    </row>
    <row r="1260" spans="2:17">
      <c r="B1260"/>
      <c r="C1260"/>
      <c r="D1260"/>
      <c r="E1260"/>
      <c r="F1260"/>
      <c r="G1260"/>
      <c r="H1260"/>
      <c r="I1260"/>
      <c r="J1260"/>
      <c r="K1260"/>
      <c r="L1260"/>
      <c r="M1260"/>
      <c r="N1260"/>
      <c r="O1260"/>
      <c r="P1260"/>
      <c r="Q1260"/>
    </row>
    <row r="1261" spans="2:17">
      <c r="B1261"/>
      <c r="C1261"/>
      <c r="D1261"/>
      <c r="E1261"/>
      <c r="F1261"/>
      <c r="G1261"/>
      <c r="H1261"/>
      <c r="I1261"/>
      <c r="J1261"/>
      <c r="K1261"/>
      <c r="L1261"/>
      <c r="M1261"/>
      <c r="N1261"/>
      <c r="O1261"/>
      <c r="P1261"/>
      <c r="Q1261"/>
    </row>
    <row r="1262" spans="2:17">
      <c r="B1262"/>
      <c r="C1262"/>
      <c r="D1262"/>
      <c r="E1262"/>
      <c r="F1262"/>
      <c r="G1262"/>
      <c r="H1262"/>
      <c r="I1262"/>
      <c r="J1262"/>
      <c r="K1262"/>
      <c r="L1262"/>
      <c r="M1262"/>
      <c r="N1262"/>
      <c r="O1262"/>
      <c r="P1262"/>
      <c r="Q1262"/>
    </row>
    <row r="1263" spans="2:17">
      <c r="B1263"/>
      <c r="C1263"/>
      <c r="D1263"/>
      <c r="E1263"/>
      <c r="F1263"/>
      <c r="G1263"/>
      <c r="H1263"/>
      <c r="I1263"/>
      <c r="J1263"/>
      <c r="K1263"/>
      <c r="L1263"/>
      <c r="M1263"/>
      <c r="N1263"/>
      <c r="O1263"/>
      <c r="P1263"/>
      <c r="Q1263"/>
    </row>
    <row r="1264" spans="2:17">
      <c r="B1264"/>
      <c r="C1264"/>
      <c r="D1264"/>
      <c r="E1264"/>
      <c r="F1264"/>
      <c r="G1264"/>
      <c r="H1264"/>
      <c r="I1264"/>
      <c r="J1264"/>
      <c r="K1264"/>
      <c r="L1264"/>
      <c r="M1264"/>
      <c r="N1264"/>
      <c r="O1264"/>
      <c r="P1264"/>
      <c r="Q1264"/>
    </row>
    <row r="1265" spans="2:17">
      <c r="B1265"/>
      <c r="C1265"/>
      <c r="D1265"/>
      <c r="E1265"/>
      <c r="F1265"/>
      <c r="G1265"/>
      <c r="H1265"/>
      <c r="I1265"/>
      <c r="J1265"/>
      <c r="K1265"/>
      <c r="L1265"/>
      <c r="M1265"/>
      <c r="N1265"/>
      <c r="O1265"/>
      <c r="P1265"/>
      <c r="Q1265"/>
    </row>
    <row r="1266" spans="2:17">
      <c r="B1266"/>
      <c r="C1266"/>
      <c r="D1266"/>
      <c r="E1266"/>
      <c r="F1266"/>
      <c r="G1266"/>
      <c r="H1266"/>
      <c r="I1266"/>
      <c r="J1266"/>
      <c r="K1266"/>
      <c r="L1266"/>
      <c r="M1266"/>
      <c r="N1266"/>
      <c r="O1266"/>
      <c r="P1266"/>
      <c r="Q1266"/>
    </row>
    <row r="1267" spans="2:17">
      <c r="B1267"/>
      <c r="C1267"/>
      <c r="D1267"/>
      <c r="E1267"/>
      <c r="F1267"/>
      <c r="G1267"/>
      <c r="H1267"/>
      <c r="I1267"/>
      <c r="J1267"/>
      <c r="K1267"/>
      <c r="L1267"/>
      <c r="M1267"/>
      <c r="N1267"/>
      <c r="O1267"/>
      <c r="P1267"/>
      <c r="Q1267"/>
    </row>
    <row r="1268" spans="2:17">
      <c r="B1268"/>
      <c r="C1268"/>
      <c r="D1268"/>
      <c r="E1268"/>
      <c r="F1268"/>
      <c r="G1268"/>
      <c r="H1268"/>
      <c r="I1268"/>
      <c r="J1268"/>
      <c r="K1268"/>
      <c r="L1268"/>
      <c r="M1268"/>
      <c r="N1268"/>
      <c r="O1268"/>
      <c r="P1268"/>
      <c r="Q1268"/>
    </row>
    <row r="1269" spans="2:17">
      <c r="B1269"/>
      <c r="C1269"/>
      <c r="D1269"/>
      <c r="E1269"/>
      <c r="F1269"/>
      <c r="G1269"/>
      <c r="H1269"/>
      <c r="I1269"/>
      <c r="J1269"/>
      <c r="K1269"/>
      <c r="L1269"/>
      <c r="M1269"/>
      <c r="N1269"/>
      <c r="O1269"/>
      <c r="P1269"/>
      <c r="Q1269"/>
    </row>
    <row r="1270" spans="2:17">
      <c r="B1270"/>
      <c r="C1270"/>
      <c r="D1270"/>
      <c r="E1270"/>
      <c r="F1270"/>
      <c r="G1270"/>
      <c r="H1270"/>
      <c r="I1270"/>
      <c r="J1270"/>
      <c r="K1270"/>
      <c r="L1270"/>
      <c r="M1270"/>
      <c r="N1270"/>
      <c r="O1270"/>
      <c r="P1270"/>
      <c r="Q1270"/>
    </row>
    <row r="1271" spans="2:17">
      <c r="B1271"/>
      <c r="C1271"/>
      <c r="D1271"/>
      <c r="E1271"/>
      <c r="F1271"/>
      <c r="G1271"/>
      <c r="H1271"/>
      <c r="I1271"/>
      <c r="J1271"/>
      <c r="K1271"/>
      <c r="L1271"/>
      <c r="M1271"/>
      <c r="N1271"/>
      <c r="O1271"/>
      <c r="P1271"/>
      <c r="Q1271"/>
    </row>
    <row r="1272" spans="2:17">
      <c r="B1272"/>
      <c r="C1272"/>
      <c r="D1272"/>
      <c r="E1272"/>
      <c r="F1272"/>
      <c r="G1272"/>
      <c r="H1272"/>
      <c r="I1272"/>
      <c r="J1272"/>
      <c r="K1272"/>
      <c r="L1272"/>
      <c r="M1272"/>
      <c r="N1272"/>
      <c r="O1272"/>
      <c r="P1272"/>
      <c r="Q1272"/>
    </row>
    <row r="1273" spans="2:17">
      <c r="B1273"/>
      <c r="C1273"/>
      <c r="D1273"/>
      <c r="E1273"/>
      <c r="F1273"/>
      <c r="G1273"/>
      <c r="H1273"/>
      <c r="I1273"/>
      <c r="J1273"/>
      <c r="K1273"/>
      <c r="L1273"/>
      <c r="M1273"/>
      <c r="N1273"/>
      <c r="O1273"/>
      <c r="P1273"/>
      <c r="Q1273"/>
    </row>
    <row r="1274" spans="2:17">
      <c r="B1274"/>
      <c r="C1274"/>
      <c r="D1274"/>
      <c r="E1274"/>
      <c r="F1274"/>
      <c r="G1274"/>
      <c r="H1274"/>
      <c r="I1274"/>
      <c r="J1274"/>
      <c r="K1274"/>
      <c r="L1274"/>
      <c r="M1274"/>
      <c r="N1274"/>
      <c r="O1274"/>
      <c r="P1274"/>
      <c r="Q1274"/>
    </row>
    <row r="1275" spans="2:17">
      <c r="B1275"/>
      <c r="C1275"/>
      <c r="D1275"/>
      <c r="E1275"/>
      <c r="F1275"/>
      <c r="G1275"/>
      <c r="H1275"/>
      <c r="I1275"/>
      <c r="J1275"/>
      <c r="K1275"/>
      <c r="L1275"/>
      <c r="M1275"/>
      <c r="N1275"/>
      <c r="O1275"/>
      <c r="P1275"/>
      <c r="Q1275"/>
    </row>
    <row r="1276" spans="2:17">
      <c r="B1276"/>
      <c r="C1276"/>
      <c r="D1276"/>
      <c r="E1276"/>
      <c r="F1276"/>
      <c r="G1276"/>
      <c r="H1276"/>
      <c r="I1276"/>
      <c r="J1276"/>
      <c r="K1276"/>
      <c r="L1276"/>
      <c r="M1276"/>
      <c r="N1276"/>
      <c r="O1276"/>
      <c r="P1276"/>
      <c r="Q1276"/>
    </row>
    <row r="1277" spans="2:17">
      <c r="B1277"/>
      <c r="C1277"/>
      <c r="D1277"/>
      <c r="E1277"/>
      <c r="F1277"/>
      <c r="G1277"/>
      <c r="H1277"/>
      <c r="I1277"/>
      <c r="J1277"/>
      <c r="K1277"/>
      <c r="L1277"/>
      <c r="M1277"/>
      <c r="N1277"/>
      <c r="O1277"/>
      <c r="P1277"/>
      <c r="Q1277"/>
    </row>
    <row r="1278" spans="2:17">
      <c r="B1278"/>
      <c r="C1278"/>
      <c r="D1278"/>
      <c r="E1278"/>
      <c r="F1278"/>
      <c r="G1278"/>
      <c r="H1278"/>
      <c r="I1278"/>
      <c r="J1278"/>
      <c r="K1278"/>
      <c r="L1278"/>
      <c r="M1278"/>
      <c r="N1278"/>
      <c r="O1278"/>
      <c r="P1278"/>
      <c r="Q1278"/>
    </row>
    <row r="1279" spans="2:17">
      <c r="B1279"/>
      <c r="C1279"/>
      <c r="D1279"/>
      <c r="E1279"/>
      <c r="F1279"/>
      <c r="G1279"/>
      <c r="H1279"/>
      <c r="I1279"/>
      <c r="J1279"/>
      <c r="K1279"/>
      <c r="L1279"/>
      <c r="M1279"/>
      <c r="N1279"/>
      <c r="O1279"/>
      <c r="P1279"/>
      <c r="Q1279"/>
    </row>
    <row r="1280" spans="2:17">
      <c r="B1280"/>
      <c r="C1280"/>
      <c r="D1280"/>
      <c r="E1280"/>
      <c r="F1280"/>
      <c r="G1280"/>
      <c r="H1280"/>
      <c r="I1280"/>
      <c r="J1280"/>
      <c r="K1280"/>
      <c r="L1280"/>
      <c r="M1280"/>
      <c r="N1280"/>
      <c r="O1280"/>
      <c r="P1280"/>
      <c r="Q1280"/>
    </row>
    <row r="1281" spans="2:17">
      <c r="B1281"/>
      <c r="C1281"/>
      <c r="D1281"/>
      <c r="E1281"/>
      <c r="F1281"/>
      <c r="G1281"/>
      <c r="H1281"/>
      <c r="I1281"/>
      <c r="J1281"/>
      <c r="K1281"/>
      <c r="L1281"/>
      <c r="M1281"/>
      <c r="N1281"/>
      <c r="O1281"/>
      <c r="P1281"/>
      <c r="Q1281"/>
    </row>
    <row r="1282" spans="2:17">
      <c r="B1282"/>
      <c r="C1282"/>
      <c r="D1282"/>
      <c r="E1282"/>
      <c r="F1282"/>
      <c r="G1282"/>
      <c r="H1282"/>
      <c r="I1282"/>
      <c r="J1282"/>
      <c r="K1282"/>
      <c r="L1282"/>
      <c r="M1282"/>
      <c r="N1282"/>
      <c r="O1282"/>
      <c r="P1282"/>
      <c r="Q1282"/>
    </row>
    <row r="1283" spans="2:17">
      <c r="B1283"/>
      <c r="C1283"/>
      <c r="D1283"/>
      <c r="E1283"/>
      <c r="F1283"/>
      <c r="G1283"/>
      <c r="H1283"/>
      <c r="I1283"/>
      <c r="J1283"/>
      <c r="K1283"/>
      <c r="L1283"/>
      <c r="M1283"/>
      <c r="N1283"/>
      <c r="O1283"/>
      <c r="P1283"/>
      <c r="Q1283"/>
    </row>
    <row r="1284" spans="2:17">
      <c r="B1284"/>
      <c r="C1284"/>
      <c r="D1284"/>
      <c r="E1284"/>
      <c r="F1284"/>
      <c r="G1284"/>
      <c r="H1284"/>
      <c r="I1284"/>
      <c r="J1284"/>
      <c r="K1284"/>
      <c r="L1284"/>
      <c r="M1284"/>
      <c r="N1284"/>
      <c r="O1284"/>
      <c r="P1284"/>
      <c r="Q1284"/>
    </row>
    <row r="1285" spans="2:17">
      <c r="B1285"/>
      <c r="C1285"/>
      <c r="D1285"/>
      <c r="E1285"/>
      <c r="F1285"/>
      <c r="G1285"/>
      <c r="H1285"/>
      <c r="I1285"/>
      <c r="J1285"/>
      <c r="K1285"/>
      <c r="L1285"/>
      <c r="M1285"/>
      <c r="N1285"/>
      <c r="O1285"/>
      <c r="P1285"/>
      <c r="Q1285"/>
    </row>
    <row r="1286" spans="2:17">
      <c r="B1286"/>
      <c r="C1286"/>
      <c r="D1286"/>
      <c r="E1286"/>
      <c r="F1286"/>
      <c r="G1286"/>
      <c r="H1286"/>
      <c r="I1286"/>
      <c r="J1286"/>
      <c r="K1286"/>
      <c r="L1286"/>
      <c r="M1286"/>
      <c r="N1286"/>
      <c r="O1286"/>
      <c r="P1286"/>
      <c r="Q1286"/>
    </row>
    <row r="1287" spans="2:17">
      <c r="B1287"/>
      <c r="C1287"/>
      <c r="D1287"/>
      <c r="E1287"/>
      <c r="F1287"/>
      <c r="G1287"/>
      <c r="H1287"/>
      <c r="I1287"/>
      <c r="J1287"/>
      <c r="K1287"/>
      <c r="L1287"/>
      <c r="M1287"/>
      <c r="N1287"/>
      <c r="O1287"/>
      <c r="P1287"/>
      <c r="Q1287"/>
    </row>
    <row r="1288" spans="2:17">
      <c r="B1288"/>
      <c r="C1288"/>
      <c r="D1288"/>
      <c r="E1288"/>
      <c r="F1288"/>
      <c r="G1288"/>
      <c r="H1288"/>
      <c r="I1288"/>
      <c r="J1288"/>
      <c r="K1288"/>
      <c r="L1288"/>
      <c r="M1288"/>
      <c r="N1288"/>
      <c r="O1288"/>
      <c r="P1288"/>
      <c r="Q1288"/>
    </row>
    <row r="1289" spans="2:17">
      <c r="B1289"/>
      <c r="C1289"/>
      <c r="D1289"/>
      <c r="E1289"/>
      <c r="F1289"/>
      <c r="G1289"/>
      <c r="H1289"/>
      <c r="I1289"/>
      <c r="J1289"/>
      <c r="K1289"/>
      <c r="L1289"/>
      <c r="M1289"/>
      <c r="N1289"/>
      <c r="O1289"/>
      <c r="P1289"/>
      <c r="Q1289"/>
    </row>
    <row r="1290" spans="2:17">
      <c r="B1290"/>
      <c r="C1290"/>
      <c r="D1290"/>
      <c r="E1290"/>
      <c r="F1290"/>
      <c r="G1290"/>
      <c r="H1290"/>
      <c r="I1290"/>
      <c r="J1290"/>
      <c r="K1290"/>
      <c r="L1290"/>
      <c r="M1290"/>
      <c r="N1290"/>
      <c r="O1290"/>
      <c r="P1290"/>
      <c r="Q1290"/>
    </row>
    <row r="1291" spans="2:17">
      <c r="B1291"/>
      <c r="C1291"/>
      <c r="D1291"/>
      <c r="E1291"/>
      <c r="F1291"/>
      <c r="G1291"/>
      <c r="H1291"/>
      <c r="I1291"/>
      <c r="J1291"/>
      <c r="K1291"/>
      <c r="L1291"/>
      <c r="M1291"/>
      <c r="N1291"/>
      <c r="O1291"/>
      <c r="P1291"/>
      <c r="Q1291"/>
    </row>
    <row r="1292" spans="2:17">
      <c r="B1292"/>
      <c r="C1292"/>
      <c r="D1292"/>
      <c r="E1292"/>
      <c r="F1292"/>
      <c r="G1292"/>
      <c r="H1292"/>
      <c r="I1292"/>
      <c r="J1292"/>
      <c r="K1292"/>
      <c r="L1292"/>
      <c r="M1292"/>
      <c r="N1292"/>
      <c r="O1292"/>
      <c r="P1292"/>
      <c r="Q1292"/>
    </row>
    <row r="1293" spans="2:17">
      <c r="B1293"/>
      <c r="C1293"/>
      <c r="D1293"/>
      <c r="E1293"/>
      <c r="F1293"/>
      <c r="G1293"/>
      <c r="H1293"/>
      <c r="I1293"/>
      <c r="J1293"/>
      <c r="K1293"/>
      <c r="L1293"/>
      <c r="M1293"/>
      <c r="N1293"/>
      <c r="O1293"/>
      <c r="P1293"/>
      <c r="Q1293"/>
    </row>
    <row r="1294" spans="2:17">
      <c r="B1294"/>
      <c r="C1294"/>
      <c r="D1294"/>
      <c r="E1294"/>
      <c r="F1294"/>
      <c r="G1294"/>
      <c r="H1294"/>
      <c r="I1294"/>
      <c r="J1294"/>
      <c r="K1294"/>
      <c r="L1294"/>
      <c r="M1294"/>
      <c r="N1294"/>
      <c r="O1294"/>
      <c r="P1294"/>
      <c r="Q1294"/>
    </row>
    <row r="1295" spans="2:17">
      <c r="B1295"/>
      <c r="C1295"/>
      <c r="D1295"/>
      <c r="E1295"/>
      <c r="F1295"/>
      <c r="G1295"/>
      <c r="H1295"/>
      <c r="I1295"/>
      <c r="J1295"/>
      <c r="K1295"/>
      <c r="L1295"/>
      <c r="M1295"/>
      <c r="N1295"/>
      <c r="O1295"/>
      <c r="P1295"/>
      <c r="Q1295"/>
    </row>
    <row r="1296" spans="2:17">
      <c r="B1296"/>
      <c r="C1296"/>
      <c r="D1296"/>
      <c r="E1296"/>
      <c r="F1296"/>
      <c r="G1296"/>
      <c r="H1296"/>
      <c r="I1296"/>
      <c r="J1296"/>
      <c r="K1296"/>
      <c r="L1296"/>
      <c r="M1296"/>
      <c r="N1296"/>
      <c r="O1296"/>
      <c r="P1296"/>
      <c r="Q1296"/>
    </row>
    <row r="1297" spans="2:17">
      <c r="B1297"/>
      <c r="C1297"/>
      <c r="D1297"/>
      <c r="E1297"/>
      <c r="F1297"/>
      <c r="G1297"/>
      <c r="H1297"/>
      <c r="I1297"/>
      <c r="J1297"/>
      <c r="K1297"/>
      <c r="L1297"/>
      <c r="M1297"/>
      <c r="N1297"/>
      <c r="O1297"/>
      <c r="P1297"/>
      <c r="Q1297"/>
    </row>
    <row r="1298" spans="2:17">
      <c r="B1298"/>
      <c r="C1298"/>
      <c r="D1298"/>
      <c r="E1298"/>
      <c r="F1298"/>
      <c r="G1298"/>
      <c r="H1298"/>
      <c r="I1298"/>
      <c r="J1298"/>
      <c r="K1298"/>
      <c r="L1298"/>
      <c r="M1298"/>
      <c r="N1298"/>
      <c r="O1298"/>
      <c r="P1298"/>
      <c r="Q1298"/>
    </row>
    <row r="1299" spans="2:17">
      <c r="B1299"/>
      <c r="C1299"/>
      <c r="D1299"/>
      <c r="E1299"/>
      <c r="F1299"/>
      <c r="G1299"/>
      <c r="H1299"/>
      <c r="I1299"/>
      <c r="J1299"/>
      <c r="K1299"/>
      <c r="L1299"/>
      <c r="M1299"/>
      <c r="N1299"/>
      <c r="O1299"/>
      <c r="P1299"/>
      <c r="Q1299"/>
    </row>
    <row r="1300" spans="2:17">
      <c r="B1300"/>
      <c r="C1300"/>
      <c r="D1300"/>
      <c r="E1300"/>
      <c r="F1300"/>
      <c r="G1300"/>
      <c r="H1300"/>
      <c r="I1300"/>
      <c r="J1300"/>
      <c r="K1300"/>
      <c r="L1300"/>
      <c r="M1300"/>
      <c r="N1300"/>
      <c r="O1300"/>
      <c r="P1300"/>
      <c r="Q1300"/>
    </row>
    <row r="1301" spans="2:17">
      <c r="B1301"/>
      <c r="C1301"/>
      <c r="D1301"/>
      <c r="E1301"/>
      <c r="F1301"/>
      <c r="G1301"/>
      <c r="H1301"/>
      <c r="I1301"/>
      <c r="J1301"/>
      <c r="K1301"/>
      <c r="L1301"/>
      <c r="M1301"/>
      <c r="N1301"/>
      <c r="O1301"/>
      <c r="P1301"/>
      <c r="Q1301"/>
    </row>
    <row r="1302" spans="2:17">
      <c r="B1302"/>
      <c r="C1302"/>
      <c r="D1302"/>
      <c r="E1302"/>
      <c r="F1302"/>
      <c r="G1302"/>
      <c r="H1302"/>
      <c r="I1302"/>
      <c r="J1302"/>
      <c r="K1302"/>
      <c r="L1302"/>
      <c r="M1302"/>
      <c r="N1302"/>
      <c r="O1302"/>
      <c r="P1302"/>
      <c r="Q1302"/>
    </row>
    <row r="1303" spans="2:17">
      <c r="B1303"/>
      <c r="C1303"/>
      <c r="D1303"/>
      <c r="E1303"/>
      <c r="F1303"/>
      <c r="G1303"/>
      <c r="H1303"/>
      <c r="I1303"/>
      <c r="J1303"/>
      <c r="K1303"/>
      <c r="L1303"/>
      <c r="M1303"/>
      <c r="N1303"/>
      <c r="O1303"/>
      <c r="P1303"/>
      <c r="Q1303"/>
    </row>
    <row r="1304" spans="2:17">
      <c r="B1304"/>
      <c r="C1304"/>
      <c r="D1304"/>
      <c r="E1304"/>
      <c r="F1304"/>
      <c r="G1304"/>
      <c r="H1304"/>
      <c r="I1304"/>
      <c r="J1304"/>
      <c r="K1304"/>
      <c r="L1304"/>
      <c r="M1304"/>
      <c r="N1304"/>
      <c r="O1304"/>
      <c r="P1304"/>
      <c r="Q1304"/>
    </row>
    <row r="1305" spans="2:17">
      <c r="B1305"/>
      <c r="C1305"/>
      <c r="D1305"/>
      <c r="E1305"/>
      <c r="F1305"/>
      <c r="G1305"/>
      <c r="H1305"/>
      <c r="I1305"/>
      <c r="J1305"/>
      <c r="K1305"/>
      <c r="L1305"/>
      <c r="M1305"/>
      <c r="N1305"/>
      <c r="O1305"/>
      <c r="P1305"/>
      <c r="Q1305"/>
    </row>
    <row r="1306" spans="2:17">
      <c r="B1306"/>
      <c r="C1306"/>
      <c r="D1306"/>
      <c r="E1306"/>
      <c r="F1306"/>
      <c r="G1306"/>
      <c r="H1306"/>
      <c r="I1306"/>
      <c r="J1306"/>
      <c r="K1306"/>
      <c r="L1306"/>
      <c r="M1306"/>
      <c r="N1306"/>
      <c r="O1306"/>
      <c r="P1306"/>
      <c r="Q1306"/>
    </row>
    <row r="1307" spans="2:17">
      <c r="B1307"/>
      <c r="C1307"/>
      <c r="D1307"/>
      <c r="E1307"/>
      <c r="F1307"/>
      <c r="G1307"/>
      <c r="H1307"/>
      <c r="I1307"/>
      <c r="J1307"/>
      <c r="K1307"/>
      <c r="L1307"/>
      <c r="M1307"/>
      <c r="N1307"/>
      <c r="O1307"/>
      <c r="P1307"/>
      <c r="Q1307"/>
    </row>
    <row r="1308" spans="2:17">
      <c r="B1308"/>
      <c r="C1308"/>
      <c r="D1308"/>
      <c r="E1308"/>
      <c r="F1308"/>
      <c r="G1308"/>
      <c r="H1308"/>
      <c r="I1308"/>
      <c r="J1308"/>
      <c r="K1308"/>
      <c r="L1308"/>
      <c r="M1308"/>
      <c r="N1308"/>
      <c r="O1308"/>
      <c r="P1308"/>
      <c r="Q1308"/>
    </row>
    <row r="1309" spans="2:17">
      <c r="B1309"/>
      <c r="C1309"/>
      <c r="D1309"/>
      <c r="E1309"/>
      <c r="F1309"/>
      <c r="G1309"/>
      <c r="H1309"/>
      <c r="I1309"/>
      <c r="J1309"/>
      <c r="K1309"/>
      <c r="L1309"/>
      <c r="M1309"/>
      <c r="N1309"/>
      <c r="O1309"/>
      <c r="P1309"/>
      <c r="Q1309"/>
    </row>
    <row r="1310" spans="2:17">
      <c r="B1310"/>
      <c r="C1310"/>
      <c r="D1310"/>
      <c r="E1310"/>
      <c r="F1310"/>
      <c r="G1310"/>
      <c r="H1310"/>
      <c r="I1310"/>
      <c r="J1310"/>
      <c r="K1310"/>
      <c r="L1310"/>
      <c r="M1310"/>
      <c r="N1310"/>
      <c r="O1310"/>
      <c r="P1310"/>
      <c r="Q1310"/>
    </row>
    <row r="1311" spans="2:17">
      <c r="B1311"/>
      <c r="C1311"/>
      <c r="D1311"/>
      <c r="E1311"/>
      <c r="F1311"/>
      <c r="G1311"/>
      <c r="H1311"/>
      <c r="I1311"/>
      <c r="J1311"/>
      <c r="K1311"/>
      <c r="L1311"/>
      <c r="M1311"/>
      <c r="N1311"/>
      <c r="O1311"/>
      <c r="P1311"/>
      <c r="Q1311"/>
    </row>
    <row r="1312" spans="2:17">
      <c r="B1312"/>
      <c r="C1312"/>
      <c r="D1312"/>
      <c r="E1312"/>
      <c r="F1312"/>
      <c r="G1312"/>
      <c r="H1312"/>
      <c r="I1312"/>
      <c r="J1312"/>
      <c r="K1312"/>
      <c r="L1312"/>
      <c r="M1312"/>
      <c r="N1312"/>
      <c r="O1312"/>
      <c r="P1312"/>
      <c r="Q1312"/>
    </row>
    <row r="1313" spans="2:17">
      <c r="B1313"/>
      <c r="C1313"/>
      <c r="D1313"/>
      <c r="E1313"/>
      <c r="F1313"/>
      <c r="G1313"/>
      <c r="H1313"/>
      <c r="I1313"/>
      <c r="J1313"/>
      <c r="K1313"/>
      <c r="L1313"/>
      <c r="M1313"/>
      <c r="N1313"/>
      <c r="O1313"/>
      <c r="P1313"/>
      <c r="Q1313"/>
    </row>
    <row r="1314" spans="2:17">
      <c r="B1314"/>
      <c r="C1314"/>
      <c r="D1314"/>
      <c r="E1314"/>
      <c r="F1314"/>
      <c r="G1314"/>
      <c r="H1314"/>
      <c r="I1314"/>
      <c r="J1314"/>
      <c r="K1314"/>
      <c r="L1314"/>
      <c r="M1314"/>
      <c r="N1314"/>
      <c r="O1314"/>
      <c r="P1314"/>
      <c r="Q1314"/>
    </row>
    <row r="1315" spans="2:17">
      <c r="B1315"/>
      <c r="C1315"/>
      <c r="D1315"/>
      <c r="E1315"/>
      <c r="F1315"/>
      <c r="G1315"/>
      <c r="H1315"/>
      <c r="I1315"/>
      <c r="J1315"/>
      <c r="K1315"/>
      <c r="L1315"/>
      <c r="M1315"/>
      <c r="N1315"/>
      <c r="O1315"/>
      <c r="P1315"/>
      <c r="Q1315"/>
    </row>
    <row r="1316" spans="2:17">
      <c r="B1316"/>
      <c r="C1316"/>
      <c r="D1316"/>
      <c r="E1316"/>
      <c r="F1316"/>
      <c r="G1316"/>
      <c r="H1316"/>
      <c r="I1316"/>
      <c r="J1316"/>
      <c r="K1316"/>
      <c r="L1316"/>
      <c r="M1316"/>
      <c r="N1316"/>
      <c r="O1316"/>
      <c r="P1316"/>
      <c r="Q1316"/>
    </row>
    <row r="1317" spans="2:17">
      <c r="B1317"/>
      <c r="C1317"/>
      <c r="D1317"/>
      <c r="E1317"/>
      <c r="F1317"/>
      <c r="G1317"/>
      <c r="H1317"/>
      <c r="I1317"/>
      <c r="J1317"/>
      <c r="K1317"/>
      <c r="L1317"/>
      <c r="M1317"/>
      <c r="N1317"/>
      <c r="O1317"/>
      <c r="P1317"/>
      <c r="Q1317"/>
    </row>
    <row r="1318" spans="2:17">
      <c r="B1318"/>
      <c r="C1318"/>
      <c r="D1318"/>
      <c r="E1318"/>
      <c r="F1318"/>
      <c r="G1318"/>
      <c r="H1318"/>
      <c r="I1318"/>
      <c r="J1318"/>
      <c r="K1318"/>
      <c r="L1318"/>
      <c r="M1318"/>
      <c r="N1318"/>
      <c r="O1318"/>
      <c r="P1318"/>
      <c r="Q1318"/>
    </row>
    <row r="1319" spans="2:17">
      <c r="B1319"/>
      <c r="C1319"/>
      <c r="D1319"/>
      <c r="E1319"/>
      <c r="F1319"/>
      <c r="G1319"/>
      <c r="H1319"/>
      <c r="I1319"/>
      <c r="J1319"/>
      <c r="K1319"/>
      <c r="L1319"/>
      <c r="M1319"/>
      <c r="N1319"/>
      <c r="O1319"/>
      <c r="P1319"/>
      <c r="Q1319"/>
    </row>
    <row r="1320" spans="2:17">
      <c r="B1320"/>
      <c r="C1320"/>
      <c r="D1320"/>
      <c r="E1320"/>
      <c r="F1320"/>
      <c r="G1320"/>
      <c r="H1320"/>
      <c r="I1320"/>
      <c r="J1320"/>
      <c r="K1320"/>
      <c r="L1320"/>
      <c r="M1320"/>
      <c r="N1320"/>
      <c r="O1320"/>
      <c r="P1320"/>
      <c r="Q1320"/>
    </row>
    <row r="1321" spans="2:17">
      <c r="B1321"/>
      <c r="C1321"/>
      <c r="D1321"/>
      <c r="E1321"/>
      <c r="F1321"/>
      <c r="G1321"/>
      <c r="H1321"/>
      <c r="I1321"/>
      <c r="J1321"/>
      <c r="K1321"/>
      <c r="L1321"/>
      <c r="M1321"/>
      <c r="N1321"/>
      <c r="O1321"/>
      <c r="P1321"/>
      <c r="Q1321"/>
    </row>
    <row r="1322" spans="2:17">
      <c r="B1322"/>
      <c r="C1322"/>
      <c r="D1322"/>
      <c r="E1322"/>
      <c r="F1322"/>
      <c r="G1322"/>
      <c r="H1322"/>
      <c r="I1322"/>
      <c r="J1322"/>
      <c r="K1322"/>
      <c r="L1322"/>
      <c r="M1322"/>
      <c r="N1322"/>
      <c r="O1322"/>
      <c r="P1322"/>
      <c r="Q1322"/>
    </row>
    <row r="1323" spans="2:17">
      <c r="B1323"/>
      <c r="C1323"/>
      <c r="D1323"/>
      <c r="E1323"/>
      <c r="F1323"/>
      <c r="G1323"/>
      <c r="H1323"/>
      <c r="I1323"/>
      <c r="J1323"/>
      <c r="K1323"/>
      <c r="L1323"/>
      <c r="M1323"/>
      <c r="N1323"/>
      <c r="O1323"/>
      <c r="P1323"/>
      <c r="Q1323"/>
    </row>
    <row r="1324" spans="2:17">
      <c r="B1324"/>
      <c r="C1324"/>
      <c r="D1324"/>
      <c r="E1324"/>
      <c r="F1324"/>
      <c r="G1324"/>
      <c r="H1324"/>
      <c r="I1324"/>
      <c r="J1324"/>
      <c r="K1324"/>
      <c r="L1324"/>
      <c r="M1324"/>
      <c r="N1324"/>
      <c r="O1324"/>
      <c r="P1324"/>
      <c r="Q1324"/>
    </row>
    <row r="1325" spans="2:17">
      <c r="B1325"/>
      <c r="C1325"/>
      <c r="D1325"/>
      <c r="E1325"/>
      <c r="F1325"/>
      <c r="G1325"/>
      <c r="H1325"/>
      <c r="I1325"/>
      <c r="J1325"/>
      <c r="K1325"/>
      <c r="L1325"/>
      <c r="M1325"/>
      <c r="N1325"/>
      <c r="O1325"/>
      <c r="P1325"/>
      <c r="Q1325"/>
    </row>
    <row r="1326" spans="2:17">
      <c r="B1326"/>
      <c r="C1326"/>
      <c r="D1326"/>
      <c r="E1326"/>
      <c r="F1326"/>
      <c r="G1326"/>
      <c r="H1326"/>
      <c r="I1326"/>
      <c r="J1326"/>
      <c r="K1326"/>
      <c r="L1326"/>
      <c r="M1326"/>
      <c r="N1326"/>
      <c r="O1326"/>
      <c r="P1326"/>
      <c r="Q1326"/>
    </row>
    <row r="1327" spans="2:17">
      <c r="B1327"/>
      <c r="C1327"/>
      <c r="D1327"/>
      <c r="E1327"/>
      <c r="F1327"/>
      <c r="G1327"/>
      <c r="H1327"/>
      <c r="I1327"/>
      <c r="J1327"/>
      <c r="K1327"/>
      <c r="L1327"/>
      <c r="M1327"/>
      <c r="N1327"/>
      <c r="O1327"/>
      <c r="P1327"/>
      <c r="Q1327"/>
    </row>
    <row r="1328" spans="2:17">
      <c r="B1328"/>
      <c r="C1328"/>
      <c r="D1328"/>
      <c r="E1328"/>
      <c r="F1328"/>
      <c r="G1328"/>
      <c r="H1328"/>
      <c r="I1328"/>
      <c r="J1328"/>
      <c r="K1328"/>
      <c r="L1328"/>
      <c r="M1328"/>
      <c r="N1328"/>
      <c r="O1328"/>
      <c r="P1328"/>
      <c r="Q1328"/>
    </row>
    <row r="1329" spans="2:17">
      <c r="B1329"/>
      <c r="C1329"/>
      <c r="D1329"/>
      <c r="E1329"/>
      <c r="F1329"/>
      <c r="G1329"/>
      <c r="H1329"/>
      <c r="I1329"/>
      <c r="J1329"/>
      <c r="K1329"/>
      <c r="L1329"/>
      <c r="M1329"/>
      <c r="N1329"/>
      <c r="O1329"/>
      <c r="P1329"/>
      <c r="Q1329"/>
    </row>
    <row r="1330" spans="2:17">
      <c r="B1330"/>
      <c r="C1330"/>
      <c r="D1330"/>
      <c r="E1330"/>
      <c r="F1330"/>
      <c r="G1330"/>
      <c r="H1330"/>
      <c r="I1330"/>
      <c r="J1330"/>
      <c r="K1330"/>
      <c r="L1330"/>
      <c r="M1330"/>
      <c r="N1330"/>
      <c r="O1330"/>
      <c r="P1330"/>
      <c r="Q1330"/>
    </row>
    <row r="1331" spans="2:17">
      <c r="B1331"/>
      <c r="C1331"/>
      <c r="D1331"/>
      <c r="E1331"/>
      <c r="F1331"/>
      <c r="G1331"/>
      <c r="H1331"/>
      <c r="I1331"/>
      <c r="J1331"/>
      <c r="K1331"/>
      <c r="L1331"/>
      <c r="M1331"/>
      <c r="N1331"/>
      <c r="O1331"/>
      <c r="P1331"/>
      <c r="Q1331"/>
    </row>
    <row r="1332" spans="2:17">
      <c r="B1332"/>
      <c r="C1332"/>
      <c r="D1332"/>
      <c r="E1332"/>
      <c r="F1332"/>
      <c r="G1332"/>
      <c r="H1332"/>
      <c r="I1332"/>
      <c r="J1332"/>
      <c r="K1332"/>
      <c r="L1332"/>
      <c r="M1332"/>
      <c r="N1332"/>
      <c r="O1332"/>
      <c r="P1332"/>
      <c r="Q1332"/>
    </row>
    <row r="1333" spans="2:17">
      <c r="B1333"/>
      <c r="C1333"/>
      <c r="D1333"/>
      <c r="E1333"/>
      <c r="F1333"/>
      <c r="G1333"/>
      <c r="H1333"/>
      <c r="I1333"/>
      <c r="J1333"/>
      <c r="K1333"/>
      <c r="L1333"/>
      <c r="M1333"/>
      <c r="N1333"/>
      <c r="O1333"/>
      <c r="P1333"/>
      <c r="Q1333"/>
    </row>
    <row r="1334" spans="2:17">
      <c r="B1334"/>
      <c r="C1334"/>
      <c r="D1334"/>
      <c r="E1334"/>
      <c r="F1334"/>
      <c r="G1334"/>
      <c r="H1334"/>
      <c r="I1334"/>
      <c r="J1334"/>
      <c r="K1334"/>
      <c r="L1334"/>
      <c r="M1334"/>
      <c r="N1334"/>
      <c r="O1334"/>
      <c r="P1334"/>
      <c r="Q1334"/>
    </row>
    <row r="1335" spans="2:17">
      <c r="B1335"/>
      <c r="C1335"/>
      <c r="D1335"/>
      <c r="E1335"/>
      <c r="F1335"/>
      <c r="G1335"/>
      <c r="H1335"/>
      <c r="I1335"/>
      <c r="J1335"/>
      <c r="K1335"/>
      <c r="L1335"/>
      <c r="M1335"/>
      <c r="N1335"/>
      <c r="O1335"/>
      <c r="P1335"/>
      <c r="Q1335"/>
    </row>
    <row r="1336" spans="2:17">
      <c r="B1336"/>
      <c r="C1336"/>
      <c r="D1336"/>
      <c r="E1336"/>
      <c r="F1336"/>
      <c r="G1336"/>
      <c r="H1336"/>
      <c r="I1336"/>
      <c r="J1336"/>
      <c r="K1336"/>
      <c r="L1336"/>
      <c r="M1336"/>
      <c r="N1336"/>
      <c r="O1336"/>
      <c r="P1336"/>
      <c r="Q1336"/>
    </row>
    <row r="1337" spans="2:17">
      <c r="B1337"/>
      <c r="C1337"/>
      <c r="D1337"/>
      <c r="E1337"/>
      <c r="F1337"/>
      <c r="G1337"/>
      <c r="H1337"/>
      <c r="I1337"/>
      <c r="J1337"/>
      <c r="K1337"/>
      <c r="L1337"/>
      <c r="M1337"/>
      <c r="N1337"/>
      <c r="O1337"/>
      <c r="P1337"/>
      <c r="Q1337"/>
    </row>
    <row r="1338" spans="2:17">
      <c r="B1338"/>
      <c r="C1338"/>
      <c r="D1338"/>
      <c r="E1338"/>
      <c r="F1338"/>
      <c r="G1338"/>
      <c r="H1338"/>
      <c r="I1338"/>
      <c r="J1338"/>
      <c r="K1338"/>
      <c r="L1338"/>
      <c r="M1338"/>
      <c r="N1338"/>
      <c r="O1338"/>
      <c r="P1338"/>
      <c r="Q1338"/>
    </row>
    <row r="1339" spans="2:17">
      <c r="B1339"/>
      <c r="C1339"/>
      <c r="D1339"/>
      <c r="E1339"/>
      <c r="F1339"/>
      <c r="G1339"/>
      <c r="H1339"/>
      <c r="I1339"/>
      <c r="J1339"/>
      <c r="K1339"/>
      <c r="L1339"/>
      <c r="M1339"/>
      <c r="N1339"/>
      <c r="O1339"/>
      <c r="P1339"/>
      <c r="Q1339"/>
    </row>
    <row r="1340" spans="2:17">
      <c r="B1340"/>
      <c r="C1340"/>
      <c r="D1340"/>
      <c r="E1340"/>
      <c r="F1340"/>
      <c r="G1340"/>
      <c r="H1340"/>
      <c r="I1340"/>
      <c r="J1340"/>
      <c r="K1340"/>
      <c r="L1340"/>
      <c r="M1340"/>
      <c r="N1340"/>
      <c r="O1340"/>
      <c r="P1340"/>
      <c r="Q1340"/>
    </row>
    <row r="1341" spans="2:17">
      <c r="B1341"/>
      <c r="C1341"/>
      <c r="D1341"/>
      <c r="E1341"/>
      <c r="F1341"/>
      <c r="G1341"/>
      <c r="H1341"/>
      <c r="I1341"/>
      <c r="J1341"/>
      <c r="K1341"/>
      <c r="L1341"/>
      <c r="M1341"/>
      <c r="N1341"/>
      <c r="O1341"/>
      <c r="P1341"/>
      <c r="Q1341"/>
    </row>
    <row r="1342" spans="2:17">
      <c r="B1342"/>
      <c r="C1342"/>
      <c r="D1342"/>
      <c r="E1342"/>
      <c r="F1342"/>
      <c r="G1342"/>
      <c r="H1342"/>
      <c r="I1342"/>
      <c r="J1342"/>
      <c r="K1342"/>
      <c r="L1342"/>
      <c r="M1342"/>
      <c r="N1342"/>
      <c r="O1342"/>
      <c r="P1342"/>
      <c r="Q1342"/>
    </row>
    <row r="1343" spans="2:17">
      <c r="B1343"/>
      <c r="C1343"/>
      <c r="D1343"/>
      <c r="E1343"/>
      <c r="F1343"/>
      <c r="G1343"/>
      <c r="H1343"/>
      <c r="I1343"/>
      <c r="J1343"/>
      <c r="K1343"/>
      <c r="L1343"/>
      <c r="M1343"/>
      <c r="N1343"/>
      <c r="O1343"/>
      <c r="P1343"/>
      <c r="Q1343"/>
    </row>
    <row r="1344" spans="2:17">
      <c r="B1344"/>
      <c r="C1344"/>
      <c r="D1344"/>
      <c r="E1344"/>
      <c r="F1344"/>
      <c r="G1344"/>
      <c r="H1344"/>
      <c r="I1344"/>
      <c r="J1344"/>
      <c r="K1344"/>
      <c r="L1344"/>
      <c r="M1344"/>
      <c r="N1344"/>
      <c r="O1344"/>
      <c r="P1344"/>
      <c r="Q1344"/>
    </row>
    <row r="1345" spans="2:17">
      <c r="B1345"/>
      <c r="C1345"/>
      <c r="D1345"/>
      <c r="E1345"/>
      <c r="F1345"/>
      <c r="G1345"/>
      <c r="H1345"/>
      <c r="I1345"/>
      <c r="J1345"/>
      <c r="K1345"/>
      <c r="L1345"/>
      <c r="M1345"/>
      <c r="N1345"/>
      <c r="O1345"/>
      <c r="P1345"/>
      <c r="Q1345"/>
    </row>
    <row r="1346" spans="2:17">
      <c r="B1346"/>
      <c r="C1346"/>
      <c r="D1346"/>
      <c r="E1346"/>
      <c r="F1346"/>
      <c r="G1346"/>
      <c r="H1346"/>
      <c r="I1346"/>
      <c r="J1346"/>
      <c r="K1346"/>
      <c r="L1346"/>
      <c r="M1346"/>
      <c r="N1346"/>
      <c r="O1346"/>
      <c r="P1346"/>
      <c r="Q1346"/>
    </row>
    <row r="1347" spans="2:17">
      <c r="B1347"/>
      <c r="C1347"/>
      <c r="D1347"/>
      <c r="E1347"/>
      <c r="F1347"/>
      <c r="G1347"/>
      <c r="H1347"/>
      <c r="I1347"/>
      <c r="J1347"/>
      <c r="K1347"/>
      <c r="L1347"/>
      <c r="M1347"/>
      <c r="N1347"/>
      <c r="O1347"/>
      <c r="P1347"/>
      <c r="Q1347"/>
    </row>
    <row r="1348" spans="2:17">
      <c r="B1348"/>
      <c r="C1348"/>
      <c r="D1348"/>
      <c r="E1348"/>
      <c r="F1348"/>
      <c r="G1348"/>
      <c r="H1348"/>
      <c r="I1348"/>
      <c r="J1348"/>
      <c r="K1348"/>
      <c r="L1348"/>
      <c r="M1348"/>
      <c r="N1348"/>
      <c r="O1348"/>
      <c r="P1348"/>
      <c r="Q1348"/>
    </row>
    <row r="1349" spans="2:17">
      <c r="B1349"/>
      <c r="C1349"/>
      <c r="D1349"/>
      <c r="E1349"/>
      <c r="F1349"/>
      <c r="G1349"/>
      <c r="H1349"/>
      <c r="I1349"/>
      <c r="J1349"/>
      <c r="K1349"/>
      <c r="L1349"/>
      <c r="M1349"/>
      <c r="N1349"/>
      <c r="O1349"/>
      <c r="P1349"/>
      <c r="Q1349"/>
    </row>
    <row r="1350" spans="2:17">
      <c r="B1350"/>
      <c r="C1350"/>
      <c r="D1350"/>
      <c r="E1350"/>
      <c r="F1350"/>
      <c r="G1350"/>
      <c r="H1350"/>
      <c r="I1350"/>
      <c r="J1350"/>
      <c r="K1350"/>
      <c r="L1350"/>
      <c r="M1350"/>
      <c r="N1350"/>
      <c r="O1350"/>
      <c r="P1350"/>
      <c r="Q1350"/>
    </row>
    <row r="1351" spans="2:17">
      <c r="B1351"/>
      <c r="C1351"/>
      <c r="D1351"/>
      <c r="E1351"/>
      <c r="F1351"/>
      <c r="G1351"/>
      <c r="H1351"/>
      <c r="I1351"/>
      <c r="J1351"/>
      <c r="K1351"/>
      <c r="L1351"/>
      <c r="M1351"/>
      <c r="N1351"/>
      <c r="O1351"/>
      <c r="P1351"/>
      <c r="Q1351"/>
    </row>
    <row r="1352" spans="2:17">
      <c r="B1352"/>
      <c r="C1352"/>
      <c r="D1352"/>
      <c r="E1352"/>
      <c r="F1352"/>
      <c r="G1352"/>
      <c r="H1352"/>
      <c r="I1352"/>
      <c r="J1352"/>
      <c r="K1352"/>
      <c r="L1352"/>
      <c r="M1352"/>
      <c r="N1352"/>
      <c r="O1352"/>
      <c r="P1352"/>
      <c r="Q1352"/>
    </row>
    <row r="1353" spans="2:17">
      <c r="B1353"/>
      <c r="C1353"/>
      <c r="D1353"/>
      <c r="E1353"/>
      <c r="F1353"/>
      <c r="G1353"/>
      <c r="H1353"/>
      <c r="I1353"/>
      <c r="J1353"/>
      <c r="K1353"/>
      <c r="L1353"/>
      <c r="M1353"/>
      <c r="N1353"/>
      <c r="O1353"/>
      <c r="P1353"/>
      <c r="Q1353"/>
    </row>
    <row r="1354" spans="2:17">
      <c r="B1354"/>
      <c r="C1354"/>
      <c r="D1354"/>
      <c r="E1354"/>
      <c r="F1354"/>
      <c r="G1354"/>
      <c r="H1354"/>
      <c r="I1354"/>
      <c r="J1354"/>
      <c r="K1354"/>
      <c r="L1354"/>
      <c r="M1354"/>
      <c r="N1354"/>
      <c r="O1354"/>
      <c r="P1354"/>
      <c r="Q1354"/>
    </row>
    <row r="1355" spans="2:17">
      <c r="B1355"/>
      <c r="C1355"/>
      <c r="D1355"/>
      <c r="E1355"/>
      <c r="F1355"/>
      <c r="G1355"/>
      <c r="H1355"/>
      <c r="I1355"/>
      <c r="J1355"/>
      <c r="K1355"/>
      <c r="L1355"/>
      <c r="M1355"/>
      <c r="N1355"/>
      <c r="O1355"/>
      <c r="P1355"/>
      <c r="Q1355"/>
    </row>
    <row r="1356" spans="2:17">
      <c r="B1356"/>
      <c r="C1356"/>
      <c r="D1356"/>
      <c r="E1356"/>
      <c r="F1356"/>
      <c r="G1356"/>
      <c r="H1356"/>
      <c r="I1356"/>
      <c r="J1356"/>
      <c r="K1356"/>
      <c r="L1356"/>
      <c r="M1356"/>
      <c r="N1356"/>
      <c r="O1356"/>
      <c r="P1356"/>
      <c r="Q1356"/>
    </row>
    <row r="1357" spans="2:17">
      <c r="B1357"/>
      <c r="C1357"/>
      <c r="D1357"/>
      <c r="E1357"/>
      <c r="F1357"/>
      <c r="G1357"/>
      <c r="H1357"/>
      <c r="I1357"/>
      <c r="J1357"/>
      <c r="K1357"/>
      <c r="L1357"/>
      <c r="M1357"/>
      <c r="N1357"/>
      <c r="O1357"/>
      <c r="P1357"/>
      <c r="Q1357"/>
    </row>
    <row r="1358" spans="2:17">
      <c r="B1358"/>
      <c r="C1358"/>
      <c r="D1358"/>
      <c r="E1358"/>
      <c r="F1358"/>
      <c r="G1358"/>
      <c r="H1358"/>
      <c r="I1358"/>
      <c r="J1358"/>
      <c r="K1358"/>
      <c r="L1358"/>
      <c r="M1358"/>
      <c r="N1358"/>
      <c r="O1358"/>
      <c r="P1358"/>
      <c r="Q1358"/>
    </row>
    <row r="1359" spans="2:17">
      <c r="B1359"/>
      <c r="C1359"/>
      <c r="D1359"/>
      <c r="E1359"/>
      <c r="F1359"/>
      <c r="G1359"/>
      <c r="H1359"/>
      <c r="I1359"/>
      <c r="J1359"/>
      <c r="K1359"/>
      <c r="L1359"/>
      <c r="M1359"/>
      <c r="N1359"/>
      <c r="O1359"/>
      <c r="P1359"/>
      <c r="Q1359"/>
    </row>
    <row r="1360" spans="2:17">
      <c r="B1360"/>
      <c r="C1360"/>
      <c r="D1360"/>
      <c r="E1360"/>
      <c r="F1360"/>
      <c r="G1360"/>
      <c r="H1360"/>
      <c r="I1360"/>
      <c r="J1360"/>
      <c r="K1360"/>
      <c r="L1360"/>
      <c r="M1360"/>
      <c r="N1360"/>
      <c r="O1360"/>
      <c r="P1360"/>
      <c r="Q1360"/>
    </row>
    <row r="1361" spans="2:17">
      <c r="B1361"/>
      <c r="C1361"/>
      <c r="D1361"/>
      <c r="E1361"/>
      <c r="F1361"/>
      <c r="G1361"/>
      <c r="H1361"/>
      <c r="I1361"/>
      <c r="J1361"/>
      <c r="K1361"/>
      <c r="L1361"/>
      <c r="M1361"/>
      <c r="N1361"/>
      <c r="O1361"/>
      <c r="P1361"/>
      <c r="Q1361"/>
    </row>
    <row r="1362" spans="2:17">
      <c r="B1362"/>
      <c r="C1362"/>
      <c r="D1362"/>
      <c r="E1362"/>
      <c r="F1362"/>
      <c r="G1362"/>
      <c r="H1362"/>
      <c r="I1362"/>
      <c r="J1362"/>
      <c r="K1362"/>
      <c r="L1362"/>
      <c r="M1362"/>
      <c r="N1362"/>
      <c r="O1362"/>
      <c r="P1362"/>
      <c r="Q1362"/>
    </row>
    <row r="1363" spans="2:17">
      <c r="B1363"/>
      <c r="C1363"/>
      <c r="D1363"/>
      <c r="E1363"/>
      <c r="F1363"/>
      <c r="G1363"/>
      <c r="H1363"/>
      <c r="I1363"/>
      <c r="J1363"/>
      <c r="K1363"/>
      <c r="L1363"/>
      <c r="M1363"/>
      <c r="N1363"/>
      <c r="O1363"/>
      <c r="P1363"/>
      <c r="Q1363"/>
    </row>
    <row r="1364" spans="2:17">
      <c r="B1364"/>
      <c r="C1364"/>
      <c r="D1364"/>
      <c r="E1364"/>
      <c r="F1364"/>
      <c r="G1364"/>
      <c r="H1364"/>
      <c r="I1364"/>
      <c r="J1364"/>
      <c r="K1364"/>
      <c r="L1364"/>
      <c r="M1364"/>
      <c r="N1364"/>
      <c r="O1364"/>
      <c r="P1364"/>
      <c r="Q1364"/>
    </row>
    <row r="1365" spans="2:17">
      <c r="B1365"/>
      <c r="C1365"/>
      <c r="D1365"/>
      <c r="E1365"/>
      <c r="F1365"/>
      <c r="G1365"/>
      <c r="H1365"/>
      <c r="I1365"/>
      <c r="J1365"/>
      <c r="K1365"/>
      <c r="L1365"/>
      <c r="M1365"/>
      <c r="N1365"/>
      <c r="O1365"/>
      <c r="P1365"/>
      <c r="Q1365"/>
    </row>
    <row r="1366" spans="2:17">
      <c r="B1366"/>
      <c r="C1366"/>
      <c r="D1366"/>
      <c r="E1366"/>
      <c r="F1366"/>
      <c r="G1366"/>
      <c r="H1366"/>
      <c r="I1366"/>
      <c r="J1366"/>
      <c r="K1366"/>
      <c r="L1366"/>
      <c r="M1366"/>
      <c r="N1366"/>
      <c r="O1366"/>
      <c r="P1366"/>
      <c r="Q1366"/>
    </row>
    <row r="1367" spans="2:17">
      <c r="B1367"/>
      <c r="C1367"/>
      <c r="D1367"/>
      <c r="E1367"/>
      <c r="F1367"/>
      <c r="G1367"/>
      <c r="H1367"/>
      <c r="I1367"/>
      <c r="J1367"/>
      <c r="K1367"/>
      <c r="L1367"/>
      <c r="M1367"/>
      <c r="N1367"/>
      <c r="O1367"/>
      <c r="P1367"/>
      <c r="Q1367"/>
    </row>
    <row r="1368" spans="2:17">
      <c r="B1368"/>
      <c r="C1368"/>
      <c r="D1368"/>
      <c r="E1368"/>
      <c r="F1368"/>
      <c r="G1368"/>
      <c r="H1368"/>
      <c r="I1368"/>
      <c r="J1368"/>
      <c r="K1368"/>
      <c r="L1368"/>
      <c r="M1368"/>
      <c r="N1368"/>
      <c r="O1368"/>
      <c r="P1368"/>
      <c r="Q1368"/>
    </row>
    <row r="1369" spans="2:17">
      <c r="B1369"/>
      <c r="C1369"/>
      <c r="D1369"/>
      <c r="E1369"/>
      <c r="F1369"/>
      <c r="G1369"/>
      <c r="H1369"/>
      <c r="I1369"/>
      <c r="J1369"/>
      <c r="K1369"/>
      <c r="L1369"/>
      <c r="M1369"/>
      <c r="N1369"/>
      <c r="O1369"/>
      <c r="P1369"/>
      <c r="Q1369"/>
    </row>
    <row r="1370" spans="2:17">
      <c r="B1370"/>
      <c r="C1370"/>
      <c r="D1370"/>
      <c r="E1370"/>
      <c r="F1370"/>
      <c r="G1370"/>
      <c r="H1370"/>
      <c r="I1370"/>
      <c r="J1370"/>
      <c r="K1370"/>
      <c r="L1370"/>
      <c r="M1370"/>
      <c r="N1370"/>
      <c r="O1370"/>
      <c r="P1370"/>
      <c r="Q1370"/>
    </row>
    <row r="1371" spans="2:17">
      <c r="B1371"/>
      <c r="C1371"/>
      <c r="D1371"/>
      <c r="E1371"/>
      <c r="F1371"/>
      <c r="G1371"/>
      <c r="H1371"/>
      <c r="I1371"/>
      <c r="J1371"/>
      <c r="K1371"/>
      <c r="L1371"/>
      <c r="M1371"/>
      <c r="N1371"/>
      <c r="O1371"/>
      <c r="P1371"/>
      <c r="Q1371"/>
    </row>
    <row r="1372" spans="2:17">
      <c r="B1372"/>
      <c r="C1372"/>
      <c r="D1372"/>
      <c r="E1372"/>
      <c r="F1372"/>
      <c r="G1372"/>
      <c r="H1372"/>
      <c r="I1372"/>
      <c r="J1372"/>
      <c r="K1372"/>
      <c r="L1372"/>
      <c r="M1372"/>
      <c r="N1372"/>
      <c r="O1372"/>
      <c r="P1372"/>
      <c r="Q1372"/>
    </row>
    <row r="1373" spans="2:17">
      <c r="B1373"/>
      <c r="C1373"/>
      <c r="D1373"/>
      <c r="E1373"/>
      <c r="F1373"/>
      <c r="G1373"/>
      <c r="H1373"/>
      <c r="I1373"/>
      <c r="J1373"/>
      <c r="K1373"/>
      <c r="L1373"/>
      <c r="M1373"/>
      <c r="N1373"/>
      <c r="O1373"/>
      <c r="P1373"/>
      <c r="Q1373"/>
    </row>
    <row r="1374" spans="2:17">
      <c r="B1374"/>
      <c r="C1374"/>
      <c r="D1374"/>
      <c r="E1374"/>
      <c r="F1374"/>
      <c r="G1374"/>
      <c r="H1374"/>
      <c r="I1374"/>
      <c r="J1374"/>
      <c r="K1374"/>
      <c r="L1374"/>
      <c r="M1374"/>
      <c r="N1374"/>
      <c r="O1374"/>
      <c r="P1374"/>
      <c r="Q1374"/>
    </row>
    <row r="1375" spans="2:17">
      <c r="B1375"/>
      <c r="C1375"/>
      <c r="D1375"/>
      <c r="E1375"/>
      <c r="F1375"/>
      <c r="G1375"/>
      <c r="H1375"/>
      <c r="I1375"/>
      <c r="J1375"/>
      <c r="K1375"/>
      <c r="L1375"/>
      <c r="M1375"/>
      <c r="N1375"/>
      <c r="O1375"/>
      <c r="P1375"/>
      <c r="Q1375"/>
    </row>
    <row r="1376" spans="2:17">
      <c r="B1376"/>
      <c r="C1376"/>
      <c r="D1376"/>
      <c r="E1376"/>
      <c r="F1376"/>
      <c r="G1376"/>
      <c r="H1376"/>
      <c r="I1376"/>
      <c r="J1376"/>
      <c r="K1376"/>
      <c r="L1376"/>
      <c r="M1376"/>
      <c r="N1376"/>
      <c r="O1376"/>
      <c r="P1376"/>
      <c r="Q1376"/>
    </row>
    <row r="1377" spans="2:17">
      <c r="B1377"/>
      <c r="C1377"/>
      <c r="D1377"/>
      <c r="E1377"/>
      <c r="F1377"/>
      <c r="G1377"/>
      <c r="H1377"/>
      <c r="I1377"/>
      <c r="J1377"/>
      <c r="K1377"/>
      <c r="L1377"/>
      <c r="M1377"/>
      <c r="N1377"/>
      <c r="O1377"/>
      <c r="P1377"/>
      <c r="Q1377"/>
    </row>
    <row r="1378" spans="2:17">
      <c r="B1378"/>
      <c r="C1378"/>
      <c r="D1378"/>
      <c r="E1378"/>
      <c r="F1378"/>
      <c r="G1378"/>
      <c r="H1378"/>
      <c r="I1378"/>
      <c r="J1378"/>
      <c r="K1378"/>
      <c r="L1378"/>
      <c r="M1378"/>
      <c r="N1378"/>
      <c r="O1378"/>
      <c r="P1378"/>
      <c r="Q1378"/>
    </row>
    <row r="1379" spans="2:17">
      <c r="B1379"/>
      <c r="C1379"/>
      <c r="D1379"/>
      <c r="E1379"/>
      <c r="F1379"/>
      <c r="G1379"/>
      <c r="H1379"/>
      <c r="I1379"/>
      <c r="J1379"/>
      <c r="K1379"/>
      <c r="L1379"/>
      <c r="M1379"/>
      <c r="N1379"/>
      <c r="O1379"/>
      <c r="P1379"/>
      <c r="Q1379"/>
    </row>
    <row r="1380" spans="2:17">
      <c r="B1380"/>
      <c r="C1380"/>
      <c r="D1380"/>
      <c r="E1380"/>
      <c r="F1380"/>
      <c r="G1380"/>
      <c r="H1380"/>
      <c r="I1380"/>
      <c r="J1380"/>
      <c r="K1380"/>
      <c r="L1380"/>
      <c r="M1380"/>
      <c r="N1380"/>
      <c r="O1380"/>
      <c r="P1380"/>
      <c r="Q1380"/>
    </row>
    <row r="1381" spans="2:17">
      <c r="B1381"/>
      <c r="C1381"/>
      <c r="D1381"/>
      <c r="E1381"/>
      <c r="F1381"/>
      <c r="G1381"/>
      <c r="H1381"/>
      <c r="I1381"/>
      <c r="J1381"/>
      <c r="K1381"/>
      <c r="L1381"/>
      <c r="M1381"/>
      <c r="N1381"/>
      <c r="O1381"/>
      <c r="P1381"/>
      <c r="Q1381"/>
    </row>
    <row r="1382" spans="2:17">
      <c r="B1382"/>
      <c r="C1382"/>
      <c r="D1382"/>
      <c r="E1382"/>
      <c r="F1382"/>
      <c r="G1382"/>
      <c r="H1382"/>
      <c r="I1382"/>
      <c r="J1382"/>
      <c r="K1382"/>
      <c r="L1382"/>
      <c r="M1382"/>
      <c r="N1382"/>
      <c r="O1382"/>
      <c r="P1382"/>
      <c r="Q1382"/>
    </row>
    <row r="1383" spans="2:17">
      <c r="B1383"/>
      <c r="C1383"/>
      <c r="D1383"/>
      <c r="E1383"/>
      <c r="F1383"/>
      <c r="G1383"/>
      <c r="H1383"/>
      <c r="I1383"/>
      <c r="J1383"/>
      <c r="K1383"/>
      <c r="L1383"/>
      <c r="M1383"/>
      <c r="N1383"/>
      <c r="O1383"/>
      <c r="P1383"/>
      <c r="Q1383"/>
    </row>
    <row r="1384" spans="2:17">
      <c r="B1384"/>
      <c r="C1384"/>
      <c r="D1384"/>
      <c r="E1384"/>
      <c r="F1384"/>
      <c r="G1384"/>
      <c r="H1384"/>
      <c r="I1384"/>
      <c r="J1384"/>
      <c r="K1384"/>
      <c r="L1384"/>
      <c r="M1384"/>
      <c r="N1384"/>
      <c r="O1384"/>
      <c r="P1384"/>
      <c r="Q1384"/>
    </row>
    <row r="1385" spans="2:17">
      <c r="B1385"/>
      <c r="C1385"/>
      <c r="D1385"/>
      <c r="E1385"/>
      <c r="F1385"/>
      <c r="G1385"/>
      <c r="H1385"/>
      <c r="I1385"/>
      <c r="J1385"/>
      <c r="K1385"/>
      <c r="L1385"/>
      <c r="M1385"/>
      <c r="N1385"/>
      <c r="O1385"/>
      <c r="P1385"/>
      <c r="Q1385"/>
    </row>
    <row r="1386" spans="2:17">
      <c r="B1386"/>
      <c r="C1386"/>
      <c r="D1386"/>
      <c r="E1386"/>
      <c r="F1386"/>
      <c r="G1386"/>
      <c r="H1386"/>
      <c r="I1386"/>
      <c r="J1386"/>
      <c r="K1386"/>
      <c r="L1386"/>
      <c r="M1386"/>
      <c r="N1386"/>
      <c r="O1386"/>
      <c r="P1386"/>
      <c r="Q1386"/>
    </row>
    <row r="1387" spans="2:17">
      <c r="B1387"/>
      <c r="C1387"/>
      <c r="D1387"/>
      <c r="E1387"/>
      <c r="F1387"/>
      <c r="G1387"/>
      <c r="H1387"/>
      <c r="I1387"/>
      <c r="J1387"/>
      <c r="K1387"/>
      <c r="L1387"/>
      <c r="M1387"/>
      <c r="N1387"/>
      <c r="O1387"/>
      <c r="P1387"/>
      <c r="Q1387"/>
    </row>
    <row r="1388" spans="2:17">
      <c r="B1388"/>
      <c r="C1388"/>
      <c r="D1388"/>
      <c r="E1388"/>
      <c r="F1388"/>
      <c r="G1388"/>
      <c r="H1388"/>
      <c r="I1388"/>
      <c r="J1388"/>
      <c r="K1388"/>
      <c r="L1388"/>
      <c r="M1388"/>
      <c r="N1388"/>
      <c r="O1388"/>
      <c r="P1388"/>
      <c r="Q1388"/>
    </row>
    <row r="1389" spans="2:17">
      <c r="B1389"/>
      <c r="C1389"/>
      <c r="D1389"/>
      <c r="E1389"/>
      <c r="F1389"/>
      <c r="G1389"/>
      <c r="H1389"/>
      <c r="I1389"/>
      <c r="J1389"/>
      <c r="K1389"/>
      <c r="L1389"/>
      <c r="M1389"/>
      <c r="N1389"/>
      <c r="O1389"/>
      <c r="P1389"/>
      <c r="Q1389"/>
    </row>
    <row r="1390" spans="2:17">
      <c r="B1390"/>
      <c r="C1390"/>
      <c r="D1390"/>
      <c r="E1390"/>
      <c r="F1390"/>
      <c r="G1390"/>
      <c r="H1390"/>
      <c r="I1390"/>
      <c r="J1390"/>
      <c r="K1390"/>
      <c r="L1390"/>
      <c r="M1390"/>
      <c r="N1390"/>
      <c r="O1390"/>
      <c r="P1390"/>
      <c r="Q1390"/>
    </row>
    <row r="1391" spans="2:17">
      <c r="B1391"/>
      <c r="C1391"/>
      <c r="D1391"/>
      <c r="E1391"/>
      <c r="F1391"/>
      <c r="G1391"/>
      <c r="H1391"/>
      <c r="I1391"/>
      <c r="J1391"/>
      <c r="K1391"/>
      <c r="L1391"/>
      <c r="M1391"/>
      <c r="N1391"/>
      <c r="O1391"/>
      <c r="P1391"/>
      <c r="Q1391"/>
    </row>
    <row r="1392" spans="2:17">
      <c r="B1392"/>
      <c r="C1392"/>
      <c r="D1392"/>
      <c r="E1392"/>
      <c r="F1392"/>
      <c r="G1392"/>
      <c r="H1392"/>
      <c r="I1392"/>
      <c r="J1392"/>
      <c r="K1392"/>
      <c r="L1392"/>
      <c r="M1392"/>
      <c r="N1392"/>
      <c r="O1392"/>
      <c r="P1392"/>
      <c r="Q1392"/>
    </row>
    <row r="1393" spans="2:17">
      <c r="B1393"/>
      <c r="C1393"/>
      <c r="D1393"/>
      <c r="E1393"/>
      <c r="F1393"/>
      <c r="G1393"/>
      <c r="H1393"/>
      <c r="I1393"/>
      <c r="J1393"/>
      <c r="K1393"/>
      <c r="L1393"/>
      <c r="M1393"/>
      <c r="N1393"/>
      <c r="O1393"/>
      <c r="P1393"/>
      <c r="Q1393"/>
    </row>
    <row r="1394" spans="2:17">
      <c r="B1394"/>
      <c r="C1394"/>
      <c r="D1394"/>
      <c r="E1394"/>
      <c r="F1394"/>
      <c r="G1394"/>
      <c r="H1394"/>
      <c r="I1394"/>
      <c r="J1394"/>
      <c r="K1394"/>
      <c r="L1394"/>
      <c r="M1394"/>
      <c r="N1394"/>
      <c r="O1394"/>
      <c r="P1394"/>
      <c r="Q1394"/>
    </row>
    <row r="1395" spans="2:17">
      <c r="B1395"/>
      <c r="C1395"/>
      <c r="D1395"/>
      <c r="E1395"/>
      <c r="F1395"/>
      <c r="G1395"/>
      <c r="H1395"/>
      <c r="I1395"/>
      <c r="J1395"/>
      <c r="K1395"/>
      <c r="L1395"/>
      <c r="M1395"/>
      <c r="N1395"/>
      <c r="O1395"/>
      <c r="P1395"/>
      <c r="Q1395"/>
    </row>
    <row r="1396" spans="2:17">
      <c r="B1396"/>
      <c r="C1396"/>
      <c r="D1396"/>
      <c r="E1396"/>
      <c r="F1396"/>
      <c r="G1396"/>
      <c r="H1396"/>
      <c r="I1396"/>
      <c r="J1396"/>
      <c r="K1396"/>
      <c r="L1396"/>
      <c r="M1396"/>
      <c r="N1396"/>
      <c r="O1396"/>
      <c r="P1396"/>
      <c r="Q1396"/>
    </row>
    <row r="1397" spans="2:17">
      <c r="B1397"/>
      <c r="C1397"/>
      <c r="D1397"/>
      <c r="E1397"/>
      <c r="F1397"/>
      <c r="G1397"/>
      <c r="H1397"/>
      <c r="I1397"/>
      <c r="J1397"/>
      <c r="K1397"/>
      <c r="L1397"/>
      <c r="M1397"/>
      <c r="N1397"/>
      <c r="O1397"/>
      <c r="P1397"/>
      <c r="Q1397"/>
    </row>
    <row r="1398" spans="2:17">
      <c r="B1398"/>
      <c r="C1398"/>
      <c r="D1398"/>
      <c r="E1398"/>
      <c r="F1398"/>
      <c r="G1398"/>
      <c r="H1398"/>
      <c r="I1398"/>
      <c r="J1398"/>
      <c r="K1398"/>
      <c r="L1398"/>
      <c r="M1398"/>
      <c r="N1398"/>
      <c r="O1398"/>
      <c r="P1398"/>
      <c r="Q1398"/>
    </row>
    <row r="1399" spans="2:17">
      <c r="B1399"/>
      <c r="C1399"/>
      <c r="D1399"/>
      <c r="E1399"/>
      <c r="F1399"/>
      <c r="G1399"/>
      <c r="H1399"/>
      <c r="I1399"/>
      <c r="J1399"/>
      <c r="K1399"/>
      <c r="L1399"/>
      <c r="M1399"/>
      <c r="N1399"/>
      <c r="O1399"/>
      <c r="P1399"/>
      <c r="Q1399"/>
    </row>
    <row r="1400" spans="2:17">
      <c r="B1400"/>
      <c r="C1400"/>
      <c r="D1400"/>
      <c r="E1400"/>
      <c r="F1400"/>
      <c r="G1400"/>
      <c r="H1400"/>
      <c r="I1400"/>
      <c r="J1400"/>
      <c r="K1400"/>
      <c r="L1400"/>
      <c r="M1400"/>
      <c r="N1400"/>
      <c r="O1400"/>
      <c r="P1400"/>
      <c r="Q1400"/>
    </row>
    <row r="1401" spans="2:17">
      <c r="B1401"/>
      <c r="C1401"/>
      <c r="D1401"/>
      <c r="E1401"/>
      <c r="F1401"/>
      <c r="G1401"/>
      <c r="H1401"/>
      <c r="I1401"/>
      <c r="J1401"/>
      <c r="K1401"/>
      <c r="L1401"/>
      <c r="M1401"/>
      <c r="N1401"/>
      <c r="O1401"/>
      <c r="P1401"/>
      <c r="Q1401"/>
    </row>
    <row r="1402" spans="2:17">
      <c r="B1402"/>
      <c r="C1402"/>
      <c r="D1402"/>
      <c r="E1402"/>
      <c r="F1402"/>
      <c r="G1402"/>
      <c r="H1402"/>
      <c r="I1402"/>
      <c r="J1402"/>
      <c r="K1402"/>
      <c r="L1402"/>
      <c r="M1402"/>
      <c r="N1402"/>
      <c r="O1402"/>
      <c r="P1402"/>
      <c r="Q1402"/>
    </row>
    <row r="1403" spans="2:17">
      <c r="B1403"/>
      <c r="C1403"/>
      <c r="D1403"/>
      <c r="E1403"/>
      <c r="F1403"/>
      <c r="G1403"/>
      <c r="H1403"/>
      <c r="I1403"/>
      <c r="J1403"/>
      <c r="K1403"/>
      <c r="L1403"/>
      <c r="M1403"/>
      <c r="N1403"/>
      <c r="O1403"/>
      <c r="P1403"/>
      <c r="Q1403"/>
    </row>
    <row r="1404" spans="2:17">
      <c r="B1404"/>
      <c r="C1404"/>
      <c r="D1404"/>
      <c r="E1404"/>
      <c r="F1404"/>
      <c r="G1404"/>
      <c r="H1404"/>
      <c r="I1404"/>
      <c r="J1404"/>
      <c r="K1404"/>
      <c r="L1404"/>
      <c r="M1404"/>
      <c r="N1404"/>
      <c r="O1404"/>
      <c r="P1404"/>
      <c r="Q1404"/>
    </row>
    <row r="1405" spans="2:17">
      <c r="B1405"/>
      <c r="C1405"/>
      <c r="D1405"/>
      <c r="E1405"/>
      <c r="F1405"/>
      <c r="G1405"/>
      <c r="H1405"/>
      <c r="I1405"/>
      <c r="J1405"/>
      <c r="K1405"/>
      <c r="L1405"/>
      <c r="M1405"/>
      <c r="N1405"/>
      <c r="O1405"/>
      <c r="P1405"/>
      <c r="Q1405"/>
    </row>
    <row r="1406" spans="2:17">
      <c r="B1406"/>
      <c r="C1406"/>
      <c r="D1406"/>
      <c r="E1406"/>
      <c r="F1406"/>
      <c r="G1406"/>
      <c r="H1406"/>
      <c r="I1406"/>
      <c r="J1406"/>
      <c r="K1406"/>
      <c r="L1406"/>
      <c r="M1406"/>
      <c r="N1406"/>
      <c r="O1406"/>
      <c r="P1406"/>
      <c r="Q1406"/>
    </row>
    <row r="1407" spans="2:17">
      <c r="B1407"/>
      <c r="C1407"/>
      <c r="D1407"/>
      <c r="E1407"/>
      <c r="F1407"/>
      <c r="G1407"/>
      <c r="H1407"/>
      <c r="I1407"/>
      <c r="J1407"/>
      <c r="K1407"/>
      <c r="L1407"/>
      <c r="M1407"/>
      <c r="N1407"/>
      <c r="O1407"/>
      <c r="P1407"/>
      <c r="Q1407"/>
    </row>
    <row r="1408" spans="2:17">
      <c r="B1408"/>
      <c r="C1408"/>
      <c r="D1408"/>
      <c r="E1408"/>
      <c r="F1408"/>
      <c r="G1408"/>
      <c r="H1408"/>
      <c r="I1408"/>
      <c r="J1408"/>
      <c r="K1408"/>
      <c r="L1408"/>
      <c r="M1408"/>
      <c r="N1408"/>
      <c r="O1408"/>
      <c r="P1408"/>
      <c r="Q1408"/>
    </row>
    <row r="1409" spans="2:17">
      <c r="B1409"/>
      <c r="C1409"/>
      <c r="D1409"/>
      <c r="E1409"/>
      <c r="F1409"/>
      <c r="G1409"/>
      <c r="H1409"/>
      <c r="I1409"/>
      <c r="J1409"/>
      <c r="K1409"/>
      <c r="L1409"/>
      <c r="M1409"/>
      <c r="N1409"/>
      <c r="O1409"/>
      <c r="P1409"/>
      <c r="Q1409"/>
    </row>
    <row r="1410" spans="2:17">
      <c r="B1410"/>
      <c r="C1410"/>
      <c r="D1410"/>
      <c r="E1410"/>
      <c r="F1410"/>
      <c r="G1410"/>
      <c r="H1410"/>
      <c r="I1410"/>
      <c r="J1410"/>
      <c r="K1410"/>
      <c r="L1410"/>
      <c r="M1410"/>
      <c r="N1410"/>
      <c r="O1410"/>
      <c r="P1410"/>
      <c r="Q1410"/>
    </row>
    <row r="1411" spans="2:17">
      <c r="B1411"/>
      <c r="C1411"/>
      <c r="D1411"/>
      <c r="E1411"/>
      <c r="F1411"/>
      <c r="G1411"/>
      <c r="H1411"/>
      <c r="I1411"/>
      <c r="J1411"/>
      <c r="K1411"/>
      <c r="L1411"/>
      <c r="M1411"/>
      <c r="N1411"/>
      <c r="O1411"/>
      <c r="P1411"/>
      <c r="Q1411"/>
    </row>
    <row r="1412" spans="2:17">
      <c r="B1412"/>
      <c r="C1412"/>
      <c r="D1412"/>
      <c r="E1412"/>
      <c r="F1412"/>
      <c r="G1412"/>
      <c r="H1412"/>
      <c r="I1412"/>
      <c r="J1412"/>
      <c r="K1412"/>
      <c r="L1412"/>
      <c r="M1412"/>
      <c r="N1412"/>
      <c r="O1412"/>
      <c r="P1412"/>
      <c r="Q1412"/>
    </row>
    <row r="1413" spans="2:17">
      <c r="B1413"/>
      <c r="C1413"/>
      <c r="D1413"/>
      <c r="E1413"/>
      <c r="F1413"/>
      <c r="G1413"/>
      <c r="H1413"/>
      <c r="I1413"/>
      <c r="J1413"/>
      <c r="K1413"/>
      <c r="L1413"/>
      <c r="M1413"/>
      <c r="N1413"/>
      <c r="O1413"/>
      <c r="P1413"/>
      <c r="Q1413"/>
    </row>
    <row r="1414" spans="2:17">
      <c r="B1414"/>
      <c r="C1414"/>
      <c r="D1414"/>
      <c r="E1414"/>
      <c r="F1414"/>
      <c r="G1414"/>
      <c r="H1414"/>
      <c r="I1414"/>
      <c r="J1414"/>
      <c r="K1414"/>
      <c r="L1414"/>
      <c r="M1414"/>
      <c r="N1414"/>
      <c r="O1414"/>
      <c r="P1414"/>
      <c r="Q1414"/>
    </row>
    <row r="1415" spans="2:17">
      <c r="B1415"/>
      <c r="C1415"/>
      <c r="D1415"/>
      <c r="E1415"/>
      <c r="F1415"/>
      <c r="G1415"/>
      <c r="H1415"/>
      <c r="I1415"/>
      <c r="J1415"/>
      <c r="K1415"/>
      <c r="L1415"/>
      <c r="M1415"/>
      <c r="N1415"/>
      <c r="O1415"/>
      <c r="P1415"/>
      <c r="Q1415"/>
    </row>
    <row r="1416" spans="2:17">
      <c r="B1416"/>
      <c r="C1416"/>
      <c r="D1416"/>
      <c r="E1416"/>
      <c r="F1416"/>
      <c r="G1416"/>
      <c r="H1416"/>
      <c r="I1416"/>
      <c r="J1416"/>
      <c r="K1416"/>
      <c r="L1416"/>
      <c r="M1416"/>
      <c r="N1416"/>
      <c r="O1416"/>
      <c r="P1416"/>
      <c r="Q1416"/>
    </row>
    <row r="1417" spans="2:17">
      <c r="B1417"/>
      <c r="C1417"/>
      <c r="D1417"/>
      <c r="E1417"/>
      <c r="F1417"/>
      <c r="G1417"/>
      <c r="H1417"/>
      <c r="I1417"/>
      <c r="J1417"/>
      <c r="K1417"/>
      <c r="L1417"/>
      <c r="M1417"/>
      <c r="N1417"/>
      <c r="O1417"/>
      <c r="P1417"/>
      <c r="Q1417"/>
    </row>
    <row r="1418" spans="2:17">
      <c r="B1418"/>
      <c r="C1418"/>
      <c r="D1418"/>
      <c r="E1418"/>
      <c r="F1418"/>
      <c r="G1418"/>
      <c r="H1418"/>
      <c r="I1418"/>
      <c r="J1418"/>
      <c r="K1418"/>
      <c r="L1418"/>
      <c r="M1418"/>
      <c r="N1418"/>
      <c r="O1418"/>
      <c r="P1418"/>
      <c r="Q1418"/>
    </row>
    <row r="1419" spans="2:17">
      <c r="B1419"/>
      <c r="C1419"/>
      <c r="D1419"/>
      <c r="E1419"/>
      <c r="F1419"/>
      <c r="G1419"/>
      <c r="H1419"/>
      <c r="I1419"/>
      <c r="J1419"/>
      <c r="K1419"/>
      <c r="L1419"/>
      <c r="M1419"/>
      <c r="N1419"/>
      <c r="O1419"/>
      <c r="P1419"/>
      <c r="Q1419"/>
    </row>
    <row r="1420" spans="2:17">
      <c r="B1420"/>
      <c r="C1420"/>
      <c r="D1420"/>
      <c r="E1420"/>
      <c r="F1420"/>
      <c r="G1420"/>
      <c r="H1420"/>
      <c r="I1420"/>
      <c r="J1420"/>
      <c r="K1420"/>
      <c r="L1420"/>
      <c r="M1420"/>
      <c r="N1420"/>
      <c r="O1420"/>
      <c r="P1420"/>
      <c r="Q1420"/>
    </row>
    <row r="1421" spans="2:17">
      <c r="B1421"/>
      <c r="C1421"/>
      <c r="D1421"/>
      <c r="E1421"/>
      <c r="F1421"/>
      <c r="G1421"/>
      <c r="H1421"/>
      <c r="I1421"/>
      <c r="J1421"/>
      <c r="K1421"/>
      <c r="L1421"/>
      <c r="M1421"/>
      <c r="N1421"/>
      <c r="O1421"/>
      <c r="P1421"/>
      <c r="Q1421"/>
    </row>
    <row r="1422" spans="2:17">
      <c r="B1422"/>
      <c r="C1422"/>
      <c r="D1422"/>
      <c r="E1422"/>
      <c r="F1422"/>
      <c r="G1422"/>
      <c r="H1422"/>
      <c r="I1422"/>
      <c r="J1422"/>
      <c r="K1422"/>
      <c r="L1422"/>
      <c r="M1422"/>
      <c r="N1422"/>
      <c r="O1422"/>
      <c r="P1422"/>
      <c r="Q1422"/>
    </row>
    <row r="1423" spans="2:17">
      <c r="B1423"/>
      <c r="C1423"/>
      <c r="D1423"/>
      <c r="E1423"/>
      <c r="F1423"/>
      <c r="G1423"/>
      <c r="H1423"/>
      <c r="I1423"/>
      <c r="J1423"/>
      <c r="K1423"/>
      <c r="L1423"/>
      <c r="M1423"/>
      <c r="N1423"/>
      <c r="O1423"/>
      <c r="P1423"/>
      <c r="Q1423"/>
    </row>
    <row r="1424" spans="2:17">
      <c r="B1424"/>
      <c r="C1424"/>
      <c r="D1424"/>
      <c r="E1424"/>
      <c r="F1424"/>
      <c r="G1424"/>
      <c r="H1424"/>
      <c r="I1424"/>
      <c r="J1424"/>
      <c r="K1424"/>
      <c r="L1424"/>
      <c r="M1424"/>
      <c r="N1424"/>
      <c r="O1424"/>
      <c r="P1424"/>
      <c r="Q1424"/>
    </row>
    <row r="1425" spans="2:17">
      <c r="B1425"/>
      <c r="C1425"/>
      <c r="D1425"/>
      <c r="E1425"/>
      <c r="F1425"/>
      <c r="G1425"/>
      <c r="H1425"/>
      <c r="I1425"/>
      <c r="J1425"/>
      <c r="K1425"/>
      <c r="L1425"/>
      <c r="M1425"/>
      <c r="N1425"/>
      <c r="O1425"/>
      <c r="P1425"/>
      <c r="Q1425"/>
    </row>
    <row r="1426" spans="2:17">
      <c r="B1426"/>
      <c r="C1426"/>
      <c r="D1426"/>
      <c r="E1426"/>
      <c r="F1426"/>
      <c r="G1426"/>
      <c r="H1426"/>
      <c r="I1426"/>
      <c r="J1426"/>
      <c r="K1426"/>
      <c r="L1426"/>
      <c r="M1426"/>
      <c r="N1426"/>
      <c r="O1426"/>
      <c r="P1426"/>
      <c r="Q1426"/>
    </row>
    <row r="1427" spans="2:17">
      <c r="B1427"/>
      <c r="C1427"/>
      <c r="D1427"/>
      <c r="E1427"/>
      <c r="F1427"/>
      <c r="G1427"/>
      <c r="H1427"/>
      <c r="I1427"/>
      <c r="J1427"/>
      <c r="K1427"/>
      <c r="L1427"/>
      <c r="M1427"/>
      <c r="N1427"/>
      <c r="O1427"/>
      <c r="P1427"/>
      <c r="Q1427"/>
    </row>
    <row r="1428" spans="2:17">
      <c r="B1428"/>
      <c r="C1428"/>
      <c r="D1428"/>
      <c r="E1428"/>
      <c r="F1428"/>
      <c r="G1428"/>
      <c r="H1428"/>
      <c r="I1428"/>
      <c r="J1428"/>
      <c r="K1428"/>
      <c r="L1428"/>
      <c r="M1428"/>
      <c r="N1428"/>
      <c r="O1428"/>
      <c r="P1428"/>
      <c r="Q1428"/>
    </row>
    <row r="1429" spans="2:17">
      <c r="B1429"/>
      <c r="C1429"/>
      <c r="D1429"/>
      <c r="E1429"/>
      <c r="F1429"/>
      <c r="G1429"/>
      <c r="H1429"/>
      <c r="I1429"/>
      <c r="J1429"/>
      <c r="K1429"/>
      <c r="L1429"/>
      <c r="M1429"/>
      <c r="N1429"/>
      <c r="O1429"/>
      <c r="P1429"/>
      <c r="Q1429"/>
    </row>
    <row r="1430" spans="2:17">
      <c r="B1430"/>
      <c r="C1430"/>
      <c r="D1430"/>
      <c r="E1430"/>
      <c r="F1430"/>
      <c r="G1430"/>
      <c r="H1430"/>
      <c r="I1430"/>
      <c r="J1430"/>
      <c r="K1430"/>
      <c r="L1430"/>
      <c r="M1430"/>
      <c r="N1430"/>
      <c r="O1430"/>
      <c r="P1430"/>
      <c r="Q1430"/>
    </row>
    <row r="1431" spans="2:17">
      <c r="B1431"/>
      <c r="C1431"/>
      <c r="D1431"/>
      <c r="E1431"/>
      <c r="F1431"/>
      <c r="G1431"/>
      <c r="H1431"/>
      <c r="I1431"/>
      <c r="J1431"/>
      <c r="K1431"/>
      <c r="L1431"/>
      <c r="M1431"/>
      <c r="N1431"/>
      <c r="O1431"/>
      <c r="P1431"/>
      <c r="Q1431"/>
    </row>
    <row r="1432" spans="2:17">
      <c r="B1432"/>
      <c r="C1432"/>
      <c r="D1432"/>
      <c r="E1432"/>
      <c r="F1432"/>
      <c r="G1432"/>
      <c r="H1432"/>
      <c r="I1432"/>
      <c r="J1432"/>
      <c r="K1432"/>
      <c r="L1432"/>
      <c r="M1432"/>
      <c r="N1432"/>
      <c r="O1432"/>
      <c r="P1432"/>
      <c r="Q1432"/>
    </row>
    <row r="1433" spans="2:17">
      <c r="B1433"/>
      <c r="C1433"/>
      <c r="D1433"/>
      <c r="E1433"/>
      <c r="F1433"/>
      <c r="G1433"/>
      <c r="H1433"/>
      <c r="I1433"/>
      <c r="J1433"/>
      <c r="K1433"/>
      <c r="L1433"/>
      <c r="M1433"/>
      <c r="N1433"/>
      <c r="O1433"/>
      <c r="P1433"/>
      <c r="Q1433"/>
    </row>
    <row r="1434" spans="2:17">
      <c r="B1434"/>
      <c r="C1434"/>
      <c r="D1434"/>
      <c r="E1434"/>
      <c r="F1434"/>
      <c r="G1434"/>
      <c r="H1434"/>
      <c r="I1434"/>
      <c r="J1434"/>
      <c r="K1434"/>
      <c r="L1434"/>
      <c r="M1434"/>
      <c r="N1434"/>
      <c r="O1434"/>
      <c r="P1434"/>
      <c r="Q1434"/>
    </row>
    <row r="1435" spans="2:17">
      <c r="B1435"/>
      <c r="C1435"/>
      <c r="D1435"/>
      <c r="E1435"/>
      <c r="F1435"/>
      <c r="G1435"/>
      <c r="H1435"/>
      <c r="I1435"/>
      <c r="J1435"/>
      <c r="K1435"/>
      <c r="L1435"/>
      <c r="M1435"/>
      <c r="N1435"/>
      <c r="O1435"/>
      <c r="P1435"/>
      <c r="Q1435"/>
    </row>
    <row r="1436" spans="2:17">
      <c r="B1436"/>
      <c r="C1436"/>
      <c r="D1436"/>
      <c r="E1436"/>
      <c r="F1436"/>
      <c r="G1436"/>
      <c r="H1436"/>
      <c r="I1436"/>
      <c r="J1436"/>
      <c r="K1436"/>
      <c r="L1436"/>
      <c r="M1436"/>
      <c r="N1436"/>
      <c r="O1436"/>
      <c r="P1436"/>
      <c r="Q1436"/>
    </row>
    <row r="1437" spans="2:17">
      <c r="B1437"/>
      <c r="C1437"/>
      <c r="D1437"/>
      <c r="E1437"/>
      <c r="F1437"/>
      <c r="G1437"/>
      <c r="H1437"/>
      <c r="I1437"/>
      <c r="J1437"/>
      <c r="K1437"/>
      <c r="L1437"/>
      <c r="M1437"/>
      <c r="N1437"/>
      <c r="O1437"/>
      <c r="P1437"/>
      <c r="Q1437"/>
    </row>
    <row r="1438" spans="2:17">
      <c r="B1438"/>
      <c r="C1438"/>
      <c r="D1438"/>
      <c r="E1438"/>
      <c r="F1438"/>
      <c r="G1438"/>
      <c r="H1438"/>
      <c r="I1438"/>
      <c r="J1438"/>
      <c r="K1438"/>
      <c r="L1438"/>
      <c r="M1438"/>
      <c r="N1438"/>
      <c r="O1438"/>
      <c r="P1438"/>
      <c r="Q1438"/>
    </row>
    <row r="1439" spans="2:17">
      <c r="B1439"/>
      <c r="C1439"/>
      <c r="D1439"/>
      <c r="E1439"/>
      <c r="F1439"/>
      <c r="G1439"/>
      <c r="H1439"/>
      <c r="I1439"/>
      <c r="J1439"/>
      <c r="K1439"/>
      <c r="L1439"/>
      <c r="M1439"/>
      <c r="N1439"/>
      <c r="O1439"/>
      <c r="P1439"/>
      <c r="Q1439"/>
    </row>
    <row r="1440" spans="2:17">
      <c r="B1440"/>
      <c r="C1440"/>
      <c r="D1440"/>
      <c r="E1440"/>
      <c r="F1440"/>
      <c r="G1440"/>
      <c r="H1440"/>
      <c r="I1440"/>
      <c r="J1440"/>
      <c r="K1440"/>
      <c r="L1440"/>
      <c r="M1440"/>
      <c r="N1440"/>
      <c r="O1440"/>
      <c r="P1440"/>
      <c r="Q1440"/>
    </row>
    <row r="1441" spans="2:17">
      <c r="B1441"/>
      <c r="C1441"/>
      <c r="D1441"/>
      <c r="E1441"/>
      <c r="F1441"/>
      <c r="G1441"/>
      <c r="H1441"/>
      <c r="I1441"/>
      <c r="J1441"/>
      <c r="K1441"/>
      <c r="L1441"/>
      <c r="M1441"/>
      <c r="N1441"/>
      <c r="O1441"/>
      <c r="P1441"/>
      <c r="Q1441"/>
    </row>
    <row r="1442" spans="2:17">
      <c r="B1442"/>
      <c r="C1442"/>
      <c r="D1442"/>
      <c r="E1442"/>
      <c r="F1442"/>
      <c r="G1442"/>
      <c r="H1442"/>
      <c r="I1442"/>
      <c r="J1442"/>
      <c r="K1442"/>
      <c r="L1442"/>
      <c r="M1442"/>
      <c r="N1442"/>
      <c r="O1442"/>
      <c r="P1442"/>
      <c r="Q1442"/>
    </row>
    <row r="1443" spans="2:17">
      <c r="B1443"/>
      <c r="C1443"/>
      <c r="D1443"/>
      <c r="E1443"/>
      <c r="F1443"/>
      <c r="G1443"/>
      <c r="H1443"/>
      <c r="I1443"/>
      <c r="J1443"/>
      <c r="K1443"/>
      <c r="L1443"/>
      <c r="M1443"/>
      <c r="N1443"/>
      <c r="O1443"/>
      <c r="P1443"/>
      <c r="Q1443"/>
    </row>
    <row r="1444" spans="2:17">
      <c r="B1444"/>
      <c r="C1444"/>
      <c r="D1444"/>
      <c r="E1444"/>
      <c r="F1444"/>
      <c r="G1444"/>
      <c r="H1444"/>
      <c r="I1444"/>
      <c r="J1444"/>
      <c r="K1444"/>
      <c r="L1444"/>
      <c r="M1444"/>
      <c r="N1444"/>
      <c r="O1444"/>
      <c r="P1444"/>
      <c r="Q1444"/>
    </row>
    <row r="1445" spans="2:17">
      <c r="B1445"/>
      <c r="C1445"/>
      <c r="D1445"/>
      <c r="E1445"/>
      <c r="F1445"/>
      <c r="G1445"/>
      <c r="H1445"/>
      <c r="I1445"/>
      <c r="J1445"/>
      <c r="K1445"/>
      <c r="L1445"/>
      <c r="M1445"/>
      <c r="N1445"/>
      <c r="O1445"/>
      <c r="P1445"/>
      <c r="Q1445"/>
    </row>
    <row r="1446" spans="2:17">
      <c r="B1446"/>
      <c r="C1446"/>
      <c r="D1446"/>
      <c r="E1446"/>
      <c r="F1446"/>
      <c r="G1446"/>
      <c r="H1446"/>
      <c r="I1446"/>
      <c r="J1446"/>
      <c r="K1446"/>
      <c r="L1446"/>
      <c r="M1446"/>
      <c r="N1446"/>
      <c r="O1446"/>
      <c r="P1446"/>
      <c r="Q1446"/>
    </row>
    <row r="1447" spans="2:17">
      <c r="B1447"/>
      <c r="C1447"/>
      <c r="D1447"/>
      <c r="E1447"/>
      <c r="F1447"/>
      <c r="G1447"/>
      <c r="H1447"/>
      <c r="I1447"/>
      <c r="J1447"/>
      <c r="K1447"/>
      <c r="L1447"/>
      <c r="M1447"/>
      <c r="N1447"/>
      <c r="O1447"/>
      <c r="P1447"/>
      <c r="Q1447"/>
    </row>
    <row r="1448" spans="2:17">
      <c r="B1448"/>
      <c r="C1448"/>
      <c r="D1448"/>
      <c r="E1448"/>
      <c r="F1448"/>
      <c r="G1448"/>
      <c r="H1448"/>
      <c r="I1448"/>
      <c r="J1448"/>
      <c r="K1448"/>
      <c r="L1448"/>
      <c r="M1448"/>
      <c r="N1448"/>
      <c r="O1448"/>
      <c r="P1448"/>
      <c r="Q1448"/>
    </row>
    <row r="1449" spans="2:17">
      <c r="B1449"/>
      <c r="C1449"/>
      <c r="D1449"/>
      <c r="E1449"/>
      <c r="F1449"/>
      <c r="G1449"/>
      <c r="H1449"/>
      <c r="I1449"/>
      <c r="J1449"/>
      <c r="K1449"/>
      <c r="L1449"/>
      <c r="M1449"/>
      <c r="N1449"/>
      <c r="O1449"/>
      <c r="P1449"/>
      <c r="Q1449"/>
    </row>
    <row r="1450" spans="2:17">
      <c r="B1450"/>
      <c r="C1450"/>
      <c r="D1450"/>
      <c r="E1450"/>
      <c r="F1450"/>
      <c r="G1450"/>
      <c r="H1450"/>
      <c r="I1450"/>
      <c r="J1450"/>
      <c r="K1450"/>
      <c r="L1450"/>
      <c r="M1450"/>
      <c r="N1450"/>
      <c r="O1450"/>
      <c r="P1450"/>
      <c r="Q1450"/>
    </row>
    <row r="1451" spans="2:17">
      <c r="B1451"/>
      <c r="C1451"/>
      <c r="D1451"/>
      <c r="E1451"/>
      <c r="F1451"/>
      <c r="G1451"/>
      <c r="H1451"/>
      <c r="I1451"/>
      <c r="J1451"/>
      <c r="K1451"/>
      <c r="L1451"/>
      <c r="M1451"/>
      <c r="N1451"/>
      <c r="O1451"/>
      <c r="P1451"/>
      <c r="Q1451"/>
    </row>
    <row r="1452" spans="2:17">
      <c r="B1452"/>
      <c r="C1452"/>
      <c r="D1452"/>
      <c r="E1452"/>
      <c r="F1452"/>
      <c r="G1452"/>
      <c r="H1452"/>
      <c r="I1452"/>
      <c r="J1452"/>
      <c r="K1452"/>
      <c r="L1452"/>
      <c r="M1452"/>
      <c r="N1452"/>
      <c r="O1452"/>
      <c r="P1452"/>
      <c r="Q1452"/>
    </row>
    <row r="1453" spans="2:17">
      <c r="B1453"/>
      <c r="C1453"/>
      <c r="D1453"/>
      <c r="E1453"/>
      <c r="F1453"/>
      <c r="G1453"/>
      <c r="H1453"/>
      <c r="I1453"/>
      <c r="J1453"/>
      <c r="K1453"/>
      <c r="L1453"/>
      <c r="M1453"/>
      <c r="N1453"/>
      <c r="O1453"/>
      <c r="P1453"/>
      <c r="Q1453"/>
    </row>
    <row r="1454" spans="2:17">
      <c r="B1454"/>
      <c r="C1454"/>
      <c r="D1454"/>
      <c r="E1454"/>
      <c r="F1454"/>
      <c r="G1454"/>
      <c r="H1454"/>
      <c r="I1454"/>
      <c r="J1454"/>
      <c r="K1454"/>
      <c r="L1454"/>
      <c r="M1454"/>
      <c r="N1454"/>
      <c r="O1454"/>
      <c r="P1454"/>
      <c r="Q1454"/>
    </row>
    <row r="1455" spans="2:17">
      <c r="B1455"/>
      <c r="C1455"/>
      <c r="D1455"/>
      <c r="E1455"/>
      <c r="F1455"/>
      <c r="G1455"/>
      <c r="H1455"/>
      <c r="I1455"/>
      <c r="J1455"/>
      <c r="K1455"/>
      <c r="L1455"/>
      <c r="M1455"/>
      <c r="N1455"/>
      <c r="O1455"/>
      <c r="P1455"/>
      <c r="Q1455"/>
    </row>
    <row r="1456" spans="2:17">
      <c r="B1456"/>
      <c r="C1456"/>
      <c r="D1456"/>
      <c r="E1456"/>
      <c r="F1456"/>
      <c r="G1456"/>
      <c r="H1456"/>
      <c r="I1456"/>
      <c r="J1456"/>
      <c r="K1456"/>
      <c r="L1456"/>
      <c r="M1456"/>
      <c r="N1456"/>
      <c r="O1456"/>
      <c r="P1456"/>
      <c r="Q1456"/>
    </row>
    <row r="1457" spans="2:17">
      <c r="B1457"/>
      <c r="C1457"/>
      <c r="D1457"/>
      <c r="E1457"/>
      <c r="F1457"/>
      <c r="G1457"/>
      <c r="H1457"/>
      <c r="I1457"/>
      <c r="J1457"/>
      <c r="K1457"/>
      <c r="L1457"/>
      <c r="M1457"/>
      <c r="N1457"/>
      <c r="O1457"/>
      <c r="P1457"/>
      <c r="Q1457"/>
    </row>
    <row r="1458" spans="2:17">
      <c r="B1458"/>
      <c r="C1458"/>
      <c r="D1458"/>
      <c r="E1458"/>
      <c r="F1458"/>
      <c r="G1458"/>
      <c r="H1458"/>
      <c r="I1458"/>
      <c r="J1458"/>
      <c r="K1458"/>
      <c r="L1458"/>
      <c r="M1458"/>
      <c r="N1458"/>
      <c r="O1458"/>
      <c r="P1458"/>
      <c r="Q1458"/>
    </row>
    <row r="1459" spans="2:17">
      <c r="B1459"/>
      <c r="C1459"/>
      <c r="D1459"/>
      <c r="E1459"/>
      <c r="F1459"/>
      <c r="G1459"/>
      <c r="H1459"/>
      <c r="I1459"/>
      <c r="J1459"/>
      <c r="K1459"/>
      <c r="L1459"/>
      <c r="M1459"/>
      <c r="N1459"/>
      <c r="O1459"/>
      <c r="P1459"/>
      <c r="Q1459"/>
    </row>
    <row r="1460" spans="2:17">
      <c r="B1460"/>
      <c r="C1460"/>
      <c r="D1460"/>
      <c r="E1460"/>
      <c r="F1460"/>
      <c r="G1460"/>
      <c r="H1460"/>
      <c r="I1460"/>
      <c r="J1460"/>
      <c r="K1460"/>
      <c r="L1460"/>
      <c r="M1460"/>
      <c r="N1460"/>
      <c r="O1460"/>
      <c r="P1460"/>
      <c r="Q1460"/>
    </row>
    <row r="1461" spans="2:17">
      <c r="B1461"/>
      <c r="C1461"/>
      <c r="D1461"/>
      <c r="E1461"/>
      <c r="F1461"/>
      <c r="G1461"/>
      <c r="H1461"/>
      <c r="I1461"/>
      <c r="J1461"/>
      <c r="K1461"/>
      <c r="L1461"/>
      <c r="M1461"/>
      <c r="N1461"/>
      <c r="O1461"/>
      <c r="P1461"/>
      <c r="Q1461"/>
    </row>
    <row r="1462" spans="2:17">
      <c r="B1462"/>
      <c r="C1462"/>
      <c r="D1462"/>
      <c r="E1462"/>
      <c r="F1462"/>
      <c r="G1462"/>
      <c r="H1462"/>
      <c r="I1462"/>
      <c r="J1462"/>
      <c r="K1462"/>
      <c r="L1462"/>
      <c r="M1462"/>
      <c r="N1462"/>
      <c r="O1462"/>
      <c r="P1462"/>
      <c r="Q1462"/>
    </row>
    <row r="1463" spans="2:17">
      <c r="B1463"/>
      <c r="C1463"/>
      <c r="D1463"/>
      <c r="E1463"/>
      <c r="F1463"/>
      <c r="G1463"/>
      <c r="H1463"/>
      <c r="I1463"/>
      <c r="J1463"/>
      <c r="K1463"/>
      <c r="L1463"/>
      <c r="M1463"/>
      <c r="N1463"/>
      <c r="O1463"/>
      <c r="P1463"/>
      <c r="Q1463"/>
    </row>
    <row r="1464" spans="2:17">
      <c r="B1464"/>
      <c r="C1464"/>
      <c r="D1464"/>
      <c r="E1464"/>
      <c r="F1464"/>
      <c r="G1464"/>
      <c r="H1464"/>
      <c r="I1464"/>
      <c r="J1464"/>
      <c r="K1464"/>
      <c r="L1464"/>
      <c r="M1464"/>
      <c r="N1464"/>
      <c r="O1464"/>
      <c r="P1464"/>
      <c r="Q1464"/>
    </row>
    <row r="1465" spans="2:17">
      <c r="B1465"/>
      <c r="C1465"/>
      <c r="D1465"/>
      <c r="E1465"/>
      <c r="F1465"/>
      <c r="G1465"/>
      <c r="H1465"/>
      <c r="I1465"/>
      <c r="J1465"/>
      <c r="K1465"/>
      <c r="L1465"/>
      <c r="M1465"/>
      <c r="N1465"/>
      <c r="O1465"/>
      <c r="P1465"/>
      <c r="Q1465"/>
    </row>
    <row r="1466" spans="2:17">
      <c r="B1466"/>
      <c r="C1466"/>
      <c r="D1466"/>
      <c r="E1466"/>
      <c r="F1466"/>
      <c r="G1466"/>
      <c r="H1466"/>
      <c r="I1466"/>
      <c r="J1466"/>
      <c r="K1466"/>
      <c r="L1466"/>
      <c r="M1466"/>
      <c r="N1466"/>
      <c r="O1466"/>
      <c r="P1466"/>
      <c r="Q1466"/>
    </row>
    <row r="1467" spans="2:17">
      <c r="B1467"/>
      <c r="C1467"/>
      <c r="D1467"/>
      <c r="E1467"/>
      <c r="F1467"/>
      <c r="G1467"/>
      <c r="H1467"/>
      <c r="I1467"/>
      <c r="J1467"/>
      <c r="K1467"/>
      <c r="L1467"/>
      <c r="M1467"/>
      <c r="N1467"/>
      <c r="O1467"/>
      <c r="P1467"/>
      <c r="Q1467"/>
    </row>
    <row r="1468" spans="2:17">
      <c r="B1468"/>
      <c r="C1468"/>
      <c r="D1468"/>
      <c r="E1468"/>
      <c r="F1468"/>
      <c r="G1468"/>
      <c r="H1468"/>
      <c r="I1468"/>
      <c r="J1468"/>
      <c r="K1468"/>
      <c r="L1468"/>
      <c r="M1468"/>
      <c r="N1468"/>
      <c r="O1468"/>
      <c r="P1468"/>
      <c r="Q1468"/>
    </row>
    <row r="1469" spans="2:17">
      <c r="B1469"/>
      <c r="C1469"/>
      <c r="D1469"/>
      <c r="E1469"/>
      <c r="F1469"/>
      <c r="G1469"/>
      <c r="H1469"/>
      <c r="I1469"/>
      <c r="J1469"/>
      <c r="K1469"/>
      <c r="L1469"/>
      <c r="M1469"/>
      <c r="N1469"/>
      <c r="O1469"/>
      <c r="P1469"/>
      <c r="Q1469"/>
    </row>
    <row r="1470" spans="2:17">
      <c r="B1470"/>
      <c r="C1470"/>
      <c r="D1470"/>
      <c r="E1470"/>
      <c r="F1470"/>
      <c r="G1470"/>
      <c r="H1470"/>
      <c r="I1470"/>
      <c r="J1470"/>
      <c r="K1470"/>
      <c r="L1470"/>
      <c r="M1470"/>
      <c r="N1470"/>
      <c r="O1470"/>
      <c r="P1470"/>
      <c r="Q1470"/>
    </row>
    <row r="1471" spans="2:17">
      <c r="B1471"/>
      <c r="C1471"/>
      <c r="D1471"/>
      <c r="E1471"/>
      <c r="F1471"/>
      <c r="G1471"/>
      <c r="H1471"/>
      <c r="I1471"/>
      <c r="J1471"/>
      <c r="K1471"/>
      <c r="L1471"/>
      <c r="M1471"/>
      <c r="N1471"/>
      <c r="O1471"/>
      <c r="P1471"/>
      <c r="Q1471"/>
    </row>
    <row r="1472" spans="2:17">
      <c r="B1472"/>
      <c r="C1472"/>
      <c r="D1472"/>
      <c r="E1472"/>
      <c r="F1472"/>
      <c r="G1472"/>
      <c r="H1472"/>
      <c r="I1472"/>
      <c r="J1472"/>
      <c r="K1472"/>
      <c r="L1472"/>
      <c r="M1472"/>
      <c r="N1472"/>
      <c r="O1472"/>
      <c r="P1472"/>
      <c r="Q1472"/>
    </row>
    <row r="1473" spans="2:17">
      <c r="B1473"/>
      <c r="C1473"/>
      <c r="D1473"/>
      <c r="E1473"/>
      <c r="F1473"/>
      <c r="G1473"/>
      <c r="H1473"/>
      <c r="I1473"/>
      <c r="J1473"/>
      <c r="K1473"/>
      <c r="L1473"/>
      <c r="M1473"/>
      <c r="N1473"/>
      <c r="O1473"/>
      <c r="P1473"/>
      <c r="Q1473"/>
    </row>
    <row r="1474" spans="2:17">
      <c r="B1474"/>
      <c r="C1474"/>
      <c r="D1474"/>
      <c r="E1474"/>
      <c r="F1474"/>
      <c r="G1474"/>
      <c r="H1474"/>
      <c r="I1474"/>
      <c r="J1474"/>
      <c r="K1474"/>
      <c r="L1474"/>
      <c r="M1474"/>
      <c r="N1474"/>
      <c r="O1474"/>
      <c r="P1474"/>
      <c r="Q1474"/>
    </row>
    <row r="1475" spans="2:17">
      <c r="B1475"/>
      <c r="C1475"/>
      <c r="D1475"/>
      <c r="E1475"/>
      <c r="F1475"/>
      <c r="G1475"/>
      <c r="H1475"/>
      <c r="I1475"/>
      <c r="J1475"/>
      <c r="K1475"/>
      <c r="L1475"/>
      <c r="M1475"/>
      <c r="N1475"/>
      <c r="O1475"/>
      <c r="P1475"/>
      <c r="Q1475"/>
    </row>
    <row r="1476" spans="2:17">
      <c r="B1476"/>
      <c r="C1476"/>
      <c r="D1476"/>
      <c r="E1476"/>
      <c r="F1476"/>
      <c r="G1476"/>
      <c r="H1476"/>
      <c r="I1476"/>
      <c r="J1476"/>
      <c r="K1476"/>
      <c r="L1476"/>
      <c r="M1476"/>
      <c r="N1476"/>
      <c r="O1476"/>
      <c r="P1476"/>
      <c r="Q1476"/>
    </row>
    <row r="1477" spans="2:17">
      <c r="B1477"/>
      <c r="C1477"/>
      <c r="D1477"/>
      <c r="E1477"/>
      <c r="F1477"/>
      <c r="G1477"/>
      <c r="H1477"/>
      <c r="I1477"/>
      <c r="J1477"/>
      <c r="K1477"/>
      <c r="L1477"/>
      <c r="M1477"/>
      <c r="N1477"/>
      <c r="O1477"/>
      <c r="P1477"/>
      <c r="Q1477"/>
    </row>
    <row r="1478" spans="2:17">
      <c r="B1478"/>
      <c r="C1478"/>
      <c r="D1478"/>
      <c r="E1478"/>
      <c r="F1478"/>
      <c r="G1478"/>
      <c r="H1478"/>
      <c r="I1478"/>
      <c r="J1478"/>
      <c r="K1478"/>
      <c r="L1478"/>
      <c r="M1478"/>
      <c r="N1478"/>
      <c r="O1478"/>
      <c r="P1478"/>
      <c r="Q1478"/>
    </row>
    <row r="1479" spans="2:17">
      <c r="B1479"/>
      <c r="C1479"/>
      <c r="D1479"/>
      <c r="E1479"/>
      <c r="F1479"/>
      <c r="G1479"/>
      <c r="H1479"/>
      <c r="I1479"/>
      <c r="J1479"/>
      <c r="K1479"/>
      <c r="L1479"/>
      <c r="M1479"/>
      <c r="N1479"/>
      <c r="O1479"/>
      <c r="P1479"/>
      <c r="Q1479"/>
    </row>
    <row r="1480" spans="2:17">
      <c r="B1480"/>
      <c r="C1480"/>
      <c r="D1480"/>
      <c r="E1480"/>
      <c r="F1480"/>
      <c r="G1480"/>
      <c r="H1480"/>
      <c r="I1480"/>
      <c r="J1480"/>
      <c r="K1480"/>
      <c r="L1480"/>
      <c r="M1480"/>
      <c r="N1480"/>
      <c r="O1480"/>
      <c r="P1480"/>
      <c r="Q1480"/>
    </row>
    <row r="1481" spans="2:17">
      <c r="B1481"/>
      <c r="C1481"/>
      <c r="D1481"/>
      <c r="E1481"/>
      <c r="F1481"/>
      <c r="G1481"/>
      <c r="H1481"/>
      <c r="I1481"/>
      <c r="J1481"/>
      <c r="K1481"/>
      <c r="L1481"/>
      <c r="M1481"/>
      <c r="N1481"/>
      <c r="O1481"/>
      <c r="P1481"/>
      <c r="Q1481"/>
    </row>
    <row r="1482" spans="2:17">
      <c r="B1482"/>
      <c r="C1482"/>
      <c r="D1482"/>
      <c r="E1482"/>
      <c r="F1482"/>
      <c r="G1482"/>
      <c r="H1482"/>
      <c r="I1482"/>
      <c r="J1482"/>
      <c r="K1482"/>
      <c r="L1482"/>
      <c r="M1482"/>
      <c r="N1482"/>
      <c r="O1482"/>
      <c r="P1482"/>
      <c r="Q1482"/>
    </row>
    <row r="1483" spans="2:17">
      <c r="B1483"/>
      <c r="C1483"/>
      <c r="D1483"/>
      <c r="E1483"/>
      <c r="F1483"/>
      <c r="G1483"/>
      <c r="H1483"/>
      <c r="I1483"/>
      <c r="J1483"/>
      <c r="K1483"/>
      <c r="L1483"/>
      <c r="M1483"/>
      <c r="N1483"/>
      <c r="O1483"/>
      <c r="P1483"/>
      <c r="Q1483"/>
    </row>
    <row r="1484" spans="2:17">
      <c r="B1484"/>
      <c r="C1484"/>
      <c r="D1484"/>
      <c r="E1484"/>
      <c r="F1484"/>
      <c r="G1484"/>
      <c r="H1484"/>
      <c r="I1484"/>
      <c r="J1484"/>
      <c r="K1484"/>
      <c r="L1484"/>
      <c r="M1484"/>
      <c r="N1484"/>
      <c r="O1484"/>
      <c r="P1484"/>
      <c r="Q1484"/>
    </row>
    <row r="1485" spans="2:17">
      <c r="B1485"/>
      <c r="C1485"/>
      <c r="D1485"/>
      <c r="E1485"/>
      <c r="F1485"/>
      <c r="G1485"/>
      <c r="H1485"/>
      <c r="I1485"/>
      <c r="J1485"/>
      <c r="K1485"/>
      <c r="L1485"/>
      <c r="M1485"/>
      <c r="N1485"/>
      <c r="O1485"/>
      <c r="P1485"/>
      <c r="Q1485"/>
    </row>
    <row r="1486" spans="2:17">
      <c r="B1486"/>
      <c r="C1486"/>
      <c r="D1486"/>
      <c r="E1486"/>
      <c r="F1486"/>
      <c r="G1486"/>
      <c r="H1486"/>
      <c r="I1486"/>
      <c r="J1486"/>
      <c r="K1486"/>
      <c r="L1486"/>
      <c r="M1486"/>
      <c r="N1486"/>
      <c r="O1486"/>
      <c r="P1486"/>
      <c r="Q1486"/>
    </row>
    <row r="1487" spans="2:17">
      <c r="B1487"/>
      <c r="C1487"/>
      <c r="D1487"/>
      <c r="E1487"/>
      <c r="F1487"/>
      <c r="G1487"/>
      <c r="H1487"/>
      <c r="I1487"/>
      <c r="J1487"/>
      <c r="K1487"/>
      <c r="L1487"/>
      <c r="M1487"/>
      <c r="N1487"/>
      <c r="O1487"/>
      <c r="P1487"/>
      <c r="Q1487"/>
    </row>
    <row r="1488" spans="2:17">
      <c r="B1488"/>
      <c r="C1488"/>
      <c r="D1488"/>
      <c r="E1488"/>
      <c r="F1488"/>
      <c r="G1488"/>
      <c r="H1488"/>
      <c r="I1488"/>
      <c r="J1488"/>
      <c r="K1488"/>
      <c r="L1488"/>
      <c r="M1488"/>
      <c r="N1488"/>
      <c r="O1488"/>
      <c r="P1488"/>
      <c r="Q1488"/>
    </row>
    <row r="1489" spans="2:17">
      <c r="B1489"/>
      <c r="C1489"/>
      <c r="D1489"/>
      <c r="E1489"/>
      <c r="F1489"/>
      <c r="G1489"/>
      <c r="H1489"/>
      <c r="I1489"/>
      <c r="J1489"/>
      <c r="K1489"/>
      <c r="L1489"/>
      <c r="M1489"/>
      <c r="N1489"/>
      <c r="O1489"/>
      <c r="P1489"/>
      <c r="Q1489"/>
    </row>
    <row r="1490" spans="2:17">
      <c r="B1490"/>
      <c r="C1490"/>
      <c r="D1490"/>
      <c r="E1490"/>
      <c r="F1490"/>
      <c r="G1490"/>
      <c r="H1490"/>
      <c r="I1490"/>
      <c r="J1490"/>
      <c r="K1490"/>
      <c r="L1490"/>
      <c r="M1490"/>
      <c r="N1490"/>
      <c r="O1490"/>
      <c r="P1490"/>
      <c r="Q1490"/>
    </row>
    <row r="1491" spans="2:17">
      <c r="B1491"/>
      <c r="C1491"/>
      <c r="D1491"/>
      <c r="E1491"/>
      <c r="F1491"/>
      <c r="G1491"/>
      <c r="H1491"/>
      <c r="I1491"/>
      <c r="J1491"/>
      <c r="K1491"/>
      <c r="L1491"/>
      <c r="M1491"/>
      <c r="N1491"/>
      <c r="O1491"/>
      <c r="P1491"/>
      <c r="Q1491"/>
    </row>
    <row r="1492" spans="2:17">
      <c r="B1492"/>
      <c r="C1492"/>
      <c r="D1492"/>
      <c r="E1492"/>
      <c r="F1492"/>
      <c r="G1492"/>
      <c r="H1492"/>
      <c r="I1492"/>
      <c r="J1492"/>
      <c r="K1492"/>
      <c r="L1492"/>
      <c r="M1492"/>
      <c r="N1492"/>
      <c r="O1492"/>
      <c r="P1492"/>
      <c r="Q1492"/>
    </row>
    <row r="1493" spans="2:17">
      <c r="B1493"/>
      <c r="C1493"/>
      <c r="D1493"/>
      <c r="E1493"/>
      <c r="F1493"/>
      <c r="G1493"/>
      <c r="H1493"/>
      <c r="I1493"/>
      <c r="J1493"/>
      <c r="K1493"/>
      <c r="L1493"/>
      <c r="M1493"/>
      <c r="N1493"/>
      <c r="O1493"/>
      <c r="P1493"/>
      <c r="Q1493"/>
    </row>
    <row r="1494" spans="2:17">
      <c r="B1494"/>
      <c r="C1494"/>
      <c r="D1494"/>
      <c r="E1494"/>
      <c r="F1494"/>
      <c r="G1494"/>
      <c r="H1494"/>
      <c r="I1494"/>
      <c r="J1494"/>
      <c r="K1494"/>
      <c r="L1494"/>
      <c r="M1494"/>
      <c r="N1494"/>
      <c r="O1494"/>
      <c r="P1494"/>
      <c r="Q1494"/>
    </row>
    <row r="1495" spans="2:17">
      <c r="B1495"/>
      <c r="C1495"/>
      <c r="D1495"/>
      <c r="E1495"/>
      <c r="F1495"/>
      <c r="G1495"/>
      <c r="H1495"/>
      <c r="I1495"/>
      <c r="J1495"/>
      <c r="K1495"/>
      <c r="L1495"/>
      <c r="M1495"/>
      <c r="N1495"/>
      <c r="O1495"/>
      <c r="P1495"/>
      <c r="Q1495"/>
    </row>
    <row r="1496" spans="2:17">
      <c r="B1496"/>
      <c r="C1496"/>
      <c r="D1496"/>
      <c r="E1496"/>
      <c r="F1496"/>
      <c r="G1496"/>
      <c r="H1496"/>
      <c r="I1496"/>
      <c r="J1496"/>
      <c r="K1496"/>
      <c r="L1496"/>
      <c r="M1496"/>
      <c r="N1496"/>
      <c r="O1496"/>
      <c r="P1496"/>
      <c r="Q1496"/>
    </row>
    <row r="1497" spans="2:17">
      <c r="B1497"/>
      <c r="C1497"/>
      <c r="D1497"/>
      <c r="E1497"/>
      <c r="F1497"/>
      <c r="G1497"/>
      <c r="H1497"/>
      <c r="I1497"/>
      <c r="J1497"/>
      <c r="K1497"/>
      <c r="L1497"/>
      <c r="M1497"/>
      <c r="N1497"/>
      <c r="O1497"/>
      <c r="P1497"/>
      <c r="Q1497"/>
    </row>
    <row r="1498" spans="2:17">
      <c r="B1498"/>
      <c r="C1498"/>
      <c r="D1498"/>
      <c r="E1498"/>
      <c r="F1498"/>
      <c r="G1498"/>
      <c r="H1498"/>
      <c r="I1498"/>
      <c r="J1498"/>
      <c r="K1498"/>
      <c r="L1498"/>
      <c r="M1498"/>
      <c r="N1498"/>
      <c r="O1498"/>
      <c r="P1498"/>
      <c r="Q1498"/>
    </row>
    <row r="1499" spans="2:17">
      <c r="B1499"/>
      <c r="C1499"/>
      <c r="D1499"/>
      <c r="E1499"/>
      <c r="F1499"/>
      <c r="G1499"/>
      <c r="H1499"/>
      <c r="I1499"/>
      <c r="J1499"/>
      <c r="K1499"/>
      <c r="L1499"/>
      <c r="M1499"/>
      <c r="N1499"/>
      <c r="O1499"/>
      <c r="P1499"/>
      <c r="Q1499"/>
    </row>
    <row r="1500" spans="2:17">
      <c r="B1500"/>
      <c r="C1500"/>
      <c r="D1500"/>
      <c r="E1500"/>
      <c r="F1500"/>
      <c r="G1500"/>
      <c r="H1500"/>
      <c r="I1500"/>
      <c r="J1500"/>
      <c r="K1500"/>
      <c r="L1500"/>
      <c r="M1500"/>
      <c r="N1500"/>
      <c r="O1500"/>
      <c r="P1500"/>
      <c r="Q1500"/>
    </row>
    <row r="1501" spans="2:17">
      <c r="B1501"/>
      <c r="C1501"/>
      <c r="D1501"/>
      <c r="E1501"/>
      <c r="F1501"/>
      <c r="G1501"/>
      <c r="H1501"/>
      <c r="I1501"/>
      <c r="J1501"/>
      <c r="K1501"/>
      <c r="L1501"/>
      <c r="M1501"/>
      <c r="N1501"/>
      <c r="O1501"/>
      <c r="P1501"/>
      <c r="Q1501"/>
    </row>
    <row r="1502" spans="2:17">
      <c r="B1502"/>
      <c r="C1502"/>
      <c r="D1502"/>
      <c r="E1502"/>
      <c r="F1502"/>
      <c r="G1502"/>
      <c r="H1502"/>
      <c r="I1502"/>
      <c r="J1502"/>
      <c r="K1502"/>
      <c r="L1502"/>
      <c r="M1502"/>
      <c r="N1502"/>
      <c r="O1502"/>
      <c r="P1502"/>
      <c r="Q1502"/>
    </row>
    <row r="1503" spans="2:17">
      <c r="B1503"/>
      <c r="C1503"/>
      <c r="D1503"/>
      <c r="E1503"/>
      <c r="F1503"/>
      <c r="G1503"/>
      <c r="H1503"/>
      <c r="I1503"/>
      <c r="J1503"/>
      <c r="K1503"/>
      <c r="L1503"/>
      <c r="M1503"/>
      <c r="N1503"/>
      <c r="O1503"/>
      <c r="P1503"/>
      <c r="Q1503"/>
    </row>
    <row r="1504" spans="2:17">
      <c r="B1504"/>
      <c r="C1504"/>
      <c r="D1504"/>
      <c r="E1504"/>
      <c r="F1504"/>
      <c r="G1504"/>
      <c r="H1504"/>
      <c r="I1504"/>
      <c r="J1504"/>
      <c r="K1504"/>
      <c r="L1504"/>
      <c r="M1504"/>
      <c r="N1504"/>
      <c r="O1504"/>
      <c r="P1504"/>
      <c r="Q1504"/>
    </row>
    <row r="1505" spans="2:17">
      <c r="B1505"/>
      <c r="C1505"/>
      <c r="D1505"/>
      <c r="E1505"/>
      <c r="F1505"/>
      <c r="G1505"/>
      <c r="H1505"/>
      <c r="I1505"/>
      <c r="J1505"/>
      <c r="K1505"/>
      <c r="L1505"/>
      <c r="M1505"/>
      <c r="N1505"/>
      <c r="O1505"/>
      <c r="P1505"/>
      <c r="Q1505"/>
    </row>
    <row r="1506" spans="2:17">
      <c r="B1506"/>
      <c r="C1506"/>
      <c r="D1506"/>
      <c r="E1506"/>
      <c r="F1506"/>
      <c r="G1506"/>
      <c r="H1506"/>
      <c r="I1506"/>
      <c r="J1506"/>
      <c r="K1506"/>
      <c r="L1506"/>
      <c r="M1506"/>
      <c r="N1506"/>
      <c r="O1506"/>
      <c r="P1506"/>
      <c r="Q1506"/>
    </row>
    <row r="1507" spans="2:17">
      <c r="B1507"/>
      <c r="C1507"/>
      <c r="D1507"/>
      <c r="E1507"/>
      <c r="F1507"/>
      <c r="G1507"/>
      <c r="H1507"/>
      <c r="I1507"/>
      <c r="J1507"/>
      <c r="K1507"/>
      <c r="L1507"/>
      <c r="M1507"/>
      <c r="N1507"/>
      <c r="O1507"/>
      <c r="P1507"/>
      <c r="Q1507"/>
    </row>
    <row r="1508" spans="2:17">
      <c r="B1508"/>
      <c r="C1508"/>
      <c r="D1508"/>
      <c r="E1508"/>
      <c r="F1508"/>
      <c r="G1508"/>
      <c r="H1508"/>
      <c r="I1508"/>
      <c r="J1508"/>
      <c r="K1508"/>
      <c r="L1508"/>
      <c r="M1508"/>
      <c r="N1508"/>
      <c r="O1508"/>
      <c r="P1508"/>
      <c r="Q1508"/>
    </row>
    <row r="1509" spans="2:17">
      <c r="B1509"/>
      <c r="C1509"/>
      <c r="D1509"/>
      <c r="E1509"/>
      <c r="F1509"/>
      <c r="G1509"/>
      <c r="H1509"/>
      <c r="I1509"/>
      <c r="J1509"/>
      <c r="K1509"/>
      <c r="L1509"/>
      <c r="M1509"/>
      <c r="N1509"/>
      <c r="O1509"/>
      <c r="P1509"/>
      <c r="Q1509"/>
    </row>
    <row r="1510" spans="2:17">
      <c r="B1510"/>
      <c r="C1510"/>
      <c r="D1510"/>
      <c r="E1510"/>
      <c r="F1510"/>
      <c r="G1510"/>
      <c r="H1510"/>
      <c r="I1510"/>
      <c r="J1510"/>
      <c r="K1510"/>
      <c r="L1510"/>
      <c r="M1510"/>
      <c r="N1510"/>
      <c r="O1510"/>
      <c r="P1510"/>
      <c r="Q1510"/>
    </row>
    <row r="1511" spans="2:17">
      <c r="B1511"/>
      <c r="C1511"/>
      <c r="D1511"/>
      <c r="E1511"/>
      <c r="F1511"/>
      <c r="G1511"/>
      <c r="H1511"/>
      <c r="I1511"/>
      <c r="J1511"/>
      <c r="K1511"/>
      <c r="L1511"/>
      <c r="M1511"/>
      <c r="N1511"/>
      <c r="O1511"/>
      <c r="P1511"/>
      <c r="Q1511"/>
    </row>
    <row r="1512" spans="2:17">
      <c r="B1512"/>
      <c r="C1512"/>
      <c r="D1512"/>
      <c r="E1512"/>
      <c r="F1512"/>
      <c r="G1512"/>
      <c r="H1512"/>
      <c r="I1512"/>
      <c r="J1512"/>
      <c r="K1512"/>
      <c r="L1512"/>
      <c r="M1512"/>
      <c r="N1512"/>
      <c r="O1512"/>
      <c r="P1512"/>
      <c r="Q1512"/>
    </row>
    <row r="1513" spans="2:17">
      <c r="B1513"/>
      <c r="C1513"/>
      <c r="D1513"/>
      <c r="E1513"/>
      <c r="F1513"/>
      <c r="G1513"/>
      <c r="H1513"/>
      <c r="I1513"/>
      <c r="J1513"/>
      <c r="K1513"/>
      <c r="L1513"/>
      <c r="M1513"/>
      <c r="N1513"/>
      <c r="O1513"/>
      <c r="P1513"/>
      <c r="Q1513"/>
    </row>
    <row r="1514" spans="2:17">
      <c r="B1514"/>
      <c r="C1514"/>
      <c r="D1514"/>
      <c r="E1514"/>
      <c r="F1514"/>
      <c r="G1514"/>
      <c r="H1514"/>
      <c r="I1514"/>
      <c r="J1514"/>
      <c r="K1514"/>
      <c r="L1514"/>
      <c r="M1514"/>
      <c r="N1514"/>
      <c r="O1514"/>
      <c r="P1514"/>
      <c r="Q1514"/>
    </row>
    <row r="1515" spans="2:17">
      <c r="B1515"/>
      <c r="C1515"/>
      <c r="D1515"/>
      <c r="E1515"/>
      <c r="F1515"/>
      <c r="G1515"/>
      <c r="H1515"/>
      <c r="I1515"/>
      <c r="J1515"/>
      <c r="K1515"/>
      <c r="L1515"/>
      <c r="M1515"/>
      <c r="N1515"/>
      <c r="O1515"/>
      <c r="P1515"/>
      <c r="Q1515"/>
    </row>
    <row r="1516" spans="2:17">
      <c r="B1516"/>
      <c r="C1516"/>
      <c r="D1516"/>
      <c r="E1516"/>
      <c r="F1516"/>
      <c r="G1516"/>
      <c r="H1516"/>
      <c r="I1516"/>
      <c r="J1516"/>
      <c r="K1516"/>
      <c r="L1516"/>
      <c r="M1516"/>
      <c r="N1516"/>
      <c r="O1516"/>
      <c r="P1516"/>
      <c r="Q1516"/>
    </row>
    <row r="1517" spans="2:17">
      <c r="B1517"/>
      <c r="C1517"/>
      <c r="D1517"/>
      <c r="E1517"/>
      <c r="F1517"/>
      <c r="G1517"/>
      <c r="H1517"/>
      <c r="I1517"/>
      <c r="J1517"/>
      <c r="K1517"/>
      <c r="L1517"/>
      <c r="M1517"/>
      <c r="N1517"/>
      <c r="O1517"/>
      <c r="P1517"/>
      <c r="Q1517"/>
    </row>
    <row r="1518" spans="2:17">
      <c r="B1518"/>
      <c r="C1518"/>
      <c r="D1518"/>
      <c r="E1518"/>
      <c r="F1518"/>
      <c r="G1518"/>
      <c r="H1518"/>
      <c r="I1518"/>
      <c r="J1518"/>
      <c r="K1518"/>
      <c r="L1518"/>
      <c r="M1518"/>
      <c r="N1518"/>
      <c r="O1518"/>
      <c r="P1518"/>
      <c r="Q1518"/>
    </row>
    <row r="1519" spans="2:17">
      <c r="B1519"/>
      <c r="C1519"/>
      <c r="D1519"/>
      <c r="E1519"/>
      <c r="F1519"/>
      <c r="G1519"/>
      <c r="H1519"/>
      <c r="I1519"/>
      <c r="J1519"/>
      <c r="K1519"/>
      <c r="L1519"/>
      <c r="M1519"/>
      <c r="N1519"/>
      <c r="O1519"/>
      <c r="P1519"/>
      <c r="Q1519"/>
    </row>
    <row r="1520" spans="2:17">
      <c r="B1520"/>
      <c r="C1520"/>
      <c r="D1520"/>
      <c r="E1520"/>
      <c r="F1520"/>
      <c r="G1520"/>
      <c r="H1520"/>
      <c r="I1520"/>
      <c r="J1520"/>
      <c r="K1520"/>
      <c r="L1520"/>
      <c r="M1520"/>
      <c r="N1520"/>
      <c r="O1520"/>
      <c r="P1520"/>
      <c r="Q1520"/>
    </row>
    <row r="1521" spans="2:17">
      <c r="B1521"/>
      <c r="C1521"/>
      <c r="D1521"/>
      <c r="E1521"/>
      <c r="F1521"/>
      <c r="G1521"/>
      <c r="H1521"/>
      <c r="I1521"/>
      <c r="J1521"/>
      <c r="K1521"/>
      <c r="L1521"/>
      <c r="M1521"/>
      <c r="N1521"/>
      <c r="O1521"/>
      <c r="P1521"/>
      <c r="Q1521"/>
    </row>
    <row r="1522" spans="2:17">
      <c r="B1522"/>
      <c r="C1522"/>
      <c r="D1522"/>
      <c r="E1522"/>
      <c r="F1522"/>
      <c r="G1522"/>
      <c r="H1522"/>
      <c r="I1522"/>
      <c r="J1522"/>
      <c r="K1522"/>
      <c r="L1522"/>
      <c r="M1522"/>
      <c r="N1522"/>
      <c r="O1522"/>
      <c r="P1522"/>
      <c r="Q1522"/>
    </row>
    <row r="1523" spans="2:17">
      <c r="B1523"/>
      <c r="C1523"/>
      <c r="D1523"/>
      <c r="E1523"/>
      <c r="F1523"/>
      <c r="G1523"/>
      <c r="H1523"/>
      <c r="I1523"/>
      <c r="J1523"/>
      <c r="K1523"/>
      <c r="L1523"/>
      <c r="M1523"/>
      <c r="N1523"/>
      <c r="O1523"/>
      <c r="P1523"/>
      <c r="Q1523"/>
    </row>
    <row r="1524" spans="2:17">
      <c r="B1524"/>
      <c r="C1524"/>
      <c r="D1524"/>
      <c r="E1524"/>
      <c r="F1524"/>
      <c r="G1524"/>
      <c r="H1524"/>
      <c r="I1524"/>
      <c r="J1524"/>
      <c r="K1524"/>
      <c r="L1524"/>
      <c r="M1524"/>
      <c r="N1524"/>
      <c r="O1524"/>
      <c r="P1524"/>
      <c r="Q1524"/>
    </row>
    <row r="1525" spans="2:17">
      <c r="B1525"/>
      <c r="C1525"/>
      <c r="D1525"/>
      <c r="E1525"/>
      <c r="F1525"/>
      <c r="G1525"/>
      <c r="H1525"/>
      <c r="I1525"/>
      <c r="J1525"/>
      <c r="K1525"/>
      <c r="L1525"/>
      <c r="M1525"/>
      <c r="N1525"/>
      <c r="O1525"/>
      <c r="P1525"/>
      <c r="Q1525"/>
    </row>
    <row r="1526" spans="2:17">
      <c r="B1526"/>
      <c r="C1526"/>
      <c r="D1526"/>
      <c r="E1526"/>
      <c r="F1526"/>
      <c r="G1526"/>
      <c r="H1526"/>
      <c r="I1526"/>
      <c r="J1526"/>
      <c r="K1526"/>
      <c r="L1526"/>
      <c r="M1526"/>
      <c r="N1526"/>
      <c r="O1526"/>
      <c r="P1526"/>
      <c r="Q1526"/>
    </row>
    <row r="1527" spans="2:17">
      <c r="B1527"/>
      <c r="C1527"/>
      <c r="D1527"/>
      <c r="E1527"/>
      <c r="F1527"/>
      <c r="G1527"/>
      <c r="H1527"/>
      <c r="I1527"/>
      <c r="J1527"/>
      <c r="K1527"/>
      <c r="L1527"/>
      <c r="M1527"/>
      <c r="N1527"/>
      <c r="O1527"/>
      <c r="P1527"/>
      <c r="Q1527"/>
    </row>
    <row r="1528" spans="2:17">
      <c r="B1528"/>
      <c r="C1528"/>
      <c r="D1528"/>
      <c r="E1528"/>
      <c r="F1528"/>
      <c r="G1528"/>
      <c r="H1528"/>
      <c r="I1528"/>
      <c r="J1528"/>
      <c r="K1528"/>
      <c r="L1528"/>
      <c r="M1528"/>
      <c r="N1528"/>
      <c r="O1528"/>
      <c r="P1528"/>
      <c r="Q1528"/>
    </row>
    <row r="1529" spans="2:17">
      <c r="B1529"/>
      <c r="C1529"/>
      <c r="D1529"/>
      <c r="E1529"/>
      <c r="F1529"/>
      <c r="G1529"/>
      <c r="H1529"/>
      <c r="I1529"/>
      <c r="J1529"/>
      <c r="K1529"/>
      <c r="L1529"/>
      <c r="M1529"/>
      <c r="N1529"/>
      <c r="O1529"/>
      <c r="P1529"/>
      <c r="Q1529"/>
    </row>
    <row r="1530" spans="2:17">
      <c r="B1530"/>
      <c r="C1530"/>
      <c r="D1530"/>
      <c r="E1530"/>
      <c r="F1530"/>
      <c r="G1530"/>
      <c r="H1530"/>
      <c r="I1530"/>
      <c r="J1530"/>
      <c r="K1530"/>
      <c r="L1530"/>
      <c r="M1530"/>
      <c r="N1530"/>
      <c r="O1530"/>
      <c r="P1530"/>
      <c r="Q1530"/>
    </row>
    <row r="1531" spans="2:17">
      <c r="B1531"/>
      <c r="C1531"/>
      <c r="D1531"/>
      <c r="E1531"/>
      <c r="F1531"/>
      <c r="G1531"/>
      <c r="H1531"/>
      <c r="I1531"/>
      <c r="J1531"/>
      <c r="K1531"/>
      <c r="L1531"/>
      <c r="M1531"/>
      <c r="N1531"/>
      <c r="O1531"/>
      <c r="P1531"/>
      <c r="Q1531"/>
    </row>
    <row r="1532" spans="2:17">
      <c r="B1532"/>
      <c r="C1532"/>
      <c r="D1532"/>
      <c r="E1532"/>
      <c r="F1532"/>
      <c r="G1532"/>
      <c r="H1532"/>
      <c r="I1532"/>
      <c r="J1532"/>
      <c r="K1532"/>
      <c r="L1532"/>
      <c r="M1532"/>
      <c r="N1532"/>
      <c r="O1532"/>
      <c r="P1532"/>
      <c r="Q1532"/>
    </row>
    <row r="1533" spans="2:17">
      <c r="B1533"/>
      <c r="C1533"/>
      <c r="D1533"/>
      <c r="E1533"/>
      <c r="F1533"/>
      <c r="G1533"/>
      <c r="H1533"/>
      <c r="I1533"/>
      <c r="J1533"/>
      <c r="K1533"/>
      <c r="L1533"/>
      <c r="M1533"/>
      <c r="N1533"/>
      <c r="O1533"/>
      <c r="P1533"/>
      <c r="Q1533"/>
    </row>
    <row r="1534" spans="2:17">
      <c r="B1534"/>
      <c r="C1534"/>
      <c r="D1534"/>
      <c r="E1534"/>
      <c r="F1534"/>
      <c r="G1534"/>
      <c r="H1534"/>
      <c r="I1534"/>
      <c r="J1534"/>
      <c r="K1534"/>
      <c r="L1534"/>
      <c r="M1534"/>
      <c r="N1534"/>
      <c r="O1534"/>
      <c r="P1534"/>
      <c r="Q1534"/>
    </row>
    <row r="1535" spans="2:17">
      <c r="B1535"/>
      <c r="C1535"/>
      <c r="D1535"/>
      <c r="E1535"/>
      <c r="F1535"/>
      <c r="G1535"/>
      <c r="H1535"/>
      <c r="I1535"/>
      <c r="J1535"/>
      <c r="K1535"/>
      <c r="L1535"/>
      <c r="M1535"/>
      <c r="N1535"/>
      <c r="O1535"/>
      <c r="P1535"/>
      <c r="Q1535"/>
    </row>
    <row r="1536" spans="2:17">
      <c r="B1536"/>
      <c r="C1536"/>
      <c r="D1536"/>
      <c r="E1536"/>
      <c r="F1536"/>
      <c r="G1536"/>
      <c r="H1536"/>
      <c r="I1536"/>
      <c r="J1536"/>
      <c r="K1536"/>
      <c r="L1536"/>
      <c r="M1536"/>
      <c r="N1536"/>
      <c r="O1536"/>
      <c r="P1536"/>
      <c r="Q1536"/>
    </row>
    <row r="1537" spans="2:17">
      <c r="B1537"/>
      <c r="C1537"/>
      <c r="D1537"/>
      <c r="E1537"/>
      <c r="F1537"/>
      <c r="G1537"/>
      <c r="H1537"/>
      <c r="I1537"/>
      <c r="J1537"/>
      <c r="K1537"/>
      <c r="L1537"/>
      <c r="M1537"/>
      <c r="N1537"/>
      <c r="O1537"/>
      <c r="P1537"/>
      <c r="Q1537"/>
    </row>
    <row r="1538" spans="2:17">
      <c r="B1538"/>
      <c r="C1538"/>
      <c r="D1538"/>
      <c r="E1538"/>
      <c r="F1538"/>
      <c r="G1538"/>
      <c r="H1538"/>
      <c r="I1538"/>
      <c r="J1538"/>
      <c r="K1538"/>
      <c r="L1538"/>
      <c r="M1538"/>
      <c r="N1538"/>
      <c r="O1538"/>
      <c r="P1538"/>
      <c r="Q1538"/>
    </row>
    <row r="1539" spans="2:17">
      <c r="B1539"/>
      <c r="C1539"/>
      <c r="D1539"/>
      <c r="E1539"/>
      <c r="F1539"/>
      <c r="G1539"/>
      <c r="H1539"/>
      <c r="I1539"/>
      <c r="J1539"/>
      <c r="K1539"/>
      <c r="L1539"/>
      <c r="M1539"/>
      <c r="N1539"/>
      <c r="O1539"/>
      <c r="P1539"/>
      <c r="Q1539"/>
    </row>
    <row r="1540" spans="2:17">
      <c r="B1540"/>
      <c r="C1540"/>
      <c r="D1540"/>
      <c r="E1540"/>
      <c r="F1540"/>
      <c r="G1540"/>
      <c r="H1540"/>
      <c r="I1540"/>
      <c r="J1540"/>
      <c r="K1540"/>
      <c r="L1540"/>
      <c r="M1540"/>
      <c r="N1540"/>
      <c r="O1540"/>
      <c r="P1540"/>
      <c r="Q1540"/>
    </row>
    <row r="1541" spans="2:17">
      <c r="B1541"/>
      <c r="C1541"/>
      <c r="D1541"/>
      <c r="E1541"/>
      <c r="F1541"/>
      <c r="G1541"/>
      <c r="H1541"/>
      <c r="I1541"/>
      <c r="J1541"/>
      <c r="K1541"/>
      <c r="L1541"/>
      <c r="M1541"/>
      <c r="N1541"/>
      <c r="O1541"/>
      <c r="P1541"/>
      <c r="Q1541"/>
    </row>
    <row r="1542" spans="2:17">
      <c r="B1542"/>
      <c r="C1542"/>
      <c r="D1542"/>
      <c r="E1542"/>
      <c r="F1542"/>
      <c r="G1542"/>
      <c r="H1542"/>
      <c r="I1542"/>
      <c r="J1542"/>
      <c r="K1542"/>
      <c r="L1542"/>
      <c r="M1542"/>
      <c r="N1542"/>
      <c r="O1542"/>
      <c r="P1542"/>
      <c r="Q1542"/>
    </row>
    <row r="1543" spans="2:17">
      <c r="B1543"/>
      <c r="C1543"/>
      <c r="D1543"/>
      <c r="E1543"/>
      <c r="F1543"/>
      <c r="G1543"/>
      <c r="H1543"/>
      <c r="I1543"/>
      <c r="J1543"/>
      <c r="K1543"/>
      <c r="L1543"/>
      <c r="M1543"/>
      <c r="N1543"/>
      <c r="O1543"/>
      <c r="P1543"/>
      <c r="Q1543"/>
    </row>
    <row r="1544" spans="2:17">
      <c r="B1544"/>
      <c r="C1544"/>
      <c r="D1544"/>
      <c r="E1544"/>
      <c r="F1544"/>
      <c r="G1544"/>
      <c r="H1544"/>
      <c r="I1544"/>
      <c r="J1544"/>
      <c r="K1544"/>
      <c r="L1544"/>
      <c r="M1544"/>
      <c r="N1544"/>
      <c r="O1544"/>
      <c r="P1544"/>
      <c r="Q1544"/>
    </row>
    <row r="1545" spans="2:17">
      <c r="B1545"/>
      <c r="C1545"/>
      <c r="D1545"/>
      <c r="E1545"/>
      <c r="F1545"/>
      <c r="G1545"/>
      <c r="H1545"/>
      <c r="I1545"/>
      <c r="J1545"/>
      <c r="K1545"/>
      <c r="L1545"/>
      <c r="M1545"/>
      <c r="N1545"/>
      <c r="O1545"/>
      <c r="P1545"/>
      <c r="Q1545"/>
    </row>
    <row r="1546" spans="2:17">
      <c r="B1546"/>
      <c r="C1546"/>
      <c r="D1546"/>
      <c r="E1546"/>
      <c r="F1546"/>
      <c r="G1546"/>
      <c r="H1546"/>
      <c r="I1546"/>
      <c r="J1546"/>
      <c r="K1546"/>
      <c r="L1546"/>
      <c r="M1546"/>
      <c r="N1546"/>
      <c r="O1546"/>
      <c r="P1546"/>
      <c r="Q1546"/>
    </row>
    <row r="1547" spans="2:17">
      <c r="B1547"/>
      <c r="C1547"/>
      <c r="D1547"/>
      <c r="E1547"/>
      <c r="F1547"/>
      <c r="G1547"/>
      <c r="H1547"/>
      <c r="I1547"/>
      <c r="J1547"/>
      <c r="K1547"/>
      <c r="L1547"/>
      <c r="M1547"/>
      <c r="N1547"/>
      <c r="O1547"/>
      <c r="P1547"/>
      <c r="Q1547"/>
    </row>
    <row r="1548" spans="2:17">
      <c r="B1548"/>
      <c r="C1548"/>
      <c r="D1548"/>
      <c r="E1548"/>
      <c r="F1548"/>
      <c r="G1548"/>
      <c r="H1548"/>
      <c r="I1548"/>
      <c r="J1548"/>
      <c r="K1548"/>
      <c r="L1548"/>
      <c r="M1548"/>
      <c r="N1548"/>
      <c r="O1548"/>
      <c r="P1548"/>
      <c r="Q1548"/>
    </row>
    <row r="1549" spans="2:17">
      <c r="B1549"/>
      <c r="C1549"/>
      <c r="D1549"/>
      <c r="E1549"/>
      <c r="F1549"/>
      <c r="G1549"/>
      <c r="H1549"/>
      <c r="I1549"/>
      <c r="J1549"/>
      <c r="K1549"/>
      <c r="L1549"/>
      <c r="M1549"/>
      <c r="N1549"/>
      <c r="O1549"/>
      <c r="P1549"/>
      <c r="Q1549"/>
    </row>
    <row r="1550" spans="2:17">
      <c r="B1550"/>
      <c r="C1550"/>
      <c r="D1550"/>
      <c r="E1550"/>
      <c r="F1550"/>
      <c r="G1550"/>
      <c r="H1550"/>
      <c r="I1550"/>
      <c r="J1550"/>
      <c r="K1550"/>
      <c r="L1550"/>
      <c r="M1550"/>
      <c r="N1550"/>
      <c r="O1550"/>
      <c r="P1550"/>
      <c r="Q1550"/>
    </row>
    <row r="1551" spans="2:17">
      <c r="B1551"/>
      <c r="C1551"/>
      <c r="D1551"/>
      <c r="E1551"/>
      <c r="F1551"/>
      <c r="G1551"/>
      <c r="H1551"/>
      <c r="I1551"/>
      <c r="J1551"/>
      <c r="K1551"/>
      <c r="L1551"/>
      <c r="M1551"/>
      <c r="N1551"/>
      <c r="O1551"/>
      <c r="P1551"/>
      <c r="Q1551"/>
    </row>
    <row r="1552" spans="2:17">
      <c r="B1552"/>
      <c r="C1552"/>
      <c r="D1552"/>
      <c r="E1552"/>
      <c r="F1552"/>
      <c r="G1552"/>
      <c r="H1552"/>
      <c r="I1552"/>
      <c r="J1552"/>
      <c r="K1552"/>
      <c r="L1552"/>
      <c r="M1552"/>
      <c r="N1552"/>
      <c r="O1552"/>
      <c r="P1552"/>
      <c r="Q1552"/>
    </row>
    <row r="1553" spans="2:17">
      <c r="B1553"/>
      <c r="C1553"/>
      <c r="D1553"/>
      <c r="E1553"/>
      <c r="F1553"/>
      <c r="G1553"/>
      <c r="H1553"/>
      <c r="I1553"/>
      <c r="J1553"/>
      <c r="K1553"/>
      <c r="L1553"/>
      <c r="M1553"/>
      <c r="N1553"/>
      <c r="O1553"/>
      <c r="P1553"/>
      <c r="Q1553"/>
    </row>
    <row r="1554" spans="2:17">
      <c r="B1554"/>
      <c r="C1554"/>
      <c r="D1554"/>
      <c r="E1554"/>
      <c r="F1554"/>
      <c r="G1554"/>
      <c r="H1554"/>
      <c r="I1554"/>
      <c r="J1554"/>
      <c r="K1554"/>
      <c r="L1554"/>
      <c r="M1554"/>
      <c r="N1554"/>
      <c r="O1554"/>
      <c r="P1554"/>
      <c r="Q1554"/>
    </row>
    <row r="1555" spans="2:17">
      <c r="B1555"/>
      <c r="C1555"/>
      <c r="D1555"/>
      <c r="E1555"/>
      <c r="F1555"/>
      <c r="G1555"/>
      <c r="H1555"/>
      <c r="I1555"/>
      <c r="J1555"/>
      <c r="K1555"/>
      <c r="L1555"/>
      <c r="M1555"/>
      <c r="N1555"/>
      <c r="O1555"/>
      <c r="P1555"/>
      <c r="Q1555"/>
    </row>
    <row r="1556" spans="2:17">
      <c r="B1556"/>
      <c r="C1556"/>
      <c r="D1556"/>
      <c r="E1556"/>
      <c r="F1556"/>
      <c r="G1556"/>
      <c r="H1556"/>
      <c r="I1556"/>
      <c r="J1556"/>
      <c r="K1556"/>
      <c r="L1556"/>
      <c r="M1556"/>
      <c r="N1556"/>
      <c r="O1556"/>
      <c r="P1556"/>
      <c r="Q1556"/>
    </row>
    <row r="1557" spans="2:17">
      <c r="B1557"/>
      <c r="C1557"/>
      <c r="D1557"/>
      <c r="E1557"/>
      <c r="F1557"/>
      <c r="G1557"/>
      <c r="H1557"/>
      <c r="I1557"/>
      <c r="J1557"/>
      <c r="K1557"/>
      <c r="L1557"/>
      <c r="M1557"/>
      <c r="N1557"/>
      <c r="O1557"/>
      <c r="P1557"/>
      <c r="Q1557"/>
    </row>
    <row r="1558" spans="2:17">
      <c r="B1558"/>
      <c r="C1558"/>
      <c r="D1558"/>
      <c r="E1558"/>
      <c r="F1558"/>
      <c r="G1558"/>
      <c r="H1558"/>
      <c r="I1558"/>
      <c r="J1558"/>
      <c r="K1558"/>
      <c r="L1558"/>
      <c r="M1558"/>
      <c r="N1558"/>
      <c r="O1558"/>
      <c r="P1558"/>
      <c r="Q1558"/>
    </row>
    <row r="1559" spans="2:17">
      <c r="B1559"/>
      <c r="C1559"/>
      <c r="D1559"/>
      <c r="E1559"/>
      <c r="F1559"/>
      <c r="G1559"/>
      <c r="H1559"/>
      <c r="I1559"/>
      <c r="J1559"/>
      <c r="K1559"/>
      <c r="L1559"/>
      <c r="M1559"/>
      <c r="N1559"/>
      <c r="O1559"/>
      <c r="P1559"/>
      <c r="Q1559"/>
    </row>
    <row r="1560" spans="2:17">
      <c r="B1560"/>
      <c r="C1560"/>
      <c r="D1560"/>
      <c r="E1560"/>
      <c r="F1560"/>
      <c r="G1560"/>
      <c r="H1560"/>
      <c r="I1560"/>
      <c r="J1560"/>
      <c r="K1560"/>
      <c r="L1560"/>
      <c r="M1560"/>
      <c r="N1560"/>
      <c r="O1560"/>
      <c r="P1560"/>
      <c r="Q1560"/>
    </row>
    <row r="1561" spans="2:17">
      <c r="B1561"/>
      <c r="C1561"/>
      <c r="D1561"/>
      <c r="E1561"/>
      <c r="F1561"/>
      <c r="G1561"/>
      <c r="H1561"/>
      <c r="I1561"/>
      <c r="J1561"/>
      <c r="K1561"/>
      <c r="L1561"/>
      <c r="M1561"/>
      <c r="N1561"/>
      <c r="O1561"/>
      <c r="P1561"/>
      <c r="Q1561"/>
    </row>
    <row r="1562" spans="2:17">
      <c r="B1562"/>
      <c r="C1562"/>
      <c r="D1562"/>
      <c r="E1562"/>
      <c r="F1562"/>
      <c r="G1562"/>
      <c r="H1562"/>
      <c r="I1562"/>
      <c r="J1562"/>
      <c r="K1562"/>
      <c r="L1562"/>
      <c r="M1562"/>
      <c r="N1562"/>
      <c r="O1562"/>
      <c r="P1562"/>
      <c r="Q1562"/>
    </row>
    <row r="1563" spans="2:17">
      <c r="B1563"/>
      <c r="C1563"/>
      <c r="D1563"/>
      <c r="E1563"/>
      <c r="F1563"/>
      <c r="G1563"/>
      <c r="H1563"/>
      <c r="I1563"/>
      <c r="J1563"/>
      <c r="K1563"/>
      <c r="L1563"/>
      <c r="M1563"/>
      <c r="N1563"/>
      <c r="O1563"/>
      <c r="P1563"/>
      <c r="Q1563"/>
    </row>
    <row r="1564" spans="2:17">
      <c r="B1564"/>
      <c r="C1564"/>
      <c r="D1564"/>
      <c r="E1564"/>
      <c r="F1564"/>
      <c r="G1564"/>
      <c r="H1564"/>
      <c r="I1564"/>
      <c r="J1564"/>
      <c r="K1564"/>
      <c r="L1564"/>
      <c r="M1564"/>
      <c r="N1564"/>
      <c r="O1564"/>
      <c r="P1564"/>
      <c r="Q1564"/>
    </row>
    <row r="1565" spans="2:17">
      <c r="B1565"/>
      <c r="C1565"/>
      <c r="D1565"/>
      <c r="E1565"/>
      <c r="F1565"/>
      <c r="G1565"/>
      <c r="H1565"/>
      <c r="I1565"/>
      <c r="J1565"/>
      <c r="K1565"/>
      <c r="L1565"/>
      <c r="M1565"/>
      <c r="N1565"/>
      <c r="O1565"/>
      <c r="P1565"/>
      <c r="Q1565"/>
    </row>
    <row r="1566" spans="2:17">
      <c r="B1566"/>
      <c r="C1566"/>
      <c r="D1566"/>
      <c r="E1566"/>
      <c r="F1566"/>
      <c r="G1566"/>
      <c r="H1566"/>
      <c r="I1566"/>
      <c r="J1566"/>
      <c r="K1566"/>
      <c r="L1566"/>
      <c r="M1566"/>
      <c r="N1566"/>
      <c r="O1566"/>
      <c r="P1566"/>
      <c r="Q1566"/>
    </row>
    <row r="1567" spans="2:17">
      <c r="B1567"/>
      <c r="C1567"/>
      <c r="D1567"/>
      <c r="E1567"/>
      <c r="F1567"/>
      <c r="G1567"/>
      <c r="H1567"/>
      <c r="I1567"/>
      <c r="J1567"/>
      <c r="K1567"/>
      <c r="L1567"/>
      <c r="M1567"/>
      <c r="N1567"/>
      <c r="O1567"/>
      <c r="P1567"/>
      <c r="Q1567"/>
    </row>
    <row r="1568" spans="2:17">
      <c r="B1568"/>
      <c r="C1568"/>
      <c r="D1568"/>
      <c r="E1568"/>
      <c r="F1568"/>
      <c r="G1568"/>
      <c r="H1568"/>
      <c r="I1568"/>
      <c r="J1568"/>
      <c r="K1568"/>
      <c r="L1568"/>
      <c r="M1568"/>
      <c r="N1568"/>
      <c r="O1568"/>
      <c r="P1568"/>
      <c r="Q1568"/>
    </row>
    <row r="1569" spans="2:17">
      <c r="B1569"/>
      <c r="C1569"/>
      <c r="D1569"/>
      <c r="E1569"/>
      <c r="F1569"/>
      <c r="G1569"/>
      <c r="H1569"/>
      <c r="I1569"/>
      <c r="J1569"/>
      <c r="K1569"/>
      <c r="L1569"/>
      <c r="M1569"/>
      <c r="N1569"/>
      <c r="O1569"/>
      <c r="P1569"/>
      <c r="Q1569"/>
    </row>
    <row r="1570" spans="2:17">
      <c r="B1570"/>
      <c r="C1570"/>
      <c r="D1570"/>
      <c r="E1570"/>
      <c r="F1570"/>
      <c r="G1570"/>
      <c r="H1570"/>
      <c r="I1570"/>
      <c r="J1570"/>
      <c r="K1570"/>
      <c r="L1570"/>
      <c r="M1570"/>
      <c r="N1570"/>
      <c r="O1570"/>
      <c r="P1570"/>
      <c r="Q1570"/>
    </row>
    <row r="1571" spans="2:17">
      <c r="B1571"/>
      <c r="C1571"/>
      <c r="D1571"/>
      <c r="E1571"/>
      <c r="F1571"/>
      <c r="G1571"/>
      <c r="H1571"/>
      <c r="I1571"/>
      <c r="J1571"/>
      <c r="K1571"/>
      <c r="L1571"/>
      <c r="M1571"/>
      <c r="N1571"/>
      <c r="O1571"/>
      <c r="P1571"/>
      <c r="Q1571"/>
    </row>
    <row r="1572" spans="2:17">
      <c r="B1572"/>
      <c r="C1572"/>
      <c r="D1572"/>
      <c r="E1572"/>
      <c r="F1572"/>
      <c r="G1572"/>
      <c r="H1572"/>
      <c r="I1572"/>
      <c r="J1572"/>
      <c r="K1572"/>
      <c r="L1572"/>
      <c r="M1572"/>
      <c r="N1572"/>
      <c r="O1572"/>
      <c r="P1572"/>
      <c r="Q1572"/>
    </row>
    <row r="1573" spans="2:17">
      <c r="B1573"/>
      <c r="C1573"/>
      <c r="D1573"/>
      <c r="E1573"/>
      <c r="F1573"/>
      <c r="G1573"/>
      <c r="H1573"/>
      <c r="I1573"/>
      <c r="J1573"/>
      <c r="K1573"/>
      <c r="L1573"/>
      <c r="M1573"/>
      <c r="N1573"/>
      <c r="O1573"/>
      <c r="P1573"/>
      <c r="Q1573"/>
    </row>
    <row r="1574" spans="2:17">
      <c r="B1574"/>
      <c r="C1574"/>
      <c r="D1574"/>
      <c r="E1574"/>
      <c r="F1574"/>
      <c r="G1574"/>
      <c r="H1574"/>
      <c r="I1574"/>
      <c r="J1574"/>
      <c r="K1574"/>
      <c r="L1574"/>
      <c r="M1574"/>
      <c r="N1574"/>
      <c r="O1574"/>
      <c r="P1574"/>
      <c r="Q1574"/>
    </row>
    <row r="1575" spans="2:17">
      <c r="B1575"/>
      <c r="C1575"/>
      <c r="D1575"/>
      <c r="E1575"/>
      <c r="F1575"/>
      <c r="G1575"/>
      <c r="H1575"/>
      <c r="I1575"/>
      <c r="J1575"/>
      <c r="K1575"/>
      <c r="L1575"/>
      <c r="M1575"/>
      <c r="N1575"/>
      <c r="O1575"/>
      <c r="P1575"/>
      <c r="Q1575"/>
    </row>
    <row r="1576" spans="2:17">
      <c r="B1576"/>
      <c r="C1576"/>
      <c r="D1576"/>
      <c r="E1576"/>
      <c r="F1576"/>
      <c r="G1576"/>
      <c r="H1576"/>
      <c r="I1576"/>
      <c r="J1576"/>
      <c r="K1576"/>
      <c r="L1576"/>
      <c r="M1576"/>
      <c r="N1576"/>
      <c r="O1576"/>
      <c r="P1576"/>
      <c r="Q1576"/>
    </row>
    <row r="1577" spans="2:17">
      <c r="B1577"/>
      <c r="C1577"/>
      <c r="D1577"/>
      <c r="E1577"/>
      <c r="F1577"/>
      <c r="G1577"/>
      <c r="H1577"/>
      <c r="I1577"/>
      <c r="J1577"/>
      <c r="K1577"/>
      <c r="L1577"/>
      <c r="M1577"/>
      <c r="N1577"/>
      <c r="O1577"/>
      <c r="P1577"/>
      <c r="Q1577"/>
    </row>
    <row r="1578" spans="2:17">
      <c r="B1578"/>
      <c r="C1578"/>
      <c r="D1578"/>
      <c r="E1578"/>
      <c r="F1578"/>
      <c r="G1578"/>
      <c r="H1578"/>
      <c r="I1578"/>
      <c r="J1578"/>
      <c r="K1578"/>
      <c r="L1578"/>
      <c r="M1578"/>
      <c r="N1578"/>
      <c r="O1578"/>
      <c r="P1578"/>
      <c r="Q1578"/>
    </row>
    <row r="1579" spans="2:17">
      <c r="B1579"/>
      <c r="C1579"/>
      <c r="D1579"/>
      <c r="E1579"/>
      <c r="F1579"/>
      <c r="G1579"/>
      <c r="H1579"/>
      <c r="I1579"/>
      <c r="J1579"/>
      <c r="K1579"/>
      <c r="L1579"/>
      <c r="M1579"/>
      <c r="N1579"/>
      <c r="O1579"/>
      <c r="P1579"/>
      <c r="Q1579"/>
    </row>
    <row r="1580" spans="2:17">
      <c r="B1580"/>
      <c r="C1580"/>
      <c r="D1580"/>
      <c r="E1580"/>
      <c r="F1580"/>
      <c r="G1580"/>
      <c r="H1580"/>
      <c r="I1580"/>
      <c r="J1580"/>
      <c r="K1580"/>
      <c r="L1580"/>
      <c r="M1580"/>
      <c r="N1580"/>
      <c r="O1580"/>
      <c r="P1580"/>
      <c r="Q1580"/>
    </row>
    <row r="1581" spans="2:17">
      <c r="B1581"/>
      <c r="C1581"/>
      <c r="D1581"/>
      <c r="E1581"/>
      <c r="F1581"/>
      <c r="G1581"/>
      <c r="H1581"/>
      <c r="I1581"/>
      <c r="J1581"/>
      <c r="K1581"/>
      <c r="L1581"/>
      <c r="M1581"/>
      <c r="N1581"/>
      <c r="O1581"/>
      <c r="P1581"/>
      <c r="Q1581"/>
    </row>
    <row r="1582" spans="2:17">
      <c r="B1582"/>
      <c r="C1582"/>
      <c r="D1582"/>
      <c r="E1582"/>
      <c r="F1582"/>
      <c r="G1582"/>
      <c r="H1582"/>
      <c r="I1582"/>
      <c r="J1582"/>
      <c r="K1582"/>
      <c r="L1582"/>
      <c r="M1582"/>
      <c r="N1582"/>
      <c r="O1582"/>
      <c r="P1582"/>
      <c r="Q1582"/>
    </row>
    <row r="1583" spans="2:17">
      <c r="B1583"/>
      <c r="C1583"/>
      <c r="D1583"/>
      <c r="E1583"/>
      <c r="F1583"/>
      <c r="G1583"/>
      <c r="H1583"/>
      <c r="I1583"/>
      <c r="J1583"/>
      <c r="K1583"/>
      <c r="L1583"/>
      <c r="M1583"/>
      <c r="N1583"/>
      <c r="O1583"/>
      <c r="P1583"/>
      <c r="Q1583"/>
    </row>
    <row r="1584" spans="2:17">
      <c r="B1584"/>
      <c r="C1584"/>
      <c r="D1584"/>
      <c r="E1584"/>
      <c r="F1584"/>
      <c r="G1584"/>
      <c r="H1584"/>
      <c r="I1584"/>
      <c r="J1584"/>
      <c r="K1584"/>
      <c r="L1584"/>
      <c r="M1584"/>
      <c r="N1584"/>
      <c r="O1584"/>
      <c r="P1584"/>
      <c r="Q1584"/>
    </row>
    <row r="1585" spans="2:17">
      <c r="B1585"/>
      <c r="C1585"/>
      <c r="D1585"/>
      <c r="E1585"/>
      <c r="F1585"/>
      <c r="G1585"/>
      <c r="H1585"/>
      <c r="I1585"/>
      <c r="J1585"/>
      <c r="K1585"/>
      <c r="L1585"/>
      <c r="M1585"/>
      <c r="N1585"/>
      <c r="O1585"/>
      <c r="P1585"/>
      <c r="Q1585"/>
    </row>
    <row r="1586" spans="2:17">
      <c r="B1586"/>
      <c r="C1586"/>
      <c r="D1586"/>
      <c r="E1586"/>
      <c r="F1586"/>
      <c r="G1586"/>
      <c r="H1586"/>
      <c r="I1586"/>
      <c r="J1586"/>
      <c r="K1586"/>
      <c r="L1586"/>
      <c r="M1586"/>
      <c r="N1586"/>
      <c r="O1586"/>
      <c r="P1586"/>
      <c r="Q1586"/>
    </row>
    <row r="1587" spans="2:17">
      <c r="B1587"/>
      <c r="C1587"/>
      <c r="D1587"/>
      <c r="E1587"/>
      <c r="F1587"/>
      <c r="G1587"/>
      <c r="H1587"/>
      <c r="I1587"/>
      <c r="J1587"/>
      <c r="K1587"/>
      <c r="L1587"/>
      <c r="M1587"/>
      <c r="N1587"/>
      <c r="O1587"/>
      <c r="P1587"/>
      <c r="Q1587"/>
    </row>
    <row r="1588" spans="2:17">
      <c r="B1588"/>
      <c r="C1588"/>
      <c r="D1588"/>
      <c r="E1588"/>
      <c r="F1588"/>
      <c r="G1588"/>
      <c r="H1588"/>
      <c r="I1588"/>
      <c r="J1588"/>
      <c r="K1588"/>
      <c r="L1588"/>
      <c r="M1588"/>
      <c r="N1588"/>
      <c r="O1588"/>
      <c r="P1588"/>
      <c r="Q1588"/>
    </row>
    <row r="1589" spans="2:17">
      <c r="B1589"/>
      <c r="C1589"/>
      <c r="D1589"/>
      <c r="E1589"/>
      <c r="F1589"/>
      <c r="G1589"/>
      <c r="H1589"/>
      <c r="I1589"/>
      <c r="J1589"/>
      <c r="K1589"/>
      <c r="L1589"/>
      <c r="M1589"/>
      <c r="N1589"/>
      <c r="O1589"/>
      <c r="P1589"/>
      <c r="Q1589"/>
    </row>
    <row r="1590" spans="2:17">
      <c r="B1590"/>
      <c r="C1590"/>
      <c r="D1590"/>
      <c r="E1590"/>
      <c r="F1590"/>
      <c r="G1590"/>
      <c r="H1590"/>
      <c r="I1590"/>
      <c r="J1590"/>
      <c r="K1590"/>
      <c r="L1590"/>
      <c r="M1590"/>
      <c r="N1590"/>
      <c r="O1590"/>
      <c r="P1590"/>
      <c r="Q1590"/>
    </row>
    <row r="1591" spans="2:17">
      <c r="B1591"/>
      <c r="C1591"/>
      <c r="D1591"/>
      <c r="E1591"/>
      <c r="F1591"/>
      <c r="G1591"/>
      <c r="H1591"/>
      <c r="I1591"/>
      <c r="J1591"/>
      <c r="K1591"/>
      <c r="L1591"/>
      <c r="M1591"/>
      <c r="N1591"/>
      <c r="O1591"/>
      <c r="P1591"/>
      <c r="Q1591"/>
    </row>
    <row r="1592" spans="2:17">
      <c r="B1592"/>
      <c r="C1592"/>
      <c r="D1592"/>
      <c r="E1592"/>
      <c r="F1592"/>
      <c r="G1592"/>
      <c r="H1592"/>
      <c r="I1592"/>
      <c r="J1592"/>
      <c r="K1592"/>
      <c r="L1592"/>
      <c r="M1592"/>
      <c r="N1592"/>
      <c r="O1592"/>
      <c r="P1592"/>
      <c r="Q1592"/>
    </row>
    <row r="1593" spans="2:17">
      <c r="B1593"/>
      <c r="C1593"/>
      <c r="D1593"/>
      <c r="E1593"/>
      <c r="F1593"/>
      <c r="G1593"/>
      <c r="H1593"/>
      <c r="I1593"/>
      <c r="J1593"/>
      <c r="K1593"/>
      <c r="L1593"/>
      <c r="M1593"/>
      <c r="N1593"/>
      <c r="O1593"/>
      <c r="P1593"/>
      <c r="Q1593"/>
    </row>
    <row r="1594" spans="2:17">
      <c r="B1594"/>
      <c r="C1594"/>
      <c r="D1594"/>
      <c r="E1594"/>
      <c r="F1594"/>
      <c r="G1594"/>
      <c r="H1594"/>
      <c r="I1594"/>
      <c r="J1594"/>
      <c r="K1594"/>
      <c r="L1594"/>
      <c r="M1594"/>
      <c r="N1594"/>
      <c r="O1594"/>
      <c r="P1594"/>
      <c r="Q1594"/>
    </row>
    <row r="1595" spans="2:17">
      <c r="B1595"/>
      <c r="C1595"/>
      <c r="D1595"/>
      <c r="E1595"/>
      <c r="F1595"/>
      <c r="G1595"/>
      <c r="H1595"/>
      <c r="I1595"/>
      <c r="J1595"/>
      <c r="K1595"/>
      <c r="L1595"/>
      <c r="M1595"/>
      <c r="N1595"/>
      <c r="O1595"/>
      <c r="P1595"/>
      <c r="Q1595"/>
    </row>
    <row r="1596" spans="2:17">
      <c r="B1596"/>
      <c r="C1596"/>
      <c r="D1596"/>
      <c r="E1596"/>
      <c r="F1596"/>
      <c r="G1596"/>
      <c r="H1596"/>
      <c r="I1596"/>
      <c r="J1596"/>
      <c r="K1596"/>
      <c r="L1596"/>
      <c r="M1596"/>
      <c r="N1596"/>
      <c r="O1596"/>
      <c r="P1596"/>
      <c r="Q1596"/>
    </row>
    <row r="1597" spans="2:17">
      <c r="B1597"/>
      <c r="C1597"/>
      <c r="D1597"/>
      <c r="E1597"/>
      <c r="F1597"/>
      <c r="G1597"/>
      <c r="H1597"/>
      <c r="I1597"/>
      <c r="J1597"/>
      <c r="K1597"/>
      <c r="L1597"/>
      <c r="M1597"/>
      <c r="N1597"/>
      <c r="O1597"/>
      <c r="P1597"/>
      <c r="Q1597"/>
    </row>
    <row r="1598" spans="2:17">
      <c r="B1598"/>
      <c r="C1598"/>
      <c r="D1598"/>
      <c r="E1598"/>
      <c r="F1598"/>
      <c r="G1598"/>
      <c r="H1598"/>
      <c r="I1598"/>
      <c r="J1598"/>
      <c r="K1598"/>
      <c r="L1598"/>
      <c r="M1598"/>
      <c r="N1598"/>
      <c r="O1598"/>
      <c r="P1598"/>
      <c r="Q1598"/>
    </row>
    <row r="1599" spans="2:17">
      <c r="B1599"/>
      <c r="C1599"/>
      <c r="D1599"/>
      <c r="E1599"/>
      <c r="F1599"/>
      <c r="G1599"/>
      <c r="H1599"/>
      <c r="I1599"/>
      <c r="J1599"/>
      <c r="K1599"/>
      <c r="L1599"/>
      <c r="M1599"/>
      <c r="N1599"/>
      <c r="O1599"/>
      <c r="P1599"/>
      <c r="Q1599"/>
    </row>
    <row r="1600" spans="2:17">
      <c r="B1600"/>
      <c r="C1600"/>
      <c r="D1600"/>
      <c r="E1600"/>
      <c r="F1600"/>
      <c r="G1600"/>
      <c r="H1600"/>
      <c r="I1600"/>
      <c r="J1600"/>
      <c r="K1600"/>
      <c r="L1600"/>
      <c r="M1600"/>
      <c r="N1600"/>
      <c r="O1600"/>
      <c r="P1600"/>
      <c r="Q1600"/>
    </row>
    <row r="1601" spans="2:17">
      <c r="B1601"/>
      <c r="C1601"/>
      <c r="D1601"/>
      <c r="E1601"/>
      <c r="F1601"/>
      <c r="G1601"/>
      <c r="H1601"/>
      <c r="I1601"/>
      <c r="J1601"/>
      <c r="K1601"/>
      <c r="L1601"/>
      <c r="M1601"/>
      <c r="N1601"/>
      <c r="O1601"/>
      <c r="P1601"/>
      <c r="Q1601"/>
    </row>
    <row r="1602" spans="2:17">
      <c r="B1602"/>
      <c r="C1602"/>
      <c r="D1602"/>
      <c r="E1602"/>
      <c r="F1602"/>
      <c r="G1602"/>
      <c r="H1602"/>
      <c r="I1602"/>
      <c r="J1602"/>
      <c r="K1602"/>
      <c r="L1602"/>
      <c r="M1602"/>
      <c r="N1602"/>
      <c r="O1602"/>
      <c r="P1602"/>
      <c r="Q1602"/>
    </row>
    <row r="1603" spans="2:17">
      <c r="B1603"/>
      <c r="C1603"/>
      <c r="D1603"/>
      <c r="E1603"/>
      <c r="F1603"/>
      <c r="G1603"/>
      <c r="H1603"/>
      <c r="I1603"/>
      <c r="J1603"/>
      <c r="K1603"/>
      <c r="L1603"/>
      <c r="M1603"/>
      <c r="N1603"/>
      <c r="O1603"/>
      <c r="P1603"/>
      <c r="Q1603"/>
    </row>
    <row r="1604" spans="2:17">
      <c r="B1604"/>
      <c r="C1604"/>
      <c r="D1604"/>
      <c r="E1604"/>
      <c r="F1604"/>
      <c r="G1604"/>
      <c r="H1604"/>
      <c r="I1604"/>
      <c r="J1604"/>
      <c r="K1604"/>
      <c r="L1604"/>
      <c r="M1604"/>
      <c r="N1604"/>
      <c r="O1604"/>
      <c r="P1604"/>
      <c r="Q1604"/>
    </row>
    <row r="1605" spans="2:17">
      <c r="B1605"/>
      <c r="C1605"/>
      <c r="D1605"/>
      <c r="E1605"/>
      <c r="F1605"/>
      <c r="G1605"/>
      <c r="H1605"/>
      <c r="I1605"/>
      <c r="J1605"/>
      <c r="K1605"/>
      <c r="L1605"/>
      <c r="M1605"/>
      <c r="N1605"/>
      <c r="O1605"/>
      <c r="P1605"/>
      <c r="Q1605"/>
    </row>
    <row r="1606" spans="2:17">
      <c r="B1606"/>
      <c r="C1606"/>
      <c r="D1606"/>
      <c r="E1606"/>
      <c r="F1606"/>
      <c r="G1606"/>
      <c r="H1606"/>
      <c r="I1606"/>
      <c r="J1606"/>
      <c r="K1606"/>
      <c r="L1606"/>
      <c r="M1606"/>
      <c r="N1606"/>
      <c r="O1606"/>
      <c r="P1606"/>
      <c r="Q1606"/>
    </row>
    <row r="1607" spans="2:17">
      <c r="B1607"/>
      <c r="C1607"/>
      <c r="D1607"/>
      <c r="E1607"/>
      <c r="F1607"/>
      <c r="G1607"/>
      <c r="H1607"/>
      <c r="I1607"/>
      <c r="J1607"/>
      <c r="K1607"/>
      <c r="L1607"/>
      <c r="M1607"/>
      <c r="N1607"/>
      <c r="O1607"/>
      <c r="P1607"/>
      <c r="Q1607"/>
    </row>
    <row r="1608" spans="2:17">
      <c r="B1608"/>
      <c r="C1608"/>
      <c r="D1608"/>
      <c r="E1608"/>
      <c r="F1608"/>
      <c r="G1608"/>
      <c r="H1608"/>
      <c r="I1608"/>
      <c r="J1608"/>
      <c r="K1608"/>
      <c r="L1608"/>
      <c r="M1608"/>
      <c r="N1608"/>
      <c r="O1608"/>
      <c r="P1608"/>
      <c r="Q1608"/>
    </row>
    <row r="1609" spans="2:17">
      <c r="B1609"/>
      <c r="C1609"/>
      <c r="D1609"/>
      <c r="E1609"/>
      <c r="F1609"/>
      <c r="G1609"/>
      <c r="H1609"/>
      <c r="I1609"/>
      <c r="J1609"/>
      <c r="K1609"/>
      <c r="L1609"/>
      <c r="M1609"/>
      <c r="N1609"/>
      <c r="O1609"/>
      <c r="P1609"/>
      <c r="Q1609"/>
    </row>
    <row r="1610" spans="2:17">
      <c r="B1610"/>
      <c r="C1610"/>
      <c r="D1610"/>
      <c r="E1610"/>
      <c r="F1610"/>
      <c r="G1610"/>
      <c r="H1610"/>
      <c r="I1610"/>
      <c r="J1610"/>
      <c r="K1610"/>
      <c r="L1610"/>
      <c r="M1610"/>
      <c r="N1610"/>
      <c r="O1610"/>
      <c r="P1610"/>
      <c r="Q1610"/>
    </row>
    <row r="1611" spans="2:17">
      <c r="B1611"/>
      <c r="C1611"/>
      <c r="D1611"/>
      <c r="E1611"/>
      <c r="F1611"/>
      <c r="G1611"/>
      <c r="H1611"/>
      <c r="I1611"/>
      <c r="J1611"/>
      <c r="K1611"/>
      <c r="L1611"/>
      <c r="M1611"/>
      <c r="N1611"/>
      <c r="O1611"/>
      <c r="P1611"/>
      <c r="Q1611"/>
    </row>
    <row r="1612" spans="2:17">
      <c r="B1612"/>
      <c r="C1612"/>
      <c r="D1612"/>
      <c r="E1612"/>
      <c r="F1612"/>
      <c r="G1612"/>
      <c r="H1612"/>
      <c r="I1612"/>
      <c r="J1612"/>
      <c r="K1612"/>
      <c r="L1612"/>
      <c r="M1612"/>
      <c r="N1612"/>
      <c r="O1612"/>
      <c r="P1612"/>
      <c r="Q1612"/>
    </row>
    <row r="1613" spans="2:17">
      <c r="B1613"/>
      <c r="C1613"/>
      <c r="D1613"/>
      <c r="E1613"/>
      <c r="F1613"/>
      <c r="G1613"/>
      <c r="H1613"/>
      <c r="I1613"/>
      <c r="J1613"/>
      <c r="K1613"/>
      <c r="L1613"/>
      <c r="M1613"/>
      <c r="N1613"/>
      <c r="O1613"/>
      <c r="P1613"/>
      <c r="Q1613"/>
    </row>
    <row r="1614" spans="2:17">
      <c r="B1614"/>
      <c r="C1614"/>
      <c r="D1614"/>
      <c r="E1614"/>
      <c r="F1614"/>
      <c r="G1614"/>
      <c r="H1614"/>
      <c r="I1614"/>
      <c r="J1614"/>
      <c r="K1614"/>
      <c r="L1614"/>
      <c r="M1614"/>
      <c r="N1614"/>
      <c r="O1614"/>
      <c r="P1614"/>
      <c r="Q1614"/>
    </row>
    <row r="1615" spans="2:17">
      <c r="B1615"/>
      <c r="C1615"/>
      <c r="D1615"/>
      <c r="E1615"/>
      <c r="F1615"/>
      <c r="G1615"/>
      <c r="H1615"/>
      <c r="I1615"/>
      <c r="J1615"/>
      <c r="K1615"/>
      <c r="L1615"/>
      <c r="M1615"/>
      <c r="N1615"/>
      <c r="O1615"/>
      <c r="P1615"/>
      <c r="Q1615"/>
    </row>
    <row r="1616" spans="2:17">
      <c r="B1616"/>
      <c r="C1616"/>
      <c r="D1616"/>
      <c r="E1616"/>
      <c r="F1616"/>
      <c r="G1616"/>
      <c r="H1616"/>
      <c r="I1616"/>
      <c r="J1616"/>
      <c r="K1616"/>
      <c r="L1616"/>
      <c r="M1616"/>
      <c r="N1616"/>
      <c r="O1616"/>
      <c r="P1616"/>
      <c r="Q1616"/>
    </row>
    <row r="1617" spans="2:17">
      <c r="B1617"/>
      <c r="C1617"/>
      <c r="D1617"/>
      <c r="E1617"/>
      <c r="F1617"/>
      <c r="G1617"/>
      <c r="H1617"/>
      <c r="I1617"/>
      <c r="J1617"/>
      <c r="K1617"/>
      <c r="L1617"/>
      <c r="M1617"/>
      <c r="N1617"/>
      <c r="O1617"/>
      <c r="P1617"/>
      <c r="Q1617"/>
    </row>
    <row r="1618" spans="2:17">
      <c r="B1618"/>
      <c r="C1618"/>
      <c r="D1618"/>
      <c r="E1618"/>
      <c r="F1618"/>
      <c r="G1618"/>
      <c r="H1618"/>
      <c r="I1618"/>
      <c r="J1618"/>
      <c r="K1618"/>
      <c r="L1618"/>
      <c r="M1618"/>
      <c r="N1618"/>
      <c r="O1618"/>
      <c r="P1618"/>
      <c r="Q1618"/>
    </row>
    <row r="1619" spans="2:17">
      <c r="B1619"/>
      <c r="C1619"/>
      <c r="D1619"/>
      <c r="E1619"/>
      <c r="F1619"/>
      <c r="G1619"/>
      <c r="H1619"/>
      <c r="I1619"/>
      <c r="J1619"/>
      <c r="K1619"/>
      <c r="L1619"/>
      <c r="M1619"/>
      <c r="N1619"/>
      <c r="O1619"/>
      <c r="P1619"/>
      <c r="Q1619"/>
    </row>
    <row r="1620" spans="2:17">
      <c r="B1620"/>
      <c r="C1620"/>
      <c r="D1620"/>
      <c r="E1620"/>
      <c r="F1620"/>
      <c r="G1620"/>
      <c r="H1620"/>
      <c r="I1620"/>
      <c r="J1620"/>
      <c r="K1620"/>
      <c r="L1620"/>
      <c r="M1620"/>
      <c r="N1620"/>
      <c r="O1620"/>
      <c r="P1620"/>
      <c r="Q1620"/>
    </row>
    <row r="1621" spans="2:17">
      <c r="B1621"/>
      <c r="C1621"/>
      <c r="D1621"/>
      <c r="E1621"/>
      <c r="F1621"/>
      <c r="G1621"/>
      <c r="H1621"/>
      <c r="I1621"/>
      <c r="J1621"/>
      <c r="K1621"/>
      <c r="L1621"/>
      <c r="M1621"/>
      <c r="N1621"/>
      <c r="O1621"/>
      <c r="P1621"/>
      <c r="Q1621"/>
    </row>
    <row r="1622" spans="2:17">
      <c r="B1622"/>
      <c r="C1622"/>
      <c r="D1622"/>
      <c r="E1622"/>
      <c r="F1622"/>
      <c r="G1622"/>
      <c r="H1622"/>
      <c r="I1622"/>
      <c r="J1622"/>
      <c r="K1622"/>
      <c r="L1622"/>
      <c r="M1622"/>
      <c r="N1622"/>
      <c r="O1622"/>
      <c r="P1622"/>
      <c r="Q1622"/>
    </row>
    <row r="1623" spans="2:17">
      <c r="B1623"/>
      <c r="C1623"/>
      <c r="D1623"/>
      <c r="E1623"/>
      <c r="F1623"/>
      <c r="G1623"/>
      <c r="H1623"/>
      <c r="I1623"/>
      <c r="J1623"/>
      <c r="K1623"/>
      <c r="L1623"/>
      <c r="M1623"/>
      <c r="N1623"/>
      <c r="O1623"/>
      <c r="P1623"/>
      <c r="Q1623"/>
    </row>
    <row r="1624" spans="2:17">
      <c r="B1624"/>
      <c r="C1624"/>
      <c r="D1624"/>
      <c r="E1624"/>
      <c r="F1624"/>
      <c r="G1624"/>
      <c r="H1624"/>
      <c r="I1624"/>
      <c r="J1624"/>
      <c r="K1624"/>
      <c r="L1624"/>
      <c r="M1624"/>
      <c r="N1624"/>
      <c r="O1624"/>
      <c r="P1624"/>
      <c r="Q1624"/>
    </row>
    <row r="1625" spans="2:17">
      <c r="B1625"/>
      <c r="C1625"/>
      <c r="D1625"/>
      <c r="E1625"/>
      <c r="F1625"/>
      <c r="G1625"/>
      <c r="H1625"/>
      <c r="I1625"/>
      <c r="J1625"/>
      <c r="K1625"/>
      <c r="L1625"/>
      <c r="M1625"/>
      <c r="N1625"/>
      <c r="O1625"/>
      <c r="P1625"/>
      <c r="Q1625"/>
    </row>
    <row r="1626" spans="2:17">
      <c r="B1626"/>
      <c r="C1626"/>
      <c r="D1626"/>
      <c r="E1626"/>
      <c r="F1626"/>
      <c r="G1626"/>
      <c r="H1626"/>
      <c r="I1626"/>
      <c r="J1626"/>
      <c r="K1626"/>
      <c r="L1626"/>
      <c r="M1626"/>
      <c r="N1626"/>
      <c r="O1626"/>
      <c r="P1626"/>
      <c r="Q1626"/>
    </row>
    <row r="1627" spans="2:17">
      <c r="B1627"/>
      <c r="C1627"/>
      <c r="D1627"/>
      <c r="E1627"/>
      <c r="F1627"/>
      <c r="G1627"/>
      <c r="H1627"/>
      <c r="I1627"/>
      <c r="J1627"/>
      <c r="K1627"/>
      <c r="L1627"/>
      <c r="M1627"/>
      <c r="N1627"/>
      <c r="O1627"/>
      <c r="P1627"/>
      <c r="Q1627"/>
    </row>
    <row r="1628" spans="2:17">
      <c r="B1628"/>
      <c r="C1628"/>
      <c r="D1628"/>
      <c r="E1628"/>
      <c r="F1628"/>
      <c r="G1628"/>
      <c r="H1628"/>
      <c r="I1628"/>
      <c r="J1628"/>
      <c r="K1628"/>
      <c r="L1628"/>
      <c r="M1628"/>
      <c r="N1628"/>
      <c r="O1628"/>
      <c r="P1628"/>
      <c r="Q1628"/>
    </row>
    <row r="1629" spans="2:17">
      <c r="B1629"/>
      <c r="C1629"/>
      <c r="D1629"/>
      <c r="E1629"/>
      <c r="F1629"/>
      <c r="G1629"/>
      <c r="H1629"/>
      <c r="I1629"/>
      <c r="J1629"/>
      <c r="K1629"/>
      <c r="L1629"/>
      <c r="M1629"/>
      <c r="N1629"/>
      <c r="O1629"/>
      <c r="P1629"/>
      <c r="Q1629"/>
    </row>
    <row r="1630" spans="2:17">
      <c r="B1630"/>
      <c r="C1630"/>
      <c r="D1630"/>
      <c r="E1630"/>
      <c r="F1630"/>
      <c r="G1630"/>
      <c r="H1630"/>
      <c r="I1630"/>
      <c r="J1630"/>
      <c r="K1630"/>
      <c r="L1630"/>
      <c r="M1630"/>
      <c r="N1630"/>
      <c r="O1630"/>
      <c r="P1630"/>
      <c r="Q1630"/>
    </row>
    <row r="1631" spans="2:17">
      <c r="B1631"/>
      <c r="C1631"/>
      <c r="D1631"/>
      <c r="E1631"/>
      <c r="F1631"/>
      <c r="G1631"/>
      <c r="H1631"/>
      <c r="I1631"/>
      <c r="J1631"/>
      <c r="K1631"/>
      <c r="L1631"/>
      <c r="M1631"/>
      <c r="N1631"/>
      <c r="O1631"/>
      <c r="P1631"/>
      <c r="Q1631"/>
    </row>
    <row r="1632" spans="2:17">
      <c r="B1632"/>
      <c r="C1632"/>
      <c r="D1632"/>
      <c r="E1632"/>
      <c r="F1632"/>
      <c r="G1632"/>
      <c r="H1632"/>
      <c r="I1632"/>
      <c r="J1632"/>
      <c r="K1632"/>
      <c r="L1632"/>
      <c r="M1632"/>
      <c r="N1632"/>
      <c r="O1632"/>
      <c r="P1632"/>
      <c r="Q1632"/>
    </row>
    <row r="1633" spans="2:17">
      <c r="B1633"/>
      <c r="C1633"/>
      <c r="D1633"/>
      <c r="E1633"/>
      <c r="F1633"/>
      <c r="G1633"/>
      <c r="H1633"/>
      <c r="I1633"/>
      <c r="J1633"/>
      <c r="K1633"/>
      <c r="L1633"/>
      <c r="M1633"/>
      <c r="N1633"/>
      <c r="O1633"/>
      <c r="P1633"/>
      <c r="Q1633"/>
    </row>
    <row r="1634" spans="2:17">
      <c r="B1634"/>
      <c r="C1634"/>
      <c r="D1634"/>
      <c r="E1634"/>
      <c r="F1634"/>
      <c r="G1634"/>
      <c r="H1634"/>
      <c r="I1634"/>
      <c r="J1634"/>
      <c r="K1634"/>
      <c r="L1634"/>
      <c r="M1634"/>
      <c r="N1634"/>
      <c r="O1634"/>
      <c r="P1634"/>
      <c r="Q1634"/>
    </row>
    <row r="1635" spans="2:17">
      <c r="B1635"/>
      <c r="C1635"/>
      <c r="D1635"/>
      <c r="E1635"/>
      <c r="F1635"/>
      <c r="G1635"/>
      <c r="H1635"/>
      <c r="I1635"/>
      <c r="J1635"/>
      <c r="K1635"/>
      <c r="L1635"/>
      <c r="M1635"/>
      <c r="N1635"/>
      <c r="O1635"/>
      <c r="P1635"/>
      <c r="Q1635"/>
    </row>
    <row r="1636" spans="2:17">
      <c r="B1636"/>
      <c r="C1636"/>
      <c r="D1636"/>
      <c r="E1636"/>
      <c r="F1636"/>
      <c r="G1636"/>
      <c r="H1636"/>
      <c r="I1636"/>
      <c r="J1636"/>
      <c r="K1636"/>
      <c r="L1636"/>
      <c r="M1636"/>
      <c r="N1636"/>
      <c r="O1636"/>
      <c r="P1636"/>
      <c r="Q1636"/>
    </row>
    <row r="1637" spans="2:17">
      <c r="B1637"/>
      <c r="C1637"/>
      <c r="D1637"/>
      <c r="E1637"/>
      <c r="F1637"/>
      <c r="G1637"/>
      <c r="H1637"/>
      <c r="I1637"/>
      <c r="J1637"/>
      <c r="K1637"/>
      <c r="L1637"/>
      <c r="M1637"/>
      <c r="N1637"/>
      <c r="O1637"/>
      <c r="P1637"/>
      <c r="Q1637"/>
    </row>
    <row r="1638" spans="2:17">
      <c r="B1638"/>
      <c r="C1638"/>
      <c r="D1638"/>
      <c r="E1638"/>
      <c r="F1638"/>
      <c r="G1638"/>
      <c r="H1638"/>
      <c r="I1638"/>
      <c r="J1638"/>
      <c r="K1638"/>
      <c r="L1638"/>
      <c r="M1638"/>
      <c r="N1638"/>
      <c r="O1638"/>
      <c r="P1638"/>
      <c r="Q1638"/>
    </row>
    <row r="1639" spans="2:17">
      <c r="B1639"/>
      <c r="C1639"/>
      <c r="D1639"/>
      <c r="E1639"/>
      <c r="F1639"/>
      <c r="G1639"/>
      <c r="H1639"/>
      <c r="I1639"/>
      <c r="J1639"/>
      <c r="K1639"/>
      <c r="L1639"/>
      <c r="M1639"/>
      <c r="N1639"/>
      <c r="O1639"/>
      <c r="P1639"/>
      <c r="Q1639"/>
    </row>
    <row r="1640" spans="2:17">
      <c r="B1640"/>
      <c r="C1640"/>
      <c r="D1640"/>
      <c r="E1640"/>
      <c r="F1640"/>
      <c r="G1640"/>
      <c r="H1640"/>
      <c r="I1640"/>
      <c r="J1640"/>
      <c r="K1640"/>
      <c r="L1640"/>
      <c r="M1640"/>
      <c r="N1640"/>
      <c r="O1640"/>
      <c r="P1640"/>
      <c r="Q1640"/>
    </row>
    <row r="1641" spans="2:17">
      <c r="B1641"/>
      <c r="C1641"/>
      <c r="D1641"/>
      <c r="E1641"/>
      <c r="F1641"/>
      <c r="G1641"/>
      <c r="H1641"/>
      <c r="I1641"/>
      <c r="J1641"/>
      <c r="K1641"/>
      <c r="L1641"/>
      <c r="M1641"/>
      <c r="N1641"/>
      <c r="O1641"/>
      <c r="P1641"/>
      <c r="Q1641"/>
    </row>
    <row r="1642" spans="2:17">
      <c r="B1642"/>
      <c r="C1642"/>
      <c r="D1642"/>
      <c r="E1642"/>
      <c r="F1642"/>
      <c r="G1642"/>
      <c r="H1642"/>
      <c r="I1642"/>
      <c r="J1642"/>
      <c r="K1642"/>
      <c r="L1642"/>
      <c r="M1642"/>
      <c r="N1642"/>
      <c r="O1642"/>
      <c r="P1642"/>
      <c r="Q1642"/>
    </row>
    <row r="1643" spans="2:17">
      <c r="B1643"/>
      <c r="C1643"/>
      <c r="D1643"/>
      <c r="E1643"/>
      <c r="F1643"/>
      <c r="G1643"/>
      <c r="H1643"/>
      <c r="I1643"/>
      <c r="J1643"/>
      <c r="K1643"/>
      <c r="L1643"/>
      <c r="M1643"/>
      <c r="N1643"/>
      <c r="O1643"/>
      <c r="P1643"/>
      <c r="Q1643"/>
    </row>
    <row r="1644" spans="2:17">
      <c r="B1644"/>
      <c r="C1644"/>
      <c r="D1644"/>
      <c r="E1644"/>
      <c r="F1644"/>
      <c r="G1644"/>
      <c r="H1644"/>
      <c r="I1644"/>
      <c r="J1644"/>
      <c r="K1644"/>
      <c r="L1644"/>
      <c r="M1644"/>
      <c r="N1644"/>
      <c r="O1644"/>
      <c r="P1644"/>
      <c r="Q1644"/>
    </row>
    <row r="1645" spans="2:17">
      <c r="B1645"/>
      <c r="C1645"/>
      <c r="D1645"/>
      <c r="E1645"/>
      <c r="F1645"/>
      <c r="G1645"/>
      <c r="H1645"/>
      <c r="I1645"/>
      <c r="J1645"/>
      <c r="K1645"/>
      <c r="L1645"/>
      <c r="M1645"/>
      <c r="N1645"/>
      <c r="O1645"/>
      <c r="P1645"/>
      <c r="Q1645"/>
    </row>
    <row r="1646" spans="2:17">
      <c r="B1646"/>
      <c r="C1646"/>
      <c r="D1646"/>
      <c r="E1646"/>
      <c r="F1646"/>
      <c r="G1646"/>
      <c r="H1646"/>
      <c r="I1646"/>
      <c r="J1646"/>
      <c r="K1646"/>
      <c r="L1646"/>
      <c r="M1646"/>
      <c r="N1646"/>
      <c r="O1646"/>
      <c r="P1646"/>
      <c r="Q1646"/>
    </row>
    <row r="1647" spans="2:17">
      <c r="B1647"/>
      <c r="C1647"/>
      <c r="D1647"/>
      <c r="E1647"/>
      <c r="F1647"/>
      <c r="G1647"/>
      <c r="H1647"/>
      <c r="I1647"/>
      <c r="J1647"/>
      <c r="K1647"/>
      <c r="L1647"/>
      <c r="M1647"/>
      <c r="N1647"/>
      <c r="O1647"/>
      <c r="P1647"/>
      <c r="Q1647"/>
    </row>
    <row r="1648" spans="2:17">
      <c r="B1648"/>
      <c r="C1648"/>
      <c r="D1648"/>
      <c r="E1648"/>
      <c r="F1648"/>
      <c r="G1648"/>
      <c r="H1648"/>
      <c r="I1648"/>
      <c r="J1648"/>
      <c r="K1648"/>
      <c r="L1648"/>
      <c r="M1648"/>
      <c r="N1648"/>
      <c r="O1648"/>
      <c r="P1648"/>
      <c r="Q1648"/>
    </row>
    <row r="1649" spans="2:17">
      <c r="B1649"/>
      <c r="C1649"/>
      <c r="D1649"/>
      <c r="E1649"/>
      <c r="F1649"/>
      <c r="G1649"/>
      <c r="H1649"/>
      <c r="I1649"/>
      <c r="J1649"/>
      <c r="K1649"/>
      <c r="L1649"/>
      <c r="M1649"/>
      <c r="N1649"/>
      <c r="O1649"/>
      <c r="P1649"/>
      <c r="Q1649"/>
    </row>
    <row r="1650" spans="2:17">
      <c r="B1650"/>
      <c r="C1650"/>
      <c r="D1650"/>
      <c r="E1650"/>
      <c r="F1650"/>
      <c r="G1650"/>
      <c r="H1650"/>
      <c r="I1650"/>
      <c r="J1650"/>
      <c r="K1650"/>
      <c r="L1650"/>
      <c r="M1650"/>
      <c r="N1650"/>
      <c r="O1650"/>
      <c r="P1650"/>
      <c r="Q1650"/>
    </row>
    <row r="1651" spans="2:17">
      <c r="B1651"/>
      <c r="C1651"/>
      <c r="D1651"/>
      <c r="E1651"/>
      <c r="F1651"/>
      <c r="G1651"/>
      <c r="H1651"/>
      <c r="I1651"/>
      <c r="J1651"/>
      <c r="K1651"/>
      <c r="L1651"/>
      <c r="M1651"/>
      <c r="N1651"/>
      <c r="O1651"/>
      <c r="P1651"/>
      <c r="Q1651"/>
    </row>
    <row r="1652" spans="2:17">
      <c r="B1652"/>
      <c r="C1652"/>
      <c r="D1652"/>
      <c r="E1652"/>
      <c r="F1652"/>
      <c r="G1652"/>
      <c r="H1652"/>
      <c r="I1652"/>
      <c r="J1652"/>
      <c r="K1652"/>
      <c r="L1652"/>
      <c r="M1652"/>
      <c r="N1652"/>
      <c r="O1652"/>
      <c r="P1652"/>
      <c r="Q1652"/>
    </row>
    <row r="1653" spans="2:17">
      <c r="B1653"/>
      <c r="C1653"/>
      <c r="D1653"/>
      <c r="E1653"/>
      <c r="F1653"/>
      <c r="G1653"/>
      <c r="H1653"/>
      <c r="I1653"/>
      <c r="J1653"/>
      <c r="K1653"/>
      <c r="L1653"/>
      <c r="M1653"/>
      <c r="N1653"/>
      <c r="O1653"/>
      <c r="P1653"/>
      <c r="Q1653"/>
    </row>
    <row r="1654" spans="2:17">
      <c r="B1654"/>
      <c r="C1654"/>
      <c r="D1654"/>
      <c r="E1654"/>
      <c r="F1654"/>
      <c r="G1654"/>
      <c r="H1654"/>
      <c r="I1654"/>
      <c r="J1654"/>
      <c r="K1654"/>
      <c r="L1654"/>
      <c r="M1654"/>
      <c r="N1654"/>
      <c r="O1654"/>
      <c r="P1654"/>
      <c r="Q1654"/>
    </row>
    <row r="1655" spans="2:17">
      <c r="B1655"/>
      <c r="C1655"/>
      <c r="D1655"/>
      <c r="E1655"/>
      <c r="F1655"/>
      <c r="G1655"/>
      <c r="H1655"/>
      <c r="I1655"/>
      <c r="J1655"/>
      <c r="K1655"/>
      <c r="L1655"/>
      <c r="M1655"/>
      <c r="N1655"/>
      <c r="O1655"/>
      <c r="P1655"/>
      <c r="Q1655"/>
    </row>
    <row r="1656" spans="2:17">
      <c r="B1656"/>
      <c r="C1656"/>
      <c r="D1656"/>
      <c r="E1656"/>
      <c r="F1656"/>
      <c r="G1656"/>
      <c r="H1656"/>
      <c r="I1656"/>
      <c r="J1656"/>
      <c r="K1656"/>
      <c r="L1656"/>
      <c r="M1656"/>
      <c r="N1656"/>
      <c r="O1656"/>
      <c r="P1656"/>
      <c r="Q1656"/>
    </row>
    <row r="1657" spans="2:17">
      <c r="B1657"/>
      <c r="C1657"/>
      <c r="D1657"/>
      <c r="E1657"/>
      <c r="F1657"/>
      <c r="G1657"/>
      <c r="H1657"/>
      <c r="I1657"/>
      <c r="J1657"/>
      <c r="K1657"/>
      <c r="L1657"/>
      <c r="M1657"/>
      <c r="N1657"/>
      <c r="O1657"/>
      <c r="P1657"/>
      <c r="Q1657"/>
    </row>
    <row r="1658" spans="2:17">
      <c r="B1658"/>
      <c r="C1658"/>
      <c r="D1658"/>
      <c r="E1658"/>
      <c r="F1658"/>
      <c r="G1658"/>
      <c r="H1658"/>
      <c r="I1658"/>
      <c r="J1658"/>
      <c r="K1658"/>
      <c r="L1658"/>
      <c r="M1658"/>
      <c r="N1658"/>
      <c r="O1658"/>
      <c r="P1658"/>
      <c r="Q1658"/>
    </row>
    <row r="1659" spans="2:17">
      <c r="B1659"/>
      <c r="C1659"/>
      <c r="D1659"/>
      <c r="E1659"/>
      <c r="F1659"/>
      <c r="G1659"/>
      <c r="H1659"/>
      <c r="I1659"/>
      <c r="J1659"/>
      <c r="K1659"/>
      <c r="L1659"/>
      <c r="M1659"/>
      <c r="N1659"/>
      <c r="O1659"/>
      <c r="P1659"/>
      <c r="Q1659"/>
    </row>
    <row r="1660" spans="2:17">
      <c r="B1660"/>
      <c r="C1660"/>
      <c r="D1660"/>
      <c r="E1660"/>
      <c r="F1660"/>
      <c r="G1660"/>
      <c r="H1660"/>
      <c r="I1660"/>
      <c r="J1660"/>
      <c r="K1660"/>
      <c r="L1660"/>
      <c r="M1660"/>
      <c r="N1660"/>
      <c r="O1660"/>
      <c r="P1660"/>
      <c r="Q1660"/>
    </row>
    <row r="1661" spans="2:17">
      <c r="B1661"/>
      <c r="C1661"/>
      <c r="D1661"/>
      <c r="E1661"/>
      <c r="F1661"/>
      <c r="G1661"/>
      <c r="H1661"/>
      <c r="I1661"/>
      <c r="J1661"/>
      <c r="K1661"/>
      <c r="L1661"/>
      <c r="M1661"/>
      <c r="N1661"/>
      <c r="O1661"/>
      <c r="P1661"/>
      <c r="Q1661"/>
    </row>
    <row r="1662" spans="2:17">
      <c r="B1662"/>
      <c r="C1662"/>
      <c r="D1662"/>
      <c r="E1662"/>
      <c r="F1662"/>
      <c r="G1662"/>
      <c r="H1662"/>
      <c r="I1662"/>
      <c r="J1662"/>
      <c r="K1662"/>
      <c r="L1662"/>
      <c r="M1662"/>
      <c r="N1662"/>
      <c r="O1662"/>
      <c r="P1662"/>
      <c r="Q1662"/>
    </row>
    <row r="1663" spans="2:17">
      <c r="B1663"/>
      <c r="C1663"/>
      <c r="D1663"/>
      <c r="E1663"/>
      <c r="F1663"/>
      <c r="G1663"/>
      <c r="H1663"/>
      <c r="I1663"/>
      <c r="J1663"/>
      <c r="K1663"/>
      <c r="L1663"/>
      <c r="M1663"/>
      <c r="N1663"/>
      <c r="O1663"/>
      <c r="P1663"/>
      <c r="Q1663"/>
    </row>
    <row r="1664" spans="2:17">
      <c r="B1664"/>
      <c r="C1664"/>
      <c r="D1664"/>
      <c r="E1664"/>
      <c r="F1664"/>
      <c r="G1664"/>
      <c r="H1664"/>
      <c r="I1664"/>
      <c r="J1664"/>
      <c r="K1664"/>
      <c r="L1664"/>
      <c r="M1664"/>
      <c r="N1664"/>
      <c r="O1664"/>
      <c r="P1664"/>
      <c r="Q1664"/>
    </row>
    <row r="1665" spans="2:17">
      <c r="B1665"/>
      <c r="C1665"/>
      <c r="D1665"/>
      <c r="E1665"/>
      <c r="F1665"/>
      <c r="G1665"/>
      <c r="H1665"/>
      <c r="I1665"/>
      <c r="J1665"/>
      <c r="K1665"/>
      <c r="L1665"/>
      <c r="M1665"/>
      <c r="N1665"/>
      <c r="O1665"/>
      <c r="P1665"/>
      <c r="Q1665"/>
    </row>
    <row r="1666" spans="2:17">
      <c r="B1666"/>
      <c r="C1666"/>
      <c r="D1666"/>
      <c r="E1666"/>
      <c r="F1666"/>
      <c r="G1666"/>
      <c r="H1666"/>
      <c r="I1666"/>
      <c r="J1666"/>
      <c r="K1666"/>
      <c r="L1666"/>
      <c r="M1666"/>
      <c r="N1666"/>
      <c r="O1666"/>
      <c r="P1666"/>
      <c r="Q1666"/>
    </row>
    <row r="1667" spans="2:17">
      <c r="B1667"/>
      <c r="C1667"/>
      <c r="D1667"/>
      <c r="E1667"/>
      <c r="F1667"/>
      <c r="G1667"/>
      <c r="H1667"/>
      <c r="I1667"/>
      <c r="J1667"/>
      <c r="K1667"/>
      <c r="L1667"/>
      <c r="M1667"/>
      <c r="N1667"/>
      <c r="O1667"/>
      <c r="P1667"/>
      <c r="Q1667"/>
    </row>
    <row r="1668" spans="2:17">
      <c r="B1668"/>
      <c r="C1668"/>
      <c r="D1668"/>
      <c r="E1668"/>
      <c r="F1668"/>
      <c r="G1668"/>
      <c r="H1668"/>
      <c r="I1668"/>
      <c r="J1668"/>
      <c r="K1668"/>
      <c r="L1668"/>
      <c r="M1668"/>
      <c r="N1668"/>
      <c r="O1668"/>
      <c r="P1668"/>
      <c r="Q1668"/>
    </row>
    <row r="1669" spans="2:17">
      <c r="B1669"/>
      <c r="C1669"/>
      <c r="D1669"/>
      <c r="E1669"/>
      <c r="F1669"/>
      <c r="G1669"/>
      <c r="H1669"/>
      <c r="I1669"/>
      <c r="J1669"/>
      <c r="K1669"/>
      <c r="L1669"/>
      <c r="M1669"/>
      <c r="N1669"/>
      <c r="O1669"/>
      <c r="P1669"/>
      <c r="Q1669"/>
    </row>
    <row r="1670" spans="2:17">
      <c r="B1670"/>
      <c r="C1670"/>
      <c r="D1670"/>
      <c r="E1670"/>
      <c r="F1670"/>
      <c r="G1670"/>
      <c r="H1670"/>
      <c r="I1670"/>
      <c r="J1670"/>
      <c r="K1670"/>
      <c r="L1670"/>
      <c r="M1670"/>
      <c r="N1670"/>
      <c r="O1670"/>
      <c r="P1670"/>
      <c r="Q1670"/>
    </row>
    <row r="1671" spans="2:17">
      <c r="B1671"/>
      <c r="C1671"/>
      <c r="D1671"/>
      <c r="E1671"/>
      <c r="F1671"/>
      <c r="G1671"/>
      <c r="H1671"/>
      <c r="I1671"/>
      <c r="J1671"/>
      <c r="K1671"/>
      <c r="L1671"/>
      <c r="M1671"/>
      <c r="N1671"/>
      <c r="O1671"/>
      <c r="P1671"/>
      <c r="Q1671"/>
    </row>
    <row r="1672" spans="2:17">
      <c r="B1672"/>
      <c r="C1672"/>
      <c r="D1672"/>
      <c r="E1672"/>
      <c r="F1672"/>
      <c r="G1672"/>
      <c r="H1672"/>
      <c r="I1672"/>
      <c r="J1672"/>
      <c r="K1672"/>
      <c r="L1672"/>
      <c r="M1672"/>
      <c r="N1672"/>
      <c r="O1672"/>
      <c r="P1672"/>
      <c r="Q1672"/>
    </row>
    <row r="1673" spans="2:17">
      <c r="B1673"/>
      <c r="C1673"/>
      <c r="D1673"/>
      <c r="E1673"/>
      <c r="F1673"/>
      <c r="G1673"/>
      <c r="H1673"/>
      <c r="I1673"/>
      <c r="J1673"/>
      <c r="K1673"/>
      <c r="L1673"/>
      <c r="M1673"/>
      <c r="N1673"/>
      <c r="O1673"/>
      <c r="P1673"/>
      <c r="Q1673"/>
    </row>
    <row r="1674" spans="2:17">
      <c r="B1674"/>
      <c r="C1674"/>
      <c r="D1674"/>
      <c r="E1674"/>
      <c r="F1674"/>
      <c r="G1674"/>
      <c r="H1674"/>
      <c r="I1674"/>
      <c r="J1674"/>
      <c r="K1674"/>
      <c r="L1674"/>
      <c r="M1674"/>
      <c r="N1674"/>
      <c r="O1674"/>
      <c r="P1674"/>
      <c r="Q1674"/>
    </row>
    <row r="1675" spans="2:17">
      <c r="B1675"/>
      <c r="C1675"/>
      <c r="D1675"/>
      <c r="E1675"/>
      <c r="F1675"/>
      <c r="G1675"/>
      <c r="H1675"/>
      <c r="I1675"/>
      <c r="J1675"/>
      <c r="K1675"/>
      <c r="L1675"/>
      <c r="M1675"/>
      <c r="N1675"/>
      <c r="O1675"/>
      <c r="P1675"/>
      <c r="Q1675"/>
    </row>
    <row r="1676" spans="2:17">
      <c r="B1676"/>
      <c r="C1676"/>
      <c r="D1676"/>
      <c r="E1676"/>
      <c r="F1676"/>
      <c r="G1676"/>
      <c r="H1676"/>
      <c r="I1676"/>
      <c r="J1676"/>
      <c r="K1676"/>
      <c r="L1676"/>
      <c r="M1676"/>
      <c r="N1676"/>
      <c r="O1676"/>
      <c r="P1676"/>
      <c r="Q1676"/>
    </row>
    <row r="1677" spans="2:17">
      <c r="B1677"/>
      <c r="C1677"/>
      <c r="D1677"/>
      <c r="E1677"/>
      <c r="F1677"/>
      <c r="G1677"/>
      <c r="H1677"/>
      <c r="I1677"/>
      <c r="J1677"/>
      <c r="K1677"/>
      <c r="L1677"/>
      <c r="M1677"/>
      <c r="N1677"/>
      <c r="O1677"/>
      <c r="P1677"/>
      <c r="Q1677"/>
    </row>
    <row r="1678" spans="2:17">
      <c r="B1678"/>
      <c r="C1678"/>
      <c r="D1678"/>
      <c r="E1678"/>
      <c r="F1678"/>
      <c r="G1678"/>
      <c r="H1678"/>
      <c r="I1678"/>
      <c r="J1678"/>
      <c r="K1678"/>
      <c r="L1678"/>
      <c r="M1678"/>
      <c r="N1678"/>
      <c r="O1678"/>
      <c r="P1678"/>
      <c r="Q1678"/>
    </row>
    <row r="1679" spans="2:17">
      <c r="B1679"/>
      <c r="C1679"/>
      <c r="D1679"/>
      <c r="E1679"/>
      <c r="F1679"/>
      <c r="G1679"/>
      <c r="H1679"/>
      <c r="I1679"/>
      <c r="J1679"/>
      <c r="K1679"/>
      <c r="L1679"/>
      <c r="M1679"/>
      <c r="N1679"/>
      <c r="O1679"/>
      <c r="P1679"/>
      <c r="Q1679"/>
    </row>
    <row r="1680" spans="2:17">
      <c r="B1680"/>
      <c r="C1680"/>
      <c r="D1680"/>
      <c r="E1680"/>
      <c r="F1680"/>
      <c r="G1680"/>
      <c r="H1680"/>
      <c r="I1680"/>
      <c r="J1680"/>
      <c r="K1680"/>
      <c r="L1680"/>
      <c r="M1680"/>
      <c r="N1680"/>
      <c r="O1680"/>
      <c r="P1680"/>
      <c r="Q1680"/>
    </row>
    <row r="1681" spans="2:17">
      <c r="B1681"/>
      <c r="C1681"/>
      <c r="D1681"/>
      <c r="E1681"/>
      <c r="F1681"/>
      <c r="G1681"/>
      <c r="H1681"/>
      <c r="I1681"/>
      <c r="J1681"/>
      <c r="K1681"/>
      <c r="L1681"/>
      <c r="M1681"/>
      <c r="N1681"/>
      <c r="O1681"/>
      <c r="P1681"/>
      <c r="Q1681"/>
    </row>
    <row r="1682" spans="2:17">
      <c r="B1682"/>
      <c r="C1682"/>
      <c r="D1682"/>
      <c r="E1682"/>
      <c r="F1682"/>
      <c r="G1682"/>
      <c r="H1682"/>
      <c r="I1682"/>
      <c r="J1682"/>
      <c r="K1682"/>
      <c r="L1682"/>
      <c r="M1682"/>
      <c r="N1682"/>
      <c r="O1682"/>
      <c r="P1682"/>
      <c r="Q1682"/>
    </row>
    <row r="1683" spans="2:17">
      <c r="B1683"/>
      <c r="C1683"/>
      <c r="D1683"/>
      <c r="E1683"/>
      <c r="F1683"/>
      <c r="G1683"/>
      <c r="H1683"/>
      <c r="I1683"/>
      <c r="J1683"/>
      <c r="K1683"/>
      <c r="L1683"/>
      <c r="M1683"/>
      <c r="N1683"/>
      <c r="O1683"/>
      <c r="P1683"/>
      <c r="Q1683"/>
    </row>
    <row r="1684" spans="2:17">
      <c r="B1684"/>
      <c r="C1684"/>
      <c r="D1684"/>
      <c r="E1684"/>
      <c r="F1684"/>
      <c r="G1684"/>
      <c r="H1684"/>
      <c r="I1684"/>
      <c r="J1684"/>
      <c r="K1684"/>
      <c r="L1684"/>
      <c r="M1684"/>
      <c r="N1684"/>
      <c r="O1684"/>
      <c r="P1684"/>
      <c r="Q1684"/>
    </row>
    <row r="1685" spans="2:17">
      <c r="B1685"/>
      <c r="C1685"/>
      <c r="D1685"/>
      <c r="E1685"/>
      <c r="F1685"/>
      <c r="G1685"/>
      <c r="H1685"/>
      <c r="I1685"/>
      <c r="J1685"/>
      <c r="K1685"/>
      <c r="L1685"/>
      <c r="M1685"/>
      <c r="N1685"/>
      <c r="O1685"/>
      <c r="P1685"/>
      <c r="Q1685"/>
    </row>
    <row r="1686" spans="2:17">
      <c r="B1686"/>
      <c r="C1686"/>
      <c r="D1686"/>
      <c r="E1686"/>
      <c r="F1686"/>
      <c r="G1686"/>
      <c r="H1686"/>
      <c r="I1686"/>
      <c r="J1686"/>
      <c r="K1686"/>
      <c r="L1686"/>
      <c r="M1686"/>
      <c r="N1686"/>
      <c r="O1686"/>
      <c r="P1686"/>
      <c r="Q1686"/>
    </row>
    <row r="1687" spans="2:17">
      <c r="B1687"/>
      <c r="C1687"/>
      <c r="D1687"/>
      <c r="E1687"/>
      <c r="F1687"/>
      <c r="G1687"/>
      <c r="H1687"/>
      <c r="I1687"/>
      <c r="J1687"/>
      <c r="K1687"/>
      <c r="L1687"/>
      <c r="M1687"/>
      <c r="N1687"/>
      <c r="O1687"/>
      <c r="P1687"/>
      <c r="Q1687"/>
    </row>
    <row r="1688" spans="2:17">
      <c r="B1688"/>
      <c r="C1688"/>
      <c r="D1688"/>
      <c r="E1688"/>
      <c r="F1688"/>
      <c r="G1688"/>
      <c r="H1688"/>
      <c r="I1688"/>
      <c r="J1688"/>
      <c r="K1688"/>
      <c r="L1688"/>
      <c r="M1688"/>
      <c r="N1688"/>
      <c r="O1688"/>
      <c r="P1688"/>
      <c r="Q1688"/>
    </row>
    <row r="1689" spans="2:17">
      <c r="B1689"/>
      <c r="C1689"/>
      <c r="D1689"/>
      <c r="E1689"/>
      <c r="F1689"/>
      <c r="G1689"/>
      <c r="H1689"/>
      <c r="I1689"/>
      <c r="J1689"/>
      <c r="K1689"/>
      <c r="L1689"/>
      <c r="M1689"/>
      <c r="N1689"/>
      <c r="O1689"/>
      <c r="P1689"/>
      <c r="Q1689"/>
    </row>
    <row r="1690" spans="2:17">
      <c r="B1690"/>
      <c r="C1690"/>
      <c r="D1690"/>
      <c r="E1690"/>
      <c r="F1690"/>
      <c r="G1690"/>
      <c r="H1690"/>
      <c r="I1690"/>
      <c r="J1690"/>
      <c r="K1690"/>
      <c r="L1690"/>
      <c r="M1690"/>
      <c r="N1690"/>
      <c r="O1690"/>
      <c r="P1690"/>
      <c r="Q1690"/>
    </row>
    <row r="1691" spans="2:17">
      <c r="B1691"/>
      <c r="C1691"/>
      <c r="D1691"/>
      <c r="E1691"/>
      <c r="F1691"/>
      <c r="G1691"/>
      <c r="H1691"/>
      <c r="I1691"/>
      <c r="J1691"/>
      <c r="K1691"/>
      <c r="L1691"/>
      <c r="M1691"/>
      <c r="N1691"/>
      <c r="O1691"/>
      <c r="P1691"/>
      <c r="Q1691"/>
    </row>
    <row r="1692" spans="2:17">
      <c r="B1692"/>
      <c r="C1692"/>
      <c r="D1692"/>
      <c r="E1692"/>
      <c r="F1692"/>
      <c r="G1692"/>
      <c r="H1692"/>
      <c r="I1692"/>
      <c r="J1692"/>
      <c r="K1692"/>
      <c r="L1692"/>
      <c r="M1692"/>
      <c r="N1692"/>
      <c r="O1692"/>
      <c r="P1692"/>
      <c r="Q1692"/>
    </row>
    <row r="1693" spans="2:17">
      <c r="B1693"/>
      <c r="C1693"/>
      <c r="D1693"/>
      <c r="E1693"/>
      <c r="F1693"/>
      <c r="G1693"/>
      <c r="H1693"/>
      <c r="I1693"/>
      <c r="J1693"/>
      <c r="K1693"/>
      <c r="L1693"/>
      <c r="M1693"/>
      <c r="N1693"/>
      <c r="O1693"/>
      <c r="P1693"/>
      <c r="Q1693"/>
    </row>
    <row r="1694" spans="2:17">
      <c r="B1694"/>
      <c r="C1694"/>
      <c r="D1694"/>
      <c r="E1694"/>
      <c r="F1694"/>
      <c r="G1694"/>
      <c r="H1694"/>
      <c r="I1694"/>
      <c r="J1694"/>
      <c r="K1694"/>
      <c r="L1694"/>
      <c r="M1694"/>
      <c r="N1694"/>
      <c r="O1694"/>
      <c r="P1694"/>
      <c r="Q1694"/>
    </row>
    <row r="1695" spans="2:17">
      <c r="B1695"/>
      <c r="C1695"/>
      <c r="D1695"/>
      <c r="E1695"/>
      <c r="F1695"/>
      <c r="G1695"/>
      <c r="H1695"/>
      <c r="I1695"/>
      <c r="J1695"/>
      <c r="K1695"/>
      <c r="L1695"/>
      <c r="M1695"/>
      <c r="N1695"/>
      <c r="O1695"/>
      <c r="P1695"/>
      <c r="Q1695"/>
    </row>
    <row r="1696" spans="2:17">
      <c r="B1696"/>
      <c r="C1696"/>
      <c r="D1696"/>
      <c r="E1696"/>
      <c r="F1696"/>
      <c r="G1696"/>
      <c r="H1696"/>
      <c r="I1696"/>
      <c r="J1696"/>
      <c r="K1696"/>
      <c r="L1696"/>
      <c r="M1696"/>
      <c r="N1696"/>
      <c r="O1696"/>
      <c r="P1696"/>
      <c r="Q1696"/>
    </row>
    <row r="1697" spans="2:17">
      <c r="B1697"/>
      <c r="C1697"/>
      <c r="D1697"/>
      <c r="E1697"/>
      <c r="F1697"/>
      <c r="G1697"/>
      <c r="H1697"/>
      <c r="I1697"/>
      <c r="J1697"/>
      <c r="K1697"/>
      <c r="L1697"/>
      <c r="M1697"/>
      <c r="N1697"/>
      <c r="O1697"/>
      <c r="P1697"/>
      <c r="Q1697"/>
    </row>
    <row r="1698" spans="2:17">
      <c r="B1698"/>
      <c r="C1698"/>
      <c r="D1698"/>
      <c r="E1698"/>
      <c r="F1698"/>
      <c r="G1698"/>
      <c r="H1698"/>
      <c r="I1698"/>
      <c r="J1698"/>
      <c r="K1698"/>
      <c r="L1698"/>
      <c r="M1698"/>
      <c r="N1698"/>
      <c r="O1698"/>
      <c r="P1698"/>
      <c r="Q1698"/>
    </row>
    <row r="1699" spans="2:17">
      <c r="B1699"/>
      <c r="C1699"/>
      <c r="D1699"/>
      <c r="E1699"/>
      <c r="F1699"/>
      <c r="G1699"/>
      <c r="H1699"/>
      <c r="I1699"/>
      <c r="J1699"/>
      <c r="K1699"/>
      <c r="L1699"/>
      <c r="M1699"/>
      <c r="N1699"/>
      <c r="O1699"/>
      <c r="P1699"/>
      <c r="Q1699"/>
    </row>
    <row r="1700" spans="2:17">
      <c r="B1700"/>
      <c r="C1700"/>
      <c r="D1700"/>
      <c r="E1700"/>
      <c r="F1700"/>
      <c r="G1700"/>
      <c r="H1700"/>
      <c r="I1700"/>
      <c r="J1700"/>
      <c r="K1700"/>
      <c r="L1700"/>
      <c r="M1700"/>
      <c r="N1700"/>
      <c r="O1700"/>
      <c r="P1700"/>
      <c r="Q1700"/>
    </row>
    <row r="1701" spans="2:17">
      <c r="B1701"/>
      <c r="C1701"/>
      <c r="D1701"/>
      <c r="E1701"/>
      <c r="F1701"/>
      <c r="G1701"/>
      <c r="H1701"/>
      <c r="I1701"/>
      <c r="J1701"/>
      <c r="K1701"/>
      <c r="L1701"/>
      <c r="M1701"/>
      <c r="N1701"/>
      <c r="O1701"/>
      <c r="P1701"/>
      <c r="Q1701"/>
    </row>
    <row r="1702" spans="2:17">
      <c r="B1702"/>
      <c r="C1702"/>
      <c r="D1702"/>
      <c r="E1702"/>
      <c r="F1702"/>
      <c r="G1702"/>
      <c r="H1702"/>
      <c r="I1702"/>
      <c r="J1702"/>
      <c r="K1702"/>
      <c r="L1702"/>
      <c r="M1702"/>
      <c r="N1702"/>
      <c r="O1702"/>
      <c r="P1702"/>
      <c r="Q1702"/>
    </row>
    <row r="1703" spans="2:17">
      <c r="B1703"/>
      <c r="C1703"/>
      <c r="D1703"/>
      <c r="E1703"/>
      <c r="F1703"/>
      <c r="G1703"/>
      <c r="H1703"/>
      <c r="I1703"/>
      <c r="J1703"/>
      <c r="K1703"/>
      <c r="L1703"/>
      <c r="M1703"/>
      <c r="N1703"/>
      <c r="O1703"/>
      <c r="P1703"/>
      <c r="Q1703"/>
    </row>
    <row r="1704" spans="2:17">
      <c r="B1704"/>
      <c r="C1704"/>
      <c r="D1704"/>
      <c r="E1704"/>
      <c r="F1704"/>
      <c r="G1704"/>
      <c r="H1704"/>
      <c r="I1704"/>
      <c r="J1704"/>
      <c r="K1704"/>
      <c r="L1704"/>
      <c r="M1704"/>
      <c r="N1704"/>
      <c r="O1704"/>
      <c r="P1704"/>
      <c r="Q1704"/>
    </row>
    <row r="1705" spans="2:17">
      <c r="B1705"/>
      <c r="C1705"/>
      <c r="D1705"/>
      <c r="E1705"/>
      <c r="F1705"/>
      <c r="G1705"/>
      <c r="H1705"/>
      <c r="I1705"/>
      <c r="J1705"/>
      <c r="K1705"/>
      <c r="L1705"/>
      <c r="M1705"/>
      <c r="N1705"/>
      <c r="O1705"/>
      <c r="P1705"/>
      <c r="Q1705"/>
    </row>
    <row r="1706" spans="2:17">
      <c r="B1706"/>
      <c r="C1706"/>
      <c r="D1706"/>
      <c r="E1706"/>
      <c r="F1706"/>
      <c r="G1706"/>
      <c r="H1706"/>
      <c r="I1706"/>
      <c r="J1706"/>
      <c r="K1706"/>
      <c r="L1706"/>
      <c r="M1706"/>
      <c r="N1706"/>
      <c r="O1706"/>
      <c r="P1706"/>
      <c r="Q1706"/>
    </row>
    <row r="1707" spans="2:17">
      <c r="B1707"/>
      <c r="C1707"/>
      <c r="D1707"/>
      <c r="E1707"/>
      <c r="F1707"/>
      <c r="G1707"/>
      <c r="H1707"/>
      <c r="I1707"/>
      <c r="J1707"/>
      <c r="K1707"/>
      <c r="L1707"/>
      <c r="M1707"/>
      <c r="N1707"/>
      <c r="O1707"/>
      <c r="P1707"/>
      <c r="Q1707"/>
    </row>
    <row r="1708" spans="2:17">
      <c r="B1708"/>
      <c r="C1708"/>
      <c r="D1708"/>
      <c r="E1708"/>
      <c r="F1708"/>
      <c r="G1708"/>
      <c r="H1708"/>
      <c r="I1708"/>
      <c r="J1708"/>
      <c r="K1708"/>
      <c r="L1708"/>
      <c r="M1708"/>
      <c r="N1708"/>
      <c r="O1708"/>
      <c r="P1708"/>
      <c r="Q1708"/>
    </row>
    <row r="1709" spans="2:17">
      <c r="B1709"/>
      <c r="C1709"/>
      <c r="D1709"/>
      <c r="E1709"/>
      <c r="F1709"/>
      <c r="G1709"/>
      <c r="H1709"/>
      <c r="I1709"/>
      <c r="J1709"/>
      <c r="K1709"/>
      <c r="L1709"/>
      <c r="M1709"/>
      <c r="N1709"/>
      <c r="O1709"/>
      <c r="P1709"/>
      <c r="Q1709"/>
    </row>
    <row r="1710" spans="2:17">
      <c r="B1710"/>
      <c r="C1710"/>
      <c r="D1710"/>
      <c r="E1710"/>
      <c r="F1710"/>
      <c r="G1710"/>
      <c r="H1710"/>
      <c r="I1710"/>
      <c r="J1710"/>
      <c r="K1710"/>
      <c r="L1710"/>
      <c r="M1710"/>
      <c r="N1710"/>
      <c r="O1710"/>
      <c r="P1710"/>
      <c r="Q1710"/>
    </row>
    <row r="1711" spans="2:17">
      <c r="B1711"/>
      <c r="C1711"/>
      <c r="D1711"/>
      <c r="E1711"/>
      <c r="F1711"/>
      <c r="G1711"/>
      <c r="H1711"/>
      <c r="I1711"/>
      <c r="J1711"/>
      <c r="K1711"/>
      <c r="L1711"/>
      <c r="M1711"/>
      <c r="N1711"/>
      <c r="O1711"/>
      <c r="P1711"/>
      <c r="Q1711"/>
    </row>
    <row r="1712" spans="2:17">
      <c r="B1712"/>
      <c r="C1712"/>
      <c r="D1712"/>
      <c r="E1712"/>
      <c r="F1712"/>
      <c r="G1712"/>
      <c r="H1712"/>
      <c r="I1712"/>
      <c r="J1712"/>
      <c r="K1712"/>
      <c r="L1712"/>
      <c r="M1712"/>
      <c r="N1712"/>
      <c r="O1712"/>
      <c r="P1712"/>
      <c r="Q1712"/>
    </row>
    <row r="1713" spans="2:17">
      <c r="B1713"/>
      <c r="C1713"/>
      <c r="D1713"/>
      <c r="E1713"/>
      <c r="F1713"/>
      <c r="G1713"/>
      <c r="H1713"/>
      <c r="I1713"/>
      <c r="J1713"/>
      <c r="K1713"/>
      <c r="L1713"/>
      <c r="M1713"/>
      <c r="N1713"/>
      <c r="O1713"/>
      <c r="P1713"/>
      <c r="Q1713"/>
    </row>
    <row r="1714" spans="2:17">
      <c r="B1714"/>
      <c r="C1714"/>
      <c r="D1714"/>
      <c r="E1714"/>
      <c r="F1714"/>
      <c r="G1714"/>
      <c r="H1714"/>
      <c r="I1714"/>
      <c r="J1714"/>
      <c r="K1714"/>
      <c r="L1714"/>
      <c r="M1714"/>
      <c r="N1714"/>
      <c r="O1714"/>
      <c r="P1714"/>
      <c r="Q1714"/>
    </row>
    <row r="1715" spans="2:17">
      <c r="B1715"/>
      <c r="C1715"/>
      <c r="D1715"/>
      <c r="E1715"/>
      <c r="F1715"/>
      <c r="G1715"/>
      <c r="H1715"/>
      <c r="I1715"/>
      <c r="J1715"/>
      <c r="K1715"/>
      <c r="L1715"/>
      <c r="M1715"/>
      <c r="N1715"/>
      <c r="O1715"/>
      <c r="P1715"/>
      <c r="Q1715"/>
    </row>
    <row r="1716" spans="2:17">
      <c r="B1716"/>
      <c r="C1716"/>
      <c r="D1716"/>
      <c r="E1716"/>
      <c r="F1716"/>
      <c r="G1716"/>
      <c r="H1716"/>
      <c r="I1716"/>
      <c r="J1716"/>
      <c r="K1716"/>
      <c r="L1716"/>
      <c r="M1716"/>
      <c r="N1716"/>
      <c r="O1716"/>
      <c r="P1716"/>
      <c r="Q1716"/>
    </row>
    <row r="1717" spans="2:17">
      <c r="B1717"/>
      <c r="C1717"/>
      <c r="D1717"/>
      <c r="E1717"/>
      <c r="F1717"/>
      <c r="G1717"/>
      <c r="H1717"/>
      <c r="I1717"/>
      <c r="J1717"/>
      <c r="K1717"/>
      <c r="L1717"/>
      <c r="M1717"/>
      <c r="N1717"/>
      <c r="O1717"/>
      <c r="P1717"/>
      <c r="Q1717"/>
    </row>
    <row r="1718" spans="2:17">
      <c r="B1718"/>
      <c r="C1718"/>
      <c r="D1718"/>
      <c r="E1718"/>
      <c r="F1718"/>
      <c r="G1718"/>
      <c r="H1718"/>
      <c r="I1718"/>
      <c r="J1718"/>
      <c r="K1718"/>
      <c r="L1718"/>
      <c r="M1718"/>
      <c r="N1718"/>
      <c r="O1718"/>
      <c r="P1718"/>
      <c r="Q1718"/>
    </row>
    <row r="1719" spans="2:17">
      <c r="B1719"/>
      <c r="C1719"/>
      <c r="D1719"/>
      <c r="E1719"/>
      <c r="F1719"/>
      <c r="G1719"/>
      <c r="H1719"/>
      <c r="I1719"/>
      <c r="J1719"/>
      <c r="K1719"/>
      <c r="L1719"/>
      <c r="M1719"/>
      <c r="N1719"/>
      <c r="O1719"/>
      <c r="P1719"/>
      <c r="Q1719"/>
    </row>
    <row r="1720" spans="2:17">
      <c r="B1720"/>
      <c r="C1720"/>
      <c r="D1720"/>
      <c r="E1720"/>
      <c r="F1720"/>
      <c r="G1720"/>
      <c r="H1720"/>
      <c r="I1720"/>
      <c r="J1720"/>
      <c r="K1720"/>
      <c r="L1720"/>
      <c r="M1720"/>
      <c r="N1720"/>
      <c r="O1720"/>
      <c r="P1720"/>
      <c r="Q1720"/>
    </row>
    <row r="1721" spans="2:17">
      <c r="B1721"/>
      <c r="C1721"/>
      <c r="D1721"/>
      <c r="E1721"/>
      <c r="F1721"/>
      <c r="G1721"/>
      <c r="H1721"/>
      <c r="I1721"/>
      <c r="J1721"/>
      <c r="K1721"/>
      <c r="L1721"/>
      <c r="M1721"/>
      <c r="N1721"/>
      <c r="O1721"/>
      <c r="P1721"/>
      <c r="Q1721"/>
    </row>
    <row r="1722" spans="2:17">
      <c r="B1722"/>
      <c r="C1722"/>
      <c r="D1722"/>
      <c r="E1722"/>
      <c r="F1722"/>
      <c r="G1722"/>
      <c r="H1722"/>
      <c r="I1722"/>
      <c r="J1722"/>
      <c r="K1722"/>
      <c r="L1722"/>
      <c r="M1722"/>
      <c r="N1722"/>
      <c r="O1722"/>
      <c r="P1722"/>
      <c r="Q1722"/>
    </row>
    <row r="1723" spans="2:17">
      <c r="B1723"/>
      <c r="C1723"/>
      <c r="D1723"/>
      <c r="E1723"/>
      <c r="F1723"/>
      <c r="G1723"/>
      <c r="H1723"/>
      <c r="I1723"/>
      <c r="J1723"/>
      <c r="K1723"/>
      <c r="L1723"/>
      <c r="M1723"/>
      <c r="N1723"/>
      <c r="O1723"/>
      <c r="P1723"/>
      <c r="Q1723"/>
    </row>
    <row r="1724" spans="2:17">
      <c r="B1724"/>
      <c r="C1724"/>
      <c r="D1724"/>
      <c r="E1724"/>
      <c r="F1724"/>
      <c r="G1724"/>
      <c r="H1724"/>
      <c r="I1724"/>
      <c r="J1724"/>
      <c r="K1724"/>
      <c r="L1724"/>
      <c r="M1724"/>
      <c r="N1724"/>
      <c r="O1724"/>
      <c r="P1724"/>
      <c r="Q1724"/>
    </row>
    <row r="1725" spans="2:17">
      <c r="B1725"/>
      <c r="C1725"/>
      <c r="D1725"/>
      <c r="E1725"/>
      <c r="F1725"/>
      <c r="G1725"/>
      <c r="H1725"/>
      <c r="I1725"/>
      <c r="J1725"/>
      <c r="K1725"/>
      <c r="L1725"/>
      <c r="M1725"/>
      <c r="N1725"/>
      <c r="O1725"/>
      <c r="P1725"/>
      <c r="Q1725"/>
    </row>
    <row r="1726" spans="2:17">
      <c r="B1726"/>
      <c r="C1726"/>
      <c r="D1726"/>
      <c r="E1726"/>
      <c r="F1726"/>
      <c r="G1726"/>
      <c r="H1726"/>
      <c r="I1726"/>
      <c r="J1726"/>
      <c r="K1726"/>
      <c r="L1726"/>
      <c r="M1726"/>
      <c r="N1726"/>
      <c r="O1726"/>
      <c r="P1726"/>
      <c r="Q1726"/>
    </row>
    <row r="1727" spans="2:17">
      <c r="B1727"/>
      <c r="C1727"/>
      <c r="D1727"/>
      <c r="E1727"/>
      <c r="F1727"/>
      <c r="G1727"/>
      <c r="H1727"/>
      <c r="I1727"/>
      <c r="J1727"/>
      <c r="K1727"/>
      <c r="L1727"/>
      <c r="M1727"/>
      <c r="N1727"/>
      <c r="O1727"/>
      <c r="P1727"/>
      <c r="Q1727"/>
    </row>
    <row r="1728" spans="2:17">
      <c r="B1728"/>
      <c r="C1728"/>
      <c r="D1728"/>
      <c r="E1728"/>
      <c r="F1728"/>
      <c r="G1728"/>
      <c r="H1728"/>
      <c r="I1728"/>
      <c r="J1728"/>
      <c r="K1728"/>
      <c r="L1728"/>
      <c r="M1728"/>
      <c r="N1728"/>
      <c r="O1728"/>
      <c r="P1728"/>
      <c r="Q1728"/>
    </row>
    <row r="1729" spans="2:17">
      <c r="B1729"/>
      <c r="C1729"/>
      <c r="D1729"/>
      <c r="E1729"/>
      <c r="F1729"/>
      <c r="G1729"/>
      <c r="H1729"/>
      <c r="I1729"/>
      <c r="J1729"/>
      <c r="K1729"/>
      <c r="L1729"/>
      <c r="M1729"/>
      <c r="N1729"/>
      <c r="O1729"/>
      <c r="P1729"/>
      <c r="Q1729"/>
    </row>
    <row r="1730" spans="2:17">
      <c r="B1730"/>
      <c r="C1730"/>
      <c r="D1730"/>
      <c r="E1730"/>
      <c r="F1730"/>
      <c r="G1730"/>
      <c r="H1730"/>
      <c r="I1730"/>
      <c r="J1730"/>
      <c r="K1730"/>
      <c r="L1730"/>
      <c r="M1730"/>
      <c r="N1730"/>
      <c r="O1730"/>
      <c r="P1730"/>
      <c r="Q1730"/>
    </row>
    <row r="1731" spans="2:17">
      <c r="B1731"/>
      <c r="C1731"/>
      <c r="D1731"/>
      <c r="E1731"/>
      <c r="F1731"/>
      <c r="G1731"/>
      <c r="H1731"/>
      <c r="I1731"/>
      <c r="J1731"/>
      <c r="K1731"/>
      <c r="L1731"/>
      <c r="M1731"/>
      <c r="N1731"/>
      <c r="O1731"/>
      <c r="P1731"/>
      <c r="Q1731"/>
    </row>
    <row r="1732" spans="2:17">
      <c r="B1732"/>
      <c r="C1732"/>
      <c r="D1732"/>
      <c r="E1732"/>
      <c r="F1732"/>
      <c r="G1732"/>
      <c r="H1732"/>
      <c r="I1732"/>
      <c r="J1732"/>
      <c r="K1732"/>
      <c r="L1732"/>
      <c r="M1732"/>
      <c r="N1732"/>
      <c r="O1732"/>
      <c r="P1732"/>
      <c r="Q1732"/>
    </row>
    <row r="1733" spans="2:17">
      <c r="B1733"/>
      <c r="C1733"/>
      <c r="D1733"/>
      <c r="E1733"/>
      <c r="F1733"/>
      <c r="G1733"/>
      <c r="H1733"/>
      <c r="I1733"/>
      <c r="J1733"/>
      <c r="K1733"/>
      <c r="L1733"/>
      <c r="M1733"/>
      <c r="N1733"/>
      <c r="O1733"/>
      <c r="P1733"/>
      <c r="Q1733"/>
    </row>
    <row r="1734" spans="2:17">
      <c r="B1734"/>
      <c r="C1734"/>
      <c r="D1734"/>
      <c r="E1734"/>
      <c r="F1734"/>
      <c r="G1734"/>
      <c r="H1734"/>
      <c r="I1734"/>
      <c r="J1734"/>
      <c r="K1734"/>
      <c r="L1734"/>
      <c r="M1734"/>
      <c r="N1734"/>
      <c r="O1734"/>
      <c r="P1734"/>
      <c r="Q1734"/>
    </row>
    <row r="1735" spans="2:17">
      <c r="B1735"/>
      <c r="C1735"/>
      <c r="D1735"/>
      <c r="E1735"/>
      <c r="F1735"/>
      <c r="G1735"/>
      <c r="H1735"/>
      <c r="I1735"/>
      <c r="J1735"/>
      <c r="K1735"/>
      <c r="L1735"/>
      <c r="M1735"/>
      <c r="N1735"/>
      <c r="O1735"/>
      <c r="P1735"/>
      <c r="Q1735"/>
    </row>
    <row r="1736" spans="2:17">
      <c r="B1736"/>
      <c r="C1736"/>
      <c r="D1736"/>
      <c r="E1736"/>
      <c r="F1736"/>
      <c r="G1736"/>
      <c r="H1736"/>
      <c r="I1736"/>
      <c r="J1736"/>
      <c r="K1736"/>
      <c r="L1736"/>
      <c r="M1736"/>
      <c r="N1736"/>
      <c r="O1736"/>
      <c r="P1736"/>
      <c r="Q1736"/>
    </row>
    <row r="1737" spans="2:17">
      <c r="B1737"/>
      <c r="C1737"/>
      <c r="D1737"/>
      <c r="E1737"/>
      <c r="F1737"/>
      <c r="G1737"/>
      <c r="H1737"/>
      <c r="I1737"/>
      <c r="J1737"/>
      <c r="K1737"/>
      <c r="L1737"/>
      <c r="M1737"/>
      <c r="N1737"/>
      <c r="O1737"/>
      <c r="P1737"/>
      <c r="Q1737"/>
    </row>
    <row r="1738" spans="2:17">
      <c r="B1738"/>
      <c r="C1738"/>
      <c r="D1738"/>
      <c r="E1738"/>
      <c r="F1738"/>
      <c r="G1738"/>
      <c r="H1738"/>
      <c r="I1738"/>
      <c r="J1738"/>
      <c r="K1738"/>
      <c r="L1738"/>
      <c r="M1738"/>
      <c r="N1738"/>
      <c r="O1738"/>
      <c r="P1738"/>
      <c r="Q1738"/>
    </row>
    <row r="1739" spans="2:17">
      <c r="B1739"/>
      <c r="C1739"/>
      <c r="D1739"/>
      <c r="E1739"/>
      <c r="F1739"/>
      <c r="G1739"/>
      <c r="H1739"/>
      <c r="I1739"/>
      <c r="J1739"/>
      <c r="K1739"/>
      <c r="L1739"/>
      <c r="M1739"/>
      <c r="N1739"/>
      <c r="O1739"/>
      <c r="P1739"/>
      <c r="Q1739"/>
    </row>
    <row r="1740" spans="2:17">
      <c r="B1740"/>
      <c r="C1740"/>
      <c r="D1740"/>
      <c r="E1740"/>
      <c r="F1740"/>
      <c r="G1740"/>
      <c r="H1740"/>
      <c r="I1740"/>
      <c r="J1740"/>
      <c r="K1740"/>
      <c r="L1740"/>
      <c r="M1740"/>
      <c r="N1740"/>
      <c r="O1740"/>
      <c r="P1740"/>
      <c r="Q1740"/>
    </row>
    <row r="1741" spans="2:17">
      <c r="B1741"/>
      <c r="C1741"/>
      <c r="D1741"/>
      <c r="E1741"/>
      <c r="F1741"/>
      <c r="G1741"/>
      <c r="H1741"/>
      <c r="I1741"/>
      <c r="J1741"/>
      <c r="K1741"/>
      <c r="L1741"/>
      <c r="M1741"/>
      <c r="N1741"/>
      <c r="O1741"/>
      <c r="P1741"/>
      <c r="Q1741"/>
    </row>
    <row r="1742" spans="2:17">
      <c r="B1742"/>
      <c r="C1742"/>
      <c r="D1742"/>
      <c r="E1742"/>
      <c r="F1742"/>
      <c r="G1742"/>
      <c r="H1742"/>
      <c r="I1742"/>
      <c r="J1742"/>
      <c r="K1742"/>
      <c r="L1742"/>
      <c r="M1742"/>
      <c r="N1742"/>
      <c r="O1742"/>
      <c r="P1742"/>
      <c r="Q1742"/>
    </row>
    <row r="1743" spans="2:17">
      <c r="B1743"/>
      <c r="C1743"/>
      <c r="D1743"/>
      <c r="E1743"/>
      <c r="F1743"/>
      <c r="G1743"/>
      <c r="H1743"/>
      <c r="I1743"/>
      <c r="J1743"/>
      <c r="K1743"/>
      <c r="L1743"/>
      <c r="M1743"/>
      <c r="N1743"/>
      <c r="O1743"/>
      <c r="P1743"/>
      <c r="Q1743"/>
    </row>
    <row r="1744" spans="2:17">
      <c r="B1744"/>
      <c r="C1744"/>
      <c r="D1744"/>
      <c r="E1744"/>
      <c r="F1744"/>
      <c r="G1744"/>
      <c r="H1744"/>
      <c r="I1744"/>
      <c r="J1744"/>
      <c r="K1744"/>
      <c r="L1744"/>
      <c r="M1744"/>
      <c r="N1744"/>
      <c r="O1744"/>
      <c r="P1744"/>
      <c r="Q1744"/>
    </row>
    <row r="1745" spans="2:17">
      <c r="B1745"/>
      <c r="C1745"/>
      <c r="D1745"/>
      <c r="E1745"/>
      <c r="F1745"/>
      <c r="G1745"/>
      <c r="H1745"/>
      <c r="I1745"/>
      <c r="J1745"/>
      <c r="K1745"/>
      <c r="L1745"/>
      <c r="M1745"/>
      <c r="N1745"/>
      <c r="O1745"/>
      <c r="P1745"/>
      <c r="Q1745"/>
    </row>
    <row r="1746" spans="2:17">
      <c r="B1746"/>
      <c r="C1746"/>
      <c r="D1746"/>
      <c r="E1746"/>
      <c r="F1746"/>
      <c r="G1746"/>
      <c r="H1746"/>
      <c r="I1746"/>
      <c r="J1746"/>
      <c r="K1746"/>
      <c r="L1746"/>
      <c r="M1746"/>
      <c r="N1746"/>
      <c r="O1746"/>
      <c r="P1746"/>
      <c r="Q1746"/>
    </row>
    <row r="1747" spans="2:17">
      <c r="B1747"/>
      <c r="C1747"/>
      <c r="D1747"/>
      <c r="E1747"/>
      <c r="F1747"/>
      <c r="G1747"/>
      <c r="H1747"/>
      <c r="I1747"/>
      <c r="J1747"/>
      <c r="K1747"/>
      <c r="L1747"/>
      <c r="M1747"/>
      <c r="N1747"/>
      <c r="O1747"/>
      <c r="P1747"/>
      <c r="Q1747"/>
    </row>
    <row r="1748" spans="2:17">
      <c r="B1748"/>
      <c r="C1748"/>
      <c r="D1748"/>
      <c r="E1748"/>
      <c r="F1748"/>
      <c r="G1748"/>
      <c r="H1748"/>
      <c r="I1748"/>
      <c r="J1748"/>
      <c r="K1748"/>
      <c r="L1748"/>
      <c r="M1748"/>
      <c r="N1748"/>
      <c r="O1748"/>
      <c r="P1748"/>
      <c r="Q1748"/>
    </row>
    <row r="1749" spans="2:17">
      <c r="B1749"/>
      <c r="C1749"/>
      <c r="D1749"/>
      <c r="E1749"/>
      <c r="F1749"/>
      <c r="G1749"/>
      <c r="H1749"/>
      <c r="I1749"/>
      <c r="J1749"/>
      <c r="K1749"/>
      <c r="L1749"/>
      <c r="M1749"/>
      <c r="N1749"/>
      <c r="O1749"/>
      <c r="P1749"/>
      <c r="Q1749"/>
    </row>
    <row r="1750" spans="2:17">
      <c r="B1750"/>
      <c r="C1750"/>
      <c r="D1750"/>
      <c r="E1750"/>
      <c r="F1750"/>
      <c r="G1750"/>
      <c r="H1750"/>
      <c r="I1750"/>
      <c r="J1750"/>
      <c r="K1750"/>
      <c r="L1750"/>
      <c r="M1750"/>
      <c r="N1750"/>
      <c r="O1750"/>
      <c r="P1750"/>
      <c r="Q1750"/>
    </row>
    <row r="1751" spans="2:17">
      <c r="B1751"/>
      <c r="C1751"/>
      <c r="D1751"/>
      <c r="E1751"/>
      <c r="F1751"/>
      <c r="G1751"/>
      <c r="H1751"/>
      <c r="I1751"/>
      <c r="J1751"/>
      <c r="K1751"/>
      <c r="L1751"/>
      <c r="M1751"/>
      <c r="N1751"/>
      <c r="O1751"/>
      <c r="P1751"/>
      <c r="Q1751"/>
    </row>
    <row r="1752" spans="2:17">
      <c r="B1752"/>
      <c r="C1752"/>
      <c r="D1752"/>
      <c r="E1752"/>
      <c r="F1752"/>
      <c r="G1752"/>
      <c r="H1752"/>
      <c r="I1752"/>
      <c r="J1752"/>
      <c r="K1752"/>
      <c r="L1752"/>
      <c r="M1752"/>
      <c r="N1752"/>
      <c r="O1752"/>
      <c r="P1752"/>
      <c r="Q1752"/>
    </row>
    <row r="1753" spans="2:17">
      <c r="B1753"/>
      <c r="C1753"/>
      <c r="D1753"/>
      <c r="E1753"/>
      <c r="F1753"/>
      <c r="G1753"/>
      <c r="H1753"/>
      <c r="I1753"/>
      <c r="J1753"/>
      <c r="K1753"/>
      <c r="L1753"/>
      <c r="M1753"/>
      <c r="N1753"/>
      <c r="O1753"/>
      <c r="P1753"/>
      <c r="Q1753"/>
    </row>
    <row r="1754" spans="2:17">
      <c r="B1754"/>
      <c r="C1754"/>
      <c r="D1754"/>
      <c r="E1754"/>
      <c r="F1754"/>
      <c r="G1754"/>
      <c r="H1754"/>
      <c r="I1754"/>
      <c r="J1754"/>
      <c r="K1754"/>
      <c r="L1754"/>
      <c r="M1754"/>
      <c r="N1754"/>
      <c r="O1754"/>
      <c r="P1754"/>
      <c r="Q1754"/>
    </row>
    <row r="1755" spans="2:17">
      <c r="B1755"/>
      <c r="C1755"/>
      <c r="D1755"/>
      <c r="E1755"/>
      <c r="F1755"/>
      <c r="G1755"/>
      <c r="H1755"/>
      <c r="I1755"/>
      <c r="J1755"/>
      <c r="K1755"/>
      <c r="L1755"/>
      <c r="M1755"/>
      <c r="N1755"/>
      <c r="O1755"/>
      <c r="P1755"/>
      <c r="Q1755"/>
    </row>
    <row r="1756" spans="2:17">
      <c r="B1756"/>
      <c r="C1756"/>
      <c r="D1756"/>
      <c r="E1756"/>
      <c r="F1756"/>
      <c r="G1756"/>
      <c r="H1756"/>
      <c r="I1756"/>
      <c r="J1756"/>
      <c r="K1756"/>
      <c r="L1756"/>
      <c r="M1756"/>
      <c r="N1756"/>
      <c r="O1756"/>
      <c r="P1756"/>
      <c r="Q1756"/>
    </row>
    <row r="1757" spans="2:17">
      <c r="B1757"/>
      <c r="C1757"/>
      <c r="D1757"/>
      <c r="E1757"/>
      <c r="F1757"/>
      <c r="G1757"/>
      <c r="H1757"/>
      <c r="I1757"/>
      <c r="J1757"/>
      <c r="K1757"/>
      <c r="L1757"/>
      <c r="M1757"/>
      <c r="N1757"/>
      <c r="O1757"/>
      <c r="P1757"/>
      <c r="Q1757"/>
    </row>
    <row r="1758" spans="2:17">
      <c r="B1758"/>
      <c r="C1758"/>
      <c r="D1758"/>
      <c r="E1758"/>
      <c r="F1758"/>
      <c r="G1758"/>
      <c r="H1758"/>
      <c r="I1758"/>
      <c r="J1758"/>
      <c r="K1758"/>
      <c r="L1758"/>
      <c r="M1758"/>
      <c r="N1758"/>
      <c r="O1758"/>
      <c r="P1758"/>
      <c r="Q1758"/>
    </row>
    <row r="1759" spans="2:17">
      <c r="B1759"/>
      <c r="C1759"/>
      <c r="D1759"/>
      <c r="E1759"/>
      <c r="F1759"/>
      <c r="G1759"/>
      <c r="H1759"/>
      <c r="I1759"/>
      <c r="J1759"/>
      <c r="K1759"/>
      <c r="L1759"/>
      <c r="M1759"/>
      <c r="N1759"/>
      <c r="O1759"/>
      <c r="P1759"/>
      <c r="Q1759"/>
    </row>
    <row r="1760" spans="2:17">
      <c r="B1760"/>
      <c r="C1760"/>
      <c r="D1760"/>
      <c r="E1760"/>
      <c r="F1760"/>
      <c r="G1760"/>
      <c r="H1760"/>
      <c r="I1760"/>
      <c r="J1760"/>
      <c r="K1760"/>
      <c r="L1760"/>
      <c r="M1760"/>
      <c r="N1760"/>
      <c r="O1760"/>
      <c r="P1760"/>
      <c r="Q1760"/>
    </row>
    <row r="1761" spans="2:17">
      <c r="B1761"/>
      <c r="C1761"/>
      <c r="D1761"/>
      <c r="E1761"/>
      <c r="F1761"/>
      <c r="G1761"/>
      <c r="H1761"/>
      <c r="I1761"/>
      <c r="J1761"/>
      <c r="K1761"/>
      <c r="L1761"/>
      <c r="M1761"/>
      <c r="N1761"/>
      <c r="O1761"/>
      <c r="P1761"/>
      <c r="Q1761"/>
    </row>
    <row r="1762" spans="2:17">
      <c r="B1762"/>
      <c r="C1762"/>
      <c r="D1762"/>
      <c r="E1762"/>
      <c r="F1762"/>
      <c r="G1762"/>
      <c r="H1762"/>
      <c r="I1762"/>
      <c r="J1762"/>
      <c r="K1762"/>
      <c r="L1762"/>
      <c r="M1762"/>
      <c r="N1762"/>
      <c r="O1762"/>
      <c r="P1762"/>
      <c r="Q1762"/>
    </row>
    <row r="1763" spans="2:17">
      <c r="B1763"/>
      <c r="C1763"/>
      <c r="D1763"/>
      <c r="E1763"/>
      <c r="F1763"/>
      <c r="G1763"/>
      <c r="H1763"/>
      <c r="I1763"/>
      <c r="J1763"/>
      <c r="K1763"/>
      <c r="L1763"/>
      <c r="M1763"/>
      <c r="N1763"/>
      <c r="O1763"/>
      <c r="P1763"/>
      <c r="Q1763"/>
    </row>
    <row r="1764" spans="2:17">
      <c r="B1764"/>
      <c r="C1764"/>
      <c r="D1764"/>
      <c r="E1764"/>
      <c r="F1764"/>
      <c r="G1764"/>
      <c r="H1764"/>
      <c r="I1764"/>
      <c r="J1764"/>
      <c r="K1764"/>
      <c r="L1764"/>
      <c r="M1764"/>
      <c r="N1764"/>
      <c r="O1764"/>
      <c r="P1764"/>
      <c r="Q1764"/>
    </row>
    <row r="1765" spans="2:17">
      <c r="B1765"/>
      <c r="C1765"/>
      <c r="D1765"/>
      <c r="E1765"/>
      <c r="F1765"/>
      <c r="G1765"/>
      <c r="H1765"/>
      <c r="I1765"/>
      <c r="J1765"/>
      <c r="K1765"/>
      <c r="L1765"/>
      <c r="M1765"/>
      <c r="N1765"/>
      <c r="O1765"/>
      <c r="P1765"/>
      <c r="Q1765"/>
    </row>
    <row r="1766" spans="2:17">
      <c r="B1766"/>
      <c r="C1766"/>
      <c r="D1766"/>
      <c r="E1766"/>
      <c r="F1766"/>
      <c r="G1766"/>
      <c r="H1766"/>
      <c r="I1766"/>
      <c r="J1766"/>
      <c r="K1766"/>
      <c r="L1766"/>
      <c r="M1766"/>
      <c r="N1766"/>
      <c r="O1766"/>
      <c r="P1766"/>
      <c r="Q1766"/>
    </row>
    <row r="1767" spans="2:17">
      <c r="B1767"/>
      <c r="C1767"/>
      <c r="D1767"/>
      <c r="E1767"/>
      <c r="F1767"/>
      <c r="G1767"/>
      <c r="H1767"/>
      <c r="I1767"/>
      <c r="J1767"/>
      <c r="K1767"/>
      <c r="L1767"/>
      <c r="M1767"/>
      <c r="N1767"/>
      <c r="O1767"/>
      <c r="P1767"/>
      <c r="Q1767"/>
    </row>
    <row r="1768" spans="2:17">
      <c r="B1768"/>
      <c r="C1768"/>
      <c r="D1768"/>
      <c r="E1768"/>
      <c r="F1768"/>
      <c r="G1768"/>
      <c r="H1768"/>
      <c r="I1768"/>
      <c r="J1768"/>
      <c r="K1768"/>
      <c r="L1768"/>
      <c r="M1768"/>
      <c r="N1768"/>
      <c r="O1768"/>
      <c r="P1768"/>
      <c r="Q1768"/>
    </row>
    <row r="1769" spans="2:17">
      <c r="B1769"/>
      <c r="C1769"/>
      <c r="D1769"/>
      <c r="E1769"/>
      <c r="F1769"/>
      <c r="G1769"/>
      <c r="H1769"/>
      <c r="I1769"/>
      <c r="J1769"/>
      <c r="K1769"/>
      <c r="L1769"/>
      <c r="M1769"/>
      <c r="N1769"/>
      <c r="O1769"/>
      <c r="P1769"/>
      <c r="Q1769"/>
    </row>
    <row r="1770" spans="2:17">
      <c r="B1770"/>
      <c r="C1770"/>
      <c r="D1770"/>
      <c r="E1770"/>
      <c r="F1770"/>
      <c r="G1770"/>
      <c r="H1770"/>
      <c r="I1770"/>
      <c r="J1770"/>
      <c r="K1770"/>
      <c r="L1770"/>
      <c r="M1770"/>
      <c r="N1770"/>
      <c r="O1770"/>
      <c r="P1770"/>
      <c r="Q1770"/>
    </row>
    <row r="1771" spans="2:17">
      <c r="B1771"/>
      <c r="C1771"/>
      <c r="D1771"/>
      <c r="E1771"/>
      <c r="F1771"/>
      <c r="G1771"/>
      <c r="H1771"/>
      <c r="I1771"/>
      <c r="J1771"/>
      <c r="K1771"/>
      <c r="L1771"/>
      <c r="M1771"/>
      <c r="N1771"/>
      <c r="O1771"/>
      <c r="P1771"/>
      <c r="Q1771"/>
    </row>
    <row r="1772" spans="2:17">
      <c r="B1772"/>
      <c r="C1772"/>
      <c r="D1772"/>
      <c r="E1772"/>
      <c r="F1772"/>
      <c r="G1772"/>
      <c r="H1772"/>
      <c r="I1772"/>
      <c r="J1772"/>
      <c r="K1772"/>
      <c r="L1772"/>
      <c r="M1772"/>
      <c r="N1772"/>
      <c r="O1772"/>
      <c r="P1772"/>
      <c r="Q1772"/>
    </row>
    <row r="1773" spans="2:17">
      <c r="B1773"/>
      <c r="C1773"/>
      <c r="D1773"/>
      <c r="E1773"/>
      <c r="F1773"/>
      <c r="G1773"/>
      <c r="H1773"/>
      <c r="I1773"/>
      <c r="J1773"/>
      <c r="K1773"/>
      <c r="L1773"/>
      <c r="M1773"/>
      <c r="N1773"/>
      <c r="O1773"/>
      <c r="P1773"/>
      <c r="Q1773"/>
    </row>
    <row r="1774" spans="2:17">
      <c r="B1774"/>
      <c r="C1774"/>
      <c r="D1774"/>
      <c r="E1774"/>
      <c r="F1774"/>
      <c r="G1774"/>
      <c r="H1774"/>
      <c r="I1774"/>
      <c r="J1774"/>
      <c r="K1774"/>
      <c r="L1774"/>
      <c r="M1774"/>
      <c r="N1774"/>
      <c r="O1774"/>
      <c r="P1774"/>
      <c r="Q1774"/>
    </row>
    <row r="1775" spans="2:17">
      <c r="B1775"/>
      <c r="C1775"/>
      <c r="D1775"/>
      <c r="E1775"/>
      <c r="F1775"/>
      <c r="G1775"/>
      <c r="H1775"/>
      <c r="I1775"/>
      <c r="J1775"/>
      <c r="K1775"/>
      <c r="L1775"/>
      <c r="M1775"/>
      <c r="N1775"/>
      <c r="O1775"/>
      <c r="P1775"/>
      <c r="Q1775"/>
    </row>
    <row r="1776" spans="2:17">
      <c r="B1776"/>
      <c r="C1776"/>
      <c r="D1776"/>
      <c r="E1776"/>
      <c r="F1776"/>
      <c r="G1776"/>
      <c r="H1776"/>
      <c r="I1776"/>
      <c r="J1776"/>
      <c r="K1776"/>
      <c r="L1776"/>
      <c r="M1776"/>
      <c r="N1776"/>
      <c r="O1776"/>
      <c r="P1776"/>
      <c r="Q1776"/>
    </row>
    <row r="1777" spans="2:17">
      <c r="B1777"/>
      <c r="C1777"/>
      <c r="D1777"/>
      <c r="E1777"/>
      <c r="F1777"/>
      <c r="G1777"/>
      <c r="H1777"/>
      <c r="I1777"/>
      <c r="J1777"/>
      <c r="K1777"/>
      <c r="L1777"/>
      <c r="M1777"/>
      <c r="N1777"/>
      <c r="O1777"/>
      <c r="P1777"/>
      <c r="Q1777"/>
    </row>
    <row r="1778" spans="2:17">
      <c r="B1778"/>
      <c r="C1778"/>
      <c r="D1778"/>
      <c r="E1778"/>
      <c r="F1778"/>
      <c r="G1778"/>
      <c r="H1778"/>
      <c r="I1778"/>
      <c r="J1778"/>
      <c r="K1778"/>
      <c r="L1778"/>
      <c r="M1778"/>
      <c r="N1778"/>
      <c r="O1778"/>
      <c r="P1778"/>
      <c r="Q1778"/>
    </row>
    <row r="1779" spans="2:17">
      <c r="B1779"/>
      <c r="C1779"/>
      <c r="D1779"/>
      <c r="E1779"/>
      <c r="F1779"/>
      <c r="G1779"/>
      <c r="H1779"/>
      <c r="I1779"/>
      <c r="J1779"/>
      <c r="K1779"/>
      <c r="L1779"/>
      <c r="M1779"/>
      <c r="N1779"/>
      <c r="O1779"/>
      <c r="P1779"/>
      <c r="Q1779"/>
    </row>
    <row r="1780" spans="2:17">
      <c r="B1780"/>
      <c r="C1780"/>
      <c r="D1780"/>
      <c r="E1780"/>
      <c r="F1780"/>
      <c r="G1780"/>
      <c r="H1780"/>
      <c r="I1780"/>
      <c r="J1780"/>
      <c r="K1780"/>
      <c r="L1780"/>
      <c r="M1780"/>
      <c r="N1780"/>
      <c r="O1780"/>
      <c r="P1780"/>
      <c r="Q1780"/>
    </row>
    <row r="1781" spans="2:17">
      <c r="B1781"/>
      <c r="C1781"/>
      <c r="D1781"/>
      <c r="E1781"/>
      <c r="F1781"/>
      <c r="G1781"/>
      <c r="H1781"/>
      <c r="I1781"/>
      <c r="J1781"/>
      <c r="K1781"/>
      <c r="L1781"/>
      <c r="M1781"/>
      <c r="N1781"/>
      <c r="O1781"/>
      <c r="P1781"/>
      <c r="Q1781"/>
    </row>
    <row r="1782" spans="2:17">
      <c r="B1782"/>
      <c r="C1782"/>
      <c r="D1782"/>
      <c r="E1782"/>
      <c r="F1782"/>
      <c r="G1782"/>
      <c r="H1782"/>
      <c r="I1782"/>
      <c r="J1782"/>
      <c r="K1782"/>
      <c r="L1782"/>
      <c r="M1782"/>
      <c r="N1782"/>
      <c r="O1782"/>
      <c r="P1782"/>
      <c r="Q1782"/>
    </row>
    <row r="1783" spans="2:17">
      <c r="B1783"/>
      <c r="C1783"/>
      <c r="D1783"/>
      <c r="E1783"/>
      <c r="F1783"/>
      <c r="G1783"/>
      <c r="H1783"/>
      <c r="I1783"/>
      <c r="J1783"/>
      <c r="K1783"/>
      <c r="L1783"/>
      <c r="M1783"/>
      <c r="N1783"/>
      <c r="O1783"/>
      <c r="P1783"/>
      <c r="Q1783"/>
    </row>
    <row r="1784" spans="2:17">
      <c r="B1784"/>
      <c r="C1784"/>
      <c r="D1784"/>
      <c r="E1784"/>
      <c r="F1784"/>
      <c r="G1784"/>
      <c r="H1784"/>
      <c r="I1784"/>
      <c r="J1784"/>
      <c r="K1784"/>
      <c r="L1784"/>
      <c r="M1784"/>
      <c r="N1784"/>
      <c r="O1784"/>
      <c r="P1784"/>
      <c r="Q1784"/>
    </row>
    <row r="1785" spans="2:17">
      <c r="B1785"/>
      <c r="C1785"/>
      <c r="D1785"/>
      <c r="E1785"/>
      <c r="F1785"/>
      <c r="G1785"/>
      <c r="H1785"/>
      <c r="I1785"/>
      <c r="J1785"/>
      <c r="K1785"/>
      <c r="L1785"/>
      <c r="M1785"/>
      <c r="N1785"/>
      <c r="O1785"/>
      <c r="P1785"/>
      <c r="Q1785"/>
    </row>
    <row r="1786" spans="2:17">
      <c r="B1786"/>
      <c r="C1786"/>
      <c r="D1786"/>
      <c r="E1786"/>
      <c r="F1786"/>
      <c r="G1786"/>
      <c r="H1786"/>
      <c r="I1786"/>
      <c r="J1786"/>
      <c r="K1786"/>
      <c r="L1786"/>
      <c r="M1786"/>
      <c r="N1786"/>
      <c r="O1786"/>
      <c r="P1786"/>
      <c r="Q1786"/>
    </row>
    <row r="1787" spans="2:17">
      <c r="B1787"/>
      <c r="C1787"/>
      <c r="D1787"/>
      <c r="E1787"/>
      <c r="F1787"/>
      <c r="G1787"/>
      <c r="H1787"/>
      <c r="I1787"/>
      <c r="J1787"/>
      <c r="K1787"/>
      <c r="L1787"/>
      <c r="M1787"/>
      <c r="N1787"/>
      <c r="O1787"/>
      <c r="P1787"/>
      <c r="Q1787"/>
    </row>
    <row r="1788" spans="2:17">
      <c r="B1788"/>
      <c r="C1788"/>
      <c r="D1788"/>
      <c r="E1788"/>
      <c r="F1788"/>
      <c r="G1788"/>
      <c r="H1788"/>
      <c r="I1788"/>
      <c r="J1788"/>
      <c r="K1788"/>
      <c r="L1788"/>
      <c r="M1788"/>
      <c r="N1788"/>
      <c r="O1788"/>
      <c r="P1788"/>
      <c r="Q1788"/>
    </row>
    <row r="1789" spans="2:17">
      <c r="B1789"/>
      <c r="C1789"/>
      <c r="D1789"/>
      <c r="E1789"/>
      <c r="F1789"/>
      <c r="G1789"/>
      <c r="H1789"/>
      <c r="I1789"/>
      <c r="J1789"/>
      <c r="K1789"/>
      <c r="L1789"/>
      <c r="M1789"/>
      <c r="N1789"/>
      <c r="O1789"/>
      <c r="P1789"/>
      <c r="Q1789"/>
    </row>
    <row r="1790" spans="2:17">
      <c r="B1790"/>
      <c r="C1790"/>
      <c r="D1790"/>
      <c r="E1790"/>
      <c r="F1790"/>
      <c r="G1790"/>
      <c r="H1790"/>
      <c r="I1790"/>
      <c r="J1790"/>
      <c r="K1790"/>
      <c r="L1790"/>
      <c r="M1790"/>
      <c r="N1790"/>
      <c r="O1790"/>
      <c r="P1790"/>
      <c r="Q1790"/>
    </row>
    <row r="1791" spans="2:17">
      <c r="B1791"/>
      <c r="C1791"/>
      <c r="D1791"/>
      <c r="E1791"/>
      <c r="F1791"/>
      <c r="G1791"/>
      <c r="H1791"/>
      <c r="I1791"/>
      <c r="J1791"/>
      <c r="K1791"/>
      <c r="L1791"/>
      <c r="M1791"/>
      <c r="N1791"/>
      <c r="O1791"/>
      <c r="P1791"/>
      <c r="Q1791"/>
    </row>
    <row r="1792" spans="2:17">
      <c r="B1792"/>
      <c r="C1792"/>
      <c r="D1792"/>
      <c r="E1792"/>
      <c r="F1792"/>
      <c r="G1792"/>
      <c r="H1792"/>
      <c r="I1792"/>
      <c r="J1792"/>
      <c r="K1792"/>
      <c r="L1792"/>
      <c r="M1792"/>
      <c r="N1792"/>
      <c r="O1792"/>
      <c r="P1792"/>
      <c r="Q1792"/>
    </row>
    <row r="1793" spans="2:17">
      <c r="B1793"/>
      <c r="C1793"/>
      <c r="D1793"/>
      <c r="E1793"/>
      <c r="F1793"/>
      <c r="G1793"/>
      <c r="H1793"/>
      <c r="I1793"/>
      <c r="J1793"/>
      <c r="K1793"/>
      <c r="L1793"/>
      <c r="M1793"/>
      <c r="N1793"/>
      <c r="O1793"/>
      <c r="P1793"/>
      <c r="Q1793"/>
    </row>
    <row r="1794" spans="2:17">
      <c r="B1794"/>
      <c r="C1794"/>
      <c r="D1794"/>
      <c r="E1794"/>
      <c r="F1794"/>
      <c r="G1794"/>
      <c r="H1794"/>
      <c r="I1794"/>
      <c r="J1794"/>
      <c r="K1794"/>
      <c r="L1794"/>
      <c r="M1794"/>
      <c r="N1794"/>
      <c r="O1794"/>
      <c r="P1794"/>
      <c r="Q1794"/>
    </row>
    <row r="1795" spans="2:17">
      <c r="B1795"/>
      <c r="C1795"/>
      <c r="D1795"/>
      <c r="E1795"/>
      <c r="F1795"/>
      <c r="G1795"/>
      <c r="H1795"/>
      <c r="I1795"/>
      <c r="J1795"/>
      <c r="K1795"/>
      <c r="L1795"/>
      <c r="M1795"/>
      <c r="N1795"/>
      <c r="O1795"/>
      <c r="P1795"/>
      <c r="Q1795"/>
    </row>
    <row r="1796" spans="2:17">
      <c r="B1796"/>
      <c r="C1796"/>
      <c r="D1796"/>
      <c r="E1796"/>
      <c r="F1796"/>
      <c r="G1796"/>
      <c r="H1796"/>
      <c r="I1796"/>
      <c r="J1796"/>
      <c r="K1796"/>
      <c r="L1796"/>
      <c r="M1796"/>
      <c r="N1796"/>
      <c r="O1796"/>
      <c r="P1796"/>
      <c r="Q1796"/>
    </row>
    <row r="1797" spans="2:17">
      <c r="B1797"/>
      <c r="C1797"/>
      <c r="D1797"/>
      <c r="E1797"/>
      <c r="F1797"/>
      <c r="G1797"/>
      <c r="H1797"/>
      <c r="I1797"/>
      <c r="J1797"/>
      <c r="K1797"/>
      <c r="L1797"/>
      <c r="M1797"/>
      <c r="N1797"/>
      <c r="O1797"/>
      <c r="P1797"/>
      <c r="Q1797"/>
    </row>
    <row r="1798" spans="2:17">
      <c r="B1798"/>
      <c r="C1798"/>
      <c r="D1798"/>
      <c r="E1798"/>
      <c r="F1798"/>
      <c r="G1798"/>
      <c r="H1798"/>
      <c r="I1798"/>
      <c r="J1798"/>
      <c r="K1798"/>
      <c r="L1798"/>
      <c r="M1798"/>
      <c r="N1798"/>
      <c r="O1798"/>
      <c r="P1798"/>
      <c r="Q1798"/>
    </row>
    <row r="1799" spans="2:17">
      <c r="B1799"/>
      <c r="C1799"/>
      <c r="D1799"/>
      <c r="E1799"/>
      <c r="F1799"/>
      <c r="G1799"/>
      <c r="H1799"/>
      <c r="I1799"/>
      <c r="J1799"/>
      <c r="K1799"/>
      <c r="L1799"/>
      <c r="M1799"/>
      <c r="N1799"/>
      <c r="O1799"/>
      <c r="P1799"/>
      <c r="Q1799"/>
    </row>
    <row r="1800" spans="2:17">
      <c r="B1800"/>
      <c r="C1800"/>
      <c r="D1800"/>
      <c r="E1800"/>
      <c r="F1800"/>
      <c r="G1800"/>
      <c r="H1800"/>
      <c r="I1800"/>
      <c r="J1800"/>
      <c r="K1800"/>
      <c r="L1800"/>
      <c r="M1800"/>
      <c r="N1800"/>
      <c r="O1800"/>
      <c r="P1800"/>
      <c r="Q1800"/>
    </row>
    <row r="1801" spans="2:17">
      <c r="B1801"/>
      <c r="C1801"/>
      <c r="D1801"/>
      <c r="E1801"/>
      <c r="F1801"/>
      <c r="G1801"/>
      <c r="H1801"/>
      <c r="I1801"/>
      <c r="J1801"/>
      <c r="K1801"/>
      <c r="L1801"/>
      <c r="M1801"/>
      <c r="N1801"/>
      <c r="O1801"/>
      <c r="P1801"/>
      <c r="Q1801"/>
    </row>
    <row r="1802" spans="2:17">
      <c r="B1802"/>
      <c r="C1802"/>
      <c r="D1802"/>
      <c r="E1802"/>
      <c r="F1802"/>
      <c r="G1802"/>
      <c r="H1802"/>
      <c r="I1802"/>
      <c r="J1802"/>
      <c r="K1802"/>
      <c r="L1802"/>
      <c r="M1802"/>
      <c r="N1802"/>
      <c r="O1802"/>
      <c r="P1802"/>
      <c r="Q1802"/>
    </row>
    <row r="1803" spans="2:17">
      <c r="B1803"/>
      <c r="C1803"/>
      <c r="D1803"/>
      <c r="E1803"/>
      <c r="F1803"/>
      <c r="G1803"/>
      <c r="H1803"/>
      <c r="I1803"/>
      <c r="J1803"/>
      <c r="K1803"/>
      <c r="L1803"/>
      <c r="M1803"/>
      <c r="N1803"/>
      <c r="O1803"/>
      <c r="P1803"/>
      <c r="Q1803"/>
    </row>
    <row r="1804" spans="2:17">
      <c r="B1804"/>
      <c r="C1804"/>
      <c r="D1804"/>
      <c r="E1804"/>
      <c r="F1804"/>
      <c r="G1804"/>
      <c r="H1804"/>
      <c r="I1804"/>
      <c r="J1804"/>
      <c r="K1804"/>
      <c r="L1804"/>
      <c r="M1804"/>
      <c r="N1804"/>
      <c r="O1804"/>
      <c r="P1804"/>
      <c r="Q1804"/>
    </row>
    <row r="1805" spans="2:17">
      <c r="B1805"/>
      <c r="C1805"/>
      <c r="D1805"/>
      <c r="E1805"/>
      <c r="F1805"/>
      <c r="G1805"/>
      <c r="H1805"/>
      <c r="I1805"/>
      <c r="J1805"/>
      <c r="K1805"/>
      <c r="L1805"/>
      <c r="M1805"/>
      <c r="N1805"/>
      <c r="O1805"/>
      <c r="P1805"/>
      <c r="Q1805"/>
    </row>
    <row r="1806" spans="2:17">
      <c r="B1806"/>
      <c r="C1806"/>
      <c r="D1806"/>
      <c r="E1806"/>
      <c r="F1806"/>
      <c r="G1806"/>
      <c r="H1806"/>
      <c r="I1806"/>
      <c r="J1806"/>
      <c r="K1806"/>
      <c r="L1806"/>
      <c r="M1806"/>
      <c r="N1806"/>
      <c r="O1806"/>
      <c r="P1806"/>
      <c r="Q1806"/>
    </row>
    <row r="1807" spans="2:17">
      <c r="B1807"/>
      <c r="C1807"/>
      <c r="D1807"/>
      <c r="E1807"/>
      <c r="F1807"/>
      <c r="G1807"/>
      <c r="H1807"/>
      <c r="I1807"/>
      <c r="J1807"/>
      <c r="K1807"/>
      <c r="L1807"/>
      <c r="M1807"/>
      <c r="N1807"/>
      <c r="O1807"/>
      <c r="P1807"/>
      <c r="Q1807"/>
    </row>
    <row r="1808" spans="2:17">
      <c r="B1808"/>
      <c r="C1808"/>
      <c r="D1808"/>
      <c r="E1808"/>
      <c r="F1808"/>
      <c r="G1808"/>
      <c r="H1808"/>
      <c r="I1808"/>
      <c r="J1808"/>
      <c r="K1808"/>
      <c r="L1808"/>
      <c r="M1808"/>
      <c r="N1808"/>
      <c r="O1808"/>
      <c r="P1808"/>
      <c r="Q1808"/>
    </row>
    <row r="1809" spans="2:17">
      <c r="B1809"/>
      <c r="C1809"/>
      <c r="D1809"/>
      <c r="E1809"/>
      <c r="F1809"/>
      <c r="G1809"/>
      <c r="H1809"/>
      <c r="I1809"/>
      <c r="J1809"/>
      <c r="K1809"/>
      <c r="L1809"/>
      <c r="M1809"/>
      <c r="N1809"/>
      <c r="O1809"/>
      <c r="P1809"/>
      <c r="Q1809"/>
    </row>
    <row r="1810" spans="2:17">
      <c r="B1810"/>
      <c r="C1810"/>
      <c r="D1810"/>
      <c r="E1810"/>
      <c r="F1810"/>
      <c r="G1810"/>
      <c r="H1810"/>
      <c r="I1810"/>
      <c r="J1810"/>
      <c r="K1810"/>
      <c r="L1810"/>
      <c r="M1810"/>
      <c r="N1810"/>
      <c r="O1810"/>
      <c r="P1810"/>
      <c r="Q1810"/>
    </row>
    <row r="1811" spans="2:17">
      <c r="B1811"/>
      <c r="C1811"/>
      <c r="D1811"/>
      <c r="E1811"/>
      <c r="F1811"/>
      <c r="G1811"/>
      <c r="H1811"/>
      <c r="I1811"/>
      <c r="J1811"/>
      <c r="K1811"/>
      <c r="L1811"/>
      <c r="M1811"/>
      <c r="N1811"/>
      <c r="O1811"/>
      <c r="P1811"/>
      <c r="Q1811"/>
    </row>
    <row r="1812" spans="2:17">
      <c r="B1812"/>
      <c r="C1812"/>
      <c r="D1812"/>
      <c r="E1812"/>
      <c r="F1812"/>
      <c r="G1812"/>
      <c r="H1812"/>
      <c r="I1812"/>
      <c r="J1812"/>
      <c r="K1812"/>
      <c r="L1812"/>
      <c r="M1812"/>
      <c r="N1812"/>
      <c r="O1812"/>
      <c r="P1812"/>
      <c r="Q1812"/>
    </row>
    <row r="1813" spans="2:17">
      <c r="B1813"/>
      <c r="C1813"/>
      <c r="D1813"/>
      <c r="E1813"/>
      <c r="F1813"/>
      <c r="G1813"/>
      <c r="H1813"/>
      <c r="I1813"/>
      <c r="J1813"/>
      <c r="K1813"/>
      <c r="L1813"/>
      <c r="M1813"/>
      <c r="N1813"/>
      <c r="O1813"/>
      <c r="P1813"/>
      <c r="Q1813"/>
    </row>
    <row r="1814" spans="2:17">
      <c r="B1814"/>
      <c r="C1814"/>
      <c r="D1814"/>
      <c r="E1814"/>
      <c r="F1814"/>
      <c r="G1814"/>
      <c r="H1814"/>
      <c r="I1814"/>
      <c r="J1814"/>
      <c r="K1814"/>
      <c r="L1814"/>
      <c r="M1814"/>
      <c r="N1814"/>
      <c r="O1814"/>
      <c r="P1814"/>
      <c r="Q1814"/>
    </row>
    <row r="1815" spans="2:17">
      <c r="B1815"/>
      <c r="C1815"/>
      <c r="D1815"/>
      <c r="E1815"/>
      <c r="F1815"/>
      <c r="G1815"/>
      <c r="H1815"/>
      <c r="I1815"/>
      <c r="J1815"/>
      <c r="K1815"/>
      <c r="L1815"/>
      <c r="M1815"/>
      <c r="N1815"/>
      <c r="O1815"/>
      <c r="P1815"/>
      <c r="Q1815"/>
    </row>
    <row r="1816" spans="2:17">
      <c r="B1816"/>
      <c r="C1816"/>
      <c r="D1816"/>
      <c r="E1816"/>
      <c r="F1816"/>
      <c r="G1816"/>
      <c r="H1816"/>
      <c r="I1816"/>
      <c r="J1816"/>
      <c r="K1816"/>
      <c r="L1816"/>
      <c r="M1816"/>
      <c r="N1816"/>
      <c r="O1816"/>
      <c r="P1816"/>
      <c r="Q1816"/>
    </row>
    <row r="1817" spans="2:17">
      <c r="B1817"/>
      <c r="C1817"/>
      <c r="D1817"/>
      <c r="E1817"/>
      <c r="F1817"/>
      <c r="G1817"/>
      <c r="H1817"/>
      <c r="I1817"/>
      <c r="J1817"/>
      <c r="K1817"/>
      <c r="L1817"/>
      <c r="M1817"/>
      <c r="N1817"/>
      <c r="O1817"/>
      <c r="P1817"/>
      <c r="Q1817"/>
    </row>
    <row r="1818" spans="2:17">
      <c r="B1818"/>
      <c r="C1818"/>
      <c r="D1818"/>
      <c r="E1818"/>
      <c r="F1818"/>
      <c r="G1818"/>
      <c r="H1818"/>
      <c r="I1818"/>
      <c r="J1818"/>
      <c r="K1818"/>
      <c r="L1818"/>
      <c r="M1818"/>
      <c r="N1818"/>
      <c r="O1818"/>
      <c r="P1818"/>
      <c r="Q1818"/>
    </row>
    <row r="1819" spans="2:17">
      <c r="B1819"/>
      <c r="C1819"/>
      <c r="D1819"/>
      <c r="E1819"/>
      <c r="F1819"/>
      <c r="G1819"/>
      <c r="H1819"/>
      <c r="I1819"/>
      <c r="J1819"/>
      <c r="K1819"/>
      <c r="L1819"/>
      <c r="M1819"/>
      <c r="N1819"/>
      <c r="O1819"/>
      <c r="P1819"/>
      <c r="Q1819"/>
    </row>
    <row r="1820" spans="2:17">
      <c r="B1820"/>
      <c r="C1820"/>
      <c r="D1820"/>
      <c r="E1820"/>
      <c r="F1820"/>
      <c r="G1820"/>
      <c r="H1820"/>
      <c r="I1820"/>
      <c r="J1820"/>
      <c r="K1820"/>
      <c r="L1820"/>
      <c r="M1820"/>
      <c r="N1820"/>
      <c r="O1820"/>
      <c r="P1820"/>
      <c r="Q1820"/>
    </row>
    <row r="1821" spans="2:17">
      <c r="B1821"/>
      <c r="C1821"/>
      <c r="D1821"/>
      <c r="E1821"/>
      <c r="F1821"/>
      <c r="G1821"/>
      <c r="H1821"/>
      <c r="I1821"/>
      <c r="J1821"/>
      <c r="K1821"/>
      <c r="L1821"/>
      <c r="M1821"/>
      <c r="N1821"/>
      <c r="O1821"/>
      <c r="P1821"/>
      <c r="Q1821"/>
    </row>
    <row r="1822" spans="2:17">
      <c r="B1822"/>
      <c r="C1822"/>
      <c r="D1822"/>
      <c r="E1822"/>
      <c r="F1822"/>
      <c r="G1822"/>
      <c r="H1822"/>
      <c r="I1822"/>
      <c r="J1822"/>
      <c r="K1822"/>
      <c r="L1822"/>
      <c r="M1822"/>
      <c r="N1822"/>
      <c r="O1822"/>
      <c r="P1822"/>
      <c r="Q1822"/>
    </row>
    <row r="1823" spans="2:17">
      <c r="B1823"/>
      <c r="C1823"/>
      <c r="D1823"/>
      <c r="E1823"/>
      <c r="F1823"/>
      <c r="G1823"/>
      <c r="H1823"/>
      <c r="I1823"/>
      <c r="J1823"/>
      <c r="K1823"/>
      <c r="L1823"/>
      <c r="M1823"/>
      <c r="N1823"/>
      <c r="O1823"/>
      <c r="P1823"/>
      <c r="Q1823"/>
    </row>
    <row r="1824" spans="2:17">
      <c r="B1824"/>
      <c r="C1824"/>
      <c r="D1824"/>
      <c r="E1824"/>
      <c r="F1824"/>
      <c r="G1824"/>
      <c r="H1824"/>
      <c r="I1824"/>
      <c r="J1824"/>
      <c r="K1824"/>
      <c r="L1824"/>
      <c r="M1824"/>
      <c r="N1824"/>
      <c r="O1824"/>
      <c r="P1824"/>
      <c r="Q1824"/>
    </row>
    <row r="1825" spans="2:17">
      <c r="B1825"/>
      <c r="C1825"/>
      <c r="D1825"/>
      <c r="E1825"/>
      <c r="F1825"/>
      <c r="G1825"/>
      <c r="H1825"/>
      <c r="I1825"/>
      <c r="J1825"/>
      <c r="K1825"/>
      <c r="L1825"/>
      <c r="M1825"/>
      <c r="N1825"/>
      <c r="O1825"/>
      <c r="P1825"/>
      <c r="Q1825"/>
    </row>
    <row r="1826" spans="2:17">
      <c r="B1826"/>
      <c r="C1826"/>
      <c r="D1826"/>
      <c r="E1826"/>
      <c r="F1826"/>
      <c r="G1826"/>
      <c r="H1826"/>
      <c r="I1826"/>
      <c r="J1826"/>
      <c r="K1826"/>
      <c r="L1826"/>
      <c r="M1826"/>
      <c r="N1826"/>
      <c r="O1826"/>
      <c r="P1826"/>
      <c r="Q1826"/>
    </row>
    <row r="1827" spans="2:17">
      <c r="B1827"/>
      <c r="C1827"/>
      <c r="D1827"/>
      <c r="E1827"/>
      <c r="F1827"/>
      <c r="G1827"/>
      <c r="H1827"/>
      <c r="I1827"/>
      <c r="J1827"/>
      <c r="K1827"/>
      <c r="L1827"/>
      <c r="M1827"/>
      <c r="N1827"/>
      <c r="O1827"/>
      <c r="P1827"/>
      <c r="Q1827"/>
    </row>
    <row r="1828" spans="2:17">
      <c r="B1828"/>
      <c r="C1828"/>
      <c r="D1828"/>
      <c r="E1828"/>
      <c r="F1828"/>
      <c r="G1828"/>
      <c r="H1828"/>
      <c r="I1828"/>
      <c r="J1828"/>
      <c r="K1828"/>
      <c r="L1828"/>
      <c r="M1828"/>
      <c r="N1828"/>
      <c r="O1828"/>
      <c r="P1828"/>
      <c r="Q1828"/>
    </row>
    <row r="1829" spans="2:17">
      <c r="B1829"/>
      <c r="C1829"/>
      <c r="D1829"/>
      <c r="E1829"/>
      <c r="F1829"/>
      <c r="G1829"/>
      <c r="H1829"/>
      <c r="I1829"/>
      <c r="J1829"/>
      <c r="K1829"/>
      <c r="L1829"/>
      <c r="M1829"/>
      <c r="N1829"/>
      <c r="O1829"/>
      <c r="P1829"/>
      <c r="Q1829"/>
    </row>
    <row r="1830" spans="2:17">
      <c r="B1830"/>
      <c r="C1830"/>
      <c r="D1830"/>
      <c r="E1830"/>
      <c r="F1830"/>
      <c r="G1830"/>
      <c r="H1830"/>
      <c r="I1830"/>
      <c r="J1830"/>
      <c r="K1830"/>
      <c r="L1830"/>
      <c r="M1830"/>
      <c r="N1830"/>
      <c r="O1830"/>
      <c r="P1830"/>
      <c r="Q1830"/>
    </row>
    <row r="1831" spans="2:17">
      <c r="B1831"/>
      <c r="C1831"/>
      <c r="D1831"/>
      <c r="E1831"/>
      <c r="F1831"/>
      <c r="G1831"/>
      <c r="H1831"/>
      <c r="I1831"/>
      <c r="J1831"/>
      <c r="K1831"/>
      <c r="L1831"/>
      <c r="M1831"/>
      <c r="N1831"/>
      <c r="O1831"/>
      <c r="P1831"/>
      <c r="Q1831"/>
    </row>
    <row r="1832" spans="2:17">
      <c r="B1832"/>
      <c r="C1832"/>
      <c r="D1832"/>
      <c r="E1832"/>
      <c r="F1832"/>
      <c r="G1832"/>
      <c r="H1832"/>
      <c r="I1832"/>
      <c r="J1832"/>
      <c r="K1832"/>
      <c r="L1832"/>
      <c r="M1832"/>
      <c r="N1832"/>
      <c r="O1832"/>
      <c r="P1832"/>
      <c r="Q1832"/>
    </row>
    <row r="1833" spans="2:17">
      <c r="B1833"/>
      <c r="C1833"/>
      <c r="D1833"/>
      <c r="E1833"/>
      <c r="F1833"/>
      <c r="G1833"/>
      <c r="H1833"/>
      <c r="I1833"/>
      <c r="J1833"/>
      <c r="K1833"/>
      <c r="L1833"/>
      <c r="M1833"/>
      <c r="N1833"/>
      <c r="O1833"/>
      <c r="P1833"/>
      <c r="Q1833"/>
    </row>
    <row r="1834" spans="2:17">
      <c r="B1834"/>
      <c r="C1834"/>
      <c r="D1834"/>
      <c r="E1834"/>
      <c r="F1834"/>
      <c r="G1834"/>
      <c r="H1834"/>
      <c r="I1834"/>
      <c r="J1834"/>
      <c r="K1834"/>
      <c r="L1834"/>
      <c r="M1834"/>
      <c r="N1834"/>
      <c r="O1834"/>
      <c r="P1834"/>
      <c r="Q1834"/>
    </row>
    <row r="1835" spans="2:17">
      <c r="B1835"/>
      <c r="C1835"/>
      <c r="D1835"/>
      <c r="E1835"/>
      <c r="F1835"/>
      <c r="G1835"/>
      <c r="H1835"/>
      <c r="I1835"/>
      <c r="J1835"/>
      <c r="K1835"/>
      <c r="L1835"/>
      <c r="M1835"/>
      <c r="N1835"/>
      <c r="O1835"/>
      <c r="P1835"/>
      <c r="Q1835"/>
    </row>
    <row r="1836" spans="2:17">
      <c r="B1836"/>
      <c r="C1836"/>
      <c r="D1836"/>
      <c r="E1836"/>
      <c r="F1836"/>
      <c r="G1836"/>
      <c r="H1836"/>
      <c r="I1836"/>
      <c r="J1836"/>
      <c r="K1836"/>
      <c r="L1836"/>
      <c r="M1836"/>
      <c r="N1836"/>
      <c r="O1836"/>
      <c r="P1836"/>
      <c r="Q1836"/>
    </row>
    <row r="1837" spans="2:17">
      <c r="B1837"/>
      <c r="C1837"/>
      <c r="D1837"/>
      <c r="E1837"/>
      <c r="F1837"/>
      <c r="G1837"/>
      <c r="H1837"/>
      <c r="I1837"/>
      <c r="J1837"/>
      <c r="K1837"/>
      <c r="L1837"/>
      <c r="M1837"/>
      <c r="N1837"/>
      <c r="O1837"/>
      <c r="P1837"/>
      <c r="Q1837"/>
    </row>
    <row r="1838" spans="2:17">
      <c r="B1838"/>
      <c r="C1838"/>
      <c r="D1838"/>
      <c r="E1838"/>
      <c r="F1838"/>
      <c r="G1838"/>
      <c r="H1838"/>
      <c r="I1838"/>
      <c r="J1838"/>
      <c r="K1838"/>
      <c r="L1838"/>
      <c r="M1838"/>
      <c r="N1838"/>
      <c r="O1838"/>
      <c r="P1838"/>
      <c r="Q1838"/>
    </row>
    <row r="1839" spans="2:17">
      <c r="B1839"/>
      <c r="C1839"/>
      <c r="D1839"/>
      <c r="E1839"/>
      <c r="F1839"/>
      <c r="G1839"/>
      <c r="H1839"/>
      <c r="I1839"/>
      <c r="J1839"/>
      <c r="K1839"/>
      <c r="L1839"/>
      <c r="M1839"/>
      <c r="N1839"/>
      <c r="O1839"/>
      <c r="P1839"/>
      <c r="Q1839"/>
    </row>
    <row r="1840" spans="2:17">
      <c r="B1840"/>
      <c r="C1840"/>
      <c r="D1840"/>
      <c r="E1840"/>
      <c r="F1840"/>
      <c r="G1840"/>
      <c r="H1840"/>
      <c r="I1840"/>
      <c r="J1840"/>
      <c r="K1840"/>
      <c r="L1840"/>
      <c r="M1840"/>
      <c r="N1840"/>
      <c r="O1840"/>
      <c r="P1840"/>
      <c r="Q1840"/>
    </row>
    <row r="1841" spans="2:17">
      <c r="B1841"/>
      <c r="C1841"/>
      <c r="D1841"/>
      <c r="E1841"/>
      <c r="F1841"/>
      <c r="G1841"/>
      <c r="H1841"/>
      <c r="I1841"/>
      <c r="J1841"/>
      <c r="K1841"/>
      <c r="L1841"/>
      <c r="M1841"/>
      <c r="N1841"/>
      <c r="O1841"/>
      <c r="P1841"/>
      <c r="Q1841"/>
    </row>
    <row r="1842" spans="2:17">
      <c r="B1842"/>
      <c r="C1842"/>
      <c r="D1842"/>
      <c r="E1842"/>
      <c r="F1842"/>
      <c r="G1842"/>
      <c r="H1842"/>
      <c r="I1842"/>
      <c r="J1842"/>
      <c r="K1842"/>
      <c r="L1842"/>
      <c r="M1842"/>
      <c r="N1842"/>
      <c r="O1842"/>
      <c r="P1842"/>
      <c r="Q1842"/>
    </row>
    <row r="1843" spans="2:17">
      <c r="B1843"/>
      <c r="C1843"/>
      <c r="D1843"/>
      <c r="E1843"/>
      <c r="F1843"/>
      <c r="G1843"/>
      <c r="H1843"/>
      <c r="I1843"/>
      <c r="J1843"/>
      <c r="K1843"/>
      <c r="L1843"/>
      <c r="M1843"/>
      <c r="N1843"/>
      <c r="O1843"/>
      <c r="P1843"/>
      <c r="Q1843"/>
    </row>
    <row r="1844" spans="2:17">
      <c r="B1844"/>
      <c r="C1844"/>
      <c r="D1844"/>
      <c r="E1844"/>
      <c r="F1844"/>
      <c r="G1844"/>
      <c r="H1844"/>
      <c r="I1844"/>
      <c r="J1844"/>
      <c r="K1844"/>
      <c r="L1844"/>
      <c r="M1844"/>
      <c r="N1844"/>
      <c r="O1844"/>
      <c r="P1844"/>
      <c r="Q1844"/>
    </row>
    <row r="1845" spans="2:17">
      <c r="B1845"/>
      <c r="C1845"/>
      <c r="D1845"/>
      <c r="E1845"/>
      <c r="F1845"/>
      <c r="G1845"/>
      <c r="H1845"/>
      <c r="I1845"/>
      <c r="J1845"/>
      <c r="K1845"/>
      <c r="L1845"/>
      <c r="M1845"/>
      <c r="N1845"/>
      <c r="O1845"/>
      <c r="P1845"/>
      <c r="Q1845"/>
    </row>
    <row r="1846" spans="2:17">
      <c r="B1846"/>
      <c r="C1846"/>
      <c r="D1846"/>
      <c r="E1846"/>
      <c r="F1846"/>
      <c r="G1846"/>
      <c r="H1846"/>
      <c r="I1846"/>
      <c r="J1846"/>
      <c r="K1846"/>
      <c r="L1846"/>
      <c r="M1846"/>
      <c r="N1846"/>
      <c r="O1846"/>
      <c r="P1846"/>
      <c r="Q1846"/>
    </row>
    <row r="1847" spans="2:17">
      <c r="B1847"/>
      <c r="C1847"/>
      <c r="D1847"/>
      <c r="E1847"/>
      <c r="F1847"/>
      <c r="G1847"/>
      <c r="H1847"/>
      <c r="I1847"/>
      <c r="J1847"/>
      <c r="K1847"/>
      <c r="L1847"/>
      <c r="M1847"/>
      <c r="N1847"/>
      <c r="O1847"/>
      <c r="P1847"/>
      <c r="Q1847"/>
    </row>
    <row r="1848" spans="2:17">
      <c r="B1848"/>
      <c r="C1848"/>
      <c r="D1848"/>
      <c r="E1848"/>
      <c r="F1848"/>
      <c r="G1848"/>
      <c r="H1848"/>
      <c r="I1848"/>
      <c r="J1848"/>
      <c r="K1848"/>
      <c r="L1848"/>
      <c r="M1848"/>
      <c r="N1848"/>
      <c r="O1848"/>
      <c r="P1848"/>
      <c r="Q1848"/>
    </row>
    <row r="1849" spans="2:17">
      <c r="B1849"/>
      <c r="C1849"/>
      <c r="D1849"/>
      <c r="E1849"/>
      <c r="F1849"/>
      <c r="G1849"/>
      <c r="H1849"/>
      <c r="I1849"/>
      <c r="J1849"/>
      <c r="K1849"/>
      <c r="L1849"/>
      <c r="M1849"/>
      <c r="N1849"/>
      <c r="O1849"/>
      <c r="P1849"/>
      <c r="Q1849"/>
    </row>
    <row r="1850" spans="2:17">
      <c r="B1850"/>
      <c r="C1850"/>
      <c r="D1850"/>
      <c r="E1850"/>
      <c r="F1850"/>
      <c r="G1850"/>
      <c r="H1850"/>
      <c r="I1850"/>
      <c r="J1850"/>
      <c r="K1850"/>
      <c r="L1850"/>
      <c r="M1850"/>
      <c r="N1850"/>
      <c r="O1850"/>
      <c r="P1850"/>
      <c r="Q1850"/>
    </row>
    <row r="1851" spans="2:17">
      <c r="B1851"/>
      <c r="C1851"/>
      <c r="D1851"/>
      <c r="E1851"/>
      <c r="F1851"/>
      <c r="G1851"/>
      <c r="H1851"/>
      <c r="I1851"/>
      <c r="J1851"/>
      <c r="K1851"/>
      <c r="L1851"/>
      <c r="M1851"/>
      <c r="N1851"/>
      <c r="O1851"/>
      <c r="P1851"/>
      <c r="Q1851"/>
    </row>
    <row r="1852" spans="2:17">
      <c r="B1852"/>
      <c r="C1852"/>
      <c r="D1852"/>
      <c r="E1852"/>
      <c r="F1852"/>
      <c r="G1852"/>
      <c r="H1852"/>
      <c r="I1852"/>
      <c r="J1852"/>
      <c r="K1852"/>
      <c r="L1852"/>
      <c r="M1852"/>
      <c r="N1852"/>
      <c r="O1852"/>
      <c r="P1852"/>
      <c r="Q1852"/>
    </row>
    <row r="1853" spans="2:17">
      <c r="B1853"/>
      <c r="C1853"/>
      <c r="D1853"/>
      <c r="E1853"/>
      <c r="F1853"/>
      <c r="G1853"/>
      <c r="H1853"/>
      <c r="I1853"/>
      <c r="J1853"/>
      <c r="K1853"/>
      <c r="L1853"/>
      <c r="M1853"/>
      <c r="N1853"/>
      <c r="O1853"/>
      <c r="P1853"/>
      <c r="Q1853"/>
    </row>
    <row r="1854" spans="2:17">
      <c r="B1854"/>
      <c r="C1854"/>
      <c r="D1854"/>
      <c r="E1854"/>
      <c r="F1854"/>
      <c r="G1854"/>
      <c r="H1854"/>
      <c r="I1854"/>
      <c r="J1854"/>
      <c r="K1854"/>
      <c r="L1854"/>
      <c r="M1854"/>
      <c r="N1854"/>
      <c r="O1854"/>
      <c r="P1854"/>
      <c r="Q1854"/>
    </row>
    <row r="1855" spans="2:17">
      <c r="B1855"/>
      <c r="C1855"/>
      <c r="D1855"/>
      <c r="E1855"/>
      <c r="F1855"/>
      <c r="G1855"/>
      <c r="H1855"/>
      <c r="I1855"/>
      <c r="J1855"/>
      <c r="K1855"/>
      <c r="L1855"/>
      <c r="M1855"/>
      <c r="N1855"/>
      <c r="O1855"/>
      <c r="P1855"/>
      <c r="Q1855"/>
    </row>
    <row r="1856" spans="2:17">
      <c r="B1856"/>
      <c r="C1856"/>
      <c r="D1856"/>
      <c r="E1856"/>
      <c r="F1856"/>
      <c r="G1856"/>
      <c r="H1856"/>
      <c r="I1856"/>
      <c r="J1856"/>
      <c r="K1856"/>
      <c r="L1856"/>
      <c r="M1856"/>
      <c r="N1856"/>
      <c r="O1856"/>
      <c r="P1856"/>
      <c r="Q1856"/>
    </row>
    <row r="1857" spans="2:17">
      <c r="B1857"/>
      <c r="C1857"/>
      <c r="D1857"/>
      <c r="E1857"/>
      <c r="F1857"/>
      <c r="G1857"/>
      <c r="H1857"/>
      <c r="I1857"/>
      <c r="J1857"/>
      <c r="K1857"/>
      <c r="L1857"/>
      <c r="M1857"/>
      <c r="N1857"/>
      <c r="O1857"/>
      <c r="P1857"/>
      <c r="Q1857"/>
    </row>
    <row r="1858" spans="2:17">
      <c r="B1858"/>
      <c r="C1858"/>
      <c r="D1858"/>
      <c r="E1858"/>
      <c r="F1858"/>
      <c r="G1858"/>
      <c r="H1858"/>
      <c r="I1858"/>
      <c r="J1858"/>
      <c r="K1858"/>
      <c r="L1858"/>
      <c r="M1858"/>
      <c r="N1858"/>
      <c r="O1858"/>
      <c r="P1858"/>
      <c r="Q1858"/>
    </row>
    <row r="1859" spans="2:17">
      <c r="B1859"/>
      <c r="C1859"/>
      <c r="D1859"/>
      <c r="E1859"/>
      <c r="F1859"/>
      <c r="G1859"/>
      <c r="H1859"/>
      <c r="I1859"/>
      <c r="J1859"/>
      <c r="K1859"/>
      <c r="L1859"/>
      <c r="M1859"/>
      <c r="N1859"/>
      <c r="O1859"/>
      <c r="P1859"/>
      <c r="Q1859"/>
    </row>
    <row r="1860" spans="2:17">
      <c r="B1860"/>
      <c r="C1860"/>
      <c r="D1860"/>
      <c r="E1860"/>
      <c r="F1860"/>
      <c r="G1860"/>
      <c r="H1860"/>
      <c r="I1860"/>
      <c r="J1860"/>
      <c r="K1860"/>
      <c r="L1860"/>
      <c r="M1860"/>
      <c r="N1860"/>
      <c r="O1860"/>
      <c r="P1860"/>
      <c r="Q1860"/>
    </row>
    <row r="1861" spans="2:17">
      <c r="B1861"/>
      <c r="C1861"/>
      <c r="D1861"/>
      <c r="E1861"/>
      <c r="F1861"/>
      <c r="G1861"/>
      <c r="H1861"/>
      <c r="I1861"/>
      <c r="J1861"/>
      <c r="K1861"/>
      <c r="L1861"/>
      <c r="M1861"/>
      <c r="N1861"/>
      <c r="O1861"/>
      <c r="P1861"/>
      <c r="Q1861"/>
    </row>
    <row r="1862" spans="2:17">
      <c r="B1862"/>
      <c r="C1862"/>
      <c r="D1862"/>
      <c r="E1862"/>
      <c r="F1862"/>
      <c r="G1862"/>
      <c r="H1862"/>
      <c r="I1862"/>
      <c r="J1862"/>
      <c r="K1862"/>
      <c r="L1862"/>
      <c r="M1862"/>
      <c r="N1862"/>
      <c r="O1862"/>
      <c r="P1862"/>
      <c r="Q1862"/>
    </row>
    <row r="1863" spans="2:17">
      <c r="B1863"/>
      <c r="C1863"/>
      <c r="D1863"/>
      <c r="E1863"/>
      <c r="F1863"/>
      <c r="G1863"/>
      <c r="H1863"/>
      <c r="I1863"/>
      <c r="J1863"/>
      <c r="K1863"/>
      <c r="L1863"/>
      <c r="M1863"/>
      <c r="N1863"/>
      <c r="O1863"/>
      <c r="P1863"/>
      <c r="Q1863"/>
    </row>
    <row r="1864" spans="2:17">
      <c r="B1864"/>
      <c r="C1864"/>
      <c r="D1864"/>
      <c r="E1864"/>
      <c r="F1864"/>
      <c r="G1864"/>
      <c r="H1864"/>
      <c r="I1864"/>
      <c r="J1864"/>
      <c r="K1864"/>
      <c r="L1864"/>
      <c r="M1864"/>
      <c r="N1864"/>
      <c r="O1864"/>
      <c r="P1864"/>
      <c r="Q1864"/>
    </row>
    <row r="1865" spans="2:17">
      <c r="B1865"/>
      <c r="C1865"/>
      <c r="D1865"/>
      <c r="E1865"/>
      <c r="F1865"/>
      <c r="G1865"/>
      <c r="H1865"/>
      <c r="I1865"/>
      <c r="J1865"/>
      <c r="K1865"/>
      <c r="L1865"/>
      <c r="M1865"/>
      <c r="N1865"/>
      <c r="O1865"/>
      <c r="P1865"/>
      <c r="Q1865"/>
    </row>
    <row r="1866" spans="2:17">
      <c r="B1866"/>
      <c r="C1866"/>
      <c r="D1866"/>
      <c r="E1866"/>
      <c r="F1866"/>
      <c r="G1866"/>
      <c r="H1866"/>
      <c r="I1866"/>
      <c r="J1866"/>
      <c r="K1866"/>
      <c r="L1866"/>
      <c r="M1866"/>
      <c r="N1866"/>
      <c r="O1866"/>
      <c r="P1866"/>
      <c r="Q1866"/>
    </row>
    <row r="1867" spans="2:17">
      <c r="B1867"/>
      <c r="C1867"/>
      <c r="D1867"/>
      <c r="E1867"/>
      <c r="F1867"/>
      <c r="G1867"/>
      <c r="H1867"/>
      <c r="I1867"/>
      <c r="J1867"/>
      <c r="K1867"/>
      <c r="L1867"/>
      <c r="M1867"/>
      <c r="N1867"/>
      <c r="O1867"/>
      <c r="P1867"/>
      <c r="Q1867"/>
    </row>
    <row r="1868" spans="2:17">
      <c r="B1868"/>
      <c r="C1868"/>
      <c r="D1868"/>
      <c r="E1868"/>
      <c r="F1868"/>
      <c r="G1868"/>
      <c r="H1868"/>
      <c r="I1868"/>
      <c r="J1868"/>
      <c r="K1868"/>
      <c r="L1868"/>
      <c r="M1868"/>
      <c r="N1868"/>
      <c r="O1868"/>
      <c r="P1868"/>
      <c r="Q1868"/>
    </row>
    <row r="1869" spans="2:17">
      <c r="B1869"/>
      <c r="C1869"/>
      <c r="D1869"/>
      <c r="E1869"/>
      <c r="F1869"/>
      <c r="G1869"/>
      <c r="H1869"/>
      <c r="I1869"/>
      <c r="J1869"/>
      <c r="K1869"/>
      <c r="L1869"/>
      <c r="M1869"/>
      <c r="N1869"/>
      <c r="O1869"/>
      <c r="P1869"/>
      <c r="Q1869"/>
    </row>
    <row r="1870" spans="2:17">
      <c r="B1870"/>
      <c r="C1870"/>
      <c r="D1870"/>
      <c r="E1870"/>
      <c r="F1870"/>
      <c r="G1870"/>
      <c r="H1870"/>
      <c r="I1870"/>
      <c r="J1870"/>
      <c r="K1870"/>
      <c r="L1870"/>
      <c r="M1870"/>
      <c r="N1870"/>
      <c r="O1870"/>
      <c r="P1870"/>
      <c r="Q1870"/>
    </row>
    <row r="1871" spans="2:17">
      <c r="B1871"/>
      <c r="C1871"/>
      <c r="D1871"/>
      <c r="E1871"/>
      <c r="F1871"/>
      <c r="G1871"/>
      <c r="H1871"/>
      <c r="I1871"/>
      <c r="J1871"/>
      <c r="K1871"/>
      <c r="L1871"/>
      <c r="M1871"/>
      <c r="N1871"/>
      <c r="O1871"/>
      <c r="P1871"/>
      <c r="Q1871"/>
    </row>
    <row r="1872" spans="2:17">
      <c r="B1872"/>
      <c r="C1872"/>
      <c r="D1872"/>
      <c r="E1872"/>
      <c r="F1872"/>
      <c r="G1872"/>
      <c r="H1872"/>
      <c r="I1872"/>
      <c r="J1872"/>
      <c r="K1872"/>
      <c r="L1872"/>
      <c r="M1872"/>
      <c r="N1872"/>
      <c r="O1872"/>
      <c r="P1872"/>
      <c r="Q1872"/>
    </row>
    <row r="1873" spans="2:17">
      <c r="B1873"/>
      <c r="C1873"/>
      <c r="D1873"/>
      <c r="E1873"/>
      <c r="F1873"/>
      <c r="G1873"/>
      <c r="H1873"/>
      <c r="I1873"/>
      <c r="J1873"/>
      <c r="K1873"/>
      <c r="L1873"/>
      <c r="M1873"/>
      <c r="N1873"/>
      <c r="O1873"/>
      <c r="P1873"/>
      <c r="Q1873"/>
    </row>
    <row r="1874" spans="2:17">
      <c r="B1874"/>
      <c r="C1874"/>
      <c r="D1874"/>
      <c r="E1874"/>
      <c r="F1874"/>
      <c r="G1874"/>
      <c r="H1874"/>
      <c r="I1874"/>
      <c r="J1874"/>
      <c r="K1874"/>
      <c r="L1874"/>
      <c r="M1874"/>
      <c r="N1874"/>
      <c r="O1874"/>
      <c r="P1874"/>
      <c r="Q1874"/>
    </row>
    <row r="1875" spans="2:17">
      <c r="B1875"/>
      <c r="C1875"/>
      <c r="D1875"/>
      <c r="E1875"/>
      <c r="F1875"/>
      <c r="G1875"/>
      <c r="H1875"/>
      <c r="I1875"/>
      <c r="J1875"/>
      <c r="K1875"/>
      <c r="L1875"/>
      <c r="M1875"/>
      <c r="N1875"/>
      <c r="O1875"/>
      <c r="P1875"/>
      <c r="Q1875"/>
    </row>
    <row r="1876" spans="2:17">
      <c r="B1876"/>
      <c r="C1876"/>
      <c r="D1876"/>
      <c r="E1876"/>
      <c r="F1876"/>
      <c r="G1876"/>
      <c r="H1876"/>
      <c r="I1876"/>
      <c r="J1876"/>
      <c r="K1876"/>
      <c r="L1876"/>
      <c r="M1876"/>
      <c r="N1876"/>
      <c r="O1876"/>
      <c r="P1876"/>
      <c r="Q1876"/>
    </row>
    <row r="1877" spans="2:17">
      <c r="B1877"/>
      <c r="C1877"/>
      <c r="D1877"/>
      <c r="E1877"/>
      <c r="F1877"/>
      <c r="G1877"/>
      <c r="H1877"/>
      <c r="I1877"/>
      <c r="J1877"/>
      <c r="K1877"/>
      <c r="L1877"/>
      <c r="M1877"/>
      <c r="N1877"/>
      <c r="O1877"/>
      <c r="P1877"/>
      <c r="Q1877"/>
    </row>
    <row r="1878" spans="2:17">
      <c r="B1878"/>
      <c r="C1878"/>
      <c r="D1878"/>
      <c r="E1878"/>
      <c r="F1878"/>
      <c r="G1878"/>
      <c r="H1878"/>
      <c r="I1878"/>
      <c r="J1878"/>
      <c r="K1878"/>
      <c r="L1878"/>
      <c r="M1878"/>
      <c r="N1878"/>
      <c r="O1878"/>
      <c r="P1878"/>
      <c r="Q1878"/>
    </row>
    <row r="1879" spans="2:17">
      <c r="B1879"/>
      <c r="C1879"/>
      <c r="D1879"/>
      <c r="E1879"/>
      <c r="F1879"/>
      <c r="G1879"/>
      <c r="H1879"/>
      <c r="I1879"/>
      <c r="J1879"/>
      <c r="K1879"/>
      <c r="L1879"/>
      <c r="M1879"/>
      <c r="N1879"/>
      <c r="O1879"/>
      <c r="P1879"/>
      <c r="Q1879"/>
    </row>
    <row r="1880" spans="2:17">
      <c r="B1880"/>
      <c r="C1880"/>
      <c r="D1880"/>
      <c r="E1880"/>
      <c r="F1880"/>
      <c r="G1880"/>
      <c r="H1880"/>
      <c r="I1880"/>
      <c r="J1880"/>
      <c r="K1880"/>
      <c r="L1880"/>
      <c r="M1880"/>
      <c r="N1880"/>
      <c r="O1880"/>
      <c r="P1880"/>
      <c r="Q1880"/>
    </row>
    <row r="1881" spans="2:17">
      <c r="B1881"/>
      <c r="C1881"/>
      <c r="D1881"/>
      <c r="E1881"/>
      <c r="F1881"/>
      <c r="G1881"/>
      <c r="H1881"/>
      <c r="I1881"/>
      <c r="J1881"/>
      <c r="K1881"/>
      <c r="L1881"/>
      <c r="M1881"/>
      <c r="N1881"/>
      <c r="O1881"/>
      <c r="P1881"/>
      <c r="Q1881"/>
    </row>
    <row r="1882" spans="2:17">
      <c r="B1882"/>
      <c r="C1882"/>
      <c r="D1882"/>
      <c r="E1882"/>
      <c r="F1882"/>
      <c r="G1882"/>
      <c r="H1882"/>
      <c r="I1882"/>
      <c r="J1882"/>
      <c r="K1882"/>
      <c r="L1882"/>
      <c r="M1882"/>
      <c r="N1882"/>
      <c r="O1882"/>
      <c r="P1882"/>
      <c r="Q1882"/>
    </row>
    <row r="1883" spans="2:17">
      <c r="B1883"/>
      <c r="C1883"/>
      <c r="D1883"/>
      <c r="E1883"/>
      <c r="F1883"/>
      <c r="G1883"/>
      <c r="H1883"/>
      <c r="I1883"/>
      <c r="J1883"/>
      <c r="K1883"/>
      <c r="L1883"/>
      <c r="M1883"/>
      <c r="N1883"/>
      <c r="O1883"/>
      <c r="P1883"/>
      <c r="Q1883"/>
    </row>
    <row r="1884" spans="2:17">
      <c r="B1884"/>
      <c r="C1884"/>
      <c r="D1884"/>
      <c r="E1884"/>
      <c r="F1884"/>
      <c r="G1884"/>
      <c r="H1884"/>
      <c r="I1884"/>
      <c r="J1884"/>
      <c r="K1884"/>
      <c r="L1884"/>
      <c r="M1884"/>
      <c r="N1884"/>
      <c r="O1884"/>
      <c r="P1884"/>
      <c r="Q1884"/>
    </row>
    <row r="1885" spans="2:17">
      <c r="B1885"/>
      <c r="C1885"/>
      <c r="D1885"/>
      <c r="E1885"/>
      <c r="F1885"/>
      <c r="G1885"/>
      <c r="H1885"/>
      <c r="I1885"/>
      <c r="J1885"/>
      <c r="K1885"/>
      <c r="L1885"/>
      <c r="M1885"/>
      <c r="N1885"/>
      <c r="O1885"/>
      <c r="P1885"/>
      <c r="Q1885"/>
    </row>
    <row r="1886" spans="2:17">
      <c r="B1886"/>
      <c r="C1886"/>
      <c r="D1886"/>
      <c r="E1886"/>
      <c r="F1886"/>
      <c r="G1886"/>
      <c r="H1886"/>
      <c r="I1886"/>
      <c r="J1886"/>
      <c r="K1886"/>
      <c r="L1886"/>
      <c r="M1886"/>
      <c r="N1886"/>
      <c r="O1886"/>
      <c r="P1886"/>
      <c r="Q1886"/>
    </row>
    <row r="1887" spans="2:17">
      <c r="B1887"/>
      <c r="C1887"/>
      <c r="D1887"/>
      <c r="E1887"/>
      <c r="F1887"/>
      <c r="G1887"/>
      <c r="H1887"/>
      <c r="I1887"/>
      <c r="J1887"/>
      <c r="K1887"/>
      <c r="L1887"/>
      <c r="M1887"/>
      <c r="N1887"/>
      <c r="O1887"/>
      <c r="P1887"/>
      <c r="Q1887"/>
    </row>
    <row r="1888" spans="2:17">
      <c r="B1888"/>
      <c r="C1888"/>
      <c r="D1888"/>
      <c r="E1888"/>
      <c r="F1888"/>
      <c r="G1888"/>
      <c r="H1888"/>
      <c r="I1888"/>
      <c r="J1888"/>
      <c r="K1888"/>
      <c r="L1888"/>
      <c r="M1888"/>
      <c r="N1888"/>
      <c r="O1888"/>
      <c r="P1888"/>
      <c r="Q1888"/>
    </row>
    <row r="1889" spans="2:17">
      <c r="B1889"/>
      <c r="C1889"/>
      <c r="D1889"/>
      <c r="E1889"/>
      <c r="F1889"/>
      <c r="G1889"/>
      <c r="H1889"/>
      <c r="I1889"/>
      <c r="J1889"/>
      <c r="K1889"/>
      <c r="L1889"/>
      <c r="M1889"/>
      <c r="N1889"/>
      <c r="O1889"/>
      <c r="P1889"/>
      <c r="Q1889"/>
    </row>
    <row r="1890" spans="2:17">
      <c r="B1890"/>
      <c r="C1890"/>
      <c r="D1890"/>
      <c r="E1890"/>
      <c r="F1890"/>
      <c r="G1890"/>
      <c r="H1890"/>
      <c r="I1890"/>
      <c r="J1890"/>
      <c r="K1890"/>
      <c r="L1890"/>
      <c r="M1890"/>
      <c r="N1890"/>
      <c r="O1890"/>
      <c r="P1890"/>
      <c r="Q1890"/>
    </row>
    <row r="1891" spans="2:17">
      <c r="B1891"/>
      <c r="C1891"/>
      <c r="D1891"/>
      <c r="E1891"/>
      <c r="F1891"/>
      <c r="G1891"/>
      <c r="H1891"/>
      <c r="I1891"/>
      <c r="J1891"/>
      <c r="K1891"/>
      <c r="L1891"/>
      <c r="M1891"/>
      <c r="N1891"/>
      <c r="O1891"/>
      <c r="P1891"/>
      <c r="Q1891"/>
    </row>
    <row r="1892" spans="2:17">
      <c r="B1892"/>
      <c r="C1892"/>
      <c r="D1892"/>
      <c r="E1892"/>
      <c r="F1892"/>
      <c r="G1892"/>
      <c r="H1892"/>
      <c r="I1892"/>
      <c r="J1892"/>
      <c r="K1892"/>
      <c r="L1892"/>
      <c r="M1892"/>
      <c r="N1892"/>
      <c r="O1892"/>
      <c r="P1892"/>
      <c r="Q1892"/>
    </row>
    <row r="1893" spans="2:17">
      <c r="B1893"/>
      <c r="C1893"/>
      <c r="D1893"/>
      <c r="E1893"/>
      <c r="F1893"/>
      <c r="G1893"/>
      <c r="H1893"/>
      <c r="I1893"/>
      <c r="J1893"/>
      <c r="K1893"/>
      <c r="L1893"/>
      <c r="M1893"/>
      <c r="N1893"/>
      <c r="O1893"/>
      <c r="P1893"/>
      <c r="Q1893"/>
    </row>
    <row r="1894" spans="2:17">
      <c r="B1894"/>
      <c r="C1894"/>
      <c r="D1894"/>
      <c r="E1894"/>
      <c r="F1894"/>
      <c r="G1894"/>
      <c r="H1894"/>
      <c r="I1894"/>
      <c r="J1894"/>
      <c r="K1894"/>
      <c r="L1894"/>
      <c r="M1894"/>
      <c r="N1894"/>
      <c r="O1894"/>
      <c r="P1894"/>
      <c r="Q1894"/>
    </row>
    <row r="1895" spans="2:17">
      <c r="B1895"/>
      <c r="C1895"/>
      <c r="D1895"/>
      <c r="E1895"/>
      <c r="F1895"/>
      <c r="G1895"/>
      <c r="H1895"/>
      <c r="I1895"/>
      <c r="J1895"/>
      <c r="K1895"/>
      <c r="L1895"/>
      <c r="M1895"/>
      <c r="N1895"/>
      <c r="O1895"/>
      <c r="P1895"/>
      <c r="Q1895"/>
    </row>
    <row r="1896" spans="2:17">
      <c r="B1896"/>
      <c r="C1896"/>
      <c r="D1896"/>
      <c r="E1896"/>
      <c r="F1896"/>
      <c r="G1896"/>
      <c r="H1896"/>
      <c r="I1896"/>
      <c r="J1896"/>
      <c r="K1896"/>
      <c r="L1896"/>
      <c r="M1896"/>
      <c r="N1896"/>
      <c r="O1896"/>
      <c r="P1896"/>
      <c r="Q1896"/>
    </row>
    <row r="1897" spans="2:17">
      <c r="B1897"/>
      <c r="C1897"/>
      <c r="D1897"/>
      <c r="E1897"/>
      <c r="F1897"/>
      <c r="G1897"/>
      <c r="H1897"/>
      <c r="I1897"/>
      <c r="J1897"/>
      <c r="K1897"/>
      <c r="L1897"/>
      <c r="M1897"/>
      <c r="N1897"/>
      <c r="O1897"/>
      <c r="P1897"/>
      <c r="Q1897"/>
    </row>
    <row r="1898" spans="2:17">
      <c r="B1898"/>
      <c r="C1898"/>
      <c r="D1898"/>
      <c r="E1898"/>
      <c r="F1898"/>
      <c r="G1898"/>
      <c r="H1898"/>
      <c r="I1898"/>
      <c r="J1898"/>
      <c r="K1898"/>
      <c r="L1898"/>
      <c r="M1898"/>
      <c r="N1898"/>
      <c r="O1898"/>
      <c r="P1898"/>
      <c r="Q1898"/>
    </row>
    <row r="1899" spans="2:17">
      <c r="B1899"/>
      <c r="C1899"/>
      <c r="D1899"/>
      <c r="E1899"/>
      <c r="F1899"/>
      <c r="G1899"/>
      <c r="H1899"/>
      <c r="I1899"/>
      <c r="J1899"/>
      <c r="K1899"/>
      <c r="L1899"/>
      <c r="M1899"/>
      <c r="N1899"/>
      <c r="O1899"/>
      <c r="P1899"/>
      <c r="Q1899"/>
    </row>
    <row r="1900" spans="2:17">
      <c r="B1900"/>
      <c r="C1900"/>
      <c r="D1900"/>
      <c r="E1900"/>
      <c r="F1900"/>
      <c r="G1900"/>
      <c r="H1900"/>
      <c r="I1900"/>
      <c r="J1900"/>
      <c r="K1900"/>
      <c r="L1900"/>
      <c r="M1900"/>
      <c r="N1900"/>
      <c r="O1900"/>
      <c r="P1900"/>
      <c r="Q1900"/>
    </row>
    <row r="1901" spans="2:17">
      <c r="B1901"/>
      <c r="C1901"/>
      <c r="D1901"/>
      <c r="E1901"/>
      <c r="F1901"/>
      <c r="G1901"/>
      <c r="H1901"/>
      <c r="I1901"/>
      <c r="J1901"/>
      <c r="K1901"/>
      <c r="L1901"/>
      <c r="M1901"/>
      <c r="N1901"/>
      <c r="O1901"/>
      <c r="P1901"/>
      <c r="Q1901"/>
    </row>
    <row r="1902" spans="2:17">
      <c r="B1902"/>
      <c r="C1902"/>
      <c r="D1902"/>
      <c r="E1902"/>
      <c r="F1902"/>
      <c r="G1902"/>
      <c r="H1902"/>
      <c r="I1902"/>
      <c r="J1902"/>
      <c r="K1902"/>
      <c r="L1902"/>
      <c r="M1902"/>
      <c r="N1902"/>
      <c r="O1902"/>
      <c r="P1902"/>
      <c r="Q1902"/>
    </row>
    <row r="1903" spans="2:17">
      <c r="B1903"/>
      <c r="C1903"/>
      <c r="D1903"/>
      <c r="E1903"/>
      <c r="F1903"/>
      <c r="G1903"/>
      <c r="H1903"/>
      <c r="I1903"/>
      <c r="J1903"/>
      <c r="K1903"/>
      <c r="L1903"/>
      <c r="M1903"/>
      <c r="N1903"/>
      <c r="O1903"/>
      <c r="P1903"/>
      <c r="Q1903"/>
    </row>
    <row r="1904" spans="2:17">
      <c r="B1904"/>
      <c r="C1904"/>
      <c r="D1904"/>
      <c r="E1904"/>
      <c r="F1904"/>
      <c r="G1904"/>
      <c r="H1904"/>
      <c r="I1904"/>
      <c r="J1904"/>
      <c r="K1904"/>
      <c r="L1904"/>
      <c r="M1904"/>
      <c r="N1904"/>
      <c r="O1904"/>
      <c r="P1904"/>
      <c r="Q1904"/>
    </row>
    <row r="1905" spans="2:17">
      <c r="B1905"/>
      <c r="C1905"/>
      <c r="D1905"/>
      <c r="E1905"/>
      <c r="F1905"/>
      <c r="G1905"/>
      <c r="H1905"/>
      <c r="I1905"/>
      <c r="J1905"/>
      <c r="K1905"/>
      <c r="L1905"/>
      <c r="M1905"/>
      <c r="N1905"/>
      <c r="O1905"/>
      <c r="P1905"/>
      <c r="Q1905"/>
    </row>
    <row r="1906" spans="2:17">
      <c r="B1906"/>
      <c r="C1906"/>
      <c r="D1906"/>
      <c r="E1906"/>
      <c r="F1906"/>
      <c r="G1906"/>
      <c r="H1906"/>
      <c r="I1906"/>
      <c r="J1906"/>
      <c r="K1906"/>
      <c r="L1906"/>
      <c r="M1906"/>
      <c r="N1906"/>
      <c r="O1906"/>
      <c r="P1906"/>
      <c r="Q1906"/>
    </row>
    <row r="1907" spans="2:17">
      <c r="B1907"/>
      <c r="C1907"/>
      <c r="D1907"/>
      <c r="E1907"/>
      <c r="F1907"/>
      <c r="G1907"/>
      <c r="H1907"/>
      <c r="I1907"/>
      <c r="J1907"/>
      <c r="K1907"/>
      <c r="L1907"/>
      <c r="M1907"/>
      <c r="N1907"/>
      <c r="O1907"/>
      <c r="P1907"/>
      <c r="Q1907"/>
    </row>
    <row r="1908" spans="2:17">
      <c r="B1908"/>
      <c r="C1908"/>
      <c r="D1908"/>
      <c r="E1908"/>
      <c r="F1908"/>
      <c r="G1908"/>
      <c r="H1908"/>
      <c r="I1908"/>
      <c r="J1908"/>
      <c r="K1908"/>
      <c r="L1908"/>
      <c r="M1908"/>
      <c r="N1908"/>
      <c r="O1908"/>
      <c r="P1908"/>
      <c r="Q1908"/>
    </row>
    <row r="1909" spans="2:17">
      <c r="B1909"/>
      <c r="C1909"/>
      <c r="D1909"/>
      <c r="E1909"/>
      <c r="F1909"/>
      <c r="G1909"/>
      <c r="H1909"/>
      <c r="I1909"/>
      <c r="J1909"/>
      <c r="K1909"/>
      <c r="L1909"/>
      <c r="M1909"/>
      <c r="N1909"/>
      <c r="O1909"/>
      <c r="P1909"/>
      <c r="Q1909"/>
    </row>
    <row r="1910" spans="2:17">
      <c r="B1910"/>
      <c r="C1910"/>
      <c r="D1910"/>
      <c r="E1910"/>
      <c r="F1910"/>
      <c r="G1910"/>
      <c r="H1910"/>
      <c r="I1910"/>
      <c r="J1910"/>
      <c r="K1910"/>
      <c r="L1910"/>
      <c r="M1910"/>
      <c r="N1910"/>
      <c r="O1910"/>
      <c r="P1910"/>
      <c r="Q1910"/>
    </row>
    <row r="1911" spans="2:17">
      <c r="B1911"/>
      <c r="C1911"/>
      <c r="D1911"/>
      <c r="E1911"/>
      <c r="F1911"/>
      <c r="G1911"/>
      <c r="H1911"/>
      <c r="I1911"/>
      <c r="J1911"/>
      <c r="K1911"/>
      <c r="L1911"/>
      <c r="M1911"/>
      <c r="N1911"/>
      <c r="O1911"/>
      <c r="P1911"/>
      <c r="Q1911"/>
    </row>
    <row r="1912" spans="2:17">
      <c r="B1912"/>
      <c r="C1912"/>
      <c r="D1912"/>
      <c r="E1912"/>
      <c r="F1912"/>
      <c r="G1912"/>
      <c r="H1912"/>
      <c r="I1912"/>
      <c r="J1912"/>
      <c r="K1912"/>
      <c r="L1912"/>
      <c r="M1912"/>
      <c r="N1912"/>
      <c r="O1912"/>
      <c r="P1912"/>
      <c r="Q1912"/>
    </row>
    <row r="1913" spans="2:17">
      <c r="B1913"/>
      <c r="C1913"/>
      <c r="D1913"/>
      <c r="E1913"/>
      <c r="F1913"/>
      <c r="G1913"/>
      <c r="H1913"/>
      <c r="I1913"/>
      <c r="J1913"/>
      <c r="K1913"/>
      <c r="L1913"/>
      <c r="M1913"/>
      <c r="N1913"/>
      <c r="O1913"/>
      <c r="P1913"/>
      <c r="Q1913"/>
    </row>
    <row r="1914" spans="2:17">
      <c r="B1914"/>
      <c r="C1914"/>
      <c r="D1914"/>
      <c r="E1914"/>
      <c r="F1914"/>
      <c r="G1914"/>
      <c r="H1914"/>
      <c r="I1914"/>
      <c r="J1914"/>
      <c r="K1914"/>
      <c r="L1914"/>
      <c r="M1914"/>
      <c r="N1914"/>
      <c r="O1914"/>
      <c r="P1914"/>
      <c r="Q1914"/>
    </row>
    <row r="1915" spans="2:17">
      <c r="B1915"/>
      <c r="C1915"/>
      <c r="D1915"/>
      <c r="E1915"/>
      <c r="F1915"/>
      <c r="G1915"/>
      <c r="H1915"/>
      <c r="I1915"/>
      <c r="J1915"/>
      <c r="K1915"/>
      <c r="L1915"/>
      <c r="M1915"/>
      <c r="N1915"/>
      <c r="O1915"/>
      <c r="P1915"/>
      <c r="Q1915"/>
    </row>
    <row r="1916" spans="2:17">
      <c r="B1916"/>
      <c r="C1916"/>
      <c r="D1916"/>
      <c r="E1916"/>
      <c r="F1916"/>
      <c r="G1916"/>
      <c r="H1916"/>
      <c r="I1916"/>
      <c r="J1916"/>
      <c r="K1916"/>
      <c r="L1916"/>
      <c r="M1916"/>
      <c r="N1916"/>
      <c r="O1916"/>
      <c r="P1916"/>
      <c r="Q1916"/>
    </row>
    <row r="1917" spans="2:17">
      <c r="B1917"/>
      <c r="C1917"/>
      <c r="D1917"/>
      <c r="E1917"/>
      <c r="F1917"/>
      <c r="G1917"/>
      <c r="H1917"/>
      <c r="I1917"/>
      <c r="J1917"/>
      <c r="K1917"/>
      <c r="L1917"/>
      <c r="M1917"/>
      <c r="N1917"/>
      <c r="O1917"/>
      <c r="P1917"/>
      <c r="Q1917"/>
    </row>
    <row r="1918" spans="2:17">
      <c r="B1918"/>
      <c r="C1918"/>
      <c r="D1918"/>
      <c r="E1918"/>
      <c r="F1918"/>
      <c r="G1918"/>
      <c r="H1918"/>
      <c r="I1918"/>
      <c r="J1918"/>
      <c r="K1918"/>
      <c r="L1918"/>
      <c r="M1918"/>
      <c r="N1918"/>
      <c r="O1918"/>
      <c r="P1918"/>
      <c r="Q1918"/>
    </row>
    <row r="1919" spans="2:17">
      <c r="B1919"/>
      <c r="C1919"/>
      <c r="D1919"/>
      <c r="E1919"/>
      <c r="F1919"/>
      <c r="G1919"/>
      <c r="H1919"/>
      <c r="I1919"/>
      <c r="J1919"/>
      <c r="K1919"/>
      <c r="L1919"/>
      <c r="M1919"/>
      <c r="N1919"/>
      <c r="O1919"/>
      <c r="P1919"/>
      <c r="Q1919"/>
    </row>
    <row r="1920" spans="2:17">
      <c r="B1920"/>
      <c r="C1920"/>
      <c r="D1920"/>
      <c r="E1920"/>
      <c r="F1920"/>
      <c r="G1920"/>
      <c r="H1920"/>
      <c r="I1920"/>
      <c r="J1920"/>
      <c r="K1920"/>
      <c r="L1920"/>
      <c r="M1920"/>
      <c r="N1920"/>
      <c r="O1920"/>
      <c r="P1920"/>
      <c r="Q1920"/>
    </row>
    <row r="1921" spans="2:17">
      <c r="B1921"/>
      <c r="C1921"/>
      <c r="D1921"/>
      <c r="E1921"/>
      <c r="F1921"/>
      <c r="G1921"/>
      <c r="H1921"/>
      <c r="I1921"/>
      <c r="J1921"/>
      <c r="K1921"/>
      <c r="L1921"/>
      <c r="M1921"/>
      <c r="N1921"/>
      <c r="O1921"/>
      <c r="P1921"/>
      <c r="Q1921"/>
    </row>
    <row r="1922" spans="2:17">
      <c r="B1922"/>
      <c r="C1922"/>
      <c r="D1922"/>
      <c r="E1922"/>
      <c r="F1922"/>
      <c r="G1922"/>
      <c r="H1922"/>
      <c r="I1922"/>
      <c r="J1922"/>
      <c r="K1922"/>
      <c r="L1922"/>
      <c r="M1922"/>
      <c r="N1922"/>
      <c r="O1922"/>
      <c r="P1922"/>
      <c r="Q1922"/>
    </row>
    <row r="1923" spans="2:17">
      <c r="B1923"/>
      <c r="C1923"/>
      <c r="D1923"/>
      <c r="E1923"/>
      <c r="F1923"/>
      <c r="G1923"/>
      <c r="H1923"/>
      <c r="I1923"/>
      <c r="J1923"/>
      <c r="K1923"/>
      <c r="L1923"/>
      <c r="M1923"/>
      <c r="N1923"/>
      <c r="O1923"/>
      <c r="P1923"/>
      <c r="Q1923"/>
    </row>
    <row r="1924" spans="2:17">
      <c r="B1924"/>
      <c r="C1924"/>
      <c r="D1924"/>
      <c r="E1924"/>
      <c r="F1924"/>
      <c r="G1924"/>
      <c r="H1924"/>
      <c r="I1924"/>
      <c r="J1924"/>
      <c r="K1924"/>
      <c r="L1924"/>
      <c r="M1924"/>
      <c r="N1924"/>
      <c r="O1924"/>
      <c r="P1924"/>
      <c r="Q1924"/>
    </row>
    <row r="1925" spans="2:17">
      <c r="B1925"/>
      <c r="C1925"/>
      <c r="D1925"/>
      <c r="E1925"/>
      <c r="F1925"/>
      <c r="G1925"/>
      <c r="H1925"/>
      <c r="I1925"/>
      <c r="J1925"/>
      <c r="K1925"/>
      <c r="L1925"/>
      <c r="M1925"/>
      <c r="N1925"/>
      <c r="O1925"/>
      <c r="P1925"/>
      <c r="Q1925"/>
    </row>
    <row r="1926" spans="2:17">
      <c r="B1926"/>
      <c r="C1926"/>
      <c r="D1926"/>
      <c r="E1926"/>
      <c r="F1926"/>
      <c r="G1926"/>
      <c r="H1926"/>
      <c r="I1926"/>
      <c r="J1926"/>
      <c r="K1926"/>
      <c r="L1926"/>
      <c r="M1926"/>
      <c r="N1926"/>
      <c r="O1926"/>
      <c r="P1926"/>
      <c r="Q1926"/>
    </row>
    <row r="1927" spans="2:17">
      <c r="B1927"/>
      <c r="C1927"/>
      <c r="D1927"/>
      <c r="E1927"/>
      <c r="F1927"/>
      <c r="G1927"/>
      <c r="H1927"/>
      <c r="I1927"/>
      <c r="J1927"/>
      <c r="K1927"/>
      <c r="L1927"/>
      <c r="M1927"/>
      <c r="N1927"/>
      <c r="O1927"/>
      <c r="P1927"/>
      <c r="Q1927"/>
    </row>
    <row r="1928" spans="2:17">
      <c r="B1928"/>
      <c r="C1928"/>
      <c r="D1928"/>
      <c r="E1928"/>
      <c r="F1928"/>
      <c r="G1928"/>
      <c r="H1928"/>
      <c r="I1928"/>
      <c r="J1928"/>
      <c r="K1928"/>
      <c r="L1928"/>
      <c r="M1928"/>
      <c r="N1928"/>
      <c r="O1928"/>
      <c r="P1928"/>
      <c r="Q1928"/>
    </row>
    <row r="1929" spans="2:17">
      <c r="B1929"/>
      <c r="C1929"/>
      <c r="D1929"/>
      <c r="E1929"/>
      <c r="F1929"/>
      <c r="G1929"/>
      <c r="H1929"/>
      <c r="I1929"/>
      <c r="J1929"/>
      <c r="K1929"/>
      <c r="L1929"/>
      <c r="M1929"/>
      <c r="N1929"/>
      <c r="O1929"/>
      <c r="P1929"/>
      <c r="Q1929"/>
    </row>
    <row r="1930" spans="2:17">
      <c r="B1930"/>
      <c r="C1930"/>
      <c r="D1930"/>
      <c r="E1930"/>
      <c r="F1930"/>
      <c r="G1930"/>
      <c r="H1930"/>
      <c r="I1930"/>
      <c r="J1930"/>
      <c r="K1930"/>
      <c r="L1930"/>
      <c r="M1930"/>
      <c r="N1930"/>
      <c r="O1930"/>
      <c r="P1930"/>
      <c r="Q1930"/>
    </row>
    <row r="1931" spans="2:17">
      <c r="B1931"/>
      <c r="C1931"/>
      <c r="D1931"/>
      <c r="E1931"/>
      <c r="F1931"/>
      <c r="G1931"/>
      <c r="H1931"/>
      <c r="I1931"/>
      <c r="J1931"/>
      <c r="K1931"/>
      <c r="L1931"/>
      <c r="M1931"/>
      <c r="N1931"/>
      <c r="O1931"/>
      <c r="P1931"/>
      <c r="Q1931"/>
    </row>
    <row r="1932" spans="2:17">
      <c r="B1932"/>
      <c r="C1932"/>
      <c r="D1932"/>
      <c r="E1932"/>
      <c r="F1932"/>
      <c r="G1932"/>
      <c r="H1932"/>
      <c r="I1932"/>
      <c r="J1932"/>
      <c r="K1932"/>
      <c r="L1932"/>
      <c r="M1932"/>
      <c r="N1932"/>
      <c r="O1932"/>
      <c r="P1932"/>
      <c r="Q1932"/>
    </row>
    <row r="1933" spans="2:17">
      <c r="B1933"/>
      <c r="C1933"/>
      <c r="D1933"/>
      <c r="E1933"/>
      <c r="F1933"/>
      <c r="G1933"/>
      <c r="H1933"/>
      <c r="I1933"/>
      <c r="J1933"/>
      <c r="K1933"/>
      <c r="L1933"/>
      <c r="M1933"/>
      <c r="N1933"/>
      <c r="O1933"/>
      <c r="P1933"/>
      <c r="Q1933"/>
    </row>
    <row r="1934" spans="2:17">
      <c r="B1934"/>
      <c r="C1934"/>
      <c r="D1934"/>
      <c r="E1934"/>
      <c r="F1934"/>
      <c r="G1934"/>
      <c r="H1934"/>
      <c r="I1934"/>
      <c r="J1934"/>
      <c r="K1934"/>
      <c r="L1934"/>
      <c r="M1934"/>
      <c r="N1934"/>
      <c r="O1934"/>
      <c r="P1934"/>
      <c r="Q1934"/>
    </row>
    <row r="1935" spans="2:17">
      <c r="B1935"/>
      <c r="C1935"/>
      <c r="D1935"/>
      <c r="E1935"/>
      <c r="F1935"/>
      <c r="G1935"/>
      <c r="H1935"/>
      <c r="I1935"/>
      <c r="J1935"/>
      <c r="K1935"/>
      <c r="L1935"/>
      <c r="M1935"/>
      <c r="N1935"/>
      <c r="O1935"/>
      <c r="P1935"/>
      <c r="Q1935"/>
    </row>
    <row r="1936" spans="2:17">
      <c r="B1936"/>
      <c r="C1936"/>
      <c r="D1936"/>
      <c r="E1936"/>
      <c r="F1936"/>
      <c r="G1936"/>
      <c r="H1936"/>
      <c r="I1936"/>
      <c r="J1936"/>
      <c r="K1936"/>
      <c r="L1936"/>
      <c r="M1936"/>
      <c r="N1936"/>
      <c r="O1936"/>
      <c r="P1936"/>
      <c r="Q1936"/>
    </row>
    <row r="1937" spans="2:17">
      <c r="B1937"/>
      <c r="C1937"/>
      <c r="D1937"/>
      <c r="E1937"/>
      <c r="F1937"/>
      <c r="G1937"/>
      <c r="H1937"/>
      <c r="I1937"/>
      <c r="J1937"/>
      <c r="K1937"/>
      <c r="L1937"/>
      <c r="M1937"/>
      <c r="N1937"/>
      <c r="O1937"/>
      <c r="P1937"/>
      <c r="Q1937"/>
    </row>
    <row r="1938" spans="2:17">
      <c r="B1938"/>
      <c r="C1938"/>
      <c r="D1938"/>
      <c r="E1938"/>
      <c r="F1938"/>
      <c r="G1938"/>
      <c r="H1938"/>
      <c r="I1938"/>
      <c r="J1938"/>
      <c r="K1938"/>
      <c r="L1938"/>
      <c r="M1938"/>
      <c r="N1938"/>
      <c r="O1938"/>
      <c r="P1938"/>
      <c r="Q1938"/>
    </row>
    <row r="1939" spans="2:17">
      <c r="B1939"/>
      <c r="C1939"/>
      <c r="D1939"/>
      <c r="E1939"/>
      <c r="F1939"/>
      <c r="G1939"/>
      <c r="H1939"/>
      <c r="I1939"/>
      <c r="J1939"/>
      <c r="K1939"/>
      <c r="L1939"/>
      <c r="M1939"/>
      <c r="N1939"/>
      <c r="O1939"/>
      <c r="P1939"/>
      <c r="Q1939"/>
    </row>
    <row r="1940" spans="2:17">
      <c r="B1940"/>
      <c r="C1940"/>
      <c r="D1940"/>
      <c r="E1940"/>
      <c r="F1940"/>
      <c r="G1940"/>
      <c r="H1940"/>
      <c r="I1940"/>
      <c r="J1940"/>
      <c r="K1940"/>
      <c r="L1940"/>
      <c r="M1940"/>
      <c r="N1940"/>
      <c r="O1940"/>
      <c r="P1940"/>
      <c r="Q1940"/>
    </row>
    <row r="1941" spans="2:17">
      <c r="B1941"/>
      <c r="C1941"/>
      <c r="D1941"/>
      <c r="E1941"/>
      <c r="F1941"/>
      <c r="G1941"/>
      <c r="H1941"/>
      <c r="I1941"/>
      <c r="J1941"/>
      <c r="K1941"/>
      <c r="L1941"/>
      <c r="M1941"/>
      <c r="N1941"/>
      <c r="O1941"/>
      <c r="P1941"/>
      <c r="Q1941"/>
    </row>
    <row r="1942" spans="2:17">
      <c r="B1942"/>
      <c r="C1942"/>
      <c r="D1942"/>
      <c r="E1942"/>
      <c r="F1942"/>
      <c r="G1942"/>
      <c r="H1942"/>
      <c r="I1942"/>
      <c r="J1942"/>
      <c r="K1942"/>
      <c r="L1942"/>
      <c r="M1942"/>
      <c r="N1942"/>
      <c r="O1942"/>
      <c r="P1942"/>
      <c r="Q1942"/>
    </row>
    <row r="1943" spans="2:17">
      <c r="B1943"/>
      <c r="C1943"/>
      <c r="D1943"/>
      <c r="E1943"/>
      <c r="F1943"/>
      <c r="G1943"/>
      <c r="H1943"/>
      <c r="I1943"/>
      <c r="J1943"/>
      <c r="K1943"/>
      <c r="L1943"/>
      <c r="M1943"/>
      <c r="N1943"/>
      <c r="O1943"/>
      <c r="P1943"/>
      <c r="Q1943"/>
    </row>
    <row r="1944" spans="2:17">
      <c r="B1944"/>
      <c r="C1944"/>
      <c r="D1944"/>
      <c r="E1944"/>
      <c r="F1944"/>
      <c r="G1944"/>
      <c r="H1944"/>
      <c r="I1944"/>
      <c r="J1944"/>
      <c r="K1944"/>
      <c r="L1944"/>
      <c r="M1944"/>
      <c r="N1944"/>
      <c r="O1944"/>
      <c r="P1944"/>
      <c r="Q1944"/>
    </row>
    <row r="1945" spans="2:17">
      <c r="B1945"/>
      <c r="C1945"/>
      <c r="D1945"/>
      <c r="E1945"/>
      <c r="F1945"/>
      <c r="G1945"/>
      <c r="H1945"/>
      <c r="I1945"/>
      <c r="J1945"/>
      <c r="K1945"/>
      <c r="L1945"/>
      <c r="M1945"/>
      <c r="N1945"/>
      <c r="O1945"/>
      <c r="P1945"/>
      <c r="Q1945"/>
    </row>
    <row r="1946" spans="2:17">
      <c r="B1946"/>
      <c r="C1946"/>
      <c r="D1946"/>
      <c r="E1946"/>
      <c r="F1946"/>
      <c r="G1946"/>
      <c r="H1946"/>
      <c r="I1946"/>
      <c r="J1946"/>
      <c r="K1946"/>
      <c r="L1946"/>
      <c r="M1946"/>
      <c r="N1946"/>
      <c r="O1946"/>
      <c r="P1946"/>
      <c r="Q1946"/>
    </row>
    <row r="1947" spans="2:17">
      <c r="B1947"/>
      <c r="C1947"/>
      <c r="D1947"/>
      <c r="E1947"/>
      <c r="F1947"/>
      <c r="G1947"/>
      <c r="H1947"/>
      <c r="I1947"/>
      <c r="J1947"/>
      <c r="K1947"/>
      <c r="L1947"/>
      <c r="M1947"/>
      <c r="N1947"/>
      <c r="O1947"/>
      <c r="P1947"/>
      <c r="Q1947"/>
    </row>
    <row r="1948" spans="2:17">
      <c r="B1948"/>
      <c r="C1948"/>
      <c r="D1948"/>
      <c r="E1948"/>
      <c r="F1948"/>
      <c r="G1948"/>
      <c r="H1948"/>
      <c r="I1948"/>
      <c r="J1948"/>
      <c r="K1948"/>
      <c r="L1948"/>
      <c r="M1948"/>
      <c r="N1948"/>
      <c r="O1948"/>
      <c r="P1948"/>
      <c r="Q1948"/>
    </row>
    <row r="1949" spans="2:17">
      <c r="B1949"/>
      <c r="C1949"/>
      <c r="D1949"/>
      <c r="E1949"/>
      <c r="F1949"/>
      <c r="G1949"/>
      <c r="H1949"/>
      <c r="I1949"/>
      <c r="J1949"/>
      <c r="K1949"/>
      <c r="L1949"/>
      <c r="M1949"/>
      <c r="N1949"/>
      <c r="O1949"/>
      <c r="P1949"/>
      <c r="Q1949"/>
    </row>
    <row r="1950" spans="2:17">
      <c r="B1950"/>
      <c r="C1950"/>
      <c r="D1950"/>
      <c r="E1950"/>
      <c r="F1950"/>
      <c r="G1950"/>
      <c r="H1950"/>
      <c r="I1950"/>
      <c r="J1950"/>
      <c r="K1950"/>
      <c r="L1950"/>
      <c r="M1950"/>
      <c r="N1950"/>
      <c r="O1950"/>
      <c r="P1950"/>
      <c r="Q1950"/>
    </row>
    <row r="1951" spans="2:17">
      <c r="B1951"/>
      <c r="C1951"/>
      <c r="D1951"/>
      <c r="E1951"/>
      <c r="F1951"/>
      <c r="G1951"/>
      <c r="H1951"/>
      <c r="I1951"/>
      <c r="J1951"/>
      <c r="K1951"/>
      <c r="L1951"/>
      <c r="M1951"/>
      <c r="N1951"/>
      <c r="O1951"/>
      <c r="P1951"/>
      <c r="Q1951"/>
    </row>
    <row r="1952" spans="2:17">
      <c r="B1952"/>
      <c r="C1952"/>
      <c r="D1952"/>
      <c r="E1952"/>
      <c r="F1952"/>
      <c r="G1952"/>
      <c r="H1952"/>
      <c r="I1952"/>
      <c r="J1952"/>
      <c r="K1952"/>
      <c r="L1952"/>
      <c r="M1952"/>
      <c r="N1952"/>
      <c r="O1952"/>
      <c r="P1952"/>
      <c r="Q1952"/>
    </row>
    <row r="1953" spans="2:17">
      <c r="B1953"/>
      <c r="C1953"/>
      <c r="D1953"/>
      <c r="E1953"/>
      <c r="F1953"/>
      <c r="G1953"/>
      <c r="H1953"/>
      <c r="I1953"/>
      <c r="J1953"/>
      <c r="K1953"/>
      <c r="L1953"/>
      <c r="M1953"/>
      <c r="N1953"/>
      <c r="O1953"/>
      <c r="P1953"/>
      <c r="Q1953"/>
    </row>
    <row r="1954" spans="2:17">
      <c r="B1954"/>
      <c r="C1954"/>
      <c r="D1954"/>
      <c r="E1954"/>
      <c r="F1954"/>
      <c r="G1954"/>
      <c r="H1954"/>
      <c r="I1954"/>
      <c r="J1954"/>
      <c r="K1954"/>
      <c r="L1954"/>
      <c r="M1954"/>
      <c r="N1954"/>
      <c r="O1954"/>
      <c r="P1954"/>
      <c r="Q1954"/>
    </row>
    <row r="1955" spans="2:17">
      <c r="B1955"/>
      <c r="C1955"/>
      <c r="D1955"/>
      <c r="E1955"/>
      <c r="F1955"/>
      <c r="G1955"/>
      <c r="H1955"/>
      <c r="I1955"/>
      <c r="J1955"/>
      <c r="K1955"/>
      <c r="L1955"/>
      <c r="M1955"/>
      <c r="N1955"/>
      <c r="O1955"/>
      <c r="P1955"/>
      <c r="Q1955"/>
    </row>
    <row r="1956" spans="2:17">
      <c r="B1956"/>
      <c r="C1956"/>
      <c r="D1956"/>
      <c r="E1956"/>
      <c r="F1956"/>
      <c r="G1956"/>
      <c r="H1956"/>
      <c r="I1956"/>
      <c r="J1956"/>
      <c r="K1956"/>
      <c r="L1956"/>
      <c r="M1956"/>
      <c r="N1956"/>
      <c r="O1956"/>
      <c r="P1956"/>
      <c r="Q1956"/>
    </row>
    <row r="1957" spans="2:17">
      <c r="B1957"/>
      <c r="C1957"/>
      <c r="D1957"/>
      <c r="E1957"/>
      <c r="F1957"/>
      <c r="G1957"/>
      <c r="H1957"/>
      <c r="I1957"/>
      <c r="J1957"/>
      <c r="K1957"/>
      <c r="L1957"/>
      <c r="M1957"/>
      <c r="N1957"/>
      <c r="O1957"/>
      <c r="P1957"/>
      <c r="Q1957"/>
    </row>
    <row r="1958" spans="2:17">
      <c r="B1958"/>
      <c r="C1958"/>
      <c r="D1958"/>
      <c r="E1958"/>
      <c r="F1958"/>
      <c r="G1958"/>
      <c r="H1958"/>
      <c r="I1958"/>
      <c r="J1958"/>
      <c r="K1958"/>
      <c r="L1958"/>
      <c r="M1958"/>
      <c r="N1958"/>
      <c r="O1958"/>
      <c r="P1958"/>
      <c r="Q1958"/>
    </row>
    <row r="1959" spans="2:17">
      <c r="B1959"/>
      <c r="C1959"/>
      <c r="D1959"/>
      <c r="E1959"/>
      <c r="F1959"/>
      <c r="G1959"/>
      <c r="H1959"/>
      <c r="I1959"/>
      <c r="J1959"/>
      <c r="K1959"/>
      <c r="L1959"/>
      <c r="M1959"/>
      <c r="N1959"/>
      <c r="O1959"/>
      <c r="P1959"/>
      <c r="Q1959"/>
    </row>
    <row r="1960" spans="2:17">
      <c r="B1960"/>
      <c r="C1960"/>
      <c r="D1960"/>
      <c r="E1960"/>
      <c r="F1960"/>
      <c r="G1960"/>
      <c r="H1960"/>
      <c r="I1960"/>
      <c r="J1960"/>
      <c r="K1960"/>
      <c r="L1960"/>
      <c r="M1960"/>
      <c r="N1960"/>
      <c r="O1960"/>
      <c r="P1960"/>
      <c r="Q1960"/>
    </row>
    <row r="1961" spans="2:17">
      <c r="B1961"/>
      <c r="C1961"/>
      <c r="D1961"/>
      <c r="E1961"/>
      <c r="F1961"/>
      <c r="G1961"/>
      <c r="H1961"/>
      <c r="I1961"/>
      <c r="J1961"/>
      <c r="K1961"/>
      <c r="L1961"/>
      <c r="M1961"/>
      <c r="N1961"/>
      <c r="O1961"/>
      <c r="P1961"/>
      <c r="Q1961"/>
    </row>
    <row r="1962" spans="2:17">
      <c r="B1962"/>
      <c r="C1962"/>
      <c r="D1962"/>
      <c r="E1962"/>
      <c r="F1962"/>
      <c r="G1962"/>
      <c r="H1962"/>
      <c r="I1962"/>
      <c r="J1962"/>
      <c r="K1962"/>
      <c r="L1962"/>
      <c r="M1962"/>
      <c r="N1962"/>
      <c r="O1962"/>
      <c r="P1962"/>
      <c r="Q1962"/>
    </row>
    <row r="1963" spans="2:17">
      <c r="B1963"/>
      <c r="C1963"/>
      <c r="D1963"/>
      <c r="E1963"/>
      <c r="F1963"/>
      <c r="G1963"/>
      <c r="H1963"/>
      <c r="I1963"/>
      <c r="J1963"/>
      <c r="K1963"/>
      <c r="L1963"/>
      <c r="M1963"/>
      <c r="N1963"/>
      <c r="O1963"/>
      <c r="P1963"/>
      <c r="Q1963"/>
    </row>
    <row r="1964" spans="2:17">
      <c r="B1964"/>
      <c r="C1964"/>
      <c r="D1964"/>
      <c r="E1964"/>
      <c r="F1964"/>
      <c r="G1964"/>
      <c r="H1964"/>
      <c r="I1964"/>
      <c r="J1964"/>
      <c r="K1964"/>
      <c r="L1964"/>
      <c r="M1964"/>
      <c r="N1964"/>
      <c r="O1964"/>
      <c r="P1964"/>
      <c r="Q1964"/>
    </row>
    <row r="1965" spans="2:17">
      <c r="B1965"/>
      <c r="C1965"/>
      <c r="D1965"/>
      <c r="E1965"/>
      <c r="F1965"/>
      <c r="G1965"/>
      <c r="H1965"/>
      <c r="I1965"/>
      <c r="J1965"/>
      <c r="K1965"/>
      <c r="L1965"/>
      <c r="M1965"/>
      <c r="N1965"/>
      <c r="O1965"/>
      <c r="P1965"/>
      <c r="Q1965"/>
    </row>
    <row r="1966" spans="2:17">
      <c r="B1966"/>
      <c r="C1966"/>
      <c r="D1966"/>
      <c r="E1966"/>
      <c r="F1966"/>
      <c r="G1966"/>
      <c r="H1966"/>
      <c r="I1966"/>
      <c r="J1966"/>
      <c r="K1966"/>
      <c r="L1966"/>
      <c r="M1966"/>
      <c r="N1966"/>
      <c r="O1966"/>
      <c r="P1966"/>
      <c r="Q1966"/>
    </row>
    <row r="1967" spans="2:17">
      <c r="B1967"/>
      <c r="C1967"/>
      <c r="D1967"/>
      <c r="E1967"/>
      <c r="F1967"/>
      <c r="G1967"/>
      <c r="H1967"/>
      <c r="I1967"/>
      <c r="J1967"/>
      <c r="K1967"/>
      <c r="L1967"/>
      <c r="M1967"/>
      <c r="N1967"/>
      <c r="O1967"/>
      <c r="P1967"/>
      <c r="Q1967"/>
    </row>
    <row r="1968" spans="2:17">
      <c r="B1968"/>
      <c r="C1968"/>
      <c r="D1968"/>
      <c r="E1968"/>
      <c r="F1968"/>
      <c r="G1968"/>
      <c r="H1968"/>
      <c r="I1968"/>
      <c r="J1968"/>
      <c r="K1968"/>
      <c r="L1968"/>
      <c r="M1968"/>
      <c r="N1968"/>
      <c r="O1968"/>
      <c r="P1968"/>
      <c r="Q1968"/>
    </row>
    <row r="1969" spans="2:17">
      <c r="B1969"/>
      <c r="C1969"/>
      <c r="D1969"/>
      <c r="E1969"/>
      <c r="F1969"/>
      <c r="G1969"/>
      <c r="H1969"/>
      <c r="I1969"/>
      <c r="J1969"/>
      <c r="K1969"/>
      <c r="L1969"/>
      <c r="M1969"/>
      <c r="N1969"/>
      <c r="O1969"/>
      <c r="P1969"/>
      <c r="Q1969"/>
    </row>
    <row r="1970" spans="2:17">
      <c r="B1970"/>
      <c r="C1970"/>
      <c r="D1970"/>
      <c r="E1970"/>
      <c r="F1970"/>
      <c r="G1970"/>
      <c r="H1970"/>
      <c r="I1970"/>
      <c r="J1970"/>
      <c r="K1970"/>
      <c r="L1970"/>
      <c r="M1970"/>
      <c r="N1970"/>
      <c r="O1970"/>
      <c r="P1970"/>
      <c r="Q1970"/>
    </row>
    <row r="1971" spans="2:17">
      <c r="B1971"/>
      <c r="C1971"/>
      <c r="D1971"/>
      <c r="E1971"/>
      <c r="F1971"/>
      <c r="G1971"/>
      <c r="H1971"/>
      <c r="I1971"/>
      <c r="J1971"/>
      <c r="K1971"/>
      <c r="L1971"/>
      <c r="M1971"/>
      <c r="N1971"/>
      <c r="O1971"/>
      <c r="P1971"/>
      <c r="Q1971"/>
    </row>
    <row r="1972" spans="2:17">
      <c r="B1972"/>
      <c r="C1972"/>
      <c r="D1972"/>
      <c r="E1972"/>
      <c r="F1972"/>
      <c r="G1972"/>
      <c r="H1972"/>
      <c r="I1972"/>
      <c r="J1972"/>
      <c r="K1972"/>
      <c r="L1972"/>
      <c r="M1972"/>
      <c r="N1972"/>
      <c r="O1972"/>
      <c r="P1972"/>
      <c r="Q1972"/>
    </row>
    <row r="1973" spans="2:17">
      <c r="B1973"/>
      <c r="C1973"/>
      <c r="D1973"/>
      <c r="E1973"/>
      <c r="F1973"/>
      <c r="G1973"/>
      <c r="H1973"/>
      <c r="I1973"/>
      <c r="J1973"/>
      <c r="K1973"/>
      <c r="L1973"/>
      <c r="M1973"/>
      <c r="N1973"/>
      <c r="O1973"/>
      <c r="P1973"/>
      <c r="Q1973"/>
    </row>
    <row r="1974" spans="2:17">
      <c r="B1974"/>
      <c r="C1974"/>
      <c r="D1974"/>
      <c r="E1974"/>
      <c r="F1974"/>
      <c r="G1974"/>
      <c r="H1974"/>
      <c r="I1974"/>
      <c r="J1974"/>
      <c r="K1974"/>
      <c r="L1974"/>
      <c r="M1974"/>
      <c r="N1974"/>
      <c r="O1974"/>
      <c r="P1974"/>
      <c r="Q1974"/>
    </row>
    <row r="1975" spans="2:17">
      <c r="B1975"/>
      <c r="C1975"/>
      <c r="D1975"/>
      <c r="E1975"/>
      <c r="F1975"/>
      <c r="G1975"/>
      <c r="H1975"/>
      <c r="I1975"/>
      <c r="J1975"/>
      <c r="K1975"/>
      <c r="L1975"/>
      <c r="M1975"/>
      <c r="N1975"/>
      <c r="O1975"/>
      <c r="P1975"/>
      <c r="Q1975"/>
    </row>
    <row r="1976" spans="2:17">
      <c r="B1976"/>
      <c r="C1976"/>
      <c r="D1976"/>
      <c r="E1976"/>
      <c r="F1976"/>
      <c r="G1976"/>
      <c r="H1976"/>
      <c r="I1976"/>
      <c r="J1976"/>
      <c r="K1976"/>
      <c r="L1976"/>
      <c r="M1976"/>
      <c r="N1976"/>
      <c r="O1976"/>
      <c r="P1976"/>
      <c r="Q1976"/>
    </row>
    <row r="1977" spans="2:17">
      <c r="B1977"/>
      <c r="C1977"/>
      <c r="D1977"/>
      <c r="E1977"/>
      <c r="F1977"/>
      <c r="G1977"/>
      <c r="H1977"/>
      <c r="I1977"/>
      <c r="J1977"/>
      <c r="K1977"/>
      <c r="L1977"/>
      <c r="M1977"/>
      <c r="N1977"/>
      <c r="O1977"/>
      <c r="P1977"/>
      <c r="Q1977"/>
    </row>
    <row r="1978" spans="2:17">
      <c r="B1978"/>
      <c r="C1978"/>
      <c r="D1978"/>
      <c r="E1978"/>
      <c r="F1978"/>
      <c r="G1978"/>
      <c r="H1978"/>
      <c r="I1978"/>
      <c r="J1978"/>
      <c r="K1978"/>
      <c r="L1978"/>
      <c r="M1978"/>
      <c r="N1978"/>
      <c r="O1978"/>
      <c r="P1978"/>
      <c r="Q1978"/>
    </row>
    <row r="1979" spans="2:17">
      <c r="B1979"/>
      <c r="C1979"/>
      <c r="D1979"/>
      <c r="E1979"/>
      <c r="F1979"/>
      <c r="G1979"/>
      <c r="H1979"/>
      <c r="I1979"/>
      <c r="J1979"/>
      <c r="K1979"/>
      <c r="L1979"/>
      <c r="M1979"/>
      <c r="N1979"/>
      <c r="O1979"/>
      <c r="P1979"/>
      <c r="Q1979"/>
    </row>
    <row r="1980" spans="2:17">
      <c r="B1980"/>
      <c r="C1980"/>
      <c r="D1980"/>
      <c r="E1980"/>
      <c r="F1980"/>
      <c r="G1980"/>
      <c r="H1980"/>
      <c r="I1980"/>
      <c r="J1980"/>
      <c r="K1980"/>
      <c r="L1980"/>
      <c r="M1980"/>
      <c r="N1980"/>
      <c r="O1980"/>
      <c r="P1980"/>
      <c r="Q1980"/>
    </row>
    <row r="1981" spans="2:17">
      <c r="B1981"/>
      <c r="C1981"/>
      <c r="D1981"/>
      <c r="E1981"/>
      <c r="F1981"/>
      <c r="G1981"/>
      <c r="H1981"/>
      <c r="I1981"/>
      <c r="J1981"/>
      <c r="K1981"/>
      <c r="L1981"/>
      <c r="M1981"/>
      <c r="N1981"/>
      <c r="O1981"/>
      <c r="P1981"/>
      <c r="Q1981"/>
    </row>
    <row r="1982" spans="2:17">
      <c r="B1982"/>
      <c r="C1982"/>
      <c r="D1982"/>
      <c r="E1982"/>
      <c r="F1982"/>
      <c r="G1982"/>
      <c r="H1982"/>
      <c r="I1982"/>
      <c r="J1982"/>
      <c r="K1982"/>
      <c r="L1982"/>
      <c r="M1982"/>
      <c r="N1982"/>
      <c r="O1982"/>
      <c r="P1982"/>
      <c r="Q1982"/>
    </row>
    <row r="1983" spans="2:17">
      <c r="B1983"/>
      <c r="C1983"/>
      <c r="D1983"/>
      <c r="E1983"/>
      <c r="F1983"/>
      <c r="G1983"/>
      <c r="H1983"/>
      <c r="I1983"/>
      <c r="J1983"/>
      <c r="K1983"/>
      <c r="L1983"/>
      <c r="M1983"/>
      <c r="N1983"/>
      <c r="O1983"/>
      <c r="P1983"/>
      <c r="Q1983"/>
    </row>
    <row r="1984" spans="2:17">
      <c r="B1984"/>
      <c r="C1984"/>
      <c r="D1984"/>
      <c r="E1984"/>
      <c r="F1984"/>
      <c r="G1984"/>
      <c r="H1984"/>
      <c r="I1984"/>
      <c r="J1984"/>
      <c r="K1984"/>
      <c r="L1984"/>
      <c r="M1984"/>
      <c r="N1984"/>
      <c r="O1984"/>
      <c r="P1984"/>
      <c r="Q1984"/>
    </row>
    <row r="1985" spans="2:17">
      <c r="B1985"/>
      <c r="C1985"/>
      <c r="D1985"/>
      <c r="E1985"/>
      <c r="F1985"/>
      <c r="G1985"/>
      <c r="H1985"/>
      <c r="I1985"/>
      <c r="J1985"/>
      <c r="K1985"/>
      <c r="L1985"/>
      <c r="M1985"/>
      <c r="N1985"/>
      <c r="O1985"/>
      <c r="P1985"/>
      <c r="Q1985"/>
    </row>
    <row r="1986" spans="2:17">
      <c r="B1986"/>
      <c r="C1986"/>
      <c r="D1986"/>
      <c r="E1986"/>
      <c r="F1986"/>
      <c r="G1986"/>
      <c r="H1986"/>
      <c r="I1986"/>
      <c r="J1986"/>
      <c r="K1986"/>
      <c r="L1986"/>
      <c r="M1986"/>
      <c r="N1986"/>
      <c r="O1986"/>
      <c r="P1986"/>
      <c r="Q1986"/>
    </row>
    <row r="1987" spans="2:17">
      <c r="B1987"/>
      <c r="C1987"/>
      <c r="D1987"/>
      <c r="E1987"/>
      <c r="F1987"/>
      <c r="G1987"/>
      <c r="H1987"/>
      <c r="I1987"/>
      <c r="J1987"/>
      <c r="K1987"/>
      <c r="L1987"/>
      <c r="M1987"/>
      <c r="N1987"/>
      <c r="O1987"/>
      <c r="P1987"/>
      <c r="Q1987"/>
    </row>
    <row r="1988" spans="2:17">
      <c r="B1988"/>
      <c r="C1988"/>
      <c r="D1988"/>
      <c r="E1988"/>
      <c r="F1988"/>
      <c r="G1988"/>
      <c r="H1988"/>
      <c r="I1988"/>
      <c r="J1988"/>
      <c r="K1988"/>
      <c r="L1988"/>
      <c r="M1988"/>
      <c r="N1988"/>
      <c r="O1988"/>
      <c r="P1988"/>
      <c r="Q1988"/>
    </row>
    <row r="1989" spans="2:17">
      <c r="B1989"/>
      <c r="C1989"/>
      <c r="D1989"/>
      <c r="E1989"/>
      <c r="F1989"/>
      <c r="G1989"/>
      <c r="H1989"/>
      <c r="I1989"/>
      <c r="J1989"/>
      <c r="K1989"/>
      <c r="L1989"/>
      <c r="M1989"/>
      <c r="N1989"/>
      <c r="O1989"/>
      <c r="P1989"/>
      <c r="Q1989"/>
    </row>
    <row r="1990" spans="2:17">
      <c r="B1990"/>
      <c r="C1990"/>
      <c r="D1990"/>
      <c r="E1990"/>
      <c r="F1990"/>
      <c r="G1990"/>
      <c r="H1990"/>
      <c r="I1990"/>
      <c r="J1990"/>
      <c r="K1990"/>
      <c r="L1990"/>
      <c r="M1990"/>
      <c r="N1990"/>
      <c r="O1990"/>
      <c r="P1990"/>
      <c r="Q1990"/>
    </row>
    <row r="1991" spans="2:17">
      <c r="B1991"/>
      <c r="C1991"/>
      <c r="D1991"/>
      <c r="E1991"/>
      <c r="F1991"/>
      <c r="G1991"/>
      <c r="H1991"/>
      <c r="I1991"/>
      <c r="J1991"/>
      <c r="K1991"/>
      <c r="L1991"/>
      <c r="M1991"/>
      <c r="N1991"/>
      <c r="O1991"/>
      <c r="P1991"/>
      <c r="Q1991"/>
    </row>
    <row r="1992" spans="2:17">
      <c r="B1992"/>
      <c r="C1992"/>
      <c r="D1992"/>
      <c r="E1992"/>
      <c r="F1992"/>
      <c r="G1992"/>
      <c r="H1992"/>
      <c r="I1992"/>
      <c r="J1992"/>
      <c r="K1992"/>
      <c r="L1992"/>
      <c r="M1992"/>
      <c r="N1992"/>
      <c r="O1992"/>
      <c r="P1992"/>
      <c r="Q1992"/>
    </row>
    <row r="1993" spans="2:17">
      <c r="B1993"/>
      <c r="C1993"/>
      <c r="D1993"/>
      <c r="E1993"/>
      <c r="F1993"/>
      <c r="G1993"/>
      <c r="H1993"/>
      <c r="I1993"/>
      <c r="J1993"/>
      <c r="K1993"/>
      <c r="L1993"/>
      <c r="M1993"/>
      <c r="N1993"/>
      <c r="O1993"/>
      <c r="P1993"/>
      <c r="Q1993"/>
    </row>
    <row r="1994" spans="2:17">
      <c r="B1994"/>
      <c r="C1994"/>
      <c r="D1994"/>
      <c r="E1994"/>
      <c r="F1994"/>
      <c r="G1994"/>
      <c r="H1994"/>
      <c r="I1994"/>
      <c r="J1994"/>
      <c r="K1994"/>
      <c r="L1994"/>
      <c r="M1994"/>
      <c r="N1994"/>
      <c r="O1994"/>
      <c r="P1994"/>
      <c r="Q1994"/>
    </row>
    <row r="1995" spans="2:17">
      <c r="B1995"/>
      <c r="C1995"/>
      <c r="D1995"/>
      <c r="E1995"/>
      <c r="F1995"/>
      <c r="G1995"/>
      <c r="H1995"/>
      <c r="I1995"/>
      <c r="J1995"/>
      <c r="K1995"/>
      <c r="L1995"/>
      <c r="M1995"/>
      <c r="N1995"/>
      <c r="O1995"/>
      <c r="P1995"/>
      <c r="Q1995"/>
    </row>
    <row r="1996" spans="2:17">
      <c r="B1996"/>
      <c r="C1996"/>
      <c r="D1996"/>
      <c r="E1996"/>
      <c r="F1996"/>
      <c r="G1996"/>
      <c r="H1996"/>
      <c r="I1996"/>
      <c r="J1996"/>
      <c r="K1996"/>
      <c r="L1996"/>
      <c r="M1996"/>
      <c r="N1996"/>
      <c r="O1996"/>
      <c r="P1996"/>
      <c r="Q1996"/>
    </row>
    <row r="1997" spans="2:17">
      <c r="B1997"/>
      <c r="C1997"/>
      <c r="D1997"/>
      <c r="E1997"/>
      <c r="F1997"/>
      <c r="G1997"/>
      <c r="H1997"/>
      <c r="I1997"/>
      <c r="J1997"/>
      <c r="K1997"/>
      <c r="L1997"/>
      <c r="M1997"/>
      <c r="N1997"/>
      <c r="O1997"/>
      <c r="P1997"/>
      <c r="Q1997"/>
    </row>
    <row r="1998" spans="2:17">
      <c r="B1998"/>
      <c r="C1998"/>
      <c r="D1998"/>
      <c r="E1998"/>
      <c r="F1998"/>
      <c r="G1998"/>
      <c r="H1998"/>
      <c r="I1998"/>
      <c r="J1998"/>
      <c r="K1998"/>
      <c r="L1998"/>
      <c r="M1998"/>
      <c r="N1998"/>
      <c r="O1998"/>
      <c r="P1998"/>
      <c r="Q1998"/>
    </row>
    <row r="1999" spans="2:17">
      <c r="B1999"/>
      <c r="C1999"/>
      <c r="D1999"/>
      <c r="E1999"/>
      <c r="F1999"/>
      <c r="G1999"/>
      <c r="H1999"/>
      <c r="I1999"/>
      <c r="J1999"/>
      <c r="K1999"/>
      <c r="L1999"/>
      <c r="M1999"/>
      <c r="N1999"/>
      <c r="O1999"/>
      <c r="P1999"/>
      <c r="Q1999"/>
    </row>
    <row r="2000" spans="2:17">
      <c r="B2000"/>
      <c r="C2000"/>
      <c r="D2000"/>
      <c r="E2000"/>
      <c r="F2000"/>
      <c r="G2000"/>
      <c r="H2000"/>
      <c r="I2000"/>
      <c r="J2000"/>
      <c r="K2000"/>
      <c r="L2000"/>
      <c r="M2000"/>
      <c r="N2000"/>
      <c r="O2000"/>
      <c r="P2000"/>
      <c r="Q2000"/>
    </row>
    <row r="2001" spans="2:17">
      <c r="B2001"/>
      <c r="C2001"/>
      <c r="D2001"/>
      <c r="E2001"/>
      <c r="F2001"/>
      <c r="G2001"/>
      <c r="H2001"/>
      <c r="I2001"/>
      <c r="J2001"/>
      <c r="K2001"/>
      <c r="L2001"/>
      <c r="M2001"/>
      <c r="N2001"/>
      <c r="O2001"/>
      <c r="P2001"/>
      <c r="Q2001"/>
    </row>
    <row r="2002" spans="2:17">
      <c r="B2002"/>
      <c r="C2002"/>
      <c r="D2002"/>
      <c r="E2002"/>
      <c r="F2002"/>
      <c r="G2002"/>
      <c r="H2002"/>
      <c r="I2002"/>
      <c r="J2002"/>
      <c r="K2002"/>
      <c r="L2002"/>
      <c r="M2002"/>
      <c r="N2002"/>
      <c r="O2002"/>
      <c r="P2002"/>
      <c r="Q2002"/>
    </row>
    <row r="2003" spans="2:17">
      <c r="B2003"/>
      <c r="C2003"/>
      <c r="D2003"/>
      <c r="E2003"/>
      <c r="F2003"/>
      <c r="G2003"/>
      <c r="H2003"/>
      <c r="I2003"/>
      <c r="J2003"/>
      <c r="K2003"/>
      <c r="L2003"/>
      <c r="M2003"/>
      <c r="N2003"/>
      <c r="O2003"/>
      <c r="P2003"/>
      <c r="Q2003"/>
    </row>
    <row r="2004" spans="2:17">
      <c r="B2004"/>
      <c r="C2004"/>
      <c r="D2004"/>
      <c r="E2004"/>
      <c r="F2004"/>
      <c r="G2004"/>
      <c r="H2004"/>
      <c r="I2004"/>
      <c r="J2004"/>
      <c r="K2004"/>
      <c r="L2004"/>
      <c r="M2004"/>
      <c r="N2004"/>
      <c r="O2004"/>
      <c r="P2004"/>
      <c r="Q2004"/>
    </row>
    <row r="2005" spans="2:17">
      <c r="B2005"/>
      <c r="C2005"/>
      <c r="D2005"/>
      <c r="E2005"/>
      <c r="F2005"/>
      <c r="G2005"/>
      <c r="H2005"/>
      <c r="I2005"/>
      <c r="J2005"/>
      <c r="K2005"/>
      <c r="L2005"/>
      <c r="M2005"/>
      <c r="N2005"/>
      <c r="O2005"/>
      <c r="P2005"/>
      <c r="Q2005"/>
    </row>
    <row r="2006" spans="2:17">
      <c r="B2006"/>
      <c r="C2006"/>
      <c r="D2006"/>
      <c r="E2006"/>
      <c r="F2006"/>
      <c r="G2006"/>
      <c r="H2006"/>
      <c r="I2006"/>
      <c r="J2006"/>
      <c r="K2006"/>
      <c r="L2006"/>
      <c r="M2006"/>
      <c r="N2006"/>
      <c r="O2006"/>
      <c r="P2006"/>
      <c r="Q2006"/>
    </row>
    <row r="2007" spans="2:17">
      <c r="B2007"/>
      <c r="C2007"/>
      <c r="D2007"/>
      <c r="E2007"/>
      <c r="F2007"/>
      <c r="G2007"/>
      <c r="H2007"/>
      <c r="I2007"/>
      <c r="J2007"/>
      <c r="K2007"/>
      <c r="L2007"/>
      <c r="M2007"/>
      <c r="N2007"/>
      <c r="O2007"/>
      <c r="P2007"/>
      <c r="Q2007"/>
    </row>
    <row r="2008" spans="2:17">
      <c r="B2008"/>
      <c r="C2008"/>
      <c r="D2008"/>
      <c r="E2008"/>
      <c r="F2008"/>
      <c r="G2008"/>
      <c r="H2008"/>
      <c r="I2008"/>
      <c r="J2008"/>
      <c r="K2008"/>
      <c r="L2008"/>
      <c r="M2008"/>
      <c r="N2008"/>
      <c r="O2008"/>
      <c r="P2008"/>
      <c r="Q2008"/>
    </row>
    <row r="2009" spans="2:17">
      <c r="B2009"/>
      <c r="C2009"/>
      <c r="D2009"/>
      <c r="E2009"/>
      <c r="F2009"/>
      <c r="G2009"/>
      <c r="H2009"/>
      <c r="I2009"/>
      <c r="J2009"/>
      <c r="K2009"/>
      <c r="L2009"/>
      <c r="M2009"/>
      <c r="N2009"/>
      <c r="O2009"/>
      <c r="P2009"/>
      <c r="Q2009"/>
    </row>
    <row r="2010" spans="2:17">
      <c r="B2010"/>
      <c r="C2010"/>
      <c r="D2010"/>
      <c r="E2010"/>
      <c r="F2010"/>
      <c r="G2010"/>
      <c r="H2010"/>
      <c r="I2010"/>
      <c r="J2010"/>
      <c r="K2010"/>
      <c r="L2010"/>
      <c r="M2010"/>
      <c r="N2010"/>
      <c r="O2010"/>
      <c r="P2010"/>
      <c r="Q2010"/>
    </row>
    <row r="2011" spans="2:17">
      <c r="B2011"/>
      <c r="C2011"/>
      <c r="D2011"/>
      <c r="E2011"/>
      <c r="F2011"/>
      <c r="G2011"/>
      <c r="H2011"/>
      <c r="I2011"/>
      <c r="J2011"/>
      <c r="K2011"/>
      <c r="L2011"/>
      <c r="M2011"/>
      <c r="N2011"/>
      <c r="O2011"/>
      <c r="P2011"/>
      <c r="Q2011"/>
    </row>
    <row r="2012" spans="2:17">
      <c r="B2012"/>
      <c r="C2012"/>
      <c r="D2012"/>
      <c r="E2012"/>
      <c r="F2012"/>
      <c r="G2012"/>
      <c r="H2012"/>
      <c r="I2012"/>
      <c r="J2012"/>
      <c r="K2012"/>
      <c r="L2012"/>
      <c r="M2012"/>
      <c r="N2012"/>
      <c r="O2012"/>
      <c r="P2012"/>
      <c r="Q2012"/>
    </row>
    <row r="2013" spans="2:17">
      <c r="B2013"/>
      <c r="C2013"/>
      <c r="D2013"/>
      <c r="E2013"/>
      <c r="F2013"/>
      <c r="G2013"/>
      <c r="H2013"/>
      <c r="I2013"/>
      <c r="J2013"/>
      <c r="K2013"/>
      <c r="L2013"/>
      <c r="M2013"/>
      <c r="N2013"/>
      <c r="O2013"/>
      <c r="P2013"/>
      <c r="Q2013"/>
    </row>
    <row r="2014" spans="2:17">
      <c r="B2014"/>
      <c r="C2014"/>
      <c r="D2014"/>
      <c r="E2014"/>
      <c r="F2014"/>
      <c r="G2014"/>
      <c r="H2014"/>
      <c r="I2014"/>
      <c r="J2014"/>
      <c r="K2014"/>
      <c r="L2014"/>
      <c r="M2014"/>
      <c r="N2014"/>
      <c r="O2014"/>
      <c r="P2014"/>
      <c r="Q2014"/>
    </row>
    <row r="2015" spans="2:17">
      <c r="B2015"/>
      <c r="C2015"/>
      <c r="D2015"/>
      <c r="E2015"/>
      <c r="F2015"/>
      <c r="G2015"/>
      <c r="H2015"/>
      <c r="I2015"/>
      <c r="J2015"/>
      <c r="K2015"/>
      <c r="L2015"/>
      <c r="M2015"/>
      <c r="N2015"/>
      <c r="O2015"/>
      <c r="P2015"/>
      <c r="Q2015"/>
    </row>
    <row r="2016" spans="2:17">
      <c r="B2016"/>
      <c r="C2016"/>
      <c r="D2016"/>
      <c r="E2016"/>
      <c r="F2016"/>
      <c r="G2016"/>
      <c r="H2016"/>
      <c r="I2016"/>
      <c r="J2016"/>
      <c r="K2016"/>
      <c r="L2016"/>
      <c r="M2016"/>
      <c r="N2016"/>
      <c r="O2016"/>
      <c r="P2016"/>
      <c r="Q2016"/>
    </row>
    <row r="2017" spans="2:17">
      <c r="B2017"/>
      <c r="C2017"/>
      <c r="D2017"/>
      <c r="E2017"/>
      <c r="F2017"/>
      <c r="G2017"/>
      <c r="H2017"/>
      <c r="I2017"/>
      <c r="J2017"/>
      <c r="K2017"/>
      <c r="L2017"/>
      <c r="M2017"/>
      <c r="N2017"/>
      <c r="O2017"/>
      <c r="P2017"/>
      <c r="Q2017"/>
    </row>
    <row r="2018" spans="2:17">
      <c r="B2018"/>
      <c r="C2018"/>
      <c r="D2018"/>
      <c r="E2018"/>
      <c r="F2018"/>
      <c r="G2018"/>
      <c r="H2018"/>
      <c r="I2018"/>
      <c r="J2018"/>
      <c r="K2018"/>
      <c r="L2018"/>
      <c r="M2018"/>
      <c r="N2018"/>
      <c r="O2018"/>
      <c r="P2018"/>
      <c r="Q2018"/>
    </row>
    <row r="2019" spans="2:17">
      <c r="B2019"/>
      <c r="C2019"/>
      <c r="D2019"/>
      <c r="E2019"/>
      <c r="F2019"/>
      <c r="G2019"/>
      <c r="H2019"/>
      <c r="I2019"/>
      <c r="J2019"/>
      <c r="K2019"/>
      <c r="L2019"/>
      <c r="M2019"/>
      <c r="N2019"/>
      <c r="O2019"/>
      <c r="P2019"/>
      <c r="Q2019"/>
    </row>
    <row r="2020" spans="2:17">
      <c r="B2020"/>
      <c r="C2020"/>
      <c r="D2020"/>
      <c r="E2020"/>
      <c r="F2020"/>
      <c r="G2020"/>
      <c r="H2020"/>
      <c r="I2020"/>
      <c r="J2020"/>
      <c r="K2020"/>
      <c r="L2020"/>
      <c r="M2020"/>
      <c r="N2020"/>
      <c r="O2020"/>
      <c r="P2020"/>
      <c r="Q2020"/>
    </row>
    <row r="2021" spans="2:17">
      <c r="B2021"/>
      <c r="C2021"/>
      <c r="D2021"/>
      <c r="E2021"/>
      <c r="F2021"/>
      <c r="G2021"/>
      <c r="H2021"/>
      <c r="I2021"/>
      <c r="J2021"/>
      <c r="K2021"/>
      <c r="L2021"/>
      <c r="M2021"/>
      <c r="N2021"/>
      <c r="O2021"/>
      <c r="P2021"/>
      <c r="Q2021"/>
    </row>
    <row r="2022" spans="2:17">
      <c r="B2022"/>
      <c r="C2022"/>
      <c r="D2022"/>
      <c r="E2022"/>
      <c r="F2022"/>
      <c r="G2022"/>
      <c r="H2022"/>
      <c r="I2022"/>
      <c r="J2022"/>
      <c r="K2022"/>
      <c r="L2022"/>
      <c r="M2022"/>
      <c r="N2022"/>
      <c r="O2022"/>
      <c r="P2022"/>
      <c r="Q2022"/>
    </row>
    <row r="2023" spans="2:17">
      <c r="B2023"/>
      <c r="C2023"/>
      <c r="D2023"/>
      <c r="E2023"/>
      <c r="F2023"/>
      <c r="G2023"/>
      <c r="H2023"/>
      <c r="I2023"/>
      <c r="J2023"/>
      <c r="K2023"/>
      <c r="L2023"/>
      <c r="M2023"/>
      <c r="N2023"/>
      <c r="O2023"/>
      <c r="P2023"/>
      <c r="Q2023"/>
    </row>
    <row r="2024" spans="2:17">
      <c r="B2024"/>
      <c r="C2024"/>
      <c r="D2024"/>
      <c r="E2024"/>
      <c r="F2024"/>
      <c r="G2024"/>
      <c r="H2024"/>
      <c r="I2024"/>
      <c r="J2024"/>
      <c r="K2024"/>
      <c r="L2024"/>
      <c r="M2024"/>
      <c r="N2024"/>
      <c r="O2024"/>
      <c r="P2024"/>
      <c r="Q2024"/>
    </row>
    <row r="2025" spans="2:17">
      <c r="B2025"/>
      <c r="C2025"/>
      <c r="D2025"/>
      <c r="E2025"/>
      <c r="F2025"/>
      <c r="G2025"/>
      <c r="H2025"/>
      <c r="I2025"/>
      <c r="J2025"/>
      <c r="K2025"/>
      <c r="L2025"/>
      <c r="M2025"/>
      <c r="N2025"/>
      <c r="O2025"/>
      <c r="P2025"/>
      <c r="Q2025"/>
    </row>
    <row r="2026" spans="2:17">
      <c r="B2026"/>
      <c r="C2026"/>
      <c r="D2026"/>
      <c r="E2026"/>
      <c r="F2026"/>
      <c r="G2026"/>
      <c r="H2026"/>
      <c r="I2026"/>
      <c r="J2026"/>
      <c r="K2026"/>
      <c r="L2026"/>
      <c r="M2026"/>
      <c r="N2026"/>
      <c r="O2026"/>
      <c r="P2026"/>
      <c r="Q2026"/>
    </row>
    <row r="2027" spans="2:17">
      <c r="B2027"/>
      <c r="C2027"/>
      <c r="D2027"/>
      <c r="E2027"/>
      <c r="F2027"/>
      <c r="G2027"/>
      <c r="H2027"/>
      <c r="I2027"/>
      <c r="J2027"/>
      <c r="K2027"/>
      <c r="L2027"/>
      <c r="M2027"/>
      <c r="N2027"/>
      <c r="O2027"/>
      <c r="P2027"/>
      <c r="Q2027"/>
    </row>
    <row r="2028" spans="2:17">
      <c r="B2028"/>
      <c r="C2028"/>
      <c r="D2028"/>
      <c r="E2028"/>
      <c r="F2028"/>
      <c r="G2028"/>
      <c r="H2028"/>
      <c r="I2028"/>
      <c r="J2028"/>
      <c r="K2028"/>
      <c r="L2028"/>
      <c r="M2028"/>
      <c r="N2028"/>
      <c r="O2028"/>
      <c r="P2028"/>
      <c r="Q2028"/>
    </row>
    <row r="2029" spans="2:17">
      <c r="B2029"/>
      <c r="C2029"/>
      <c r="D2029"/>
      <c r="E2029"/>
      <c r="F2029"/>
      <c r="G2029"/>
      <c r="H2029"/>
      <c r="I2029"/>
      <c r="J2029"/>
      <c r="K2029"/>
      <c r="L2029"/>
      <c r="M2029"/>
      <c r="N2029"/>
      <c r="O2029"/>
      <c r="P2029"/>
      <c r="Q2029"/>
    </row>
    <row r="2030" spans="2:17">
      <c r="B2030"/>
      <c r="C2030"/>
      <c r="D2030"/>
      <c r="E2030"/>
      <c r="F2030"/>
      <c r="G2030"/>
      <c r="H2030"/>
      <c r="I2030"/>
      <c r="J2030"/>
      <c r="K2030"/>
      <c r="L2030"/>
      <c r="M2030"/>
      <c r="N2030"/>
      <c r="O2030"/>
      <c r="P2030"/>
      <c r="Q2030"/>
    </row>
    <row r="2031" spans="2:17">
      <c r="B2031"/>
      <c r="C2031"/>
      <c r="D2031"/>
      <c r="E2031"/>
      <c r="F2031"/>
      <c r="G2031"/>
      <c r="H2031"/>
      <c r="I2031"/>
      <c r="J2031"/>
      <c r="K2031"/>
      <c r="L2031"/>
      <c r="M2031"/>
      <c r="N2031"/>
      <c r="O2031"/>
      <c r="P2031"/>
      <c r="Q2031"/>
    </row>
    <row r="2032" spans="2:17">
      <c r="B2032"/>
      <c r="C2032"/>
      <c r="D2032"/>
      <c r="E2032"/>
      <c r="F2032"/>
      <c r="G2032"/>
      <c r="H2032"/>
      <c r="I2032"/>
      <c r="J2032"/>
      <c r="K2032"/>
      <c r="L2032"/>
      <c r="M2032"/>
      <c r="N2032"/>
      <c r="O2032"/>
      <c r="P2032"/>
      <c r="Q2032"/>
    </row>
    <row r="2033" spans="2:17">
      <c r="B2033"/>
      <c r="C2033"/>
      <c r="D2033"/>
      <c r="E2033"/>
      <c r="F2033"/>
      <c r="G2033"/>
      <c r="H2033"/>
      <c r="I2033"/>
      <c r="J2033"/>
      <c r="K2033"/>
      <c r="L2033"/>
      <c r="M2033"/>
      <c r="N2033"/>
      <c r="O2033"/>
      <c r="P2033"/>
      <c r="Q2033"/>
    </row>
    <row r="2034" spans="2:17">
      <c r="B2034"/>
      <c r="C2034"/>
      <c r="D2034"/>
      <c r="E2034"/>
      <c r="F2034"/>
      <c r="G2034"/>
      <c r="H2034"/>
      <c r="I2034"/>
      <c r="J2034"/>
      <c r="K2034"/>
      <c r="L2034"/>
      <c r="M2034"/>
      <c r="N2034"/>
      <c r="O2034"/>
      <c r="P2034"/>
      <c r="Q2034"/>
    </row>
    <row r="2035" spans="2:17">
      <c r="B2035"/>
      <c r="C2035"/>
      <c r="D2035"/>
      <c r="E2035"/>
      <c r="F2035"/>
      <c r="G2035"/>
      <c r="H2035"/>
      <c r="I2035"/>
      <c r="J2035"/>
      <c r="K2035"/>
      <c r="L2035"/>
      <c r="M2035"/>
      <c r="N2035"/>
      <c r="O2035"/>
      <c r="P2035"/>
      <c r="Q2035"/>
    </row>
    <row r="2036" spans="2:17">
      <c r="B2036"/>
      <c r="C2036"/>
      <c r="D2036"/>
      <c r="E2036"/>
      <c r="F2036"/>
      <c r="G2036"/>
      <c r="H2036"/>
      <c r="I2036"/>
      <c r="J2036"/>
      <c r="K2036"/>
      <c r="L2036"/>
      <c r="M2036"/>
      <c r="N2036"/>
      <c r="O2036"/>
      <c r="P2036"/>
      <c r="Q2036"/>
    </row>
    <row r="2037" spans="2:17">
      <c r="B2037"/>
      <c r="C2037"/>
      <c r="D2037"/>
      <c r="E2037"/>
      <c r="F2037"/>
      <c r="G2037"/>
      <c r="H2037"/>
      <c r="I2037"/>
      <c r="J2037"/>
      <c r="K2037"/>
      <c r="L2037"/>
      <c r="M2037"/>
      <c r="N2037"/>
      <c r="O2037"/>
      <c r="P2037"/>
      <c r="Q2037"/>
    </row>
    <row r="2038" spans="2:17">
      <c r="B2038"/>
      <c r="C2038"/>
      <c r="D2038"/>
      <c r="E2038"/>
      <c r="F2038"/>
      <c r="G2038"/>
      <c r="H2038"/>
      <c r="I2038"/>
      <c r="J2038"/>
      <c r="K2038"/>
      <c r="L2038"/>
      <c r="M2038"/>
      <c r="N2038"/>
      <c r="O2038"/>
      <c r="P2038"/>
      <c r="Q2038"/>
    </row>
    <row r="2039" spans="2:17">
      <c r="B2039"/>
      <c r="C2039"/>
      <c r="D2039"/>
      <c r="E2039"/>
      <c r="F2039"/>
      <c r="G2039"/>
      <c r="H2039"/>
      <c r="I2039"/>
      <c r="J2039"/>
      <c r="K2039"/>
      <c r="L2039"/>
      <c r="M2039"/>
      <c r="N2039"/>
      <c r="O2039"/>
      <c r="P2039"/>
      <c r="Q2039"/>
    </row>
    <row r="2040" spans="2:17">
      <c r="B2040"/>
      <c r="C2040"/>
      <c r="D2040"/>
      <c r="E2040"/>
      <c r="F2040"/>
      <c r="G2040"/>
      <c r="H2040"/>
      <c r="I2040"/>
      <c r="J2040"/>
      <c r="K2040"/>
      <c r="L2040"/>
      <c r="M2040"/>
      <c r="N2040"/>
      <c r="O2040"/>
      <c r="P2040"/>
      <c r="Q2040"/>
    </row>
    <row r="2041" spans="2:17">
      <c r="B2041"/>
      <c r="C2041"/>
      <c r="D2041"/>
      <c r="E2041"/>
      <c r="F2041"/>
      <c r="G2041"/>
      <c r="H2041"/>
      <c r="I2041"/>
      <c r="J2041"/>
      <c r="K2041"/>
      <c r="L2041"/>
      <c r="M2041"/>
      <c r="N2041"/>
      <c r="O2041"/>
      <c r="P2041"/>
      <c r="Q2041"/>
    </row>
    <row r="2042" spans="2:17">
      <c r="B2042"/>
      <c r="C2042"/>
      <c r="D2042"/>
      <c r="E2042"/>
      <c r="F2042"/>
      <c r="G2042"/>
      <c r="H2042"/>
      <c r="I2042"/>
      <c r="J2042"/>
      <c r="K2042"/>
      <c r="L2042"/>
      <c r="M2042"/>
      <c r="N2042"/>
      <c r="O2042"/>
      <c r="P2042"/>
      <c r="Q2042"/>
    </row>
    <row r="2043" spans="2:17">
      <c r="B2043"/>
      <c r="C2043"/>
      <c r="D2043"/>
      <c r="E2043"/>
      <c r="F2043"/>
      <c r="G2043"/>
      <c r="H2043"/>
      <c r="I2043"/>
      <c r="J2043"/>
      <c r="K2043"/>
      <c r="L2043"/>
      <c r="M2043"/>
      <c r="N2043"/>
      <c r="O2043"/>
      <c r="P2043"/>
      <c r="Q2043"/>
    </row>
    <row r="2044" spans="2:17">
      <c r="B2044"/>
      <c r="C2044"/>
      <c r="D2044"/>
      <c r="E2044"/>
      <c r="F2044"/>
      <c r="G2044"/>
      <c r="H2044"/>
      <c r="I2044"/>
      <c r="J2044"/>
      <c r="K2044"/>
      <c r="L2044"/>
      <c r="M2044"/>
      <c r="N2044"/>
      <c r="O2044"/>
      <c r="P2044"/>
      <c r="Q2044"/>
    </row>
    <row r="2045" spans="2:17">
      <c r="B2045"/>
      <c r="C2045"/>
      <c r="D2045"/>
      <c r="E2045"/>
      <c r="F2045"/>
      <c r="G2045"/>
      <c r="H2045"/>
      <c r="I2045"/>
      <c r="J2045"/>
      <c r="K2045"/>
      <c r="L2045"/>
      <c r="M2045"/>
      <c r="N2045"/>
      <c r="O2045"/>
      <c r="P2045"/>
      <c r="Q2045"/>
    </row>
    <row r="2046" spans="2:17">
      <c r="B2046"/>
      <c r="C2046"/>
      <c r="D2046"/>
      <c r="E2046"/>
      <c r="F2046"/>
      <c r="G2046"/>
      <c r="H2046"/>
      <c r="I2046"/>
      <c r="J2046"/>
      <c r="K2046"/>
      <c r="L2046"/>
      <c r="M2046"/>
      <c r="N2046"/>
      <c r="O2046"/>
      <c r="P2046"/>
      <c r="Q2046"/>
    </row>
    <row r="2047" spans="2:17">
      <c r="B2047"/>
      <c r="C2047"/>
      <c r="D2047"/>
      <c r="E2047"/>
      <c r="F2047"/>
      <c r="G2047"/>
      <c r="H2047"/>
      <c r="I2047"/>
      <c r="J2047"/>
      <c r="K2047"/>
      <c r="L2047"/>
      <c r="M2047"/>
      <c r="N2047"/>
      <c r="O2047"/>
      <c r="P2047"/>
      <c r="Q2047"/>
    </row>
    <row r="2048" spans="2:17">
      <c r="B2048"/>
      <c r="C2048"/>
      <c r="D2048"/>
      <c r="E2048"/>
      <c r="F2048"/>
      <c r="G2048"/>
      <c r="H2048"/>
      <c r="I2048"/>
      <c r="J2048"/>
      <c r="K2048"/>
      <c r="L2048"/>
      <c r="M2048"/>
      <c r="N2048"/>
      <c r="O2048"/>
      <c r="P2048"/>
      <c r="Q2048"/>
    </row>
    <row r="2049" spans="2:17">
      <c r="B2049"/>
      <c r="C2049"/>
      <c r="D2049"/>
      <c r="E2049"/>
      <c r="F2049"/>
      <c r="G2049"/>
      <c r="H2049"/>
      <c r="I2049"/>
      <c r="J2049"/>
      <c r="K2049"/>
      <c r="L2049"/>
      <c r="M2049"/>
      <c r="N2049"/>
      <c r="O2049"/>
      <c r="P2049"/>
      <c r="Q2049"/>
    </row>
    <row r="2050" spans="2:17">
      <c r="B2050"/>
      <c r="C2050"/>
      <c r="D2050"/>
      <c r="E2050"/>
      <c r="F2050"/>
      <c r="G2050"/>
      <c r="H2050"/>
      <c r="I2050"/>
      <c r="J2050"/>
      <c r="K2050"/>
      <c r="L2050"/>
      <c r="M2050"/>
      <c r="N2050"/>
      <c r="O2050"/>
      <c r="P2050"/>
      <c r="Q2050"/>
    </row>
    <row r="2051" spans="2:17">
      <c r="B2051"/>
      <c r="C2051"/>
      <c r="D2051"/>
      <c r="E2051"/>
      <c r="F2051"/>
      <c r="G2051"/>
      <c r="H2051"/>
      <c r="I2051"/>
      <c r="J2051"/>
      <c r="K2051"/>
      <c r="L2051"/>
      <c r="M2051"/>
      <c r="N2051"/>
      <c r="O2051"/>
      <c r="P2051"/>
      <c r="Q2051"/>
    </row>
    <row r="2052" spans="2:17">
      <c r="B2052"/>
      <c r="C2052"/>
      <c r="D2052"/>
      <c r="E2052"/>
      <c r="F2052"/>
      <c r="G2052"/>
      <c r="H2052"/>
      <c r="I2052"/>
      <c r="J2052"/>
      <c r="K2052"/>
      <c r="L2052"/>
      <c r="M2052"/>
      <c r="N2052"/>
      <c r="O2052"/>
      <c r="P2052"/>
      <c r="Q2052"/>
    </row>
    <row r="2053" spans="2:17">
      <c r="B2053"/>
      <c r="C2053"/>
      <c r="D2053"/>
      <c r="E2053"/>
      <c r="F2053"/>
      <c r="G2053"/>
      <c r="H2053"/>
      <c r="I2053"/>
      <c r="J2053"/>
      <c r="K2053"/>
      <c r="L2053"/>
      <c r="M2053"/>
      <c r="N2053"/>
      <c r="O2053"/>
      <c r="P2053"/>
      <c r="Q2053"/>
    </row>
    <row r="2054" spans="2:17">
      <c r="B2054"/>
      <c r="C2054"/>
      <c r="D2054"/>
      <c r="E2054"/>
      <c r="F2054"/>
      <c r="G2054"/>
      <c r="H2054"/>
      <c r="I2054"/>
      <c r="J2054"/>
      <c r="K2054"/>
      <c r="L2054"/>
      <c r="M2054"/>
      <c r="N2054"/>
      <c r="O2054"/>
      <c r="P2054"/>
      <c r="Q2054"/>
    </row>
    <row r="2055" spans="2:17">
      <c r="B2055"/>
      <c r="C2055"/>
      <c r="D2055"/>
      <c r="E2055"/>
      <c r="F2055"/>
      <c r="G2055"/>
      <c r="H2055"/>
      <c r="I2055"/>
      <c r="J2055"/>
      <c r="K2055"/>
      <c r="L2055"/>
      <c r="M2055"/>
      <c r="N2055"/>
      <c r="O2055"/>
      <c r="P2055"/>
      <c r="Q2055"/>
    </row>
    <row r="2056" spans="2:17">
      <c r="B2056"/>
      <c r="C2056"/>
      <c r="D2056"/>
      <c r="E2056"/>
      <c r="F2056"/>
      <c r="G2056"/>
      <c r="H2056"/>
      <c r="I2056"/>
      <c r="J2056"/>
      <c r="K2056"/>
      <c r="L2056"/>
      <c r="M2056"/>
      <c r="N2056"/>
      <c r="O2056"/>
      <c r="P2056"/>
      <c r="Q2056"/>
    </row>
    <row r="2057" spans="2:17">
      <c r="B2057"/>
      <c r="C2057"/>
      <c r="D2057"/>
      <c r="E2057"/>
      <c r="F2057"/>
      <c r="G2057"/>
      <c r="H2057"/>
      <c r="I2057"/>
      <c r="J2057"/>
      <c r="K2057"/>
      <c r="L2057"/>
      <c r="M2057"/>
      <c r="N2057"/>
      <c r="O2057"/>
      <c r="P2057"/>
      <c r="Q2057"/>
    </row>
    <row r="2058" spans="2:17">
      <c r="B2058"/>
      <c r="C2058"/>
      <c r="D2058"/>
      <c r="E2058"/>
      <c r="F2058"/>
      <c r="G2058"/>
      <c r="H2058"/>
      <c r="I2058"/>
      <c r="J2058"/>
      <c r="K2058"/>
      <c r="L2058"/>
      <c r="M2058"/>
      <c r="N2058"/>
      <c r="O2058"/>
      <c r="P2058"/>
      <c r="Q2058"/>
    </row>
    <row r="2059" spans="2:17">
      <c r="B2059"/>
      <c r="C2059"/>
      <c r="D2059"/>
      <c r="E2059"/>
      <c r="F2059"/>
      <c r="G2059"/>
      <c r="H2059"/>
      <c r="I2059"/>
      <c r="J2059"/>
      <c r="K2059"/>
      <c r="L2059"/>
      <c r="M2059"/>
      <c r="N2059"/>
      <c r="O2059"/>
      <c r="P2059"/>
      <c r="Q2059"/>
    </row>
    <row r="2060" spans="2:17">
      <c r="B2060"/>
      <c r="C2060"/>
      <c r="D2060"/>
      <c r="E2060"/>
      <c r="F2060"/>
      <c r="G2060"/>
      <c r="H2060"/>
      <c r="I2060"/>
      <c r="J2060"/>
      <c r="K2060"/>
      <c r="L2060"/>
      <c r="M2060"/>
      <c r="N2060"/>
      <c r="O2060"/>
      <c r="P2060"/>
      <c r="Q2060"/>
    </row>
    <row r="2061" spans="2:17">
      <c r="B2061"/>
      <c r="C2061"/>
      <c r="D2061"/>
      <c r="E2061"/>
      <c r="F2061"/>
      <c r="G2061"/>
      <c r="H2061"/>
      <c r="I2061"/>
      <c r="J2061"/>
      <c r="K2061"/>
      <c r="L2061"/>
      <c r="M2061"/>
      <c r="N2061"/>
      <c r="O2061"/>
      <c r="P2061"/>
      <c r="Q2061"/>
    </row>
    <row r="2062" spans="2:17">
      <c r="B2062"/>
      <c r="C2062"/>
      <c r="D2062"/>
      <c r="E2062"/>
      <c r="F2062"/>
      <c r="G2062"/>
      <c r="H2062"/>
      <c r="I2062"/>
      <c r="J2062"/>
      <c r="K2062"/>
      <c r="L2062"/>
      <c r="M2062"/>
      <c r="N2062"/>
      <c r="O2062"/>
      <c r="P2062"/>
      <c r="Q2062"/>
    </row>
    <row r="2063" spans="2:17">
      <c r="B2063"/>
      <c r="C2063"/>
      <c r="D2063"/>
      <c r="E2063"/>
      <c r="F2063"/>
      <c r="G2063"/>
      <c r="H2063"/>
      <c r="I2063"/>
      <c r="J2063"/>
      <c r="K2063"/>
      <c r="L2063"/>
      <c r="M2063"/>
      <c r="N2063"/>
      <c r="O2063"/>
      <c r="P2063"/>
      <c r="Q2063"/>
    </row>
    <row r="2064" spans="2:17">
      <c r="B2064"/>
      <c r="C2064"/>
      <c r="D2064"/>
      <c r="E2064"/>
      <c r="F2064"/>
      <c r="G2064"/>
      <c r="H2064"/>
      <c r="I2064"/>
      <c r="J2064"/>
      <c r="K2064"/>
      <c r="L2064"/>
      <c r="M2064"/>
      <c r="N2064"/>
      <c r="O2064"/>
      <c r="P2064"/>
      <c r="Q2064"/>
    </row>
    <row r="2065" spans="2:17">
      <c r="B2065"/>
      <c r="C2065"/>
      <c r="D2065"/>
      <c r="E2065"/>
      <c r="F2065"/>
      <c r="G2065"/>
      <c r="H2065"/>
      <c r="I2065"/>
      <c r="J2065"/>
      <c r="K2065"/>
      <c r="L2065"/>
      <c r="M2065"/>
      <c r="N2065"/>
      <c r="O2065"/>
      <c r="P2065"/>
      <c r="Q2065"/>
    </row>
    <row r="2066" spans="2:17">
      <c r="B2066"/>
      <c r="C2066"/>
      <c r="D2066"/>
      <c r="E2066"/>
      <c r="F2066"/>
      <c r="G2066"/>
      <c r="H2066"/>
      <c r="I2066"/>
      <c r="J2066"/>
      <c r="K2066"/>
      <c r="L2066"/>
      <c r="M2066"/>
      <c r="N2066"/>
      <c r="O2066"/>
      <c r="P2066"/>
      <c r="Q2066"/>
    </row>
    <row r="2067" spans="2:17">
      <c r="B2067"/>
      <c r="C2067"/>
      <c r="D2067"/>
      <c r="E2067"/>
      <c r="F2067"/>
      <c r="G2067"/>
      <c r="H2067"/>
      <c r="I2067"/>
      <c r="J2067"/>
      <c r="K2067"/>
      <c r="L2067"/>
      <c r="M2067"/>
      <c r="N2067"/>
      <c r="O2067"/>
      <c r="P2067"/>
      <c r="Q2067"/>
    </row>
    <row r="2068" spans="2:17">
      <c r="B2068"/>
      <c r="C2068"/>
      <c r="D2068"/>
      <c r="E2068"/>
      <c r="F2068"/>
      <c r="G2068"/>
      <c r="H2068"/>
      <c r="I2068"/>
      <c r="J2068"/>
      <c r="K2068"/>
      <c r="L2068"/>
      <c r="M2068"/>
      <c r="N2068"/>
      <c r="O2068"/>
      <c r="P2068"/>
      <c r="Q2068"/>
    </row>
    <row r="2069" spans="2:17">
      <c r="B2069"/>
      <c r="C2069"/>
      <c r="D2069"/>
      <c r="E2069"/>
      <c r="F2069"/>
      <c r="G2069"/>
      <c r="H2069"/>
      <c r="I2069"/>
      <c r="J2069"/>
      <c r="K2069"/>
      <c r="L2069"/>
      <c r="M2069"/>
      <c r="N2069"/>
      <c r="O2069"/>
      <c r="P2069"/>
      <c r="Q2069"/>
    </row>
    <row r="2070" spans="2:17">
      <c r="B2070"/>
      <c r="C2070"/>
      <c r="D2070"/>
      <c r="E2070"/>
      <c r="F2070"/>
      <c r="G2070"/>
      <c r="H2070"/>
      <c r="I2070"/>
      <c r="J2070"/>
      <c r="K2070"/>
      <c r="L2070"/>
      <c r="M2070"/>
      <c r="N2070"/>
      <c r="O2070"/>
      <c r="P2070"/>
      <c r="Q2070"/>
    </row>
    <row r="2071" spans="2:17">
      <c r="B2071"/>
      <c r="C2071"/>
      <c r="D2071"/>
      <c r="E2071"/>
      <c r="F2071"/>
      <c r="G2071"/>
      <c r="H2071"/>
      <c r="I2071"/>
      <c r="J2071"/>
      <c r="K2071"/>
      <c r="L2071"/>
      <c r="M2071"/>
      <c r="N2071"/>
      <c r="O2071"/>
      <c r="P2071"/>
      <c r="Q2071"/>
    </row>
    <row r="2072" spans="2:17">
      <c r="B2072"/>
      <c r="C2072"/>
      <c r="D2072"/>
      <c r="E2072"/>
      <c r="F2072"/>
      <c r="G2072"/>
      <c r="H2072"/>
      <c r="I2072"/>
      <c r="J2072"/>
      <c r="K2072"/>
      <c r="L2072"/>
      <c r="M2072"/>
      <c r="N2072"/>
      <c r="O2072"/>
      <c r="P2072"/>
      <c r="Q2072"/>
    </row>
    <row r="2073" spans="2:17">
      <c r="B2073"/>
      <c r="C2073"/>
      <c r="D2073"/>
      <c r="E2073"/>
      <c r="F2073"/>
      <c r="G2073"/>
      <c r="H2073"/>
      <c r="I2073"/>
      <c r="J2073"/>
      <c r="K2073"/>
      <c r="L2073"/>
      <c r="M2073"/>
      <c r="N2073"/>
      <c r="O2073"/>
      <c r="P2073"/>
      <c r="Q2073"/>
    </row>
    <row r="2074" spans="2:17">
      <c r="B2074"/>
      <c r="C2074"/>
      <c r="D2074"/>
      <c r="E2074"/>
      <c r="F2074"/>
      <c r="G2074"/>
      <c r="H2074"/>
      <c r="I2074"/>
      <c r="J2074"/>
      <c r="K2074"/>
      <c r="L2074"/>
      <c r="M2074"/>
      <c r="N2074"/>
      <c r="O2074"/>
      <c r="P2074"/>
      <c r="Q2074"/>
    </row>
    <row r="2075" spans="2:17">
      <c r="B2075"/>
      <c r="C2075"/>
      <c r="D2075"/>
      <c r="E2075"/>
      <c r="F2075"/>
      <c r="G2075"/>
      <c r="H2075"/>
      <c r="I2075"/>
      <c r="J2075"/>
      <c r="K2075"/>
      <c r="L2075"/>
      <c r="M2075"/>
      <c r="N2075"/>
      <c r="O2075"/>
      <c r="P2075"/>
      <c r="Q2075"/>
    </row>
    <row r="2076" spans="2:17">
      <c r="B2076"/>
      <c r="C2076"/>
      <c r="D2076"/>
      <c r="E2076"/>
      <c r="F2076"/>
      <c r="G2076"/>
      <c r="H2076"/>
      <c r="I2076"/>
      <c r="J2076"/>
      <c r="K2076"/>
      <c r="L2076"/>
      <c r="M2076"/>
      <c r="N2076"/>
      <c r="O2076"/>
      <c r="P2076"/>
      <c r="Q2076"/>
    </row>
    <row r="2077" spans="2:17">
      <c r="B2077"/>
      <c r="C2077"/>
      <c r="D2077"/>
      <c r="E2077"/>
      <c r="F2077"/>
      <c r="G2077"/>
      <c r="H2077"/>
      <c r="I2077"/>
      <c r="J2077"/>
      <c r="K2077"/>
      <c r="L2077"/>
      <c r="M2077"/>
      <c r="N2077"/>
      <c r="O2077"/>
      <c r="P2077"/>
      <c r="Q2077"/>
    </row>
    <row r="2078" spans="2:17">
      <c r="B2078"/>
      <c r="C2078"/>
      <c r="D2078"/>
      <c r="E2078"/>
      <c r="F2078"/>
      <c r="G2078"/>
      <c r="H2078"/>
      <c r="I2078"/>
      <c r="J2078"/>
      <c r="K2078"/>
      <c r="L2078"/>
      <c r="M2078"/>
      <c r="N2078"/>
      <c r="O2078"/>
      <c r="P2078"/>
      <c r="Q2078"/>
    </row>
    <row r="2079" spans="2:17">
      <c r="B2079"/>
      <c r="C2079"/>
      <c r="D2079"/>
      <c r="E2079"/>
      <c r="F2079"/>
      <c r="G2079"/>
      <c r="H2079"/>
      <c r="I2079"/>
      <c r="J2079"/>
      <c r="K2079"/>
      <c r="L2079"/>
      <c r="M2079"/>
      <c r="N2079"/>
      <c r="O2079"/>
      <c r="P2079"/>
      <c r="Q2079"/>
    </row>
    <row r="2080" spans="2:17">
      <c r="B2080"/>
      <c r="C2080"/>
      <c r="D2080"/>
      <c r="E2080"/>
      <c r="F2080"/>
      <c r="G2080"/>
      <c r="H2080"/>
      <c r="I2080"/>
      <c r="J2080"/>
      <c r="K2080"/>
      <c r="L2080"/>
      <c r="M2080"/>
      <c r="N2080"/>
      <c r="O2080"/>
      <c r="P2080"/>
      <c r="Q2080"/>
    </row>
    <row r="2081" spans="2:17">
      <c r="B2081"/>
      <c r="C2081"/>
      <c r="D2081"/>
      <c r="E2081"/>
      <c r="F2081"/>
      <c r="G2081"/>
      <c r="H2081"/>
      <c r="I2081"/>
      <c r="J2081"/>
      <c r="K2081"/>
      <c r="L2081"/>
      <c r="M2081"/>
      <c r="N2081"/>
      <c r="O2081"/>
      <c r="P2081"/>
      <c r="Q2081"/>
    </row>
    <row r="2082" spans="2:17">
      <c r="B2082"/>
      <c r="C2082"/>
      <c r="D2082"/>
      <c r="E2082"/>
      <c r="F2082"/>
      <c r="G2082"/>
      <c r="H2082"/>
      <c r="I2082"/>
      <c r="J2082"/>
      <c r="K2082"/>
      <c r="L2082"/>
      <c r="M2082"/>
      <c r="N2082"/>
      <c r="O2082"/>
      <c r="P2082"/>
      <c r="Q2082"/>
    </row>
    <row r="2083" spans="2:17">
      <c r="B2083"/>
      <c r="C2083"/>
      <c r="D2083"/>
      <c r="E2083"/>
      <c r="F2083"/>
      <c r="G2083"/>
      <c r="H2083"/>
      <c r="I2083"/>
      <c r="J2083"/>
      <c r="K2083"/>
      <c r="L2083"/>
      <c r="M2083"/>
      <c r="N2083"/>
      <c r="O2083"/>
      <c r="P2083"/>
      <c r="Q2083"/>
    </row>
    <row r="2084" spans="2:17">
      <c r="B2084"/>
      <c r="C2084"/>
      <c r="D2084"/>
      <c r="E2084"/>
      <c r="F2084"/>
      <c r="G2084"/>
      <c r="H2084"/>
      <c r="I2084"/>
      <c r="J2084"/>
      <c r="K2084"/>
      <c r="L2084"/>
      <c r="M2084"/>
      <c r="N2084"/>
      <c r="O2084"/>
      <c r="P2084"/>
      <c r="Q2084"/>
    </row>
    <row r="2085" spans="2:17">
      <c r="B2085"/>
      <c r="C2085"/>
      <c r="D2085"/>
      <c r="E2085"/>
      <c r="F2085"/>
      <c r="G2085"/>
      <c r="H2085"/>
      <c r="I2085"/>
      <c r="J2085"/>
      <c r="K2085"/>
      <c r="L2085"/>
      <c r="M2085"/>
      <c r="N2085"/>
      <c r="O2085"/>
      <c r="P2085"/>
      <c r="Q2085"/>
    </row>
    <row r="2086" spans="2:17">
      <c r="B2086"/>
      <c r="C2086"/>
      <c r="D2086"/>
      <c r="E2086"/>
      <c r="F2086"/>
      <c r="G2086"/>
      <c r="H2086"/>
      <c r="I2086"/>
      <c r="J2086"/>
      <c r="K2086"/>
      <c r="L2086"/>
      <c r="M2086"/>
      <c r="N2086"/>
      <c r="O2086"/>
      <c r="P2086"/>
      <c r="Q2086"/>
    </row>
    <row r="2087" spans="2:17">
      <c r="B2087"/>
      <c r="C2087"/>
      <c r="D2087"/>
      <c r="E2087"/>
      <c r="F2087"/>
      <c r="G2087"/>
      <c r="H2087"/>
      <c r="I2087"/>
      <c r="J2087"/>
      <c r="K2087"/>
      <c r="L2087"/>
      <c r="M2087"/>
      <c r="N2087"/>
      <c r="O2087"/>
      <c r="P2087"/>
      <c r="Q2087"/>
    </row>
    <row r="2088" spans="2:17">
      <c r="B2088"/>
      <c r="C2088"/>
      <c r="D2088"/>
      <c r="E2088"/>
      <c r="F2088"/>
      <c r="G2088"/>
      <c r="H2088"/>
      <c r="I2088"/>
      <c r="J2088"/>
      <c r="K2088"/>
      <c r="L2088"/>
      <c r="M2088"/>
      <c r="N2088"/>
      <c r="O2088"/>
      <c r="P2088"/>
      <c r="Q2088"/>
    </row>
    <row r="2089" spans="2:17">
      <c r="B2089"/>
      <c r="C2089"/>
      <c r="D2089"/>
      <c r="E2089"/>
      <c r="F2089"/>
      <c r="G2089"/>
      <c r="H2089"/>
      <c r="I2089"/>
      <c r="J2089"/>
      <c r="K2089"/>
      <c r="L2089"/>
      <c r="M2089"/>
      <c r="N2089"/>
      <c r="O2089"/>
      <c r="P2089"/>
      <c r="Q2089"/>
    </row>
    <row r="2090" spans="2:17">
      <c r="B2090"/>
      <c r="C2090"/>
      <c r="D2090"/>
      <c r="E2090"/>
      <c r="F2090"/>
      <c r="G2090"/>
      <c r="H2090"/>
      <c r="I2090"/>
      <c r="J2090"/>
      <c r="K2090"/>
      <c r="L2090"/>
      <c r="M2090"/>
      <c r="N2090"/>
      <c r="O2090"/>
      <c r="P2090"/>
      <c r="Q2090"/>
    </row>
    <row r="2091" spans="2:17">
      <c r="B2091"/>
      <c r="C2091"/>
      <c r="D2091"/>
      <c r="E2091"/>
      <c r="F2091"/>
      <c r="G2091"/>
      <c r="H2091"/>
      <c r="I2091"/>
      <c r="J2091"/>
      <c r="K2091"/>
      <c r="L2091"/>
      <c r="M2091"/>
      <c r="N2091"/>
      <c r="O2091"/>
      <c r="P2091"/>
      <c r="Q2091"/>
    </row>
    <row r="2092" spans="2:17">
      <c r="B2092"/>
      <c r="C2092"/>
      <c r="D2092"/>
      <c r="E2092"/>
      <c r="F2092"/>
      <c r="G2092"/>
      <c r="H2092"/>
      <c r="I2092"/>
      <c r="J2092"/>
      <c r="K2092"/>
      <c r="L2092"/>
      <c r="M2092"/>
      <c r="N2092"/>
      <c r="O2092"/>
      <c r="P2092"/>
      <c r="Q2092"/>
    </row>
    <row r="2093" spans="2:17">
      <c r="B2093"/>
      <c r="C2093"/>
      <c r="D2093"/>
      <c r="E2093"/>
      <c r="F2093"/>
      <c r="G2093"/>
      <c r="H2093"/>
      <c r="I2093"/>
      <c r="J2093"/>
      <c r="K2093"/>
      <c r="L2093"/>
      <c r="M2093"/>
      <c r="N2093"/>
      <c r="O2093"/>
      <c r="P2093"/>
      <c r="Q2093"/>
    </row>
    <row r="2094" spans="2:17">
      <c r="B2094"/>
      <c r="C2094"/>
      <c r="D2094"/>
      <c r="E2094"/>
      <c r="F2094"/>
      <c r="G2094"/>
      <c r="H2094"/>
      <c r="I2094"/>
      <c r="J2094"/>
      <c r="K2094"/>
      <c r="L2094"/>
      <c r="M2094"/>
      <c r="N2094"/>
      <c r="O2094"/>
      <c r="P2094"/>
      <c r="Q2094"/>
    </row>
    <row r="2095" spans="2:17">
      <c r="B2095"/>
      <c r="C2095"/>
      <c r="D2095"/>
      <c r="E2095"/>
      <c r="F2095"/>
      <c r="G2095"/>
      <c r="H2095"/>
      <c r="I2095"/>
      <c r="J2095"/>
      <c r="K2095"/>
      <c r="L2095"/>
      <c r="M2095"/>
      <c r="N2095"/>
      <c r="O2095"/>
      <c r="P2095"/>
      <c r="Q2095"/>
    </row>
    <row r="2096" spans="2:17">
      <c r="B2096"/>
      <c r="C2096"/>
      <c r="D2096"/>
      <c r="E2096"/>
      <c r="F2096"/>
      <c r="G2096"/>
      <c r="H2096"/>
      <c r="I2096"/>
      <c r="J2096"/>
      <c r="K2096"/>
      <c r="L2096"/>
      <c r="M2096"/>
      <c r="N2096"/>
      <c r="O2096"/>
      <c r="P2096"/>
      <c r="Q2096"/>
    </row>
    <row r="2097" spans="2:17">
      <c r="B2097"/>
      <c r="C2097"/>
      <c r="D2097"/>
      <c r="E2097"/>
      <c r="F2097"/>
      <c r="G2097"/>
      <c r="H2097"/>
      <c r="I2097"/>
      <c r="J2097"/>
      <c r="K2097"/>
      <c r="L2097"/>
      <c r="M2097"/>
      <c r="N2097"/>
      <c r="O2097"/>
      <c r="P2097"/>
      <c r="Q2097"/>
    </row>
    <row r="2098" spans="2:17">
      <c r="B2098"/>
      <c r="C2098"/>
      <c r="D2098"/>
      <c r="E2098"/>
      <c r="F2098"/>
      <c r="G2098"/>
      <c r="H2098"/>
      <c r="I2098"/>
      <c r="J2098"/>
      <c r="K2098"/>
      <c r="L2098"/>
      <c r="M2098"/>
      <c r="N2098"/>
      <c r="O2098"/>
      <c r="P2098"/>
      <c r="Q2098"/>
    </row>
    <row r="2099" spans="2:17">
      <c r="B2099"/>
      <c r="C2099"/>
      <c r="D2099"/>
      <c r="E2099"/>
      <c r="F2099"/>
      <c r="G2099"/>
      <c r="H2099"/>
      <c r="I2099"/>
      <c r="J2099"/>
      <c r="K2099"/>
      <c r="L2099"/>
      <c r="M2099"/>
      <c r="N2099"/>
      <c r="O2099"/>
      <c r="P2099"/>
      <c r="Q2099"/>
    </row>
    <row r="2100" spans="2:17">
      <c r="B2100"/>
      <c r="C2100"/>
      <c r="D2100"/>
      <c r="E2100"/>
      <c r="F2100"/>
      <c r="G2100"/>
      <c r="H2100"/>
      <c r="I2100"/>
      <c r="J2100"/>
      <c r="K2100"/>
      <c r="L2100"/>
      <c r="M2100"/>
      <c r="N2100"/>
      <c r="O2100"/>
      <c r="P2100"/>
      <c r="Q2100"/>
    </row>
    <row r="2101" spans="2:17">
      <c r="B2101"/>
      <c r="C2101"/>
      <c r="D2101"/>
      <c r="E2101"/>
      <c r="F2101"/>
      <c r="G2101"/>
      <c r="H2101"/>
      <c r="I2101"/>
      <c r="J2101"/>
      <c r="K2101"/>
      <c r="L2101"/>
      <c r="M2101"/>
      <c r="N2101"/>
      <c r="O2101"/>
      <c r="P2101"/>
      <c r="Q2101"/>
    </row>
    <row r="2102" spans="2:17">
      <c r="B2102"/>
      <c r="C2102"/>
      <c r="D2102"/>
      <c r="E2102"/>
      <c r="F2102"/>
      <c r="G2102"/>
      <c r="H2102"/>
      <c r="I2102"/>
      <c r="J2102"/>
      <c r="K2102"/>
      <c r="L2102"/>
      <c r="M2102"/>
      <c r="N2102"/>
      <c r="O2102"/>
      <c r="P2102"/>
      <c r="Q2102"/>
    </row>
    <row r="2103" spans="2:17">
      <c r="B2103"/>
      <c r="C2103"/>
      <c r="D2103"/>
      <c r="E2103"/>
      <c r="F2103"/>
      <c r="G2103"/>
      <c r="H2103"/>
      <c r="I2103"/>
      <c r="J2103"/>
      <c r="K2103"/>
      <c r="L2103"/>
      <c r="M2103"/>
      <c r="N2103"/>
      <c r="O2103"/>
      <c r="P2103"/>
      <c r="Q2103"/>
    </row>
    <row r="2104" spans="2:17">
      <c r="B2104"/>
      <c r="C2104"/>
      <c r="D2104"/>
      <c r="E2104"/>
      <c r="F2104"/>
      <c r="G2104"/>
      <c r="H2104"/>
      <c r="I2104"/>
      <c r="J2104"/>
      <c r="K2104"/>
      <c r="L2104"/>
      <c r="M2104"/>
      <c r="N2104"/>
      <c r="O2104"/>
      <c r="P2104"/>
      <c r="Q2104"/>
    </row>
    <row r="2105" spans="2:17">
      <c r="B2105"/>
      <c r="C2105"/>
      <c r="D2105"/>
      <c r="E2105"/>
      <c r="F2105"/>
      <c r="G2105"/>
      <c r="H2105"/>
      <c r="I2105"/>
      <c r="J2105"/>
      <c r="K2105"/>
      <c r="L2105"/>
      <c r="M2105"/>
      <c r="N2105"/>
      <c r="O2105"/>
      <c r="P2105"/>
      <c r="Q2105"/>
    </row>
    <row r="2106" spans="2:17">
      <c r="B2106"/>
      <c r="C2106"/>
      <c r="D2106"/>
      <c r="E2106"/>
      <c r="F2106"/>
      <c r="G2106"/>
      <c r="H2106"/>
      <c r="I2106"/>
      <c r="J2106"/>
      <c r="K2106"/>
      <c r="L2106"/>
      <c r="M2106"/>
      <c r="N2106"/>
      <c r="O2106"/>
      <c r="P2106"/>
      <c r="Q2106"/>
    </row>
    <row r="2107" spans="2:17">
      <c r="B2107"/>
      <c r="C2107"/>
      <c r="D2107"/>
      <c r="E2107"/>
      <c r="F2107"/>
      <c r="G2107"/>
      <c r="H2107"/>
      <c r="I2107"/>
      <c r="J2107"/>
      <c r="K2107"/>
      <c r="L2107"/>
      <c r="M2107"/>
      <c r="N2107"/>
      <c r="O2107"/>
      <c r="P2107"/>
      <c r="Q2107"/>
    </row>
    <row r="2108" spans="2:17">
      <c r="B2108"/>
      <c r="C2108"/>
      <c r="D2108"/>
      <c r="E2108"/>
      <c r="F2108"/>
      <c r="G2108"/>
      <c r="H2108"/>
      <c r="I2108"/>
      <c r="J2108"/>
      <c r="K2108"/>
      <c r="L2108"/>
      <c r="M2108"/>
      <c r="N2108"/>
      <c r="O2108"/>
      <c r="P2108"/>
      <c r="Q2108"/>
    </row>
    <row r="2109" spans="2:17">
      <c r="B2109"/>
      <c r="C2109"/>
      <c r="D2109"/>
      <c r="E2109"/>
      <c r="F2109"/>
      <c r="G2109"/>
      <c r="H2109"/>
      <c r="I2109"/>
      <c r="J2109"/>
      <c r="K2109"/>
      <c r="L2109"/>
      <c r="M2109"/>
      <c r="N2109"/>
      <c r="O2109"/>
      <c r="P2109"/>
      <c r="Q2109"/>
    </row>
    <row r="2110" spans="2:17">
      <c r="B2110"/>
      <c r="C2110"/>
      <c r="D2110"/>
      <c r="E2110"/>
      <c r="F2110"/>
      <c r="G2110"/>
      <c r="H2110"/>
      <c r="I2110"/>
      <c r="J2110"/>
      <c r="K2110"/>
      <c r="L2110"/>
      <c r="M2110"/>
      <c r="N2110"/>
      <c r="O2110"/>
      <c r="P2110"/>
      <c r="Q2110"/>
    </row>
    <row r="2111" spans="2:17">
      <c r="B2111"/>
      <c r="C2111"/>
      <c r="D2111"/>
      <c r="E2111"/>
      <c r="F2111"/>
      <c r="G2111"/>
      <c r="H2111"/>
      <c r="I2111"/>
      <c r="J2111"/>
      <c r="K2111"/>
      <c r="L2111"/>
      <c r="M2111"/>
      <c r="N2111"/>
      <c r="O2111"/>
      <c r="P2111"/>
      <c r="Q2111"/>
    </row>
    <row r="2112" spans="2:17">
      <c r="B2112"/>
      <c r="C2112"/>
      <c r="D2112"/>
      <c r="E2112"/>
      <c r="F2112"/>
      <c r="G2112"/>
      <c r="H2112"/>
      <c r="I2112"/>
      <c r="J2112"/>
      <c r="K2112"/>
      <c r="L2112"/>
      <c r="M2112"/>
      <c r="N2112"/>
      <c r="O2112"/>
      <c r="P2112"/>
      <c r="Q2112"/>
    </row>
    <row r="2113" spans="2:17">
      <c r="B2113"/>
      <c r="C2113"/>
      <c r="D2113"/>
      <c r="E2113"/>
      <c r="F2113"/>
      <c r="G2113"/>
      <c r="H2113"/>
      <c r="I2113"/>
      <c r="J2113"/>
      <c r="K2113"/>
      <c r="L2113"/>
      <c r="M2113"/>
      <c r="N2113"/>
      <c r="O2113"/>
      <c r="P2113"/>
      <c r="Q2113"/>
    </row>
    <row r="2114" spans="2:17">
      <c r="B2114"/>
      <c r="C2114"/>
      <c r="D2114"/>
      <c r="E2114"/>
      <c r="F2114"/>
      <c r="G2114"/>
      <c r="H2114"/>
      <c r="I2114"/>
      <c r="J2114"/>
      <c r="K2114"/>
      <c r="L2114"/>
      <c r="M2114"/>
      <c r="N2114"/>
      <c r="O2114"/>
      <c r="P2114"/>
      <c r="Q2114"/>
    </row>
    <row r="2115" spans="2:17">
      <c r="B2115"/>
      <c r="C2115"/>
      <c r="D2115"/>
      <c r="E2115"/>
      <c r="F2115"/>
      <c r="G2115"/>
      <c r="H2115"/>
      <c r="I2115"/>
      <c r="J2115"/>
      <c r="K2115"/>
      <c r="L2115"/>
      <c r="M2115"/>
      <c r="N2115"/>
      <c r="O2115"/>
      <c r="P2115"/>
      <c r="Q2115"/>
    </row>
    <row r="2116" spans="2:17">
      <c r="B2116"/>
      <c r="C2116"/>
      <c r="D2116"/>
      <c r="E2116"/>
      <c r="F2116"/>
      <c r="G2116"/>
      <c r="H2116"/>
      <c r="I2116"/>
      <c r="J2116"/>
      <c r="K2116"/>
      <c r="L2116"/>
      <c r="M2116"/>
      <c r="N2116"/>
      <c r="O2116"/>
      <c r="P2116"/>
      <c r="Q2116"/>
    </row>
    <row r="2117" spans="2:17">
      <c r="B2117"/>
      <c r="C2117"/>
      <c r="D2117"/>
      <c r="E2117"/>
      <c r="F2117"/>
      <c r="G2117"/>
      <c r="H2117"/>
      <c r="I2117"/>
      <c r="J2117"/>
      <c r="K2117"/>
      <c r="L2117"/>
      <c r="M2117"/>
      <c r="N2117"/>
      <c r="O2117"/>
      <c r="P2117"/>
      <c r="Q2117"/>
    </row>
    <row r="2118" spans="2:17">
      <c r="B2118"/>
      <c r="C2118"/>
      <c r="D2118"/>
      <c r="E2118"/>
      <c r="F2118"/>
      <c r="G2118"/>
      <c r="H2118"/>
      <c r="I2118"/>
      <c r="J2118"/>
      <c r="K2118"/>
      <c r="L2118"/>
      <c r="M2118"/>
      <c r="N2118"/>
      <c r="O2118"/>
      <c r="P2118"/>
      <c r="Q2118"/>
    </row>
    <row r="2119" spans="2:17">
      <c r="B2119"/>
      <c r="C2119"/>
      <c r="D2119"/>
      <c r="E2119"/>
      <c r="F2119"/>
      <c r="G2119"/>
      <c r="H2119"/>
      <c r="I2119"/>
      <c r="J2119"/>
      <c r="K2119"/>
      <c r="L2119"/>
      <c r="M2119"/>
      <c r="N2119"/>
      <c r="O2119"/>
      <c r="P2119"/>
      <c r="Q2119"/>
    </row>
    <row r="2120" spans="2:17">
      <c r="B2120"/>
      <c r="C2120"/>
      <c r="D2120"/>
      <c r="E2120"/>
      <c r="F2120"/>
      <c r="G2120"/>
      <c r="H2120"/>
      <c r="I2120"/>
      <c r="J2120"/>
      <c r="K2120"/>
      <c r="L2120"/>
      <c r="M2120"/>
      <c r="N2120"/>
      <c r="O2120"/>
      <c r="P2120"/>
      <c r="Q2120"/>
    </row>
    <row r="2121" spans="2:17">
      <c r="B2121"/>
      <c r="C2121"/>
      <c r="D2121"/>
      <c r="E2121"/>
      <c r="F2121"/>
      <c r="G2121"/>
      <c r="H2121"/>
      <c r="I2121"/>
      <c r="J2121"/>
      <c r="K2121"/>
      <c r="L2121"/>
      <c r="M2121"/>
      <c r="N2121"/>
      <c r="O2121"/>
      <c r="P2121"/>
      <c r="Q2121"/>
    </row>
    <row r="2122" spans="2:17">
      <c r="B2122"/>
      <c r="C2122"/>
      <c r="D2122"/>
      <c r="E2122"/>
      <c r="F2122"/>
      <c r="G2122"/>
      <c r="H2122"/>
      <c r="I2122"/>
      <c r="J2122"/>
      <c r="K2122"/>
      <c r="L2122"/>
      <c r="M2122"/>
      <c r="N2122"/>
      <c r="O2122"/>
      <c r="P2122"/>
      <c r="Q2122"/>
    </row>
    <row r="2123" spans="2:17">
      <c r="B2123"/>
      <c r="C2123"/>
      <c r="D2123"/>
      <c r="E2123"/>
      <c r="F2123"/>
      <c r="G2123"/>
      <c r="H2123"/>
      <c r="I2123"/>
      <c r="J2123"/>
      <c r="K2123"/>
      <c r="L2123"/>
      <c r="M2123"/>
      <c r="N2123"/>
      <c r="O2123"/>
      <c r="P2123"/>
      <c r="Q2123"/>
    </row>
    <row r="2124" spans="2:17">
      <c r="B2124"/>
      <c r="C2124"/>
      <c r="D2124"/>
      <c r="E2124"/>
      <c r="F2124"/>
      <c r="G2124"/>
      <c r="H2124"/>
      <c r="I2124"/>
      <c r="J2124"/>
      <c r="K2124"/>
      <c r="L2124"/>
      <c r="M2124"/>
      <c r="N2124"/>
      <c r="O2124"/>
      <c r="P2124"/>
      <c r="Q2124"/>
    </row>
    <row r="2125" spans="2:17">
      <c r="B2125"/>
      <c r="C2125"/>
      <c r="D2125"/>
      <c r="E2125"/>
      <c r="F2125"/>
      <c r="G2125"/>
      <c r="H2125"/>
      <c r="I2125"/>
      <c r="J2125"/>
      <c r="K2125"/>
      <c r="L2125"/>
      <c r="M2125"/>
      <c r="N2125"/>
      <c r="O2125"/>
      <c r="P2125"/>
      <c r="Q2125"/>
    </row>
    <row r="2126" spans="2:17">
      <c r="B2126"/>
      <c r="C2126"/>
      <c r="D2126"/>
      <c r="E2126"/>
      <c r="F2126"/>
      <c r="G2126"/>
      <c r="H2126"/>
      <c r="I2126"/>
      <c r="J2126"/>
      <c r="K2126"/>
      <c r="L2126"/>
      <c r="M2126"/>
      <c r="N2126"/>
      <c r="O2126"/>
      <c r="P2126"/>
      <c r="Q2126"/>
    </row>
    <row r="2127" spans="2:17">
      <c r="B2127"/>
      <c r="C2127"/>
      <c r="D2127"/>
      <c r="E2127"/>
      <c r="F2127"/>
      <c r="G2127"/>
      <c r="H2127"/>
      <c r="I2127"/>
      <c r="J2127"/>
      <c r="K2127"/>
      <c r="L2127"/>
      <c r="M2127"/>
      <c r="N2127"/>
      <c r="O2127"/>
      <c r="P2127"/>
      <c r="Q2127"/>
    </row>
    <row r="2128" spans="2:17">
      <c r="B2128"/>
      <c r="C2128"/>
      <c r="D2128"/>
      <c r="E2128"/>
      <c r="F2128"/>
      <c r="G2128"/>
      <c r="H2128"/>
      <c r="I2128"/>
      <c r="J2128"/>
      <c r="K2128"/>
      <c r="L2128"/>
      <c r="M2128"/>
      <c r="N2128"/>
      <c r="O2128"/>
      <c r="P2128"/>
      <c r="Q2128"/>
    </row>
    <row r="2129" spans="2:17">
      <c r="B2129"/>
      <c r="C2129"/>
      <c r="D2129"/>
      <c r="E2129"/>
      <c r="F2129"/>
      <c r="G2129"/>
      <c r="H2129"/>
      <c r="I2129"/>
      <c r="J2129"/>
      <c r="K2129"/>
      <c r="L2129"/>
      <c r="M2129"/>
      <c r="N2129"/>
      <c r="O2129"/>
      <c r="P2129"/>
      <c r="Q2129"/>
    </row>
    <row r="2130" spans="2:17">
      <c r="B2130"/>
      <c r="C2130"/>
      <c r="D2130"/>
      <c r="E2130"/>
      <c r="F2130"/>
      <c r="G2130"/>
      <c r="H2130"/>
      <c r="I2130"/>
      <c r="J2130"/>
      <c r="K2130"/>
      <c r="L2130"/>
      <c r="M2130"/>
      <c r="N2130"/>
      <c r="O2130"/>
      <c r="P2130"/>
      <c r="Q2130"/>
    </row>
    <row r="2131" spans="2:17">
      <c r="B2131"/>
      <c r="C2131"/>
      <c r="D2131"/>
      <c r="E2131"/>
      <c r="F2131"/>
      <c r="G2131"/>
      <c r="H2131"/>
      <c r="I2131"/>
      <c r="J2131"/>
      <c r="K2131"/>
      <c r="L2131"/>
      <c r="M2131"/>
      <c r="N2131"/>
      <c r="O2131"/>
      <c r="P2131"/>
      <c r="Q2131"/>
    </row>
    <row r="2132" spans="2:17">
      <c r="B2132"/>
      <c r="C2132"/>
      <c r="D2132"/>
      <c r="E2132"/>
      <c r="F2132"/>
      <c r="G2132"/>
      <c r="H2132"/>
      <c r="I2132"/>
      <c r="J2132"/>
      <c r="K2132"/>
      <c r="L2132"/>
      <c r="M2132"/>
      <c r="N2132"/>
      <c r="O2132"/>
      <c r="P2132"/>
      <c r="Q2132"/>
    </row>
    <row r="2133" spans="2:17">
      <c r="B2133"/>
      <c r="C2133"/>
      <c r="D2133"/>
      <c r="E2133"/>
      <c r="F2133"/>
      <c r="G2133"/>
      <c r="H2133"/>
      <c r="I2133"/>
      <c r="J2133"/>
      <c r="K2133"/>
      <c r="L2133"/>
      <c r="M2133"/>
      <c r="N2133"/>
      <c r="O2133"/>
      <c r="P2133"/>
      <c r="Q2133"/>
    </row>
    <row r="2134" spans="2:17">
      <c r="B2134"/>
      <c r="C2134"/>
      <c r="D2134"/>
      <c r="E2134"/>
      <c r="F2134"/>
      <c r="G2134"/>
      <c r="H2134"/>
      <c r="I2134"/>
      <c r="J2134"/>
      <c r="K2134"/>
      <c r="L2134"/>
      <c r="M2134"/>
      <c r="N2134"/>
      <c r="O2134"/>
      <c r="P2134"/>
      <c r="Q2134"/>
    </row>
    <row r="2135" spans="2:17">
      <c r="B2135"/>
      <c r="C2135"/>
      <c r="D2135"/>
      <c r="E2135"/>
      <c r="F2135"/>
      <c r="G2135"/>
      <c r="H2135"/>
      <c r="I2135"/>
      <c r="J2135"/>
      <c r="K2135"/>
      <c r="L2135"/>
      <c r="M2135"/>
      <c r="N2135"/>
      <c r="O2135"/>
      <c r="P2135"/>
      <c r="Q2135"/>
    </row>
    <row r="2136" spans="2:17">
      <c r="B2136"/>
      <c r="C2136"/>
      <c r="D2136"/>
      <c r="E2136"/>
      <c r="F2136"/>
      <c r="G2136"/>
      <c r="H2136"/>
      <c r="I2136"/>
      <c r="J2136"/>
      <c r="K2136"/>
      <c r="L2136"/>
      <c r="M2136"/>
      <c r="N2136"/>
      <c r="O2136"/>
      <c r="P2136"/>
      <c r="Q2136"/>
    </row>
    <row r="2137" spans="2:17">
      <c r="B2137"/>
      <c r="C2137"/>
      <c r="D2137"/>
      <c r="E2137"/>
      <c r="F2137"/>
      <c r="G2137"/>
      <c r="H2137"/>
      <c r="I2137"/>
      <c r="J2137"/>
      <c r="K2137"/>
      <c r="L2137"/>
      <c r="M2137"/>
      <c r="N2137"/>
      <c r="O2137"/>
      <c r="P2137"/>
      <c r="Q2137"/>
    </row>
    <row r="2138" spans="2:17">
      <c r="B2138"/>
      <c r="C2138"/>
      <c r="D2138"/>
      <c r="E2138"/>
      <c r="F2138"/>
      <c r="G2138"/>
      <c r="H2138"/>
      <c r="I2138"/>
      <c r="J2138"/>
      <c r="K2138"/>
      <c r="L2138"/>
      <c r="M2138"/>
      <c r="N2138"/>
      <c r="O2138"/>
      <c r="P2138"/>
      <c r="Q2138"/>
    </row>
    <row r="2139" spans="2:17">
      <c r="B2139"/>
      <c r="C2139"/>
      <c r="D2139"/>
      <c r="E2139"/>
      <c r="F2139"/>
      <c r="G2139"/>
      <c r="H2139"/>
      <c r="I2139"/>
      <c r="J2139"/>
      <c r="K2139"/>
      <c r="L2139"/>
      <c r="M2139"/>
      <c r="N2139"/>
      <c r="O2139"/>
      <c r="P2139"/>
      <c r="Q2139"/>
    </row>
    <row r="2140" spans="2:17">
      <c r="B2140"/>
      <c r="C2140"/>
      <c r="D2140"/>
      <c r="E2140"/>
      <c r="F2140"/>
      <c r="G2140"/>
      <c r="H2140"/>
      <c r="I2140"/>
      <c r="J2140"/>
      <c r="K2140"/>
      <c r="L2140"/>
      <c r="M2140"/>
      <c r="N2140"/>
      <c r="O2140"/>
      <c r="P2140"/>
      <c r="Q2140"/>
    </row>
    <row r="2141" spans="2:17">
      <c r="B2141"/>
      <c r="C2141"/>
      <c r="D2141"/>
      <c r="E2141"/>
      <c r="F2141"/>
      <c r="G2141"/>
      <c r="H2141"/>
      <c r="I2141"/>
      <c r="J2141"/>
      <c r="K2141"/>
      <c r="L2141"/>
      <c r="M2141"/>
      <c r="N2141"/>
      <c r="O2141"/>
      <c r="P2141"/>
      <c r="Q2141"/>
    </row>
    <row r="2142" spans="2:17">
      <c r="B2142"/>
      <c r="C2142"/>
      <c r="D2142"/>
      <c r="E2142"/>
      <c r="F2142"/>
      <c r="G2142"/>
      <c r="H2142"/>
      <c r="I2142"/>
      <c r="J2142"/>
      <c r="K2142"/>
      <c r="L2142"/>
      <c r="M2142"/>
      <c r="N2142"/>
      <c r="O2142"/>
      <c r="P2142"/>
      <c r="Q2142"/>
    </row>
    <row r="2143" spans="2:17">
      <c r="B2143"/>
      <c r="C2143"/>
      <c r="D2143"/>
      <c r="E2143"/>
      <c r="F2143"/>
      <c r="G2143"/>
      <c r="H2143"/>
      <c r="I2143"/>
      <c r="J2143"/>
      <c r="K2143"/>
      <c r="L2143"/>
      <c r="M2143"/>
      <c r="N2143"/>
      <c r="O2143"/>
      <c r="P2143"/>
      <c r="Q2143"/>
    </row>
    <row r="2144" spans="2:17">
      <c r="B2144"/>
      <c r="C2144"/>
      <c r="D2144"/>
      <c r="E2144"/>
      <c r="F2144"/>
      <c r="G2144"/>
      <c r="H2144"/>
      <c r="I2144"/>
      <c r="J2144"/>
      <c r="K2144"/>
      <c r="L2144"/>
      <c r="M2144"/>
      <c r="N2144"/>
      <c r="O2144"/>
      <c r="P2144"/>
      <c r="Q2144"/>
    </row>
    <row r="2145" spans="2:17">
      <c r="B2145"/>
      <c r="C2145"/>
      <c r="D2145"/>
      <c r="E2145"/>
      <c r="F2145"/>
      <c r="G2145"/>
      <c r="H2145"/>
      <c r="I2145"/>
      <c r="J2145"/>
      <c r="K2145"/>
      <c r="L2145"/>
      <c r="M2145"/>
      <c r="N2145"/>
      <c r="O2145"/>
      <c r="P2145"/>
      <c r="Q2145"/>
    </row>
    <row r="2146" spans="2:17">
      <c r="B2146"/>
      <c r="C2146"/>
      <c r="D2146"/>
      <c r="E2146"/>
      <c r="F2146"/>
      <c r="G2146"/>
      <c r="H2146"/>
      <c r="I2146"/>
      <c r="J2146"/>
      <c r="K2146"/>
      <c r="L2146"/>
      <c r="M2146"/>
      <c r="N2146"/>
      <c r="O2146"/>
      <c r="P2146"/>
      <c r="Q2146"/>
    </row>
    <row r="2147" spans="2:17">
      <c r="B2147"/>
      <c r="C2147"/>
      <c r="D2147"/>
      <c r="E2147"/>
      <c r="F2147"/>
      <c r="G2147"/>
      <c r="H2147"/>
      <c r="I2147"/>
      <c r="J2147"/>
      <c r="K2147"/>
      <c r="L2147"/>
      <c r="M2147"/>
      <c r="N2147"/>
      <c r="O2147"/>
      <c r="P2147"/>
      <c r="Q2147"/>
    </row>
    <row r="2148" spans="2:17">
      <c r="B2148"/>
      <c r="C2148"/>
      <c r="D2148"/>
      <c r="E2148"/>
      <c r="F2148"/>
      <c r="G2148"/>
      <c r="H2148"/>
      <c r="I2148"/>
      <c r="J2148"/>
      <c r="K2148"/>
      <c r="L2148"/>
      <c r="M2148"/>
      <c r="N2148"/>
      <c r="O2148"/>
      <c r="P2148"/>
      <c r="Q2148"/>
    </row>
    <row r="2149" spans="2:17">
      <c r="B2149"/>
      <c r="C2149"/>
      <c r="D2149"/>
      <c r="E2149"/>
      <c r="F2149"/>
      <c r="G2149"/>
      <c r="H2149"/>
      <c r="I2149"/>
      <c r="J2149"/>
      <c r="K2149"/>
      <c r="L2149"/>
      <c r="M2149"/>
      <c r="N2149"/>
      <c r="O2149"/>
      <c r="P2149"/>
      <c r="Q2149"/>
    </row>
    <row r="2150" spans="2:17">
      <c r="B2150"/>
      <c r="C2150"/>
      <c r="D2150"/>
      <c r="E2150"/>
      <c r="F2150"/>
      <c r="G2150"/>
      <c r="H2150"/>
      <c r="I2150"/>
      <c r="J2150"/>
      <c r="K2150"/>
      <c r="L2150"/>
      <c r="M2150"/>
      <c r="N2150"/>
      <c r="O2150"/>
      <c r="P2150"/>
      <c r="Q2150"/>
    </row>
    <row r="2151" spans="2:17">
      <c r="B2151"/>
      <c r="C2151"/>
      <c r="D2151"/>
      <c r="E2151"/>
      <c r="F2151"/>
      <c r="G2151"/>
      <c r="H2151"/>
      <c r="I2151"/>
      <c r="J2151"/>
      <c r="K2151"/>
      <c r="L2151"/>
      <c r="M2151"/>
      <c r="N2151"/>
      <c r="O2151"/>
      <c r="P2151"/>
      <c r="Q2151"/>
    </row>
    <row r="2152" spans="2:17">
      <c r="B2152"/>
      <c r="C2152"/>
      <c r="D2152"/>
      <c r="E2152"/>
      <c r="F2152"/>
      <c r="G2152"/>
      <c r="H2152"/>
      <c r="I2152"/>
      <c r="J2152"/>
      <c r="K2152"/>
      <c r="L2152"/>
      <c r="M2152"/>
      <c r="N2152"/>
      <c r="O2152"/>
      <c r="P2152"/>
      <c r="Q2152"/>
    </row>
    <row r="2153" spans="2:17">
      <c r="B2153"/>
      <c r="C2153"/>
      <c r="D2153"/>
      <c r="E2153"/>
      <c r="F2153"/>
      <c r="G2153"/>
      <c r="H2153"/>
      <c r="I2153"/>
      <c r="J2153"/>
      <c r="K2153"/>
      <c r="L2153"/>
      <c r="M2153"/>
      <c r="N2153"/>
      <c r="O2153"/>
      <c r="P2153"/>
      <c r="Q2153"/>
    </row>
    <row r="2154" spans="2:17">
      <c r="B2154"/>
      <c r="C2154"/>
      <c r="D2154"/>
      <c r="E2154"/>
      <c r="F2154"/>
      <c r="G2154"/>
      <c r="H2154"/>
      <c r="I2154"/>
      <c r="J2154"/>
      <c r="K2154"/>
      <c r="L2154"/>
      <c r="M2154"/>
      <c r="N2154"/>
      <c r="O2154"/>
      <c r="P2154"/>
      <c r="Q2154"/>
    </row>
    <row r="2155" spans="2:17">
      <c r="B2155"/>
      <c r="C2155"/>
      <c r="D2155"/>
      <c r="E2155"/>
      <c r="F2155"/>
      <c r="G2155"/>
      <c r="H2155"/>
      <c r="I2155"/>
      <c r="J2155"/>
      <c r="K2155"/>
      <c r="L2155"/>
      <c r="M2155"/>
      <c r="N2155"/>
      <c r="O2155"/>
      <c r="P2155"/>
      <c r="Q2155"/>
    </row>
    <row r="2156" spans="2:17">
      <c r="B2156"/>
      <c r="C2156"/>
      <c r="D2156"/>
      <c r="E2156"/>
      <c r="F2156"/>
      <c r="G2156"/>
      <c r="H2156"/>
      <c r="I2156"/>
      <c r="J2156"/>
      <c r="K2156"/>
      <c r="L2156"/>
      <c r="M2156"/>
      <c r="N2156"/>
      <c r="O2156"/>
      <c r="P2156"/>
      <c r="Q2156"/>
    </row>
    <row r="2157" spans="2:17">
      <c r="B2157"/>
      <c r="C2157"/>
      <c r="D2157"/>
      <c r="E2157"/>
      <c r="F2157"/>
      <c r="G2157"/>
      <c r="H2157"/>
      <c r="I2157"/>
      <c r="J2157"/>
      <c r="K2157"/>
      <c r="L2157"/>
      <c r="M2157"/>
      <c r="N2157"/>
      <c r="O2157"/>
      <c r="P2157"/>
      <c r="Q2157"/>
    </row>
    <row r="2158" spans="2:17">
      <c r="B2158"/>
      <c r="C2158"/>
      <c r="D2158"/>
      <c r="E2158"/>
      <c r="F2158"/>
      <c r="G2158"/>
      <c r="H2158"/>
      <c r="I2158"/>
      <c r="J2158"/>
      <c r="K2158"/>
      <c r="L2158"/>
      <c r="M2158"/>
      <c r="N2158"/>
      <c r="O2158"/>
      <c r="P2158"/>
      <c r="Q2158"/>
    </row>
    <row r="2159" spans="2:17">
      <c r="B2159"/>
      <c r="C2159"/>
      <c r="D2159"/>
      <c r="E2159"/>
      <c r="F2159"/>
      <c r="G2159"/>
      <c r="H2159"/>
      <c r="I2159"/>
      <c r="J2159"/>
      <c r="K2159"/>
      <c r="L2159"/>
      <c r="M2159"/>
      <c r="N2159"/>
      <c r="O2159"/>
      <c r="P2159"/>
      <c r="Q2159"/>
    </row>
    <row r="2160" spans="2:17">
      <c r="B2160"/>
      <c r="C2160"/>
      <c r="D2160"/>
      <c r="E2160"/>
      <c r="F2160"/>
      <c r="G2160"/>
      <c r="H2160"/>
      <c r="I2160"/>
      <c r="J2160"/>
      <c r="K2160"/>
      <c r="L2160"/>
      <c r="M2160"/>
      <c r="N2160"/>
      <c r="O2160"/>
      <c r="P2160"/>
      <c r="Q2160"/>
    </row>
    <row r="2161" spans="2:17">
      <c r="B2161"/>
      <c r="C2161"/>
      <c r="D2161"/>
      <c r="E2161"/>
      <c r="F2161"/>
      <c r="G2161"/>
      <c r="H2161"/>
      <c r="I2161"/>
      <c r="J2161"/>
      <c r="K2161"/>
      <c r="L2161"/>
      <c r="M2161"/>
      <c r="N2161"/>
      <c r="O2161"/>
      <c r="P2161"/>
      <c r="Q2161"/>
    </row>
    <row r="2162" spans="2:17">
      <c r="B2162"/>
      <c r="C2162"/>
      <c r="D2162"/>
      <c r="E2162"/>
      <c r="F2162"/>
      <c r="G2162"/>
      <c r="H2162"/>
      <c r="I2162"/>
      <c r="J2162"/>
      <c r="K2162"/>
      <c r="L2162"/>
      <c r="M2162"/>
      <c r="N2162"/>
      <c r="O2162"/>
      <c r="P2162"/>
      <c r="Q2162"/>
    </row>
    <row r="2163" spans="2:17">
      <c r="B2163"/>
      <c r="C2163"/>
      <c r="D2163"/>
      <c r="E2163"/>
      <c r="F2163"/>
      <c r="G2163"/>
      <c r="H2163"/>
      <c r="I2163"/>
      <c r="J2163"/>
      <c r="K2163"/>
      <c r="L2163"/>
      <c r="M2163"/>
      <c r="N2163"/>
      <c r="O2163"/>
      <c r="P2163"/>
      <c r="Q2163"/>
    </row>
    <row r="2164" spans="2:17">
      <c r="B2164"/>
      <c r="C2164"/>
      <c r="D2164"/>
      <c r="E2164"/>
      <c r="F2164"/>
      <c r="G2164"/>
      <c r="H2164"/>
      <c r="I2164"/>
      <c r="J2164"/>
      <c r="K2164"/>
      <c r="L2164"/>
      <c r="M2164"/>
      <c r="N2164"/>
      <c r="O2164"/>
      <c r="P2164"/>
      <c r="Q2164"/>
    </row>
    <row r="2165" spans="2:17">
      <c r="B2165"/>
      <c r="C2165"/>
      <c r="D2165"/>
      <c r="E2165"/>
      <c r="F2165"/>
      <c r="G2165"/>
      <c r="H2165"/>
      <c r="I2165"/>
      <c r="J2165"/>
      <c r="K2165"/>
      <c r="L2165"/>
      <c r="M2165"/>
      <c r="N2165"/>
      <c r="O2165"/>
      <c r="P2165"/>
      <c r="Q2165"/>
    </row>
    <row r="2166" spans="2:17">
      <c r="B2166"/>
      <c r="C2166"/>
      <c r="D2166"/>
      <c r="E2166"/>
      <c r="F2166"/>
      <c r="G2166"/>
      <c r="H2166"/>
      <c r="I2166"/>
      <c r="J2166"/>
      <c r="K2166"/>
      <c r="L2166"/>
      <c r="M2166"/>
      <c r="N2166"/>
      <c r="O2166"/>
      <c r="P2166"/>
      <c r="Q2166"/>
    </row>
    <row r="2167" spans="2:17">
      <c r="B2167"/>
      <c r="C2167"/>
      <c r="D2167"/>
      <c r="E2167"/>
      <c r="F2167"/>
      <c r="G2167"/>
      <c r="H2167"/>
      <c r="I2167"/>
      <c r="J2167"/>
      <c r="K2167"/>
      <c r="L2167"/>
      <c r="M2167"/>
      <c r="N2167"/>
      <c r="O2167"/>
      <c r="P2167"/>
      <c r="Q2167"/>
    </row>
    <row r="2168" spans="2:17">
      <c r="B2168"/>
      <c r="C2168"/>
      <c r="D2168"/>
      <c r="E2168"/>
      <c r="F2168"/>
      <c r="G2168"/>
      <c r="H2168"/>
      <c r="I2168"/>
      <c r="J2168"/>
      <c r="K2168"/>
      <c r="L2168"/>
      <c r="M2168"/>
      <c r="N2168"/>
      <c r="O2168"/>
      <c r="P2168"/>
      <c r="Q2168"/>
    </row>
    <row r="2169" spans="2:17">
      <c r="B2169"/>
      <c r="C2169"/>
      <c r="D2169"/>
      <c r="E2169"/>
      <c r="F2169"/>
      <c r="G2169"/>
      <c r="H2169"/>
      <c r="I2169"/>
      <c r="J2169"/>
      <c r="K2169"/>
      <c r="L2169"/>
      <c r="M2169"/>
      <c r="N2169"/>
      <c r="O2169"/>
      <c r="P2169"/>
      <c r="Q2169"/>
    </row>
    <row r="2170" spans="2:17">
      <c r="B2170"/>
      <c r="C2170"/>
      <c r="D2170"/>
      <c r="E2170"/>
      <c r="F2170"/>
      <c r="G2170"/>
      <c r="H2170"/>
      <c r="I2170"/>
      <c r="J2170"/>
      <c r="K2170"/>
      <c r="L2170"/>
      <c r="M2170"/>
      <c r="N2170"/>
      <c r="O2170"/>
      <c r="P2170"/>
      <c r="Q2170"/>
    </row>
    <row r="2171" spans="2:17">
      <c r="B2171"/>
      <c r="C2171"/>
      <c r="D2171"/>
      <c r="E2171"/>
      <c r="F2171"/>
      <c r="G2171"/>
      <c r="H2171"/>
      <c r="I2171"/>
      <c r="J2171"/>
      <c r="K2171"/>
      <c r="L2171"/>
      <c r="M2171"/>
      <c r="N2171"/>
      <c r="O2171"/>
      <c r="P2171"/>
      <c r="Q2171"/>
    </row>
    <row r="2172" spans="2:17">
      <c r="B2172"/>
      <c r="C2172"/>
      <c r="D2172"/>
      <c r="E2172"/>
      <c r="F2172"/>
      <c r="G2172"/>
      <c r="H2172"/>
      <c r="I2172"/>
      <c r="J2172"/>
      <c r="K2172"/>
      <c r="L2172"/>
      <c r="M2172"/>
      <c r="N2172"/>
      <c r="O2172"/>
      <c r="P2172"/>
      <c r="Q2172"/>
    </row>
    <row r="2173" spans="2:17">
      <c r="B2173"/>
      <c r="C2173"/>
      <c r="D2173"/>
      <c r="E2173"/>
      <c r="F2173"/>
      <c r="G2173"/>
      <c r="H2173"/>
      <c r="I2173"/>
      <c r="J2173"/>
      <c r="K2173"/>
      <c r="L2173"/>
      <c r="M2173"/>
      <c r="N2173"/>
      <c r="O2173"/>
      <c r="P2173"/>
      <c r="Q2173"/>
    </row>
    <row r="2174" spans="2:17">
      <c r="B2174"/>
      <c r="C2174"/>
      <c r="D2174"/>
      <c r="E2174"/>
      <c r="F2174"/>
      <c r="G2174"/>
      <c r="H2174"/>
      <c r="I2174"/>
      <c r="J2174"/>
      <c r="K2174"/>
      <c r="L2174"/>
      <c r="M2174"/>
      <c r="N2174"/>
      <c r="O2174"/>
      <c r="P2174"/>
      <c r="Q2174"/>
    </row>
    <row r="2175" spans="2:17">
      <c r="B2175"/>
      <c r="C2175"/>
      <c r="D2175"/>
      <c r="E2175"/>
      <c r="F2175"/>
      <c r="G2175"/>
      <c r="H2175"/>
      <c r="I2175"/>
      <c r="J2175"/>
      <c r="K2175"/>
      <c r="L2175"/>
      <c r="M2175"/>
      <c r="N2175"/>
      <c r="O2175"/>
      <c r="P2175"/>
      <c r="Q2175"/>
    </row>
    <row r="2176" spans="2:17">
      <c r="B2176"/>
      <c r="C2176"/>
      <c r="D2176"/>
      <c r="E2176"/>
      <c r="F2176"/>
      <c r="G2176"/>
      <c r="H2176"/>
      <c r="I2176"/>
      <c r="J2176"/>
      <c r="K2176"/>
      <c r="L2176"/>
      <c r="M2176"/>
      <c r="N2176"/>
      <c r="O2176"/>
      <c r="P2176"/>
      <c r="Q2176"/>
    </row>
    <row r="2177" spans="2:17">
      <c r="B2177"/>
      <c r="C2177"/>
      <c r="D2177"/>
      <c r="E2177"/>
      <c r="F2177"/>
      <c r="G2177"/>
      <c r="H2177"/>
      <c r="I2177"/>
      <c r="J2177"/>
      <c r="K2177"/>
      <c r="L2177"/>
      <c r="M2177"/>
      <c r="N2177"/>
      <c r="O2177"/>
      <c r="P2177"/>
      <c r="Q2177"/>
    </row>
    <row r="2178" spans="2:17">
      <c r="B2178"/>
      <c r="C2178"/>
      <c r="D2178"/>
      <c r="E2178"/>
      <c r="F2178"/>
      <c r="G2178"/>
      <c r="H2178"/>
      <c r="I2178"/>
      <c r="J2178"/>
      <c r="K2178"/>
      <c r="L2178"/>
      <c r="M2178"/>
      <c r="N2178"/>
      <c r="O2178"/>
      <c r="P2178"/>
      <c r="Q2178"/>
    </row>
    <row r="2179" spans="2:17">
      <c r="B2179"/>
      <c r="C2179"/>
      <c r="D2179"/>
      <c r="E2179"/>
      <c r="F2179"/>
      <c r="G2179"/>
      <c r="H2179"/>
      <c r="I2179"/>
      <c r="J2179"/>
      <c r="K2179"/>
      <c r="L2179"/>
      <c r="M2179"/>
      <c r="N2179"/>
      <c r="O2179"/>
      <c r="P2179"/>
      <c r="Q2179"/>
    </row>
    <row r="2180" spans="2:17">
      <c r="B2180"/>
      <c r="C2180"/>
      <c r="D2180"/>
      <c r="E2180"/>
      <c r="F2180"/>
      <c r="G2180"/>
      <c r="H2180"/>
      <c r="I2180"/>
      <c r="J2180"/>
      <c r="K2180"/>
      <c r="L2180"/>
      <c r="M2180"/>
      <c r="N2180"/>
      <c r="O2180"/>
      <c r="P2180"/>
      <c r="Q2180"/>
    </row>
    <row r="2181" spans="2:17">
      <c r="B2181"/>
      <c r="C2181"/>
      <c r="D2181"/>
      <c r="E2181"/>
      <c r="F2181"/>
      <c r="G2181"/>
      <c r="H2181"/>
      <c r="I2181"/>
      <c r="J2181"/>
      <c r="K2181"/>
      <c r="L2181"/>
      <c r="M2181"/>
      <c r="N2181"/>
      <c r="O2181"/>
      <c r="P2181"/>
      <c r="Q2181"/>
    </row>
    <row r="2182" spans="2:17">
      <c r="B2182"/>
      <c r="C2182"/>
      <c r="D2182"/>
      <c r="E2182"/>
      <c r="F2182"/>
      <c r="G2182"/>
      <c r="H2182"/>
      <c r="I2182"/>
      <c r="J2182"/>
      <c r="K2182"/>
      <c r="L2182"/>
      <c r="M2182"/>
      <c r="N2182"/>
      <c r="O2182"/>
      <c r="P2182"/>
      <c r="Q2182"/>
    </row>
    <row r="2183" spans="2:17">
      <c r="B2183"/>
      <c r="C2183"/>
      <c r="D2183"/>
      <c r="E2183"/>
      <c r="F2183"/>
      <c r="G2183"/>
      <c r="H2183"/>
      <c r="I2183"/>
      <c r="J2183"/>
      <c r="K2183"/>
      <c r="L2183"/>
      <c r="M2183"/>
      <c r="N2183"/>
      <c r="O2183"/>
      <c r="P2183"/>
      <c r="Q2183"/>
    </row>
    <row r="2184" spans="2:17">
      <c r="B2184"/>
      <c r="C2184"/>
      <c r="D2184"/>
      <c r="E2184"/>
      <c r="F2184"/>
      <c r="G2184"/>
      <c r="H2184"/>
      <c r="I2184"/>
      <c r="J2184"/>
      <c r="K2184"/>
      <c r="L2184"/>
      <c r="M2184"/>
      <c r="N2184"/>
      <c r="O2184"/>
      <c r="P2184"/>
      <c r="Q2184"/>
    </row>
    <row r="2185" spans="2:17">
      <c r="B2185"/>
      <c r="C2185"/>
      <c r="D2185"/>
      <c r="E2185"/>
      <c r="F2185"/>
      <c r="G2185"/>
      <c r="H2185"/>
      <c r="I2185"/>
      <c r="J2185"/>
      <c r="K2185"/>
      <c r="L2185"/>
      <c r="M2185"/>
      <c r="N2185"/>
      <c r="O2185"/>
      <c r="P2185"/>
      <c r="Q2185"/>
    </row>
    <row r="2186" spans="2:17">
      <c r="B2186"/>
      <c r="C2186"/>
      <c r="D2186"/>
      <c r="E2186"/>
      <c r="F2186"/>
      <c r="G2186"/>
      <c r="H2186"/>
      <c r="I2186"/>
      <c r="J2186"/>
      <c r="K2186"/>
      <c r="L2186"/>
      <c r="M2186"/>
      <c r="N2186"/>
      <c r="O2186"/>
      <c r="P2186"/>
      <c r="Q2186"/>
    </row>
    <row r="2187" spans="2:17">
      <c r="B2187"/>
      <c r="C2187"/>
      <c r="D2187"/>
      <c r="E2187"/>
      <c r="F2187"/>
      <c r="G2187"/>
      <c r="H2187"/>
      <c r="I2187"/>
      <c r="J2187"/>
      <c r="K2187"/>
      <c r="L2187"/>
      <c r="M2187"/>
      <c r="N2187"/>
      <c r="O2187"/>
      <c r="P2187"/>
      <c r="Q2187"/>
    </row>
    <row r="2188" spans="2:17">
      <c r="B2188"/>
      <c r="C2188"/>
      <c r="D2188"/>
      <c r="E2188"/>
      <c r="F2188"/>
      <c r="G2188"/>
      <c r="H2188"/>
      <c r="I2188"/>
      <c r="J2188"/>
      <c r="K2188"/>
      <c r="L2188"/>
      <c r="M2188"/>
      <c r="N2188"/>
      <c r="O2188"/>
      <c r="P2188"/>
      <c r="Q2188"/>
    </row>
    <row r="2189" spans="2:17">
      <c r="B2189"/>
      <c r="C2189"/>
      <c r="D2189"/>
      <c r="E2189"/>
      <c r="F2189"/>
      <c r="G2189"/>
      <c r="H2189"/>
      <c r="I2189"/>
      <c r="J2189"/>
      <c r="K2189"/>
      <c r="L2189"/>
      <c r="M2189"/>
      <c r="N2189"/>
      <c r="O2189"/>
      <c r="P2189"/>
      <c r="Q2189"/>
    </row>
    <row r="2190" spans="2:17">
      <c r="B2190"/>
      <c r="C2190"/>
      <c r="D2190"/>
      <c r="E2190"/>
      <c r="F2190"/>
      <c r="G2190"/>
      <c r="H2190"/>
      <c r="I2190"/>
      <c r="J2190"/>
      <c r="K2190"/>
      <c r="L2190"/>
      <c r="M2190"/>
      <c r="N2190"/>
      <c r="O2190"/>
      <c r="P2190"/>
      <c r="Q2190"/>
    </row>
    <row r="2191" spans="2:17">
      <c r="B2191"/>
      <c r="C2191"/>
      <c r="D2191"/>
      <c r="E2191"/>
      <c r="F2191"/>
      <c r="G2191"/>
      <c r="H2191"/>
      <c r="I2191"/>
      <c r="J2191"/>
      <c r="K2191"/>
      <c r="L2191"/>
      <c r="M2191"/>
      <c r="N2191"/>
      <c r="O2191"/>
      <c r="P2191"/>
      <c r="Q2191"/>
    </row>
    <row r="2192" spans="2:17">
      <c r="B2192"/>
      <c r="C2192"/>
      <c r="D2192"/>
      <c r="E2192"/>
      <c r="F2192"/>
      <c r="G2192"/>
      <c r="H2192"/>
      <c r="I2192"/>
      <c r="J2192"/>
      <c r="K2192"/>
      <c r="L2192"/>
      <c r="M2192"/>
      <c r="N2192"/>
      <c r="O2192"/>
      <c r="P2192"/>
      <c r="Q2192"/>
    </row>
    <row r="2193" spans="2:17">
      <c r="B2193"/>
      <c r="C2193"/>
      <c r="D2193"/>
      <c r="E2193"/>
      <c r="F2193"/>
      <c r="G2193"/>
      <c r="H2193"/>
      <c r="I2193"/>
      <c r="J2193"/>
      <c r="K2193"/>
      <c r="L2193"/>
      <c r="M2193"/>
      <c r="N2193"/>
      <c r="O2193"/>
      <c r="P2193"/>
      <c r="Q2193"/>
    </row>
    <row r="2194" spans="2:17">
      <c r="B2194"/>
      <c r="C2194"/>
      <c r="D2194"/>
      <c r="E2194"/>
      <c r="F2194"/>
      <c r="G2194"/>
      <c r="H2194"/>
      <c r="I2194"/>
      <c r="J2194"/>
      <c r="K2194"/>
      <c r="L2194"/>
      <c r="M2194"/>
      <c r="N2194"/>
      <c r="O2194"/>
      <c r="P2194"/>
      <c r="Q2194"/>
    </row>
    <row r="2195" spans="2:17">
      <c r="B2195"/>
      <c r="C2195"/>
      <c r="D2195"/>
      <c r="E2195"/>
      <c r="F2195"/>
      <c r="G2195"/>
      <c r="H2195"/>
      <c r="I2195"/>
      <c r="J2195"/>
      <c r="K2195"/>
      <c r="L2195"/>
      <c r="M2195"/>
      <c r="N2195"/>
      <c r="O2195"/>
      <c r="P2195"/>
      <c r="Q2195"/>
    </row>
    <row r="2196" spans="2:17">
      <c r="B2196"/>
      <c r="C2196"/>
      <c r="D2196"/>
      <c r="E2196"/>
      <c r="F2196"/>
      <c r="G2196"/>
      <c r="H2196"/>
      <c r="I2196"/>
      <c r="J2196"/>
      <c r="K2196"/>
      <c r="L2196"/>
      <c r="M2196"/>
      <c r="N2196"/>
      <c r="O2196"/>
      <c r="P2196"/>
      <c r="Q2196"/>
    </row>
    <row r="2197" spans="2:17">
      <c r="B2197"/>
      <c r="C2197"/>
      <c r="D2197"/>
      <c r="E2197"/>
      <c r="F2197"/>
      <c r="G2197"/>
      <c r="H2197"/>
      <c r="I2197"/>
      <c r="J2197"/>
      <c r="K2197"/>
      <c r="L2197"/>
      <c r="M2197"/>
      <c r="N2197"/>
      <c r="O2197"/>
      <c r="P2197"/>
      <c r="Q2197"/>
    </row>
    <row r="2198" spans="2:17">
      <c r="B2198"/>
      <c r="C2198"/>
      <c r="D2198"/>
      <c r="E2198"/>
      <c r="F2198"/>
      <c r="G2198"/>
      <c r="H2198"/>
      <c r="I2198"/>
      <c r="J2198"/>
      <c r="K2198"/>
      <c r="L2198"/>
      <c r="M2198"/>
      <c r="N2198"/>
      <c r="O2198"/>
      <c r="P2198"/>
      <c r="Q2198"/>
    </row>
    <row r="2199" spans="2:17">
      <c r="B2199"/>
      <c r="C2199"/>
      <c r="D2199"/>
      <c r="E2199"/>
      <c r="F2199"/>
      <c r="G2199"/>
      <c r="H2199"/>
      <c r="I2199"/>
      <c r="J2199"/>
      <c r="K2199"/>
      <c r="L2199"/>
      <c r="M2199"/>
      <c r="N2199"/>
      <c r="O2199"/>
      <c r="P2199"/>
      <c r="Q2199"/>
    </row>
    <row r="2200" spans="2:17">
      <c r="B2200"/>
      <c r="C2200"/>
      <c r="D2200"/>
      <c r="E2200"/>
      <c r="F2200"/>
      <c r="G2200"/>
      <c r="H2200"/>
      <c r="I2200"/>
      <c r="J2200"/>
      <c r="K2200"/>
      <c r="L2200"/>
      <c r="M2200"/>
      <c r="N2200"/>
      <c r="O2200"/>
      <c r="P2200"/>
      <c r="Q2200"/>
    </row>
    <row r="2201" spans="2:17">
      <c r="B2201"/>
      <c r="C2201"/>
      <c r="D2201"/>
      <c r="E2201"/>
      <c r="F2201"/>
      <c r="G2201"/>
      <c r="H2201"/>
      <c r="I2201"/>
      <c r="J2201"/>
      <c r="K2201"/>
      <c r="L2201"/>
      <c r="M2201"/>
      <c r="N2201"/>
      <c r="O2201"/>
      <c r="P2201"/>
      <c r="Q2201"/>
    </row>
    <row r="2202" spans="2:17">
      <c r="B2202"/>
      <c r="C2202"/>
      <c r="D2202"/>
      <c r="E2202"/>
      <c r="F2202"/>
      <c r="G2202"/>
      <c r="H2202"/>
      <c r="I2202"/>
      <c r="J2202"/>
      <c r="K2202"/>
      <c r="L2202"/>
      <c r="M2202"/>
      <c r="N2202"/>
      <c r="O2202"/>
      <c r="P2202"/>
      <c r="Q2202"/>
    </row>
    <row r="2203" spans="2:17">
      <c r="B2203"/>
      <c r="C2203"/>
      <c r="D2203"/>
      <c r="E2203"/>
      <c r="F2203"/>
      <c r="G2203"/>
      <c r="H2203"/>
      <c r="I2203"/>
      <c r="J2203"/>
      <c r="K2203"/>
      <c r="L2203"/>
      <c r="M2203"/>
      <c r="N2203"/>
      <c r="O2203"/>
      <c r="P2203"/>
      <c r="Q2203"/>
    </row>
    <row r="2204" spans="2:17">
      <c r="B2204"/>
      <c r="C2204"/>
      <c r="D2204"/>
      <c r="E2204"/>
      <c r="F2204"/>
      <c r="G2204"/>
      <c r="H2204"/>
      <c r="I2204"/>
      <c r="J2204"/>
      <c r="K2204"/>
      <c r="L2204"/>
      <c r="M2204"/>
      <c r="N2204"/>
      <c r="O2204"/>
      <c r="P2204"/>
      <c r="Q2204"/>
    </row>
    <row r="2205" spans="2:17">
      <c r="B2205"/>
      <c r="C2205"/>
      <c r="D2205"/>
      <c r="E2205"/>
      <c r="F2205"/>
      <c r="G2205"/>
      <c r="H2205"/>
      <c r="I2205"/>
      <c r="J2205"/>
      <c r="K2205"/>
      <c r="L2205"/>
      <c r="M2205"/>
      <c r="N2205"/>
      <c r="O2205"/>
      <c r="P2205"/>
      <c r="Q2205"/>
    </row>
    <row r="2206" spans="2:17">
      <c r="B2206"/>
      <c r="C2206"/>
      <c r="D2206"/>
      <c r="E2206"/>
      <c r="F2206"/>
      <c r="G2206"/>
      <c r="H2206"/>
      <c r="I2206"/>
      <c r="J2206"/>
      <c r="K2206"/>
      <c r="L2206"/>
      <c r="M2206"/>
      <c r="N2206"/>
      <c r="O2206"/>
      <c r="P2206"/>
      <c r="Q2206"/>
    </row>
    <row r="2207" spans="2:17">
      <c r="B2207"/>
      <c r="C2207"/>
      <c r="D2207"/>
      <c r="E2207"/>
      <c r="F2207"/>
      <c r="G2207"/>
      <c r="H2207"/>
      <c r="I2207"/>
      <c r="J2207"/>
      <c r="K2207"/>
      <c r="L2207"/>
      <c r="M2207"/>
      <c r="N2207"/>
      <c r="O2207"/>
      <c r="P2207"/>
      <c r="Q2207"/>
    </row>
    <row r="2208" spans="2:17">
      <c r="B2208"/>
      <c r="C2208"/>
      <c r="D2208"/>
      <c r="E2208"/>
      <c r="F2208"/>
      <c r="G2208"/>
      <c r="H2208"/>
      <c r="I2208"/>
      <c r="J2208"/>
      <c r="K2208"/>
      <c r="L2208"/>
      <c r="M2208"/>
      <c r="N2208"/>
      <c r="O2208"/>
      <c r="P2208"/>
      <c r="Q2208"/>
    </row>
    <row r="2209" spans="2:17">
      <c r="B2209"/>
      <c r="C2209"/>
      <c r="D2209"/>
      <c r="E2209"/>
      <c r="F2209"/>
      <c r="G2209"/>
      <c r="H2209"/>
      <c r="I2209"/>
      <c r="J2209"/>
      <c r="K2209"/>
      <c r="L2209"/>
      <c r="M2209"/>
      <c r="N2209"/>
      <c r="O2209"/>
      <c r="P2209"/>
      <c r="Q2209"/>
    </row>
    <row r="2210" spans="2:17">
      <c r="B2210"/>
      <c r="C2210"/>
      <c r="D2210"/>
      <c r="E2210"/>
      <c r="F2210"/>
      <c r="G2210"/>
      <c r="H2210"/>
      <c r="I2210"/>
      <c r="J2210"/>
      <c r="K2210"/>
      <c r="L2210"/>
      <c r="M2210"/>
      <c r="N2210"/>
      <c r="O2210"/>
      <c r="P2210"/>
      <c r="Q2210"/>
    </row>
    <row r="2211" spans="2:17">
      <c r="B2211"/>
      <c r="C2211"/>
      <c r="D2211"/>
      <c r="E2211"/>
      <c r="F2211"/>
      <c r="G2211"/>
      <c r="H2211"/>
      <c r="I2211"/>
      <c r="J2211"/>
      <c r="K2211"/>
      <c r="L2211"/>
      <c r="M2211"/>
      <c r="N2211"/>
      <c r="O2211"/>
      <c r="P2211"/>
      <c r="Q2211"/>
    </row>
    <row r="2212" spans="2:17">
      <c r="B2212"/>
      <c r="C2212"/>
      <c r="D2212"/>
      <c r="E2212"/>
      <c r="F2212"/>
      <c r="G2212"/>
      <c r="H2212"/>
      <c r="I2212"/>
      <c r="J2212"/>
      <c r="K2212"/>
      <c r="L2212"/>
      <c r="M2212"/>
      <c r="N2212"/>
      <c r="O2212"/>
      <c r="P2212"/>
      <c r="Q2212"/>
    </row>
    <row r="2213" spans="2:17">
      <c r="B2213"/>
      <c r="C2213"/>
      <c r="D2213"/>
      <c r="E2213"/>
      <c r="F2213"/>
      <c r="G2213"/>
      <c r="H2213"/>
      <c r="I2213"/>
      <c r="J2213"/>
      <c r="K2213"/>
      <c r="L2213"/>
      <c r="M2213"/>
      <c r="N2213"/>
      <c r="O2213"/>
      <c r="P2213"/>
      <c r="Q2213"/>
    </row>
    <row r="2214" spans="2:17">
      <c r="B2214"/>
      <c r="C2214"/>
      <c r="D2214"/>
      <c r="E2214"/>
      <c r="F2214"/>
      <c r="G2214"/>
      <c r="H2214"/>
      <c r="I2214"/>
      <c r="J2214"/>
      <c r="K2214"/>
      <c r="L2214"/>
      <c r="M2214"/>
      <c r="N2214"/>
      <c r="O2214"/>
      <c r="P2214"/>
      <c r="Q2214"/>
    </row>
    <row r="2215" spans="2:17">
      <c r="B2215"/>
      <c r="C2215"/>
      <c r="D2215"/>
      <c r="E2215"/>
      <c r="F2215"/>
      <c r="G2215"/>
      <c r="H2215"/>
      <c r="I2215"/>
      <c r="J2215"/>
      <c r="K2215"/>
      <c r="L2215"/>
      <c r="M2215"/>
      <c r="N2215"/>
      <c r="O2215"/>
      <c r="P2215"/>
      <c r="Q2215"/>
    </row>
    <row r="2216" spans="2:17">
      <c r="B2216"/>
      <c r="C2216"/>
      <c r="D2216"/>
      <c r="E2216"/>
      <c r="F2216"/>
      <c r="G2216"/>
      <c r="H2216"/>
      <c r="I2216"/>
      <c r="J2216"/>
      <c r="K2216"/>
      <c r="L2216"/>
      <c r="M2216"/>
      <c r="N2216"/>
      <c r="O2216"/>
      <c r="P2216"/>
      <c r="Q2216"/>
    </row>
    <row r="2217" spans="2:17">
      <c r="B2217"/>
      <c r="C2217"/>
      <c r="D2217"/>
      <c r="E2217"/>
      <c r="F2217"/>
      <c r="G2217"/>
      <c r="H2217"/>
      <c r="I2217"/>
      <c r="J2217"/>
      <c r="K2217"/>
      <c r="L2217"/>
      <c r="M2217"/>
      <c r="N2217"/>
      <c r="O2217"/>
      <c r="P2217"/>
      <c r="Q2217"/>
    </row>
    <row r="2218" spans="2:17">
      <c r="B2218"/>
      <c r="C2218"/>
      <c r="D2218"/>
      <c r="E2218"/>
      <c r="F2218"/>
      <c r="G2218"/>
      <c r="H2218"/>
      <c r="I2218"/>
      <c r="J2218"/>
      <c r="K2218"/>
      <c r="L2218"/>
      <c r="M2218"/>
      <c r="N2218"/>
      <c r="O2218"/>
      <c r="P2218"/>
      <c r="Q2218"/>
    </row>
    <row r="2219" spans="2:17">
      <c r="B2219"/>
      <c r="C2219"/>
      <c r="D2219"/>
      <c r="E2219"/>
      <c r="F2219"/>
      <c r="G2219"/>
      <c r="H2219"/>
      <c r="I2219"/>
      <c r="J2219"/>
      <c r="K2219"/>
      <c r="L2219"/>
      <c r="M2219"/>
      <c r="N2219"/>
      <c r="O2219"/>
      <c r="P2219"/>
      <c r="Q2219"/>
    </row>
    <row r="2220" spans="2:17">
      <c r="B2220"/>
      <c r="C2220"/>
      <c r="D2220"/>
      <c r="E2220"/>
      <c r="F2220"/>
      <c r="G2220"/>
      <c r="H2220"/>
      <c r="I2220"/>
      <c r="J2220"/>
      <c r="K2220"/>
      <c r="L2220"/>
      <c r="M2220"/>
      <c r="N2220"/>
      <c r="O2220"/>
      <c r="P2220"/>
      <c r="Q2220"/>
    </row>
    <row r="2221" spans="2:17">
      <c r="B2221"/>
      <c r="C2221"/>
      <c r="D2221"/>
      <c r="E2221"/>
      <c r="F2221"/>
      <c r="G2221"/>
      <c r="H2221"/>
      <c r="I2221"/>
      <c r="J2221"/>
      <c r="K2221"/>
      <c r="L2221"/>
      <c r="M2221"/>
      <c r="N2221"/>
      <c r="O2221"/>
      <c r="P2221"/>
      <c r="Q2221"/>
    </row>
    <row r="2222" spans="2:17">
      <c r="B2222"/>
      <c r="C2222"/>
      <c r="D2222"/>
      <c r="E2222"/>
      <c r="F2222"/>
      <c r="G2222"/>
      <c r="H2222"/>
      <c r="I2222"/>
      <c r="J2222"/>
      <c r="K2222"/>
      <c r="L2222"/>
      <c r="M2222"/>
      <c r="N2222"/>
      <c r="O2222"/>
      <c r="P2222"/>
      <c r="Q2222"/>
    </row>
    <row r="2223" spans="2:17">
      <c r="B2223"/>
      <c r="C2223"/>
      <c r="D2223"/>
      <c r="E2223"/>
      <c r="F2223"/>
      <c r="G2223"/>
      <c r="H2223"/>
      <c r="I2223"/>
      <c r="J2223"/>
      <c r="K2223"/>
      <c r="L2223"/>
      <c r="M2223"/>
      <c r="N2223"/>
      <c r="O2223"/>
      <c r="P2223"/>
      <c r="Q2223"/>
    </row>
    <row r="2224" spans="2:17">
      <c r="B2224"/>
      <c r="C2224"/>
      <c r="D2224"/>
      <c r="E2224"/>
      <c r="F2224"/>
      <c r="G2224"/>
      <c r="H2224"/>
      <c r="I2224"/>
      <c r="J2224"/>
      <c r="K2224"/>
      <c r="L2224"/>
      <c r="M2224"/>
      <c r="N2224"/>
      <c r="O2224"/>
      <c r="P2224"/>
      <c r="Q2224"/>
    </row>
    <row r="2225" spans="2:17">
      <c r="B2225"/>
      <c r="C2225"/>
      <c r="D2225"/>
      <c r="E2225"/>
      <c r="F2225"/>
      <c r="G2225"/>
      <c r="H2225"/>
      <c r="I2225"/>
      <c r="J2225"/>
      <c r="K2225"/>
      <c r="L2225"/>
      <c r="M2225"/>
      <c r="N2225"/>
      <c r="O2225"/>
      <c r="P2225"/>
      <c r="Q2225"/>
    </row>
    <row r="2226" spans="2:17">
      <c r="B2226"/>
      <c r="C2226"/>
      <c r="D2226"/>
      <c r="E2226"/>
      <c r="F2226"/>
      <c r="G2226"/>
      <c r="H2226"/>
      <c r="I2226"/>
      <c r="J2226"/>
      <c r="K2226"/>
      <c r="L2226"/>
      <c r="M2226"/>
      <c r="N2226"/>
      <c r="O2226"/>
      <c r="P2226"/>
      <c r="Q2226"/>
    </row>
    <row r="2227" spans="2:17">
      <c r="B2227"/>
      <c r="C2227"/>
      <c r="D2227"/>
      <c r="E2227"/>
      <c r="F2227"/>
      <c r="G2227"/>
      <c r="H2227"/>
      <c r="I2227"/>
      <c r="J2227"/>
      <c r="K2227"/>
      <c r="L2227"/>
      <c r="M2227"/>
      <c r="N2227"/>
      <c r="O2227"/>
      <c r="P2227"/>
      <c r="Q2227"/>
    </row>
    <row r="2228" spans="2:17">
      <c r="B2228"/>
      <c r="C2228"/>
      <c r="D2228"/>
      <c r="E2228"/>
      <c r="F2228"/>
      <c r="G2228"/>
      <c r="H2228"/>
      <c r="I2228"/>
      <c r="J2228"/>
      <c r="K2228"/>
      <c r="L2228"/>
      <c r="M2228"/>
      <c r="N2228"/>
      <c r="O2228"/>
      <c r="P2228"/>
      <c r="Q2228"/>
    </row>
    <row r="2229" spans="2:17">
      <c r="B2229"/>
      <c r="C2229"/>
      <c r="D2229"/>
      <c r="E2229"/>
      <c r="F2229"/>
      <c r="G2229"/>
      <c r="H2229"/>
      <c r="I2229"/>
      <c r="J2229"/>
      <c r="K2229"/>
      <c r="L2229"/>
      <c r="M2229"/>
      <c r="N2229"/>
      <c r="O2229"/>
      <c r="P2229"/>
      <c r="Q2229"/>
    </row>
    <row r="2230" spans="2:17">
      <c r="B2230"/>
      <c r="C2230"/>
      <c r="D2230"/>
      <c r="E2230"/>
      <c r="F2230"/>
      <c r="G2230"/>
      <c r="H2230"/>
      <c r="I2230"/>
      <c r="J2230"/>
      <c r="K2230"/>
      <c r="L2230"/>
      <c r="M2230"/>
      <c r="N2230"/>
      <c r="O2230"/>
      <c r="P2230"/>
      <c r="Q2230"/>
    </row>
    <row r="2231" spans="2:17">
      <c r="B2231"/>
      <c r="C2231"/>
      <c r="D2231"/>
      <c r="E2231"/>
      <c r="F2231"/>
      <c r="G2231"/>
      <c r="H2231"/>
      <c r="I2231"/>
      <c r="J2231"/>
      <c r="K2231"/>
      <c r="L2231"/>
      <c r="M2231"/>
      <c r="N2231"/>
      <c r="O2231"/>
      <c r="P2231"/>
      <c r="Q2231"/>
    </row>
    <row r="2232" spans="2:17">
      <c r="B2232"/>
      <c r="C2232"/>
      <c r="D2232"/>
      <c r="E2232"/>
      <c r="F2232"/>
      <c r="G2232"/>
      <c r="H2232"/>
      <c r="I2232"/>
      <c r="J2232"/>
      <c r="K2232"/>
      <c r="L2232"/>
      <c r="M2232"/>
      <c r="N2232"/>
      <c r="O2232"/>
      <c r="P2232"/>
      <c r="Q2232"/>
    </row>
    <row r="2233" spans="2:17">
      <c r="B2233"/>
      <c r="C2233"/>
      <c r="D2233"/>
      <c r="E2233"/>
      <c r="F2233"/>
      <c r="G2233"/>
      <c r="H2233"/>
      <c r="I2233"/>
      <c r="J2233"/>
      <c r="K2233"/>
      <c r="L2233"/>
      <c r="M2233"/>
      <c r="N2233"/>
      <c r="O2233"/>
      <c r="P2233"/>
      <c r="Q2233"/>
    </row>
    <row r="2234" spans="2:17">
      <c r="B2234"/>
      <c r="C2234"/>
      <c r="D2234"/>
      <c r="E2234"/>
      <c r="F2234"/>
      <c r="G2234"/>
      <c r="H2234"/>
      <c r="I2234"/>
      <c r="J2234"/>
      <c r="K2234"/>
      <c r="L2234"/>
      <c r="M2234"/>
      <c r="N2234"/>
      <c r="O2234"/>
      <c r="P2234"/>
      <c r="Q2234"/>
    </row>
    <row r="2235" spans="2:17">
      <c r="B2235"/>
      <c r="C2235"/>
      <c r="D2235"/>
      <c r="E2235"/>
      <c r="F2235"/>
      <c r="G2235"/>
      <c r="H2235"/>
      <c r="I2235"/>
      <c r="J2235"/>
      <c r="K2235"/>
      <c r="L2235"/>
      <c r="M2235"/>
      <c r="N2235"/>
      <c r="O2235"/>
      <c r="P2235"/>
      <c r="Q2235"/>
    </row>
    <row r="2236" spans="2:17">
      <c r="B2236"/>
      <c r="C2236"/>
      <c r="D2236"/>
      <c r="E2236"/>
      <c r="F2236"/>
      <c r="G2236"/>
      <c r="H2236"/>
      <c r="I2236"/>
      <c r="J2236"/>
      <c r="K2236"/>
      <c r="L2236"/>
      <c r="M2236"/>
      <c r="N2236"/>
      <c r="O2236"/>
      <c r="P2236"/>
      <c r="Q2236"/>
    </row>
    <row r="2237" spans="2:17">
      <c r="B2237"/>
      <c r="C2237"/>
      <c r="D2237"/>
      <c r="E2237"/>
      <c r="F2237"/>
      <c r="G2237"/>
      <c r="H2237"/>
      <c r="I2237"/>
      <c r="J2237"/>
      <c r="K2237"/>
      <c r="L2237"/>
      <c r="M2237"/>
      <c r="N2237"/>
      <c r="O2237"/>
      <c r="P2237"/>
      <c r="Q2237"/>
    </row>
    <row r="2238" spans="2:17">
      <c r="B2238"/>
      <c r="C2238"/>
      <c r="D2238"/>
      <c r="E2238"/>
      <c r="F2238"/>
      <c r="G2238"/>
      <c r="H2238"/>
      <c r="I2238"/>
      <c r="J2238"/>
      <c r="K2238"/>
      <c r="L2238"/>
      <c r="M2238"/>
      <c r="N2238"/>
      <c r="O2238"/>
      <c r="P2238"/>
      <c r="Q2238"/>
    </row>
    <row r="2239" spans="2:17">
      <c r="B2239"/>
      <c r="C2239"/>
      <c r="D2239"/>
      <c r="E2239"/>
      <c r="F2239"/>
      <c r="G2239"/>
      <c r="H2239"/>
      <c r="I2239"/>
      <c r="J2239"/>
      <c r="K2239"/>
      <c r="L2239"/>
      <c r="M2239"/>
      <c r="N2239"/>
      <c r="O2239"/>
      <c r="P2239"/>
      <c r="Q2239"/>
    </row>
    <row r="2240" spans="2:17">
      <c r="B2240"/>
      <c r="C2240"/>
      <c r="D2240"/>
      <c r="E2240"/>
      <c r="F2240"/>
      <c r="G2240"/>
      <c r="H2240"/>
      <c r="I2240"/>
      <c r="J2240"/>
      <c r="K2240"/>
      <c r="L2240"/>
      <c r="M2240"/>
      <c r="N2240"/>
      <c r="O2240"/>
      <c r="P2240"/>
      <c r="Q2240"/>
    </row>
    <row r="2241" spans="2:17">
      <c r="B2241"/>
      <c r="C2241"/>
      <c r="D2241"/>
      <c r="E2241"/>
      <c r="F2241"/>
      <c r="G2241"/>
      <c r="H2241"/>
      <c r="I2241"/>
      <c r="J2241"/>
      <c r="K2241"/>
      <c r="L2241"/>
      <c r="M2241"/>
      <c r="N2241"/>
      <c r="O2241"/>
      <c r="P2241"/>
      <c r="Q2241"/>
    </row>
    <row r="2242" spans="2:17">
      <c r="B2242"/>
      <c r="C2242"/>
      <c r="D2242"/>
      <c r="E2242"/>
      <c r="F2242"/>
      <c r="G2242"/>
      <c r="H2242"/>
      <c r="I2242"/>
      <c r="J2242"/>
      <c r="K2242"/>
      <c r="L2242"/>
      <c r="M2242"/>
      <c r="N2242"/>
      <c r="O2242"/>
      <c r="P2242"/>
      <c r="Q2242"/>
    </row>
    <row r="2243" spans="2:17">
      <c r="B2243"/>
      <c r="C2243"/>
      <c r="D2243"/>
      <c r="E2243"/>
      <c r="F2243"/>
      <c r="G2243"/>
      <c r="H2243"/>
      <c r="I2243"/>
      <c r="J2243"/>
      <c r="K2243"/>
      <c r="L2243"/>
      <c r="M2243"/>
      <c r="N2243"/>
      <c r="O2243"/>
      <c r="P2243"/>
      <c r="Q2243"/>
    </row>
    <row r="2244" spans="2:17">
      <c r="B2244"/>
      <c r="C2244"/>
      <c r="D2244"/>
      <c r="E2244"/>
      <c r="F2244"/>
      <c r="G2244"/>
      <c r="H2244"/>
      <c r="I2244"/>
      <c r="J2244"/>
      <c r="K2244"/>
      <c r="L2244"/>
      <c r="M2244"/>
      <c r="N2244"/>
      <c r="O2244"/>
      <c r="P2244"/>
      <c r="Q2244"/>
    </row>
    <row r="2245" spans="2:17">
      <c r="B2245"/>
      <c r="C2245"/>
      <c r="D2245"/>
      <c r="E2245"/>
      <c r="F2245"/>
      <c r="G2245"/>
      <c r="H2245"/>
      <c r="I2245"/>
      <c r="J2245"/>
      <c r="K2245"/>
      <c r="L2245"/>
      <c r="M2245"/>
      <c r="N2245"/>
      <c r="O2245"/>
      <c r="P2245"/>
      <c r="Q2245"/>
    </row>
    <row r="2246" spans="2:17">
      <c r="B2246"/>
      <c r="C2246"/>
      <c r="D2246"/>
      <c r="E2246"/>
      <c r="F2246"/>
      <c r="G2246"/>
      <c r="H2246"/>
      <c r="I2246"/>
      <c r="J2246"/>
      <c r="K2246"/>
      <c r="L2246"/>
      <c r="M2246"/>
      <c r="N2246"/>
      <c r="O2246"/>
      <c r="P2246"/>
      <c r="Q2246"/>
    </row>
    <row r="2247" spans="2:17">
      <c r="B2247"/>
      <c r="C2247"/>
      <c r="D2247"/>
      <c r="E2247"/>
      <c r="F2247"/>
      <c r="G2247"/>
      <c r="H2247"/>
      <c r="I2247"/>
      <c r="J2247"/>
      <c r="K2247"/>
      <c r="L2247"/>
      <c r="M2247"/>
      <c r="N2247"/>
      <c r="O2247"/>
      <c r="P2247"/>
      <c r="Q2247"/>
    </row>
    <row r="2248" spans="2:17">
      <c r="B2248"/>
      <c r="C2248"/>
      <c r="D2248"/>
      <c r="E2248"/>
      <c r="F2248"/>
      <c r="G2248"/>
      <c r="H2248"/>
      <c r="I2248"/>
      <c r="J2248"/>
      <c r="K2248"/>
      <c r="L2248"/>
      <c r="M2248"/>
      <c r="N2248"/>
      <c r="O2248"/>
      <c r="P2248"/>
      <c r="Q2248"/>
    </row>
    <row r="2249" spans="2:17">
      <c r="B2249"/>
      <c r="C2249"/>
      <c r="D2249"/>
      <c r="E2249"/>
      <c r="F2249"/>
      <c r="G2249"/>
      <c r="H2249"/>
      <c r="I2249"/>
      <c r="J2249"/>
      <c r="K2249"/>
      <c r="L2249"/>
      <c r="M2249"/>
      <c r="N2249"/>
      <c r="O2249"/>
      <c r="P2249"/>
      <c r="Q2249"/>
    </row>
    <row r="2250" spans="2:17">
      <c r="B2250"/>
      <c r="C2250"/>
      <c r="D2250"/>
      <c r="E2250"/>
      <c r="F2250"/>
      <c r="G2250"/>
      <c r="H2250"/>
      <c r="I2250"/>
      <c r="J2250"/>
      <c r="K2250"/>
      <c r="L2250"/>
      <c r="M2250"/>
      <c r="N2250"/>
      <c r="O2250"/>
      <c r="P2250"/>
      <c r="Q2250"/>
    </row>
    <row r="2251" spans="2:17">
      <c r="B2251"/>
      <c r="C2251"/>
      <c r="D2251"/>
      <c r="E2251"/>
      <c r="F2251"/>
      <c r="G2251"/>
      <c r="H2251"/>
      <c r="I2251"/>
      <c r="J2251"/>
      <c r="K2251"/>
      <c r="L2251"/>
      <c r="M2251"/>
      <c r="N2251"/>
      <c r="O2251"/>
      <c r="P2251"/>
      <c r="Q2251"/>
    </row>
    <row r="2252" spans="2:17">
      <c r="B2252"/>
      <c r="C2252"/>
      <c r="D2252"/>
      <c r="E2252"/>
      <c r="F2252"/>
      <c r="G2252"/>
      <c r="H2252"/>
      <c r="I2252"/>
      <c r="J2252"/>
      <c r="K2252"/>
      <c r="L2252"/>
      <c r="M2252"/>
      <c r="N2252"/>
      <c r="O2252"/>
      <c r="P2252"/>
      <c r="Q2252"/>
    </row>
    <row r="2253" spans="2:17">
      <c r="B2253"/>
      <c r="C2253"/>
      <c r="D2253"/>
      <c r="E2253"/>
      <c r="F2253"/>
      <c r="G2253"/>
      <c r="H2253"/>
      <c r="I2253"/>
      <c r="J2253"/>
      <c r="K2253"/>
      <c r="L2253"/>
      <c r="M2253"/>
      <c r="N2253"/>
      <c r="O2253"/>
      <c r="P2253"/>
      <c r="Q2253"/>
    </row>
    <row r="2254" spans="2:17">
      <c r="B2254"/>
      <c r="C2254"/>
      <c r="D2254"/>
      <c r="E2254"/>
      <c r="F2254"/>
      <c r="G2254"/>
      <c r="H2254"/>
      <c r="I2254"/>
      <c r="J2254"/>
      <c r="K2254"/>
      <c r="L2254"/>
      <c r="M2254"/>
      <c r="N2254"/>
      <c r="O2254"/>
      <c r="P2254"/>
      <c r="Q2254"/>
    </row>
    <row r="2255" spans="2:17">
      <c r="B2255"/>
      <c r="C2255"/>
      <c r="D2255"/>
      <c r="E2255"/>
      <c r="F2255"/>
      <c r="G2255"/>
      <c r="H2255"/>
      <c r="I2255"/>
      <c r="J2255"/>
      <c r="K2255"/>
      <c r="L2255"/>
      <c r="M2255"/>
      <c r="N2255"/>
      <c r="O2255"/>
      <c r="P2255"/>
      <c r="Q2255"/>
    </row>
    <row r="2256" spans="2:17">
      <c r="B2256"/>
      <c r="C2256"/>
      <c r="D2256"/>
      <c r="E2256"/>
      <c r="F2256"/>
      <c r="G2256"/>
      <c r="H2256"/>
      <c r="I2256"/>
      <c r="J2256"/>
      <c r="K2256"/>
      <c r="L2256"/>
      <c r="M2256"/>
      <c r="N2256"/>
      <c r="O2256"/>
      <c r="P2256"/>
      <c r="Q2256"/>
    </row>
    <row r="2257" spans="2:17">
      <c r="B2257"/>
      <c r="C2257"/>
      <c r="D2257"/>
      <c r="E2257"/>
      <c r="F2257"/>
      <c r="G2257"/>
      <c r="H2257"/>
      <c r="I2257"/>
      <c r="J2257"/>
      <c r="K2257"/>
      <c r="L2257"/>
      <c r="M2257"/>
      <c r="N2257"/>
      <c r="O2257"/>
      <c r="P2257"/>
      <c r="Q2257"/>
    </row>
    <row r="2258" spans="2:17">
      <c r="B2258"/>
      <c r="C2258"/>
      <c r="D2258"/>
      <c r="E2258"/>
      <c r="F2258"/>
      <c r="G2258"/>
      <c r="H2258"/>
      <c r="I2258"/>
      <c r="J2258"/>
      <c r="K2258"/>
      <c r="L2258"/>
      <c r="M2258"/>
      <c r="N2258"/>
      <c r="O2258"/>
      <c r="P2258"/>
      <c r="Q2258"/>
    </row>
    <row r="2259" spans="2:17">
      <c r="B2259"/>
      <c r="C2259"/>
      <c r="D2259"/>
      <c r="E2259"/>
      <c r="F2259"/>
      <c r="G2259"/>
      <c r="H2259"/>
      <c r="I2259"/>
      <c r="J2259"/>
      <c r="K2259"/>
      <c r="L2259"/>
      <c r="M2259"/>
      <c r="N2259"/>
      <c r="O2259"/>
      <c r="P2259"/>
      <c r="Q2259"/>
    </row>
    <row r="2260" spans="2:17">
      <c r="B2260"/>
      <c r="C2260"/>
      <c r="D2260"/>
      <c r="E2260"/>
      <c r="F2260"/>
      <c r="G2260"/>
      <c r="H2260"/>
      <c r="I2260"/>
      <c r="J2260"/>
      <c r="K2260"/>
      <c r="L2260"/>
      <c r="M2260"/>
      <c r="N2260"/>
      <c r="O2260"/>
      <c r="P2260"/>
      <c r="Q2260"/>
    </row>
    <row r="2261" spans="2:17">
      <c r="B2261"/>
      <c r="C2261"/>
      <c r="D2261"/>
      <c r="E2261"/>
      <c r="F2261"/>
      <c r="G2261"/>
      <c r="H2261"/>
      <c r="I2261"/>
      <c r="J2261"/>
      <c r="K2261"/>
      <c r="L2261"/>
      <c r="M2261"/>
      <c r="N2261"/>
      <c r="O2261"/>
      <c r="P2261"/>
      <c r="Q2261"/>
    </row>
    <row r="2262" spans="2:17">
      <c r="B2262"/>
      <c r="C2262"/>
      <c r="D2262"/>
      <c r="E2262"/>
      <c r="F2262"/>
      <c r="G2262"/>
      <c r="H2262"/>
      <c r="I2262"/>
      <c r="J2262"/>
      <c r="K2262"/>
      <c r="L2262"/>
      <c r="M2262"/>
      <c r="N2262"/>
      <c r="O2262"/>
      <c r="P2262"/>
      <c r="Q2262"/>
    </row>
    <row r="2263" spans="2:17">
      <c r="B2263"/>
      <c r="C2263"/>
      <c r="D2263"/>
      <c r="E2263"/>
      <c r="F2263"/>
      <c r="G2263"/>
      <c r="H2263"/>
      <c r="I2263"/>
      <c r="J2263"/>
      <c r="K2263"/>
      <c r="L2263"/>
      <c r="M2263"/>
      <c r="N2263"/>
      <c r="O2263"/>
      <c r="P2263"/>
      <c r="Q2263"/>
    </row>
    <row r="2264" spans="2:17">
      <c r="B2264"/>
      <c r="C2264"/>
      <c r="D2264"/>
      <c r="E2264"/>
      <c r="F2264"/>
      <c r="G2264"/>
      <c r="H2264"/>
      <c r="I2264"/>
      <c r="J2264"/>
      <c r="K2264"/>
      <c r="L2264"/>
      <c r="M2264"/>
      <c r="N2264"/>
      <c r="O2264"/>
      <c r="P2264"/>
      <c r="Q2264"/>
    </row>
    <row r="2265" spans="2:17">
      <c r="B2265"/>
      <c r="C2265"/>
      <c r="D2265"/>
      <c r="E2265"/>
      <c r="F2265"/>
      <c r="G2265"/>
      <c r="H2265"/>
      <c r="I2265"/>
      <c r="J2265"/>
      <c r="K2265"/>
      <c r="L2265"/>
      <c r="M2265"/>
      <c r="N2265"/>
      <c r="O2265"/>
      <c r="P2265"/>
      <c r="Q2265"/>
    </row>
    <row r="2266" spans="2:17">
      <c r="B2266"/>
      <c r="C2266"/>
      <c r="D2266"/>
      <c r="E2266"/>
      <c r="F2266"/>
      <c r="G2266"/>
      <c r="H2266"/>
      <c r="I2266"/>
      <c r="J2266"/>
      <c r="K2266"/>
      <c r="L2266"/>
      <c r="M2266"/>
      <c r="N2266"/>
      <c r="O2266"/>
      <c r="P2266"/>
      <c r="Q2266"/>
    </row>
    <row r="2267" spans="2:17">
      <c r="B2267"/>
      <c r="C2267"/>
      <c r="D2267"/>
      <c r="E2267"/>
      <c r="F2267"/>
      <c r="G2267"/>
      <c r="H2267"/>
      <c r="I2267"/>
      <c r="J2267"/>
      <c r="K2267"/>
      <c r="L2267"/>
      <c r="M2267"/>
      <c r="N2267"/>
      <c r="O2267"/>
      <c r="P2267"/>
      <c r="Q2267"/>
    </row>
    <row r="2268" spans="2:17">
      <c r="B2268"/>
      <c r="C2268"/>
      <c r="D2268"/>
      <c r="E2268"/>
      <c r="F2268"/>
      <c r="G2268"/>
      <c r="H2268"/>
      <c r="I2268"/>
      <c r="J2268"/>
      <c r="K2268"/>
      <c r="L2268"/>
      <c r="M2268"/>
      <c r="N2268"/>
      <c r="O2268"/>
      <c r="P2268"/>
      <c r="Q2268"/>
    </row>
    <row r="2269" spans="2:17">
      <c r="B2269"/>
      <c r="C2269"/>
      <c r="D2269"/>
      <c r="E2269"/>
      <c r="F2269"/>
      <c r="G2269"/>
      <c r="H2269"/>
      <c r="I2269"/>
      <c r="J2269"/>
      <c r="K2269"/>
      <c r="L2269"/>
      <c r="M2269"/>
      <c r="N2269"/>
      <c r="O2269"/>
      <c r="P2269"/>
      <c r="Q2269"/>
    </row>
    <row r="2270" spans="2:17">
      <c r="B2270"/>
      <c r="C2270"/>
      <c r="D2270"/>
      <c r="E2270"/>
      <c r="F2270"/>
      <c r="G2270"/>
      <c r="H2270"/>
      <c r="I2270"/>
      <c r="J2270"/>
      <c r="K2270"/>
      <c r="L2270"/>
      <c r="M2270"/>
      <c r="N2270"/>
      <c r="O2270"/>
      <c r="P2270"/>
      <c r="Q2270"/>
    </row>
    <row r="2271" spans="2:17">
      <c r="B2271"/>
      <c r="C2271"/>
      <c r="D2271"/>
      <c r="E2271"/>
      <c r="F2271"/>
      <c r="G2271"/>
      <c r="H2271"/>
      <c r="I2271"/>
      <c r="J2271"/>
      <c r="K2271"/>
      <c r="L2271"/>
      <c r="M2271"/>
      <c r="N2271"/>
      <c r="O2271"/>
      <c r="P2271"/>
      <c r="Q2271"/>
    </row>
    <row r="2272" spans="2:17">
      <c r="B2272"/>
      <c r="C2272"/>
      <c r="D2272"/>
      <c r="E2272"/>
      <c r="F2272"/>
      <c r="G2272"/>
      <c r="H2272"/>
      <c r="I2272"/>
      <c r="J2272"/>
      <c r="K2272"/>
      <c r="L2272"/>
      <c r="M2272"/>
      <c r="N2272"/>
      <c r="O2272"/>
      <c r="P2272"/>
      <c r="Q2272"/>
    </row>
    <row r="2273" spans="2:17">
      <c r="B2273"/>
      <c r="C2273"/>
      <c r="D2273"/>
      <c r="E2273"/>
      <c r="F2273"/>
      <c r="G2273"/>
      <c r="H2273"/>
      <c r="I2273"/>
      <c r="J2273"/>
      <c r="K2273"/>
      <c r="L2273"/>
      <c r="M2273"/>
      <c r="N2273"/>
      <c r="O2273"/>
      <c r="P2273"/>
      <c r="Q2273"/>
    </row>
    <row r="2274" spans="2:17">
      <c r="B2274"/>
      <c r="C2274"/>
      <c r="D2274"/>
      <c r="E2274"/>
      <c r="F2274"/>
      <c r="G2274"/>
      <c r="H2274"/>
      <c r="I2274"/>
      <c r="J2274"/>
      <c r="K2274"/>
      <c r="L2274"/>
      <c r="M2274"/>
      <c r="N2274"/>
      <c r="O2274"/>
      <c r="P2274"/>
      <c r="Q2274"/>
    </row>
    <row r="2275" spans="2:17">
      <c r="B2275"/>
      <c r="C2275"/>
      <c r="D2275"/>
      <c r="E2275"/>
      <c r="F2275"/>
      <c r="G2275"/>
      <c r="H2275"/>
      <c r="I2275"/>
      <c r="J2275"/>
      <c r="K2275"/>
      <c r="L2275"/>
      <c r="M2275"/>
      <c r="N2275"/>
      <c r="O2275"/>
      <c r="P2275"/>
      <c r="Q2275"/>
    </row>
    <row r="2276" spans="2:17">
      <c r="B2276"/>
      <c r="C2276"/>
      <c r="D2276"/>
      <c r="E2276"/>
      <c r="F2276"/>
      <c r="G2276"/>
      <c r="H2276"/>
      <c r="I2276"/>
      <c r="J2276"/>
      <c r="K2276"/>
      <c r="L2276"/>
      <c r="M2276"/>
      <c r="N2276"/>
      <c r="O2276"/>
      <c r="P2276"/>
      <c r="Q2276"/>
    </row>
    <row r="2277" spans="2:17">
      <c r="B2277"/>
      <c r="C2277"/>
      <c r="D2277"/>
      <c r="E2277"/>
      <c r="F2277"/>
      <c r="G2277"/>
      <c r="H2277"/>
      <c r="I2277"/>
      <c r="J2277"/>
      <c r="K2277"/>
      <c r="L2277"/>
      <c r="M2277"/>
      <c r="N2277"/>
      <c r="O2277"/>
      <c r="P2277"/>
      <c r="Q2277"/>
    </row>
    <row r="2278" spans="2:17">
      <c r="B2278"/>
      <c r="C2278"/>
      <c r="D2278"/>
      <c r="E2278"/>
      <c r="F2278"/>
      <c r="G2278"/>
      <c r="H2278"/>
      <c r="I2278"/>
      <c r="J2278"/>
      <c r="K2278"/>
      <c r="L2278"/>
      <c r="M2278"/>
      <c r="N2278"/>
      <c r="O2278"/>
      <c r="P2278"/>
      <c r="Q2278"/>
    </row>
    <row r="2279" spans="2:17">
      <c r="B2279"/>
      <c r="C2279"/>
      <c r="D2279"/>
      <c r="E2279"/>
      <c r="F2279"/>
      <c r="G2279"/>
      <c r="H2279"/>
      <c r="I2279"/>
      <c r="J2279"/>
      <c r="K2279"/>
      <c r="L2279"/>
      <c r="M2279"/>
      <c r="N2279"/>
      <c r="O2279"/>
      <c r="P2279"/>
      <c r="Q2279"/>
    </row>
    <row r="2280" spans="2:17">
      <c r="B2280"/>
      <c r="C2280"/>
      <c r="D2280"/>
      <c r="E2280"/>
      <c r="F2280"/>
      <c r="G2280"/>
      <c r="H2280"/>
      <c r="I2280"/>
      <c r="J2280"/>
      <c r="K2280"/>
      <c r="L2280"/>
      <c r="M2280"/>
      <c r="N2280"/>
      <c r="O2280"/>
      <c r="P2280"/>
      <c r="Q2280"/>
    </row>
    <row r="2281" spans="2:17">
      <c r="B2281"/>
      <c r="C2281"/>
      <c r="D2281"/>
      <c r="E2281"/>
      <c r="F2281"/>
      <c r="G2281"/>
      <c r="H2281"/>
      <c r="I2281"/>
      <c r="J2281"/>
      <c r="K2281"/>
      <c r="L2281"/>
      <c r="M2281"/>
      <c r="N2281"/>
      <c r="O2281"/>
      <c r="P2281"/>
      <c r="Q2281"/>
    </row>
    <row r="2282" spans="2:17">
      <c r="B2282"/>
      <c r="C2282"/>
      <c r="D2282"/>
      <c r="E2282"/>
      <c r="F2282"/>
      <c r="G2282"/>
      <c r="H2282"/>
      <c r="I2282"/>
      <c r="J2282"/>
      <c r="K2282"/>
      <c r="L2282"/>
      <c r="M2282"/>
      <c r="N2282"/>
      <c r="O2282"/>
      <c r="P2282"/>
      <c r="Q2282"/>
    </row>
    <row r="2283" spans="2:17">
      <c r="B2283"/>
      <c r="C2283"/>
      <c r="D2283"/>
      <c r="E2283"/>
      <c r="F2283"/>
      <c r="G2283"/>
      <c r="H2283"/>
      <c r="I2283"/>
      <c r="J2283"/>
      <c r="K2283"/>
      <c r="L2283"/>
      <c r="M2283"/>
      <c r="N2283"/>
      <c r="O2283"/>
      <c r="P2283"/>
      <c r="Q2283"/>
    </row>
    <row r="2284" spans="2:17">
      <c r="B2284"/>
      <c r="C2284"/>
      <c r="D2284"/>
      <c r="E2284"/>
      <c r="F2284"/>
      <c r="G2284"/>
      <c r="H2284"/>
      <c r="I2284"/>
      <c r="J2284"/>
      <c r="K2284"/>
      <c r="L2284"/>
      <c r="M2284"/>
      <c r="N2284"/>
      <c r="O2284"/>
      <c r="P2284"/>
      <c r="Q2284"/>
    </row>
    <row r="2285" spans="2:17">
      <c r="B2285"/>
      <c r="C2285"/>
      <c r="D2285"/>
      <c r="E2285"/>
      <c r="F2285"/>
      <c r="G2285"/>
      <c r="H2285"/>
      <c r="I2285"/>
      <c r="J2285"/>
      <c r="K2285"/>
      <c r="L2285"/>
      <c r="M2285"/>
      <c r="N2285"/>
      <c r="O2285"/>
      <c r="P2285"/>
      <c r="Q2285"/>
    </row>
    <row r="2286" spans="2:17">
      <c r="B2286"/>
      <c r="C2286"/>
      <c r="D2286"/>
      <c r="E2286"/>
      <c r="F2286"/>
      <c r="G2286"/>
      <c r="H2286"/>
      <c r="I2286"/>
      <c r="J2286"/>
      <c r="K2286"/>
      <c r="L2286"/>
      <c r="M2286"/>
      <c r="N2286"/>
      <c r="O2286"/>
      <c r="P2286"/>
      <c r="Q2286"/>
    </row>
    <row r="2287" spans="2:17">
      <c r="B2287"/>
      <c r="C2287"/>
      <c r="D2287"/>
      <c r="E2287"/>
      <c r="F2287"/>
      <c r="G2287"/>
      <c r="H2287"/>
      <c r="I2287"/>
      <c r="J2287"/>
      <c r="K2287"/>
      <c r="L2287"/>
      <c r="M2287"/>
      <c r="N2287"/>
      <c r="O2287"/>
      <c r="P2287"/>
      <c r="Q2287"/>
    </row>
    <row r="2288" spans="2:17">
      <c r="B2288"/>
      <c r="C2288"/>
      <c r="D2288"/>
      <c r="E2288"/>
      <c r="F2288"/>
      <c r="G2288"/>
      <c r="H2288"/>
      <c r="I2288"/>
      <c r="J2288"/>
      <c r="K2288"/>
      <c r="L2288"/>
      <c r="M2288"/>
      <c r="N2288"/>
      <c r="O2288"/>
      <c r="P2288"/>
      <c r="Q2288"/>
    </row>
    <row r="2289" spans="2:17">
      <c r="B2289"/>
      <c r="C2289"/>
      <c r="D2289"/>
      <c r="E2289"/>
      <c r="F2289"/>
      <c r="G2289"/>
      <c r="H2289"/>
      <c r="I2289"/>
      <c r="J2289"/>
      <c r="K2289"/>
      <c r="L2289"/>
      <c r="M2289"/>
      <c r="N2289"/>
      <c r="O2289"/>
      <c r="P2289"/>
      <c r="Q2289"/>
    </row>
    <row r="2290" spans="2:17">
      <c r="B2290"/>
      <c r="C2290"/>
      <c r="D2290"/>
      <c r="E2290"/>
      <c r="F2290"/>
      <c r="G2290"/>
      <c r="H2290"/>
      <c r="I2290"/>
      <c r="J2290"/>
      <c r="K2290"/>
      <c r="L2290"/>
      <c r="M2290"/>
      <c r="N2290"/>
      <c r="O2290"/>
      <c r="P2290"/>
      <c r="Q2290"/>
    </row>
    <row r="2291" spans="2:17">
      <c r="B2291"/>
      <c r="C2291"/>
      <c r="D2291"/>
      <c r="E2291"/>
      <c r="F2291"/>
      <c r="G2291"/>
      <c r="H2291"/>
      <c r="I2291"/>
      <c r="J2291"/>
      <c r="K2291"/>
      <c r="L2291"/>
      <c r="M2291"/>
      <c r="N2291"/>
      <c r="O2291"/>
      <c r="P2291"/>
      <c r="Q2291"/>
    </row>
    <row r="2292" spans="2:17">
      <c r="B2292"/>
      <c r="C2292"/>
      <c r="D2292"/>
      <c r="E2292"/>
      <c r="F2292"/>
      <c r="G2292"/>
      <c r="H2292"/>
      <c r="I2292"/>
      <c r="J2292"/>
      <c r="K2292"/>
      <c r="L2292"/>
      <c r="M2292"/>
      <c r="N2292"/>
      <c r="O2292"/>
      <c r="P2292"/>
      <c r="Q2292"/>
    </row>
    <row r="2293" spans="2:17">
      <c r="B2293"/>
      <c r="C2293"/>
      <c r="D2293"/>
      <c r="E2293"/>
      <c r="F2293"/>
      <c r="G2293"/>
      <c r="H2293"/>
      <c r="I2293"/>
      <c r="J2293"/>
      <c r="K2293"/>
      <c r="L2293"/>
      <c r="M2293"/>
      <c r="N2293"/>
      <c r="O2293"/>
      <c r="P2293"/>
      <c r="Q2293"/>
    </row>
    <row r="2294" spans="2:17">
      <c r="B2294"/>
      <c r="C2294"/>
      <c r="D2294"/>
      <c r="E2294"/>
      <c r="F2294"/>
      <c r="G2294"/>
      <c r="H2294"/>
      <c r="I2294"/>
      <c r="J2294"/>
      <c r="K2294"/>
      <c r="L2294"/>
      <c r="M2294"/>
      <c r="N2294"/>
      <c r="O2294"/>
      <c r="P2294"/>
      <c r="Q2294"/>
    </row>
    <row r="2295" spans="2:17">
      <c r="B2295"/>
      <c r="C2295"/>
      <c r="D2295"/>
      <c r="E2295"/>
      <c r="F2295"/>
      <c r="G2295"/>
      <c r="H2295"/>
      <c r="I2295"/>
      <c r="J2295"/>
      <c r="K2295"/>
      <c r="L2295"/>
      <c r="M2295"/>
      <c r="N2295"/>
      <c r="O2295"/>
      <c r="P2295"/>
      <c r="Q2295"/>
    </row>
    <row r="2296" spans="2:17">
      <c r="B2296"/>
      <c r="C2296"/>
      <c r="D2296"/>
      <c r="E2296"/>
      <c r="F2296"/>
      <c r="G2296"/>
      <c r="H2296"/>
      <c r="I2296"/>
      <c r="J2296"/>
      <c r="K2296"/>
      <c r="L2296"/>
      <c r="M2296"/>
      <c r="N2296"/>
      <c r="O2296"/>
      <c r="P2296"/>
      <c r="Q2296"/>
    </row>
    <row r="2297" spans="2:17">
      <c r="B2297"/>
      <c r="C2297"/>
      <c r="D2297"/>
      <c r="E2297"/>
      <c r="F2297"/>
      <c r="G2297"/>
      <c r="H2297"/>
      <c r="I2297"/>
      <c r="J2297"/>
      <c r="K2297"/>
      <c r="L2297"/>
      <c r="M2297"/>
      <c r="N2297"/>
      <c r="O2297"/>
      <c r="P2297"/>
      <c r="Q2297"/>
    </row>
    <row r="2298" spans="2:17">
      <c r="B2298"/>
      <c r="C2298"/>
      <c r="D2298"/>
      <c r="E2298"/>
      <c r="F2298"/>
      <c r="G2298"/>
      <c r="H2298"/>
      <c r="I2298"/>
      <c r="J2298"/>
      <c r="K2298"/>
      <c r="L2298"/>
      <c r="M2298"/>
      <c r="N2298"/>
      <c r="O2298"/>
      <c r="P2298"/>
      <c r="Q2298"/>
    </row>
    <row r="2299" spans="2:17">
      <c r="B2299"/>
      <c r="C2299"/>
      <c r="D2299"/>
      <c r="E2299"/>
      <c r="F2299"/>
      <c r="G2299"/>
      <c r="H2299"/>
      <c r="I2299"/>
      <c r="J2299"/>
      <c r="K2299"/>
      <c r="L2299"/>
      <c r="M2299"/>
      <c r="N2299"/>
      <c r="O2299"/>
      <c r="P2299"/>
      <c r="Q2299"/>
    </row>
    <row r="2300" spans="2:17">
      <c r="B2300"/>
      <c r="C2300"/>
      <c r="D2300"/>
      <c r="E2300"/>
      <c r="F2300"/>
      <c r="G2300"/>
      <c r="H2300"/>
      <c r="I2300"/>
      <c r="J2300"/>
      <c r="K2300"/>
      <c r="L2300"/>
      <c r="M2300"/>
      <c r="N2300"/>
      <c r="O2300"/>
      <c r="P2300"/>
      <c r="Q2300"/>
    </row>
    <row r="2301" spans="2:17">
      <c r="B2301"/>
      <c r="C2301"/>
      <c r="D2301"/>
      <c r="E2301"/>
      <c r="F2301"/>
      <c r="G2301"/>
      <c r="H2301"/>
      <c r="I2301"/>
      <c r="J2301"/>
      <c r="K2301"/>
      <c r="L2301"/>
      <c r="M2301"/>
      <c r="N2301"/>
      <c r="O2301"/>
      <c r="P2301"/>
      <c r="Q2301"/>
    </row>
    <row r="2302" spans="2:17">
      <c r="B2302"/>
      <c r="C2302"/>
      <c r="D2302"/>
      <c r="E2302"/>
      <c r="F2302"/>
      <c r="G2302"/>
      <c r="H2302"/>
      <c r="I2302"/>
      <c r="J2302"/>
      <c r="K2302"/>
      <c r="L2302"/>
      <c r="M2302"/>
      <c r="N2302"/>
      <c r="O2302"/>
      <c r="P2302"/>
      <c r="Q2302"/>
    </row>
    <row r="2303" spans="2:17">
      <c r="B2303"/>
      <c r="C2303"/>
      <c r="D2303"/>
      <c r="E2303"/>
      <c r="F2303"/>
      <c r="G2303"/>
      <c r="H2303"/>
      <c r="I2303"/>
      <c r="J2303"/>
      <c r="K2303"/>
      <c r="L2303"/>
      <c r="M2303"/>
      <c r="N2303"/>
      <c r="O2303"/>
      <c r="P2303"/>
      <c r="Q2303"/>
    </row>
    <row r="2304" spans="2:17">
      <c r="B2304"/>
      <c r="C2304"/>
      <c r="D2304"/>
      <c r="E2304"/>
      <c r="F2304"/>
      <c r="G2304"/>
      <c r="H2304"/>
      <c r="I2304"/>
      <c r="J2304"/>
      <c r="K2304"/>
      <c r="L2304"/>
      <c r="M2304"/>
      <c r="N2304"/>
      <c r="O2304"/>
      <c r="P2304"/>
      <c r="Q2304"/>
    </row>
    <row r="2305" spans="2:17">
      <c r="B2305"/>
      <c r="C2305"/>
      <c r="D2305"/>
      <c r="E2305"/>
      <c r="F2305"/>
      <c r="G2305"/>
      <c r="H2305"/>
      <c r="I2305"/>
      <c r="J2305"/>
      <c r="K2305"/>
      <c r="L2305"/>
      <c r="M2305"/>
      <c r="N2305"/>
      <c r="O2305"/>
      <c r="P2305"/>
      <c r="Q2305"/>
    </row>
    <row r="2306" spans="2:17">
      <c r="B2306"/>
      <c r="C2306"/>
      <c r="D2306"/>
      <c r="E2306"/>
      <c r="F2306"/>
      <c r="G2306"/>
      <c r="H2306"/>
      <c r="I2306"/>
      <c r="J2306"/>
      <c r="K2306"/>
      <c r="L2306"/>
      <c r="M2306"/>
      <c r="N2306"/>
      <c r="O2306"/>
      <c r="P2306"/>
      <c r="Q2306"/>
    </row>
    <row r="2307" spans="2:17">
      <c r="B2307"/>
      <c r="C2307"/>
      <c r="D2307"/>
      <c r="E2307"/>
      <c r="F2307"/>
      <c r="G2307"/>
      <c r="H2307"/>
      <c r="I2307"/>
      <c r="J2307"/>
      <c r="K2307"/>
      <c r="L2307"/>
      <c r="M2307"/>
      <c r="N2307"/>
      <c r="O2307"/>
      <c r="P2307"/>
      <c r="Q2307"/>
    </row>
    <row r="2308" spans="2:17">
      <c r="B2308"/>
      <c r="C2308"/>
      <c r="D2308"/>
      <c r="E2308"/>
      <c r="F2308"/>
      <c r="G2308"/>
      <c r="H2308"/>
      <c r="I2308"/>
      <c r="J2308"/>
      <c r="K2308"/>
      <c r="L2308"/>
      <c r="M2308"/>
      <c r="N2308"/>
      <c r="O2308"/>
      <c r="P2308"/>
      <c r="Q2308"/>
    </row>
    <row r="2309" spans="2:17">
      <c r="B2309"/>
      <c r="C2309"/>
      <c r="D2309"/>
      <c r="E2309"/>
      <c r="F2309"/>
      <c r="G2309"/>
      <c r="H2309"/>
      <c r="I2309"/>
      <c r="J2309"/>
      <c r="K2309"/>
      <c r="L2309"/>
      <c r="M2309"/>
      <c r="N2309"/>
      <c r="O2309"/>
      <c r="P2309"/>
      <c r="Q2309"/>
    </row>
    <row r="2310" spans="2:17">
      <c r="B2310"/>
      <c r="C2310"/>
      <c r="D2310"/>
      <c r="E2310"/>
      <c r="F2310"/>
      <c r="G2310"/>
      <c r="H2310"/>
      <c r="I2310"/>
      <c r="J2310"/>
      <c r="K2310"/>
      <c r="L2310"/>
      <c r="M2310"/>
      <c r="N2310"/>
      <c r="O2310"/>
      <c r="P2310"/>
      <c r="Q2310"/>
    </row>
    <row r="2311" spans="2:17">
      <c r="B2311"/>
      <c r="C2311"/>
      <c r="D2311"/>
      <c r="E2311"/>
      <c r="F2311"/>
      <c r="G2311"/>
      <c r="H2311"/>
      <c r="I2311"/>
      <c r="J2311"/>
      <c r="K2311"/>
      <c r="L2311"/>
      <c r="M2311"/>
      <c r="N2311"/>
      <c r="O2311"/>
      <c r="P2311"/>
      <c r="Q2311"/>
    </row>
    <row r="2312" spans="2:17">
      <c r="B2312"/>
      <c r="C2312"/>
      <c r="D2312"/>
      <c r="E2312"/>
      <c r="F2312"/>
      <c r="G2312"/>
      <c r="H2312"/>
      <c r="I2312"/>
      <c r="J2312"/>
      <c r="K2312"/>
      <c r="L2312"/>
      <c r="M2312"/>
      <c r="N2312"/>
      <c r="O2312"/>
      <c r="P2312"/>
      <c r="Q2312"/>
    </row>
    <row r="2313" spans="2:17">
      <c r="B2313"/>
      <c r="C2313"/>
      <c r="D2313"/>
      <c r="E2313"/>
      <c r="F2313"/>
      <c r="G2313"/>
      <c r="H2313"/>
      <c r="I2313"/>
      <c r="J2313"/>
      <c r="K2313"/>
      <c r="L2313"/>
      <c r="M2313"/>
      <c r="N2313"/>
      <c r="O2313"/>
      <c r="P2313"/>
      <c r="Q2313"/>
    </row>
    <row r="2314" spans="2:17">
      <c r="B2314"/>
      <c r="C2314"/>
      <c r="D2314"/>
      <c r="E2314"/>
      <c r="F2314"/>
      <c r="G2314"/>
      <c r="H2314"/>
      <c r="I2314"/>
      <c r="J2314"/>
      <c r="K2314"/>
      <c r="L2314"/>
      <c r="M2314"/>
      <c r="N2314"/>
      <c r="O2314"/>
      <c r="P2314"/>
      <c r="Q2314"/>
    </row>
    <row r="2315" spans="2:17">
      <c r="B2315"/>
      <c r="C2315"/>
      <c r="D2315"/>
      <c r="E2315"/>
      <c r="F2315"/>
      <c r="G2315"/>
      <c r="H2315"/>
      <c r="I2315"/>
      <c r="J2315"/>
      <c r="K2315"/>
      <c r="L2315"/>
      <c r="M2315"/>
      <c r="N2315"/>
      <c r="O2315"/>
      <c r="P2315"/>
      <c r="Q2315"/>
    </row>
    <row r="2316" spans="2:17">
      <c r="B2316"/>
      <c r="C2316"/>
      <c r="D2316"/>
      <c r="E2316"/>
      <c r="F2316"/>
      <c r="G2316"/>
      <c r="H2316"/>
      <c r="I2316"/>
      <c r="J2316"/>
      <c r="K2316"/>
      <c r="L2316"/>
      <c r="M2316"/>
      <c r="N2316"/>
      <c r="O2316"/>
      <c r="P2316"/>
      <c r="Q2316"/>
    </row>
    <row r="2317" spans="2:17">
      <c r="B2317"/>
      <c r="C2317"/>
      <c r="D2317"/>
      <c r="E2317"/>
      <c r="F2317"/>
      <c r="G2317"/>
      <c r="H2317"/>
      <c r="I2317"/>
      <c r="J2317"/>
      <c r="K2317"/>
      <c r="L2317"/>
      <c r="M2317"/>
      <c r="N2317"/>
      <c r="O2317"/>
      <c r="P2317"/>
      <c r="Q2317"/>
    </row>
    <row r="2318" spans="2:17">
      <c r="B2318"/>
      <c r="C2318"/>
      <c r="D2318"/>
      <c r="E2318"/>
      <c r="F2318"/>
      <c r="G2318"/>
      <c r="H2318"/>
      <c r="I2318"/>
      <c r="J2318"/>
      <c r="K2318"/>
      <c r="L2318"/>
      <c r="M2318"/>
      <c r="N2318"/>
      <c r="O2318"/>
      <c r="P2318"/>
      <c r="Q2318"/>
    </row>
    <row r="2319" spans="2:17">
      <c r="B2319"/>
      <c r="C2319"/>
      <c r="D2319"/>
      <c r="E2319"/>
      <c r="F2319"/>
      <c r="G2319"/>
      <c r="H2319"/>
      <c r="I2319"/>
      <c r="J2319"/>
      <c r="K2319"/>
      <c r="L2319"/>
      <c r="M2319"/>
      <c r="N2319"/>
      <c r="O2319"/>
      <c r="P2319"/>
      <c r="Q2319"/>
    </row>
    <row r="2320" spans="2:17">
      <c r="B2320"/>
      <c r="C2320"/>
      <c r="D2320"/>
      <c r="E2320"/>
      <c r="F2320"/>
      <c r="G2320"/>
      <c r="H2320"/>
      <c r="I2320"/>
      <c r="J2320"/>
      <c r="K2320"/>
      <c r="L2320"/>
      <c r="M2320"/>
      <c r="N2320"/>
      <c r="O2320"/>
      <c r="P2320"/>
      <c r="Q2320"/>
    </row>
    <row r="2321" spans="2:17">
      <c r="B2321"/>
      <c r="C2321"/>
      <c r="D2321"/>
      <c r="E2321"/>
      <c r="F2321"/>
      <c r="G2321"/>
      <c r="H2321"/>
      <c r="I2321"/>
      <c r="J2321"/>
      <c r="K2321"/>
      <c r="L2321"/>
      <c r="M2321"/>
      <c r="N2321"/>
      <c r="O2321"/>
      <c r="P2321"/>
      <c r="Q2321"/>
    </row>
    <row r="2322" spans="2:17">
      <c r="B2322"/>
      <c r="C2322"/>
      <c r="D2322"/>
      <c r="E2322"/>
      <c r="F2322"/>
      <c r="G2322"/>
      <c r="H2322"/>
      <c r="I2322"/>
      <c r="J2322"/>
      <c r="K2322"/>
      <c r="L2322"/>
      <c r="M2322"/>
      <c r="N2322"/>
      <c r="O2322"/>
      <c r="P2322"/>
      <c r="Q2322"/>
    </row>
    <row r="2323" spans="2:17">
      <c r="B2323"/>
      <c r="C2323"/>
      <c r="D2323"/>
      <c r="E2323"/>
      <c r="F2323"/>
      <c r="G2323"/>
      <c r="H2323"/>
      <c r="I2323"/>
      <c r="J2323"/>
      <c r="K2323"/>
      <c r="L2323"/>
      <c r="M2323"/>
      <c r="N2323"/>
      <c r="O2323"/>
      <c r="P2323"/>
      <c r="Q2323"/>
    </row>
    <row r="2324" spans="2:17">
      <c r="B2324"/>
      <c r="C2324"/>
      <c r="D2324"/>
      <c r="E2324"/>
      <c r="F2324"/>
      <c r="G2324"/>
      <c r="H2324"/>
      <c r="I2324"/>
      <c r="J2324"/>
      <c r="K2324"/>
      <c r="L2324"/>
      <c r="M2324"/>
      <c r="N2324"/>
      <c r="O2324"/>
      <c r="P2324"/>
      <c r="Q2324"/>
    </row>
    <row r="2325" spans="2:17">
      <c r="B2325"/>
      <c r="C2325"/>
      <c r="D2325"/>
      <c r="E2325"/>
      <c r="F2325"/>
      <c r="G2325"/>
      <c r="H2325"/>
      <c r="I2325"/>
      <c r="J2325"/>
      <c r="K2325"/>
      <c r="L2325"/>
      <c r="M2325"/>
      <c r="N2325"/>
      <c r="O2325"/>
      <c r="P2325"/>
      <c r="Q2325"/>
    </row>
    <row r="2326" spans="2:17">
      <c r="B2326"/>
      <c r="C2326"/>
      <c r="D2326"/>
      <c r="E2326"/>
      <c r="F2326"/>
      <c r="G2326"/>
      <c r="H2326"/>
      <c r="I2326"/>
      <c r="J2326"/>
      <c r="K2326"/>
      <c r="L2326"/>
      <c r="M2326"/>
      <c r="N2326"/>
      <c r="O2326"/>
      <c r="P2326"/>
      <c r="Q2326"/>
    </row>
    <row r="2327" spans="2:17">
      <c r="B2327"/>
      <c r="C2327"/>
      <c r="D2327"/>
      <c r="E2327"/>
      <c r="F2327"/>
      <c r="G2327"/>
      <c r="H2327"/>
      <c r="I2327"/>
      <c r="J2327"/>
      <c r="K2327"/>
      <c r="L2327"/>
      <c r="M2327"/>
      <c r="N2327"/>
      <c r="O2327"/>
      <c r="P2327"/>
      <c r="Q2327"/>
    </row>
    <row r="2328" spans="2:17">
      <c r="B2328"/>
      <c r="C2328"/>
      <c r="D2328"/>
      <c r="E2328"/>
      <c r="F2328"/>
      <c r="G2328"/>
      <c r="H2328"/>
      <c r="I2328"/>
      <c r="J2328"/>
      <c r="K2328"/>
      <c r="L2328"/>
      <c r="M2328"/>
      <c r="N2328"/>
      <c r="O2328"/>
      <c r="P2328"/>
      <c r="Q2328"/>
    </row>
    <row r="2329" spans="2:17">
      <c r="B2329"/>
      <c r="C2329"/>
      <c r="D2329"/>
      <c r="E2329"/>
      <c r="F2329"/>
      <c r="G2329"/>
      <c r="H2329"/>
      <c r="I2329"/>
      <c r="J2329"/>
      <c r="K2329"/>
      <c r="L2329"/>
      <c r="M2329"/>
      <c r="N2329"/>
      <c r="O2329"/>
      <c r="P2329"/>
      <c r="Q2329"/>
    </row>
    <row r="2330" spans="2:17">
      <c r="B2330"/>
      <c r="C2330"/>
      <c r="D2330"/>
      <c r="E2330"/>
      <c r="F2330"/>
      <c r="G2330"/>
      <c r="H2330"/>
      <c r="I2330"/>
      <c r="J2330"/>
      <c r="K2330"/>
      <c r="L2330"/>
      <c r="M2330"/>
      <c r="N2330"/>
      <c r="O2330"/>
      <c r="P2330"/>
      <c r="Q2330"/>
    </row>
    <row r="2331" spans="2:17">
      <c r="B2331"/>
      <c r="C2331"/>
      <c r="D2331"/>
      <c r="E2331"/>
      <c r="F2331"/>
      <c r="G2331"/>
      <c r="H2331"/>
      <c r="I2331"/>
      <c r="J2331"/>
      <c r="K2331"/>
      <c r="L2331"/>
      <c r="M2331"/>
      <c r="N2331"/>
      <c r="O2331"/>
      <c r="P2331"/>
      <c r="Q2331"/>
    </row>
    <row r="2332" spans="2:17">
      <c r="B2332"/>
      <c r="C2332"/>
      <c r="D2332"/>
      <c r="E2332"/>
      <c r="F2332"/>
      <c r="G2332"/>
      <c r="H2332"/>
      <c r="I2332"/>
      <c r="J2332"/>
      <c r="K2332"/>
      <c r="L2332"/>
      <c r="M2332"/>
      <c r="N2332"/>
      <c r="O2332"/>
      <c r="P2332"/>
      <c r="Q2332"/>
    </row>
    <row r="2333" spans="2:17">
      <c r="B2333"/>
      <c r="C2333"/>
      <c r="D2333"/>
      <c r="E2333"/>
      <c r="F2333"/>
      <c r="G2333"/>
      <c r="H2333"/>
      <c r="I2333"/>
      <c r="J2333"/>
      <c r="K2333"/>
      <c r="L2333"/>
      <c r="M2333"/>
      <c r="N2333"/>
      <c r="O2333"/>
      <c r="P2333"/>
      <c r="Q2333"/>
    </row>
    <row r="2334" spans="2:17">
      <c r="B2334"/>
      <c r="C2334"/>
      <c r="D2334"/>
      <c r="E2334"/>
      <c r="F2334"/>
      <c r="G2334"/>
      <c r="H2334"/>
      <c r="I2334"/>
      <c r="J2334"/>
      <c r="K2334"/>
      <c r="L2334"/>
      <c r="M2334"/>
      <c r="N2334"/>
      <c r="O2334"/>
      <c r="P2334"/>
      <c r="Q2334"/>
    </row>
    <row r="2335" spans="2:17">
      <c r="B2335"/>
      <c r="C2335"/>
      <c r="D2335"/>
      <c r="E2335"/>
      <c r="F2335"/>
      <c r="G2335"/>
      <c r="H2335"/>
      <c r="I2335"/>
      <c r="J2335"/>
      <c r="K2335"/>
      <c r="L2335"/>
      <c r="M2335"/>
      <c r="N2335"/>
      <c r="O2335"/>
      <c r="P2335"/>
      <c r="Q2335"/>
    </row>
    <row r="2336" spans="2:17">
      <c r="B2336"/>
      <c r="C2336"/>
      <c r="D2336"/>
      <c r="E2336"/>
      <c r="F2336"/>
      <c r="G2336"/>
      <c r="H2336"/>
      <c r="I2336"/>
      <c r="J2336"/>
      <c r="K2336"/>
      <c r="L2336"/>
      <c r="M2336"/>
      <c r="N2336"/>
      <c r="O2336"/>
      <c r="P2336"/>
      <c r="Q2336"/>
    </row>
    <row r="2337" spans="2:17">
      <c r="B2337"/>
      <c r="C2337"/>
      <c r="D2337"/>
      <c r="E2337"/>
      <c r="F2337"/>
      <c r="G2337"/>
      <c r="H2337"/>
      <c r="I2337"/>
      <c r="J2337"/>
      <c r="K2337"/>
      <c r="L2337"/>
      <c r="M2337"/>
      <c r="N2337"/>
      <c r="O2337"/>
      <c r="P2337"/>
      <c r="Q2337"/>
    </row>
    <row r="2338" spans="2:17">
      <c r="B2338"/>
      <c r="C2338"/>
      <c r="D2338"/>
      <c r="E2338"/>
      <c r="F2338"/>
      <c r="G2338"/>
      <c r="H2338"/>
      <c r="I2338"/>
      <c r="J2338"/>
      <c r="K2338"/>
      <c r="L2338"/>
      <c r="M2338"/>
      <c r="N2338"/>
      <c r="O2338"/>
      <c r="P2338"/>
      <c r="Q2338"/>
    </row>
    <row r="2339" spans="2:17">
      <c r="B2339"/>
      <c r="C2339"/>
      <c r="D2339"/>
      <c r="E2339"/>
      <c r="F2339"/>
      <c r="G2339"/>
      <c r="H2339"/>
      <c r="I2339"/>
      <c r="J2339"/>
      <c r="K2339"/>
      <c r="L2339"/>
      <c r="M2339"/>
      <c r="N2339"/>
      <c r="O2339"/>
      <c r="P2339"/>
      <c r="Q2339"/>
    </row>
    <row r="2340" spans="2:17">
      <c r="B2340"/>
      <c r="C2340"/>
      <c r="D2340"/>
      <c r="E2340"/>
      <c r="F2340"/>
      <c r="G2340"/>
      <c r="H2340"/>
      <c r="I2340"/>
      <c r="J2340"/>
      <c r="K2340"/>
      <c r="L2340"/>
      <c r="M2340"/>
      <c r="N2340"/>
      <c r="O2340"/>
      <c r="P2340"/>
      <c r="Q2340"/>
    </row>
    <row r="2341" spans="2:17">
      <c r="B2341"/>
      <c r="C2341"/>
      <c r="D2341"/>
      <c r="E2341"/>
      <c r="F2341"/>
      <c r="G2341"/>
      <c r="H2341"/>
      <c r="I2341"/>
      <c r="J2341"/>
      <c r="K2341"/>
      <c r="L2341"/>
      <c r="M2341"/>
      <c r="N2341"/>
      <c r="O2341"/>
      <c r="P2341"/>
      <c r="Q2341"/>
    </row>
    <row r="2342" spans="2:17">
      <c r="B2342"/>
      <c r="C2342"/>
      <c r="D2342"/>
      <c r="E2342"/>
      <c r="F2342"/>
      <c r="G2342"/>
      <c r="H2342"/>
      <c r="I2342"/>
      <c r="J2342"/>
      <c r="K2342"/>
      <c r="L2342"/>
      <c r="M2342"/>
      <c r="N2342"/>
      <c r="O2342"/>
      <c r="P2342"/>
      <c r="Q2342"/>
    </row>
    <row r="2343" spans="2:17">
      <c r="B2343"/>
      <c r="C2343"/>
      <c r="D2343"/>
      <c r="E2343"/>
      <c r="F2343"/>
      <c r="G2343"/>
      <c r="H2343"/>
      <c r="I2343"/>
      <c r="J2343"/>
      <c r="K2343"/>
      <c r="L2343"/>
      <c r="M2343"/>
      <c r="N2343"/>
      <c r="O2343"/>
      <c r="P2343"/>
      <c r="Q2343"/>
    </row>
    <row r="2344" spans="2:17">
      <c r="B2344"/>
      <c r="C2344"/>
      <c r="D2344"/>
      <c r="E2344"/>
      <c r="F2344"/>
      <c r="G2344"/>
      <c r="H2344"/>
      <c r="I2344"/>
      <c r="J2344"/>
      <c r="K2344"/>
      <c r="L2344"/>
      <c r="M2344"/>
      <c r="N2344"/>
      <c r="O2344"/>
      <c r="P2344"/>
      <c r="Q2344"/>
    </row>
    <row r="2345" spans="2:17">
      <c r="B2345"/>
      <c r="C2345"/>
      <c r="D2345"/>
      <c r="E2345"/>
      <c r="F2345"/>
      <c r="G2345"/>
      <c r="H2345"/>
      <c r="I2345"/>
      <c r="J2345"/>
      <c r="K2345"/>
      <c r="L2345"/>
      <c r="M2345"/>
      <c r="N2345"/>
      <c r="O2345"/>
      <c r="P2345"/>
      <c r="Q2345"/>
    </row>
    <row r="2346" spans="2:17">
      <c r="B2346"/>
      <c r="C2346"/>
      <c r="D2346"/>
      <c r="E2346"/>
      <c r="F2346"/>
      <c r="G2346"/>
      <c r="H2346"/>
      <c r="I2346"/>
      <c r="J2346"/>
      <c r="K2346"/>
      <c r="L2346"/>
      <c r="M2346"/>
      <c r="N2346"/>
      <c r="O2346"/>
      <c r="P2346"/>
      <c r="Q2346"/>
    </row>
    <row r="2347" spans="2:17">
      <c r="B2347"/>
      <c r="C2347"/>
      <c r="D2347"/>
      <c r="E2347"/>
      <c r="F2347"/>
      <c r="G2347"/>
      <c r="H2347"/>
      <c r="I2347"/>
      <c r="J2347"/>
      <c r="K2347"/>
      <c r="L2347"/>
      <c r="M2347"/>
      <c r="N2347"/>
      <c r="O2347"/>
      <c r="P2347"/>
      <c r="Q2347"/>
    </row>
    <row r="2348" spans="2:17">
      <c r="B2348"/>
      <c r="C2348"/>
      <c r="D2348"/>
      <c r="E2348"/>
      <c r="F2348"/>
      <c r="G2348"/>
      <c r="H2348"/>
      <c r="I2348"/>
      <c r="J2348"/>
      <c r="K2348"/>
      <c r="L2348"/>
      <c r="M2348"/>
      <c r="N2348"/>
      <c r="O2348"/>
      <c r="P2348"/>
      <c r="Q2348"/>
    </row>
    <row r="2349" spans="2:17">
      <c r="B2349"/>
      <c r="C2349"/>
      <c r="D2349"/>
      <c r="E2349"/>
      <c r="F2349"/>
      <c r="G2349"/>
      <c r="H2349"/>
      <c r="I2349"/>
      <c r="J2349"/>
      <c r="K2349"/>
      <c r="L2349"/>
      <c r="M2349"/>
      <c r="N2349"/>
      <c r="O2349"/>
      <c r="P2349"/>
      <c r="Q2349"/>
    </row>
    <row r="2350" spans="2:17">
      <c r="B2350"/>
      <c r="C2350"/>
      <c r="D2350"/>
      <c r="E2350"/>
      <c r="F2350"/>
      <c r="G2350"/>
      <c r="H2350"/>
      <c r="I2350"/>
      <c r="J2350"/>
      <c r="K2350"/>
      <c r="L2350"/>
      <c r="M2350"/>
      <c r="N2350"/>
      <c r="O2350"/>
      <c r="P2350"/>
      <c r="Q2350"/>
    </row>
    <row r="2351" spans="2:17">
      <c r="B2351"/>
      <c r="C2351"/>
      <c r="D2351"/>
      <c r="E2351"/>
      <c r="F2351"/>
      <c r="G2351"/>
      <c r="H2351"/>
      <c r="I2351"/>
      <c r="J2351"/>
      <c r="K2351"/>
      <c r="L2351"/>
      <c r="M2351"/>
      <c r="N2351"/>
      <c r="O2351"/>
      <c r="P2351"/>
      <c r="Q2351"/>
    </row>
    <row r="2352" spans="2:17">
      <c r="B2352"/>
      <c r="C2352"/>
      <c r="D2352"/>
      <c r="E2352"/>
      <c r="F2352"/>
      <c r="G2352"/>
      <c r="H2352"/>
      <c r="I2352"/>
      <c r="J2352"/>
      <c r="K2352"/>
      <c r="L2352"/>
      <c r="M2352"/>
      <c r="N2352"/>
      <c r="O2352"/>
      <c r="P2352"/>
      <c r="Q2352"/>
    </row>
    <row r="2353" spans="2:17">
      <c r="B2353"/>
      <c r="C2353"/>
      <c r="D2353"/>
      <c r="E2353"/>
      <c r="F2353"/>
      <c r="G2353"/>
      <c r="H2353"/>
      <c r="I2353"/>
      <c r="J2353"/>
      <c r="K2353"/>
      <c r="L2353"/>
      <c r="M2353"/>
      <c r="N2353"/>
      <c r="O2353"/>
      <c r="P2353"/>
      <c r="Q2353"/>
    </row>
    <row r="2354" spans="2:17">
      <c r="B2354"/>
      <c r="C2354"/>
      <c r="D2354"/>
      <c r="E2354"/>
      <c r="F2354"/>
      <c r="G2354"/>
      <c r="H2354"/>
      <c r="I2354"/>
      <c r="J2354"/>
      <c r="K2354"/>
      <c r="L2354"/>
      <c r="M2354"/>
      <c r="N2354"/>
      <c r="O2354"/>
      <c r="P2354"/>
      <c r="Q2354"/>
    </row>
    <row r="2355" spans="2:17">
      <c r="B2355"/>
      <c r="C2355"/>
      <c r="D2355"/>
      <c r="E2355"/>
      <c r="F2355"/>
      <c r="G2355"/>
      <c r="H2355"/>
      <c r="I2355"/>
      <c r="J2355"/>
      <c r="K2355"/>
      <c r="L2355"/>
      <c r="M2355"/>
      <c r="N2355"/>
      <c r="O2355"/>
      <c r="P2355"/>
      <c r="Q2355"/>
    </row>
    <row r="2356" spans="2:17">
      <c r="B2356"/>
      <c r="C2356"/>
      <c r="D2356"/>
      <c r="E2356"/>
      <c r="F2356"/>
      <c r="G2356"/>
      <c r="H2356"/>
      <c r="I2356"/>
      <c r="J2356"/>
      <c r="K2356"/>
      <c r="L2356"/>
      <c r="M2356"/>
      <c r="N2356"/>
      <c r="O2356"/>
      <c r="P2356"/>
      <c r="Q2356"/>
    </row>
    <row r="2357" spans="2:17">
      <c r="B2357"/>
      <c r="C2357"/>
      <c r="D2357"/>
      <c r="E2357"/>
      <c r="F2357"/>
      <c r="G2357"/>
      <c r="H2357"/>
      <c r="I2357"/>
      <c r="J2357"/>
      <c r="K2357"/>
      <c r="L2357"/>
      <c r="M2357"/>
      <c r="N2357"/>
      <c r="O2357"/>
      <c r="P2357"/>
      <c r="Q2357"/>
    </row>
    <row r="2358" spans="2:17">
      <c r="B2358"/>
      <c r="C2358"/>
      <c r="D2358"/>
      <c r="E2358"/>
      <c r="F2358"/>
      <c r="G2358"/>
      <c r="H2358"/>
      <c r="I2358"/>
      <c r="J2358"/>
      <c r="K2358"/>
      <c r="L2358"/>
      <c r="M2358"/>
      <c r="N2358"/>
      <c r="O2358"/>
      <c r="P2358"/>
      <c r="Q2358"/>
    </row>
    <row r="2359" spans="2:17">
      <c r="B2359"/>
      <c r="C2359"/>
      <c r="D2359"/>
      <c r="E2359"/>
      <c r="F2359"/>
      <c r="G2359"/>
      <c r="H2359"/>
      <c r="I2359"/>
      <c r="J2359"/>
      <c r="K2359"/>
      <c r="L2359"/>
      <c r="M2359"/>
      <c r="N2359"/>
      <c r="O2359"/>
      <c r="P2359"/>
      <c r="Q2359"/>
    </row>
    <row r="2360" spans="2:17">
      <c r="B2360"/>
      <c r="C2360"/>
      <c r="D2360"/>
      <c r="E2360"/>
      <c r="F2360"/>
      <c r="G2360"/>
      <c r="H2360"/>
      <c r="I2360"/>
      <c r="J2360"/>
      <c r="K2360"/>
      <c r="L2360"/>
      <c r="M2360"/>
      <c r="N2360"/>
      <c r="O2360"/>
      <c r="P2360"/>
      <c r="Q2360"/>
    </row>
    <row r="2361" spans="2:17">
      <c r="B2361"/>
      <c r="C2361"/>
      <c r="D2361"/>
      <c r="E2361"/>
      <c r="F2361"/>
      <c r="G2361"/>
      <c r="H2361"/>
      <c r="I2361"/>
      <c r="J2361"/>
      <c r="K2361"/>
      <c r="L2361"/>
      <c r="M2361"/>
      <c r="N2361"/>
      <c r="O2361"/>
      <c r="P2361"/>
      <c r="Q2361"/>
    </row>
    <row r="2362" spans="2:17">
      <c r="B2362"/>
      <c r="C2362"/>
      <c r="D2362"/>
      <c r="E2362"/>
      <c r="F2362"/>
      <c r="G2362"/>
      <c r="H2362"/>
      <c r="I2362"/>
      <c r="J2362"/>
      <c r="K2362"/>
      <c r="L2362"/>
      <c r="M2362"/>
      <c r="N2362"/>
      <c r="O2362"/>
      <c r="P2362"/>
      <c r="Q2362"/>
    </row>
    <row r="2363" spans="2:17">
      <c r="B2363"/>
      <c r="C2363"/>
      <c r="D2363"/>
      <c r="E2363"/>
      <c r="F2363"/>
      <c r="G2363"/>
      <c r="H2363"/>
      <c r="I2363"/>
      <c r="J2363"/>
      <c r="K2363"/>
      <c r="L2363"/>
      <c r="M2363"/>
      <c r="N2363"/>
      <c r="O2363"/>
      <c r="P2363"/>
      <c r="Q2363"/>
    </row>
    <row r="2364" spans="2:17">
      <c r="B2364"/>
      <c r="C2364"/>
      <c r="D2364"/>
      <c r="E2364"/>
      <c r="F2364"/>
      <c r="G2364"/>
      <c r="H2364"/>
      <c r="I2364"/>
      <c r="J2364"/>
      <c r="K2364"/>
      <c r="L2364"/>
      <c r="M2364"/>
      <c r="N2364"/>
      <c r="O2364"/>
      <c r="P2364"/>
      <c r="Q2364"/>
    </row>
    <row r="2365" spans="2:17">
      <c r="B2365"/>
      <c r="C2365"/>
      <c r="D2365"/>
      <c r="E2365"/>
      <c r="F2365"/>
      <c r="G2365"/>
      <c r="H2365"/>
      <c r="I2365"/>
      <c r="J2365"/>
      <c r="K2365"/>
      <c r="L2365"/>
      <c r="M2365"/>
      <c r="N2365"/>
      <c r="O2365"/>
      <c r="P2365"/>
      <c r="Q2365"/>
    </row>
    <row r="2366" spans="2:17">
      <c r="B2366"/>
      <c r="C2366"/>
      <c r="D2366"/>
      <c r="E2366"/>
      <c r="F2366"/>
      <c r="G2366"/>
      <c r="H2366"/>
      <c r="I2366"/>
      <c r="J2366"/>
      <c r="K2366"/>
      <c r="L2366"/>
      <c r="M2366"/>
      <c r="N2366"/>
      <c r="O2366"/>
      <c r="P2366"/>
      <c r="Q2366"/>
    </row>
    <row r="2367" spans="2:17">
      <c r="B2367"/>
      <c r="C2367"/>
      <c r="D2367"/>
      <c r="E2367"/>
      <c r="F2367"/>
      <c r="G2367"/>
      <c r="H2367"/>
      <c r="I2367"/>
      <c r="J2367"/>
      <c r="K2367"/>
      <c r="L2367"/>
      <c r="M2367"/>
      <c r="N2367"/>
      <c r="O2367"/>
      <c r="P2367"/>
      <c r="Q2367"/>
    </row>
    <row r="2368" spans="2:17">
      <c r="B2368"/>
      <c r="C2368"/>
      <c r="D2368"/>
      <c r="E2368"/>
      <c r="F2368"/>
      <c r="G2368"/>
      <c r="H2368"/>
      <c r="I2368"/>
      <c r="J2368"/>
      <c r="K2368"/>
      <c r="L2368"/>
      <c r="M2368"/>
      <c r="N2368"/>
      <c r="O2368"/>
      <c r="P2368"/>
      <c r="Q2368"/>
    </row>
    <row r="2369" spans="2:17">
      <c r="B2369"/>
      <c r="C2369"/>
      <c r="D2369"/>
      <c r="E2369"/>
      <c r="F2369"/>
      <c r="G2369"/>
      <c r="H2369"/>
      <c r="I2369"/>
      <c r="J2369"/>
      <c r="K2369"/>
      <c r="L2369"/>
      <c r="M2369"/>
      <c r="N2369"/>
      <c r="O2369"/>
      <c r="P2369"/>
      <c r="Q2369"/>
    </row>
    <row r="2370" spans="2:17">
      <c r="B2370"/>
      <c r="C2370"/>
      <c r="D2370"/>
      <c r="E2370"/>
      <c r="F2370"/>
      <c r="G2370"/>
      <c r="H2370"/>
      <c r="I2370"/>
      <c r="J2370"/>
      <c r="K2370"/>
      <c r="L2370"/>
      <c r="M2370"/>
      <c r="N2370"/>
      <c r="O2370"/>
      <c r="P2370"/>
      <c r="Q2370"/>
    </row>
    <row r="2371" spans="2:17">
      <c r="B2371"/>
      <c r="C2371"/>
      <c r="D2371"/>
      <c r="E2371"/>
      <c r="F2371"/>
      <c r="G2371"/>
      <c r="H2371"/>
      <c r="I2371"/>
      <c r="J2371"/>
      <c r="K2371"/>
      <c r="L2371"/>
      <c r="M2371"/>
      <c r="N2371"/>
      <c r="O2371"/>
      <c r="P2371"/>
      <c r="Q2371"/>
    </row>
    <row r="2372" spans="2:17">
      <c r="B2372"/>
      <c r="C2372"/>
      <c r="D2372"/>
      <c r="E2372"/>
      <c r="F2372"/>
      <c r="G2372"/>
      <c r="H2372"/>
      <c r="I2372"/>
      <c r="J2372"/>
      <c r="K2372"/>
      <c r="L2372"/>
      <c r="M2372"/>
      <c r="N2372"/>
      <c r="O2372"/>
      <c r="P2372"/>
      <c r="Q2372"/>
    </row>
    <row r="2373" spans="2:17">
      <c r="B2373"/>
      <c r="C2373"/>
      <c r="D2373"/>
      <c r="E2373"/>
      <c r="F2373"/>
      <c r="G2373"/>
      <c r="H2373"/>
      <c r="I2373"/>
      <c r="J2373"/>
      <c r="K2373"/>
      <c r="L2373"/>
      <c r="M2373"/>
      <c r="N2373"/>
      <c r="O2373"/>
      <c r="P2373"/>
      <c r="Q2373"/>
    </row>
    <row r="2374" spans="2:17">
      <c r="B2374"/>
      <c r="C2374"/>
      <c r="D2374"/>
      <c r="E2374"/>
      <c r="F2374"/>
      <c r="G2374"/>
      <c r="H2374"/>
      <c r="I2374"/>
      <c r="J2374"/>
      <c r="K2374"/>
      <c r="L2374"/>
      <c r="M2374"/>
      <c r="N2374"/>
      <c r="O2374"/>
      <c r="P2374"/>
      <c r="Q2374"/>
    </row>
    <row r="2375" spans="2:17">
      <c r="B2375"/>
      <c r="C2375"/>
      <c r="D2375"/>
      <c r="E2375"/>
      <c r="F2375"/>
      <c r="G2375"/>
      <c r="H2375"/>
      <c r="I2375"/>
      <c r="J2375"/>
      <c r="K2375"/>
      <c r="L2375"/>
      <c r="M2375"/>
      <c r="N2375"/>
      <c r="O2375"/>
      <c r="P2375"/>
      <c r="Q2375"/>
    </row>
    <row r="2376" spans="2:17">
      <c r="B2376"/>
      <c r="C2376"/>
      <c r="D2376"/>
      <c r="E2376"/>
      <c r="F2376"/>
      <c r="G2376"/>
      <c r="H2376"/>
      <c r="I2376"/>
      <c r="J2376"/>
      <c r="K2376"/>
      <c r="L2376"/>
      <c r="M2376"/>
      <c r="N2376"/>
      <c r="O2376"/>
      <c r="P2376"/>
      <c r="Q2376"/>
    </row>
    <row r="2377" spans="2:17">
      <c r="B2377"/>
      <c r="C2377"/>
      <c r="D2377"/>
      <c r="E2377"/>
      <c r="F2377"/>
      <c r="G2377"/>
      <c r="H2377"/>
      <c r="I2377"/>
      <c r="J2377"/>
      <c r="K2377"/>
      <c r="L2377"/>
      <c r="M2377"/>
      <c r="N2377"/>
      <c r="O2377"/>
      <c r="P2377"/>
      <c r="Q2377"/>
    </row>
    <row r="2378" spans="2:17">
      <c r="B2378"/>
      <c r="C2378"/>
      <c r="D2378"/>
      <c r="E2378"/>
      <c r="F2378"/>
      <c r="G2378"/>
      <c r="H2378"/>
      <c r="I2378"/>
      <c r="J2378"/>
      <c r="K2378"/>
      <c r="L2378"/>
      <c r="M2378"/>
      <c r="N2378"/>
      <c r="O2378"/>
      <c r="P2378"/>
      <c r="Q2378"/>
    </row>
    <row r="2379" spans="2:17">
      <c r="B2379"/>
      <c r="C2379"/>
      <c r="D2379"/>
      <c r="E2379"/>
      <c r="F2379"/>
      <c r="G2379"/>
      <c r="H2379"/>
      <c r="I2379"/>
      <c r="J2379"/>
      <c r="K2379"/>
      <c r="L2379"/>
      <c r="M2379"/>
      <c r="N2379"/>
      <c r="O2379"/>
      <c r="P2379"/>
      <c r="Q2379"/>
    </row>
    <row r="2380" spans="2:17">
      <c r="B2380"/>
      <c r="C2380"/>
      <c r="D2380"/>
      <c r="E2380"/>
      <c r="F2380"/>
      <c r="G2380"/>
      <c r="H2380"/>
      <c r="I2380"/>
      <c r="J2380"/>
      <c r="K2380"/>
      <c r="L2380"/>
      <c r="M2380"/>
      <c r="N2380"/>
      <c r="O2380"/>
      <c r="P2380"/>
      <c r="Q2380"/>
    </row>
    <row r="2381" spans="2:17">
      <c r="B2381"/>
      <c r="C2381"/>
      <c r="D2381"/>
      <c r="E2381"/>
      <c r="F2381"/>
      <c r="G2381"/>
      <c r="H2381"/>
      <c r="I2381"/>
      <c r="J2381"/>
      <c r="K2381"/>
      <c r="L2381"/>
      <c r="M2381"/>
      <c r="N2381"/>
      <c r="O2381"/>
      <c r="P2381"/>
      <c r="Q2381"/>
    </row>
    <row r="2382" spans="2:17">
      <c r="B2382"/>
      <c r="C2382"/>
      <c r="D2382"/>
      <c r="E2382"/>
      <c r="F2382"/>
      <c r="G2382"/>
      <c r="H2382"/>
      <c r="I2382"/>
      <c r="J2382"/>
      <c r="K2382"/>
      <c r="L2382"/>
      <c r="M2382"/>
      <c r="N2382"/>
      <c r="O2382"/>
      <c r="P2382"/>
      <c r="Q2382"/>
    </row>
    <row r="2383" spans="2:17">
      <c r="B2383"/>
      <c r="C2383"/>
      <c r="D2383"/>
      <c r="E2383"/>
      <c r="F2383"/>
      <c r="G2383"/>
      <c r="H2383"/>
      <c r="I2383"/>
      <c r="J2383"/>
      <c r="K2383"/>
      <c r="L2383"/>
      <c r="M2383"/>
      <c r="N2383"/>
      <c r="O2383"/>
      <c r="P2383"/>
      <c r="Q2383"/>
    </row>
    <row r="2384" spans="2:17">
      <c r="B2384"/>
      <c r="C2384"/>
      <c r="D2384"/>
      <c r="E2384"/>
      <c r="F2384"/>
      <c r="G2384"/>
      <c r="H2384"/>
      <c r="I2384"/>
      <c r="J2384"/>
      <c r="K2384"/>
      <c r="L2384"/>
      <c r="M2384"/>
      <c r="N2384"/>
      <c r="O2384"/>
      <c r="P2384"/>
      <c r="Q2384"/>
    </row>
    <row r="2385" spans="2:17">
      <c r="B2385"/>
      <c r="C2385"/>
      <c r="D2385"/>
      <c r="E2385"/>
      <c r="F2385"/>
      <c r="G2385"/>
      <c r="H2385"/>
      <c r="I2385"/>
      <c r="J2385"/>
      <c r="K2385"/>
      <c r="L2385"/>
      <c r="M2385"/>
      <c r="N2385"/>
      <c r="O2385"/>
      <c r="P2385"/>
      <c r="Q2385"/>
    </row>
    <row r="2386" spans="2:17">
      <c r="B2386"/>
      <c r="C2386"/>
      <c r="D2386"/>
      <c r="E2386"/>
      <c r="F2386"/>
      <c r="G2386"/>
      <c r="H2386"/>
      <c r="I2386"/>
      <c r="J2386"/>
      <c r="K2386"/>
      <c r="L2386"/>
      <c r="M2386"/>
      <c r="N2386"/>
      <c r="O2386"/>
      <c r="P2386"/>
      <c r="Q2386"/>
    </row>
    <row r="2387" spans="2:17">
      <c r="B2387"/>
      <c r="C2387"/>
      <c r="D2387"/>
      <c r="E2387"/>
      <c r="F2387"/>
      <c r="G2387"/>
      <c r="H2387"/>
      <c r="I2387"/>
      <c r="J2387"/>
      <c r="K2387"/>
      <c r="L2387"/>
      <c r="M2387"/>
      <c r="N2387"/>
      <c r="O2387"/>
      <c r="P2387"/>
      <c r="Q2387"/>
    </row>
    <row r="2388" spans="2:17">
      <c r="B2388"/>
      <c r="C2388"/>
      <c r="D2388"/>
      <c r="E2388"/>
      <c r="F2388"/>
      <c r="G2388"/>
      <c r="H2388"/>
      <c r="I2388"/>
      <c r="J2388"/>
      <c r="K2388"/>
      <c r="L2388"/>
      <c r="M2388"/>
      <c r="N2388"/>
      <c r="O2388"/>
      <c r="P2388"/>
      <c r="Q2388"/>
    </row>
    <row r="2389" spans="2:17">
      <c r="B2389"/>
      <c r="C2389"/>
      <c r="D2389"/>
      <c r="E2389"/>
      <c r="F2389"/>
      <c r="G2389"/>
      <c r="H2389"/>
      <c r="I2389"/>
      <c r="J2389"/>
      <c r="K2389"/>
      <c r="L2389"/>
      <c r="M2389"/>
      <c r="N2389"/>
      <c r="O2389"/>
      <c r="P2389"/>
      <c r="Q2389"/>
    </row>
    <row r="2390" spans="2:17">
      <c r="B2390"/>
      <c r="C2390"/>
      <c r="D2390"/>
      <c r="E2390"/>
      <c r="F2390"/>
      <c r="G2390"/>
      <c r="H2390"/>
      <c r="I2390"/>
      <c r="J2390"/>
      <c r="K2390"/>
      <c r="L2390"/>
      <c r="M2390"/>
      <c r="N2390"/>
      <c r="O2390"/>
      <c r="P2390"/>
      <c r="Q2390"/>
    </row>
    <row r="2391" spans="2:17">
      <c r="B2391"/>
      <c r="C2391"/>
      <c r="D2391"/>
      <c r="E2391"/>
      <c r="F2391"/>
      <c r="G2391"/>
      <c r="H2391"/>
      <c r="I2391"/>
      <c r="J2391"/>
      <c r="K2391"/>
      <c r="L2391"/>
      <c r="M2391"/>
      <c r="N2391"/>
      <c r="O2391"/>
      <c r="P2391"/>
      <c r="Q2391"/>
    </row>
    <row r="2392" spans="2:17">
      <c r="B2392"/>
      <c r="C2392"/>
      <c r="D2392"/>
      <c r="E2392"/>
      <c r="F2392"/>
      <c r="G2392"/>
      <c r="H2392"/>
      <c r="I2392"/>
      <c r="J2392"/>
      <c r="K2392"/>
      <c r="L2392"/>
      <c r="M2392"/>
      <c r="N2392"/>
      <c r="O2392"/>
      <c r="P2392"/>
      <c r="Q2392"/>
    </row>
    <row r="2393" spans="2:17">
      <c r="B2393"/>
      <c r="C2393"/>
      <c r="D2393"/>
      <c r="E2393"/>
      <c r="F2393"/>
      <c r="G2393"/>
      <c r="H2393"/>
      <c r="I2393"/>
      <c r="J2393"/>
      <c r="K2393"/>
      <c r="L2393"/>
      <c r="M2393"/>
      <c r="N2393"/>
      <c r="O2393"/>
      <c r="P2393"/>
      <c r="Q2393"/>
    </row>
    <row r="2394" spans="2:17">
      <c r="B2394"/>
      <c r="C2394"/>
      <c r="D2394"/>
      <c r="E2394"/>
      <c r="F2394"/>
      <c r="G2394"/>
      <c r="H2394"/>
      <c r="I2394"/>
      <c r="J2394"/>
      <c r="K2394"/>
      <c r="L2394"/>
      <c r="M2394"/>
      <c r="N2394"/>
      <c r="O2394"/>
      <c r="P2394"/>
      <c r="Q2394"/>
    </row>
    <row r="2395" spans="2:17">
      <c r="B2395"/>
      <c r="C2395"/>
      <c r="D2395"/>
      <c r="E2395"/>
      <c r="F2395"/>
      <c r="G2395"/>
      <c r="H2395"/>
      <c r="I2395"/>
      <c r="J2395"/>
      <c r="K2395"/>
      <c r="L2395"/>
      <c r="M2395"/>
      <c r="N2395"/>
      <c r="O2395"/>
      <c r="P2395"/>
      <c r="Q2395"/>
    </row>
    <row r="2396" spans="2:17">
      <c r="B2396"/>
      <c r="C2396"/>
      <c r="D2396"/>
      <c r="E2396"/>
      <c r="F2396"/>
      <c r="G2396"/>
      <c r="H2396"/>
      <c r="I2396"/>
      <c r="J2396"/>
      <c r="K2396"/>
      <c r="L2396"/>
      <c r="M2396"/>
      <c r="N2396"/>
      <c r="O2396"/>
      <c r="P2396"/>
      <c r="Q2396"/>
    </row>
    <row r="2397" spans="2:17">
      <c r="B2397"/>
      <c r="C2397"/>
      <c r="D2397"/>
      <c r="E2397"/>
      <c r="F2397"/>
      <c r="G2397"/>
      <c r="H2397"/>
      <c r="I2397"/>
      <c r="J2397"/>
      <c r="K2397"/>
      <c r="L2397"/>
      <c r="M2397"/>
      <c r="N2397"/>
      <c r="O2397"/>
      <c r="P2397"/>
      <c r="Q2397"/>
    </row>
    <row r="2398" spans="2:17">
      <c r="B2398"/>
      <c r="C2398"/>
      <c r="D2398"/>
      <c r="E2398"/>
      <c r="F2398"/>
      <c r="G2398"/>
      <c r="H2398"/>
      <c r="I2398"/>
      <c r="J2398"/>
      <c r="K2398"/>
      <c r="L2398"/>
      <c r="M2398"/>
      <c r="N2398"/>
      <c r="O2398"/>
      <c r="P2398"/>
      <c r="Q2398"/>
    </row>
    <row r="2399" spans="2:17">
      <c r="B2399"/>
      <c r="C2399"/>
      <c r="D2399"/>
      <c r="E2399"/>
      <c r="F2399"/>
      <c r="G2399"/>
      <c r="H2399"/>
      <c r="I2399"/>
      <c r="J2399"/>
      <c r="K2399"/>
      <c r="L2399"/>
      <c r="M2399"/>
      <c r="N2399"/>
      <c r="O2399"/>
      <c r="P2399"/>
      <c r="Q2399"/>
    </row>
    <row r="2400" spans="2:17">
      <c r="B2400"/>
      <c r="C2400"/>
      <c r="D2400"/>
      <c r="E2400"/>
      <c r="F2400"/>
      <c r="G2400"/>
      <c r="H2400"/>
      <c r="I2400"/>
      <c r="J2400"/>
      <c r="K2400"/>
      <c r="L2400"/>
      <c r="M2400"/>
      <c r="N2400"/>
      <c r="O2400"/>
      <c r="P2400"/>
      <c r="Q2400"/>
    </row>
    <row r="2401" spans="2:17">
      <c r="B2401"/>
      <c r="C2401"/>
      <c r="D2401"/>
      <c r="E2401"/>
      <c r="F2401"/>
      <c r="G2401"/>
      <c r="H2401"/>
      <c r="I2401"/>
      <c r="J2401"/>
      <c r="K2401"/>
      <c r="L2401"/>
      <c r="M2401"/>
      <c r="N2401"/>
      <c r="O2401"/>
      <c r="P2401"/>
      <c r="Q2401"/>
    </row>
    <row r="2402" spans="2:17">
      <c r="B2402"/>
      <c r="C2402"/>
      <c r="D2402"/>
      <c r="E2402"/>
      <c r="F2402"/>
      <c r="G2402"/>
      <c r="H2402"/>
      <c r="I2402"/>
      <c r="J2402"/>
      <c r="K2402"/>
      <c r="L2402"/>
      <c r="M2402"/>
      <c r="N2402"/>
      <c r="O2402"/>
      <c r="P2402"/>
      <c r="Q2402"/>
    </row>
    <row r="2403" spans="2:17">
      <c r="B2403"/>
      <c r="C2403"/>
      <c r="D2403"/>
      <c r="E2403"/>
      <c r="F2403"/>
      <c r="G2403"/>
      <c r="H2403"/>
      <c r="I2403"/>
      <c r="J2403"/>
      <c r="K2403"/>
      <c r="L2403"/>
      <c r="M2403"/>
      <c r="N2403"/>
      <c r="O2403"/>
      <c r="P2403"/>
      <c r="Q2403"/>
    </row>
    <row r="2404" spans="2:17">
      <c r="B2404"/>
      <c r="C2404"/>
      <c r="D2404"/>
      <c r="E2404"/>
      <c r="F2404"/>
      <c r="G2404"/>
      <c r="H2404"/>
      <c r="I2404"/>
      <c r="J2404"/>
      <c r="K2404"/>
      <c r="L2404"/>
      <c r="M2404"/>
      <c r="N2404"/>
      <c r="O2404"/>
      <c r="P2404"/>
      <c r="Q2404"/>
    </row>
    <row r="2405" spans="2:17">
      <c r="B2405"/>
      <c r="C2405"/>
      <c r="D2405"/>
      <c r="E2405"/>
      <c r="F2405"/>
      <c r="G2405"/>
      <c r="H2405"/>
      <c r="I2405"/>
      <c r="J2405"/>
      <c r="K2405"/>
      <c r="L2405"/>
      <c r="M2405"/>
      <c r="N2405"/>
      <c r="O2405"/>
      <c r="P2405"/>
      <c r="Q2405"/>
    </row>
    <row r="2406" spans="2:17">
      <c r="B2406"/>
      <c r="C2406"/>
      <c r="D2406"/>
      <c r="E2406"/>
      <c r="F2406"/>
      <c r="G2406"/>
      <c r="H2406"/>
      <c r="I2406"/>
      <c r="J2406"/>
      <c r="K2406"/>
      <c r="L2406"/>
      <c r="M2406"/>
      <c r="N2406"/>
      <c r="O2406"/>
      <c r="P2406"/>
      <c r="Q2406"/>
    </row>
    <row r="2407" spans="2:17">
      <c r="B2407"/>
      <c r="C2407"/>
      <c r="D2407"/>
      <c r="E2407"/>
      <c r="F2407"/>
      <c r="G2407"/>
      <c r="H2407"/>
      <c r="I2407"/>
      <c r="J2407"/>
      <c r="K2407"/>
      <c r="L2407"/>
      <c r="M2407"/>
      <c r="N2407"/>
      <c r="O2407"/>
      <c r="P2407"/>
      <c r="Q2407"/>
    </row>
    <row r="2408" spans="2:17">
      <c r="B2408"/>
      <c r="C2408"/>
      <c r="D2408"/>
      <c r="E2408"/>
      <c r="F2408"/>
      <c r="G2408"/>
      <c r="H2408"/>
      <c r="I2408"/>
      <c r="J2408"/>
      <c r="K2408"/>
      <c r="L2408"/>
      <c r="M2408"/>
      <c r="N2408"/>
      <c r="O2408"/>
      <c r="P2408"/>
      <c r="Q2408"/>
    </row>
    <row r="2409" spans="2:17">
      <c r="B2409"/>
      <c r="C2409"/>
      <c r="D2409"/>
      <c r="E2409"/>
      <c r="F2409"/>
      <c r="G2409"/>
      <c r="H2409"/>
      <c r="I2409"/>
      <c r="J2409"/>
      <c r="K2409"/>
      <c r="L2409"/>
      <c r="M2409"/>
      <c r="N2409"/>
      <c r="O2409"/>
      <c r="P2409"/>
      <c r="Q2409"/>
    </row>
    <row r="2410" spans="2:17">
      <c r="B2410"/>
      <c r="C2410"/>
      <c r="D2410"/>
      <c r="E2410"/>
      <c r="F2410"/>
      <c r="G2410"/>
      <c r="H2410"/>
      <c r="I2410"/>
      <c r="J2410"/>
      <c r="K2410"/>
      <c r="L2410"/>
      <c r="M2410"/>
      <c r="N2410"/>
      <c r="O2410"/>
      <c r="P2410"/>
      <c r="Q2410"/>
    </row>
    <row r="2411" spans="2:17">
      <c r="B2411"/>
      <c r="C2411"/>
      <c r="D2411"/>
      <c r="E2411"/>
      <c r="F2411"/>
      <c r="G2411"/>
      <c r="H2411"/>
      <c r="I2411"/>
      <c r="J2411"/>
      <c r="K2411"/>
      <c r="L2411"/>
      <c r="M2411"/>
      <c r="N2411"/>
      <c r="O2411"/>
      <c r="P2411"/>
      <c r="Q2411"/>
    </row>
    <row r="2412" spans="2:17">
      <c r="B2412"/>
      <c r="C2412"/>
      <c r="D2412"/>
      <c r="E2412"/>
      <c r="F2412"/>
      <c r="G2412"/>
      <c r="H2412"/>
      <c r="I2412"/>
      <c r="J2412"/>
      <c r="K2412"/>
      <c r="L2412"/>
      <c r="M2412"/>
      <c r="N2412"/>
      <c r="O2412"/>
      <c r="P2412"/>
      <c r="Q2412"/>
    </row>
    <row r="2413" spans="2:17">
      <c r="B2413"/>
      <c r="C2413"/>
      <c r="D2413"/>
      <c r="E2413"/>
      <c r="F2413"/>
      <c r="G2413"/>
      <c r="H2413"/>
      <c r="I2413"/>
      <c r="J2413"/>
      <c r="K2413"/>
      <c r="L2413"/>
      <c r="M2413"/>
      <c r="N2413"/>
      <c r="O2413"/>
      <c r="P2413"/>
      <c r="Q2413"/>
    </row>
    <row r="2414" spans="2:17">
      <c r="B2414"/>
      <c r="C2414"/>
      <c r="D2414"/>
      <c r="E2414"/>
      <c r="F2414"/>
      <c r="G2414"/>
      <c r="H2414"/>
      <c r="I2414"/>
      <c r="J2414"/>
      <c r="K2414"/>
      <c r="L2414"/>
      <c r="M2414"/>
      <c r="N2414"/>
      <c r="O2414"/>
      <c r="P2414"/>
      <c r="Q2414"/>
    </row>
    <row r="2415" spans="2:17">
      <c r="B2415"/>
      <c r="C2415"/>
      <c r="D2415"/>
      <c r="E2415"/>
      <c r="F2415"/>
      <c r="G2415"/>
      <c r="H2415"/>
      <c r="I2415"/>
      <c r="J2415"/>
      <c r="K2415"/>
      <c r="L2415"/>
      <c r="M2415"/>
      <c r="N2415"/>
      <c r="O2415"/>
      <c r="P2415"/>
      <c r="Q2415"/>
    </row>
    <row r="2416" spans="2:17">
      <c r="B2416"/>
      <c r="C2416"/>
      <c r="D2416"/>
      <c r="E2416"/>
      <c r="F2416"/>
      <c r="G2416"/>
      <c r="H2416"/>
      <c r="I2416"/>
      <c r="J2416"/>
      <c r="K2416"/>
      <c r="L2416"/>
      <c r="M2416"/>
      <c r="N2416"/>
      <c r="O2416"/>
      <c r="P2416"/>
      <c r="Q2416"/>
    </row>
    <row r="2417" spans="2:17">
      <c r="B2417"/>
      <c r="C2417"/>
      <c r="D2417"/>
      <c r="E2417"/>
      <c r="F2417"/>
      <c r="G2417"/>
      <c r="H2417"/>
      <c r="I2417"/>
      <c r="J2417"/>
      <c r="K2417"/>
      <c r="L2417"/>
      <c r="M2417"/>
      <c r="N2417"/>
      <c r="O2417"/>
      <c r="P2417"/>
      <c r="Q2417"/>
    </row>
    <row r="2418" spans="2:17">
      <c r="B2418"/>
      <c r="C2418"/>
      <c r="D2418"/>
      <c r="E2418"/>
      <c r="F2418"/>
      <c r="G2418"/>
      <c r="H2418"/>
      <c r="I2418"/>
      <c r="J2418"/>
      <c r="K2418"/>
      <c r="L2418"/>
      <c r="M2418"/>
      <c r="N2418"/>
      <c r="O2418"/>
      <c r="P2418"/>
      <c r="Q2418"/>
    </row>
    <row r="2419" spans="2:17">
      <c r="B2419"/>
      <c r="C2419"/>
      <c r="D2419"/>
      <c r="E2419"/>
      <c r="F2419"/>
      <c r="G2419"/>
      <c r="H2419"/>
      <c r="I2419"/>
      <c r="J2419"/>
      <c r="K2419"/>
      <c r="L2419"/>
      <c r="M2419"/>
      <c r="N2419"/>
      <c r="O2419"/>
      <c r="P2419"/>
      <c r="Q2419"/>
    </row>
    <row r="2420" spans="2:17">
      <c r="B2420"/>
      <c r="C2420"/>
      <c r="D2420"/>
      <c r="E2420"/>
      <c r="F2420"/>
      <c r="G2420"/>
      <c r="H2420"/>
      <c r="I2420"/>
      <c r="J2420"/>
      <c r="K2420"/>
      <c r="L2420"/>
      <c r="M2420"/>
      <c r="N2420"/>
      <c r="O2420"/>
      <c r="P2420"/>
      <c r="Q2420"/>
    </row>
    <row r="2421" spans="2:17">
      <c r="B2421"/>
      <c r="C2421"/>
      <c r="D2421"/>
      <c r="E2421"/>
      <c r="F2421"/>
      <c r="G2421"/>
      <c r="H2421"/>
      <c r="I2421"/>
      <c r="J2421"/>
      <c r="K2421"/>
      <c r="L2421"/>
      <c r="M2421"/>
      <c r="N2421"/>
      <c r="O2421"/>
      <c r="P2421"/>
      <c r="Q2421"/>
    </row>
    <row r="2422" spans="2:17">
      <c r="B2422"/>
      <c r="C2422"/>
      <c r="D2422"/>
      <c r="E2422"/>
      <c r="F2422"/>
      <c r="G2422"/>
      <c r="H2422"/>
      <c r="I2422"/>
      <c r="J2422"/>
      <c r="K2422"/>
      <c r="L2422"/>
      <c r="M2422"/>
      <c r="N2422"/>
      <c r="O2422"/>
      <c r="P2422"/>
      <c r="Q2422"/>
    </row>
    <row r="2423" spans="2:17">
      <c r="B2423"/>
      <c r="C2423"/>
      <c r="D2423"/>
      <c r="E2423"/>
      <c r="F2423"/>
      <c r="G2423"/>
      <c r="H2423"/>
      <c r="I2423"/>
      <c r="J2423"/>
      <c r="K2423"/>
      <c r="L2423"/>
      <c r="M2423"/>
      <c r="N2423"/>
      <c r="O2423"/>
      <c r="P2423"/>
      <c r="Q2423"/>
    </row>
    <row r="2424" spans="2:17">
      <c r="B2424"/>
      <c r="C2424"/>
      <c r="D2424"/>
      <c r="E2424"/>
      <c r="F2424"/>
      <c r="G2424"/>
      <c r="H2424"/>
      <c r="I2424"/>
      <c r="J2424"/>
      <c r="K2424"/>
      <c r="L2424"/>
      <c r="M2424"/>
      <c r="N2424"/>
      <c r="O2424"/>
      <c r="P2424"/>
      <c r="Q2424"/>
    </row>
    <row r="2425" spans="2:17">
      <c r="B2425"/>
      <c r="C2425"/>
      <c r="D2425"/>
      <c r="E2425"/>
      <c r="F2425"/>
      <c r="G2425"/>
      <c r="H2425"/>
      <c r="I2425"/>
      <c r="J2425"/>
      <c r="K2425"/>
      <c r="L2425"/>
      <c r="M2425"/>
      <c r="N2425"/>
      <c r="O2425"/>
      <c r="P2425"/>
      <c r="Q2425"/>
    </row>
    <row r="2426" spans="2:17">
      <c r="B2426"/>
      <c r="C2426"/>
      <c r="D2426"/>
      <c r="E2426"/>
      <c r="F2426"/>
      <c r="G2426"/>
      <c r="H2426"/>
      <c r="I2426"/>
      <c r="J2426"/>
      <c r="K2426"/>
      <c r="L2426"/>
      <c r="M2426"/>
      <c r="N2426"/>
      <c r="O2426"/>
      <c r="P2426"/>
      <c r="Q2426"/>
    </row>
    <row r="2427" spans="2:17">
      <c r="B2427"/>
      <c r="C2427"/>
      <c r="D2427"/>
      <c r="E2427"/>
      <c r="F2427"/>
      <c r="G2427"/>
      <c r="H2427"/>
      <c r="I2427"/>
      <c r="J2427"/>
      <c r="K2427"/>
      <c r="L2427"/>
      <c r="M2427"/>
      <c r="N2427"/>
      <c r="O2427"/>
      <c r="P2427"/>
      <c r="Q2427"/>
    </row>
    <row r="2428" spans="2:17">
      <c r="B2428"/>
      <c r="C2428"/>
      <c r="D2428"/>
      <c r="E2428"/>
      <c r="F2428"/>
      <c r="G2428"/>
      <c r="H2428"/>
      <c r="I2428"/>
      <c r="J2428"/>
      <c r="K2428"/>
      <c r="L2428"/>
      <c r="M2428"/>
      <c r="N2428"/>
      <c r="O2428"/>
      <c r="P2428"/>
      <c r="Q2428"/>
    </row>
    <row r="2429" spans="2:17">
      <c r="B2429"/>
      <c r="C2429"/>
      <c r="D2429"/>
      <c r="E2429"/>
      <c r="F2429"/>
      <c r="G2429"/>
      <c r="H2429"/>
      <c r="I2429"/>
      <c r="J2429"/>
      <c r="K2429"/>
      <c r="L2429"/>
      <c r="M2429"/>
      <c r="N2429"/>
      <c r="O2429"/>
      <c r="P2429"/>
      <c r="Q2429"/>
    </row>
    <row r="2430" spans="2:17">
      <c r="B2430"/>
      <c r="C2430"/>
      <c r="D2430"/>
      <c r="E2430"/>
      <c r="F2430"/>
      <c r="G2430"/>
      <c r="H2430"/>
      <c r="I2430"/>
      <c r="J2430"/>
      <c r="K2430"/>
      <c r="L2430"/>
      <c r="M2430"/>
      <c r="N2430"/>
      <c r="O2430"/>
      <c r="P2430"/>
      <c r="Q2430"/>
    </row>
    <row r="2431" spans="2:17">
      <c r="B2431"/>
      <c r="C2431"/>
      <c r="D2431"/>
      <c r="E2431"/>
      <c r="F2431"/>
      <c r="G2431"/>
      <c r="H2431"/>
      <c r="I2431"/>
      <c r="J2431"/>
      <c r="K2431"/>
      <c r="L2431"/>
      <c r="M2431"/>
      <c r="N2431"/>
      <c r="O2431"/>
      <c r="P2431"/>
      <c r="Q2431"/>
    </row>
    <row r="2432" spans="2:17">
      <c r="B2432"/>
      <c r="C2432"/>
      <c r="D2432"/>
      <c r="E2432"/>
      <c r="F2432"/>
      <c r="G2432"/>
      <c r="H2432"/>
      <c r="I2432"/>
      <c r="J2432"/>
      <c r="K2432"/>
      <c r="L2432"/>
      <c r="M2432"/>
      <c r="N2432"/>
      <c r="O2432"/>
      <c r="P2432"/>
      <c r="Q2432"/>
    </row>
    <row r="2433" spans="2:17">
      <c r="B2433"/>
      <c r="C2433"/>
      <c r="D2433"/>
      <c r="E2433"/>
      <c r="F2433"/>
      <c r="G2433"/>
      <c r="H2433"/>
      <c r="I2433"/>
      <c r="J2433"/>
      <c r="K2433"/>
      <c r="L2433"/>
      <c r="M2433"/>
      <c r="N2433"/>
      <c r="O2433"/>
      <c r="P2433"/>
      <c r="Q2433"/>
    </row>
    <row r="2434" spans="2:17">
      <c r="B2434"/>
      <c r="C2434"/>
      <c r="D2434"/>
      <c r="E2434"/>
      <c r="F2434"/>
      <c r="G2434"/>
      <c r="H2434"/>
      <c r="I2434"/>
      <c r="J2434"/>
      <c r="K2434"/>
      <c r="L2434"/>
      <c r="M2434"/>
      <c r="N2434"/>
      <c r="O2434"/>
      <c r="P2434"/>
      <c r="Q2434"/>
    </row>
    <row r="2435" spans="2:17">
      <c r="B2435"/>
      <c r="C2435"/>
      <c r="D2435"/>
      <c r="E2435"/>
      <c r="F2435"/>
      <c r="G2435"/>
      <c r="H2435"/>
      <c r="I2435"/>
      <c r="J2435"/>
      <c r="K2435"/>
      <c r="L2435"/>
      <c r="M2435"/>
      <c r="N2435"/>
      <c r="O2435"/>
      <c r="P2435"/>
      <c r="Q2435"/>
    </row>
    <row r="2436" spans="2:17">
      <c r="B2436"/>
      <c r="C2436"/>
      <c r="D2436"/>
      <c r="E2436"/>
      <c r="F2436"/>
      <c r="G2436"/>
      <c r="H2436"/>
      <c r="I2436"/>
      <c r="J2436"/>
      <c r="K2436"/>
      <c r="L2436"/>
      <c r="M2436"/>
      <c r="N2436"/>
      <c r="O2436"/>
      <c r="P2436"/>
      <c r="Q2436"/>
    </row>
    <row r="2437" spans="2:17">
      <c r="B2437"/>
      <c r="C2437"/>
      <c r="D2437"/>
      <c r="E2437"/>
      <c r="F2437"/>
      <c r="G2437"/>
      <c r="H2437"/>
      <c r="I2437"/>
      <c r="J2437"/>
      <c r="K2437"/>
      <c r="L2437"/>
      <c r="M2437"/>
      <c r="N2437"/>
      <c r="O2437"/>
      <c r="P2437"/>
      <c r="Q2437"/>
    </row>
    <row r="2438" spans="2:17">
      <c r="B2438"/>
      <c r="C2438"/>
      <c r="D2438"/>
      <c r="E2438"/>
      <c r="F2438"/>
      <c r="G2438"/>
      <c r="H2438"/>
      <c r="I2438"/>
      <c r="J2438"/>
      <c r="K2438"/>
      <c r="L2438"/>
      <c r="M2438"/>
      <c r="N2438"/>
      <c r="O2438"/>
      <c r="P2438"/>
      <c r="Q2438"/>
    </row>
    <row r="2439" spans="2:17">
      <c r="B2439"/>
      <c r="C2439"/>
      <c r="D2439"/>
      <c r="E2439"/>
      <c r="F2439"/>
      <c r="G2439"/>
      <c r="H2439"/>
      <c r="I2439"/>
      <c r="J2439"/>
      <c r="K2439"/>
      <c r="L2439"/>
      <c r="M2439"/>
      <c r="N2439"/>
      <c r="O2439"/>
      <c r="P2439"/>
      <c r="Q2439"/>
    </row>
    <row r="2440" spans="2:17">
      <c r="B2440"/>
      <c r="C2440"/>
      <c r="D2440"/>
      <c r="E2440"/>
      <c r="F2440"/>
      <c r="G2440"/>
      <c r="H2440"/>
      <c r="I2440"/>
      <c r="J2440"/>
      <c r="K2440"/>
      <c r="L2440"/>
      <c r="M2440"/>
      <c r="N2440"/>
      <c r="O2440"/>
      <c r="P2440"/>
      <c r="Q2440"/>
    </row>
    <row r="2441" spans="2:17">
      <c r="B2441"/>
      <c r="C2441"/>
      <c r="D2441"/>
      <c r="E2441"/>
      <c r="F2441"/>
      <c r="G2441"/>
      <c r="H2441"/>
      <c r="I2441"/>
      <c r="J2441"/>
      <c r="K2441"/>
      <c r="L2441"/>
      <c r="M2441"/>
      <c r="N2441"/>
      <c r="O2441"/>
      <c r="P2441"/>
      <c r="Q2441"/>
    </row>
    <row r="2442" spans="2:17">
      <c r="B2442"/>
      <c r="C2442"/>
      <c r="D2442"/>
      <c r="E2442"/>
      <c r="F2442"/>
      <c r="G2442"/>
      <c r="H2442"/>
      <c r="I2442"/>
      <c r="J2442"/>
      <c r="K2442"/>
      <c r="L2442"/>
      <c r="M2442"/>
      <c r="N2442"/>
      <c r="O2442"/>
      <c r="P2442"/>
      <c r="Q2442"/>
    </row>
    <row r="2443" spans="2:17">
      <c r="B2443"/>
      <c r="C2443"/>
      <c r="D2443"/>
      <c r="E2443"/>
      <c r="F2443"/>
      <c r="G2443"/>
      <c r="H2443"/>
      <c r="I2443"/>
      <c r="J2443"/>
      <c r="K2443"/>
      <c r="L2443"/>
      <c r="M2443"/>
      <c r="N2443"/>
      <c r="O2443"/>
      <c r="P2443"/>
      <c r="Q2443"/>
    </row>
    <row r="2444" spans="2:17">
      <c r="B2444"/>
      <c r="C2444"/>
      <c r="D2444"/>
      <c r="E2444"/>
      <c r="F2444"/>
      <c r="G2444"/>
      <c r="H2444"/>
      <c r="I2444"/>
      <c r="J2444"/>
      <c r="K2444"/>
      <c r="L2444"/>
      <c r="M2444"/>
      <c r="N2444"/>
      <c r="O2444"/>
      <c r="P2444"/>
      <c r="Q2444"/>
    </row>
    <row r="2445" spans="2:17">
      <c r="B2445"/>
      <c r="C2445"/>
      <c r="D2445"/>
      <c r="E2445"/>
      <c r="F2445"/>
      <c r="G2445"/>
      <c r="H2445"/>
      <c r="I2445"/>
      <c r="J2445"/>
      <c r="K2445"/>
      <c r="L2445"/>
      <c r="M2445"/>
      <c r="N2445"/>
      <c r="O2445"/>
      <c r="P2445"/>
      <c r="Q2445"/>
    </row>
    <row r="2446" spans="2:17">
      <c r="B2446"/>
      <c r="C2446"/>
      <c r="D2446"/>
      <c r="E2446"/>
      <c r="F2446"/>
      <c r="G2446"/>
      <c r="H2446"/>
      <c r="I2446"/>
      <c r="J2446"/>
      <c r="K2446"/>
      <c r="L2446"/>
      <c r="M2446"/>
      <c r="N2446"/>
      <c r="O2446"/>
      <c r="P2446"/>
      <c r="Q2446"/>
    </row>
    <row r="2447" spans="2:17">
      <c r="B2447"/>
      <c r="C2447"/>
      <c r="D2447"/>
      <c r="E2447"/>
      <c r="F2447"/>
      <c r="G2447"/>
      <c r="H2447"/>
      <c r="I2447"/>
      <c r="J2447"/>
      <c r="K2447"/>
      <c r="L2447"/>
      <c r="M2447"/>
      <c r="N2447"/>
      <c r="O2447"/>
      <c r="P2447"/>
      <c r="Q2447"/>
    </row>
    <row r="2448" spans="2:17">
      <c r="B2448"/>
      <c r="C2448"/>
      <c r="D2448"/>
      <c r="E2448"/>
      <c r="F2448"/>
      <c r="G2448"/>
      <c r="H2448"/>
      <c r="I2448"/>
      <c r="J2448"/>
      <c r="K2448"/>
      <c r="L2448"/>
      <c r="M2448"/>
      <c r="N2448"/>
      <c r="O2448"/>
      <c r="P2448"/>
      <c r="Q2448"/>
    </row>
    <row r="2449" spans="2:17">
      <c r="B2449"/>
      <c r="C2449"/>
      <c r="D2449"/>
      <c r="E2449"/>
      <c r="F2449"/>
      <c r="G2449"/>
      <c r="H2449"/>
      <c r="I2449"/>
      <c r="J2449"/>
      <c r="K2449"/>
      <c r="L2449"/>
      <c r="M2449"/>
      <c r="N2449"/>
      <c r="O2449"/>
      <c r="P2449"/>
      <c r="Q2449"/>
    </row>
    <row r="2450" spans="2:17">
      <c r="B2450"/>
      <c r="C2450"/>
      <c r="D2450"/>
      <c r="E2450"/>
      <c r="F2450"/>
      <c r="G2450"/>
      <c r="H2450"/>
      <c r="I2450"/>
      <c r="J2450"/>
      <c r="K2450"/>
      <c r="L2450"/>
      <c r="M2450"/>
      <c r="N2450"/>
      <c r="O2450"/>
      <c r="P2450"/>
      <c r="Q2450"/>
    </row>
    <row r="2451" spans="2:17">
      <c r="B2451"/>
      <c r="C2451"/>
      <c r="D2451"/>
      <c r="E2451"/>
      <c r="F2451"/>
      <c r="G2451"/>
      <c r="H2451"/>
      <c r="I2451"/>
      <c r="J2451"/>
      <c r="K2451"/>
      <c r="L2451"/>
      <c r="M2451"/>
      <c r="N2451"/>
      <c r="O2451"/>
      <c r="P2451"/>
      <c r="Q2451"/>
    </row>
    <row r="2452" spans="2:17">
      <c r="B2452"/>
      <c r="C2452"/>
      <c r="D2452"/>
      <c r="E2452"/>
      <c r="F2452"/>
      <c r="G2452"/>
      <c r="H2452"/>
      <c r="I2452"/>
      <c r="J2452"/>
      <c r="K2452"/>
      <c r="L2452"/>
      <c r="M2452"/>
      <c r="N2452"/>
      <c r="O2452"/>
      <c r="P2452"/>
      <c r="Q2452"/>
    </row>
    <row r="2453" spans="2:17">
      <c r="B2453"/>
      <c r="C2453"/>
      <c r="D2453"/>
      <c r="E2453"/>
      <c r="F2453"/>
      <c r="G2453"/>
      <c r="H2453"/>
      <c r="I2453"/>
      <c r="J2453"/>
      <c r="K2453"/>
      <c r="L2453"/>
      <c r="M2453"/>
      <c r="N2453"/>
      <c r="O2453"/>
      <c r="P2453"/>
      <c r="Q2453"/>
    </row>
    <row r="2454" spans="2:17">
      <c r="B2454"/>
      <c r="C2454"/>
      <c r="D2454"/>
      <c r="E2454"/>
      <c r="F2454"/>
      <c r="G2454"/>
      <c r="H2454"/>
      <c r="I2454"/>
      <c r="J2454"/>
      <c r="K2454"/>
      <c r="L2454"/>
      <c r="M2454"/>
      <c r="N2454"/>
      <c r="O2454"/>
      <c r="P2454"/>
      <c r="Q2454"/>
    </row>
    <row r="2455" spans="2:17">
      <c r="B2455"/>
      <c r="C2455"/>
      <c r="D2455"/>
      <c r="E2455"/>
      <c r="F2455"/>
      <c r="G2455"/>
      <c r="H2455"/>
      <c r="I2455"/>
      <c r="J2455"/>
      <c r="K2455"/>
      <c r="L2455"/>
      <c r="M2455"/>
      <c r="N2455"/>
      <c r="O2455"/>
      <c r="P2455"/>
      <c r="Q2455"/>
    </row>
    <row r="2456" spans="2:17">
      <c r="B2456"/>
      <c r="C2456"/>
      <c r="D2456"/>
      <c r="E2456"/>
      <c r="F2456"/>
      <c r="G2456"/>
      <c r="H2456"/>
      <c r="I2456"/>
      <c r="J2456"/>
      <c r="K2456"/>
      <c r="L2456"/>
      <c r="M2456"/>
      <c r="N2456"/>
      <c r="O2456"/>
      <c r="P2456"/>
      <c r="Q2456"/>
    </row>
    <row r="2457" spans="2:17">
      <c r="B2457"/>
      <c r="C2457"/>
      <c r="D2457"/>
      <c r="E2457"/>
      <c r="F2457"/>
      <c r="G2457"/>
      <c r="H2457"/>
      <c r="I2457"/>
      <c r="J2457"/>
      <c r="K2457"/>
      <c r="L2457"/>
      <c r="M2457"/>
      <c r="N2457"/>
      <c r="O2457"/>
      <c r="P2457"/>
      <c r="Q2457"/>
    </row>
    <row r="2458" spans="2:17">
      <c r="B2458"/>
      <c r="C2458"/>
      <c r="D2458"/>
      <c r="E2458"/>
      <c r="F2458"/>
      <c r="G2458"/>
      <c r="H2458"/>
      <c r="I2458"/>
      <c r="J2458"/>
      <c r="K2458"/>
      <c r="L2458"/>
      <c r="M2458"/>
      <c r="N2458"/>
      <c r="O2458"/>
      <c r="P2458"/>
      <c r="Q2458"/>
    </row>
    <row r="2459" spans="2:17">
      <c r="B2459"/>
      <c r="C2459"/>
      <c r="D2459"/>
      <c r="E2459"/>
      <c r="F2459"/>
      <c r="G2459"/>
      <c r="H2459"/>
      <c r="I2459"/>
      <c r="J2459"/>
      <c r="K2459"/>
      <c r="L2459"/>
      <c r="M2459"/>
      <c r="N2459"/>
      <c r="O2459"/>
      <c r="P2459"/>
      <c r="Q2459"/>
    </row>
    <row r="2460" spans="2:17">
      <c r="B2460"/>
      <c r="C2460"/>
      <c r="D2460"/>
      <c r="E2460"/>
      <c r="F2460"/>
      <c r="G2460"/>
      <c r="H2460"/>
      <c r="I2460"/>
      <c r="J2460"/>
      <c r="K2460"/>
      <c r="L2460"/>
      <c r="M2460"/>
      <c r="N2460"/>
      <c r="O2460"/>
      <c r="P2460"/>
      <c r="Q2460"/>
    </row>
    <row r="2461" spans="2:17">
      <c r="B2461"/>
      <c r="C2461"/>
      <c r="D2461"/>
      <c r="E2461"/>
      <c r="F2461"/>
      <c r="G2461"/>
      <c r="H2461"/>
      <c r="I2461"/>
      <c r="J2461"/>
      <c r="K2461"/>
      <c r="L2461"/>
      <c r="M2461"/>
      <c r="N2461"/>
      <c r="O2461"/>
      <c r="P2461"/>
      <c r="Q2461"/>
    </row>
    <row r="2462" spans="2:17">
      <c r="B2462"/>
      <c r="C2462"/>
      <c r="D2462"/>
      <c r="E2462"/>
      <c r="F2462"/>
      <c r="G2462"/>
      <c r="H2462"/>
      <c r="I2462"/>
      <c r="J2462"/>
      <c r="K2462"/>
      <c r="L2462"/>
      <c r="M2462"/>
      <c r="N2462"/>
      <c r="O2462"/>
      <c r="P2462"/>
      <c r="Q2462"/>
    </row>
    <row r="2463" spans="2:17">
      <c r="B2463"/>
      <c r="C2463"/>
      <c r="D2463"/>
      <c r="E2463"/>
      <c r="F2463"/>
      <c r="G2463"/>
      <c r="H2463"/>
      <c r="I2463"/>
      <c r="J2463"/>
      <c r="K2463"/>
      <c r="L2463"/>
      <c r="M2463"/>
      <c r="N2463"/>
      <c r="O2463"/>
      <c r="P2463"/>
      <c r="Q2463"/>
    </row>
    <row r="2464" spans="2:17">
      <c r="B2464"/>
      <c r="C2464"/>
      <c r="D2464"/>
      <c r="E2464"/>
      <c r="F2464"/>
      <c r="G2464"/>
      <c r="H2464"/>
      <c r="I2464"/>
      <c r="J2464"/>
      <c r="K2464"/>
      <c r="L2464"/>
      <c r="M2464"/>
      <c r="N2464"/>
      <c r="O2464"/>
      <c r="P2464"/>
      <c r="Q2464"/>
    </row>
    <row r="2465" spans="2:17">
      <c r="B2465"/>
      <c r="C2465"/>
      <c r="D2465"/>
      <c r="E2465"/>
      <c r="F2465"/>
      <c r="G2465"/>
      <c r="H2465"/>
      <c r="I2465"/>
      <c r="J2465"/>
      <c r="K2465"/>
      <c r="L2465"/>
      <c r="M2465"/>
      <c r="N2465"/>
      <c r="O2465"/>
      <c r="P2465"/>
      <c r="Q2465"/>
    </row>
    <row r="2466" spans="2:17">
      <c r="B2466"/>
      <c r="C2466"/>
      <c r="D2466"/>
      <c r="E2466"/>
      <c r="F2466"/>
      <c r="G2466"/>
      <c r="H2466"/>
      <c r="I2466"/>
      <c r="J2466"/>
      <c r="K2466"/>
      <c r="L2466"/>
      <c r="M2466"/>
      <c r="N2466"/>
      <c r="O2466"/>
      <c r="P2466"/>
      <c r="Q2466"/>
    </row>
    <row r="2467" spans="2:17">
      <c r="B2467"/>
      <c r="C2467"/>
      <c r="D2467"/>
      <c r="E2467"/>
      <c r="F2467"/>
      <c r="G2467"/>
      <c r="H2467"/>
      <c r="I2467"/>
      <c r="J2467"/>
      <c r="K2467"/>
      <c r="L2467"/>
      <c r="M2467"/>
      <c r="N2467"/>
      <c r="O2467"/>
      <c r="P2467"/>
      <c r="Q2467"/>
    </row>
    <row r="2468" spans="2:17">
      <c r="B2468"/>
      <c r="C2468"/>
      <c r="D2468"/>
      <c r="E2468"/>
      <c r="F2468"/>
      <c r="G2468"/>
      <c r="H2468"/>
      <c r="I2468"/>
      <c r="J2468"/>
      <c r="K2468"/>
      <c r="L2468"/>
      <c r="M2468"/>
      <c r="N2468"/>
      <c r="O2468"/>
      <c r="P2468"/>
      <c r="Q2468"/>
    </row>
    <row r="2469" spans="2:17">
      <c r="B2469"/>
      <c r="C2469"/>
      <c r="D2469"/>
      <c r="E2469"/>
      <c r="F2469"/>
      <c r="G2469"/>
      <c r="H2469"/>
      <c r="I2469"/>
      <c r="J2469"/>
      <c r="K2469"/>
      <c r="L2469"/>
      <c r="M2469"/>
      <c r="N2469"/>
      <c r="O2469"/>
      <c r="P2469"/>
      <c r="Q2469"/>
    </row>
    <row r="2470" spans="2:17">
      <c r="B2470"/>
      <c r="C2470"/>
      <c r="D2470"/>
      <c r="E2470"/>
      <c r="F2470"/>
      <c r="G2470"/>
      <c r="H2470"/>
      <c r="I2470"/>
      <c r="J2470"/>
      <c r="K2470"/>
      <c r="L2470"/>
      <c r="M2470"/>
      <c r="N2470"/>
      <c r="O2470"/>
      <c r="P2470"/>
      <c r="Q2470"/>
    </row>
    <row r="2471" spans="2:17">
      <c r="B2471"/>
      <c r="C2471"/>
      <c r="D2471"/>
      <c r="E2471"/>
      <c r="F2471"/>
      <c r="G2471"/>
      <c r="H2471"/>
      <c r="I2471"/>
      <c r="J2471"/>
      <c r="K2471"/>
      <c r="L2471"/>
      <c r="M2471"/>
      <c r="N2471"/>
      <c r="O2471"/>
      <c r="P2471"/>
      <c r="Q2471"/>
    </row>
    <row r="2472" spans="2:17">
      <c r="B2472"/>
      <c r="C2472"/>
      <c r="D2472"/>
      <c r="E2472"/>
      <c r="F2472"/>
      <c r="G2472"/>
      <c r="H2472"/>
      <c r="I2472"/>
      <c r="J2472"/>
      <c r="K2472"/>
      <c r="L2472"/>
      <c r="M2472"/>
      <c r="N2472"/>
      <c r="O2472"/>
      <c r="P2472"/>
      <c r="Q2472"/>
    </row>
    <row r="2473" spans="2:17">
      <c r="B2473"/>
      <c r="C2473"/>
      <c r="D2473"/>
      <c r="E2473"/>
      <c r="F2473"/>
      <c r="G2473"/>
      <c r="H2473"/>
      <c r="I2473"/>
      <c r="J2473"/>
      <c r="K2473"/>
      <c r="L2473"/>
      <c r="M2473"/>
      <c r="N2473"/>
      <c r="O2473"/>
      <c r="P2473"/>
      <c r="Q2473"/>
    </row>
    <row r="2474" spans="2:17">
      <c r="B2474"/>
      <c r="C2474"/>
      <c r="D2474"/>
      <c r="E2474"/>
      <c r="F2474"/>
      <c r="G2474"/>
      <c r="H2474"/>
      <c r="I2474"/>
      <c r="J2474"/>
      <c r="K2474"/>
      <c r="L2474"/>
      <c r="M2474"/>
      <c r="N2474"/>
      <c r="O2474"/>
      <c r="P2474"/>
      <c r="Q2474"/>
    </row>
    <row r="2475" spans="2:17">
      <c r="B2475"/>
      <c r="C2475"/>
      <c r="D2475"/>
      <c r="E2475"/>
      <c r="F2475"/>
      <c r="G2475"/>
      <c r="H2475"/>
      <c r="I2475"/>
      <c r="J2475"/>
      <c r="K2475"/>
      <c r="L2475"/>
      <c r="M2475"/>
      <c r="N2475"/>
      <c r="O2475"/>
      <c r="P2475"/>
      <c r="Q2475"/>
    </row>
    <row r="2476" spans="2:17">
      <c r="B2476"/>
      <c r="C2476"/>
      <c r="D2476"/>
      <c r="E2476"/>
      <c r="F2476"/>
      <c r="G2476"/>
      <c r="H2476"/>
      <c r="I2476"/>
      <c r="J2476"/>
      <c r="K2476"/>
      <c r="L2476"/>
      <c r="M2476"/>
      <c r="N2476"/>
      <c r="O2476"/>
      <c r="P2476"/>
      <c r="Q2476"/>
    </row>
    <row r="2477" spans="2:17">
      <c r="B2477"/>
      <c r="C2477"/>
      <c r="D2477"/>
      <c r="E2477"/>
      <c r="F2477"/>
      <c r="G2477"/>
      <c r="H2477"/>
      <c r="I2477"/>
      <c r="J2477"/>
      <c r="K2477"/>
      <c r="L2477"/>
      <c r="M2477"/>
      <c r="N2477"/>
      <c r="O2477"/>
      <c r="P2477"/>
      <c r="Q2477"/>
    </row>
    <row r="2478" spans="2:17">
      <c r="B2478"/>
      <c r="C2478"/>
      <c r="D2478"/>
      <c r="E2478"/>
      <c r="F2478"/>
      <c r="G2478"/>
      <c r="H2478"/>
      <c r="I2478"/>
      <c r="J2478"/>
      <c r="K2478"/>
      <c r="L2478"/>
      <c r="M2478"/>
      <c r="N2478"/>
      <c r="O2478"/>
      <c r="P2478"/>
      <c r="Q2478"/>
    </row>
    <row r="2479" spans="2:17">
      <c r="B2479"/>
      <c r="C2479"/>
      <c r="D2479"/>
      <c r="E2479"/>
      <c r="F2479"/>
      <c r="G2479"/>
      <c r="H2479"/>
      <c r="I2479"/>
      <c r="J2479"/>
      <c r="K2479"/>
      <c r="L2479"/>
      <c r="M2479"/>
      <c r="N2479"/>
      <c r="O2479"/>
      <c r="P2479"/>
      <c r="Q2479"/>
    </row>
    <row r="2480" spans="2:17">
      <c r="B2480"/>
      <c r="C2480"/>
      <c r="D2480"/>
      <c r="E2480"/>
      <c r="F2480"/>
      <c r="G2480"/>
      <c r="H2480"/>
      <c r="I2480"/>
      <c r="J2480"/>
      <c r="K2480"/>
      <c r="L2480"/>
      <c r="M2480"/>
      <c r="N2480"/>
      <c r="O2480"/>
      <c r="P2480"/>
      <c r="Q2480"/>
    </row>
    <row r="2481" spans="2:17">
      <c r="B2481"/>
      <c r="C2481"/>
      <c r="D2481"/>
      <c r="E2481"/>
      <c r="F2481"/>
      <c r="G2481"/>
      <c r="H2481"/>
      <c r="I2481"/>
      <c r="J2481"/>
      <c r="K2481"/>
      <c r="L2481"/>
      <c r="M2481"/>
      <c r="N2481"/>
      <c r="O2481"/>
      <c r="P2481"/>
      <c r="Q2481"/>
    </row>
    <row r="2482" spans="2:17">
      <c r="B2482"/>
      <c r="C2482"/>
      <c r="D2482"/>
      <c r="E2482"/>
      <c r="F2482"/>
      <c r="G2482"/>
      <c r="H2482"/>
      <c r="I2482"/>
      <c r="J2482"/>
      <c r="K2482"/>
      <c r="L2482"/>
      <c r="M2482"/>
      <c r="N2482"/>
      <c r="O2482"/>
      <c r="P2482"/>
      <c r="Q2482"/>
    </row>
    <row r="2483" spans="2:17">
      <c r="B2483"/>
      <c r="C2483"/>
      <c r="D2483"/>
      <c r="E2483"/>
      <c r="F2483"/>
      <c r="G2483"/>
      <c r="H2483"/>
      <c r="I2483"/>
      <c r="J2483"/>
      <c r="K2483"/>
      <c r="L2483"/>
      <c r="M2483"/>
      <c r="N2483"/>
      <c r="O2483"/>
      <c r="P2483"/>
      <c r="Q2483"/>
    </row>
    <row r="2484" spans="2:17">
      <c r="B2484"/>
      <c r="C2484"/>
      <c r="D2484"/>
      <c r="E2484"/>
      <c r="F2484"/>
      <c r="G2484"/>
      <c r="H2484"/>
      <c r="I2484"/>
      <c r="J2484"/>
      <c r="K2484"/>
      <c r="L2484"/>
      <c r="M2484"/>
      <c r="N2484"/>
      <c r="O2484"/>
      <c r="P2484"/>
      <c r="Q2484"/>
    </row>
    <row r="2485" spans="2:17">
      <c r="B2485"/>
      <c r="C2485"/>
      <c r="D2485"/>
      <c r="E2485"/>
      <c r="F2485"/>
      <c r="G2485"/>
      <c r="H2485"/>
      <c r="I2485"/>
      <c r="J2485"/>
      <c r="K2485"/>
      <c r="L2485"/>
      <c r="M2485"/>
      <c r="N2485"/>
      <c r="O2485"/>
      <c r="P2485"/>
      <c r="Q2485"/>
    </row>
    <row r="2486" spans="2:17">
      <c r="B2486"/>
      <c r="C2486"/>
      <c r="D2486"/>
      <c r="E2486"/>
      <c r="F2486"/>
      <c r="G2486"/>
      <c r="H2486"/>
      <c r="I2486"/>
      <c r="J2486"/>
      <c r="K2486"/>
      <c r="L2486"/>
      <c r="M2486"/>
      <c r="N2486"/>
      <c r="O2486"/>
      <c r="P2486"/>
      <c r="Q2486"/>
    </row>
    <row r="2487" spans="2:17">
      <c r="B2487"/>
      <c r="C2487"/>
      <c r="D2487"/>
      <c r="E2487"/>
      <c r="F2487"/>
      <c r="G2487"/>
      <c r="H2487"/>
      <c r="I2487"/>
      <c r="J2487"/>
      <c r="K2487"/>
      <c r="L2487"/>
      <c r="M2487"/>
      <c r="N2487"/>
      <c r="O2487"/>
      <c r="P2487"/>
      <c r="Q2487"/>
    </row>
    <row r="2488" spans="2:17">
      <c r="B2488"/>
      <c r="C2488"/>
      <c r="D2488"/>
      <c r="E2488"/>
      <c r="F2488"/>
      <c r="G2488"/>
      <c r="H2488"/>
      <c r="I2488"/>
      <c r="J2488"/>
      <c r="K2488"/>
      <c r="L2488"/>
      <c r="M2488"/>
      <c r="N2488"/>
      <c r="O2488"/>
      <c r="P2488"/>
      <c r="Q2488"/>
    </row>
    <row r="2489" spans="2:17">
      <c r="B2489"/>
      <c r="C2489"/>
      <c r="D2489"/>
      <c r="E2489"/>
      <c r="F2489"/>
      <c r="G2489"/>
      <c r="H2489"/>
      <c r="I2489"/>
      <c r="J2489"/>
      <c r="K2489"/>
      <c r="L2489"/>
      <c r="M2489"/>
      <c r="N2489"/>
      <c r="O2489"/>
      <c r="P2489"/>
      <c r="Q2489"/>
    </row>
    <row r="2490" spans="2:17">
      <c r="B2490"/>
      <c r="C2490"/>
      <c r="D2490"/>
      <c r="E2490"/>
      <c r="F2490"/>
      <c r="G2490"/>
      <c r="H2490"/>
      <c r="I2490"/>
      <c r="J2490"/>
      <c r="K2490"/>
      <c r="L2490"/>
      <c r="M2490"/>
      <c r="N2490"/>
      <c r="O2490"/>
      <c r="P2490"/>
      <c r="Q2490"/>
    </row>
    <row r="2491" spans="2:17">
      <c r="B2491"/>
      <c r="C2491"/>
      <c r="D2491"/>
      <c r="E2491"/>
      <c r="F2491"/>
      <c r="G2491"/>
      <c r="H2491"/>
      <c r="I2491"/>
      <c r="J2491"/>
      <c r="K2491"/>
      <c r="L2491"/>
      <c r="M2491"/>
      <c r="N2491"/>
      <c r="O2491"/>
      <c r="P2491"/>
      <c r="Q2491"/>
    </row>
    <row r="2492" spans="2:17">
      <c r="B2492"/>
      <c r="C2492"/>
      <c r="D2492"/>
      <c r="E2492"/>
      <c r="F2492"/>
      <c r="G2492"/>
      <c r="H2492"/>
      <c r="I2492"/>
      <c r="J2492"/>
      <c r="K2492"/>
      <c r="L2492"/>
      <c r="M2492"/>
      <c r="N2492"/>
      <c r="O2492"/>
      <c r="P2492"/>
      <c r="Q2492"/>
    </row>
    <row r="2493" spans="2:17">
      <c r="B2493"/>
      <c r="C2493"/>
      <c r="D2493"/>
      <c r="E2493"/>
      <c r="F2493"/>
      <c r="G2493"/>
      <c r="H2493"/>
      <c r="I2493"/>
      <c r="J2493"/>
      <c r="K2493"/>
      <c r="L2493"/>
      <c r="M2493"/>
      <c r="N2493"/>
      <c r="O2493"/>
      <c r="P2493"/>
      <c r="Q2493"/>
    </row>
    <row r="2494" spans="2:17">
      <c r="B2494"/>
      <c r="C2494"/>
      <c r="D2494"/>
      <c r="E2494"/>
      <c r="F2494"/>
      <c r="G2494"/>
      <c r="H2494"/>
      <c r="I2494"/>
      <c r="J2494"/>
      <c r="K2494"/>
      <c r="L2494"/>
      <c r="M2494"/>
      <c r="N2494"/>
      <c r="O2494"/>
      <c r="P2494"/>
      <c r="Q2494"/>
    </row>
    <row r="2495" spans="2:17">
      <c r="B2495"/>
      <c r="C2495"/>
      <c r="D2495"/>
      <c r="E2495"/>
      <c r="F2495"/>
      <c r="G2495"/>
      <c r="H2495"/>
      <c r="I2495"/>
      <c r="J2495"/>
      <c r="K2495"/>
      <c r="L2495"/>
      <c r="M2495"/>
      <c r="N2495"/>
      <c r="O2495"/>
      <c r="P2495"/>
      <c r="Q2495"/>
    </row>
    <row r="2496" spans="2:17">
      <c r="B2496"/>
      <c r="C2496"/>
      <c r="D2496"/>
      <c r="E2496"/>
      <c r="F2496"/>
      <c r="G2496"/>
      <c r="H2496"/>
      <c r="I2496"/>
      <c r="J2496"/>
      <c r="K2496"/>
      <c r="L2496"/>
      <c r="M2496"/>
      <c r="N2496"/>
      <c r="O2496"/>
      <c r="P2496"/>
      <c r="Q2496"/>
    </row>
    <row r="2497" spans="2:17">
      <c r="B2497"/>
      <c r="C2497"/>
      <c r="D2497"/>
      <c r="E2497"/>
      <c r="F2497"/>
      <c r="G2497"/>
      <c r="H2497"/>
      <c r="I2497"/>
      <c r="J2497"/>
      <c r="K2497"/>
      <c r="L2497"/>
      <c r="M2497"/>
      <c r="N2497"/>
      <c r="O2497"/>
      <c r="P2497"/>
      <c r="Q2497"/>
    </row>
    <row r="2498" spans="2:17">
      <c r="B2498"/>
      <c r="C2498"/>
      <c r="D2498"/>
      <c r="E2498"/>
      <c r="F2498"/>
      <c r="G2498"/>
      <c r="H2498"/>
      <c r="I2498"/>
      <c r="J2498"/>
      <c r="K2498"/>
      <c r="L2498"/>
      <c r="M2498"/>
      <c r="N2498"/>
      <c r="O2498"/>
      <c r="P2498"/>
      <c r="Q2498"/>
    </row>
    <row r="2499" spans="2:17">
      <c r="B2499"/>
      <c r="C2499"/>
      <c r="D2499"/>
      <c r="E2499"/>
      <c r="F2499"/>
      <c r="G2499"/>
      <c r="H2499"/>
      <c r="I2499"/>
      <c r="J2499"/>
      <c r="K2499"/>
      <c r="L2499"/>
      <c r="M2499"/>
      <c r="N2499"/>
      <c r="O2499"/>
      <c r="P2499"/>
      <c r="Q2499"/>
    </row>
    <row r="2500" spans="2:17">
      <c r="B2500"/>
      <c r="C2500"/>
      <c r="D2500"/>
      <c r="E2500"/>
      <c r="F2500"/>
      <c r="G2500"/>
      <c r="H2500"/>
      <c r="I2500"/>
      <c r="J2500"/>
      <c r="K2500"/>
      <c r="L2500"/>
      <c r="M2500"/>
      <c r="N2500"/>
      <c r="O2500"/>
      <c r="P2500"/>
      <c r="Q2500"/>
    </row>
    <row r="2501" spans="2:17">
      <c r="B2501"/>
      <c r="C2501"/>
      <c r="D2501"/>
      <c r="E2501"/>
      <c r="F2501"/>
      <c r="G2501"/>
      <c r="H2501"/>
      <c r="I2501"/>
      <c r="J2501"/>
      <c r="K2501"/>
      <c r="L2501"/>
      <c r="M2501"/>
      <c r="N2501"/>
      <c r="O2501"/>
      <c r="P2501"/>
      <c r="Q2501"/>
    </row>
    <row r="2502" spans="2:17">
      <c r="B2502"/>
      <c r="C2502"/>
      <c r="D2502"/>
      <c r="E2502"/>
      <c r="F2502"/>
      <c r="G2502"/>
      <c r="H2502"/>
      <c r="I2502"/>
      <c r="J2502"/>
      <c r="K2502"/>
      <c r="L2502"/>
      <c r="M2502"/>
      <c r="N2502"/>
      <c r="O2502"/>
      <c r="P2502"/>
      <c r="Q2502"/>
    </row>
    <row r="2503" spans="2:17">
      <c r="B2503"/>
      <c r="C2503"/>
      <c r="D2503"/>
      <c r="E2503"/>
      <c r="F2503"/>
      <c r="G2503"/>
      <c r="H2503"/>
      <c r="I2503"/>
      <c r="J2503"/>
      <c r="K2503"/>
      <c r="L2503"/>
      <c r="M2503"/>
      <c r="N2503"/>
      <c r="O2503"/>
      <c r="P2503"/>
      <c r="Q2503"/>
    </row>
    <row r="2504" spans="2:17">
      <c r="B2504"/>
      <c r="C2504"/>
      <c r="D2504"/>
      <c r="E2504"/>
      <c r="F2504"/>
      <c r="G2504"/>
      <c r="H2504"/>
      <c r="I2504"/>
      <c r="J2504"/>
      <c r="K2504"/>
      <c r="L2504"/>
      <c r="M2504"/>
      <c r="N2504"/>
      <c r="O2504"/>
      <c r="P2504"/>
      <c r="Q2504"/>
    </row>
    <row r="2505" spans="2:17">
      <c r="B2505"/>
      <c r="C2505"/>
      <c r="D2505"/>
      <c r="E2505"/>
      <c r="F2505"/>
      <c r="G2505"/>
      <c r="H2505"/>
      <c r="I2505"/>
      <c r="J2505"/>
      <c r="K2505"/>
      <c r="L2505"/>
      <c r="M2505"/>
      <c r="N2505"/>
      <c r="O2505"/>
      <c r="P2505"/>
      <c r="Q2505"/>
    </row>
    <row r="2506" spans="2:17">
      <c r="B2506"/>
      <c r="C2506"/>
      <c r="D2506"/>
      <c r="E2506"/>
      <c r="F2506"/>
      <c r="G2506"/>
      <c r="H2506"/>
      <c r="I2506"/>
      <c r="J2506"/>
      <c r="K2506"/>
      <c r="L2506"/>
      <c r="M2506"/>
      <c r="N2506"/>
      <c r="O2506"/>
      <c r="P2506"/>
      <c r="Q2506"/>
    </row>
    <row r="2507" spans="2:17">
      <c r="B2507"/>
      <c r="C2507"/>
      <c r="D2507"/>
      <c r="E2507"/>
      <c r="F2507"/>
      <c r="G2507"/>
      <c r="H2507"/>
      <c r="I2507"/>
      <c r="J2507"/>
      <c r="K2507"/>
      <c r="L2507"/>
      <c r="M2507"/>
      <c r="N2507"/>
      <c r="O2507"/>
      <c r="P2507"/>
      <c r="Q2507"/>
    </row>
    <row r="2508" spans="2:17">
      <c r="B2508"/>
      <c r="C2508"/>
      <c r="D2508"/>
      <c r="E2508"/>
      <c r="F2508"/>
      <c r="G2508"/>
      <c r="H2508"/>
      <c r="I2508"/>
      <c r="J2508"/>
      <c r="K2508"/>
      <c r="L2508"/>
      <c r="M2508"/>
      <c r="N2508"/>
      <c r="O2508"/>
      <c r="P2508"/>
      <c r="Q2508"/>
    </row>
    <row r="2509" spans="2:17">
      <c r="B2509"/>
      <c r="C2509"/>
      <c r="D2509"/>
      <c r="E2509"/>
      <c r="F2509"/>
      <c r="G2509"/>
      <c r="H2509"/>
      <c r="I2509"/>
      <c r="J2509"/>
      <c r="K2509"/>
      <c r="L2509"/>
      <c r="M2509"/>
      <c r="N2509"/>
      <c r="O2509"/>
      <c r="P2509"/>
      <c r="Q2509"/>
    </row>
    <row r="2510" spans="2:17">
      <c r="B2510"/>
      <c r="C2510"/>
      <c r="D2510"/>
      <c r="E2510"/>
      <c r="F2510"/>
      <c r="G2510"/>
      <c r="H2510"/>
      <c r="I2510"/>
      <c r="J2510"/>
      <c r="K2510"/>
      <c r="L2510"/>
      <c r="M2510"/>
      <c r="N2510"/>
      <c r="O2510"/>
      <c r="P2510"/>
      <c r="Q2510"/>
    </row>
    <row r="2511" spans="2:17">
      <c r="B2511"/>
      <c r="C2511"/>
      <c r="D2511"/>
      <c r="E2511"/>
      <c r="F2511"/>
      <c r="G2511"/>
      <c r="H2511"/>
      <c r="I2511"/>
      <c r="J2511"/>
      <c r="K2511"/>
      <c r="L2511"/>
      <c r="M2511"/>
      <c r="N2511"/>
      <c r="O2511"/>
      <c r="P2511"/>
      <c r="Q2511"/>
    </row>
    <row r="2512" spans="2:17">
      <c r="B2512"/>
      <c r="C2512"/>
      <c r="D2512"/>
      <c r="E2512"/>
      <c r="F2512"/>
      <c r="G2512"/>
      <c r="H2512"/>
      <c r="I2512"/>
      <c r="J2512"/>
      <c r="K2512"/>
      <c r="L2512"/>
      <c r="M2512"/>
      <c r="N2512"/>
      <c r="O2512"/>
      <c r="P2512"/>
      <c r="Q2512"/>
    </row>
    <row r="2513" spans="2:17">
      <c r="B2513"/>
      <c r="C2513"/>
      <c r="D2513"/>
      <c r="E2513"/>
      <c r="F2513"/>
      <c r="G2513"/>
      <c r="H2513"/>
      <c r="I2513"/>
      <c r="J2513"/>
      <c r="K2513"/>
      <c r="L2513"/>
      <c r="M2513"/>
      <c r="N2513"/>
      <c r="O2513"/>
      <c r="P2513"/>
      <c r="Q2513"/>
    </row>
    <row r="2514" spans="2:17">
      <c r="B2514"/>
      <c r="C2514"/>
      <c r="D2514"/>
      <c r="E2514"/>
      <c r="F2514"/>
      <c r="G2514"/>
      <c r="H2514"/>
      <c r="I2514"/>
      <c r="J2514"/>
      <c r="K2514"/>
      <c r="L2514"/>
      <c r="M2514"/>
      <c r="N2514"/>
      <c r="O2514"/>
      <c r="P2514"/>
      <c r="Q2514"/>
    </row>
    <row r="2515" spans="2:17">
      <c r="B2515"/>
      <c r="C2515"/>
      <c r="D2515"/>
      <c r="E2515"/>
      <c r="F2515"/>
      <c r="G2515"/>
      <c r="H2515"/>
      <c r="I2515"/>
      <c r="J2515"/>
      <c r="K2515"/>
      <c r="L2515"/>
      <c r="M2515"/>
      <c r="N2515"/>
      <c r="O2515"/>
      <c r="P2515"/>
      <c r="Q2515"/>
    </row>
    <row r="2516" spans="2:17">
      <c r="B2516"/>
      <c r="C2516"/>
      <c r="D2516"/>
      <c r="E2516"/>
      <c r="F2516"/>
      <c r="G2516"/>
      <c r="H2516"/>
      <c r="I2516"/>
      <c r="J2516"/>
      <c r="K2516"/>
      <c r="L2516"/>
      <c r="M2516"/>
      <c r="N2516"/>
      <c r="O2516"/>
      <c r="P2516"/>
      <c r="Q2516"/>
    </row>
    <row r="2517" spans="2:17">
      <c r="B2517"/>
      <c r="C2517"/>
      <c r="D2517"/>
      <c r="E2517"/>
      <c r="F2517"/>
      <c r="G2517"/>
      <c r="H2517"/>
      <c r="I2517"/>
      <c r="J2517"/>
      <c r="K2517"/>
      <c r="L2517"/>
      <c r="M2517"/>
      <c r="N2517"/>
      <c r="O2517"/>
      <c r="P2517"/>
      <c r="Q2517"/>
    </row>
    <row r="2518" spans="2:17">
      <c r="B2518"/>
      <c r="C2518"/>
      <c r="D2518"/>
      <c r="E2518"/>
      <c r="F2518"/>
      <c r="G2518"/>
      <c r="H2518"/>
      <c r="I2518"/>
      <c r="J2518"/>
      <c r="K2518"/>
      <c r="L2518"/>
      <c r="M2518"/>
      <c r="N2518"/>
      <c r="O2518"/>
      <c r="P2518"/>
      <c r="Q2518"/>
    </row>
    <row r="2519" spans="2:17">
      <c r="B2519"/>
      <c r="C2519"/>
      <c r="D2519"/>
      <c r="E2519"/>
      <c r="F2519"/>
      <c r="G2519"/>
      <c r="H2519"/>
      <c r="I2519"/>
      <c r="J2519"/>
      <c r="K2519"/>
      <c r="L2519"/>
      <c r="M2519"/>
      <c r="N2519"/>
      <c r="O2519"/>
      <c r="P2519"/>
      <c r="Q2519"/>
    </row>
    <row r="2520" spans="2:17">
      <c r="B2520"/>
      <c r="C2520"/>
      <c r="D2520"/>
      <c r="E2520"/>
      <c r="F2520"/>
      <c r="G2520"/>
      <c r="H2520"/>
      <c r="I2520"/>
      <c r="J2520"/>
      <c r="K2520"/>
      <c r="L2520"/>
      <c r="M2520"/>
      <c r="N2520"/>
      <c r="O2520"/>
      <c r="P2520"/>
      <c r="Q2520"/>
    </row>
    <row r="2521" spans="2:17">
      <c r="B2521"/>
      <c r="C2521"/>
      <c r="D2521"/>
      <c r="E2521"/>
      <c r="F2521"/>
      <c r="G2521"/>
      <c r="H2521"/>
      <c r="I2521"/>
      <c r="J2521"/>
      <c r="K2521"/>
      <c r="L2521"/>
      <c r="M2521"/>
      <c r="N2521"/>
      <c r="O2521"/>
      <c r="P2521"/>
      <c r="Q2521"/>
    </row>
    <row r="2522" spans="2:17">
      <c r="B2522"/>
      <c r="C2522"/>
      <c r="D2522"/>
      <c r="E2522"/>
      <c r="F2522"/>
      <c r="G2522"/>
      <c r="H2522"/>
      <c r="I2522"/>
      <c r="J2522"/>
      <c r="K2522"/>
      <c r="L2522"/>
      <c r="M2522"/>
      <c r="N2522"/>
      <c r="O2522"/>
      <c r="P2522"/>
      <c r="Q2522"/>
    </row>
    <row r="2523" spans="2:17">
      <c r="B2523"/>
      <c r="C2523"/>
      <c r="D2523"/>
      <c r="E2523"/>
      <c r="F2523"/>
      <c r="G2523"/>
      <c r="H2523"/>
      <c r="I2523"/>
      <c r="J2523"/>
      <c r="K2523"/>
      <c r="L2523"/>
      <c r="M2523"/>
      <c r="N2523"/>
      <c r="O2523"/>
      <c r="P2523"/>
      <c r="Q2523"/>
    </row>
    <row r="2524" spans="2:17">
      <c r="B2524"/>
      <c r="C2524"/>
      <c r="D2524"/>
      <c r="E2524"/>
      <c r="F2524"/>
      <c r="G2524"/>
      <c r="H2524"/>
      <c r="I2524"/>
      <c r="J2524"/>
      <c r="K2524"/>
      <c r="L2524"/>
      <c r="M2524"/>
      <c r="N2524"/>
      <c r="O2524"/>
      <c r="P2524"/>
      <c r="Q2524"/>
    </row>
    <row r="2525" spans="2:17">
      <c r="B2525"/>
      <c r="C2525"/>
      <c r="D2525"/>
      <c r="E2525"/>
      <c r="F2525"/>
      <c r="G2525"/>
      <c r="H2525"/>
      <c r="I2525"/>
      <c r="J2525"/>
      <c r="K2525"/>
      <c r="L2525"/>
      <c r="M2525"/>
      <c r="N2525"/>
      <c r="O2525"/>
      <c r="P2525"/>
      <c r="Q2525"/>
    </row>
    <row r="2526" spans="2:17">
      <c r="B2526"/>
      <c r="C2526"/>
      <c r="D2526"/>
      <c r="E2526"/>
      <c r="F2526"/>
      <c r="G2526"/>
      <c r="H2526"/>
      <c r="I2526"/>
      <c r="J2526"/>
      <c r="K2526"/>
      <c r="L2526"/>
      <c r="M2526"/>
      <c r="N2526"/>
      <c r="O2526"/>
      <c r="P2526"/>
      <c r="Q2526"/>
    </row>
    <row r="2527" spans="2:17">
      <c r="B2527"/>
      <c r="C2527"/>
      <c r="D2527"/>
      <c r="E2527"/>
      <c r="F2527"/>
      <c r="G2527"/>
      <c r="H2527"/>
      <c r="I2527"/>
      <c r="J2527"/>
      <c r="K2527"/>
      <c r="L2527"/>
      <c r="M2527"/>
      <c r="N2527"/>
      <c r="O2527"/>
      <c r="P2527"/>
      <c r="Q2527"/>
    </row>
    <row r="2528" spans="2:17">
      <c r="B2528"/>
      <c r="C2528"/>
      <c r="D2528"/>
      <c r="E2528"/>
      <c r="F2528"/>
      <c r="G2528"/>
      <c r="H2528"/>
      <c r="I2528"/>
      <c r="J2528"/>
      <c r="K2528"/>
      <c r="L2528"/>
      <c r="M2528"/>
      <c r="N2528"/>
      <c r="O2528"/>
      <c r="P2528"/>
      <c r="Q2528"/>
    </row>
    <row r="2529" spans="2:17">
      <c r="B2529"/>
      <c r="C2529"/>
      <c r="D2529"/>
      <c r="E2529"/>
      <c r="F2529"/>
      <c r="G2529"/>
      <c r="H2529"/>
      <c r="I2529"/>
      <c r="J2529"/>
      <c r="K2529"/>
      <c r="L2529"/>
      <c r="M2529"/>
      <c r="N2529"/>
      <c r="O2529"/>
      <c r="P2529"/>
      <c r="Q2529"/>
    </row>
    <row r="2530" spans="2:17">
      <c r="B2530"/>
      <c r="C2530"/>
      <c r="D2530"/>
      <c r="E2530"/>
      <c r="F2530"/>
      <c r="G2530"/>
      <c r="H2530"/>
      <c r="I2530"/>
      <c r="J2530"/>
      <c r="K2530"/>
      <c r="L2530"/>
      <c r="M2530"/>
      <c r="N2530"/>
      <c r="O2530"/>
      <c r="P2530"/>
      <c r="Q2530"/>
    </row>
    <row r="2531" spans="2:17">
      <c r="B2531"/>
      <c r="C2531"/>
      <c r="D2531"/>
      <c r="E2531"/>
      <c r="F2531"/>
      <c r="G2531"/>
      <c r="H2531"/>
      <c r="I2531"/>
      <c r="J2531"/>
      <c r="K2531"/>
      <c r="L2531"/>
      <c r="M2531"/>
      <c r="N2531"/>
      <c r="O2531"/>
      <c r="P2531"/>
      <c r="Q2531"/>
    </row>
    <row r="2532" spans="2:17">
      <c r="B2532"/>
      <c r="C2532"/>
      <c r="D2532"/>
      <c r="E2532"/>
      <c r="F2532"/>
      <c r="G2532"/>
      <c r="H2532"/>
      <c r="I2532"/>
      <c r="J2532"/>
      <c r="K2532"/>
      <c r="L2532"/>
      <c r="M2532"/>
      <c r="N2532"/>
      <c r="O2532"/>
      <c r="P2532"/>
      <c r="Q2532"/>
    </row>
    <row r="2533" spans="2:17">
      <c r="B2533"/>
      <c r="C2533"/>
      <c r="D2533"/>
      <c r="E2533"/>
      <c r="F2533"/>
      <c r="G2533"/>
      <c r="H2533"/>
      <c r="I2533"/>
      <c r="J2533"/>
      <c r="K2533"/>
      <c r="L2533"/>
      <c r="M2533"/>
      <c r="N2533"/>
      <c r="O2533"/>
      <c r="P2533"/>
      <c r="Q2533"/>
    </row>
    <row r="2534" spans="2:17">
      <c r="B2534"/>
      <c r="C2534"/>
      <c r="D2534"/>
      <c r="E2534"/>
      <c r="F2534"/>
      <c r="G2534"/>
      <c r="H2534"/>
      <c r="I2534"/>
      <c r="J2534"/>
      <c r="K2534"/>
      <c r="L2534"/>
      <c r="M2534"/>
      <c r="N2534"/>
      <c r="O2534"/>
      <c r="P2534"/>
      <c r="Q2534"/>
    </row>
    <row r="2535" spans="2:17">
      <c r="B2535"/>
      <c r="C2535"/>
      <c r="D2535"/>
      <c r="E2535"/>
      <c r="F2535"/>
      <c r="G2535"/>
      <c r="H2535"/>
      <c r="I2535"/>
      <c r="J2535"/>
      <c r="K2535"/>
      <c r="L2535"/>
      <c r="M2535"/>
      <c r="N2535"/>
      <c r="O2535"/>
      <c r="P2535"/>
      <c r="Q2535"/>
    </row>
    <row r="2536" spans="2:17">
      <c r="B2536"/>
      <c r="C2536"/>
      <c r="D2536"/>
      <c r="E2536"/>
      <c r="F2536"/>
      <c r="G2536"/>
      <c r="H2536"/>
      <c r="I2536"/>
      <c r="J2536"/>
      <c r="K2536"/>
      <c r="L2536"/>
      <c r="M2536"/>
      <c r="N2536"/>
      <c r="O2536"/>
      <c r="P2536"/>
      <c r="Q2536"/>
    </row>
    <row r="2537" spans="2:17">
      <c r="B2537"/>
      <c r="C2537"/>
      <c r="D2537"/>
      <c r="E2537"/>
      <c r="F2537"/>
      <c r="G2537"/>
      <c r="H2537"/>
      <c r="I2537"/>
      <c r="J2537"/>
      <c r="K2537"/>
      <c r="L2537"/>
      <c r="M2537"/>
      <c r="N2537"/>
      <c r="O2537"/>
      <c r="P2537"/>
      <c r="Q2537"/>
    </row>
    <row r="2538" spans="2:17">
      <c r="B2538"/>
      <c r="C2538"/>
      <c r="D2538"/>
      <c r="E2538"/>
      <c r="F2538"/>
      <c r="G2538"/>
      <c r="H2538"/>
      <c r="I2538"/>
      <c r="J2538"/>
      <c r="K2538"/>
      <c r="L2538"/>
      <c r="M2538"/>
      <c r="N2538"/>
      <c r="O2538"/>
      <c r="P2538"/>
      <c r="Q2538"/>
    </row>
    <row r="2539" spans="2:17">
      <c r="B2539"/>
      <c r="C2539"/>
      <c r="D2539"/>
      <c r="E2539"/>
      <c r="F2539"/>
      <c r="G2539"/>
      <c r="H2539"/>
      <c r="I2539"/>
      <c r="J2539"/>
      <c r="K2539"/>
      <c r="L2539"/>
      <c r="M2539"/>
      <c r="N2539"/>
      <c r="O2539"/>
      <c r="P2539"/>
      <c r="Q2539"/>
    </row>
    <row r="2540" spans="2:17">
      <c r="B2540"/>
      <c r="C2540"/>
      <c r="D2540"/>
      <c r="E2540"/>
      <c r="F2540"/>
      <c r="G2540"/>
      <c r="H2540"/>
      <c r="I2540"/>
      <c r="J2540"/>
      <c r="K2540"/>
      <c r="L2540"/>
      <c r="M2540"/>
      <c r="N2540"/>
      <c r="O2540"/>
      <c r="P2540"/>
      <c r="Q2540"/>
    </row>
    <row r="2541" spans="2:17">
      <c r="B2541"/>
      <c r="C2541"/>
      <c r="D2541"/>
      <c r="E2541"/>
      <c r="F2541"/>
      <c r="G2541"/>
      <c r="H2541"/>
      <c r="I2541"/>
      <c r="J2541"/>
      <c r="K2541"/>
      <c r="L2541"/>
      <c r="M2541"/>
      <c r="N2541"/>
      <c r="O2541"/>
      <c r="P2541"/>
      <c r="Q2541"/>
    </row>
    <row r="2542" spans="2:17">
      <c r="B2542"/>
      <c r="C2542"/>
      <c r="D2542"/>
      <c r="E2542"/>
      <c r="F2542"/>
      <c r="G2542"/>
      <c r="H2542"/>
      <c r="I2542"/>
      <c r="J2542"/>
      <c r="K2542"/>
      <c r="L2542"/>
      <c r="M2542"/>
      <c r="N2542"/>
      <c r="O2542"/>
      <c r="P2542"/>
      <c r="Q2542"/>
    </row>
    <row r="2543" spans="2:17">
      <c r="B2543"/>
      <c r="C2543"/>
      <c r="D2543"/>
      <c r="E2543"/>
      <c r="F2543"/>
      <c r="G2543"/>
      <c r="H2543"/>
      <c r="I2543"/>
      <c r="J2543"/>
      <c r="K2543"/>
      <c r="L2543"/>
      <c r="M2543"/>
      <c r="N2543"/>
      <c r="O2543"/>
      <c r="P2543"/>
      <c r="Q2543"/>
    </row>
    <row r="2544" spans="2:17">
      <c r="B2544"/>
      <c r="C2544"/>
      <c r="D2544"/>
      <c r="E2544"/>
      <c r="F2544"/>
      <c r="G2544"/>
      <c r="H2544"/>
      <c r="I2544"/>
      <c r="J2544"/>
      <c r="K2544"/>
      <c r="L2544"/>
      <c r="M2544"/>
      <c r="N2544"/>
      <c r="O2544"/>
      <c r="P2544"/>
      <c r="Q2544"/>
    </row>
    <row r="2545" spans="2:17">
      <c r="B2545"/>
      <c r="C2545"/>
      <c r="D2545"/>
      <c r="E2545"/>
      <c r="F2545"/>
      <c r="G2545"/>
      <c r="H2545"/>
      <c r="I2545"/>
      <c r="J2545"/>
      <c r="K2545"/>
      <c r="L2545"/>
      <c r="M2545"/>
      <c r="N2545"/>
      <c r="O2545"/>
      <c r="P2545"/>
      <c r="Q2545"/>
    </row>
    <row r="2546" spans="2:17">
      <c r="B2546"/>
      <c r="C2546"/>
      <c r="D2546"/>
      <c r="E2546"/>
      <c r="F2546"/>
      <c r="G2546"/>
      <c r="H2546"/>
      <c r="I2546"/>
      <c r="J2546"/>
      <c r="K2546"/>
      <c r="L2546"/>
      <c r="M2546"/>
      <c r="N2546"/>
      <c r="O2546"/>
      <c r="P2546"/>
      <c r="Q2546"/>
    </row>
    <row r="2547" spans="2:17">
      <c r="B2547"/>
      <c r="C2547"/>
      <c r="D2547"/>
      <c r="E2547"/>
      <c r="F2547"/>
      <c r="G2547"/>
      <c r="H2547"/>
      <c r="I2547"/>
      <c r="J2547"/>
      <c r="K2547"/>
      <c r="L2547"/>
      <c r="M2547"/>
      <c r="N2547"/>
      <c r="O2547"/>
      <c r="P2547"/>
      <c r="Q2547"/>
    </row>
    <row r="2548" spans="2:17">
      <c r="B2548"/>
      <c r="C2548"/>
      <c r="D2548"/>
      <c r="E2548"/>
      <c r="F2548"/>
      <c r="G2548"/>
      <c r="H2548"/>
      <c r="I2548"/>
      <c r="J2548"/>
      <c r="K2548"/>
      <c r="L2548"/>
      <c r="M2548"/>
      <c r="N2548"/>
      <c r="O2548"/>
      <c r="P2548"/>
      <c r="Q2548"/>
    </row>
    <row r="2549" spans="2:17">
      <c r="B2549"/>
      <c r="C2549"/>
      <c r="D2549"/>
      <c r="E2549"/>
      <c r="F2549"/>
      <c r="G2549"/>
      <c r="H2549"/>
      <c r="I2549"/>
      <c r="J2549"/>
      <c r="K2549"/>
      <c r="L2549"/>
      <c r="M2549"/>
      <c r="N2549"/>
      <c r="O2549"/>
      <c r="P2549"/>
      <c r="Q2549"/>
    </row>
    <row r="2550" spans="2:17">
      <c r="B2550"/>
      <c r="C2550"/>
      <c r="D2550"/>
      <c r="E2550"/>
      <c r="F2550"/>
      <c r="G2550"/>
      <c r="H2550"/>
      <c r="I2550"/>
      <c r="J2550"/>
      <c r="K2550"/>
      <c r="L2550"/>
      <c r="M2550"/>
      <c r="N2550"/>
      <c r="O2550"/>
      <c r="P2550"/>
      <c r="Q2550"/>
    </row>
    <row r="2551" spans="2:17">
      <c r="B2551"/>
      <c r="C2551"/>
      <c r="D2551"/>
      <c r="E2551"/>
      <c r="F2551"/>
      <c r="G2551"/>
      <c r="H2551"/>
      <c r="I2551"/>
      <c r="J2551"/>
      <c r="K2551"/>
      <c r="L2551"/>
      <c r="M2551"/>
      <c r="N2551"/>
      <c r="O2551"/>
      <c r="P2551"/>
      <c r="Q2551"/>
    </row>
    <row r="2552" spans="2:17">
      <c r="B2552"/>
      <c r="C2552"/>
      <c r="D2552"/>
      <c r="E2552"/>
      <c r="F2552"/>
      <c r="G2552"/>
      <c r="H2552"/>
      <c r="I2552"/>
      <c r="J2552"/>
      <c r="K2552"/>
      <c r="L2552"/>
      <c r="M2552"/>
      <c r="N2552"/>
      <c r="O2552"/>
      <c r="P2552"/>
      <c r="Q2552"/>
    </row>
    <row r="2553" spans="2:17">
      <c r="B2553"/>
      <c r="C2553"/>
      <c r="D2553"/>
      <c r="E2553"/>
      <c r="F2553"/>
      <c r="G2553"/>
      <c r="H2553"/>
      <c r="I2553"/>
      <c r="J2553"/>
      <c r="K2553"/>
      <c r="L2553"/>
      <c r="M2553"/>
      <c r="N2553"/>
      <c r="O2553"/>
      <c r="P2553"/>
      <c r="Q2553"/>
    </row>
    <row r="2554" spans="2:17">
      <c r="B2554"/>
      <c r="C2554"/>
      <c r="D2554"/>
      <c r="E2554"/>
      <c r="F2554"/>
      <c r="G2554"/>
      <c r="H2554"/>
      <c r="I2554"/>
      <c r="J2554"/>
      <c r="K2554"/>
      <c r="L2554"/>
      <c r="M2554"/>
      <c r="N2554"/>
      <c r="O2554"/>
      <c r="P2554"/>
      <c r="Q2554"/>
    </row>
    <row r="2555" spans="2:17">
      <c r="B2555"/>
      <c r="C2555"/>
      <c r="D2555"/>
      <c r="E2555"/>
      <c r="F2555"/>
      <c r="G2555"/>
      <c r="H2555"/>
      <c r="I2555"/>
      <c r="J2555"/>
      <c r="K2555"/>
      <c r="L2555"/>
      <c r="M2555"/>
      <c r="N2555"/>
      <c r="O2555"/>
      <c r="P2555"/>
      <c r="Q2555"/>
    </row>
    <row r="2556" spans="2:17">
      <c r="B2556"/>
      <c r="C2556"/>
      <c r="D2556"/>
      <c r="E2556"/>
      <c r="F2556"/>
      <c r="G2556"/>
      <c r="H2556"/>
      <c r="I2556"/>
      <c r="J2556"/>
      <c r="K2556"/>
      <c r="L2556"/>
      <c r="M2556"/>
      <c r="N2556"/>
      <c r="O2556"/>
      <c r="P2556"/>
      <c r="Q2556"/>
    </row>
    <row r="2557" spans="2:17">
      <c r="B2557"/>
      <c r="C2557"/>
      <c r="D2557"/>
      <c r="E2557"/>
      <c r="F2557"/>
      <c r="G2557"/>
      <c r="H2557"/>
      <c r="I2557"/>
      <c r="J2557"/>
      <c r="K2557"/>
      <c r="L2557"/>
      <c r="M2557"/>
      <c r="N2557"/>
      <c r="O2557"/>
      <c r="P2557"/>
      <c r="Q2557"/>
    </row>
    <row r="2558" spans="2:17">
      <c r="B2558"/>
      <c r="C2558"/>
      <c r="D2558"/>
      <c r="E2558"/>
      <c r="F2558"/>
      <c r="G2558"/>
      <c r="H2558"/>
      <c r="I2558"/>
      <c r="J2558"/>
      <c r="K2558"/>
      <c r="L2558"/>
      <c r="M2558"/>
      <c r="N2558"/>
      <c r="O2558"/>
      <c r="P2558"/>
      <c r="Q2558"/>
    </row>
    <row r="2559" spans="2:17">
      <c r="B2559"/>
      <c r="C2559"/>
      <c r="D2559"/>
      <c r="E2559"/>
      <c r="F2559"/>
      <c r="G2559"/>
      <c r="H2559"/>
      <c r="I2559"/>
      <c r="J2559"/>
      <c r="K2559"/>
      <c r="L2559"/>
      <c r="M2559"/>
      <c r="N2559"/>
      <c r="O2559"/>
      <c r="P2559"/>
      <c r="Q2559"/>
    </row>
    <row r="2560" spans="2:17">
      <c r="B2560"/>
      <c r="C2560"/>
      <c r="D2560"/>
      <c r="E2560"/>
      <c r="F2560"/>
      <c r="G2560"/>
      <c r="H2560"/>
      <c r="I2560"/>
      <c r="J2560"/>
      <c r="K2560"/>
      <c r="L2560"/>
      <c r="M2560"/>
      <c r="N2560"/>
      <c r="O2560"/>
      <c r="P2560"/>
      <c r="Q2560"/>
    </row>
    <row r="2561" spans="2:17">
      <c r="B2561"/>
      <c r="C2561"/>
      <c r="D2561"/>
      <c r="E2561"/>
      <c r="F2561"/>
      <c r="G2561"/>
      <c r="H2561"/>
      <c r="I2561"/>
      <c r="J2561"/>
      <c r="K2561"/>
      <c r="L2561"/>
      <c r="M2561"/>
      <c r="N2561"/>
      <c r="O2561"/>
      <c r="P2561"/>
      <c r="Q2561"/>
    </row>
    <row r="2562" spans="2:17">
      <c r="B2562"/>
      <c r="C2562"/>
      <c r="D2562"/>
      <c r="E2562"/>
      <c r="F2562"/>
      <c r="G2562"/>
      <c r="H2562"/>
      <c r="I2562"/>
      <c r="J2562"/>
      <c r="K2562"/>
      <c r="L2562"/>
      <c r="M2562"/>
      <c r="N2562"/>
      <c r="O2562"/>
      <c r="P2562"/>
      <c r="Q2562"/>
    </row>
    <row r="2563" spans="2:17">
      <c r="B2563"/>
      <c r="C2563"/>
      <c r="D2563"/>
      <c r="E2563"/>
      <c r="F2563"/>
      <c r="G2563"/>
      <c r="H2563"/>
      <c r="I2563"/>
      <c r="J2563"/>
      <c r="K2563"/>
      <c r="L2563"/>
      <c r="M2563"/>
      <c r="N2563"/>
      <c r="O2563"/>
      <c r="P2563"/>
      <c r="Q2563"/>
    </row>
    <row r="2564" spans="2:17">
      <c r="B2564"/>
      <c r="C2564"/>
      <c r="D2564"/>
      <c r="E2564"/>
      <c r="F2564"/>
      <c r="G2564"/>
      <c r="H2564"/>
      <c r="I2564"/>
      <c r="J2564"/>
      <c r="K2564"/>
      <c r="L2564"/>
      <c r="M2564"/>
      <c r="N2564"/>
      <c r="O2564"/>
      <c r="P2564"/>
      <c r="Q2564"/>
    </row>
    <row r="2565" spans="2:17">
      <c r="B2565"/>
      <c r="C2565"/>
      <c r="D2565"/>
      <c r="E2565"/>
      <c r="F2565"/>
      <c r="G2565"/>
      <c r="H2565"/>
      <c r="I2565"/>
      <c r="J2565"/>
      <c r="K2565"/>
      <c r="L2565"/>
      <c r="M2565"/>
      <c r="N2565"/>
      <c r="O2565"/>
      <c r="P2565"/>
      <c r="Q2565"/>
    </row>
    <row r="2566" spans="2:17">
      <c r="B2566"/>
      <c r="C2566"/>
      <c r="D2566"/>
      <c r="E2566"/>
      <c r="F2566"/>
      <c r="G2566"/>
      <c r="H2566"/>
      <c r="I2566"/>
      <c r="J2566"/>
      <c r="K2566"/>
      <c r="L2566"/>
      <c r="M2566"/>
      <c r="N2566"/>
      <c r="O2566"/>
      <c r="P2566"/>
      <c r="Q2566"/>
    </row>
    <row r="2567" spans="2:17">
      <c r="B2567"/>
      <c r="C2567"/>
      <c r="D2567"/>
      <c r="E2567"/>
      <c r="F2567"/>
      <c r="G2567"/>
      <c r="H2567"/>
      <c r="I2567"/>
      <c r="J2567"/>
      <c r="K2567"/>
      <c r="L2567"/>
      <c r="M2567"/>
      <c r="N2567"/>
      <c r="O2567"/>
      <c r="P2567"/>
      <c r="Q2567"/>
    </row>
    <row r="2568" spans="2:17">
      <c r="B2568"/>
      <c r="C2568"/>
      <c r="D2568"/>
      <c r="E2568"/>
      <c r="F2568"/>
      <c r="G2568"/>
      <c r="H2568"/>
      <c r="I2568"/>
      <c r="J2568"/>
      <c r="K2568"/>
      <c r="L2568"/>
      <c r="M2568"/>
      <c r="N2568"/>
      <c r="O2568"/>
      <c r="P2568"/>
      <c r="Q2568"/>
    </row>
    <row r="2569" spans="2:17">
      <c r="B2569"/>
      <c r="C2569"/>
      <c r="D2569"/>
      <c r="E2569"/>
      <c r="F2569"/>
      <c r="G2569"/>
      <c r="H2569"/>
      <c r="I2569"/>
      <c r="J2569"/>
      <c r="K2569"/>
      <c r="L2569"/>
      <c r="M2569"/>
      <c r="N2569"/>
      <c r="O2569"/>
      <c r="P2569"/>
      <c r="Q2569"/>
    </row>
    <row r="2570" spans="2:17">
      <c r="B2570"/>
      <c r="C2570"/>
      <c r="D2570"/>
      <c r="E2570"/>
      <c r="F2570"/>
      <c r="G2570"/>
      <c r="H2570"/>
      <c r="I2570"/>
      <c r="J2570"/>
      <c r="K2570"/>
      <c r="L2570"/>
      <c r="M2570"/>
      <c r="N2570"/>
      <c r="O2570"/>
      <c r="P2570"/>
      <c r="Q2570"/>
    </row>
    <row r="2571" spans="2:17">
      <c r="B2571"/>
      <c r="C2571"/>
      <c r="D2571"/>
      <c r="E2571"/>
      <c r="F2571"/>
      <c r="G2571"/>
      <c r="H2571"/>
      <c r="I2571"/>
      <c r="J2571"/>
      <c r="K2571"/>
      <c r="L2571"/>
      <c r="M2571"/>
      <c r="N2571"/>
      <c r="O2571"/>
      <c r="P2571"/>
      <c r="Q2571"/>
    </row>
    <row r="2572" spans="2:17">
      <c r="B2572"/>
      <c r="C2572"/>
      <c r="D2572"/>
      <c r="E2572"/>
      <c r="F2572"/>
      <c r="G2572"/>
      <c r="H2572"/>
      <c r="I2572"/>
      <c r="J2572"/>
      <c r="K2572"/>
      <c r="L2572"/>
      <c r="M2572"/>
      <c r="N2572"/>
      <c r="O2572"/>
      <c r="P2572"/>
      <c r="Q2572"/>
    </row>
    <row r="2573" spans="2:17">
      <c r="B2573"/>
      <c r="C2573"/>
      <c r="D2573"/>
      <c r="E2573"/>
      <c r="F2573"/>
      <c r="G2573"/>
      <c r="H2573"/>
      <c r="I2573"/>
      <c r="J2573"/>
      <c r="K2573"/>
      <c r="L2573"/>
      <c r="M2573"/>
      <c r="N2573"/>
      <c r="O2573"/>
      <c r="P2573"/>
      <c r="Q2573"/>
    </row>
    <row r="2574" spans="2:17">
      <c r="B2574"/>
      <c r="C2574"/>
      <c r="D2574"/>
      <c r="E2574"/>
      <c r="F2574"/>
      <c r="G2574"/>
      <c r="H2574"/>
      <c r="I2574"/>
      <c r="J2574"/>
      <c r="K2574"/>
      <c r="L2574"/>
      <c r="M2574"/>
      <c r="N2574"/>
      <c r="O2574"/>
      <c r="P2574"/>
      <c r="Q2574"/>
    </row>
    <row r="2575" spans="2:17">
      <c r="B2575"/>
      <c r="C2575"/>
      <c r="D2575"/>
      <c r="E2575"/>
      <c r="F2575"/>
      <c r="G2575"/>
      <c r="H2575"/>
      <c r="I2575"/>
      <c r="J2575"/>
      <c r="K2575"/>
      <c r="L2575"/>
      <c r="M2575"/>
      <c r="N2575"/>
      <c r="O2575"/>
      <c r="P2575"/>
      <c r="Q2575"/>
    </row>
    <row r="2576" spans="2:17">
      <c r="B2576"/>
      <c r="C2576"/>
      <c r="D2576"/>
      <c r="E2576"/>
      <c r="F2576"/>
      <c r="G2576"/>
      <c r="H2576"/>
      <c r="I2576"/>
      <c r="J2576"/>
      <c r="K2576"/>
      <c r="L2576"/>
      <c r="M2576"/>
      <c r="N2576"/>
      <c r="O2576"/>
      <c r="P2576"/>
      <c r="Q2576"/>
    </row>
    <row r="2577" spans="2:17">
      <c r="B2577"/>
      <c r="C2577"/>
      <c r="D2577"/>
      <c r="E2577"/>
      <c r="F2577"/>
      <c r="G2577"/>
      <c r="H2577"/>
      <c r="I2577"/>
      <c r="J2577"/>
      <c r="K2577"/>
      <c r="L2577"/>
      <c r="M2577"/>
      <c r="N2577"/>
      <c r="O2577"/>
      <c r="P2577"/>
      <c r="Q2577"/>
    </row>
    <row r="2578" spans="2:17">
      <c r="B2578"/>
      <c r="C2578"/>
      <c r="D2578"/>
      <c r="E2578"/>
      <c r="F2578"/>
      <c r="G2578"/>
      <c r="H2578"/>
      <c r="I2578"/>
      <c r="J2578"/>
      <c r="K2578"/>
      <c r="L2578"/>
      <c r="M2578"/>
      <c r="N2578"/>
      <c r="O2578"/>
      <c r="P2578"/>
      <c r="Q2578"/>
    </row>
    <row r="2579" spans="2:17">
      <c r="B2579"/>
      <c r="C2579"/>
      <c r="D2579"/>
      <c r="E2579"/>
      <c r="F2579"/>
      <c r="G2579"/>
      <c r="H2579"/>
      <c r="I2579"/>
      <c r="J2579"/>
      <c r="K2579"/>
      <c r="L2579"/>
      <c r="M2579"/>
      <c r="N2579"/>
      <c r="O2579"/>
      <c r="P2579"/>
      <c r="Q2579"/>
    </row>
    <row r="2580" spans="2:17">
      <c r="B2580"/>
      <c r="C2580"/>
      <c r="D2580"/>
      <c r="E2580"/>
      <c r="F2580"/>
      <c r="G2580"/>
      <c r="H2580"/>
      <c r="I2580"/>
      <c r="J2580"/>
      <c r="K2580"/>
      <c r="L2580"/>
      <c r="M2580"/>
      <c r="N2580"/>
      <c r="O2580"/>
      <c r="P2580"/>
      <c r="Q2580"/>
    </row>
    <row r="2581" spans="2:17">
      <c r="B2581"/>
      <c r="C2581"/>
      <c r="D2581"/>
      <c r="E2581"/>
      <c r="F2581"/>
      <c r="G2581"/>
      <c r="H2581"/>
      <c r="I2581"/>
      <c r="J2581"/>
      <c r="K2581"/>
      <c r="L2581"/>
      <c r="M2581"/>
      <c r="N2581"/>
      <c r="O2581"/>
      <c r="P2581"/>
      <c r="Q2581"/>
    </row>
    <row r="2582" spans="2:17">
      <c r="B2582"/>
      <c r="C2582"/>
      <c r="D2582"/>
      <c r="E2582"/>
      <c r="F2582"/>
      <c r="G2582"/>
      <c r="H2582"/>
      <c r="I2582"/>
      <c r="J2582"/>
      <c r="K2582"/>
      <c r="L2582"/>
      <c r="M2582"/>
      <c r="N2582"/>
      <c r="O2582"/>
      <c r="P2582"/>
      <c r="Q2582"/>
    </row>
    <row r="2583" spans="2:17">
      <c r="B2583"/>
      <c r="C2583"/>
      <c r="D2583"/>
      <c r="E2583"/>
      <c r="F2583"/>
      <c r="G2583"/>
      <c r="H2583"/>
      <c r="I2583"/>
      <c r="J2583"/>
      <c r="K2583"/>
      <c r="L2583"/>
      <c r="M2583"/>
      <c r="N2583"/>
      <c r="O2583"/>
      <c r="P2583"/>
      <c r="Q2583"/>
    </row>
    <row r="2584" spans="2:17">
      <c r="B2584"/>
      <c r="C2584"/>
      <c r="D2584"/>
      <c r="E2584"/>
      <c r="F2584"/>
      <c r="G2584"/>
      <c r="H2584"/>
      <c r="I2584"/>
      <c r="J2584"/>
      <c r="K2584"/>
      <c r="L2584"/>
      <c r="M2584"/>
      <c r="N2584"/>
      <c r="O2584"/>
      <c r="P2584"/>
      <c r="Q2584"/>
    </row>
    <row r="2585" spans="2:17">
      <c r="B2585"/>
      <c r="C2585"/>
      <c r="D2585"/>
      <c r="E2585"/>
      <c r="F2585"/>
      <c r="G2585"/>
      <c r="H2585"/>
      <c r="I2585"/>
      <c r="J2585"/>
      <c r="K2585"/>
      <c r="L2585"/>
      <c r="M2585"/>
      <c r="N2585"/>
      <c r="O2585"/>
      <c r="P2585"/>
      <c r="Q2585"/>
    </row>
    <row r="2586" spans="2:17">
      <c r="B2586"/>
      <c r="C2586"/>
      <c r="D2586"/>
      <c r="E2586"/>
      <c r="F2586"/>
      <c r="G2586"/>
      <c r="H2586"/>
      <c r="I2586"/>
      <c r="J2586"/>
      <c r="K2586"/>
      <c r="L2586"/>
      <c r="M2586"/>
      <c r="N2586"/>
      <c r="O2586"/>
      <c r="P2586"/>
      <c r="Q2586"/>
    </row>
    <row r="2587" spans="2:17">
      <c r="B2587"/>
      <c r="C2587"/>
      <c r="D2587"/>
      <c r="E2587"/>
      <c r="F2587"/>
      <c r="G2587"/>
      <c r="H2587"/>
      <c r="I2587"/>
      <c r="J2587"/>
      <c r="K2587"/>
      <c r="L2587"/>
      <c r="M2587"/>
      <c r="N2587"/>
      <c r="O2587"/>
      <c r="P2587"/>
      <c r="Q2587"/>
    </row>
    <row r="2588" spans="2:17">
      <c r="B2588"/>
      <c r="C2588"/>
      <c r="D2588"/>
      <c r="E2588"/>
      <c r="F2588"/>
      <c r="G2588"/>
      <c r="H2588"/>
      <c r="I2588"/>
      <c r="J2588"/>
      <c r="K2588"/>
      <c r="L2588"/>
      <c r="M2588"/>
      <c r="N2588"/>
      <c r="O2588"/>
      <c r="P2588"/>
      <c r="Q2588"/>
    </row>
    <row r="2589" spans="2:17">
      <c r="B2589"/>
      <c r="C2589"/>
      <c r="D2589"/>
      <c r="E2589"/>
      <c r="F2589"/>
      <c r="G2589"/>
      <c r="H2589"/>
      <c r="I2589"/>
      <c r="J2589"/>
      <c r="K2589"/>
      <c r="L2589"/>
      <c r="M2589"/>
      <c r="N2589"/>
      <c r="O2589"/>
      <c r="P2589"/>
      <c r="Q2589"/>
    </row>
    <row r="2590" spans="2:17">
      <c r="B2590"/>
      <c r="C2590"/>
      <c r="D2590"/>
      <c r="E2590"/>
      <c r="F2590"/>
      <c r="G2590"/>
      <c r="H2590"/>
      <c r="I2590"/>
      <c r="J2590"/>
      <c r="K2590"/>
      <c r="L2590"/>
      <c r="M2590"/>
      <c r="N2590"/>
      <c r="O2590"/>
      <c r="P2590"/>
      <c r="Q2590"/>
    </row>
    <row r="2591" spans="2:17">
      <c r="B2591"/>
      <c r="C2591"/>
      <c r="D2591"/>
      <c r="E2591"/>
      <c r="F2591"/>
      <c r="G2591"/>
      <c r="H2591"/>
      <c r="I2591"/>
      <c r="J2591"/>
      <c r="K2591"/>
      <c r="L2591"/>
      <c r="M2591"/>
      <c r="N2591"/>
      <c r="O2591"/>
      <c r="P2591"/>
      <c r="Q2591"/>
    </row>
    <row r="2592" spans="2:17">
      <c r="B2592"/>
      <c r="C2592"/>
      <c r="D2592"/>
      <c r="E2592"/>
      <c r="F2592"/>
      <c r="G2592"/>
      <c r="H2592"/>
      <c r="I2592"/>
      <c r="J2592"/>
      <c r="K2592"/>
      <c r="L2592"/>
      <c r="M2592"/>
      <c r="N2592"/>
      <c r="O2592"/>
      <c r="P2592"/>
      <c r="Q2592"/>
    </row>
    <row r="2593" spans="2:17">
      <c r="B2593"/>
      <c r="C2593"/>
      <c r="D2593"/>
      <c r="E2593"/>
      <c r="F2593"/>
      <c r="G2593"/>
      <c r="H2593"/>
      <c r="I2593"/>
      <c r="J2593"/>
      <c r="K2593"/>
      <c r="L2593"/>
      <c r="M2593"/>
      <c r="N2593"/>
      <c r="O2593"/>
      <c r="P2593"/>
      <c r="Q2593"/>
    </row>
    <row r="2594" spans="2:17">
      <c r="B2594"/>
      <c r="C2594"/>
      <c r="D2594"/>
      <c r="E2594"/>
      <c r="F2594"/>
      <c r="G2594"/>
      <c r="H2594"/>
      <c r="I2594"/>
      <c r="J2594"/>
      <c r="K2594"/>
      <c r="L2594"/>
      <c r="M2594"/>
      <c r="N2594"/>
      <c r="O2594"/>
      <c r="P2594"/>
      <c r="Q2594"/>
    </row>
    <row r="2595" spans="2:17">
      <c r="B2595"/>
      <c r="C2595"/>
      <c r="D2595"/>
      <c r="E2595"/>
      <c r="F2595"/>
      <c r="G2595"/>
      <c r="H2595"/>
      <c r="I2595"/>
      <c r="J2595"/>
      <c r="K2595"/>
      <c r="L2595"/>
      <c r="M2595"/>
      <c r="N2595"/>
      <c r="O2595"/>
      <c r="P2595"/>
      <c r="Q2595"/>
    </row>
    <row r="2596" spans="2:17">
      <c r="B2596"/>
      <c r="C2596"/>
      <c r="D2596"/>
      <c r="E2596"/>
      <c r="F2596"/>
      <c r="G2596"/>
      <c r="H2596"/>
      <c r="I2596"/>
      <c r="J2596"/>
      <c r="K2596"/>
      <c r="L2596"/>
      <c r="M2596"/>
      <c r="N2596"/>
      <c r="O2596"/>
      <c r="P2596"/>
      <c r="Q2596"/>
    </row>
    <row r="2597" spans="2:17">
      <c r="B2597"/>
      <c r="C2597"/>
      <c r="D2597"/>
      <c r="E2597"/>
      <c r="F2597"/>
      <c r="G2597"/>
      <c r="H2597"/>
      <c r="I2597"/>
      <c r="J2597"/>
      <c r="K2597"/>
      <c r="L2597"/>
      <c r="M2597"/>
      <c r="N2597"/>
      <c r="O2597"/>
      <c r="P2597"/>
      <c r="Q2597"/>
    </row>
    <row r="2598" spans="2:17">
      <c r="B2598"/>
      <c r="C2598"/>
      <c r="D2598"/>
      <c r="E2598"/>
      <c r="F2598"/>
      <c r="G2598"/>
      <c r="H2598"/>
      <c r="I2598"/>
      <c r="J2598"/>
      <c r="K2598"/>
      <c r="L2598"/>
      <c r="M2598"/>
      <c r="N2598"/>
      <c r="O2598"/>
      <c r="P2598"/>
      <c r="Q2598"/>
    </row>
    <row r="2599" spans="2:17">
      <c r="B2599"/>
      <c r="C2599"/>
      <c r="D2599"/>
      <c r="E2599"/>
      <c r="F2599"/>
      <c r="G2599"/>
      <c r="H2599"/>
      <c r="I2599"/>
      <c r="J2599"/>
      <c r="K2599"/>
      <c r="L2599"/>
      <c r="M2599"/>
      <c r="N2599"/>
      <c r="O2599"/>
      <c r="P2599"/>
      <c r="Q2599"/>
    </row>
    <row r="2600" spans="2:17">
      <c r="B2600"/>
      <c r="C2600"/>
      <c r="D2600"/>
      <c r="E2600"/>
      <c r="F2600"/>
      <c r="G2600"/>
      <c r="H2600"/>
      <c r="I2600"/>
      <c r="J2600"/>
      <c r="K2600"/>
      <c r="L2600"/>
      <c r="M2600"/>
      <c r="N2600"/>
      <c r="O2600"/>
      <c r="P2600"/>
      <c r="Q2600"/>
    </row>
    <row r="2601" spans="2:17">
      <c r="B2601"/>
      <c r="C2601"/>
      <c r="D2601"/>
      <c r="E2601"/>
      <c r="F2601"/>
      <c r="G2601"/>
      <c r="H2601"/>
      <c r="I2601"/>
      <c r="J2601"/>
      <c r="K2601"/>
      <c r="L2601"/>
      <c r="M2601"/>
      <c r="N2601"/>
      <c r="O2601"/>
      <c r="P2601"/>
      <c r="Q2601"/>
    </row>
    <row r="2602" spans="2:17">
      <c r="B2602"/>
      <c r="C2602"/>
      <c r="D2602"/>
      <c r="E2602"/>
      <c r="F2602"/>
      <c r="G2602"/>
      <c r="H2602"/>
      <c r="I2602"/>
      <c r="J2602"/>
      <c r="K2602"/>
      <c r="L2602"/>
      <c r="M2602"/>
      <c r="N2602"/>
      <c r="O2602"/>
      <c r="P2602"/>
      <c r="Q2602"/>
    </row>
    <row r="2603" spans="2:17">
      <c r="B2603"/>
      <c r="C2603"/>
      <c r="D2603"/>
      <c r="E2603"/>
      <c r="F2603"/>
      <c r="G2603"/>
      <c r="H2603"/>
      <c r="I2603"/>
      <c r="J2603"/>
      <c r="K2603"/>
      <c r="L2603"/>
      <c r="M2603"/>
      <c r="N2603"/>
      <c r="O2603"/>
      <c r="P2603"/>
      <c r="Q2603"/>
    </row>
    <row r="2604" spans="2:17">
      <c r="B2604"/>
      <c r="C2604"/>
      <c r="D2604"/>
      <c r="E2604"/>
      <c r="F2604"/>
      <c r="G2604"/>
      <c r="H2604"/>
      <c r="I2604"/>
      <c r="J2604"/>
      <c r="K2604"/>
      <c r="L2604"/>
      <c r="M2604"/>
      <c r="N2604"/>
      <c r="O2604"/>
      <c r="P2604"/>
      <c r="Q2604"/>
    </row>
    <row r="2605" spans="2:17">
      <c r="B2605"/>
      <c r="C2605"/>
      <c r="D2605"/>
      <c r="E2605"/>
      <c r="F2605"/>
      <c r="G2605"/>
      <c r="H2605"/>
      <c r="I2605"/>
      <c r="J2605"/>
      <c r="K2605"/>
      <c r="L2605"/>
      <c r="M2605"/>
      <c r="N2605"/>
      <c r="O2605"/>
      <c r="P2605"/>
      <c r="Q2605"/>
    </row>
    <row r="2606" spans="2:17">
      <c r="B2606"/>
      <c r="C2606"/>
      <c r="D2606"/>
      <c r="E2606"/>
      <c r="F2606"/>
      <c r="G2606"/>
      <c r="H2606"/>
      <c r="I2606"/>
      <c r="J2606"/>
      <c r="K2606"/>
      <c r="L2606"/>
      <c r="M2606"/>
      <c r="N2606"/>
      <c r="O2606"/>
      <c r="P2606"/>
      <c r="Q2606"/>
    </row>
    <row r="2607" spans="2:17">
      <c r="B2607"/>
      <c r="C2607"/>
      <c r="D2607"/>
      <c r="E2607"/>
      <c r="F2607"/>
      <c r="G2607"/>
      <c r="H2607"/>
      <c r="I2607"/>
      <c r="J2607"/>
      <c r="K2607"/>
      <c r="L2607"/>
      <c r="M2607"/>
      <c r="N2607"/>
      <c r="O2607"/>
      <c r="P2607"/>
      <c r="Q2607"/>
    </row>
    <row r="2608" spans="2:17">
      <c r="B2608"/>
      <c r="C2608"/>
      <c r="D2608"/>
      <c r="E2608"/>
      <c r="F2608"/>
      <c r="G2608"/>
      <c r="H2608"/>
      <c r="I2608"/>
      <c r="J2608"/>
      <c r="K2608"/>
      <c r="L2608"/>
      <c r="M2608"/>
      <c r="N2608"/>
      <c r="O2608"/>
      <c r="P2608"/>
      <c r="Q2608"/>
    </row>
    <row r="2609" spans="2:17">
      <c r="B2609"/>
      <c r="C2609"/>
      <c r="D2609"/>
      <c r="E2609"/>
      <c r="F2609"/>
      <c r="G2609"/>
      <c r="H2609"/>
      <c r="I2609"/>
      <c r="J2609"/>
      <c r="K2609"/>
      <c r="L2609"/>
      <c r="M2609"/>
      <c r="N2609"/>
      <c r="O2609"/>
      <c r="P2609"/>
      <c r="Q2609"/>
    </row>
    <row r="2610" spans="2:17">
      <c r="B2610"/>
      <c r="C2610"/>
      <c r="D2610"/>
      <c r="E2610"/>
      <c r="F2610"/>
      <c r="G2610"/>
      <c r="H2610"/>
      <c r="I2610"/>
      <c r="J2610"/>
      <c r="K2610"/>
      <c r="L2610"/>
      <c r="M2610"/>
      <c r="N2610"/>
      <c r="O2610"/>
      <c r="P2610"/>
      <c r="Q2610"/>
    </row>
    <row r="2611" spans="2:17">
      <c r="B2611"/>
      <c r="C2611"/>
      <c r="D2611"/>
      <c r="E2611"/>
      <c r="F2611"/>
      <c r="G2611"/>
      <c r="H2611"/>
      <c r="I2611"/>
      <c r="J2611"/>
      <c r="K2611"/>
      <c r="L2611"/>
      <c r="M2611"/>
      <c r="N2611"/>
      <c r="O2611"/>
      <c r="P2611"/>
      <c r="Q2611"/>
    </row>
    <row r="2612" spans="2:17">
      <c r="B2612"/>
      <c r="C2612"/>
      <c r="D2612"/>
      <c r="E2612"/>
      <c r="F2612"/>
      <c r="G2612"/>
      <c r="H2612"/>
      <c r="I2612"/>
      <c r="J2612"/>
      <c r="K2612"/>
      <c r="L2612"/>
      <c r="M2612"/>
      <c r="N2612"/>
      <c r="O2612"/>
      <c r="P2612"/>
      <c r="Q2612"/>
    </row>
    <row r="2613" spans="2:17">
      <c r="B2613"/>
      <c r="C2613"/>
      <c r="D2613"/>
      <c r="E2613"/>
      <c r="F2613"/>
      <c r="G2613"/>
      <c r="H2613"/>
      <c r="I2613"/>
      <c r="J2613"/>
      <c r="K2613"/>
      <c r="L2613"/>
      <c r="M2613"/>
      <c r="N2613"/>
      <c r="O2613"/>
      <c r="P2613"/>
      <c r="Q2613"/>
    </row>
    <row r="2614" spans="2:17">
      <c r="B2614"/>
      <c r="C2614"/>
      <c r="D2614"/>
      <c r="E2614"/>
      <c r="F2614"/>
      <c r="G2614"/>
      <c r="H2614"/>
      <c r="I2614"/>
      <c r="J2614"/>
      <c r="K2614"/>
      <c r="L2614"/>
      <c r="M2614"/>
      <c r="N2614"/>
      <c r="O2614"/>
      <c r="P2614"/>
      <c r="Q2614"/>
    </row>
    <row r="2615" spans="2:17">
      <c r="B2615"/>
      <c r="C2615"/>
      <c r="D2615"/>
      <c r="E2615"/>
      <c r="F2615"/>
      <c r="G2615"/>
      <c r="H2615"/>
      <c r="I2615"/>
      <c r="J2615"/>
      <c r="K2615"/>
      <c r="L2615"/>
      <c r="M2615"/>
      <c r="N2615"/>
      <c r="O2615"/>
      <c r="P2615"/>
      <c r="Q2615"/>
    </row>
    <row r="2616" spans="2:17">
      <c r="B2616"/>
      <c r="C2616"/>
      <c r="D2616"/>
      <c r="E2616"/>
      <c r="F2616"/>
      <c r="G2616"/>
      <c r="H2616"/>
      <c r="I2616"/>
      <c r="J2616"/>
      <c r="K2616"/>
      <c r="L2616"/>
      <c r="M2616"/>
      <c r="N2616"/>
      <c r="O2616"/>
      <c r="P2616"/>
      <c r="Q2616"/>
    </row>
    <row r="2617" spans="2:17">
      <c r="B2617"/>
      <c r="C2617"/>
      <c r="D2617"/>
      <c r="E2617"/>
      <c r="F2617"/>
      <c r="G2617"/>
      <c r="H2617"/>
      <c r="I2617"/>
      <c r="J2617"/>
      <c r="K2617"/>
      <c r="L2617"/>
      <c r="M2617"/>
      <c r="N2617"/>
      <c r="O2617"/>
      <c r="P2617"/>
      <c r="Q2617"/>
    </row>
    <row r="2618" spans="2:17">
      <c r="B2618"/>
      <c r="C2618"/>
      <c r="D2618"/>
      <c r="E2618"/>
      <c r="F2618"/>
      <c r="G2618"/>
      <c r="H2618"/>
      <c r="I2618"/>
      <c r="J2618"/>
      <c r="K2618"/>
      <c r="L2618"/>
      <c r="M2618"/>
      <c r="N2618"/>
      <c r="O2618"/>
      <c r="P2618"/>
      <c r="Q2618"/>
    </row>
    <row r="2619" spans="2:17">
      <c r="B2619"/>
      <c r="C2619"/>
      <c r="D2619"/>
      <c r="E2619"/>
      <c r="F2619"/>
      <c r="G2619"/>
      <c r="H2619"/>
      <c r="I2619"/>
      <c r="J2619"/>
      <c r="K2619"/>
      <c r="L2619"/>
      <c r="M2619"/>
      <c r="N2619"/>
      <c r="O2619"/>
      <c r="P2619"/>
      <c r="Q2619"/>
    </row>
    <row r="2620" spans="2:17">
      <c r="B2620"/>
      <c r="C2620"/>
      <c r="D2620"/>
      <c r="E2620"/>
      <c r="F2620"/>
      <c r="G2620"/>
      <c r="H2620"/>
      <c r="I2620"/>
      <c r="J2620"/>
      <c r="K2620"/>
      <c r="L2620"/>
      <c r="M2620"/>
      <c r="N2620"/>
      <c r="O2620"/>
      <c r="P2620"/>
      <c r="Q2620"/>
    </row>
    <row r="2621" spans="2:17">
      <c r="B2621"/>
      <c r="C2621"/>
      <c r="D2621"/>
      <c r="E2621"/>
      <c r="F2621"/>
      <c r="G2621"/>
      <c r="H2621"/>
      <c r="I2621"/>
      <c r="J2621"/>
      <c r="K2621"/>
      <c r="L2621"/>
      <c r="M2621"/>
      <c r="N2621"/>
      <c r="O2621"/>
      <c r="P2621"/>
      <c r="Q2621"/>
    </row>
    <row r="2622" spans="2:17">
      <c r="B2622"/>
      <c r="C2622"/>
      <c r="D2622"/>
      <c r="E2622"/>
      <c r="F2622"/>
      <c r="G2622"/>
      <c r="H2622"/>
      <c r="I2622"/>
      <c r="J2622"/>
      <c r="K2622"/>
      <c r="L2622"/>
      <c r="M2622"/>
      <c r="N2622"/>
      <c r="O2622"/>
      <c r="P2622"/>
      <c r="Q2622"/>
    </row>
    <row r="2623" spans="2:17">
      <c r="B2623"/>
      <c r="C2623"/>
      <c r="D2623"/>
      <c r="E2623"/>
      <c r="F2623"/>
      <c r="G2623"/>
      <c r="H2623"/>
      <c r="I2623"/>
      <c r="J2623"/>
      <c r="K2623"/>
      <c r="L2623"/>
      <c r="M2623"/>
      <c r="N2623"/>
      <c r="O2623"/>
      <c r="P2623"/>
      <c r="Q2623"/>
    </row>
    <row r="2624" spans="2:17">
      <c r="B2624"/>
      <c r="C2624"/>
      <c r="D2624"/>
      <c r="E2624"/>
      <c r="F2624"/>
      <c r="G2624"/>
      <c r="H2624"/>
      <c r="I2624"/>
      <c r="J2624"/>
      <c r="K2624"/>
      <c r="L2624"/>
      <c r="M2624"/>
      <c r="N2624"/>
      <c r="O2624"/>
      <c r="P2624"/>
      <c r="Q2624"/>
    </row>
    <row r="2625" spans="2:17">
      <c r="B2625"/>
      <c r="C2625"/>
      <c r="D2625"/>
      <c r="E2625"/>
      <c r="F2625"/>
      <c r="G2625"/>
      <c r="H2625"/>
      <c r="I2625"/>
      <c r="J2625"/>
      <c r="K2625"/>
      <c r="L2625"/>
      <c r="M2625"/>
      <c r="N2625"/>
      <c r="O2625"/>
      <c r="P2625"/>
      <c r="Q2625"/>
    </row>
    <row r="2626" spans="2:17">
      <c r="B2626"/>
      <c r="C2626"/>
      <c r="D2626"/>
      <c r="E2626"/>
      <c r="F2626"/>
      <c r="G2626"/>
      <c r="H2626"/>
      <c r="I2626"/>
      <c r="J2626"/>
      <c r="K2626"/>
      <c r="L2626"/>
      <c r="M2626"/>
      <c r="N2626"/>
      <c r="O2626"/>
      <c r="P2626"/>
      <c r="Q2626"/>
    </row>
    <row r="2627" spans="2:17">
      <c r="B2627"/>
      <c r="C2627"/>
      <c r="D2627"/>
      <c r="E2627"/>
      <c r="F2627"/>
      <c r="G2627"/>
      <c r="H2627"/>
      <c r="I2627"/>
      <c r="J2627"/>
      <c r="K2627"/>
      <c r="L2627"/>
      <c r="M2627"/>
      <c r="N2627"/>
      <c r="O2627"/>
      <c r="P2627"/>
      <c r="Q2627"/>
    </row>
    <row r="2628" spans="2:17">
      <c r="B2628"/>
      <c r="C2628"/>
      <c r="D2628"/>
      <c r="E2628"/>
      <c r="F2628"/>
      <c r="G2628"/>
      <c r="H2628"/>
      <c r="I2628"/>
      <c r="J2628"/>
      <c r="K2628"/>
      <c r="L2628"/>
      <c r="M2628"/>
      <c r="N2628"/>
      <c r="O2628"/>
      <c r="P2628"/>
      <c r="Q2628"/>
    </row>
    <row r="2629" spans="2:17">
      <c r="B2629"/>
      <c r="C2629"/>
      <c r="D2629"/>
      <c r="E2629"/>
      <c r="F2629"/>
      <c r="G2629"/>
      <c r="H2629"/>
      <c r="I2629"/>
      <c r="J2629"/>
      <c r="K2629"/>
      <c r="L2629"/>
      <c r="M2629"/>
      <c r="N2629"/>
      <c r="O2629"/>
      <c r="P2629"/>
      <c r="Q2629"/>
    </row>
    <row r="2630" spans="2:17">
      <c r="B2630"/>
      <c r="C2630"/>
      <c r="D2630"/>
      <c r="E2630"/>
      <c r="F2630"/>
      <c r="G2630"/>
      <c r="H2630"/>
      <c r="I2630"/>
      <c r="J2630"/>
      <c r="K2630"/>
      <c r="L2630"/>
      <c r="M2630"/>
      <c r="N2630"/>
      <c r="O2630"/>
      <c r="P2630"/>
      <c r="Q2630"/>
    </row>
    <row r="2631" spans="2:17">
      <c r="B2631"/>
      <c r="C2631"/>
      <c r="D2631"/>
      <c r="E2631"/>
      <c r="F2631"/>
      <c r="G2631"/>
      <c r="H2631"/>
      <c r="I2631"/>
      <c r="J2631"/>
      <c r="K2631"/>
      <c r="L2631"/>
      <c r="M2631"/>
      <c r="N2631"/>
      <c r="O2631"/>
      <c r="P2631"/>
      <c r="Q2631"/>
    </row>
    <row r="2632" spans="2:17">
      <c r="B2632"/>
      <c r="C2632"/>
      <c r="D2632"/>
      <c r="E2632"/>
      <c r="F2632"/>
      <c r="G2632"/>
      <c r="H2632"/>
      <c r="I2632"/>
      <c r="J2632"/>
      <c r="K2632"/>
      <c r="L2632"/>
      <c r="M2632"/>
      <c r="N2632"/>
      <c r="O2632"/>
      <c r="P2632"/>
      <c r="Q2632"/>
    </row>
    <row r="2633" spans="2:17">
      <c r="B2633"/>
      <c r="C2633"/>
      <c r="D2633"/>
      <c r="E2633"/>
      <c r="F2633"/>
      <c r="G2633"/>
      <c r="H2633"/>
      <c r="I2633"/>
      <c r="J2633"/>
      <c r="K2633"/>
      <c r="L2633"/>
      <c r="M2633"/>
      <c r="N2633"/>
      <c r="O2633"/>
      <c r="P2633"/>
      <c r="Q2633"/>
    </row>
    <row r="2634" spans="2:17">
      <c r="B2634"/>
      <c r="C2634"/>
      <c r="D2634"/>
      <c r="E2634"/>
      <c r="F2634"/>
      <c r="G2634"/>
      <c r="H2634"/>
      <c r="I2634"/>
      <c r="J2634"/>
      <c r="K2634"/>
      <c r="L2634"/>
      <c r="M2634"/>
      <c r="N2634"/>
      <c r="O2634"/>
      <c r="P2634"/>
      <c r="Q2634"/>
    </row>
    <row r="2635" spans="2:17">
      <c r="B2635"/>
      <c r="C2635"/>
      <c r="D2635"/>
      <c r="E2635"/>
      <c r="F2635"/>
      <c r="G2635"/>
      <c r="H2635"/>
      <c r="I2635"/>
      <c r="J2635"/>
      <c r="K2635"/>
      <c r="L2635"/>
      <c r="M2635"/>
      <c r="N2635"/>
      <c r="O2635"/>
      <c r="P2635"/>
      <c r="Q2635"/>
    </row>
    <row r="2636" spans="2:17">
      <c r="B2636"/>
      <c r="C2636"/>
      <c r="D2636"/>
      <c r="E2636"/>
      <c r="F2636"/>
      <c r="G2636"/>
      <c r="H2636"/>
      <c r="I2636"/>
      <c r="J2636"/>
      <c r="K2636"/>
      <c r="L2636"/>
      <c r="M2636"/>
      <c r="N2636"/>
      <c r="O2636"/>
      <c r="P2636"/>
      <c r="Q2636"/>
    </row>
    <row r="2637" spans="2:17">
      <c r="B2637"/>
      <c r="C2637"/>
      <c r="D2637"/>
      <c r="E2637"/>
      <c r="F2637"/>
      <c r="G2637"/>
      <c r="H2637"/>
      <c r="I2637"/>
      <c r="J2637"/>
      <c r="K2637"/>
      <c r="L2637"/>
      <c r="M2637"/>
      <c r="N2637"/>
      <c r="O2637"/>
      <c r="P2637"/>
      <c r="Q2637"/>
    </row>
    <row r="2638" spans="2:17">
      <c r="B2638"/>
      <c r="C2638"/>
      <c r="D2638"/>
      <c r="E2638"/>
      <c r="F2638"/>
      <c r="G2638"/>
      <c r="H2638"/>
      <c r="I2638"/>
      <c r="J2638"/>
      <c r="K2638"/>
      <c r="L2638"/>
      <c r="M2638"/>
      <c r="N2638"/>
      <c r="O2638"/>
      <c r="P2638"/>
      <c r="Q2638"/>
    </row>
    <row r="2639" spans="2:17">
      <c r="B2639"/>
      <c r="C2639"/>
      <c r="D2639"/>
      <c r="E2639"/>
      <c r="F2639"/>
      <c r="G2639"/>
      <c r="H2639"/>
      <c r="I2639"/>
      <c r="J2639"/>
      <c r="K2639"/>
      <c r="L2639"/>
      <c r="M2639"/>
      <c r="N2639"/>
      <c r="O2639"/>
      <c r="P2639"/>
      <c r="Q2639"/>
    </row>
    <row r="2640" spans="2:17">
      <c r="B2640"/>
      <c r="C2640"/>
      <c r="D2640"/>
      <c r="E2640"/>
      <c r="F2640"/>
      <c r="G2640"/>
      <c r="H2640"/>
      <c r="I2640"/>
      <c r="J2640"/>
      <c r="K2640"/>
      <c r="L2640"/>
      <c r="M2640"/>
      <c r="N2640"/>
      <c r="O2640"/>
      <c r="P2640"/>
      <c r="Q2640"/>
    </row>
    <row r="2641" spans="2:17">
      <c r="B2641"/>
      <c r="C2641"/>
      <c r="D2641"/>
      <c r="E2641"/>
      <c r="F2641"/>
      <c r="G2641"/>
      <c r="H2641"/>
      <c r="I2641"/>
      <c r="J2641"/>
      <c r="K2641"/>
      <c r="L2641"/>
      <c r="M2641"/>
      <c r="N2641"/>
      <c r="O2641"/>
      <c r="P2641"/>
      <c r="Q2641"/>
    </row>
    <row r="2642" spans="2:17">
      <c r="B2642"/>
      <c r="C2642"/>
      <c r="D2642"/>
      <c r="E2642"/>
      <c r="F2642"/>
      <c r="G2642"/>
      <c r="H2642"/>
      <c r="I2642"/>
      <c r="J2642"/>
      <c r="K2642"/>
      <c r="L2642"/>
      <c r="M2642"/>
      <c r="N2642"/>
      <c r="O2642"/>
      <c r="P2642"/>
      <c r="Q2642"/>
    </row>
    <row r="2643" spans="2:17">
      <c r="B2643"/>
      <c r="C2643"/>
      <c r="D2643"/>
      <c r="E2643"/>
      <c r="F2643"/>
      <c r="G2643"/>
      <c r="H2643"/>
      <c r="I2643"/>
      <c r="J2643"/>
      <c r="K2643"/>
      <c r="L2643"/>
      <c r="M2643"/>
      <c r="N2643"/>
      <c r="O2643"/>
      <c r="P2643"/>
      <c r="Q2643"/>
    </row>
    <row r="2644" spans="2:17">
      <c r="B2644"/>
      <c r="C2644"/>
      <c r="D2644"/>
      <c r="E2644"/>
      <c r="F2644"/>
      <c r="G2644"/>
      <c r="H2644"/>
      <c r="I2644"/>
      <c r="J2644"/>
      <c r="K2644"/>
      <c r="L2644"/>
      <c r="M2644"/>
      <c r="N2644"/>
      <c r="O2644"/>
      <c r="P2644"/>
      <c r="Q2644"/>
    </row>
    <row r="2645" spans="2:17">
      <c r="B2645"/>
      <c r="C2645"/>
      <c r="D2645"/>
      <c r="E2645"/>
      <c r="F2645"/>
      <c r="G2645"/>
      <c r="H2645"/>
      <c r="I2645"/>
      <c r="J2645"/>
      <c r="K2645"/>
      <c r="L2645"/>
      <c r="M2645"/>
      <c r="N2645"/>
      <c r="O2645"/>
      <c r="P2645"/>
      <c r="Q2645"/>
    </row>
    <row r="2646" spans="2:17">
      <c r="B2646"/>
      <c r="C2646"/>
      <c r="D2646"/>
      <c r="E2646"/>
      <c r="F2646"/>
      <c r="G2646"/>
      <c r="H2646"/>
      <c r="I2646"/>
      <c r="J2646"/>
      <c r="K2646"/>
      <c r="L2646"/>
      <c r="M2646"/>
      <c r="N2646"/>
      <c r="O2646"/>
      <c r="P2646"/>
      <c r="Q2646"/>
    </row>
    <row r="2647" spans="2:17">
      <c r="B2647"/>
      <c r="C2647"/>
      <c r="D2647"/>
      <c r="E2647"/>
      <c r="F2647"/>
      <c r="G2647"/>
      <c r="H2647"/>
      <c r="I2647"/>
      <c r="J2647"/>
      <c r="K2647"/>
      <c r="L2647"/>
      <c r="M2647"/>
      <c r="N2647"/>
      <c r="O2647"/>
      <c r="P2647"/>
      <c r="Q2647"/>
    </row>
    <row r="2648" spans="2:17">
      <c r="B2648"/>
      <c r="C2648"/>
      <c r="D2648"/>
      <c r="E2648"/>
      <c r="F2648"/>
      <c r="G2648"/>
      <c r="H2648"/>
      <c r="I2648"/>
      <c r="J2648"/>
      <c r="K2648"/>
      <c r="L2648"/>
      <c r="M2648"/>
      <c r="N2648"/>
      <c r="O2648"/>
      <c r="P2648"/>
      <c r="Q2648"/>
    </row>
    <row r="2649" spans="2:17">
      <c r="B2649"/>
      <c r="C2649"/>
      <c r="D2649"/>
      <c r="E2649"/>
      <c r="F2649"/>
      <c r="G2649"/>
      <c r="H2649"/>
      <c r="I2649"/>
      <c r="J2649"/>
      <c r="K2649"/>
      <c r="L2649"/>
      <c r="M2649"/>
      <c r="N2649"/>
      <c r="O2649"/>
      <c r="P2649"/>
      <c r="Q2649"/>
    </row>
    <row r="2650" spans="2:17">
      <c r="B2650"/>
      <c r="C2650"/>
      <c r="D2650"/>
      <c r="E2650"/>
      <c r="F2650"/>
      <c r="G2650"/>
      <c r="H2650"/>
      <c r="I2650"/>
      <c r="J2650"/>
      <c r="K2650"/>
      <c r="L2650"/>
      <c r="M2650"/>
      <c r="N2650"/>
      <c r="O2650"/>
      <c r="P2650"/>
      <c r="Q2650"/>
    </row>
    <row r="2651" spans="2:17">
      <c r="B2651"/>
      <c r="C2651"/>
      <c r="D2651"/>
      <c r="E2651"/>
      <c r="F2651"/>
      <c r="G2651"/>
      <c r="H2651"/>
      <c r="I2651"/>
      <c r="J2651"/>
      <c r="K2651"/>
      <c r="L2651"/>
      <c r="M2651"/>
      <c r="N2651"/>
      <c r="O2651"/>
      <c r="P2651"/>
      <c r="Q2651"/>
    </row>
    <row r="2652" spans="2:17">
      <c r="B2652"/>
      <c r="C2652"/>
      <c r="D2652"/>
      <c r="E2652"/>
      <c r="F2652"/>
      <c r="G2652"/>
      <c r="H2652"/>
      <c r="I2652"/>
      <c r="J2652"/>
      <c r="K2652"/>
      <c r="L2652"/>
      <c r="M2652"/>
      <c r="N2652"/>
      <c r="O2652"/>
      <c r="P2652"/>
      <c r="Q2652"/>
    </row>
    <row r="2653" spans="2:17">
      <c r="B2653"/>
      <c r="C2653"/>
      <c r="D2653"/>
      <c r="E2653"/>
      <c r="F2653"/>
      <c r="G2653"/>
      <c r="H2653"/>
      <c r="I2653"/>
      <c r="J2653"/>
      <c r="K2653"/>
      <c r="L2653"/>
      <c r="M2653"/>
      <c r="N2653"/>
      <c r="O2653"/>
      <c r="P2653"/>
      <c r="Q2653"/>
    </row>
    <row r="2654" spans="2:17">
      <c r="B2654"/>
      <c r="C2654"/>
      <c r="D2654"/>
      <c r="E2654"/>
      <c r="F2654"/>
      <c r="G2654"/>
      <c r="H2654"/>
      <c r="I2654"/>
      <c r="J2654"/>
      <c r="K2654"/>
      <c r="L2654"/>
      <c r="M2654"/>
      <c r="N2654"/>
      <c r="O2654"/>
      <c r="P2654"/>
      <c r="Q2654"/>
    </row>
    <row r="2655" spans="2:17">
      <c r="B2655"/>
      <c r="C2655"/>
      <c r="D2655"/>
      <c r="E2655"/>
      <c r="F2655"/>
      <c r="G2655"/>
      <c r="H2655"/>
      <c r="I2655"/>
      <c r="J2655"/>
      <c r="K2655"/>
      <c r="L2655"/>
      <c r="M2655"/>
      <c r="N2655"/>
      <c r="O2655"/>
      <c r="P2655"/>
      <c r="Q2655"/>
    </row>
    <row r="2656" spans="2:17">
      <c r="B2656"/>
      <c r="C2656"/>
      <c r="D2656"/>
      <c r="E2656"/>
      <c r="F2656"/>
      <c r="G2656"/>
      <c r="H2656"/>
      <c r="I2656"/>
      <c r="J2656"/>
      <c r="K2656"/>
      <c r="L2656"/>
      <c r="M2656"/>
      <c r="N2656"/>
      <c r="O2656"/>
      <c r="P2656"/>
      <c r="Q2656"/>
    </row>
    <row r="2657" spans="2:17">
      <c r="B2657"/>
      <c r="C2657"/>
      <c r="D2657"/>
      <c r="E2657"/>
      <c r="F2657"/>
      <c r="G2657"/>
      <c r="H2657"/>
      <c r="I2657"/>
      <c r="J2657"/>
      <c r="K2657"/>
      <c r="L2657"/>
      <c r="M2657"/>
      <c r="N2657"/>
      <c r="O2657"/>
      <c r="P2657"/>
      <c r="Q2657"/>
    </row>
    <row r="2658" spans="2:17">
      <c r="B2658"/>
      <c r="C2658"/>
      <c r="D2658"/>
      <c r="E2658"/>
      <c r="F2658"/>
      <c r="G2658"/>
      <c r="H2658"/>
      <c r="I2658"/>
      <c r="J2658"/>
      <c r="K2658"/>
      <c r="L2658"/>
      <c r="M2658"/>
      <c r="N2658"/>
      <c r="O2658"/>
      <c r="P2658"/>
      <c r="Q2658"/>
    </row>
    <row r="2659" spans="2:17">
      <c r="B2659"/>
      <c r="C2659"/>
      <c r="D2659"/>
      <c r="E2659"/>
      <c r="F2659"/>
      <c r="G2659"/>
      <c r="H2659"/>
      <c r="I2659"/>
      <c r="J2659"/>
      <c r="K2659"/>
      <c r="L2659"/>
      <c r="M2659"/>
      <c r="N2659"/>
      <c r="O2659"/>
      <c r="P2659"/>
      <c r="Q2659"/>
    </row>
    <row r="2660" spans="2:17">
      <c r="B2660"/>
      <c r="C2660"/>
      <c r="D2660"/>
      <c r="E2660"/>
      <c r="F2660"/>
      <c r="G2660"/>
      <c r="H2660"/>
      <c r="I2660"/>
      <c r="J2660"/>
      <c r="K2660"/>
      <c r="L2660"/>
      <c r="M2660"/>
      <c r="N2660"/>
      <c r="O2660"/>
      <c r="P2660"/>
      <c r="Q2660"/>
    </row>
    <row r="2661" spans="2:17">
      <c r="B2661"/>
      <c r="C2661"/>
      <c r="D2661"/>
      <c r="E2661"/>
      <c r="F2661"/>
      <c r="G2661"/>
      <c r="H2661"/>
      <c r="I2661"/>
      <c r="J2661"/>
      <c r="K2661"/>
      <c r="L2661"/>
      <c r="M2661"/>
      <c r="N2661"/>
      <c r="O2661"/>
      <c r="P2661"/>
      <c r="Q2661"/>
    </row>
    <row r="2662" spans="2:17">
      <c r="B2662"/>
      <c r="C2662"/>
      <c r="D2662"/>
      <c r="E2662"/>
      <c r="F2662"/>
      <c r="G2662"/>
      <c r="H2662"/>
      <c r="I2662"/>
      <c r="J2662"/>
      <c r="K2662"/>
      <c r="L2662"/>
      <c r="M2662"/>
      <c r="N2662"/>
      <c r="O2662"/>
      <c r="P2662"/>
      <c r="Q2662"/>
    </row>
    <row r="2663" spans="2:17">
      <c r="B2663"/>
      <c r="C2663"/>
      <c r="D2663"/>
      <c r="E2663"/>
      <c r="F2663"/>
      <c r="G2663"/>
      <c r="H2663"/>
      <c r="I2663"/>
      <c r="J2663"/>
      <c r="K2663"/>
      <c r="L2663"/>
      <c r="M2663"/>
      <c r="N2663"/>
      <c r="O2663"/>
      <c r="P2663"/>
      <c r="Q2663"/>
    </row>
    <row r="2664" spans="2:17">
      <c r="B2664"/>
      <c r="C2664"/>
      <c r="D2664"/>
      <c r="E2664"/>
      <c r="F2664"/>
      <c r="G2664"/>
      <c r="H2664"/>
      <c r="I2664"/>
      <c r="J2664"/>
      <c r="K2664"/>
      <c r="L2664"/>
      <c r="M2664"/>
      <c r="N2664"/>
      <c r="O2664"/>
      <c r="P2664"/>
      <c r="Q2664"/>
    </row>
    <row r="2665" spans="2:17">
      <c r="B2665"/>
      <c r="C2665"/>
      <c r="D2665"/>
      <c r="E2665"/>
      <c r="F2665"/>
      <c r="G2665"/>
      <c r="H2665"/>
      <c r="I2665"/>
      <c r="J2665"/>
      <c r="K2665"/>
      <c r="L2665"/>
      <c r="M2665"/>
      <c r="N2665"/>
      <c r="O2665"/>
      <c r="P2665"/>
      <c r="Q2665"/>
    </row>
    <row r="2666" spans="2:17">
      <c r="B2666"/>
      <c r="C2666"/>
      <c r="D2666"/>
      <c r="E2666"/>
      <c r="F2666"/>
      <c r="G2666"/>
      <c r="H2666"/>
      <c r="I2666"/>
      <c r="J2666"/>
      <c r="K2666"/>
      <c r="L2666"/>
      <c r="M2666"/>
      <c r="N2666"/>
      <c r="O2666"/>
      <c r="P2666"/>
      <c r="Q2666"/>
    </row>
    <row r="2667" spans="2:17">
      <c r="B2667"/>
      <c r="C2667"/>
      <c r="D2667"/>
      <c r="E2667"/>
      <c r="F2667"/>
      <c r="G2667"/>
      <c r="H2667"/>
      <c r="I2667"/>
      <c r="J2667"/>
      <c r="K2667"/>
      <c r="L2667"/>
      <c r="M2667"/>
      <c r="N2667"/>
      <c r="O2667"/>
      <c r="P2667"/>
      <c r="Q2667"/>
    </row>
    <row r="2668" spans="2:17">
      <c r="B2668"/>
      <c r="C2668"/>
      <c r="D2668"/>
      <c r="E2668"/>
      <c r="F2668"/>
      <c r="G2668"/>
      <c r="H2668"/>
      <c r="I2668"/>
      <c r="J2668"/>
      <c r="K2668"/>
      <c r="L2668"/>
      <c r="M2668"/>
      <c r="N2668"/>
      <c r="O2668"/>
      <c r="P2668"/>
      <c r="Q2668"/>
    </row>
    <row r="2669" spans="2:17">
      <c r="B2669"/>
      <c r="C2669"/>
      <c r="D2669"/>
      <c r="E2669"/>
      <c r="F2669"/>
      <c r="G2669"/>
      <c r="H2669"/>
      <c r="I2669"/>
      <c r="J2669"/>
      <c r="K2669"/>
      <c r="L2669"/>
      <c r="M2669"/>
      <c r="N2669"/>
      <c r="O2669"/>
      <c r="P2669"/>
      <c r="Q2669"/>
    </row>
    <row r="2670" spans="2:17">
      <c r="B2670"/>
      <c r="C2670"/>
      <c r="D2670"/>
      <c r="E2670"/>
      <c r="F2670"/>
      <c r="G2670"/>
      <c r="H2670"/>
      <c r="I2670"/>
      <c r="J2670"/>
      <c r="K2670"/>
      <c r="L2670"/>
      <c r="M2670"/>
      <c r="N2670"/>
      <c r="O2670"/>
      <c r="P2670"/>
      <c r="Q2670"/>
    </row>
    <row r="2671" spans="2:17">
      <c r="B2671"/>
      <c r="C2671"/>
      <c r="D2671"/>
      <c r="E2671"/>
      <c r="F2671"/>
      <c r="G2671"/>
      <c r="H2671"/>
      <c r="I2671"/>
      <c r="J2671"/>
      <c r="K2671"/>
      <c r="L2671"/>
      <c r="M2671"/>
      <c r="N2671"/>
      <c r="O2671"/>
      <c r="P2671"/>
      <c r="Q2671"/>
    </row>
    <row r="2672" spans="2:17">
      <c r="B2672"/>
      <c r="C2672"/>
      <c r="D2672"/>
      <c r="E2672"/>
      <c r="F2672"/>
      <c r="G2672"/>
      <c r="H2672"/>
      <c r="I2672"/>
      <c r="J2672"/>
      <c r="K2672"/>
      <c r="L2672"/>
      <c r="M2672"/>
      <c r="N2672"/>
      <c r="O2672"/>
      <c r="P2672"/>
      <c r="Q2672"/>
    </row>
    <row r="2673" spans="2:17">
      <c r="B2673"/>
      <c r="C2673"/>
      <c r="D2673"/>
      <c r="E2673"/>
      <c r="F2673"/>
      <c r="G2673"/>
      <c r="H2673"/>
      <c r="I2673"/>
      <c r="J2673"/>
      <c r="K2673"/>
      <c r="L2673"/>
      <c r="M2673"/>
      <c r="N2673"/>
      <c r="O2673"/>
      <c r="P2673"/>
      <c r="Q2673"/>
    </row>
    <row r="2674" spans="2:17">
      <c r="B2674"/>
      <c r="C2674"/>
      <c r="D2674"/>
      <c r="E2674"/>
      <c r="F2674"/>
      <c r="G2674"/>
      <c r="H2674"/>
      <c r="I2674"/>
      <c r="J2674"/>
      <c r="K2674"/>
      <c r="L2674"/>
      <c r="M2674"/>
      <c r="N2674"/>
      <c r="O2674"/>
      <c r="P2674"/>
      <c r="Q2674"/>
    </row>
    <row r="2675" spans="2:17">
      <c r="B2675"/>
      <c r="C2675"/>
      <c r="D2675"/>
      <c r="E2675"/>
      <c r="F2675"/>
      <c r="G2675"/>
      <c r="H2675"/>
      <c r="I2675"/>
      <c r="J2675"/>
      <c r="K2675"/>
      <c r="L2675"/>
      <c r="M2675"/>
      <c r="N2675"/>
      <c r="O2675"/>
      <c r="P2675"/>
      <c r="Q2675"/>
    </row>
    <row r="2676" spans="2:17">
      <c r="B2676"/>
      <c r="C2676"/>
      <c r="D2676"/>
      <c r="E2676"/>
      <c r="F2676"/>
      <c r="G2676"/>
      <c r="H2676"/>
      <c r="I2676"/>
      <c r="J2676"/>
      <c r="K2676"/>
      <c r="L2676"/>
      <c r="M2676"/>
      <c r="N2676"/>
      <c r="O2676"/>
      <c r="P2676"/>
      <c r="Q2676"/>
    </row>
    <row r="2677" spans="2:17">
      <c r="B2677"/>
      <c r="C2677"/>
      <c r="D2677"/>
      <c r="E2677"/>
      <c r="F2677"/>
      <c r="G2677"/>
      <c r="H2677"/>
      <c r="I2677"/>
      <c r="J2677"/>
      <c r="K2677"/>
      <c r="L2677"/>
      <c r="M2677"/>
      <c r="N2677"/>
      <c r="O2677"/>
      <c r="P2677"/>
      <c r="Q2677"/>
    </row>
    <row r="2678" spans="2:17">
      <c r="B2678"/>
      <c r="C2678"/>
      <c r="D2678"/>
      <c r="E2678"/>
      <c r="F2678"/>
      <c r="G2678"/>
      <c r="H2678"/>
      <c r="I2678"/>
      <c r="J2678"/>
      <c r="K2678"/>
      <c r="L2678"/>
      <c r="M2678"/>
      <c r="N2678"/>
      <c r="O2678"/>
      <c r="P2678"/>
      <c r="Q2678"/>
    </row>
    <row r="2679" spans="2:17">
      <c r="B2679"/>
      <c r="C2679"/>
      <c r="D2679"/>
      <c r="E2679"/>
      <c r="F2679"/>
      <c r="G2679"/>
      <c r="H2679"/>
      <c r="I2679"/>
      <c r="J2679"/>
      <c r="K2679"/>
      <c r="L2679"/>
      <c r="M2679"/>
      <c r="N2679"/>
      <c r="O2679"/>
      <c r="P2679"/>
      <c r="Q2679"/>
    </row>
    <row r="2680" spans="2:17">
      <c r="B2680"/>
      <c r="C2680"/>
      <c r="D2680"/>
      <c r="E2680"/>
      <c r="F2680"/>
      <c r="G2680"/>
      <c r="H2680"/>
      <c r="I2680"/>
      <c r="J2680"/>
      <c r="K2680"/>
      <c r="L2680"/>
      <c r="M2680"/>
      <c r="N2680"/>
      <c r="O2680"/>
      <c r="P2680"/>
      <c r="Q2680"/>
    </row>
    <row r="2681" spans="2:17">
      <c r="B2681"/>
      <c r="C2681"/>
      <c r="D2681"/>
      <c r="E2681"/>
      <c r="F2681"/>
      <c r="G2681"/>
      <c r="H2681"/>
      <c r="I2681"/>
      <c r="J2681"/>
      <c r="K2681"/>
      <c r="L2681"/>
      <c r="M2681"/>
      <c r="N2681"/>
      <c r="O2681"/>
      <c r="P2681"/>
      <c r="Q2681"/>
    </row>
    <row r="2682" spans="2:17">
      <c r="B2682"/>
      <c r="C2682"/>
      <c r="D2682"/>
      <c r="E2682"/>
      <c r="F2682"/>
      <c r="G2682"/>
      <c r="H2682"/>
      <c r="I2682"/>
      <c r="J2682"/>
      <c r="K2682"/>
      <c r="L2682"/>
      <c r="M2682"/>
      <c r="N2682"/>
      <c r="O2682"/>
      <c r="P2682"/>
      <c r="Q2682"/>
    </row>
    <row r="2683" spans="2:17">
      <c r="B2683"/>
      <c r="C2683"/>
      <c r="D2683"/>
      <c r="E2683"/>
      <c r="F2683"/>
      <c r="G2683"/>
      <c r="H2683"/>
      <c r="I2683"/>
      <c r="J2683"/>
      <c r="K2683"/>
      <c r="L2683"/>
      <c r="M2683"/>
      <c r="N2683"/>
      <c r="O2683"/>
      <c r="P2683"/>
      <c r="Q2683"/>
    </row>
    <row r="2684" spans="2:17">
      <c r="B2684"/>
      <c r="C2684"/>
      <c r="D2684"/>
      <c r="E2684"/>
      <c r="F2684"/>
      <c r="G2684"/>
      <c r="H2684"/>
      <c r="I2684"/>
      <c r="J2684"/>
      <c r="K2684"/>
      <c r="L2684"/>
      <c r="M2684"/>
      <c r="N2684"/>
      <c r="O2684"/>
      <c r="P2684"/>
      <c r="Q2684"/>
    </row>
    <row r="2685" spans="2:17">
      <c r="B2685"/>
      <c r="C2685"/>
      <c r="D2685"/>
      <c r="E2685"/>
      <c r="F2685"/>
      <c r="G2685"/>
      <c r="H2685"/>
      <c r="I2685"/>
      <c r="J2685"/>
      <c r="K2685"/>
      <c r="L2685"/>
      <c r="M2685"/>
      <c r="N2685"/>
      <c r="O2685"/>
      <c r="P2685"/>
      <c r="Q2685"/>
    </row>
    <row r="2686" spans="2:17">
      <c r="B2686"/>
      <c r="C2686"/>
      <c r="D2686"/>
      <c r="E2686"/>
      <c r="F2686"/>
      <c r="G2686"/>
      <c r="H2686"/>
      <c r="I2686"/>
      <c r="J2686"/>
      <c r="K2686"/>
      <c r="L2686"/>
      <c r="M2686"/>
      <c r="N2686"/>
      <c r="O2686"/>
      <c r="P2686"/>
      <c r="Q2686"/>
    </row>
    <row r="2687" spans="2:17">
      <c r="B2687"/>
      <c r="C2687"/>
      <c r="D2687"/>
      <c r="E2687"/>
      <c r="F2687"/>
      <c r="G2687"/>
      <c r="H2687"/>
      <c r="I2687"/>
      <c r="J2687"/>
      <c r="K2687"/>
      <c r="L2687"/>
      <c r="M2687"/>
      <c r="N2687"/>
      <c r="O2687"/>
      <c r="P2687"/>
      <c r="Q2687"/>
    </row>
    <row r="2688" spans="2:17">
      <c r="B2688"/>
      <c r="C2688"/>
      <c r="D2688"/>
      <c r="E2688"/>
      <c r="F2688"/>
      <c r="G2688"/>
      <c r="H2688"/>
      <c r="I2688"/>
      <c r="J2688"/>
      <c r="K2688"/>
      <c r="L2688"/>
      <c r="M2688"/>
      <c r="N2688"/>
      <c r="O2688"/>
      <c r="P2688"/>
      <c r="Q2688"/>
    </row>
    <row r="2689" spans="2:17">
      <c r="B2689"/>
      <c r="C2689"/>
      <c r="D2689"/>
      <c r="E2689"/>
      <c r="F2689"/>
      <c r="G2689"/>
      <c r="H2689"/>
      <c r="I2689"/>
      <c r="J2689"/>
      <c r="K2689"/>
      <c r="L2689"/>
      <c r="M2689"/>
      <c r="N2689"/>
      <c r="O2689"/>
      <c r="P2689"/>
      <c r="Q2689"/>
    </row>
    <row r="2690" spans="2:17">
      <c r="B2690"/>
      <c r="C2690"/>
      <c r="D2690"/>
      <c r="E2690"/>
      <c r="F2690"/>
      <c r="G2690"/>
      <c r="H2690"/>
      <c r="I2690"/>
      <c r="J2690"/>
      <c r="K2690"/>
      <c r="L2690"/>
      <c r="M2690"/>
      <c r="N2690"/>
      <c r="O2690"/>
      <c r="P2690"/>
      <c r="Q2690"/>
    </row>
    <row r="2691" spans="2:17">
      <c r="B2691"/>
      <c r="C2691"/>
      <c r="D2691"/>
      <c r="E2691"/>
      <c r="F2691"/>
      <c r="G2691"/>
      <c r="H2691"/>
      <c r="I2691"/>
      <c r="J2691"/>
      <c r="K2691"/>
      <c r="L2691"/>
      <c r="M2691"/>
      <c r="N2691"/>
      <c r="O2691"/>
      <c r="P2691"/>
      <c r="Q2691"/>
    </row>
    <row r="2692" spans="2:17">
      <c r="B2692"/>
      <c r="C2692"/>
      <c r="D2692"/>
      <c r="E2692"/>
      <c r="F2692"/>
      <c r="G2692"/>
      <c r="H2692"/>
      <c r="I2692"/>
      <c r="J2692"/>
      <c r="K2692"/>
      <c r="L2692"/>
      <c r="M2692"/>
      <c r="N2692"/>
      <c r="O2692"/>
      <c r="P2692"/>
      <c r="Q2692"/>
    </row>
    <row r="2693" spans="2:17">
      <c r="B2693"/>
      <c r="C2693"/>
      <c r="D2693"/>
      <c r="E2693"/>
      <c r="F2693"/>
      <c r="G2693"/>
      <c r="H2693"/>
      <c r="I2693"/>
      <c r="J2693"/>
      <c r="K2693"/>
      <c r="L2693"/>
      <c r="M2693"/>
      <c r="N2693"/>
      <c r="O2693"/>
      <c r="P2693"/>
      <c r="Q2693"/>
    </row>
    <row r="2694" spans="2:17">
      <c r="B2694"/>
      <c r="C2694"/>
      <c r="D2694"/>
      <c r="E2694"/>
      <c r="F2694"/>
      <c r="G2694"/>
      <c r="H2694"/>
      <c r="I2694"/>
      <c r="J2694"/>
      <c r="K2694"/>
      <c r="L2694"/>
      <c r="M2694"/>
      <c r="N2694"/>
      <c r="O2694"/>
      <c r="P2694"/>
      <c r="Q2694"/>
    </row>
    <row r="2695" spans="2:17">
      <c r="B2695"/>
      <c r="C2695"/>
      <c r="D2695"/>
      <c r="E2695"/>
      <c r="F2695"/>
      <c r="G2695"/>
      <c r="H2695"/>
      <c r="I2695"/>
      <c r="J2695"/>
      <c r="K2695"/>
      <c r="L2695"/>
      <c r="M2695"/>
      <c r="N2695"/>
      <c r="O2695"/>
      <c r="P2695"/>
      <c r="Q2695"/>
    </row>
    <row r="2696" spans="2:17">
      <c r="B2696"/>
      <c r="C2696"/>
      <c r="D2696"/>
      <c r="E2696"/>
      <c r="F2696"/>
      <c r="G2696"/>
      <c r="H2696"/>
      <c r="I2696"/>
      <c r="J2696"/>
      <c r="K2696"/>
      <c r="L2696"/>
      <c r="M2696"/>
      <c r="N2696"/>
      <c r="O2696"/>
      <c r="P2696"/>
      <c r="Q2696"/>
    </row>
    <row r="2697" spans="2:17">
      <c r="B2697"/>
      <c r="C2697"/>
      <c r="D2697"/>
      <c r="E2697"/>
      <c r="F2697"/>
      <c r="G2697"/>
      <c r="H2697"/>
      <c r="I2697"/>
      <c r="J2697"/>
      <c r="K2697"/>
      <c r="L2697"/>
      <c r="M2697"/>
      <c r="N2697"/>
      <c r="O2697"/>
      <c r="P2697"/>
      <c r="Q2697"/>
    </row>
    <row r="2698" spans="2:17">
      <c r="B2698"/>
      <c r="C2698"/>
      <c r="D2698"/>
      <c r="E2698"/>
      <c r="F2698"/>
      <c r="G2698"/>
      <c r="H2698"/>
      <c r="I2698"/>
      <c r="J2698"/>
      <c r="K2698"/>
      <c r="L2698"/>
      <c r="M2698"/>
      <c r="N2698"/>
      <c r="O2698"/>
      <c r="P2698"/>
      <c r="Q2698"/>
    </row>
    <row r="2699" spans="2:17">
      <c r="B2699"/>
      <c r="C2699"/>
      <c r="D2699"/>
      <c r="E2699"/>
      <c r="F2699"/>
      <c r="G2699"/>
      <c r="H2699"/>
      <c r="I2699"/>
      <c r="J2699"/>
      <c r="K2699"/>
      <c r="L2699"/>
      <c r="M2699"/>
      <c r="N2699"/>
      <c r="O2699"/>
      <c r="P2699"/>
      <c r="Q2699"/>
    </row>
    <row r="2700" spans="2:17">
      <c r="B2700"/>
      <c r="C2700"/>
      <c r="D2700"/>
      <c r="E2700"/>
      <c r="F2700"/>
      <c r="G2700"/>
      <c r="H2700"/>
      <c r="I2700"/>
      <c r="J2700"/>
      <c r="K2700"/>
      <c r="L2700"/>
      <c r="M2700"/>
      <c r="N2700"/>
      <c r="O2700"/>
      <c r="P2700"/>
      <c r="Q2700"/>
    </row>
    <row r="2701" spans="2:17">
      <c r="B2701"/>
      <c r="C2701"/>
      <c r="D2701"/>
      <c r="E2701"/>
      <c r="F2701"/>
      <c r="G2701"/>
      <c r="H2701"/>
      <c r="I2701"/>
      <c r="J2701"/>
      <c r="K2701"/>
      <c r="L2701"/>
      <c r="M2701"/>
      <c r="N2701"/>
      <c r="O2701"/>
      <c r="P2701"/>
      <c r="Q2701"/>
    </row>
    <row r="2702" spans="2:17">
      <c r="B2702"/>
      <c r="C2702"/>
      <c r="D2702"/>
      <c r="E2702"/>
      <c r="F2702"/>
      <c r="G2702"/>
      <c r="H2702"/>
      <c r="I2702"/>
      <c r="J2702"/>
      <c r="K2702"/>
      <c r="L2702"/>
      <c r="M2702"/>
      <c r="N2702"/>
      <c r="O2702"/>
      <c r="P2702"/>
      <c r="Q2702"/>
    </row>
    <row r="2703" spans="2:17">
      <c r="B2703"/>
      <c r="C2703"/>
      <c r="D2703"/>
      <c r="E2703"/>
      <c r="F2703"/>
      <c r="G2703"/>
      <c r="H2703"/>
      <c r="I2703"/>
      <c r="J2703"/>
      <c r="K2703"/>
      <c r="L2703"/>
      <c r="M2703"/>
      <c r="N2703"/>
      <c r="O2703"/>
      <c r="P2703"/>
      <c r="Q2703"/>
    </row>
    <row r="2704" spans="2:17">
      <c r="B2704"/>
      <c r="C2704"/>
      <c r="D2704"/>
      <c r="E2704"/>
      <c r="F2704"/>
      <c r="G2704"/>
      <c r="H2704"/>
      <c r="I2704"/>
      <c r="J2704"/>
      <c r="K2704"/>
      <c r="L2704"/>
      <c r="M2704"/>
      <c r="N2704"/>
      <c r="O2704"/>
      <c r="P2704"/>
      <c r="Q2704"/>
    </row>
    <row r="2705" spans="2:17">
      <c r="B2705"/>
      <c r="C2705"/>
      <c r="D2705"/>
      <c r="E2705"/>
      <c r="F2705"/>
      <c r="G2705"/>
      <c r="H2705"/>
      <c r="I2705"/>
      <c r="J2705"/>
      <c r="K2705"/>
      <c r="L2705"/>
      <c r="M2705"/>
      <c r="N2705"/>
      <c r="O2705"/>
      <c r="P2705"/>
      <c r="Q2705"/>
    </row>
    <row r="2706" spans="2:17">
      <c r="B2706"/>
      <c r="C2706"/>
      <c r="D2706"/>
      <c r="E2706"/>
      <c r="F2706"/>
      <c r="G2706"/>
      <c r="H2706"/>
      <c r="I2706"/>
      <c r="J2706"/>
      <c r="K2706"/>
      <c r="L2706"/>
      <c r="M2706"/>
      <c r="N2706"/>
      <c r="O2706"/>
      <c r="P2706"/>
      <c r="Q2706"/>
    </row>
    <row r="2707" spans="2:17">
      <c r="B2707"/>
      <c r="C2707"/>
      <c r="D2707"/>
      <c r="E2707"/>
      <c r="F2707"/>
      <c r="G2707"/>
      <c r="H2707"/>
      <c r="I2707"/>
      <c r="J2707"/>
      <c r="K2707"/>
      <c r="L2707"/>
      <c r="M2707"/>
      <c r="N2707"/>
      <c r="O2707"/>
      <c r="P2707"/>
      <c r="Q2707"/>
    </row>
    <row r="2708" spans="2:17">
      <c r="B2708"/>
      <c r="C2708"/>
      <c r="D2708"/>
      <c r="E2708"/>
      <c r="F2708"/>
      <c r="G2708"/>
      <c r="H2708"/>
      <c r="I2708"/>
      <c r="J2708"/>
      <c r="K2708"/>
      <c r="L2708"/>
      <c r="M2708"/>
      <c r="N2708"/>
      <c r="O2708"/>
      <c r="P2708"/>
      <c r="Q2708"/>
    </row>
    <row r="2709" spans="2:17">
      <c r="B2709"/>
      <c r="C2709"/>
      <c r="D2709"/>
      <c r="E2709"/>
      <c r="F2709"/>
      <c r="G2709"/>
      <c r="H2709"/>
      <c r="I2709"/>
      <c r="J2709"/>
      <c r="K2709"/>
      <c r="L2709"/>
      <c r="M2709"/>
      <c r="N2709"/>
      <c r="O2709"/>
      <c r="P2709"/>
      <c r="Q2709"/>
    </row>
    <row r="2710" spans="2:17">
      <c r="B2710"/>
      <c r="C2710"/>
      <c r="D2710"/>
      <c r="E2710"/>
      <c r="F2710"/>
      <c r="G2710"/>
      <c r="H2710"/>
      <c r="I2710"/>
      <c r="J2710"/>
      <c r="K2710"/>
      <c r="L2710"/>
      <c r="M2710"/>
      <c r="N2710"/>
      <c r="O2710"/>
      <c r="P2710"/>
      <c r="Q2710"/>
    </row>
    <row r="2711" spans="2:17">
      <c r="B2711"/>
      <c r="C2711"/>
      <c r="D2711"/>
      <c r="E2711"/>
      <c r="F2711"/>
      <c r="G2711"/>
      <c r="H2711"/>
      <c r="I2711"/>
      <c r="J2711"/>
      <c r="K2711"/>
      <c r="L2711"/>
      <c r="M2711"/>
      <c r="N2711"/>
      <c r="O2711"/>
      <c r="P2711"/>
      <c r="Q2711"/>
    </row>
    <row r="2712" spans="2:17">
      <c r="B2712"/>
      <c r="C2712"/>
      <c r="D2712"/>
      <c r="E2712"/>
      <c r="F2712"/>
      <c r="G2712"/>
      <c r="H2712"/>
      <c r="I2712"/>
      <c r="J2712"/>
      <c r="K2712"/>
      <c r="L2712"/>
      <c r="M2712"/>
      <c r="N2712"/>
      <c r="O2712"/>
      <c r="P2712"/>
      <c r="Q2712"/>
    </row>
    <row r="2713" spans="2:17">
      <c r="B2713"/>
      <c r="C2713"/>
      <c r="D2713"/>
      <c r="E2713"/>
      <c r="F2713"/>
      <c r="G2713"/>
      <c r="H2713"/>
      <c r="I2713"/>
      <c r="J2713"/>
      <c r="K2713"/>
      <c r="L2713"/>
      <c r="M2713"/>
      <c r="N2713"/>
      <c r="O2713"/>
      <c r="P2713"/>
      <c r="Q2713"/>
    </row>
    <row r="2714" spans="2:17">
      <c r="B2714"/>
      <c r="C2714"/>
      <c r="D2714"/>
      <c r="E2714"/>
      <c r="F2714"/>
      <c r="G2714"/>
      <c r="H2714"/>
      <c r="I2714"/>
      <c r="J2714"/>
      <c r="K2714"/>
      <c r="L2714"/>
      <c r="M2714"/>
      <c r="N2714"/>
      <c r="O2714"/>
      <c r="P2714"/>
      <c r="Q2714"/>
    </row>
    <row r="2715" spans="2:17">
      <c r="B2715"/>
      <c r="C2715"/>
      <c r="D2715"/>
      <c r="E2715"/>
      <c r="F2715"/>
      <c r="G2715"/>
      <c r="H2715"/>
      <c r="I2715"/>
      <c r="J2715"/>
      <c r="K2715"/>
      <c r="L2715"/>
      <c r="M2715"/>
      <c r="N2715"/>
      <c r="O2715"/>
      <c r="P2715"/>
      <c r="Q2715"/>
    </row>
    <row r="2716" spans="2:17">
      <c r="B2716"/>
      <c r="C2716"/>
      <c r="D2716"/>
      <c r="E2716"/>
      <c r="F2716"/>
      <c r="G2716"/>
      <c r="H2716"/>
      <c r="I2716"/>
      <c r="J2716"/>
      <c r="K2716"/>
      <c r="L2716"/>
      <c r="M2716"/>
      <c r="N2716"/>
      <c r="O2716"/>
      <c r="P2716"/>
      <c r="Q2716"/>
    </row>
    <row r="2717" spans="2:17">
      <c r="B2717"/>
      <c r="C2717"/>
      <c r="D2717"/>
      <c r="E2717"/>
      <c r="F2717"/>
      <c r="G2717"/>
      <c r="H2717"/>
      <c r="I2717"/>
      <c r="J2717"/>
      <c r="K2717"/>
      <c r="L2717"/>
      <c r="M2717"/>
      <c r="N2717"/>
      <c r="O2717"/>
      <c r="P2717"/>
      <c r="Q2717"/>
    </row>
    <row r="2718" spans="2:17">
      <c r="B2718"/>
      <c r="C2718"/>
      <c r="D2718"/>
      <c r="E2718"/>
      <c r="F2718"/>
      <c r="G2718"/>
      <c r="H2718"/>
      <c r="I2718"/>
      <c r="J2718"/>
      <c r="K2718"/>
      <c r="L2718"/>
      <c r="M2718"/>
      <c r="N2718"/>
      <c r="O2718"/>
      <c r="P2718"/>
      <c r="Q2718"/>
    </row>
    <row r="2719" spans="2:17">
      <c r="B2719"/>
      <c r="C2719"/>
      <c r="D2719"/>
      <c r="E2719"/>
      <c r="F2719"/>
      <c r="G2719"/>
      <c r="H2719"/>
      <c r="I2719"/>
      <c r="J2719"/>
      <c r="K2719"/>
      <c r="L2719"/>
      <c r="M2719"/>
      <c r="N2719"/>
      <c r="O2719"/>
      <c r="P2719"/>
      <c r="Q2719"/>
    </row>
    <row r="2720" spans="2:17">
      <c r="B2720"/>
      <c r="C2720"/>
      <c r="D2720"/>
      <c r="E2720"/>
      <c r="F2720"/>
      <c r="G2720"/>
      <c r="H2720"/>
      <c r="I2720"/>
      <c r="J2720"/>
      <c r="K2720"/>
      <c r="L2720"/>
      <c r="M2720"/>
      <c r="N2720"/>
      <c r="O2720"/>
      <c r="P2720"/>
      <c r="Q2720"/>
    </row>
    <row r="2721" spans="2:17">
      <c r="B2721"/>
      <c r="C2721"/>
      <c r="D2721"/>
      <c r="E2721"/>
      <c r="F2721"/>
      <c r="G2721"/>
      <c r="H2721"/>
      <c r="I2721"/>
      <c r="J2721"/>
      <c r="K2721"/>
      <c r="L2721"/>
      <c r="M2721"/>
      <c r="N2721"/>
      <c r="O2721"/>
      <c r="P2721"/>
      <c r="Q2721"/>
    </row>
    <row r="2722" spans="2:17">
      <c r="B2722"/>
      <c r="C2722"/>
      <c r="D2722"/>
      <c r="E2722"/>
      <c r="F2722"/>
      <c r="G2722"/>
      <c r="H2722"/>
      <c r="I2722"/>
      <c r="J2722"/>
      <c r="K2722"/>
      <c r="L2722"/>
      <c r="M2722"/>
      <c r="N2722"/>
      <c r="O2722"/>
      <c r="P2722"/>
      <c r="Q2722"/>
    </row>
    <row r="2723" spans="2:17">
      <c r="B2723"/>
      <c r="C2723"/>
      <c r="D2723"/>
      <c r="E2723"/>
      <c r="F2723"/>
      <c r="G2723"/>
      <c r="H2723"/>
      <c r="I2723"/>
      <c r="J2723"/>
      <c r="K2723"/>
      <c r="L2723"/>
      <c r="M2723"/>
      <c r="N2723"/>
      <c r="O2723"/>
      <c r="P2723"/>
      <c r="Q2723"/>
    </row>
    <row r="2724" spans="2:17">
      <c r="B2724"/>
      <c r="C2724"/>
      <c r="D2724"/>
      <c r="E2724"/>
      <c r="F2724"/>
      <c r="G2724"/>
      <c r="H2724"/>
      <c r="I2724"/>
      <c r="J2724"/>
      <c r="K2724"/>
      <c r="L2724"/>
      <c r="M2724"/>
      <c r="N2724"/>
      <c r="O2724"/>
      <c r="P2724"/>
      <c r="Q2724"/>
    </row>
    <row r="2725" spans="2:17">
      <c r="B2725"/>
      <c r="C2725"/>
      <c r="D2725"/>
      <c r="E2725"/>
      <c r="F2725"/>
      <c r="G2725"/>
      <c r="H2725"/>
      <c r="I2725"/>
      <c r="J2725"/>
      <c r="K2725"/>
      <c r="L2725"/>
      <c r="M2725"/>
      <c r="N2725"/>
      <c r="O2725"/>
      <c r="P2725"/>
      <c r="Q2725"/>
    </row>
    <row r="2726" spans="2:17">
      <c r="B2726"/>
      <c r="C2726"/>
      <c r="D2726"/>
      <c r="E2726"/>
      <c r="F2726"/>
      <c r="G2726"/>
      <c r="H2726"/>
      <c r="I2726"/>
      <c r="J2726"/>
      <c r="K2726"/>
      <c r="L2726"/>
      <c r="M2726"/>
      <c r="N2726"/>
      <c r="O2726"/>
      <c r="P2726"/>
      <c r="Q2726"/>
    </row>
    <row r="2727" spans="2:17">
      <c r="B2727"/>
      <c r="C2727"/>
      <c r="D2727"/>
      <c r="E2727"/>
      <c r="F2727"/>
      <c r="G2727"/>
      <c r="H2727"/>
      <c r="I2727"/>
      <c r="J2727"/>
      <c r="K2727"/>
      <c r="L2727"/>
      <c r="M2727"/>
      <c r="N2727"/>
      <c r="O2727"/>
      <c r="P2727"/>
      <c r="Q2727"/>
    </row>
    <row r="2728" spans="2:17">
      <c r="B2728"/>
      <c r="C2728"/>
      <c r="D2728"/>
      <c r="E2728"/>
      <c r="F2728"/>
      <c r="G2728"/>
      <c r="H2728"/>
      <c r="I2728"/>
      <c r="J2728"/>
      <c r="K2728"/>
      <c r="L2728"/>
      <c r="M2728"/>
      <c r="N2728"/>
      <c r="O2728"/>
      <c r="P2728"/>
      <c r="Q2728"/>
    </row>
    <row r="2729" spans="2:17">
      <c r="B2729"/>
      <c r="C2729"/>
      <c r="D2729"/>
      <c r="E2729"/>
      <c r="F2729"/>
      <c r="G2729"/>
      <c r="H2729"/>
      <c r="I2729"/>
      <c r="J2729"/>
      <c r="K2729"/>
      <c r="L2729"/>
      <c r="M2729"/>
      <c r="N2729"/>
      <c r="O2729"/>
      <c r="P2729"/>
      <c r="Q2729"/>
    </row>
    <row r="2730" spans="2:17">
      <c r="B2730"/>
      <c r="C2730"/>
      <c r="D2730"/>
      <c r="E2730"/>
      <c r="F2730"/>
      <c r="G2730"/>
      <c r="H2730"/>
      <c r="I2730"/>
      <c r="J2730"/>
      <c r="K2730"/>
      <c r="L2730"/>
      <c r="M2730"/>
      <c r="N2730"/>
      <c r="O2730"/>
      <c r="P2730"/>
      <c r="Q2730"/>
    </row>
    <row r="2731" spans="2:17">
      <c r="B2731"/>
      <c r="C2731"/>
      <c r="D2731"/>
      <c r="E2731"/>
      <c r="F2731"/>
      <c r="G2731"/>
      <c r="H2731"/>
      <c r="I2731"/>
      <c r="J2731"/>
      <c r="K2731"/>
      <c r="L2731"/>
      <c r="M2731"/>
      <c r="N2731"/>
      <c r="O2731"/>
      <c r="P2731"/>
      <c r="Q2731"/>
    </row>
    <row r="2732" spans="2:17">
      <c r="B2732"/>
      <c r="C2732"/>
      <c r="D2732"/>
      <c r="E2732"/>
      <c r="F2732"/>
      <c r="G2732"/>
      <c r="H2732"/>
      <c r="I2732"/>
      <c r="J2732"/>
      <c r="K2732"/>
      <c r="L2732"/>
      <c r="M2732"/>
      <c r="N2732"/>
      <c r="O2732"/>
      <c r="P2732"/>
      <c r="Q2732"/>
    </row>
    <row r="2733" spans="2:17">
      <c r="B2733"/>
      <c r="C2733"/>
      <c r="D2733"/>
      <c r="E2733"/>
      <c r="F2733"/>
      <c r="G2733"/>
      <c r="H2733"/>
      <c r="I2733"/>
      <c r="J2733"/>
      <c r="K2733"/>
      <c r="L2733"/>
      <c r="M2733"/>
      <c r="N2733"/>
      <c r="O2733"/>
      <c r="P2733"/>
      <c r="Q2733"/>
    </row>
    <row r="2734" spans="2:17">
      <c r="B2734"/>
      <c r="C2734"/>
      <c r="D2734"/>
      <c r="E2734"/>
      <c r="F2734"/>
      <c r="G2734"/>
      <c r="H2734"/>
      <c r="I2734"/>
      <c r="J2734"/>
      <c r="K2734"/>
      <c r="L2734"/>
      <c r="M2734"/>
      <c r="N2734"/>
      <c r="O2734"/>
      <c r="P2734"/>
      <c r="Q2734"/>
    </row>
    <row r="2735" spans="2:17">
      <c r="B2735"/>
      <c r="C2735"/>
      <c r="D2735"/>
      <c r="E2735"/>
      <c r="F2735"/>
      <c r="G2735"/>
      <c r="H2735"/>
      <c r="I2735"/>
      <c r="J2735"/>
      <c r="K2735"/>
      <c r="L2735"/>
      <c r="M2735"/>
      <c r="N2735"/>
      <c r="O2735"/>
      <c r="P2735"/>
      <c r="Q2735"/>
    </row>
    <row r="2736" spans="2:17">
      <c r="B2736"/>
      <c r="C2736"/>
      <c r="D2736"/>
      <c r="E2736"/>
      <c r="F2736"/>
      <c r="G2736"/>
      <c r="H2736"/>
      <c r="I2736"/>
      <c r="J2736"/>
      <c r="K2736"/>
      <c r="L2736"/>
      <c r="M2736"/>
      <c r="N2736"/>
      <c r="O2736"/>
      <c r="P2736"/>
      <c r="Q2736"/>
    </row>
    <row r="2737" spans="2:17">
      <c r="B2737"/>
      <c r="C2737"/>
      <c r="D2737"/>
      <c r="E2737"/>
      <c r="F2737"/>
      <c r="G2737"/>
      <c r="H2737"/>
      <c r="I2737"/>
      <c r="J2737"/>
      <c r="K2737"/>
      <c r="L2737"/>
      <c r="M2737"/>
      <c r="N2737"/>
      <c r="O2737"/>
      <c r="P2737"/>
      <c r="Q2737"/>
    </row>
    <row r="2738" spans="2:17">
      <c r="B2738"/>
      <c r="C2738"/>
      <c r="D2738"/>
      <c r="E2738"/>
      <c r="F2738"/>
      <c r="G2738"/>
      <c r="H2738"/>
      <c r="I2738"/>
      <c r="J2738"/>
      <c r="K2738"/>
      <c r="L2738"/>
      <c r="M2738"/>
      <c r="N2738"/>
      <c r="O2738"/>
      <c r="P2738"/>
      <c r="Q2738"/>
    </row>
    <row r="2739" spans="2:17">
      <c r="B2739"/>
      <c r="C2739"/>
      <c r="D2739"/>
      <c r="E2739"/>
      <c r="F2739"/>
      <c r="G2739"/>
      <c r="H2739"/>
      <c r="I2739"/>
      <c r="J2739"/>
      <c r="K2739"/>
      <c r="L2739"/>
      <c r="M2739"/>
      <c r="N2739"/>
      <c r="O2739"/>
      <c r="P2739"/>
      <c r="Q2739"/>
    </row>
    <row r="2740" spans="2:17">
      <c r="B2740"/>
      <c r="C2740"/>
      <c r="D2740"/>
      <c r="E2740"/>
      <c r="F2740"/>
      <c r="G2740"/>
      <c r="H2740"/>
      <c r="I2740"/>
      <c r="J2740"/>
      <c r="K2740"/>
      <c r="L2740"/>
      <c r="M2740"/>
      <c r="N2740"/>
      <c r="O2740"/>
      <c r="P2740"/>
      <c r="Q2740"/>
    </row>
    <row r="2741" spans="2:17">
      <c r="B2741"/>
      <c r="C2741"/>
      <c r="D2741"/>
      <c r="E2741"/>
      <c r="F2741"/>
      <c r="G2741"/>
      <c r="H2741"/>
      <c r="I2741"/>
      <c r="J2741"/>
      <c r="K2741"/>
      <c r="L2741"/>
      <c r="M2741"/>
      <c r="N2741"/>
      <c r="O2741"/>
      <c r="P2741"/>
      <c r="Q2741"/>
    </row>
    <row r="2742" spans="2:17">
      <c r="B2742"/>
      <c r="C2742"/>
      <c r="D2742"/>
      <c r="E2742"/>
      <c r="F2742"/>
      <c r="G2742"/>
      <c r="H2742"/>
      <c r="I2742"/>
      <c r="J2742"/>
      <c r="K2742"/>
      <c r="L2742"/>
      <c r="M2742"/>
      <c r="N2742"/>
      <c r="O2742"/>
      <c r="P2742"/>
      <c r="Q2742"/>
    </row>
    <row r="2743" spans="2:17">
      <c r="B2743"/>
      <c r="C2743"/>
      <c r="D2743"/>
      <c r="E2743"/>
      <c r="F2743"/>
      <c r="G2743"/>
      <c r="H2743"/>
      <c r="I2743"/>
      <c r="J2743"/>
      <c r="K2743"/>
      <c r="L2743"/>
      <c r="M2743"/>
      <c r="N2743"/>
      <c r="O2743"/>
      <c r="P2743"/>
      <c r="Q2743"/>
    </row>
    <row r="2744" spans="2:17">
      <c r="B2744"/>
      <c r="C2744"/>
      <c r="D2744"/>
      <c r="E2744"/>
      <c r="F2744"/>
      <c r="G2744"/>
      <c r="H2744"/>
      <c r="I2744"/>
      <c r="J2744"/>
      <c r="K2744"/>
      <c r="L2744"/>
      <c r="M2744"/>
      <c r="N2744"/>
      <c r="O2744"/>
      <c r="P2744"/>
      <c r="Q2744"/>
    </row>
    <row r="2745" spans="2:17">
      <c r="B2745"/>
      <c r="C2745"/>
      <c r="D2745"/>
      <c r="E2745"/>
      <c r="F2745"/>
      <c r="G2745"/>
      <c r="H2745"/>
      <c r="I2745"/>
      <c r="J2745"/>
      <c r="K2745"/>
      <c r="L2745"/>
      <c r="M2745"/>
      <c r="N2745"/>
      <c r="O2745"/>
      <c r="P2745"/>
      <c r="Q2745"/>
    </row>
    <row r="2746" spans="2:17">
      <c r="B2746"/>
      <c r="C2746"/>
      <c r="D2746"/>
      <c r="E2746"/>
      <c r="F2746"/>
      <c r="G2746"/>
      <c r="H2746"/>
      <c r="I2746"/>
      <c r="J2746"/>
      <c r="K2746"/>
      <c r="L2746"/>
      <c r="M2746"/>
      <c r="N2746"/>
      <c r="O2746"/>
      <c r="P2746"/>
      <c r="Q2746"/>
    </row>
    <row r="2747" spans="2:17">
      <c r="B2747"/>
      <c r="C2747"/>
      <c r="D2747"/>
      <c r="E2747"/>
      <c r="F2747"/>
      <c r="G2747"/>
      <c r="H2747"/>
      <c r="I2747"/>
      <c r="J2747"/>
      <c r="K2747"/>
      <c r="L2747"/>
      <c r="M2747"/>
      <c r="N2747"/>
      <c r="O2747"/>
      <c r="P2747"/>
      <c r="Q2747"/>
    </row>
    <row r="2748" spans="2:17">
      <c r="B2748"/>
      <c r="C2748"/>
      <c r="D2748"/>
      <c r="E2748"/>
      <c r="F2748"/>
      <c r="G2748"/>
      <c r="H2748"/>
      <c r="I2748"/>
      <c r="J2748"/>
      <c r="K2748"/>
      <c r="L2748"/>
      <c r="M2748"/>
      <c r="N2748"/>
      <c r="O2748"/>
      <c r="P2748"/>
      <c r="Q2748"/>
    </row>
    <row r="2749" spans="2:17">
      <c r="B2749"/>
      <c r="C2749"/>
      <c r="D2749"/>
      <c r="E2749"/>
      <c r="F2749"/>
      <c r="G2749"/>
      <c r="H2749"/>
      <c r="I2749"/>
      <c r="J2749"/>
      <c r="K2749"/>
      <c r="L2749"/>
      <c r="M2749"/>
      <c r="N2749"/>
      <c r="O2749"/>
      <c r="P2749"/>
      <c r="Q2749"/>
    </row>
    <row r="2750" spans="2:17">
      <c r="B2750"/>
      <c r="C2750"/>
      <c r="D2750"/>
      <c r="E2750"/>
      <c r="F2750"/>
      <c r="G2750"/>
      <c r="H2750"/>
      <c r="I2750"/>
      <c r="J2750"/>
      <c r="K2750"/>
      <c r="L2750"/>
      <c r="M2750"/>
      <c r="N2750"/>
      <c r="O2750"/>
      <c r="P2750"/>
      <c r="Q2750"/>
    </row>
    <row r="2751" spans="2:17">
      <c r="B2751"/>
      <c r="C2751"/>
      <c r="D2751"/>
      <c r="E2751"/>
      <c r="F2751"/>
      <c r="G2751"/>
      <c r="H2751"/>
      <c r="I2751"/>
      <c r="J2751"/>
      <c r="K2751"/>
      <c r="L2751"/>
      <c r="M2751"/>
      <c r="N2751"/>
      <c r="O2751"/>
      <c r="P2751"/>
      <c r="Q2751"/>
    </row>
    <row r="2752" spans="2:17">
      <c r="B2752"/>
      <c r="C2752"/>
      <c r="D2752"/>
      <c r="E2752"/>
      <c r="F2752"/>
      <c r="G2752"/>
      <c r="H2752"/>
      <c r="I2752"/>
      <c r="J2752"/>
      <c r="K2752"/>
      <c r="L2752"/>
      <c r="M2752"/>
      <c r="N2752"/>
      <c r="O2752"/>
      <c r="P2752"/>
      <c r="Q2752"/>
    </row>
    <row r="2753" spans="2:17">
      <c r="B2753"/>
      <c r="C2753"/>
      <c r="D2753"/>
      <c r="E2753"/>
      <c r="F2753"/>
      <c r="G2753"/>
      <c r="H2753"/>
      <c r="I2753"/>
      <c r="J2753"/>
      <c r="K2753"/>
      <c r="L2753"/>
      <c r="M2753"/>
      <c r="N2753"/>
      <c r="O2753"/>
      <c r="P2753"/>
      <c r="Q2753"/>
    </row>
    <row r="2754" spans="2:17">
      <c r="B2754"/>
      <c r="C2754"/>
      <c r="D2754"/>
      <c r="E2754"/>
      <c r="F2754"/>
      <c r="G2754"/>
      <c r="H2754"/>
      <c r="I2754"/>
      <c r="J2754"/>
      <c r="K2754"/>
      <c r="L2754"/>
      <c r="M2754"/>
      <c r="N2754"/>
      <c r="O2754"/>
      <c r="P2754"/>
      <c r="Q2754"/>
    </row>
    <row r="2755" spans="2:17">
      <c r="B2755"/>
      <c r="C2755"/>
      <c r="D2755"/>
      <c r="E2755"/>
      <c r="F2755"/>
      <c r="G2755"/>
      <c r="H2755"/>
      <c r="I2755"/>
      <c r="J2755"/>
      <c r="K2755"/>
      <c r="L2755"/>
      <c r="M2755"/>
      <c r="N2755"/>
      <c r="O2755"/>
      <c r="P2755"/>
      <c r="Q2755"/>
    </row>
    <row r="2756" spans="2:17">
      <c r="B2756"/>
      <c r="C2756"/>
      <c r="D2756"/>
      <c r="E2756"/>
      <c r="F2756"/>
      <c r="G2756"/>
      <c r="H2756"/>
      <c r="I2756"/>
      <c r="J2756"/>
      <c r="K2756"/>
      <c r="L2756"/>
      <c r="M2756"/>
      <c r="N2756"/>
      <c r="O2756"/>
      <c r="P2756"/>
      <c r="Q2756"/>
    </row>
    <row r="2757" spans="2:17">
      <c r="B2757"/>
      <c r="C2757"/>
      <c r="D2757"/>
      <c r="E2757"/>
      <c r="F2757"/>
      <c r="G2757"/>
      <c r="H2757"/>
      <c r="I2757"/>
      <c r="J2757"/>
      <c r="K2757"/>
      <c r="L2757"/>
      <c r="M2757"/>
      <c r="N2757"/>
      <c r="O2757"/>
      <c r="P2757"/>
      <c r="Q2757"/>
    </row>
    <row r="2758" spans="2:17">
      <c r="B2758"/>
      <c r="C2758"/>
      <c r="D2758"/>
      <c r="E2758"/>
      <c r="F2758"/>
      <c r="G2758"/>
      <c r="H2758"/>
      <c r="I2758"/>
      <c r="J2758"/>
      <c r="K2758"/>
      <c r="L2758"/>
      <c r="M2758"/>
      <c r="N2758"/>
      <c r="O2758"/>
      <c r="P2758"/>
      <c r="Q2758"/>
    </row>
    <row r="2759" spans="2:17">
      <c r="B2759"/>
      <c r="C2759"/>
      <c r="D2759"/>
      <c r="E2759"/>
      <c r="F2759"/>
      <c r="G2759"/>
      <c r="H2759"/>
      <c r="I2759"/>
      <c r="J2759"/>
      <c r="K2759"/>
      <c r="L2759"/>
      <c r="M2759"/>
      <c r="N2759"/>
      <c r="O2759"/>
      <c r="P2759"/>
      <c r="Q2759"/>
    </row>
    <row r="2760" spans="2:17">
      <c r="B2760"/>
      <c r="C2760"/>
      <c r="D2760"/>
      <c r="E2760"/>
      <c r="F2760"/>
      <c r="G2760"/>
      <c r="H2760"/>
      <c r="I2760"/>
      <c r="J2760"/>
      <c r="K2760"/>
      <c r="L2760"/>
      <c r="M2760"/>
      <c r="N2760"/>
      <c r="O2760"/>
      <c r="P2760"/>
      <c r="Q2760"/>
    </row>
    <row r="2761" spans="2:17">
      <c r="B2761"/>
      <c r="C2761"/>
      <c r="D2761"/>
      <c r="E2761"/>
      <c r="F2761"/>
      <c r="G2761"/>
      <c r="H2761"/>
      <c r="I2761"/>
      <c r="J2761"/>
      <c r="K2761"/>
      <c r="L2761"/>
      <c r="M2761"/>
      <c r="N2761"/>
      <c r="O2761"/>
      <c r="P2761"/>
      <c r="Q2761"/>
    </row>
    <row r="2762" spans="2:17">
      <c r="B2762"/>
      <c r="C2762"/>
      <c r="D2762"/>
      <c r="E2762"/>
      <c r="F2762"/>
      <c r="G2762"/>
      <c r="H2762"/>
      <c r="I2762"/>
      <c r="J2762"/>
      <c r="K2762"/>
      <c r="L2762"/>
      <c r="M2762"/>
      <c r="N2762"/>
      <c r="O2762"/>
      <c r="P2762"/>
      <c r="Q2762"/>
    </row>
    <row r="2763" spans="2:17">
      <c r="B2763"/>
      <c r="C2763"/>
      <c r="D2763"/>
      <c r="E2763"/>
      <c r="F2763"/>
      <c r="G2763"/>
      <c r="H2763"/>
      <c r="I2763"/>
      <c r="J2763"/>
      <c r="K2763"/>
      <c r="L2763"/>
      <c r="M2763"/>
      <c r="N2763"/>
      <c r="O2763"/>
      <c r="P2763"/>
      <c r="Q2763"/>
    </row>
    <row r="2764" spans="2:17">
      <c r="B2764"/>
      <c r="C2764"/>
      <c r="D2764"/>
      <c r="E2764"/>
      <c r="F2764"/>
      <c r="G2764"/>
      <c r="H2764"/>
      <c r="I2764"/>
      <c r="J2764"/>
      <c r="K2764"/>
      <c r="L2764"/>
      <c r="M2764"/>
      <c r="N2764"/>
      <c r="O2764"/>
      <c r="P2764"/>
      <c r="Q2764"/>
    </row>
    <row r="2765" spans="2:17">
      <c r="B2765"/>
      <c r="C2765"/>
      <c r="D2765"/>
      <c r="E2765"/>
      <c r="F2765"/>
      <c r="G2765"/>
      <c r="H2765"/>
      <c r="I2765"/>
      <c r="J2765"/>
      <c r="K2765"/>
      <c r="L2765"/>
      <c r="M2765"/>
      <c r="N2765"/>
      <c r="O2765"/>
      <c r="P2765"/>
      <c r="Q2765"/>
    </row>
    <row r="2766" spans="2:17">
      <c r="B2766"/>
      <c r="C2766"/>
      <c r="D2766"/>
      <c r="E2766"/>
      <c r="F2766"/>
      <c r="G2766"/>
      <c r="H2766"/>
      <c r="I2766"/>
      <c r="J2766"/>
      <c r="K2766"/>
      <c r="L2766"/>
      <c r="M2766"/>
      <c r="N2766"/>
      <c r="O2766"/>
      <c r="P2766"/>
      <c r="Q2766"/>
    </row>
    <row r="2767" spans="2:17">
      <c r="B2767"/>
      <c r="C2767"/>
      <c r="D2767"/>
      <c r="E2767"/>
      <c r="F2767"/>
      <c r="G2767"/>
      <c r="H2767"/>
      <c r="I2767"/>
      <c r="J2767"/>
      <c r="K2767"/>
      <c r="L2767"/>
      <c r="M2767"/>
      <c r="N2767"/>
      <c r="O2767"/>
      <c r="P2767"/>
      <c r="Q2767"/>
    </row>
    <row r="2768" spans="2:17">
      <c r="B2768"/>
      <c r="C2768"/>
      <c r="D2768"/>
      <c r="E2768"/>
      <c r="F2768"/>
      <c r="G2768"/>
      <c r="H2768"/>
      <c r="I2768"/>
      <c r="J2768"/>
      <c r="K2768"/>
      <c r="L2768"/>
      <c r="M2768"/>
      <c r="N2768"/>
      <c r="O2768"/>
      <c r="P2768"/>
      <c r="Q2768"/>
    </row>
    <row r="2769" spans="2:17">
      <c r="B2769"/>
      <c r="C2769"/>
      <c r="D2769"/>
      <c r="E2769"/>
      <c r="F2769"/>
      <c r="G2769"/>
      <c r="H2769"/>
      <c r="I2769"/>
      <c r="J2769"/>
      <c r="K2769"/>
      <c r="L2769"/>
      <c r="M2769"/>
      <c r="N2769"/>
      <c r="O2769"/>
      <c r="P2769"/>
      <c r="Q2769"/>
    </row>
    <row r="2770" spans="2:17">
      <c r="B2770"/>
      <c r="C2770"/>
      <c r="D2770"/>
      <c r="E2770"/>
      <c r="F2770"/>
      <c r="G2770"/>
      <c r="H2770"/>
      <c r="I2770"/>
      <c r="J2770"/>
      <c r="K2770"/>
      <c r="L2770"/>
      <c r="M2770"/>
      <c r="N2770"/>
      <c r="O2770"/>
      <c r="P2770"/>
      <c r="Q2770"/>
    </row>
    <row r="2771" spans="2:17">
      <c r="B2771"/>
      <c r="C2771"/>
      <c r="D2771"/>
      <c r="E2771"/>
      <c r="F2771"/>
      <c r="G2771"/>
      <c r="H2771"/>
      <c r="I2771"/>
      <c r="J2771"/>
      <c r="K2771"/>
      <c r="L2771"/>
      <c r="M2771"/>
      <c r="N2771"/>
      <c r="O2771"/>
      <c r="P2771"/>
      <c r="Q2771"/>
    </row>
    <row r="2772" spans="2:17">
      <c r="B2772"/>
      <c r="C2772"/>
      <c r="D2772"/>
      <c r="E2772"/>
      <c r="F2772"/>
      <c r="G2772"/>
      <c r="H2772"/>
      <c r="I2772"/>
      <c r="J2772"/>
      <c r="K2772"/>
      <c r="L2772"/>
      <c r="M2772"/>
      <c r="N2772"/>
      <c r="O2772"/>
      <c r="P2772"/>
      <c r="Q2772"/>
    </row>
    <row r="2773" spans="2:17">
      <c r="B2773"/>
      <c r="C2773"/>
      <c r="D2773"/>
      <c r="E2773"/>
      <c r="F2773"/>
      <c r="G2773"/>
      <c r="H2773"/>
      <c r="I2773"/>
      <c r="J2773"/>
      <c r="K2773"/>
      <c r="L2773"/>
      <c r="M2773"/>
      <c r="N2773"/>
      <c r="O2773"/>
      <c r="P2773"/>
      <c r="Q2773"/>
    </row>
    <row r="2774" spans="2:17">
      <c r="B2774"/>
      <c r="C2774"/>
      <c r="D2774"/>
      <c r="E2774"/>
      <c r="F2774"/>
      <c r="G2774"/>
      <c r="H2774"/>
      <c r="I2774"/>
      <c r="J2774"/>
      <c r="K2774"/>
      <c r="L2774"/>
      <c r="M2774"/>
      <c r="N2774"/>
      <c r="O2774"/>
      <c r="P2774"/>
      <c r="Q2774"/>
    </row>
    <row r="2775" spans="2:17">
      <c r="B2775"/>
      <c r="C2775"/>
      <c r="D2775"/>
      <c r="E2775"/>
      <c r="F2775"/>
      <c r="G2775"/>
      <c r="H2775"/>
      <c r="I2775"/>
      <c r="J2775"/>
      <c r="K2775"/>
      <c r="L2775"/>
      <c r="M2775"/>
      <c r="N2775"/>
      <c r="O2775"/>
      <c r="P2775"/>
      <c r="Q2775"/>
    </row>
    <row r="2776" spans="2:17">
      <c r="B2776"/>
      <c r="C2776"/>
      <c r="D2776"/>
      <c r="E2776"/>
      <c r="F2776"/>
      <c r="G2776"/>
      <c r="H2776"/>
      <c r="I2776"/>
      <c r="J2776"/>
      <c r="K2776"/>
      <c r="L2776"/>
      <c r="M2776"/>
      <c r="N2776"/>
      <c r="O2776"/>
      <c r="P2776"/>
      <c r="Q2776"/>
    </row>
    <row r="2777" spans="2:17">
      <c r="B2777"/>
      <c r="C2777"/>
      <c r="D2777"/>
      <c r="E2777"/>
      <c r="F2777"/>
      <c r="G2777"/>
      <c r="H2777"/>
      <c r="I2777"/>
      <c r="J2777"/>
      <c r="K2777"/>
      <c r="L2777"/>
      <c r="M2777"/>
      <c r="N2777"/>
      <c r="O2777"/>
      <c r="P2777"/>
      <c r="Q2777"/>
    </row>
    <row r="2778" spans="2:17">
      <c r="B2778"/>
      <c r="C2778"/>
      <c r="D2778"/>
      <c r="E2778"/>
      <c r="F2778"/>
      <c r="G2778"/>
      <c r="H2778"/>
      <c r="I2778"/>
      <c r="J2778"/>
      <c r="K2778"/>
      <c r="L2778"/>
      <c r="M2778"/>
      <c r="N2778"/>
      <c r="O2778"/>
      <c r="P2778"/>
      <c r="Q2778"/>
    </row>
    <row r="2779" spans="2:17">
      <c r="B2779"/>
      <c r="C2779"/>
      <c r="D2779"/>
      <c r="E2779"/>
      <c r="F2779"/>
      <c r="G2779"/>
      <c r="H2779"/>
      <c r="I2779"/>
      <c r="J2779"/>
      <c r="K2779"/>
      <c r="L2779"/>
      <c r="M2779"/>
      <c r="N2779"/>
      <c r="O2779"/>
      <c r="P2779"/>
      <c r="Q2779"/>
    </row>
    <row r="2780" spans="2:17">
      <c r="B2780"/>
      <c r="C2780"/>
      <c r="D2780"/>
      <c r="E2780"/>
      <c r="F2780"/>
      <c r="G2780"/>
      <c r="H2780"/>
      <c r="I2780"/>
      <c r="J2780"/>
      <c r="K2780"/>
      <c r="L2780"/>
      <c r="M2780"/>
      <c r="N2780"/>
      <c r="O2780"/>
      <c r="P2780"/>
      <c r="Q2780"/>
    </row>
    <row r="2781" spans="2:17">
      <c r="B2781"/>
      <c r="C2781"/>
      <c r="D2781"/>
      <c r="E2781"/>
      <c r="F2781"/>
      <c r="G2781"/>
      <c r="H2781"/>
      <c r="I2781"/>
      <c r="J2781"/>
      <c r="K2781"/>
      <c r="L2781"/>
      <c r="M2781"/>
      <c r="N2781"/>
      <c r="O2781"/>
      <c r="P2781"/>
      <c r="Q2781"/>
    </row>
    <row r="2782" spans="2:17">
      <c r="B2782"/>
      <c r="C2782"/>
      <c r="D2782"/>
      <c r="E2782"/>
      <c r="F2782"/>
      <c r="G2782"/>
      <c r="H2782"/>
      <c r="I2782"/>
      <c r="J2782"/>
      <c r="K2782"/>
      <c r="L2782"/>
      <c r="M2782"/>
      <c r="N2782"/>
      <c r="O2782"/>
      <c r="P2782"/>
      <c r="Q2782"/>
    </row>
    <row r="2783" spans="2:17">
      <c r="B2783"/>
      <c r="C2783"/>
      <c r="D2783"/>
      <c r="E2783"/>
      <c r="F2783"/>
      <c r="G2783"/>
      <c r="H2783"/>
      <c r="I2783"/>
      <c r="J2783"/>
      <c r="K2783"/>
      <c r="L2783"/>
      <c r="M2783"/>
      <c r="N2783"/>
      <c r="O2783"/>
      <c r="P2783"/>
      <c r="Q2783"/>
    </row>
    <row r="2784" spans="2:17">
      <c r="B2784"/>
      <c r="C2784"/>
      <c r="D2784"/>
      <c r="E2784"/>
      <c r="F2784"/>
      <c r="G2784"/>
      <c r="H2784"/>
      <c r="I2784"/>
      <c r="J2784"/>
      <c r="K2784"/>
      <c r="L2784"/>
      <c r="M2784"/>
      <c r="N2784"/>
      <c r="O2784"/>
      <c r="P2784"/>
      <c r="Q2784"/>
    </row>
    <row r="2785" spans="2:17">
      <c r="B2785"/>
      <c r="C2785"/>
      <c r="D2785"/>
      <c r="E2785"/>
      <c r="F2785"/>
      <c r="G2785"/>
      <c r="H2785"/>
      <c r="I2785"/>
      <c r="J2785"/>
      <c r="K2785"/>
      <c r="L2785"/>
      <c r="M2785"/>
      <c r="N2785"/>
      <c r="O2785"/>
      <c r="P2785"/>
      <c r="Q2785"/>
    </row>
    <row r="2786" spans="2:17">
      <c r="B2786"/>
      <c r="C2786"/>
      <c r="D2786"/>
      <c r="E2786"/>
      <c r="F2786"/>
      <c r="G2786"/>
      <c r="H2786"/>
      <c r="I2786"/>
      <c r="J2786"/>
      <c r="K2786"/>
      <c r="L2786"/>
      <c r="M2786"/>
      <c r="N2786"/>
      <c r="O2786"/>
      <c r="P2786"/>
      <c r="Q2786"/>
    </row>
    <row r="2787" spans="2:17">
      <c r="B2787"/>
      <c r="C2787"/>
      <c r="D2787"/>
      <c r="E2787"/>
      <c r="F2787"/>
      <c r="G2787"/>
      <c r="H2787"/>
      <c r="I2787"/>
      <c r="J2787"/>
      <c r="K2787"/>
      <c r="L2787"/>
      <c r="M2787"/>
      <c r="N2787"/>
      <c r="O2787"/>
      <c r="P2787"/>
      <c r="Q2787"/>
    </row>
    <row r="2788" spans="2:17">
      <c r="B2788"/>
      <c r="C2788"/>
      <c r="D2788"/>
      <c r="E2788"/>
      <c r="F2788"/>
      <c r="G2788"/>
      <c r="H2788"/>
      <c r="I2788"/>
      <c r="J2788"/>
      <c r="K2788"/>
      <c r="L2788"/>
      <c r="M2788"/>
      <c r="N2788"/>
      <c r="O2788"/>
      <c r="P2788"/>
      <c r="Q2788"/>
    </row>
    <row r="2789" spans="2:17">
      <c r="B2789"/>
      <c r="C2789"/>
      <c r="D2789"/>
      <c r="E2789"/>
      <c r="F2789"/>
      <c r="G2789"/>
      <c r="H2789"/>
      <c r="I2789"/>
      <c r="J2789"/>
      <c r="K2789"/>
      <c r="L2789"/>
      <c r="M2789"/>
      <c r="N2789"/>
      <c r="O2789"/>
      <c r="P2789"/>
      <c r="Q2789"/>
    </row>
    <row r="2790" spans="2:17">
      <c r="B2790"/>
      <c r="C2790"/>
      <c r="D2790"/>
      <c r="E2790"/>
      <c r="F2790"/>
      <c r="G2790"/>
      <c r="H2790"/>
      <c r="I2790"/>
      <c r="J2790"/>
      <c r="K2790"/>
      <c r="L2790"/>
      <c r="M2790"/>
      <c r="N2790"/>
      <c r="O2790"/>
      <c r="P2790"/>
      <c r="Q2790"/>
    </row>
    <row r="2791" spans="2:17">
      <c r="B2791"/>
      <c r="C2791"/>
      <c r="D2791"/>
      <c r="E2791"/>
      <c r="F2791"/>
      <c r="G2791"/>
      <c r="H2791"/>
      <c r="I2791"/>
      <c r="J2791"/>
      <c r="K2791"/>
      <c r="L2791"/>
      <c r="M2791"/>
      <c r="N2791"/>
      <c r="O2791"/>
      <c r="P2791"/>
      <c r="Q2791"/>
    </row>
    <row r="2792" spans="2:17">
      <c r="B2792"/>
      <c r="C2792"/>
      <c r="D2792"/>
      <c r="E2792"/>
      <c r="F2792"/>
      <c r="G2792"/>
      <c r="H2792"/>
      <c r="I2792"/>
      <c r="J2792"/>
      <c r="K2792"/>
      <c r="L2792"/>
      <c r="M2792"/>
      <c r="N2792"/>
      <c r="O2792"/>
      <c r="P2792"/>
      <c r="Q2792"/>
    </row>
    <row r="2793" spans="2:17">
      <c r="B2793"/>
      <c r="C2793"/>
      <c r="D2793"/>
      <c r="E2793"/>
      <c r="F2793"/>
      <c r="G2793"/>
      <c r="H2793"/>
      <c r="I2793"/>
      <c r="J2793"/>
      <c r="K2793"/>
      <c r="L2793"/>
      <c r="M2793"/>
      <c r="N2793"/>
      <c r="O2793"/>
      <c r="P2793"/>
      <c r="Q2793"/>
    </row>
    <row r="2794" spans="2:17">
      <c r="B2794"/>
      <c r="C2794"/>
      <c r="D2794"/>
      <c r="E2794"/>
      <c r="F2794"/>
      <c r="G2794"/>
      <c r="H2794"/>
      <c r="I2794"/>
      <c r="J2794"/>
      <c r="K2794"/>
      <c r="L2794"/>
      <c r="M2794"/>
      <c r="N2794"/>
      <c r="O2794"/>
      <c r="P2794"/>
      <c r="Q2794"/>
    </row>
    <row r="2795" spans="2:17">
      <c r="B2795"/>
      <c r="C2795"/>
      <c r="D2795"/>
      <c r="E2795"/>
      <c r="F2795"/>
      <c r="G2795"/>
      <c r="H2795"/>
      <c r="I2795"/>
      <c r="J2795"/>
      <c r="K2795"/>
      <c r="L2795"/>
      <c r="M2795"/>
      <c r="N2795"/>
      <c r="O2795"/>
      <c r="P2795"/>
      <c r="Q2795"/>
    </row>
    <row r="2796" spans="2:17">
      <c r="B2796"/>
      <c r="C2796"/>
      <c r="D2796"/>
      <c r="E2796"/>
      <c r="F2796"/>
      <c r="G2796"/>
      <c r="H2796"/>
      <c r="I2796"/>
      <c r="J2796"/>
      <c r="K2796"/>
      <c r="L2796"/>
      <c r="M2796"/>
      <c r="N2796"/>
      <c r="O2796"/>
      <c r="P2796"/>
      <c r="Q2796"/>
    </row>
    <row r="2797" spans="2:17">
      <c r="B2797"/>
      <c r="C2797"/>
      <c r="D2797"/>
      <c r="E2797"/>
      <c r="F2797"/>
      <c r="G2797"/>
      <c r="H2797"/>
      <c r="I2797"/>
      <c r="J2797"/>
      <c r="K2797"/>
      <c r="L2797"/>
      <c r="M2797"/>
      <c r="N2797"/>
      <c r="O2797"/>
      <c r="P2797"/>
      <c r="Q2797"/>
    </row>
    <row r="2798" spans="2:17">
      <c r="B2798"/>
      <c r="C2798"/>
      <c r="D2798"/>
      <c r="E2798"/>
      <c r="F2798"/>
      <c r="G2798"/>
      <c r="H2798"/>
      <c r="I2798"/>
      <c r="J2798"/>
      <c r="K2798"/>
      <c r="L2798"/>
      <c r="M2798"/>
      <c r="N2798"/>
      <c r="O2798"/>
      <c r="P2798"/>
      <c r="Q2798"/>
    </row>
    <row r="2799" spans="2:17">
      <c r="B2799"/>
      <c r="C2799"/>
      <c r="D2799"/>
      <c r="E2799"/>
      <c r="F2799"/>
      <c r="G2799"/>
      <c r="H2799"/>
      <c r="I2799"/>
      <c r="J2799"/>
      <c r="K2799"/>
      <c r="L2799"/>
      <c r="M2799"/>
      <c r="N2799"/>
      <c r="O2799"/>
      <c r="P2799"/>
      <c r="Q2799"/>
    </row>
    <row r="2800" spans="2:17">
      <c r="B2800"/>
      <c r="C2800"/>
      <c r="D2800"/>
      <c r="E2800"/>
      <c r="F2800"/>
      <c r="G2800"/>
      <c r="H2800"/>
      <c r="I2800"/>
      <c r="J2800"/>
      <c r="K2800"/>
      <c r="L2800"/>
      <c r="M2800"/>
      <c r="N2800"/>
      <c r="O2800"/>
      <c r="P2800"/>
      <c r="Q2800"/>
    </row>
    <row r="2801" spans="2:17">
      <c r="B2801"/>
      <c r="C2801"/>
      <c r="D2801"/>
      <c r="E2801"/>
      <c r="F2801"/>
      <c r="G2801"/>
      <c r="H2801"/>
      <c r="I2801"/>
      <c r="J2801"/>
      <c r="K2801"/>
      <c r="L2801"/>
      <c r="M2801"/>
      <c r="N2801"/>
      <c r="O2801"/>
      <c r="P2801"/>
      <c r="Q2801"/>
    </row>
    <row r="2802" spans="2:17">
      <c r="B2802"/>
      <c r="C2802"/>
      <c r="D2802"/>
      <c r="E2802"/>
      <c r="F2802"/>
      <c r="G2802"/>
      <c r="H2802"/>
      <c r="I2802"/>
      <c r="J2802"/>
      <c r="K2802"/>
      <c r="L2802"/>
      <c r="M2802"/>
      <c r="N2802"/>
      <c r="O2802"/>
      <c r="P2802"/>
      <c r="Q2802"/>
    </row>
    <row r="2803" spans="2:17">
      <c r="B2803"/>
      <c r="C2803"/>
      <c r="D2803"/>
      <c r="E2803"/>
      <c r="F2803"/>
      <c r="G2803"/>
      <c r="H2803"/>
      <c r="I2803"/>
      <c r="J2803"/>
      <c r="K2803"/>
      <c r="L2803"/>
      <c r="M2803"/>
      <c r="N2803"/>
      <c r="O2803"/>
      <c r="P2803"/>
      <c r="Q2803"/>
    </row>
    <row r="2804" spans="2:17">
      <c r="B2804"/>
      <c r="C2804"/>
      <c r="D2804"/>
      <c r="E2804"/>
      <c r="F2804"/>
      <c r="G2804"/>
      <c r="H2804"/>
      <c r="I2804"/>
      <c r="J2804"/>
      <c r="K2804"/>
      <c r="L2804"/>
      <c r="M2804"/>
      <c r="N2804"/>
      <c r="O2804"/>
      <c r="P2804"/>
      <c r="Q2804"/>
    </row>
    <row r="2805" spans="2:17">
      <c r="B2805"/>
      <c r="C2805"/>
      <c r="D2805"/>
      <c r="E2805"/>
      <c r="F2805"/>
      <c r="G2805"/>
      <c r="H2805"/>
      <c r="I2805"/>
      <c r="J2805"/>
      <c r="K2805"/>
      <c r="L2805"/>
      <c r="M2805"/>
      <c r="N2805"/>
      <c r="O2805"/>
      <c r="P2805"/>
      <c r="Q2805"/>
    </row>
    <row r="2806" spans="2:17">
      <c r="B2806"/>
      <c r="C2806"/>
      <c r="D2806"/>
      <c r="E2806"/>
      <c r="F2806"/>
      <c r="G2806"/>
      <c r="H2806"/>
      <c r="I2806"/>
      <c r="J2806"/>
      <c r="K2806"/>
      <c r="L2806"/>
      <c r="M2806"/>
      <c r="N2806"/>
      <c r="O2806"/>
      <c r="P2806"/>
      <c r="Q2806"/>
    </row>
    <row r="2807" spans="2:17">
      <c r="B2807"/>
      <c r="C2807"/>
      <c r="D2807"/>
      <c r="E2807"/>
      <c r="F2807"/>
      <c r="G2807"/>
      <c r="H2807"/>
      <c r="I2807"/>
      <c r="J2807"/>
      <c r="K2807"/>
      <c r="L2807"/>
      <c r="M2807"/>
      <c r="N2807"/>
      <c r="O2807"/>
      <c r="P2807"/>
      <c r="Q2807"/>
    </row>
    <row r="2808" spans="2:17">
      <c r="B2808"/>
      <c r="C2808"/>
      <c r="D2808"/>
      <c r="E2808"/>
      <c r="F2808"/>
      <c r="G2808"/>
      <c r="H2808"/>
      <c r="I2808"/>
      <c r="J2808"/>
      <c r="K2808"/>
      <c r="L2808"/>
      <c r="M2808"/>
      <c r="N2808"/>
      <c r="O2808"/>
      <c r="P2808"/>
      <c r="Q2808"/>
    </row>
    <row r="2809" spans="2:17">
      <c r="B2809"/>
      <c r="C2809"/>
      <c r="D2809"/>
      <c r="E2809"/>
      <c r="F2809"/>
      <c r="G2809"/>
      <c r="H2809"/>
      <c r="I2809"/>
      <c r="J2809"/>
      <c r="K2809"/>
      <c r="L2809"/>
      <c r="M2809"/>
      <c r="N2809"/>
      <c r="O2809"/>
      <c r="P2809"/>
      <c r="Q2809"/>
    </row>
    <row r="2810" spans="2:17">
      <c r="B2810"/>
      <c r="C2810"/>
      <c r="D2810"/>
      <c r="E2810"/>
      <c r="F2810"/>
      <c r="G2810"/>
      <c r="H2810"/>
      <c r="I2810"/>
      <c r="J2810"/>
      <c r="K2810"/>
      <c r="L2810"/>
      <c r="M2810"/>
      <c r="N2810"/>
      <c r="O2810"/>
      <c r="P2810"/>
      <c r="Q2810"/>
    </row>
    <row r="2811" spans="2:17">
      <c r="B2811"/>
      <c r="C2811"/>
      <c r="D2811"/>
      <c r="E2811"/>
      <c r="F2811"/>
      <c r="G2811"/>
      <c r="H2811"/>
      <c r="I2811"/>
      <c r="J2811"/>
      <c r="K2811"/>
      <c r="L2811"/>
      <c r="M2811"/>
      <c r="N2811"/>
      <c r="O2811"/>
      <c r="P2811"/>
      <c r="Q2811"/>
    </row>
    <row r="2812" spans="2:17">
      <c r="B2812"/>
      <c r="C2812"/>
      <c r="D2812"/>
      <c r="E2812"/>
      <c r="F2812"/>
      <c r="G2812"/>
      <c r="H2812"/>
      <c r="I2812"/>
      <c r="J2812"/>
      <c r="K2812"/>
      <c r="L2812"/>
      <c r="M2812"/>
      <c r="N2812"/>
      <c r="O2812"/>
      <c r="P2812"/>
      <c r="Q2812"/>
    </row>
    <row r="2813" spans="2:17">
      <c r="B2813"/>
      <c r="C2813"/>
      <c r="D2813"/>
      <c r="E2813"/>
      <c r="F2813"/>
      <c r="G2813"/>
      <c r="H2813"/>
      <c r="I2813"/>
      <c r="J2813"/>
      <c r="K2813"/>
      <c r="L2813"/>
      <c r="M2813"/>
      <c r="N2813"/>
      <c r="O2813"/>
      <c r="P2813"/>
      <c r="Q2813"/>
    </row>
    <row r="2814" spans="2:17">
      <c r="B2814"/>
      <c r="C2814"/>
      <c r="D2814"/>
      <c r="E2814"/>
      <c r="F2814"/>
      <c r="G2814"/>
      <c r="H2814"/>
      <c r="I2814"/>
      <c r="J2814"/>
      <c r="K2814"/>
      <c r="L2814"/>
      <c r="M2814"/>
      <c r="N2814"/>
      <c r="O2814"/>
      <c r="P2814"/>
      <c r="Q2814"/>
    </row>
    <row r="2815" spans="2:17">
      <c r="B2815"/>
      <c r="C2815"/>
      <c r="D2815"/>
      <c r="E2815"/>
      <c r="F2815"/>
      <c r="G2815"/>
      <c r="H2815"/>
      <c r="I2815"/>
      <c r="J2815"/>
      <c r="K2815"/>
      <c r="L2815"/>
      <c r="M2815"/>
      <c r="N2815"/>
      <c r="O2815"/>
      <c r="P2815"/>
      <c r="Q2815"/>
    </row>
    <row r="2816" spans="2:17">
      <c r="B2816"/>
      <c r="C2816"/>
      <c r="D2816"/>
      <c r="E2816"/>
      <c r="F2816"/>
      <c r="G2816"/>
      <c r="H2816"/>
      <c r="I2816"/>
      <c r="J2816"/>
      <c r="K2816"/>
      <c r="L2816"/>
      <c r="M2816"/>
      <c r="N2816"/>
      <c r="O2816"/>
      <c r="P2816"/>
      <c r="Q2816"/>
    </row>
    <row r="2817" spans="2:17">
      <c r="B2817"/>
      <c r="C2817"/>
      <c r="D2817"/>
      <c r="E2817"/>
      <c r="F2817"/>
      <c r="G2817"/>
      <c r="H2817"/>
      <c r="I2817"/>
      <c r="J2817"/>
      <c r="K2817"/>
      <c r="L2817"/>
      <c r="M2817"/>
      <c r="N2817"/>
      <c r="O2817"/>
      <c r="P2817"/>
      <c r="Q2817"/>
    </row>
    <row r="2818" spans="2:17">
      <c r="B2818"/>
      <c r="C2818"/>
      <c r="D2818"/>
      <c r="E2818"/>
      <c r="F2818"/>
      <c r="G2818"/>
      <c r="H2818"/>
      <c r="I2818"/>
      <c r="J2818"/>
      <c r="K2818"/>
      <c r="L2818"/>
      <c r="M2818"/>
      <c r="N2818"/>
      <c r="O2818"/>
      <c r="P2818"/>
      <c r="Q2818"/>
    </row>
    <row r="2819" spans="2:17">
      <c r="B2819"/>
      <c r="C2819"/>
      <c r="D2819"/>
      <c r="E2819"/>
      <c r="F2819"/>
      <c r="G2819"/>
      <c r="H2819"/>
      <c r="I2819"/>
      <c r="J2819"/>
      <c r="K2819"/>
      <c r="L2819"/>
      <c r="M2819"/>
      <c r="N2819"/>
      <c r="O2819"/>
      <c r="P2819"/>
      <c r="Q2819"/>
    </row>
    <row r="2820" spans="2:17">
      <c r="B2820"/>
      <c r="C2820"/>
      <c r="D2820"/>
      <c r="E2820"/>
      <c r="F2820"/>
      <c r="G2820"/>
      <c r="H2820"/>
      <c r="I2820"/>
      <c r="J2820"/>
      <c r="K2820"/>
      <c r="L2820"/>
      <c r="M2820"/>
      <c r="N2820"/>
      <c r="O2820"/>
      <c r="P2820"/>
      <c r="Q2820"/>
    </row>
    <row r="2821" spans="2:17">
      <c r="B2821"/>
      <c r="C2821"/>
      <c r="D2821"/>
      <c r="E2821"/>
      <c r="F2821"/>
      <c r="G2821"/>
      <c r="H2821"/>
      <c r="I2821"/>
      <c r="J2821"/>
      <c r="K2821"/>
      <c r="L2821"/>
      <c r="M2821"/>
      <c r="N2821"/>
      <c r="O2821"/>
      <c r="P2821"/>
      <c r="Q2821"/>
    </row>
    <row r="2822" spans="2:17">
      <c r="B2822"/>
      <c r="C2822"/>
      <c r="D2822"/>
      <c r="E2822"/>
      <c r="F2822"/>
      <c r="G2822"/>
      <c r="H2822"/>
      <c r="I2822"/>
      <c r="J2822"/>
      <c r="K2822"/>
      <c r="L2822"/>
      <c r="M2822"/>
      <c r="N2822"/>
      <c r="O2822"/>
      <c r="P2822"/>
      <c r="Q2822"/>
    </row>
    <row r="2823" spans="2:17">
      <c r="B2823"/>
      <c r="C2823"/>
      <c r="D2823"/>
      <c r="E2823"/>
      <c r="F2823"/>
      <c r="G2823"/>
      <c r="H2823"/>
      <c r="I2823"/>
      <c r="J2823"/>
      <c r="K2823"/>
      <c r="L2823"/>
      <c r="M2823"/>
      <c r="N2823"/>
      <c r="O2823"/>
      <c r="P2823"/>
      <c r="Q2823"/>
    </row>
    <row r="2824" spans="2:17">
      <c r="B2824"/>
      <c r="C2824"/>
      <c r="D2824"/>
      <c r="E2824"/>
      <c r="F2824"/>
      <c r="G2824"/>
      <c r="H2824"/>
      <c r="I2824"/>
      <c r="J2824"/>
      <c r="K2824"/>
      <c r="L2824"/>
      <c r="M2824"/>
      <c r="N2824"/>
      <c r="O2824"/>
      <c r="P2824"/>
      <c r="Q2824"/>
    </row>
    <row r="2825" spans="2:17">
      <c r="B2825"/>
      <c r="C2825"/>
      <c r="D2825"/>
      <c r="E2825"/>
      <c r="F2825"/>
      <c r="G2825"/>
      <c r="H2825"/>
      <c r="I2825"/>
      <c r="J2825"/>
      <c r="K2825"/>
      <c r="L2825"/>
      <c r="M2825"/>
      <c r="N2825"/>
      <c r="O2825"/>
      <c r="P2825"/>
      <c r="Q2825"/>
    </row>
    <row r="2826" spans="2:17">
      <c r="B2826"/>
      <c r="C2826"/>
      <c r="D2826"/>
      <c r="E2826"/>
      <c r="F2826"/>
      <c r="G2826"/>
      <c r="H2826"/>
      <c r="I2826"/>
      <c r="J2826"/>
      <c r="K2826"/>
      <c r="L2826"/>
      <c r="M2826"/>
      <c r="N2826"/>
      <c r="O2826"/>
      <c r="P2826"/>
      <c r="Q2826"/>
    </row>
    <row r="2827" spans="2:17">
      <c r="B2827"/>
      <c r="C2827"/>
      <c r="D2827"/>
      <c r="E2827"/>
      <c r="F2827"/>
      <c r="G2827"/>
      <c r="H2827"/>
      <c r="I2827"/>
      <c r="J2827"/>
      <c r="K2827"/>
      <c r="L2827"/>
      <c r="M2827"/>
      <c r="N2827"/>
      <c r="O2827"/>
      <c r="P2827"/>
      <c r="Q2827"/>
    </row>
    <row r="2828" spans="2:17">
      <c r="B2828"/>
      <c r="C2828"/>
      <c r="D2828"/>
      <c r="E2828"/>
      <c r="F2828"/>
      <c r="G2828"/>
      <c r="H2828"/>
      <c r="I2828"/>
      <c r="J2828"/>
      <c r="K2828"/>
      <c r="L2828"/>
      <c r="M2828"/>
      <c r="N2828"/>
      <c r="O2828"/>
      <c r="P2828"/>
      <c r="Q2828"/>
    </row>
    <row r="2829" spans="2:17">
      <c r="B2829"/>
      <c r="C2829"/>
      <c r="D2829"/>
      <c r="E2829"/>
      <c r="F2829"/>
      <c r="G2829"/>
      <c r="H2829"/>
      <c r="I2829"/>
      <c r="J2829"/>
      <c r="K2829"/>
      <c r="L2829"/>
      <c r="M2829"/>
      <c r="N2829"/>
      <c r="O2829"/>
      <c r="P2829"/>
      <c r="Q2829"/>
    </row>
    <row r="2830" spans="2:17">
      <c r="B2830"/>
      <c r="C2830"/>
      <c r="D2830"/>
      <c r="E2830"/>
      <c r="F2830"/>
      <c r="G2830"/>
      <c r="H2830"/>
      <c r="I2830"/>
      <c r="J2830"/>
      <c r="K2830"/>
      <c r="L2830"/>
      <c r="M2830"/>
      <c r="N2830"/>
      <c r="O2830"/>
      <c r="P2830"/>
      <c r="Q2830"/>
    </row>
    <row r="2831" spans="2:17">
      <c r="B2831"/>
      <c r="C2831"/>
      <c r="D2831"/>
      <c r="E2831"/>
      <c r="F2831"/>
      <c r="G2831"/>
      <c r="H2831"/>
      <c r="I2831"/>
      <c r="J2831"/>
      <c r="K2831"/>
      <c r="L2831"/>
      <c r="M2831"/>
      <c r="N2831"/>
      <c r="O2831"/>
      <c r="P2831"/>
      <c r="Q2831"/>
    </row>
    <row r="2832" spans="2:17">
      <c r="B2832"/>
      <c r="C2832"/>
      <c r="D2832"/>
      <c r="E2832"/>
      <c r="F2832"/>
      <c r="G2832"/>
      <c r="H2832"/>
      <c r="I2832"/>
      <c r="J2832"/>
      <c r="K2832"/>
      <c r="L2832"/>
      <c r="M2832"/>
      <c r="N2832"/>
      <c r="O2832"/>
      <c r="P2832"/>
      <c r="Q2832"/>
    </row>
    <row r="2833" spans="2:17">
      <c r="B2833"/>
      <c r="C2833"/>
      <c r="D2833"/>
      <c r="E2833"/>
      <c r="F2833"/>
      <c r="G2833"/>
      <c r="H2833"/>
      <c r="I2833"/>
      <c r="J2833"/>
      <c r="K2833"/>
      <c r="L2833"/>
      <c r="M2833"/>
      <c r="N2833"/>
      <c r="O2833"/>
      <c r="P2833"/>
      <c r="Q2833"/>
    </row>
    <row r="2834" spans="2:17">
      <c r="B2834"/>
      <c r="C2834"/>
      <c r="D2834"/>
      <c r="E2834"/>
      <c r="F2834"/>
      <c r="G2834"/>
      <c r="H2834"/>
      <c r="I2834"/>
      <c r="J2834"/>
      <c r="K2834"/>
      <c r="L2834"/>
      <c r="M2834"/>
      <c r="N2834"/>
      <c r="O2834"/>
      <c r="P2834"/>
      <c r="Q2834"/>
    </row>
    <row r="2835" spans="2:17">
      <c r="B2835"/>
      <c r="C2835"/>
      <c r="D2835"/>
      <c r="E2835"/>
      <c r="F2835"/>
      <c r="G2835"/>
      <c r="H2835"/>
      <c r="I2835"/>
      <c r="J2835"/>
      <c r="K2835"/>
      <c r="L2835"/>
      <c r="M2835"/>
      <c r="N2835"/>
      <c r="O2835"/>
      <c r="P2835"/>
      <c r="Q2835"/>
    </row>
    <row r="2836" spans="2:17">
      <c r="B2836"/>
      <c r="C2836"/>
      <c r="D2836"/>
      <c r="E2836"/>
      <c r="F2836"/>
      <c r="G2836"/>
      <c r="H2836"/>
      <c r="I2836"/>
      <c r="J2836"/>
      <c r="K2836"/>
      <c r="L2836"/>
      <c r="M2836"/>
      <c r="N2836"/>
      <c r="O2836"/>
      <c r="P2836"/>
      <c r="Q2836"/>
    </row>
    <row r="2837" spans="2:17">
      <c r="B2837"/>
      <c r="C2837"/>
      <c r="D2837"/>
      <c r="E2837"/>
      <c r="F2837"/>
      <c r="G2837"/>
      <c r="H2837"/>
      <c r="I2837"/>
      <c r="J2837"/>
      <c r="K2837"/>
      <c r="L2837"/>
      <c r="M2837"/>
      <c r="N2837"/>
      <c r="O2837"/>
      <c r="P2837"/>
      <c r="Q2837"/>
    </row>
    <row r="2838" spans="2:17">
      <c r="B2838"/>
      <c r="C2838"/>
      <c r="D2838"/>
      <c r="E2838"/>
      <c r="F2838"/>
      <c r="G2838"/>
      <c r="H2838"/>
      <c r="I2838"/>
      <c r="J2838"/>
      <c r="K2838"/>
      <c r="L2838"/>
      <c r="M2838"/>
      <c r="N2838"/>
      <c r="O2838"/>
      <c r="P2838"/>
      <c r="Q2838"/>
    </row>
    <row r="2839" spans="2:17">
      <c r="B2839"/>
      <c r="C2839"/>
      <c r="D2839"/>
      <c r="E2839"/>
      <c r="F2839"/>
      <c r="G2839"/>
      <c r="H2839"/>
      <c r="I2839"/>
      <c r="J2839"/>
      <c r="K2839"/>
      <c r="L2839"/>
      <c r="M2839"/>
      <c r="N2839"/>
      <c r="O2839"/>
      <c r="P2839"/>
      <c r="Q2839"/>
    </row>
    <row r="2840" spans="2:17">
      <c r="B2840"/>
      <c r="C2840"/>
      <c r="D2840"/>
      <c r="E2840"/>
      <c r="F2840"/>
      <c r="G2840"/>
      <c r="H2840"/>
      <c r="I2840"/>
      <c r="J2840"/>
      <c r="K2840"/>
      <c r="L2840"/>
      <c r="M2840"/>
      <c r="N2840"/>
      <c r="O2840"/>
      <c r="P2840"/>
      <c r="Q2840"/>
    </row>
    <row r="2841" spans="2:17">
      <c r="B2841"/>
      <c r="C2841"/>
      <c r="D2841"/>
      <c r="E2841"/>
      <c r="F2841"/>
      <c r="G2841"/>
      <c r="H2841"/>
      <c r="I2841"/>
      <c r="J2841"/>
      <c r="K2841"/>
      <c r="L2841"/>
      <c r="M2841"/>
      <c r="N2841"/>
      <c r="O2841"/>
      <c r="P2841"/>
      <c r="Q2841"/>
    </row>
    <row r="2842" spans="2:17">
      <c r="B2842"/>
      <c r="C2842"/>
      <c r="D2842"/>
      <c r="E2842"/>
      <c r="F2842"/>
      <c r="G2842"/>
      <c r="H2842"/>
      <c r="I2842"/>
      <c r="J2842"/>
      <c r="K2842"/>
      <c r="L2842"/>
      <c r="M2842"/>
      <c r="N2842"/>
      <c r="O2842"/>
      <c r="P2842"/>
      <c r="Q2842"/>
    </row>
    <row r="2843" spans="2:17">
      <c r="B2843"/>
      <c r="C2843"/>
      <c r="D2843"/>
      <c r="E2843"/>
      <c r="F2843"/>
      <c r="G2843"/>
      <c r="H2843"/>
      <c r="I2843"/>
      <c r="J2843"/>
      <c r="K2843"/>
      <c r="L2843"/>
      <c r="M2843"/>
      <c r="N2843"/>
      <c r="O2843"/>
      <c r="P2843"/>
      <c r="Q2843"/>
    </row>
    <row r="2844" spans="2:17">
      <c r="B2844"/>
      <c r="C2844"/>
      <c r="D2844"/>
      <c r="E2844"/>
      <c r="F2844"/>
      <c r="G2844"/>
      <c r="H2844"/>
      <c r="I2844"/>
      <c r="J2844"/>
      <c r="K2844"/>
      <c r="L2844"/>
      <c r="M2844"/>
      <c r="N2844"/>
      <c r="O2844"/>
      <c r="P2844"/>
      <c r="Q2844"/>
    </row>
    <row r="2845" spans="2:17">
      <c r="B2845"/>
      <c r="C2845"/>
      <c r="D2845"/>
      <c r="E2845"/>
      <c r="F2845"/>
      <c r="G2845"/>
      <c r="H2845"/>
      <c r="I2845"/>
      <c r="J2845"/>
      <c r="K2845"/>
      <c r="L2845"/>
      <c r="M2845"/>
      <c r="N2845"/>
      <c r="O2845"/>
      <c r="P2845"/>
      <c r="Q2845"/>
    </row>
    <row r="2846" spans="2:17">
      <c r="B2846"/>
      <c r="C2846"/>
      <c r="D2846"/>
      <c r="E2846"/>
      <c r="F2846"/>
      <c r="G2846"/>
      <c r="H2846"/>
      <c r="I2846"/>
      <c r="J2846"/>
      <c r="K2846"/>
      <c r="L2846"/>
      <c r="M2846"/>
      <c r="N2846"/>
      <c r="O2846"/>
      <c r="P2846"/>
      <c r="Q2846"/>
    </row>
    <row r="2847" spans="2:17">
      <c r="B2847"/>
      <c r="C2847"/>
      <c r="D2847"/>
      <c r="E2847"/>
      <c r="F2847"/>
      <c r="G2847"/>
      <c r="H2847"/>
      <c r="I2847"/>
      <c r="J2847"/>
      <c r="K2847"/>
      <c r="L2847"/>
      <c r="M2847"/>
      <c r="N2847"/>
      <c r="O2847"/>
      <c r="P2847"/>
      <c r="Q2847"/>
    </row>
    <row r="2848" spans="2:17">
      <c r="B2848"/>
      <c r="C2848"/>
      <c r="D2848"/>
      <c r="E2848"/>
      <c r="F2848"/>
      <c r="G2848"/>
      <c r="H2848"/>
      <c r="I2848"/>
      <c r="J2848"/>
      <c r="K2848"/>
      <c r="L2848"/>
      <c r="M2848"/>
      <c r="N2848"/>
      <c r="O2848"/>
      <c r="P2848"/>
      <c r="Q2848"/>
    </row>
    <row r="2849" spans="2:17">
      <c r="B2849"/>
      <c r="C2849"/>
      <c r="D2849"/>
      <c r="E2849"/>
      <c r="F2849"/>
      <c r="G2849"/>
      <c r="H2849"/>
      <c r="I2849"/>
      <c r="J2849"/>
      <c r="K2849"/>
      <c r="L2849"/>
      <c r="M2849"/>
      <c r="N2849"/>
      <c r="O2849"/>
      <c r="P2849"/>
      <c r="Q2849"/>
    </row>
    <row r="2850" spans="2:17">
      <c r="B2850"/>
      <c r="C2850"/>
      <c r="D2850"/>
      <c r="E2850"/>
      <c r="F2850"/>
      <c r="G2850"/>
      <c r="H2850"/>
      <c r="I2850"/>
      <c r="J2850"/>
      <c r="K2850"/>
      <c r="L2850"/>
      <c r="M2850"/>
      <c r="N2850"/>
      <c r="O2850"/>
      <c r="P2850"/>
      <c r="Q2850"/>
    </row>
    <row r="2851" spans="2:17">
      <c r="B2851"/>
      <c r="C2851"/>
      <c r="D2851"/>
      <c r="E2851"/>
      <c r="F2851"/>
      <c r="G2851"/>
      <c r="H2851"/>
      <c r="I2851"/>
      <c r="J2851"/>
      <c r="K2851"/>
      <c r="L2851"/>
      <c r="M2851"/>
      <c r="N2851"/>
      <c r="O2851"/>
      <c r="P2851"/>
      <c r="Q2851"/>
    </row>
    <row r="2852" spans="2:17">
      <c r="B2852"/>
      <c r="C2852"/>
      <c r="D2852"/>
      <c r="E2852"/>
      <c r="F2852"/>
      <c r="G2852"/>
      <c r="H2852"/>
      <c r="I2852"/>
      <c r="J2852"/>
      <c r="K2852"/>
      <c r="L2852"/>
      <c r="M2852"/>
      <c r="N2852"/>
      <c r="O2852"/>
      <c r="P2852"/>
      <c r="Q2852"/>
    </row>
    <row r="2853" spans="2:17">
      <c r="B2853"/>
      <c r="C2853"/>
      <c r="D2853"/>
      <c r="E2853"/>
      <c r="F2853"/>
      <c r="G2853"/>
      <c r="H2853"/>
      <c r="I2853"/>
      <c r="J2853"/>
      <c r="K2853"/>
      <c r="L2853"/>
      <c r="M2853"/>
      <c r="N2853"/>
      <c r="O2853"/>
      <c r="P2853"/>
      <c r="Q2853"/>
    </row>
    <row r="2854" spans="2:17">
      <c r="B2854"/>
      <c r="C2854"/>
      <c r="D2854"/>
      <c r="E2854"/>
      <c r="F2854"/>
      <c r="G2854"/>
      <c r="H2854"/>
      <c r="I2854"/>
      <c r="J2854"/>
      <c r="K2854"/>
      <c r="L2854"/>
      <c r="M2854"/>
      <c r="N2854"/>
      <c r="O2854"/>
      <c r="P2854"/>
      <c r="Q2854"/>
    </row>
    <row r="2855" spans="2:17">
      <c r="B2855"/>
      <c r="C2855"/>
      <c r="D2855"/>
      <c r="E2855"/>
      <c r="F2855"/>
      <c r="G2855"/>
      <c r="H2855"/>
      <c r="I2855"/>
      <c r="J2855"/>
      <c r="K2855"/>
      <c r="L2855"/>
      <c r="M2855"/>
      <c r="N2855"/>
      <c r="O2855"/>
      <c r="P2855"/>
      <c r="Q2855"/>
    </row>
    <row r="2856" spans="2:17">
      <c r="B2856"/>
      <c r="C2856"/>
      <c r="D2856"/>
      <c r="E2856"/>
      <c r="F2856"/>
      <c r="G2856"/>
      <c r="H2856"/>
      <c r="I2856"/>
      <c r="J2856"/>
      <c r="K2856"/>
      <c r="L2856"/>
      <c r="M2856"/>
      <c r="N2856"/>
      <c r="O2856"/>
      <c r="P2856"/>
      <c r="Q2856"/>
    </row>
    <row r="2857" spans="2:17">
      <c r="B2857"/>
      <c r="C2857"/>
      <c r="D2857"/>
      <c r="E2857"/>
      <c r="F2857"/>
      <c r="G2857"/>
      <c r="H2857"/>
      <c r="I2857"/>
      <c r="J2857"/>
      <c r="K2857"/>
      <c r="L2857"/>
      <c r="M2857"/>
      <c r="N2857"/>
      <c r="O2857"/>
      <c r="P2857"/>
      <c r="Q2857"/>
    </row>
    <row r="2858" spans="2:17">
      <c r="B2858"/>
      <c r="C2858"/>
      <c r="D2858"/>
      <c r="E2858"/>
      <c r="F2858"/>
      <c r="G2858"/>
      <c r="H2858"/>
      <c r="I2858"/>
      <c r="J2858"/>
      <c r="K2858"/>
      <c r="L2858"/>
      <c r="M2858"/>
      <c r="N2858"/>
      <c r="O2858"/>
      <c r="P2858"/>
      <c r="Q2858"/>
    </row>
    <row r="2859" spans="2:17">
      <c r="B2859"/>
      <c r="C2859"/>
      <c r="D2859"/>
      <c r="E2859"/>
      <c r="F2859"/>
      <c r="G2859"/>
      <c r="H2859"/>
      <c r="I2859"/>
      <c r="J2859"/>
      <c r="K2859"/>
      <c r="L2859"/>
      <c r="M2859"/>
      <c r="N2859"/>
      <c r="O2859"/>
      <c r="P2859"/>
      <c r="Q2859"/>
    </row>
    <row r="2860" spans="2:17">
      <c r="B2860"/>
      <c r="C2860"/>
      <c r="D2860"/>
      <c r="E2860"/>
      <c r="F2860"/>
      <c r="G2860"/>
      <c r="H2860"/>
      <c r="I2860"/>
      <c r="J2860"/>
      <c r="K2860"/>
      <c r="L2860"/>
      <c r="M2860"/>
      <c r="N2860"/>
      <c r="O2860"/>
      <c r="P2860"/>
      <c r="Q2860"/>
    </row>
    <row r="2861" spans="2:17">
      <c r="B2861"/>
      <c r="C2861"/>
      <c r="D2861"/>
      <c r="E2861"/>
      <c r="F2861"/>
      <c r="G2861"/>
      <c r="H2861"/>
      <c r="I2861"/>
      <c r="J2861"/>
      <c r="K2861"/>
      <c r="L2861"/>
      <c r="M2861"/>
      <c r="N2861"/>
      <c r="O2861"/>
      <c r="P2861"/>
      <c r="Q2861"/>
    </row>
    <row r="2862" spans="2:17">
      <c r="B2862"/>
      <c r="C2862"/>
      <c r="D2862"/>
      <c r="E2862"/>
      <c r="F2862"/>
      <c r="G2862"/>
      <c r="H2862"/>
      <c r="I2862"/>
      <c r="J2862"/>
      <c r="K2862"/>
      <c r="L2862"/>
      <c r="M2862"/>
      <c r="N2862"/>
      <c r="O2862"/>
      <c r="P2862"/>
      <c r="Q2862"/>
    </row>
    <row r="2863" spans="2:17">
      <c r="B2863"/>
      <c r="C2863"/>
      <c r="D2863"/>
      <c r="E2863"/>
      <c r="F2863"/>
      <c r="G2863"/>
      <c r="H2863"/>
      <c r="I2863"/>
      <c r="J2863"/>
      <c r="K2863"/>
      <c r="L2863"/>
      <c r="M2863"/>
      <c r="N2863"/>
      <c r="O2863"/>
      <c r="P2863"/>
      <c r="Q2863"/>
    </row>
    <row r="2864" spans="2:17">
      <c r="B2864"/>
      <c r="C2864"/>
      <c r="D2864"/>
      <c r="E2864"/>
      <c r="F2864"/>
      <c r="G2864"/>
      <c r="H2864"/>
      <c r="I2864"/>
      <c r="J2864"/>
      <c r="K2864"/>
      <c r="L2864"/>
      <c r="M2864"/>
      <c r="N2864"/>
      <c r="O2864"/>
      <c r="P2864"/>
      <c r="Q2864"/>
    </row>
    <row r="2865" spans="2:17">
      <c r="B2865"/>
      <c r="C2865"/>
      <c r="D2865"/>
      <c r="E2865"/>
      <c r="F2865"/>
      <c r="G2865"/>
      <c r="H2865"/>
      <c r="I2865"/>
      <c r="J2865"/>
      <c r="K2865"/>
      <c r="L2865"/>
      <c r="M2865"/>
      <c r="N2865"/>
      <c r="O2865"/>
      <c r="P2865"/>
      <c r="Q2865"/>
    </row>
    <row r="2866" spans="2:17">
      <c r="B2866"/>
      <c r="C2866"/>
      <c r="D2866"/>
      <c r="E2866"/>
      <c r="F2866"/>
      <c r="G2866"/>
      <c r="H2866"/>
      <c r="I2866"/>
      <c r="J2866"/>
      <c r="K2866"/>
      <c r="L2866"/>
      <c r="M2866"/>
      <c r="N2866"/>
      <c r="O2866"/>
      <c r="P2866"/>
      <c r="Q2866"/>
    </row>
    <row r="2867" spans="2:17">
      <c r="B2867"/>
      <c r="C2867"/>
      <c r="D2867"/>
      <c r="E2867"/>
      <c r="F2867"/>
      <c r="G2867"/>
      <c r="H2867"/>
      <c r="I2867"/>
      <c r="J2867"/>
      <c r="K2867"/>
      <c r="L2867"/>
      <c r="M2867"/>
      <c r="N2867"/>
      <c r="O2867"/>
      <c r="P2867"/>
      <c r="Q2867"/>
    </row>
    <row r="2868" spans="2:17">
      <c r="B2868"/>
      <c r="C2868"/>
      <c r="D2868"/>
      <c r="E2868"/>
      <c r="F2868"/>
      <c r="G2868"/>
      <c r="H2868"/>
      <c r="I2868"/>
      <c r="J2868"/>
      <c r="K2868"/>
      <c r="L2868"/>
      <c r="M2868"/>
      <c r="N2868"/>
      <c r="O2868"/>
      <c r="P2868"/>
      <c r="Q2868"/>
    </row>
    <row r="2869" spans="2:17">
      <c r="B2869"/>
      <c r="C2869"/>
      <c r="D2869"/>
      <c r="E2869"/>
      <c r="F2869"/>
      <c r="G2869"/>
      <c r="H2869"/>
      <c r="I2869"/>
      <c r="J2869"/>
      <c r="K2869"/>
      <c r="L2869"/>
      <c r="M2869"/>
      <c r="N2869"/>
      <c r="O2869"/>
      <c r="P2869"/>
      <c r="Q2869"/>
    </row>
    <row r="2870" spans="2:17">
      <c r="B2870"/>
      <c r="C2870"/>
      <c r="D2870"/>
      <c r="E2870"/>
      <c r="F2870"/>
      <c r="G2870"/>
      <c r="H2870"/>
      <c r="I2870"/>
      <c r="J2870"/>
      <c r="K2870"/>
      <c r="L2870"/>
      <c r="M2870"/>
      <c r="N2870"/>
      <c r="O2870"/>
      <c r="P2870"/>
      <c r="Q2870"/>
    </row>
    <row r="2871" spans="2:17">
      <c r="B2871"/>
      <c r="C2871"/>
      <c r="D2871"/>
      <c r="E2871"/>
      <c r="F2871"/>
      <c r="G2871"/>
      <c r="H2871"/>
      <c r="I2871"/>
      <c r="J2871"/>
      <c r="K2871"/>
      <c r="L2871"/>
      <c r="M2871"/>
      <c r="N2871"/>
      <c r="O2871"/>
      <c r="P2871"/>
      <c r="Q2871"/>
    </row>
    <row r="2872" spans="2:17">
      <c r="B2872"/>
      <c r="C2872"/>
      <c r="D2872"/>
      <c r="E2872"/>
      <c r="F2872"/>
      <c r="G2872"/>
      <c r="H2872"/>
      <c r="I2872"/>
      <c r="J2872"/>
      <c r="K2872"/>
      <c r="L2872"/>
      <c r="M2872"/>
      <c r="N2872"/>
      <c r="O2872"/>
      <c r="P2872"/>
      <c r="Q2872"/>
    </row>
    <row r="2873" spans="2:17">
      <c r="B2873"/>
      <c r="C2873"/>
      <c r="D2873"/>
      <c r="E2873"/>
      <c r="F2873"/>
      <c r="G2873"/>
      <c r="H2873"/>
      <c r="I2873"/>
      <c r="J2873"/>
      <c r="K2873"/>
      <c r="L2873"/>
      <c r="M2873"/>
      <c r="N2873"/>
      <c r="O2873"/>
      <c r="P2873"/>
      <c r="Q2873"/>
    </row>
    <row r="2874" spans="2:17">
      <c r="B2874"/>
      <c r="C2874"/>
      <c r="D2874"/>
      <c r="E2874"/>
      <c r="F2874"/>
      <c r="G2874"/>
      <c r="H2874"/>
      <c r="I2874"/>
      <c r="J2874"/>
      <c r="K2874"/>
      <c r="L2874"/>
      <c r="M2874"/>
      <c r="N2874"/>
      <c r="O2874"/>
      <c r="P2874"/>
      <c r="Q2874"/>
    </row>
    <row r="2875" spans="2:17">
      <c r="B2875"/>
      <c r="C2875"/>
      <c r="D2875"/>
      <c r="E2875"/>
      <c r="F2875"/>
      <c r="G2875"/>
      <c r="H2875"/>
      <c r="I2875"/>
      <c r="J2875"/>
      <c r="K2875"/>
      <c r="L2875"/>
      <c r="M2875"/>
      <c r="N2875"/>
      <c r="O2875"/>
      <c r="P2875"/>
      <c r="Q2875"/>
    </row>
    <row r="2876" spans="2:17">
      <c r="B2876"/>
      <c r="C2876"/>
      <c r="D2876"/>
      <c r="E2876"/>
      <c r="F2876"/>
      <c r="G2876"/>
      <c r="H2876"/>
      <c r="I2876"/>
      <c r="J2876"/>
      <c r="K2876"/>
      <c r="L2876"/>
      <c r="M2876"/>
      <c r="N2876"/>
      <c r="O2876"/>
      <c r="P2876"/>
      <c r="Q2876"/>
    </row>
    <row r="2877" spans="2:17">
      <c r="B2877"/>
      <c r="C2877"/>
      <c r="D2877"/>
      <c r="E2877"/>
      <c r="F2877"/>
      <c r="G2877"/>
      <c r="H2877"/>
      <c r="I2877"/>
      <c r="J2877"/>
      <c r="K2877"/>
      <c r="L2877"/>
      <c r="M2877"/>
      <c r="N2877"/>
      <c r="O2877"/>
      <c r="P2877"/>
      <c r="Q2877"/>
    </row>
    <row r="2878" spans="2:17">
      <c r="B2878"/>
      <c r="C2878"/>
      <c r="D2878"/>
      <c r="E2878"/>
      <c r="F2878"/>
      <c r="G2878"/>
      <c r="H2878"/>
      <c r="I2878"/>
      <c r="J2878"/>
      <c r="K2878"/>
      <c r="L2878"/>
      <c r="M2878"/>
      <c r="N2878"/>
      <c r="O2878"/>
      <c r="P2878"/>
      <c r="Q2878"/>
    </row>
    <row r="2879" spans="2:17">
      <c r="B2879"/>
      <c r="C2879"/>
      <c r="D2879"/>
      <c r="E2879"/>
      <c r="F2879"/>
      <c r="G2879"/>
      <c r="H2879"/>
      <c r="I2879"/>
      <c r="J2879"/>
      <c r="K2879"/>
      <c r="L2879"/>
      <c r="M2879"/>
      <c r="N2879"/>
      <c r="O2879"/>
      <c r="P2879"/>
      <c r="Q2879"/>
    </row>
    <row r="2880" spans="2:17">
      <c r="B2880"/>
      <c r="C2880"/>
      <c r="D2880"/>
      <c r="E2880"/>
      <c r="F2880"/>
      <c r="G2880"/>
      <c r="H2880"/>
      <c r="I2880"/>
      <c r="J2880"/>
      <c r="K2880"/>
      <c r="L2880"/>
      <c r="M2880"/>
      <c r="N2880"/>
      <c r="O2880"/>
      <c r="P2880"/>
      <c r="Q2880"/>
    </row>
    <row r="2881" spans="2:17">
      <c r="B2881"/>
      <c r="C2881"/>
      <c r="D2881"/>
      <c r="E2881"/>
      <c r="F2881"/>
      <c r="G2881"/>
      <c r="H2881"/>
      <c r="I2881"/>
      <c r="J2881"/>
      <c r="K2881"/>
      <c r="L2881"/>
      <c r="M2881"/>
      <c r="N2881"/>
      <c r="O2881"/>
      <c r="P2881"/>
      <c r="Q2881"/>
    </row>
    <row r="2882" spans="2:17">
      <c r="B2882"/>
      <c r="C2882"/>
      <c r="D2882"/>
      <c r="E2882"/>
      <c r="F2882"/>
      <c r="G2882"/>
      <c r="H2882"/>
      <c r="I2882"/>
      <c r="J2882"/>
      <c r="K2882"/>
      <c r="L2882"/>
      <c r="M2882"/>
      <c r="N2882"/>
      <c r="O2882"/>
      <c r="P2882"/>
      <c r="Q2882"/>
    </row>
    <row r="2883" spans="2:17">
      <c r="B2883"/>
      <c r="C2883"/>
      <c r="D2883"/>
      <c r="E2883"/>
      <c r="F2883"/>
      <c r="G2883"/>
      <c r="H2883"/>
      <c r="I2883"/>
      <c r="J2883"/>
      <c r="K2883"/>
      <c r="L2883"/>
      <c r="M2883"/>
      <c r="N2883"/>
      <c r="O2883"/>
      <c r="P2883"/>
      <c r="Q2883"/>
    </row>
    <row r="2884" spans="2:17">
      <c r="B2884"/>
      <c r="C2884"/>
      <c r="D2884"/>
      <c r="E2884"/>
      <c r="F2884"/>
      <c r="G2884"/>
      <c r="H2884"/>
      <c r="I2884"/>
      <c r="J2884"/>
      <c r="K2884"/>
      <c r="L2884"/>
      <c r="M2884"/>
      <c r="N2884"/>
      <c r="O2884"/>
      <c r="P2884"/>
      <c r="Q2884"/>
    </row>
    <row r="2885" spans="2:17">
      <c r="B2885"/>
      <c r="C2885"/>
      <c r="D2885"/>
      <c r="E2885"/>
      <c r="F2885"/>
      <c r="G2885"/>
      <c r="H2885"/>
      <c r="I2885"/>
      <c r="J2885"/>
      <c r="K2885"/>
      <c r="L2885"/>
      <c r="M2885"/>
      <c r="N2885"/>
      <c r="O2885"/>
      <c r="P2885"/>
      <c r="Q2885"/>
    </row>
    <row r="2886" spans="2:17">
      <c r="B2886"/>
      <c r="C2886"/>
      <c r="D2886"/>
      <c r="E2886"/>
      <c r="F2886"/>
      <c r="G2886"/>
      <c r="H2886"/>
      <c r="I2886"/>
      <c r="J2886"/>
      <c r="K2886"/>
      <c r="L2886"/>
      <c r="M2886"/>
      <c r="N2886"/>
      <c r="O2886"/>
      <c r="P2886"/>
      <c r="Q2886"/>
    </row>
    <row r="2887" spans="2:17">
      <c r="B2887"/>
      <c r="C2887"/>
      <c r="D2887"/>
      <c r="E2887"/>
      <c r="F2887"/>
      <c r="G2887"/>
      <c r="H2887"/>
      <c r="I2887"/>
      <c r="J2887"/>
      <c r="K2887"/>
      <c r="L2887"/>
      <c r="M2887"/>
      <c r="N2887"/>
      <c r="O2887"/>
      <c r="P2887"/>
      <c r="Q2887"/>
    </row>
    <row r="2888" spans="2:17">
      <c r="B2888"/>
      <c r="C2888"/>
      <c r="D2888"/>
      <c r="E2888"/>
      <c r="F2888"/>
      <c r="G2888"/>
      <c r="H2888"/>
      <c r="I2888"/>
      <c r="J2888"/>
      <c r="K2888"/>
      <c r="L2888"/>
      <c r="M2888"/>
      <c r="N2888"/>
      <c r="O2888"/>
      <c r="P2888"/>
      <c r="Q2888"/>
    </row>
    <row r="2889" spans="2:17">
      <c r="B2889"/>
      <c r="C2889"/>
      <c r="D2889"/>
      <c r="E2889"/>
      <c r="F2889"/>
      <c r="G2889"/>
      <c r="H2889"/>
      <c r="I2889"/>
      <c r="J2889"/>
      <c r="K2889"/>
      <c r="L2889"/>
      <c r="M2889"/>
      <c r="N2889"/>
      <c r="O2889"/>
      <c r="P2889"/>
      <c r="Q2889"/>
    </row>
    <row r="2890" spans="2:17">
      <c r="B2890"/>
      <c r="C2890"/>
      <c r="D2890"/>
      <c r="E2890"/>
      <c r="F2890"/>
      <c r="G2890"/>
      <c r="H2890"/>
      <c r="I2890"/>
      <c r="J2890"/>
      <c r="K2890"/>
      <c r="L2890"/>
      <c r="M2890"/>
      <c r="N2890"/>
      <c r="O2890"/>
      <c r="P2890"/>
      <c r="Q2890"/>
    </row>
    <row r="2891" spans="2:17">
      <c r="B2891"/>
      <c r="C2891"/>
      <c r="D2891"/>
      <c r="E2891"/>
      <c r="F2891"/>
      <c r="G2891"/>
      <c r="H2891"/>
      <c r="I2891"/>
      <c r="J2891"/>
      <c r="K2891"/>
      <c r="L2891"/>
      <c r="M2891"/>
      <c r="N2891"/>
      <c r="O2891"/>
      <c r="P2891"/>
      <c r="Q2891"/>
    </row>
    <row r="2892" spans="2:17">
      <c r="B2892"/>
      <c r="C2892"/>
      <c r="D2892"/>
      <c r="E2892"/>
      <c r="F2892"/>
      <c r="G2892"/>
      <c r="H2892"/>
      <c r="I2892"/>
      <c r="J2892"/>
      <c r="K2892"/>
      <c r="L2892"/>
      <c r="M2892"/>
      <c r="N2892"/>
      <c r="O2892"/>
      <c r="P2892"/>
      <c r="Q2892"/>
    </row>
    <row r="2893" spans="2:17">
      <c r="B2893"/>
      <c r="C2893"/>
      <c r="D2893"/>
      <c r="E2893"/>
      <c r="F2893"/>
      <c r="G2893"/>
      <c r="H2893"/>
      <c r="I2893"/>
      <c r="J2893"/>
      <c r="K2893"/>
      <c r="L2893"/>
      <c r="M2893"/>
      <c r="N2893"/>
      <c r="O2893"/>
      <c r="P2893"/>
      <c r="Q2893"/>
    </row>
    <row r="2894" spans="2:17">
      <c r="B2894"/>
      <c r="C2894"/>
      <c r="D2894"/>
      <c r="E2894"/>
      <c r="F2894"/>
      <c r="G2894"/>
      <c r="H2894"/>
      <c r="I2894"/>
      <c r="J2894"/>
      <c r="K2894"/>
      <c r="L2894"/>
      <c r="M2894"/>
      <c r="N2894"/>
      <c r="O2894"/>
      <c r="P2894"/>
      <c r="Q2894"/>
    </row>
    <row r="2895" spans="2:17">
      <c r="B2895"/>
      <c r="C2895"/>
      <c r="D2895"/>
      <c r="E2895"/>
      <c r="F2895"/>
      <c r="G2895"/>
      <c r="H2895"/>
      <c r="I2895"/>
      <c r="J2895"/>
      <c r="K2895"/>
      <c r="L2895"/>
      <c r="M2895"/>
      <c r="N2895"/>
      <c r="O2895"/>
      <c r="P2895"/>
      <c r="Q2895"/>
    </row>
    <row r="2896" spans="2:17">
      <c r="B2896"/>
      <c r="C2896"/>
      <c r="D2896"/>
      <c r="E2896"/>
      <c r="F2896"/>
      <c r="G2896"/>
      <c r="H2896"/>
      <c r="I2896"/>
      <c r="J2896"/>
      <c r="K2896"/>
      <c r="L2896"/>
      <c r="M2896"/>
      <c r="N2896"/>
      <c r="O2896"/>
      <c r="P2896"/>
      <c r="Q2896"/>
    </row>
    <row r="2897" spans="2:17">
      <c r="B2897"/>
      <c r="C2897"/>
      <c r="D2897"/>
      <c r="E2897"/>
      <c r="F2897"/>
      <c r="G2897"/>
      <c r="H2897"/>
      <c r="I2897"/>
      <c r="J2897"/>
      <c r="K2897"/>
      <c r="L2897"/>
      <c r="M2897"/>
      <c r="N2897"/>
      <c r="O2897"/>
      <c r="P2897"/>
      <c r="Q2897"/>
    </row>
    <row r="2898" spans="2:17">
      <c r="B2898"/>
      <c r="C2898"/>
      <c r="D2898"/>
      <c r="E2898"/>
      <c r="F2898"/>
      <c r="G2898"/>
      <c r="H2898"/>
      <c r="I2898"/>
      <c r="J2898"/>
      <c r="K2898"/>
      <c r="L2898"/>
      <c r="M2898"/>
      <c r="N2898"/>
      <c r="O2898"/>
      <c r="P2898"/>
      <c r="Q2898"/>
    </row>
    <row r="2899" spans="2:17">
      <c r="B2899"/>
      <c r="C2899"/>
      <c r="D2899"/>
      <c r="E2899"/>
      <c r="F2899"/>
      <c r="G2899"/>
      <c r="H2899"/>
      <c r="I2899"/>
      <c r="J2899"/>
      <c r="K2899"/>
      <c r="L2899"/>
      <c r="M2899"/>
      <c r="N2899"/>
      <c r="O2899"/>
      <c r="P2899"/>
      <c r="Q2899"/>
    </row>
    <row r="2900" spans="2:17">
      <c r="B2900"/>
      <c r="C2900"/>
      <c r="D2900"/>
      <c r="E2900"/>
      <c r="F2900"/>
      <c r="G2900"/>
      <c r="H2900"/>
      <c r="I2900"/>
      <c r="J2900"/>
      <c r="K2900"/>
      <c r="L2900"/>
      <c r="M2900"/>
      <c r="N2900"/>
      <c r="O2900"/>
      <c r="P2900"/>
      <c r="Q2900"/>
    </row>
    <row r="2901" spans="2:17">
      <c r="B2901"/>
      <c r="C2901"/>
      <c r="D2901"/>
      <c r="E2901"/>
      <c r="F2901"/>
      <c r="G2901"/>
      <c r="H2901"/>
      <c r="I2901"/>
      <c r="J2901"/>
      <c r="K2901"/>
      <c r="L2901"/>
      <c r="M2901"/>
      <c r="N2901"/>
      <c r="O2901"/>
      <c r="P2901"/>
      <c r="Q2901"/>
    </row>
    <row r="2902" spans="2:17">
      <c r="B2902"/>
      <c r="C2902"/>
      <c r="D2902"/>
      <c r="E2902"/>
      <c r="F2902"/>
      <c r="G2902"/>
      <c r="H2902"/>
      <c r="I2902"/>
      <c r="J2902"/>
      <c r="K2902"/>
      <c r="L2902"/>
      <c r="M2902"/>
      <c r="N2902"/>
      <c r="O2902"/>
      <c r="P2902"/>
      <c r="Q2902"/>
    </row>
    <row r="2903" spans="2:17">
      <c r="B2903"/>
      <c r="C2903"/>
      <c r="D2903"/>
      <c r="E2903"/>
      <c r="F2903"/>
      <c r="G2903"/>
      <c r="H2903"/>
      <c r="I2903"/>
      <c r="J2903"/>
      <c r="K2903"/>
      <c r="L2903"/>
      <c r="M2903"/>
      <c r="N2903"/>
      <c r="O2903"/>
      <c r="P2903"/>
      <c r="Q2903"/>
    </row>
    <row r="2904" spans="2:17">
      <c r="B2904"/>
      <c r="C2904"/>
      <c r="D2904"/>
      <c r="E2904"/>
      <c r="F2904"/>
      <c r="G2904"/>
      <c r="H2904"/>
      <c r="I2904"/>
      <c r="J2904"/>
      <c r="K2904"/>
      <c r="L2904"/>
      <c r="M2904"/>
      <c r="N2904"/>
      <c r="O2904"/>
      <c r="P2904"/>
      <c r="Q2904"/>
    </row>
    <row r="2905" spans="2:17">
      <c r="B2905"/>
      <c r="C2905"/>
      <c r="D2905"/>
      <c r="E2905"/>
      <c r="F2905"/>
      <c r="G2905"/>
      <c r="H2905"/>
      <c r="I2905"/>
      <c r="J2905"/>
      <c r="K2905"/>
      <c r="L2905"/>
      <c r="M2905"/>
      <c r="N2905"/>
      <c r="O2905"/>
      <c r="P2905"/>
      <c r="Q2905"/>
    </row>
    <row r="2906" spans="2:17">
      <c r="B2906"/>
      <c r="C2906"/>
      <c r="D2906"/>
      <c r="E2906"/>
      <c r="F2906"/>
      <c r="G2906"/>
      <c r="H2906"/>
      <c r="I2906"/>
      <c r="J2906"/>
      <c r="K2906"/>
      <c r="L2906"/>
      <c r="M2906"/>
      <c r="N2906"/>
      <c r="O2906"/>
      <c r="P2906"/>
      <c r="Q2906"/>
    </row>
    <row r="2907" spans="2:17">
      <c r="B2907"/>
      <c r="C2907"/>
      <c r="D2907"/>
      <c r="E2907"/>
      <c r="F2907"/>
      <c r="G2907"/>
      <c r="H2907"/>
      <c r="I2907"/>
      <c r="J2907"/>
      <c r="K2907"/>
      <c r="L2907"/>
      <c r="M2907"/>
      <c r="N2907"/>
      <c r="O2907"/>
      <c r="P2907"/>
      <c r="Q2907"/>
    </row>
    <row r="2908" spans="2:17">
      <c r="B2908"/>
      <c r="C2908"/>
      <c r="D2908"/>
      <c r="E2908"/>
      <c r="F2908"/>
      <c r="G2908"/>
      <c r="H2908"/>
      <c r="I2908"/>
      <c r="J2908"/>
      <c r="K2908"/>
      <c r="L2908"/>
      <c r="M2908"/>
      <c r="N2908"/>
      <c r="O2908"/>
      <c r="P2908"/>
      <c r="Q2908"/>
    </row>
    <row r="2909" spans="2:17">
      <c r="B2909"/>
      <c r="C2909"/>
      <c r="D2909"/>
      <c r="E2909"/>
      <c r="F2909"/>
      <c r="G2909"/>
      <c r="H2909"/>
      <c r="I2909"/>
      <c r="J2909"/>
      <c r="K2909"/>
      <c r="L2909"/>
      <c r="M2909"/>
      <c r="N2909"/>
      <c r="O2909"/>
      <c r="P2909"/>
      <c r="Q2909"/>
    </row>
    <row r="2910" spans="2:17">
      <c r="B2910"/>
      <c r="C2910"/>
      <c r="D2910"/>
      <c r="E2910"/>
      <c r="F2910"/>
      <c r="G2910"/>
      <c r="H2910"/>
      <c r="I2910"/>
      <c r="J2910"/>
      <c r="K2910"/>
      <c r="L2910"/>
      <c r="M2910"/>
      <c r="N2910"/>
      <c r="O2910"/>
      <c r="P2910"/>
      <c r="Q2910"/>
    </row>
    <row r="2911" spans="2:17">
      <c r="B2911"/>
      <c r="C2911"/>
      <c r="D2911"/>
      <c r="E2911"/>
      <c r="F2911"/>
      <c r="G2911"/>
      <c r="H2911"/>
      <c r="I2911"/>
      <c r="J2911"/>
      <c r="K2911"/>
      <c r="L2911"/>
      <c r="M2911"/>
      <c r="N2911"/>
      <c r="O2911"/>
      <c r="P2911"/>
      <c r="Q2911"/>
    </row>
    <row r="2912" spans="2:17">
      <c r="B2912"/>
      <c r="C2912"/>
      <c r="D2912"/>
      <c r="E2912"/>
      <c r="F2912"/>
      <c r="G2912"/>
      <c r="H2912"/>
      <c r="I2912"/>
      <c r="J2912"/>
      <c r="K2912"/>
      <c r="L2912"/>
      <c r="M2912"/>
      <c r="N2912"/>
      <c r="O2912"/>
      <c r="P2912"/>
      <c r="Q2912"/>
    </row>
    <row r="2913" spans="2:17">
      <c r="B2913"/>
      <c r="C2913"/>
      <c r="D2913"/>
      <c r="E2913"/>
      <c r="F2913"/>
      <c r="G2913"/>
      <c r="H2913"/>
      <c r="I2913"/>
      <c r="J2913"/>
      <c r="K2913"/>
      <c r="L2913"/>
      <c r="M2913"/>
      <c r="N2913"/>
      <c r="O2913"/>
      <c r="P2913"/>
      <c r="Q2913"/>
    </row>
    <row r="2914" spans="2:17">
      <c r="B2914"/>
      <c r="C2914"/>
      <c r="D2914"/>
      <c r="E2914"/>
      <c r="F2914"/>
      <c r="G2914"/>
      <c r="H2914"/>
      <c r="I2914"/>
      <c r="J2914"/>
      <c r="K2914"/>
      <c r="L2914"/>
      <c r="M2914"/>
      <c r="N2914"/>
      <c r="O2914"/>
      <c r="P2914"/>
      <c r="Q2914"/>
    </row>
    <row r="2915" spans="2:17">
      <c r="B2915"/>
      <c r="C2915"/>
      <c r="D2915"/>
      <c r="E2915"/>
      <c r="F2915"/>
      <c r="G2915"/>
      <c r="H2915"/>
      <c r="I2915"/>
      <c r="J2915"/>
      <c r="K2915"/>
      <c r="L2915"/>
      <c r="M2915"/>
      <c r="N2915"/>
      <c r="O2915"/>
      <c r="P2915"/>
      <c r="Q2915"/>
    </row>
    <row r="2916" spans="2:17">
      <c r="B2916"/>
      <c r="C2916"/>
      <c r="D2916"/>
      <c r="E2916"/>
      <c r="F2916"/>
      <c r="G2916"/>
      <c r="H2916"/>
      <c r="I2916"/>
      <c r="J2916"/>
      <c r="K2916"/>
      <c r="L2916"/>
      <c r="M2916"/>
      <c r="N2916"/>
      <c r="O2916"/>
      <c r="P2916"/>
      <c r="Q2916"/>
    </row>
    <row r="2917" spans="2:17">
      <c r="B2917"/>
      <c r="C2917"/>
      <c r="D2917"/>
      <c r="E2917"/>
      <c r="F2917"/>
      <c r="G2917"/>
      <c r="H2917"/>
      <c r="I2917"/>
      <c r="J2917"/>
      <c r="K2917"/>
      <c r="L2917"/>
      <c r="M2917"/>
      <c r="N2917"/>
      <c r="O2917"/>
      <c r="P2917"/>
      <c r="Q2917"/>
    </row>
    <row r="2918" spans="2:17">
      <c r="B2918"/>
      <c r="C2918"/>
      <c r="D2918"/>
      <c r="E2918"/>
      <c r="F2918"/>
      <c r="G2918"/>
      <c r="H2918"/>
      <c r="I2918"/>
      <c r="J2918"/>
      <c r="K2918"/>
      <c r="L2918"/>
      <c r="M2918"/>
      <c r="N2918"/>
      <c r="O2918"/>
      <c r="P2918"/>
      <c r="Q2918"/>
    </row>
    <row r="2919" spans="2:17">
      <c r="B2919"/>
      <c r="C2919"/>
      <c r="D2919"/>
      <c r="E2919"/>
      <c r="F2919"/>
      <c r="G2919"/>
      <c r="H2919"/>
      <c r="I2919"/>
      <c r="J2919"/>
      <c r="K2919"/>
      <c r="L2919"/>
      <c r="M2919"/>
      <c r="N2919"/>
      <c r="O2919"/>
      <c r="P2919"/>
      <c r="Q2919"/>
    </row>
    <row r="2920" spans="2:17">
      <c r="B2920"/>
      <c r="C2920"/>
      <c r="D2920"/>
      <c r="E2920"/>
      <c r="F2920"/>
      <c r="G2920"/>
      <c r="H2920"/>
      <c r="I2920"/>
      <c r="J2920"/>
      <c r="K2920"/>
      <c r="L2920"/>
      <c r="M2920"/>
      <c r="N2920"/>
      <c r="O2920"/>
      <c r="P2920"/>
      <c r="Q2920"/>
    </row>
    <row r="2921" spans="2:17">
      <c r="B2921"/>
      <c r="C2921"/>
      <c r="D2921"/>
      <c r="E2921"/>
      <c r="F2921"/>
      <c r="G2921"/>
      <c r="H2921"/>
      <c r="I2921"/>
      <c r="J2921"/>
      <c r="K2921"/>
      <c r="L2921"/>
      <c r="M2921"/>
      <c r="N2921"/>
      <c r="O2921"/>
      <c r="P2921"/>
      <c r="Q2921"/>
    </row>
    <row r="2922" spans="2:17">
      <c r="B2922"/>
      <c r="C2922"/>
      <c r="D2922"/>
      <c r="E2922"/>
      <c r="F2922"/>
      <c r="G2922"/>
      <c r="H2922"/>
      <c r="I2922"/>
      <c r="J2922"/>
      <c r="K2922"/>
      <c r="L2922"/>
      <c r="M2922"/>
      <c r="N2922"/>
      <c r="O2922"/>
      <c r="P2922"/>
      <c r="Q2922"/>
    </row>
    <row r="2923" spans="2:17">
      <c r="B2923"/>
      <c r="C2923"/>
      <c r="D2923"/>
      <c r="E2923"/>
      <c r="F2923"/>
      <c r="G2923"/>
      <c r="H2923"/>
      <c r="I2923"/>
      <c r="J2923"/>
      <c r="K2923"/>
      <c r="L2923"/>
      <c r="M2923"/>
      <c r="N2923"/>
      <c r="O2923"/>
      <c r="P2923"/>
      <c r="Q2923"/>
    </row>
    <row r="2924" spans="2:17">
      <c r="B2924"/>
      <c r="C2924"/>
      <c r="D2924"/>
      <c r="E2924"/>
      <c r="F2924"/>
      <c r="G2924"/>
      <c r="H2924"/>
      <c r="I2924"/>
      <c r="J2924"/>
      <c r="K2924"/>
      <c r="L2924"/>
      <c r="M2924"/>
      <c r="N2924"/>
      <c r="O2924"/>
      <c r="P2924"/>
      <c r="Q2924"/>
    </row>
    <row r="2925" spans="2:17">
      <c r="B2925"/>
      <c r="C2925"/>
      <c r="D2925"/>
      <c r="E2925"/>
      <c r="F2925"/>
      <c r="G2925"/>
      <c r="H2925"/>
      <c r="I2925"/>
      <c r="J2925"/>
      <c r="K2925"/>
      <c r="L2925"/>
      <c r="M2925"/>
      <c r="N2925"/>
      <c r="O2925"/>
      <c r="P2925"/>
      <c r="Q2925"/>
    </row>
    <row r="2926" spans="2:17">
      <c r="B2926"/>
      <c r="C2926"/>
      <c r="D2926"/>
      <c r="E2926"/>
      <c r="F2926"/>
      <c r="G2926"/>
      <c r="H2926"/>
      <c r="I2926"/>
      <c r="J2926"/>
      <c r="K2926"/>
      <c r="L2926"/>
      <c r="M2926"/>
      <c r="N2926"/>
      <c r="O2926"/>
      <c r="P2926"/>
      <c r="Q2926"/>
    </row>
    <row r="2927" spans="2:17">
      <c r="B2927"/>
      <c r="C2927"/>
      <c r="D2927"/>
      <c r="E2927"/>
      <c r="F2927"/>
      <c r="G2927"/>
      <c r="H2927"/>
      <c r="I2927"/>
      <c r="J2927"/>
      <c r="K2927"/>
      <c r="L2927"/>
      <c r="M2927"/>
      <c r="N2927"/>
      <c r="O2927"/>
      <c r="P2927"/>
      <c r="Q2927"/>
    </row>
    <row r="2928" spans="2:17">
      <c r="B2928"/>
      <c r="C2928"/>
      <c r="D2928"/>
      <c r="E2928"/>
      <c r="F2928"/>
      <c r="G2928"/>
      <c r="H2928"/>
      <c r="I2928"/>
      <c r="J2928"/>
      <c r="K2928"/>
      <c r="L2928"/>
      <c r="M2928"/>
      <c r="N2928"/>
      <c r="O2928"/>
      <c r="P2928"/>
      <c r="Q2928"/>
    </row>
    <row r="2929" spans="2:17">
      <c r="B2929"/>
      <c r="C2929"/>
      <c r="D2929"/>
      <c r="E2929"/>
      <c r="F2929"/>
      <c r="G2929"/>
      <c r="H2929"/>
      <c r="I2929"/>
      <c r="J2929"/>
      <c r="K2929"/>
      <c r="L2929"/>
      <c r="M2929"/>
      <c r="N2929"/>
      <c r="O2929"/>
      <c r="P2929"/>
      <c r="Q2929"/>
    </row>
    <row r="2930" spans="2:17">
      <c r="B2930"/>
      <c r="C2930"/>
      <c r="D2930"/>
      <c r="E2930"/>
      <c r="F2930"/>
      <c r="G2930"/>
      <c r="H2930"/>
      <c r="I2930"/>
      <c r="J2930"/>
      <c r="K2930"/>
      <c r="L2930"/>
      <c r="M2930"/>
      <c r="N2930"/>
      <c r="O2930"/>
      <c r="P2930"/>
      <c r="Q2930"/>
    </row>
    <row r="2931" spans="2:17">
      <c r="B2931"/>
      <c r="C2931"/>
      <c r="D2931"/>
      <c r="E2931"/>
      <c r="F2931"/>
      <c r="G2931"/>
      <c r="H2931"/>
      <c r="I2931"/>
      <c r="J2931"/>
      <c r="K2931"/>
      <c r="L2931"/>
      <c r="M2931"/>
      <c r="N2931"/>
      <c r="O2931"/>
      <c r="P2931"/>
      <c r="Q2931"/>
    </row>
    <row r="2932" spans="2:17">
      <c r="B2932"/>
      <c r="C2932"/>
      <c r="D2932"/>
      <c r="E2932"/>
      <c r="F2932"/>
      <c r="G2932"/>
      <c r="H2932"/>
      <c r="I2932"/>
      <c r="J2932"/>
      <c r="K2932"/>
      <c r="L2932"/>
      <c r="M2932"/>
      <c r="N2932"/>
      <c r="O2932"/>
      <c r="P2932"/>
      <c r="Q2932"/>
    </row>
    <row r="2933" spans="2:17">
      <c r="B2933"/>
      <c r="C2933"/>
      <c r="D2933"/>
      <c r="E2933"/>
      <c r="F2933"/>
      <c r="G2933"/>
      <c r="H2933"/>
      <c r="I2933"/>
      <c r="J2933"/>
      <c r="K2933"/>
      <c r="L2933"/>
      <c r="M2933"/>
      <c r="N2933"/>
      <c r="O2933"/>
      <c r="P2933"/>
      <c r="Q2933"/>
    </row>
    <row r="2934" spans="2:17">
      <c r="B2934"/>
      <c r="C2934"/>
      <c r="D2934"/>
      <c r="E2934"/>
      <c r="F2934"/>
      <c r="G2934"/>
      <c r="H2934"/>
      <c r="I2934"/>
      <c r="J2934"/>
      <c r="K2934"/>
      <c r="L2934"/>
      <c r="M2934"/>
      <c r="N2934"/>
      <c r="O2934"/>
      <c r="P2934"/>
      <c r="Q2934"/>
    </row>
    <row r="2935" spans="2:17">
      <c r="B2935"/>
      <c r="C2935"/>
      <c r="D2935"/>
      <c r="E2935"/>
      <c r="F2935"/>
      <c r="G2935"/>
      <c r="H2935"/>
      <c r="I2935"/>
      <c r="J2935"/>
      <c r="K2935"/>
      <c r="L2935"/>
      <c r="M2935"/>
      <c r="N2935"/>
      <c r="O2935"/>
      <c r="P2935"/>
      <c r="Q2935"/>
    </row>
    <row r="2936" spans="2:17">
      <c r="B2936"/>
      <c r="C2936"/>
      <c r="D2936"/>
      <c r="E2936"/>
      <c r="F2936"/>
      <c r="G2936"/>
      <c r="H2936"/>
      <c r="I2936"/>
      <c r="J2936"/>
      <c r="K2936"/>
      <c r="L2936"/>
      <c r="M2936"/>
      <c r="N2936"/>
      <c r="O2936"/>
      <c r="P2936"/>
      <c r="Q2936"/>
    </row>
    <row r="2937" spans="2:17">
      <c r="B2937"/>
      <c r="C2937"/>
      <c r="D2937"/>
      <c r="E2937"/>
      <c r="F2937"/>
      <c r="G2937"/>
      <c r="H2937"/>
      <c r="I2937"/>
      <c r="J2937"/>
      <c r="K2937"/>
      <c r="L2937"/>
      <c r="M2937"/>
      <c r="N2937"/>
      <c r="O2937"/>
      <c r="P2937"/>
      <c r="Q2937"/>
    </row>
    <row r="2938" spans="2:17">
      <c r="B2938"/>
      <c r="C2938"/>
      <c r="D2938"/>
      <c r="E2938"/>
      <c r="F2938"/>
      <c r="G2938"/>
      <c r="H2938"/>
      <c r="I2938"/>
      <c r="J2938"/>
      <c r="K2938"/>
      <c r="L2938"/>
      <c r="M2938"/>
      <c r="N2938"/>
      <c r="O2938"/>
      <c r="P2938"/>
      <c r="Q2938"/>
    </row>
    <row r="2939" spans="2:17">
      <c r="B2939"/>
      <c r="C2939"/>
      <c r="D2939"/>
      <c r="E2939"/>
      <c r="F2939"/>
      <c r="G2939"/>
      <c r="H2939"/>
      <c r="I2939"/>
      <c r="J2939"/>
      <c r="K2939"/>
      <c r="L2939"/>
      <c r="M2939"/>
      <c r="N2939"/>
      <c r="O2939"/>
      <c r="P2939"/>
      <c r="Q2939"/>
    </row>
    <row r="2940" spans="2:17">
      <c r="B2940"/>
      <c r="C2940"/>
      <c r="D2940"/>
      <c r="E2940"/>
      <c r="F2940"/>
      <c r="G2940"/>
      <c r="H2940"/>
      <c r="I2940"/>
      <c r="J2940"/>
      <c r="K2940"/>
      <c r="L2940"/>
      <c r="M2940"/>
      <c r="N2940"/>
      <c r="O2940"/>
      <c r="P2940"/>
      <c r="Q2940"/>
    </row>
    <row r="2941" spans="2:17">
      <c r="B2941"/>
      <c r="C2941"/>
      <c r="D2941"/>
      <c r="E2941"/>
      <c r="F2941"/>
      <c r="G2941"/>
      <c r="H2941"/>
      <c r="I2941"/>
      <c r="J2941"/>
      <c r="K2941"/>
      <c r="L2941"/>
      <c r="M2941"/>
      <c r="N2941"/>
      <c r="O2941"/>
      <c r="P2941"/>
      <c r="Q2941"/>
    </row>
    <row r="2942" spans="2:17">
      <c r="B2942"/>
      <c r="C2942"/>
      <c r="D2942"/>
      <c r="E2942"/>
      <c r="F2942"/>
      <c r="G2942"/>
      <c r="H2942"/>
      <c r="I2942"/>
      <c r="J2942"/>
      <c r="K2942"/>
      <c r="L2942"/>
      <c r="M2942"/>
      <c r="N2942"/>
      <c r="O2942"/>
      <c r="P2942"/>
      <c r="Q2942"/>
    </row>
    <row r="2943" spans="2:17">
      <c r="B2943"/>
      <c r="C2943"/>
      <c r="D2943"/>
      <c r="E2943"/>
      <c r="F2943"/>
      <c r="G2943"/>
      <c r="H2943"/>
      <c r="I2943"/>
      <c r="J2943"/>
      <c r="K2943"/>
      <c r="L2943"/>
      <c r="M2943"/>
      <c r="N2943"/>
      <c r="O2943"/>
      <c r="P2943"/>
      <c r="Q2943"/>
    </row>
    <row r="2944" spans="2:17">
      <c r="B2944"/>
      <c r="C2944"/>
      <c r="D2944"/>
      <c r="E2944"/>
      <c r="F2944"/>
      <c r="G2944"/>
      <c r="H2944"/>
      <c r="I2944"/>
      <c r="J2944"/>
      <c r="K2944"/>
      <c r="L2944"/>
      <c r="M2944"/>
      <c r="N2944"/>
      <c r="O2944"/>
      <c r="P2944"/>
      <c r="Q2944"/>
    </row>
    <row r="2945" spans="2:17">
      <c r="B2945"/>
      <c r="C2945"/>
      <c r="D2945"/>
      <c r="E2945"/>
      <c r="F2945"/>
      <c r="G2945"/>
      <c r="H2945"/>
      <c r="I2945"/>
      <c r="J2945"/>
      <c r="K2945"/>
      <c r="L2945"/>
      <c r="M2945"/>
      <c r="N2945"/>
      <c r="O2945"/>
      <c r="P2945"/>
      <c r="Q2945"/>
    </row>
    <row r="2946" spans="2:17">
      <c r="B2946"/>
      <c r="C2946"/>
      <c r="D2946"/>
      <c r="E2946"/>
      <c r="F2946"/>
      <c r="G2946"/>
      <c r="H2946"/>
      <c r="I2946"/>
      <c r="J2946"/>
      <c r="K2946"/>
      <c r="L2946"/>
      <c r="M2946"/>
      <c r="N2946"/>
      <c r="O2946"/>
      <c r="P2946"/>
      <c r="Q2946"/>
    </row>
    <row r="2947" spans="2:17">
      <c r="B2947"/>
      <c r="C2947"/>
      <c r="D2947"/>
      <c r="E2947"/>
      <c r="F2947"/>
      <c r="G2947"/>
      <c r="H2947"/>
      <c r="I2947"/>
      <c r="J2947"/>
      <c r="K2947"/>
      <c r="L2947"/>
      <c r="M2947"/>
      <c r="N2947"/>
      <c r="O2947"/>
      <c r="P2947"/>
      <c r="Q2947"/>
    </row>
    <row r="2948" spans="2:17">
      <c r="B2948"/>
      <c r="C2948"/>
      <c r="D2948"/>
      <c r="E2948"/>
      <c r="F2948"/>
      <c r="G2948"/>
      <c r="H2948"/>
      <c r="I2948"/>
      <c r="J2948"/>
      <c r="K2948"/>
      <c r="L2948"/>
      <c r="M2948"/>
      <c r="N2948"/>
      <c r="O2948"/>
      <c r="P2948"/>
      <c r="Q2948"/>
    </row>
    <row r="2949" spans="2:17">
      <c r="B2949"/>
      <c r="C2949"/>
      <c r="D2949"/>
      <c r="E2949"/>
      <c r="F2949"/>
      <c r="G2949"/>
      <c r="H2949"/>
      <c r="I2949"/>
      <c r="J2949"/>
      <c r="K2949"/>
      <c r="L2949"/>
      <c r="M2949"/>
      <c r="N2949"/>
      <c r="O2949"/>
      <c r="P2949"/>
      <c r="Q2949"/>
    </row>
    <row r="2950" spans="2:17">
      <c r="B2950"/>
      <c r="C2950"/>
      <c r="D2950"/>
      <c r="E2950"/>
      <c r="F2950"/>
      <c r="G2950"/>
      <c r="H2950"/>
      <c r="I2950"/>
      <c r="J2950"/>
      <c r="K2950"/>
      <c r="L2950"/>
      <c r="M2950"/>
      <c r="N2950"/>
      <c r="O2950"/>
      <c r="P2950"/>
      <c r="Q2950"/>
    </row>
    <row r="2951" spans="2:17">
      <c r="B2951"/>
      <c r="C2951"/>
      <c r="D2951"/>
      <c r="E2951"/>
      <c r="F2951"/>
      <c r="G2951"/>
      <c r="H2951"/>
      <c r="I2951"/>
      <c r="J2951"/>
      <c r="K2951"/>
      <c r="L2951"/>
      <c r="M2951"/>
      <c r="N2951"/>
      <c r="O2951"/>
      <c r="P2951"/>
      <c r="Q2951"/>
    </row>
    <row r="2952" spans="2:17">
      <c r="B2952"/>
      <c r="C2952"/>
      <c r="D2952"/>
      <c r="E2952"/>
      <c r="F2952"/>
      <c r="G2952"/>
      <c r="H2952"/>
      <c r="I2952"/>
      <c r="J2952"/>
      <c r="K2952"/>
      <c r="L2952"/>
      <c r="M2952"/>
      <c r="N2952"/>
      <c r="O2952"/>
      <c r="P2952"/>
      <c r="Q2952"/>
    </row>
    <row r="2953" spans="2:17">
      <c r="B2953"/>
      <c r="C2953"/>
      <c r="D2953"/>
      <c r="E2953"/>
      <c r="F2953"/>
      <c r="G2953"/>
      <c r="H2953"/>
      <c r="I2953"/>
      <c r="J2953"/>
      <c r="K2953"/>
      <c r="L2953"/>
      <c r="M2953"/>
      <c r="N2953"/>
      <c r="O2953"/>
      <c r="P2953"/>
      <c r="Q2953"/>
    </row>
    <row r="2954" spans="2:17">
      <c r="B2954"/>
      <c r="C2954"/>
      <c r="D2954"/>
      <c r="E2954"/>
      <c r="F2954"/>
      <c r="G2954"/>
      <c r="H2954"/>
      <c r="I2954"/>
      <c r="J2954"/>
      <c r="K2954"/>
      <c r="L2954"/>
      <c r="M2954"/>
      <c r="N2954"/>
      <c r="O2954"/>
      <c r="P2954"/>
      <c r="Q2954"/>
    </row>
    <row r="2955" spans="2:17">
      <c r="B2955"/>
      <c r="C2955"/>
      <c r="D2955"/>
      <c r="E2955"/>
      <c r="F2955"/>
      <c r="G2955"/>
      <c r="H2955"/>
      <c r="I2955"/>
      <c r="J2955"/>
      <c r="K2955"/>
      <c r="L2955"/>
      <c r="M2955"/>
      <c r="N2955"/>
      <c r="O2955"/>
      <c r="P2955"/>
      <c r="Q2955"/>
    </row>
    <row r="2956" spans="2:17">
      <c r="B2956"/>
      <c r="C2956"/>
      <c r="D2956"/>
      <c r="E2956"/>
      <c r="F2956"/>
      <c r="G2956"/>
      <c r="H2956"/>
      <c r="I2956"/>
      <c r="J2956"/>
      <c r="K2956"/>
      <c r="L2956"/>
      <c r="M2956"/>
      <c r="N2956"/>
      <c r="O2956"/>
      <c r="P2956"/>
      <c r="Q2956"/>
    </row>
    <row r="2957" spans="2:17">
      <c r="B2957"/>
      <c r="C2957"/>
      <c r="D2957"/>
      <c r="E2957"/>
      <c r="F2957"/>
      <c r="G2957"/>
      <c r="H2957"/>
      <c r="I2957"/>
      <c r="J2957"/>
      <c r="K2957"/>
      <c r="L2957"/>
      <c r="M2957"/>
      <c r="N2957"/>
      <c r="O2957"/>
      <c r="P2957"/>
      <c r="Q2957"/>
    </row>
    <row r="2958" spans="2:17">
      <c r="B2958"/>
      <c r="C2958"/>
      <c r="D2958"/>
      <c r="E2958"/>
      <c r="F2958"/>
      <c r="G2958"/>
      <c r="H2958"/>
      <c r="I2958"/>
      <c r="J2958"/>
      <c r="K2958"/>
      <c r="L2958"/>
      <c r="M2958"/>
      <c r="N2958"/>
      <c r="O2958"/>
      <c r="P2958"/>
      <c r="Q2958"/>
    </row>
    <row r="2959" spans="2:17">
      <c r="B2959"/>
      <c r="C2959"/>
      <c r="D2959"/>
      <c r="E2959"/>
      <c r="F2959"/>
      <c r="G2959"/>
      <c r="H2959"/>
      <c r="I2959"/>
      <c r="J2959"/>
      <c r="K2959"/>
      <c r="L2959"/>
      <c r="M2959"/>
      <c r="N2959"/>
      <c r="O2959"/>
      <c r="P2959"/>
      <c r="Q2959"/>
    </row>
    <row r="2960" spans="2:17">
      <c r="B2960"/>
      <c r="C2960"/>
      <c r="D2960"/>
      <c r="E2960"/>
      <c r="F2960"/>
      <c r="G2960"/>
      <c r="H2960"/>
      <c r="I2960"/>
      <c r="J2960"/>
      <c r="K2960"/>
      <c r="L2960"/>
      <c r="M2960"/>
      <c r="N2960"/>
      <c r="O2960"/>
      <c r="P2960"/>
      <c r="Q2960"/>
    </row>
    <row r="2961" spans="2:17">
      <c r="B2961"/>
      <c r="C2961"/>
      <c r="D2961"/>
      <c r="E2961"/>
      <c r="F2961"/>
      <c r="G2961"/>
      <c r="H2961"/>
      <c r="I2961"/>
      <c r="J2961"/>
      <c r="K2961"/>
      <c r="L2961"/>
      <c r="M2961"/>
      <c r="N2961"/>
      <c r="O2961"/>
      <c r="P2961"/>
      <c r="Q2961"/>
    </row>
    <row r="2962" spans="2:17">
      <c r="B2962"/>
      <c r="C2962"/>
      <c r="D2962"/>
      <c r="E2962"/>
      <c r="F2962"/>
      <c r="G2962"/>
      <c r="H2962"/>
      <c r="I2962"/>
      <c r="J2962"/>
      <c r="K2962"/>
      <c r="L2962"/>
      <c r="M2962"/>
      <c r="N2962"/>
      <c r="O2962"/>
      <c r="P2962"/>
      <c r="Q2962"/>
    </row>
    <row r="2963" spans="2:17">
      <c r="B2963"/>
      <c r="C2963"/>
      <c r="D2963"/>
      <c r="E2963"/>
      <c r="F2963"/>
      <c r="G2963"/>
      <c r="H2963"/>
      <c r="I2963"/>
      <c r="J2963"/>
      <c r="K2963"/>
      <c r="L2963"/>
      <c r="M2963"/>
      <c r="N2963"/>
      <c r="O2963"/>
      <c r="P2963"/>
      <c r="Q2963"/>
    </row>
    <row r="2964" spans="2:17">
      <c r="B2964"/>
      <c r="C2964"/>
      <c r="D2964"/>
      <c r="E2964"/>
      <c r="F2964"/>
      <c r="G2964"/>
      <c r="H2964"/>
      <c r="I2964"/>
      <c r="J2964"/>
      <c r="K2964"/>
      <c r="L2964"/>
      <c r="M2964"/>
      <c r="N2964"/>
      <c r="O2964"/>
      <c r="P2964"/>
      <c r="Q2964"/>
    </row>
    <row r="2965" spans="2:17">
      <c r="B2965"/>
      <c r="C2965"/>
      <c r="D2965"/>
      <c r="E2965"/>
      <c r="F2965"/>
      <c r="G2965"/>
      <c r="H2965"/>
      <c r="I2965"/>
      <c r="J2965"/>
      <c r="K2965"/>
      <c r="L2965"/>
      <c r="M2965"/>
      <c r="N2965"/>
      <c r="O2965"/>
      <c r="P2965"/>
      <c r="Q2965"/>
    </row>
    <row r="2966" spans="2:17">
      <c r="B2966"/>
      <c r="C2966"/>
      <c r="D2966"/>
      <c r="E2966"/>
      <c r="F2966"/>
      <c r="G2966"/>
      <c r="H2966"/>
      <c r="I2966"/>
      <c r="J2966"/>
      <c r="K2966"/>
      <c r="L2966"/>
      <c r="M2966"/>
      <c r="N2966"/>
      <c r="O2966"/>
      <c r="P2966"/>
      <c r="Q2966"/>
    </row>
    <row r="2967" spans="2:17">
      <c r="B2967"/>
      <c r="C2967"/>
      <c r="D2967"/>
      <c r="E2967"/>
      <c r="F2967"/>
      <c r="G2967"/>
      <c r="H2967"/>
      <c r="I2967"/>
      <c r="J2967"/>
      <c r="K2967"/>
      <c r="L2967"/>
      <c r="M2967"/>
      <c r="N2967"/>
      <c r="O2967"/>
      <c r="P2967"/>
      <c r="Q2967"/>
    </row>
    <row r="2968" spans="2:17">
      <c r="B2968"/>
      <c r="C2968"/>
      <c r="D2968"/>
      <c r="E2968"/>
      <c r="F2968"/>
      <c r="G2968"/>
      <c r="H2968"/>
      <c r="I2968"/>
      <c r="J2968"/>
      <c r="K2968"/>
      <c r="L2968"/>
      <c r="M2968"/>
      <c r="N2968"/>
      <c r="O2968"/>
      <c r="P2968"/>
      <c r="Q2968"/>
    </row>
    <row r="2969" spans="2:17">
      <c r="B2969"/>
      <c r="C2969"/>
      <c r="D2969"/>
      <c r="E2969"/>
      <c r="F2969"/>
      <c r="G2969"/>
      <c r="H2969"/>
      <c r="I2969"/>
      <c r="J2969"/>
      <c r="K2969"/>
      <c r="L2969"/>
      <c r="M2969"/>
      <c r="N2969"/>
      <c r="O2969"/>
      <c r="P2969"/>
      <c r="Q2969"/>
    </row>
    <row r="2970" spans="2:17">
      <c r="B2970"/>
      <c r="C2970"/>
      <c r="D2970"/>
      <c r="E2970"/>
      <c r="F2970"/>
      <c r="G2970"/>
      <c r="H2970"/>
      <c r="I2970"/>
      <c r="J2970"/>
      <c r="K2970"/>
      <c r="L2970"/>
      <c r="M2970"/>
      <c r="N2970"/>
      <c r="O2970"/>
      <c r="P2970"/>
      <c r="Q2970"/>
    </row>
    <row r="2971" spans="2:17">
      <c r="B2971"/>
      <c r="C2971"/>
      <c r="D2971"/>
      <c r="E2971"/>
      <c r="F2971"/>
      <c r="G2971"/>
      <c r="H2971"/>
      <c r="I2971"/>
      <c r="J2971"/>
      <c r="K2971"/>
      <c r="L2971"/>
      <c r="M2971"/>
      <c r="N2971"/>
      <c r="O2971"/>
      <c r="P2971"/>
      <c r="Q2971"/>
    </row>
    <row r="2972" spans="2:17">
      <c r="B2972"/>
      <c r="C2972"/>
      <c r="D2972"/>
      <c r="E2972"/>
      <c r="F2972"/>
      <c r="G2972"/>
      <c r="H2972"/>
      <c r="I2972"/>
      <c r="J2972"/>
      <c r="K2972"/>
      <c r="L2972"/>
      <c r="M2972"/>
      <c r="N2972"/>
      <c r="O2972"/>
      <c r="P2972"/>
      <c r="Q2972"/>
    </row>
    <row r="2973" spans="2:17">
      <c r="B2973"/>
      <c r="C2973"/>
      <c r="D2973"/>
      <c r="E2973"/>
      <c r="F2973"/>
      <c r="G2973"/>
      <c r="H2973"/>
      <c r="I2973"/>
      <c r="J2973"/>
      <c r="K2973"/>
      <c r="L2973"/>
      <c r="M2973"/>
      <c r="N2973"/>
      <c r="O2973"/>
      <c r="P2973"/>
      <c r="Q2973"/>
    </row>
    <row r="2974" spans="2:17">
      <c r="B2974"/>
      <c r="C2974"/>
      <c r="D2974"/>
      <c r="E2974"/>
      <c r="F2974"/>
      <c r="G2974"/>
      <c r="H2974"/>
      <c r="I2974"/>
      <c r="J2974"/>
      <c r="K2974"/>
      <c r="L2974"/>
      <c r="M2974"/>
      <c r="N2974"/>
      <c r="O2974"/>
      <c r="P2974"/>
      <c r="Q2974"/>
    </row>
    <row r="2975" spans="2:17">
      <c r="B2975"/>
      <c r="C2975"/>
      <c r="D2975"/>
      <c r="E2975"/>
      <c r="F2975"/>
      <c r="G2975"/>
      <c r="H2975"/>
      <c r="I2975"/>
      <c r="J2975"/>
      <c r="K2975"/>
      <c r="L2975"/>
      <c r="M2975"/>
      <c r="N2975"/>
      <c r="O2975"/>
      <c r="P2975"/>
      <c r="Q2975"/>
    </row>
    <row r="2976" spans="2:17">
      <c r="B2976"/>
      <c r="C2976"/>
      <c r="D2976"/>
      <c r="E2976"/>
      <c r="F2976"/>
      <c r="G2976"/>
      <c r="H2976"/>
      <c r="I2976"/>
      <c r="J2976"/>
      <c r="K2976"/>
      <c r="L2976"/>
      <c r="M2976"/>
      <c r="N2976"/>
      <c r="O2976"/>
      <c r="P2976"/>
      <c r="Q2976"/>
    </row>
    <row r="2977" spans="2:17">
      <c r="B2977"/>
      <c r="C2977"/>
      <c r="D2977"/>
      <c r="E2977"/>
      <c r="F2977"/>
      <c r="G2977"/>
      <c r="H2977"/>
      <c r="I2977"/>
      <c r="J2977"/>
      <c r="K2977"/>
      <c r="L2977"/>
      <c r="M2977"/>
      <c r="N2977"/>
      <c r="O2977"/>
      <c r="P2977"/>
      <c r="Q2977"/>
    </row>
    <row r="2978" spans="2:17">
      <c r="B2978"/>
      <c r="C2978"/>
      <c r="D2978"/>
      <c r="E2978"/>
      <c r="F2978"/>
      <c r="G2978"/>
      <c r="H2978"/>
      <c r="I2978"/>
      <c r="J2978"/>
      <c r="K2978"/>
      <c r="L2978"/>
      <c r="M2978"/>
      <c r="N2978"/>
      <c r="O2978"/>
      <c r="P2978"/>
      <c r="Q2978"/>
    </row>
    <row r="2979" spans="2:17">
      <c r="B2979"/>
      <c r="C2979"/>
      <c r="D2979"/>
      <c r="E2979"/>
      <c r="F2979"/>
      <c r="G2979"/>
      <c r="H2979"/>
      <c r="I2979"/>
      <c r="J2979"/>
      <c r="K2979"/>
      <c r="L2979"/>
      <c r="M2979"/>
      <c r="N2979"/>
      <c r="O2979"/>
      <c r="P2979"/>
      <c r="Q2979"/>
    </row>
    <row r="2980" spans="2:17">
      <c r="B2980"/>
      <c r="C2980"/>
      <c r="D2980"/>
      <c r="E2980"/>
      <c r="F2980"/>
      <c r="G2980"/>
      <c r="H2980"/>
      <c r="I2980"/>
      <c r="J2980"/>
      <c r="K2980"/>
      <c r="L2980"/>
      <c r="M2980"/>
      <c r="N2980"/>
      <c r="O2980"/>
      <c r="P2980"/>
      <c r="Q2980"/>
    </row>
    <row r="2981" spans="2:17">
      <c r="B2981"/>
      <c r="C2981"/>
      <c r="D2981"/>
      <c r="E2981"/>
      <c r="F2981"/>
      <c r="G2981"/>
      <c r="H2981"/>
      <c r="I2981"/>
      <c r="J2981"/>
      <c r="K2981"/>
      <c r="L2981"/>
      <c r="M2981"/>
      <c r="N2981"/>
      <c r="O2981"/>
      <c r="P2981"/>
      <c r="Q2981"/>
    </row>
    <row r="2982" spans="2:17">
      <c r="B2982"/>
      <c r="C2982"/>
      <c r="D2982"/>
      <c r="E2982"/>
      <c r="F2982"/>
      <c r="G2982"/>
      <c r="H2982"/>
      <c r="I2982"/>
      <c r="J2982"/>
      <c r="K2982"/>
      <c r="L2982"/>
      <c r="M2982"/>
      <c r="N2982"/>
      <c r="O2982"/>
      <c r="P2982"/>
      <c r="Q2982"/>
    </row>
    <row r="2983" spans="2:17">
      <c r="B2983"/>
      <c r="C2983"/>
      <c r="D2983"/>
      <c r="E2983"/>
      <c r="F2983"/>
      <c r="G2983"/>
      <c r="H2983"/>
      <c r="I2983"/>
      <c r="J2983"/>
      <c r="K2983"/>
      <c r="L2983"/>
      <c r="M2983"/>
      <c r="N2983"/>
      <c r="O2983"/>
      <c r="P2983"/>
      <c r="Q2983"/>
    </row>
    <row r="2984" spans="2:17">
      <c r="B2984"/>
      <c r="C2984"/>
      <c r="D2984"/>
      <c r="E2984"/>
      <c r="F2984"/>
      <c r="G2984"/>
      <c r="H2984"/>
      <c r="I2984"/>
      <c r="J2984"/>
      <c r="K2984"/>
      <c r="L2984"/>
      <c r="M2984"/>
      <c r="N2984"/>
      <c r="O2984"/>
      <c r="P2984"/>
      <c r="Q2984"/>
    </row>
    <row r="2985" spans="2:17">
      <c r="B2985"/>
      <c r="C2985"/>
      <c r="D2985"/>
      <c r="E2985"/>
      <c r="F2985"/>
      <c r="G2985"/>
      <c r="H2985"/>
      <c r="I2985"/>
      <c r="J2985"/>
      <c r="K2985"/>
      <c r="L2985"/>
      <c r="M2985"/>
      <c r="N2985"/>
      <c r="O2985"/>
      <c r="P2985"/>
      <c r="Q2985"/>
    </row>
    <row r="2986" spans="2:17">
      <c r="B2986"/>
      <c r="C2986"/>
      <c r="D2986"/>
      <c r="E2986"/>
      <c r="F2986"/>
      <c r="G2986"/>
      <c r="H2986"/>
      <c r="I2986"/>
      <c r="J2986"/>
      <c r="K2986"/>
      <c r="L2986"/>
      <c r="M2986"/>
      <c r="N2986"/>
      <c r="O2986"/>
      <c r="P2986"/>
      <c r="Q2986"/>
    </row>
    <row r="2987" spans="2:17">
      <c r="B2987"/>
      <c r="C2987"/>
      <c r="D2987"/>
      <c r="E2987"/>
      <c r="F2987"/>
      <c r="G2987"/>
      <c r="H2987"/>
      <c r="I2987"/>
      <c r="J2987"/>
      <c r="K2987"/>
      <c r="L2987"/>
      <c r="M2987"/>
      <c r="N2987"/>
      <c r="O2987"/>
      <c r="P2987"/>
      <c r="Q2987"/>
    </row>
    <row r="2988" spans="2:17">
      <c r="B2988"/>
      <c r="C2988"/>
      <c r="D2988"/>
      <c r="E2988"/>
      <c r="F2988"/>
      <c r="G2988"/>
      <c r="H2988"/>
      <c r="I2988"/>
      <c r="J2988"/>
      <c r="K2988"/>
      <c r="L2988"/>
      <c r="M2988"/>
      <c r="N2988"/>
      <c r="O2988"/>
      <c r="P2988"/>
      <c r="Q2988"/>
    </row>
    <row r="2989" spans="2:17">
      <c r="B2989"/>
      <c r="C2989"/>
      <c r="D2989"/>
      <c r="E2989"/>
      <c r="F2989"/>
      <c r="G2989"/>
      <c r="H2989"/>
      <c r="I2989"/>
      <c r="J2989"/>
      <c r="K2989"/>
      <c r="L2989"/>
      <c r="M2989"/>
      <c r="N2989"/>
      <c r="O2989"/>
      <c r="P2989"/>
      <c r="Q2989"/>
    </row>
    <row r="2990" spans="2:17">
      <c r="B2990"/>
      <c r="C2990"/>
      <c r="D2990"/>
      <c r="E2990"/>
      <c r="F2990"/>
      <c r="G2990"/>
      <c r="H2990"/>
      <c r="I2990"/>
      <c r="J2990"/>
      <c r="K2990"/>
      <c r="L2990"/>
      <c r="M2990"/>
      <c r="N2990"/>
      <c r="O2990"/>
      <c r="P2990"/>
      <c r="Q2990"/>
    </row>
    <row r="2991" spans="2:17">
      <c r="B2991"/>
      <c r="C2991"/>
      <c r="D2991"/>
      <c r="E2991"/>
      <c r="F2991"/>
      <c r="G2991"/>
      <c r="H2991"/>
      <c r="I2991"/>
      <c r="J2991"/>
      <c r="K2991"/>
      <c r="L2991"/>
      <c r="M2991"/>
      <c r="N2991"/>
      <c r="O2991"/>
      <c r="P2991"/>
      <c r="Q2991"/>
    </row>
    <row r="2992" spans="2:17">
      <c r="B2992"/>
      <c r="C2992"/>
      <c r="D2992"/>
      <c r="E2992"/>
      <c r="F2992"/>
      <c r="G2992"/>
      <c r="H2992"/>
      <c r="I2992"/>
      <c r="J2992"/>
      <c r="K2992"/>
      <c r="L2992"/>
      <c r="M2992"/>
      <c r="N2992"/>
      <c r="O2992"/>
      <c r="P2992"/>
      <c r="Q2992"/>
    </row>
    <row r="2993" spans="2:17">
      <c r="B2993"/>
      <c r="C2993"/>
      <c r="D2993"/>
      <c r="E2993"/>
      <c r="F2993"/>
      <c r="G2993"/>
      <c r="H2993"/>
      <c r="I2993"/>
      <c r="J2993"/>
      <c r="K2993"/>
      <c r="L2993"/>
      <c r="M2993"/>
      <c r="N2993"/>
      <c r="O2993"/>
      <c r="P2993"/>
      <c r="Q2993"/>
    </row>
    <row r="2994" spans="2:17">
      <c r="B2994"/>
      <c r="C2994"/>
      <c r="D2994"/>
      <c r="E2994"/>
      <c r="F2994"/>
      <c r="G2994"/>
      <c r="H2994"/>
      <c r="I2994"/>
      <c r="J2994"/>
      <c r="K2994"/>
      <c r="L2994"/>
      <c r="M2994"/>
      <c r="N2994"/>
      <c r="O2994"/>
      <c r="P2994"/>
      <c r="Q2994"/>
    </row>
    <row r="2995" spans="2:17">
      <c r="B2995"/>
      <c r="C2995"/>
      <c r="D2995"/>
      <c r="E2995"/>
      <c r="F2995"/>
      <c r="G2995"/>
      <c r="H2995"/>
      <c r="I2995"/>
      <c r="J2995"/>
      <c r="K2995"/>
      <c r="L2995"/>
      <c r="M2995"/>
      <c r="N2995"/>
      <c r="O2995"/>
      <c r="P2995"/>
      <c r="Q2995"/>
    </row>
    <row r="2996" spans="2:17">
      <c r="B2996"/>
      <c r="C2996"/>
      <c r="D2996"/>
      <c r="E2996"/>
      <c r="F2996"/>
      <c r="G2996"/>
      <c r="H2996"/>
      <c r="I2996"/>
      <c r="J2996"/>
      <c r="K2996"/>
      <c r="L2996"/>
      <c r="M2996"/>
      <c r="N2996"/>
      <c r="O2996"/>
      <c r="P2996"/>
      <c r="Q2996"/>
    </row>
    <row r="2997" spans="2:17">
      <c r="B2997"/>
      <c r="C2997"/>
      <c r="D2997"/>
      <c r="E2997"/>
      <c r="F2997"/>
      <c r="G2997"/>
      <c r="H2997"/>
      <c r="I2997"/>
      <c r="J2997"/>
      <c r="K2997"/>
      <c r="L2997"/>
      <c r="M2997"/>
      <c r="N2997"/>
      <c r="O2997"/>
      <c r="P2997"/>
      <c r="Q2997"/>
    </row>
    <row r="2998" spans="2:17">
      <c r="B2998"/>
      <c r="C2998"/>
      <c r="D2998"/>
      <c r="E2998"/>
      <c r="F2998"/>
      <c r="G2998"/>
      <c r="H2998"/>
      <c r="I2998"/>
      <c r="J2998"/>
      <c r="K2998"/>
      <c r="L2998"/>
      <c r="M2998"/>
      <c r="N2998"/>
      <c r="O2998"/>
      <c r="P2998"/>
      <c r="Q2998"/>
    </row>
    <row r="2999" spans="2:17">
      <c r="B2999"/>
      <c r="C2999"/>
      <c r="D2999"/>
      <c r="E2999"/>
      <c r="F2999"/>
      <c r="G2999"/>
      <c r="H2999"/>
      <c r="I2999"/>
      <c r="J2999"/>
      <c r="K2999"/>
      <c r="L2999"/>
      <c r="M2999"/>
      <c r="N2999"/>
      <c r="O2999"/>
      <c r="P2999"/>
      <c r="Q2999"/>
    </row>
    <row r="3000" spans="2:17">
      <c r="B3000"/>
      <c r="C3000"/>
      <c r="D3000"/>
      <c r="E3000"/>
      <c r="F3000"/>
      <c r="G3000"/>
      <c r="H3000"/>
      <c r="I3000"/>
      <c r="J3000"/>
      <c r="K3000"/>
      <c r="L3000"/>
      <c r="M3000"/>
      <c r="N3000"/>
      <c r="O3000"/>
      <c r="P3000"/>
      <c r="Q3000"/>
    </row>
  </sheetData>
  <autoFilter ref="B11:Q587"/>
  <mergeCells count="8">
    <mergeCell ref="M8:N8"/>
    <mergeCell ref="F2:Q2"/>
    <mergeCell ref="C3:Q3"/>
    <mergeCell ref="C4:E4"/>
    <mergeCell ref="F4:H4"/>
    <mergeCell ref="I4:K4"/>
    <mergeCell ref="L4:N4"/>
    <mergeCell ref="O4:Q4"/>
  </mergeCells>
  <conditionalFormatting sqref="C3:Q3">
    <cfRule type="notContainsBlanks" dxfId="13" priority="6">
      <formula>LEN(TRIM(C3))&gt;0</formula>
    </cfRule>
  </conditionalFormatting>
  <conditionalFormatting sqref="C4:Q4">
    <cfRule type="notContainsBlanks" dxfId="12" priority="3">
      <formula>LEN(TRIM(C4))&gt;0</formula>
    </cfRule>
  </conditionalFormatting>
  <conditionalFormatting sqref="B10:Q11">
    <cfRule type="notContainsBlanks" dxfId="11" priority="1">
      <formula>LEN(TRIM(B10))&gt;0</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sheetPr codeName="Sheet5">
    <tabColor theme="9" tint="0.39997558519241921"/>
  </sheetPr>
  <dimension ref="A2:AB80"/>
  <sheetViews>
    <sheetView zoomScale="80" zoomScaleNormal="80" workbookViewId="0">
      <selection activeCell="W19" sqref="W19"/>
    </sheetView>
  </sheetViews>
  <sheetFormatPr defaultColWidth="5.140625" defaultRowHeight="15"/>
  <cols>
    <col min="1" max="1" width="2.7109375" style="90" customWidth="1"/>
    <col min="2" max="2" width="2.85546875" style="90" bestFit="1" customWidth="1"/>
    <col min="3" max="26" width="8.5703125" style="90" customWidth="1"/>
    <col min="27" max="29" width="5.140625" style="90"/>
    <col min="30" max="30" width="9.5703125" style="90" customWidth="1"/>
    <col min="31" max="45" width="7.42578125" style="90" bestFit="1" customWidth="1"/>
    <col min="46" max="53" width="6.28515625" style="90" bestFit="1" customWidth="1"/>
    <col min="54" max="16384" width="5.140625" style="90"/>
  </cols>
  <sheetData>
    <row r="2" spans="1:28" ht="23.25">
      <c r="C2" s="276" t="s">
        <v>430</v>
      </c>
      <c r="D2" s="276"/>
      <c r="E2" s="276"/>
      <c r="F2" s="276"/>
      <c r="G2" s="276"/>
      <c r="H2" s="277" t="s">
        <v>480</v>
      </c>
      <c r="I2" s="277"/>
      <c r="J2" s="277"/>
      <c r="K2" s="277"/>
      <c r="L2" s="277"/>
      <c r="M2" s="277"/>
      <c r="N2" s="277"/>
      <c r="O2" s="277"/>
      <c r="P2" s="277"/>
      <c r="Q2" s="277"/>
      <c r="R2" s="277"/>
      <c r="S2" s="277"/>
      <c r="T2" s="277"/>
      <c r="U2" s="277"/>
      <c r="V2" s="277"/>
      <c r="W2" s="277"/>
      <c r="X2" s="277"/>
      <c r="Y2" s="277"/>
      <c r="Z2" s="277"/>
    </row>
    <row r="4" spans="1:28" ht="18.75">
      <c r="B4" s="91"/>
      <c r="C4" s="278" t="str">
        <f>"Volume (nL) of " &amp;Overview!E20</f>
        <v>Volume (nL) of AZA</v>
      </c>
      <c r="D4" s="278"/>
      <c r="E4" s="278"/>
      <c r="F4" s="278"/>
      <c r="G4" s="278"/>
      <c r="H4" s="278"/>
      <c r="I4" s="278"/>
      <c r="J4" s="278"/>
      <c r="K4" s="278"/>
      <c r="L4" s="278"/>
      <c r="M4" s="278"/>
      <c r="N4" s="278"/>
      <c r="O4" s="278"/>
      <c r="P4" s="278"/>
      <c r="Q4" s="278"/>
      <c r="R4" s="278"/>
      <c r="S4" s="278"/>
      <c r="T4" s="278"/>
      <c r="U4" s="278"/>
      <c r="V4" s="278"/>
      <c r="W4" s="278"/>
      <c r="X4" s="278"/>
      <c r="Y4" s="278"/>
      <c r="Z4" s="278"/>
    </row>
    <row r="5" spans="1:28">
      <c r="A5" s="92"/>
      <c r="B5" s="93"/>
      <c r="C5" s="93">
        <v>1</v>
      </c>
      <c r="D5" s="93">
        <v>2</v>
      </c>
      <c r="E5" s="93">
        <v>3</v>
      </c>
      <c r="F5" s="93">
        <v>4</v>
      </c>
      <c r="G5" s="93">
        <v>5</v>
      </c>
      <c r="H5" s="93">
        <v>6</v>
      </c>
      <c r="I5" s="93">
        <v>7</v>
      </c>
      <c r="J5" s="93">
        <v>8</v>
      </c>
      <c r="K5" s="93">
        <v>9</v>
      </c>
      <c r="L5" s="93">
        <v>10</v>
      </c>
      <c r="M5" s="93">
        <v>11</v>
      </c>
      <c r="N5" s="93">
        <v>12</v>
      </c>
      <c r="O5" s="93">
        <v>13</v>
      </c>
      <c r="P5" s="93">
        <v>14</v>
      </c>
      <c r="Q5" s="93">
        <v>15</v>
      </c>
      <c r="R5" s="93">
        <v>16</v>
      </c>
      <c r="S5" s="93">
        <v>17</v>
      </c>
      <c r="T5" s="93">
        <v>18</v>
      </c>
      <c r="U5" s="93">
        <v>19</v>
      </c>
      <c r="V5" s="93">
        <v>20</v>
      </c>
      <c r="W5" s="93">
        <v>21</v>
      </c>
      <c r="X5" s="93">
        <v>22</v>
      </c>
      <c r="Y5" s="93">
        <v>23</v>
      </c>
      <c r="Z5" s="93">
        <v>24</v>
      </c>
      <c r="AA5" s="94"/>
      <c r="AB5" s="94"/>
    </row>
    <row r="6" spans="1:28">
      <c r="A6" s="94"/>
      <c r="B6" s="93" t="s">
        <v>0</v>
      </c>
      <c r="C6" s="88">
        <f>SUMIFS('Fluid 2 Transfer'!$P$12:$P$1000,'Fluid 2 Transfer'!$K$12:$K$1000,2,'Fluid 2 Transfer'!$H$12:$H$1000,'Fluid 2 Plate'!$B6 &amp; 'Fluid 2 Plate'!C$5)</f>
        <v>1945</v>
      </c>
      <c r="D6" s="88">
        <f>SUMIFS('Fluid 2 Transfer'!$P$12:$P$1000,'Fluid 2 Transfer'!$K$12:$K$1000,2,'Fluid 2 Transfer'!$H$12:$H$1000,'Fluid 2 Plate'!$B6 &amp; 'Fluid 2 Plate'!D$5)</f>
        <v>1945</v>
      </c>
      <c r="E6" s="88">
        <f>SUMIFS('Fluid 2 Transfer'!$P$12:$P$1000,'Fluid 2 Transfer'!$K$12:$K$1000,2,'Fluid 2 Transfer'!$H$12:$H$1000,'Fluid 2 Plate'!$B6 &amp; 'Fluid 2 Plate'!E$5)</f>
        <v>1945</v>
      </c>
      <c r="F6" s="88">
        <f>SUMIFS('Fluid 2 Transfer'!$P$12:$P$1000,'Fluid 2 Transfer'!$K$12:$K$1000,2,'Fluid 2 Transfer'!$H$12:$H$1000,'Fluid 2 Plate'!$B6 &amp; 'Fluid 2 Plate'!F$5)</f>
        <v>1945</v>
      </c>
      <c r="G6" s="88">
        <f>SUMIFS('Fluid 2 Transfer'!$P$12:$P$1000,'Fluid 2 Transfer'!$K$12:$K$1000,2,'Fluid 2 Transfer'!$H$12:$H$1000,'Fluid 2 Plate'!$B6 &amp; 'Fluid 2 Plate'!G$5)</f>
        <v>1945</v>
      </c>
      <c r="H6" s="88">
        <f>SUMIFS('Fluid 2 Transfer'!$P$12:$P$1000,'Fluid 2 Transfer'!$K$12:$K$1000,2,'Fluid 2 Transfer'!$H$12:$H$1000,'Fluid 2 Plate'!$B6 &amp; 'Fluid 2 Plate'!H$5)</f>
        <v>1945</v>
      </c>
      <c r="I6" s="88">
        <f>SUMIFS('Fluid 2 Transfer'!$P$12:$P$1000,'Fluid 2 Transfer'!$K$12:$K$1000,2,'Fluid 2 Transfer'!$H$12:$H$1000,'Fluid 2 Plate'!$B6 &amp; 'Fluid 2 Plate'!I$5)</f>
        <v>1945</v>
      </c>
      <c r="J6" s="88">
        <f>SUMIFS('Fluid 2 Transfer'!$P$12:$P$1000,'Fluid 2 Transfer'!$K$12:$K$1000,2,'Fluid 2 Transfer'!$H$12:$H$1000,'Fluid 2 Plate'!$B6 &amp; 'Fluid 2 Plate'!J$5)</f>
        <v>1945</v>
      </c>
      <c r="K6" s="88">
        <f>SUMIFS('Fluid 2 Transfer'!$P$12:$P$1000,'Fluid 2 Transfer'!$K$12:$K$1000,2,'Fluid 2 Transfer'!$H$12:$H$1000,'Fluid 2 Plate'!$B6 &amp; 'Fluid 2 Plate'!K$5)</f>
        <v>1945</v>
      </c>
      <c r="L6" s="88">
        <f>SUMIFS('Fluid 2 Transfer'!$P$12:$P$1000,'Fluid 2 Transfer'!$K$12:$K$1000,2,'Fluid 2 Transfer'!$H$12:$H$1000,'Fluid 2 Plate'!$B6 &amp; 'Fluid 2 Plate'!L$5)</f>
        <v>1945</v>
      </c>
      <c r="M6" s="88">
        <f>SUMIFS('Fluid 2 Transfer'!$P$12:$P$1000,'Fluid 2 Transfer'!$K$12:$K$1000,2,'Fluid 2 Transfer'!$H$12:$H$1000,'Fluid 2 Plate'!$B6 &amp; 'Fluid 2 Plate'!M$5)</f>
        <v>1945</v>
      </c>
      <c r="N6" s="88">
        <f>SUMIFS('Fluid 2 Transfer'!$P$12:$P$1000,'Fluid 2 Transfer'!$K$12:$K$1000,2,'Fluid 2 Transfer'!$H$12:$H$1000,'Fluid 2 Plate'!$B6 &amp; 'Fluid 2 Plate'!N$5)</f>
        <v>1945</v>
      </c>
      <c r="O6" s="88">
        <f>SUMIFS('Fluid 2 Transfer'!$P$12:$P$1000,'Fluid 2 Transfer'!$K$12:$K$1000,2,'Fluid 2 Transfer'!$H$12:$H$1000,'Fluid 2 Plate'!$B6 &amp; 'Fluid 2 Plate'!O$5)</f>
        <v>1945</v>
      </c>
      <c r="P6" s="88">
        <f>SUMIFS('Fluid 2 Transfer'!$P$12:$P$1000,'Fluid 2 Transfer'!$K$12:$K$1000,2,'Fluid 2 Transfer'!$H$12:$H$1000,'Fluid 2 Plate'!$B6 &amp; 'Fluid 2 Plate'!P$5)</f>
        <v>1945</v>
      </c>
      <c r="Q6" s="88">
        <f>SUMIFS('Fluid 2 Transfer'!$P$12:$P$1000,'Fluid 2 Transfer'!$K$12:$K$1000,2,'Fluid 2 Transfer'!$H$12:$H$1000,'Fluid 2 Plate'!$B6 &amp; 'Fluid 2 Plate'!Q$5)</f>
        <v>1945</v>
      </c>
      <c r="R6" s="88">
        <f>SUMIFS('Fluid 2 Transfer'!$P$12:$P$1000,'Fluid 2 Transfer'!$K$12:$K$1000,2,'Fluid 2 Transfer'!$H$12:$H$1000,'Fluid 2 Plate'!$B6 &amp; 'Fluid 2 Plate'!R$5)</f>
        <v>1945</v>
      </c>
      <c r="S6" s="88">
        <f>SUMIFS('Fluid 2 Transfer'!$P$12:$P$1000,'Fluid 2 Transfer'!$K$12:$K$1000,2,'Fluid 2 Transfer'!$H$12:$H$1000,'Fluid 2 Plate'!$B6 &amp; 'Fluid 2 Plate'!S$5)</f>
        <v>0</v>
      </c>
      <c r="T6" s="88">
        <f>SUMIFS('Fluid 2 Transfer'!$P$12:$P$1000,'Fluid 2 Transfer'!$K$12:$K$1000,2,'Fluid 2 Transfer'!$H$12:$H$1000,'Fluid 2 Plate'!$B6 &amp; 'Fluid 2 Plate'!T$5)</f>
        <v>0</v>
      </c>
      <c r="U6" s="88">
        <f>SUMIFS('Fluid 2 Transfer'!$P$12:$P$1000,'Fluid 2 Transfer'!$K$12:$K$1000,2,'Fluid 2 Transfer'!$H$12:$H$1000,'Fluid 2 Plate'!$B6 &amp; 'Fluid 2 Plate'!U$5)</f>
        <v>0</v>
      </c>
      <c r="V6" s="88">
        <f>SUMIFS('Fluid 2 Transfer'!$P$12:$P$1000,'Fluid 2 Transfer'!$K$12:$K$1000,2,'Fluid 2 Transfer'!$H$12:$H$1000,'Fluid 2 Plate'!$B6 &amp; 'Fluid 2 Plate'!V$5)</f>
        <v>1945</v>
      </c>
      <c r="W6" s="88">
        <f>SUMIFS('Fluid 2 Transfer'!$P$12:$P$1000,'Fluid 2 Transfer'!$K$12:$K$1000,2,'Fluid 2 Transfer'!$H$12:$H$1000,'Fluid 2 Plate'!$B6 &amp; 'Fluid 2 Plate'!W$5)</f>
        <v>1945</v>
      </c>
      <c r="X6" s="88">
        <f>SUMIFS('Fluid 2 Transfer'!$P$12:$P$1000,'Fluid 2 Transfer'!$K$12:$K$1000,2,'Fluid 2 Transfer'!$H$12:$H$1000,'Fluid 2 Plate'!$B6 &amp; 'Fluid 2 Plate'!X$5)</f>
        <v>0</v>
      </c>
      <c r="Y6" s="88">
        <f>SUMIFS('Fluid 2 Transfer'!$P$12:$P$1000,'Fluid 2 Transfer'!$K$12:$K$1000,2,'Fluid 2 Transfer'!$H$12:$H$1000,'Fluid 2 Plate'!$B6 &amp; 'Fluid 2 Plate'!Y$5)</f>
        <v>0</v>
      </c>
      <c r="Z6" s="88">
        <f>SUMIFS('Fluid 2 Transfer'!$P$12:$P$1000,'Fluid 2 Transfer'!$K$12:$K$1000,2,'Fluid 2 Transfer'!$H$12:$H$1000,'Fluid 2 Plate'!$B6 &amp; 'Fluid 2 Plate'!Z$5)</f>
        <v>0</v>
      </c>
      <c r="AA6" s="5"/>
      <c r="AB6" s="5"/>
    </row>
    <row r="7" spans="1:28">
      <c r="A7" s="94"/>
      <c r="B7" s="93" t="s">
        <v>1</v>
      </c>
      <c r="C7" s="88">
        <f>SUMIFS('Fluid 2 Transfer'!$P$12:$P$1000,'Fluid 2 Transfer'!$K$12:$K$1000,2,'Fluid 2 Transfer'!$H$12:$H$1000,'Fluid 2 Plate'!$B7 &amp; 'Fluid 2 Plate'!C$5)</f>
        <v>647.5</v>
      </c>
      <c r="D7" s="88">
        <f>SUMIFS('Fluid 2 Transfer'!$P$12:$P$1000,'Fluid 2 Transfer'!$K$12:$K$1000,2,'Fluid 2 Transfer'!$H$12:$H$1000,'Fluid 2 Plate'!$B7 &amp; 'Fluid 2 Plate'!D$5)</f>
        <v>647.5</v>
      </c>
      <c r="E7" s="88">
        <f>SUMIFS('Fluid 2 Transfer'!$P$12:$P$1000,'Fluid 2 Transfer'!$K$12:$K$1000,2,'Fluid 2 Transfer'!$H$12:$H$1000,'Fluid 2 Plate'!$B7 &amp; 'Fluid 2 Plate'!E$5)</f>
        <v>647.5</v>
      </c>
      <c r="F7" s="88">
        <f>SUMIFS('Fluid 2 Transfer'!$P$12:$P$1000,'Fluid 2 Transfer'!$K$12:$K$1000,2,'Fluid 2 Transfer'!$H$12:$H$1000,'Fluid 2 Plate'!$B7 &amp; 'Fluid 2 Plate'!F$5)</f>
        <v>647.5</v>
      </c>
      <c r="G7" s="88">
        <f>SUMIFS('Fluid 2 Transfer'!$P$12:$P$1000,'Fluid 2 Transfer'!$K$12:$K$1000,2,'Fluid 2 Transfer'!$H$12:$H$1000,'Fluid 2 Plate'!$B7 &amp; 'Fluid 2 Plate'!G$5)</f>
        <v>647.5</v>
      </c>
      <c r="H7" s="88">
        <f>SUMIFS('Fluid 2 Transfer'!$P$12:$P$1000,'Fluid 2 Transfer'!$K$12:$K$1000,2,'Fluid 2 Transfer'!$H$12:$H$1000,'Fluid 2 Plate'!$B7 &amp; 'Fluid 2 Plate'!H$5)</f>
        <v>647.5</v>
      </c>
      <c r="I7" s="88">
        <f>SUMIFS('Fluid 2 Transfer'!$P$12:$P$1000,'Fluid 2 Transfer'!$K$12:$K$1000,2,'Fluid 2 Transfer'!$H$12:$H$1000,'Fluid 2 Plate'!$B7 &amp; 'Fluid 2 Plate'!I$5)</f>
        <v>647.5</v>
      </c>
      <c r="J7" s="88">
        <f>SUMIFS('Fluid 2 Transfer'!$P$12:$P$1000,'Fluid 2 Transfer'!$K$12:$K$1000,2,'Fluid 2 Transfer'!$H$12:$H$1000,'Fluid 2 Plate'!$B7 &amp; 'Fluid 2 Plate'!J$5)</f>
        <v>647.5</v>
      </c>
      <c r="K7" s="88">
        <f>SUMIFS('Fluid 2 Transfer'!$P$12:$P$1000,'Fluid 2 Transfer'!$K$12:$K$1000,2,'Fluid 2 Transfer'!$H$12:$H$1000,'Fluid 2 Plate'!$B7 &amp; 'Fluid 2 Plate'!K$5)</f>
        <v>647.5</v>
      </c>
      <c r="L7" s="88">
        <f>SUMIFS('Fluid 2 Transfer'!$P$12:$P$1000,'Fluid 2 Transfer'!$K$12:$K$1000,2,'Fluid 2 Transfer'!$H$12:$H$1000,'Fluid 2 Plate'!$B7 &amp; 'Fluid 2 Plate'!L$5)</f>
        <v>647.5</v>
      </c>
      <c r="M7" s="88">
        <f>SUMIFS('Fluid 2 Transfer'!$P$12:$P$1000,'Fluid 2 Transfer'!$K$12:$K$1000,2,'Fluid 2 Transfer'!$H$12:$H$1000,'Fluid 2 Plate'!$B7 &amp; 'Fluid 2 Plate'!M$5)</f>
        <v>647.5</v>
      </c>
      <c r="N7" s="88">
        <f>SUMIFS('Fluid 2 Transfer'!$P$12:$P$1000,'Fluid 2 Transfer'!$K$12:$K$1000,2,'Fluid 2 Transfer'!$H$12:$H$1000,'Fluid 2 Plate'!$B7 &amp; 'Fluid 2 Plate'!N$5)</f>
        <v>647.5</v>
      </c>
      <c r="O7" s="88">
        <f>SUMIFS('Fluid 2 Transfer'!$P$12:$P$1000,'Fluid 2 Transfer'!$K$12:$K$1000,2,'Fluid 2 Transfer'!$H$12:$H$1000,'Fluid 2 Plate'!$B7 &amp; 'Fluid 2 Plate'!O$5)</f>
        <v>647.5</v>
      </c>
      <c r="P7" s="88">
        <f>SUMIFS('Fluid 2 Transfer'!$P$12:$P$1000,'Fluid 2 Transfer'!$K$12:$K$1000,2,'Fluid 2 Transfer'!$H$12:$H$1000,'Fluid 2 Plate'!$B7 &amp; 'Fluid 2 Plate'!P$5)</f>
        <v>647.5</v>
      </c>
      <c r="Q7" s="88">
        <f>SUMIFS('Fluid 2 Transfer'!$P$12:$P$1000,'Fluid 2 Transfer'!$K$12:$K$1000,2,'Fluid 2 Transfer'!$H$12:$H$1000,'Fluid 2 Plate'!$B7 &amp; 'Fluid 2 Plate'!Q$5)</f>
        <v>647.5</v>
      </c>
      <c r="R7" s="88">
        <f>SUMIFS('Fluid 2 Transfer'!$P$12:$P$1000,'Fluid 2 Transfer'!$K$12:$K$1000,2,'Fluid 2 Transfer'!$H$12:$H$1000,'Fluid 2 Plate'!$B7 &amp; 'Fluid 2 Plate'!R$5)</f>
        <v>647.5</v>
      </c>
      <c r="S7" s="88">
        <f>SUMIFS('Fluid 2 Transfer'!$P$12:$P$1000,'Fluid 2 Transfer'!$K$12:$K$1000,2,'Fluid 2 Transfer'!$H$12:$H$1000,'Fluid 2 Plate'!$B7 &amp; 'Fluid 2 Plate'!S$5)</f>
        <v>0</v>
      </c>
      <c r="T7" s="88">
        <f>SUMIFS('Fluid 2 Transfer'!$P$12:$P$1000,'Fluid 2 Transfer'!$K$12:$K$1000,2,'Fluid 2 Transfer'!$H$12:$H$1000,'Fluid 2 Plate'!$B7 &amp; 'Fluid 2 Plate'!T$5)</f>
        <v>0</v>
      </c>
      <c r="U7" s="88">
        <f>SUMIFS('Fluid 2 Transfer'!$P$12:$P$1000,'Fluid 2 Transfer'!$K$12:$K$1000,2,'Fluid 2 Transfer'!$H$12:$H$1000,'Fluid 2 Plate'!$B7 &amp; 'Fluid 2 Plate'!U$5)</f>
        <v>0</v>
      </c>
      <c r="V7" s="88">
        <f>SUMIFS('Fluid 2 Transfer'!$P$12:$P$1000,'Fluid 2 Transfer'!$K$12:$K$1000,2,'Fluid 2 Transfer'!$H$12:$H$1000,'Fluid 2 Plate'!$B7 &amp; 'Fluid 2 Plate'!V$5)</f>
        <v>647.5</v>
      </c>
      <c r="W7" s="88">
        <f>SUMIFS('Fluid 2 Transfer'!$P$12:$P$1000,'Fluid 2 Transfer'!$K$12:$K$1000,2,'Fluid 2 Transfer'!$H$12:$H$1000,'Fluid 2 Plate'!$B7 &amp; 'Fluid 2 Plate'!W$5)</f>
        <v>647.5</v>
      </c>
      <c r="X7" s="88">
        <f>SUMIFS('Fluid 2 Transfer'!$P$12:$P$1000,'Fluid 2 Transfer'!$K$12:$K$1000,2,'Fluid 2 Transfer'!$H$12:$H$1000,'Fluid 2 Plate'!$B7 &amp; 'Fluid 2 Plate'!X$5)</f>
        <v>0</v>
      </c>
      <c r="Y7" s="88">
        <f>SUMIFS('Fluid 2 Transfer'!$P$12:$P$1000,'Fluid 2 Transfer'!$K$12:$K$1000,2,'Fluid 2 Transfer'!$H$12:$H$1000,'Fluid 2 Plate'!$B7 &amp; 'Fluid 2 Plate'!Y$5)</f>
        <v>0</v>
      </c>
      <c r="Z7" s="88">
        <f>SUMIFS('Fluid 2 Transfer'!$P$12:$P$1000,'Fluid 2 Transfer'!$K$12:$K$1000,2,'Fluid 2 Transfer'!$H$12:$H$1000,'Fluid 2 Plate'!$B7 &amp; 'Fluid 2 Plate'!Z$5)</f>
        <v>0</v>
      </c>
      <c r="AA7" s="5"/>
      <c r="AB7" s="5"/>
    </row>
    <row r="8" spans="1:28">
      <c r="A8" s="94"/>
      <c r="B8" s="93" t="s">
        <v>2</v>
      </c>
      <c r="C8" s="88">
        <f>SUMIFS('Fluid 2 Transfer'!$P$12:$P$1000,'Fluid 2 Transfer'!$K$12:$K$1000,2,'Fluid 2 Transfer'!$H$12:$H$1000,'Fluid 2 Plate'!$B8 &amp; 'Fluid 2 Plate'!C$5)</f>
        <v>215</v>
      </c>
      <c r="D8" s="88">
        <f>SUMIFS('Fluid 2 Transfer'!$P$12:$P$1000,'Fluid 2 Transfer'!$K$12:$K$1000,2,'Fluid 2 Transfer'!$H$12:$H$1000,'Fluid 2 Plate'!$B8 &amp; 'Fluid 2 Plate'!D$5)</f>
        <v>215</v>
      </c>
      <c r="E8" s="88">
        <f>SUMIFS('Fluid 2 Transfer'!$P$12:$P$1000,'Fluid 2 Transfer'!$K$12:$K$1000,2,'Fluid 2 Transfer'!$H$12:$H$1000,'Fluid 2 Plate'!$B8 &amp; 'Fluid 2 Plate'!E$5)</f>
        <v>215</v>
      </c>
      <c r="F8" s="88">
        <f>SUMIFS('Fluid 2 Transfer'!$P$12:$P$1000,'Fluid 2 Transfer'!$K$12:$K$1000,2,'Fluid 2 Transfer'!$H$12:$H$1000,'Fluid 2 Plate'!$B8 &amp; 'Fluid 2 Plate'!F$5)</f>
        <v>215</v>
      </c>
      <c r="G8" s="88">
        <f>SUMIFS('Fluid 2 Transfer'!$P$12:$P$1000,'Fluid 2 Transfer'!$K$12:$K$1000,2,'Fluid 2 Transfer'!$H$12:$H$1000,'Fluid 2 Plate'!$B8 &amp; 'Fluid 2 Plate'!G$5)</f>
        <v>215</v>
      </c>
      <c r="H8" s="88">
        <f>SUMIFS('Fluid 2 Transfer'!$P$12:$P$1000,'Fluid 2 Transfer'!$K$12:$K$1000,2,'Fluid 2 Transfer'!$H$12:$H$1000,'Fluid 2 Plate'!$B8 &amp; 'Fluid 2 Plate'!H$5)</f>
        <v>215</v>
      </c>
      <c r="I8" s="88">
        <f>SUMIFS('Fluid 2 Transfer'!$P$12:$P$1000,'Fluid 2 Transfer'!$K$12:$K$1000,2,'Fluid 2 Transfer'!$H$12:$H$1000,'Fluid 2 Plate'!$B8 &amp; 'Fluid 2 Plate'!I$5)</f>
        <v>215</v>
      </c>
      <c r="J8" s="88">
        <f>SUMIFS('Fluid 2 Transfer'!$P$12:$P$1000,'Fluid 2 Transfer'!$K$12:$K$1000,2,'Fluid 2 Transfer'!$H$12:$H$1000,'Fluid 2 Plate'!$B8 &amp; 'Fluid 2 Plate'!J$5)</f>
        <v>215</v>
      </c>
      <c r="K8" s="88">
        <f>SUMIFS('Fluid 2 Transfer'!$P$12:$P$1000,'Fluid 2 Transfer'!$K$12:$K$1000,2,'Fluid 2 Transfer'!$H$12:$H$1000,'Fluid 2 Plate'!$B8 &amp; 'Fluid 2 Plate'!K$5)</f>
        <v>215</v>
      </c>
      <c r="L8" s="88">
        <f>SUMIFS('Fluid 2 Transfer'!$P$12:$P$1000,'Fluid 2 Transfer'!$K$12:$K$1000,2,'Fluid 2 Transfer'!$H$12:$H$1000,'Fluid 2 Plate'!$B8 &amp; 'Fluid 2 Plate'!L$5)</f>
        <v>215</v>
      </c>
      <c r="M8" s="88">
        <f>SUMIFS('Fluid 2 Transfer'!$P$12:$P$1000,'Fluid 2 Transfer'!$K$12:$K$1000,2,'Fluid 2 Transfer'!$H$12:$H$1000,'Fluid 2 Plate'!$B8 &amp; 'Fluid 2 Plate'!M$5)</f>
        <v>215</v>
      </c>
      <c r="N8" s="88">
        <f>SUMIFS('Fluid 2 Transfer'!$P$12:$P$1000,'Fluid 2 Transfer'!$K$12:$K$1000,2,'Fluid 2 Transfer'!$H$12:$H$1000,'Fluid 2 Plate'!$B8 &amp; 'Fluid 2 Plate'!N$5)</f>
        <v>215</v>
      </c>
      <c r="O8" s="88">
        <f>SUMIFS('Fluid 2 Transfer'!$P$12:$P$1000,'Fluid 2 Transfer'!$K$12:$K$1000,2,'Fluid 2 Transfer'!$H$12:$H$1000,'Fluid 2 Plate'!$B8 &amp; 'Fluid 2 Plate'!O$5)</f>
        <v>215</v>
      </c>
      <c r="P8" s="88">
        <f>SUMIFS('Fluid 2 Transfer'!$P$12:$P$1000,'Fluid 2 Transfer'!$K$12:$K$1000,2,'Fluid 2 Transfer'!$H$12:$H$1000,'Fluid 2 Plate'!$B8 &amp; 'Fluid 2 Plate'!P$5)</f>
        <v>215</v>
      </c>
      <c r="Q8" s="88">
        <f>SUMIFS('Fluid 2 Transfer'!$P$12:$P$1000,'Fluid 2 Transfer'!$K$12:$K$1000,2,'Fluid 2 Transfer'!$H$12:$H$1000,'Fluid 2 Plate'!$B8 &amp; 'Fluid 2 Plate'!Q$5)</f>
        <v>215</v>
      </c>
      <c r="R8" s="88">
        <f>SUMIFS('Fluid 2 Transfer'!$P$12:$P$1000,'Fluid 2 Transfer'!$K$12:$K$1000,2,'Fluid 2 Transfer'!$H$12:$H$1000,'Fluid 2 Plate'!$B8 &amp; 'Fluid 2 Plate'!R$5)</f>
        <v>215</v>
      </c>
      <c r="S8" s="88">
        <f>SUMIFS('Fluid 2 Transfer'!$P$12:$P$1000,'Fluid 2 Transfer'!$K$12:$K$1000,2,'Fluid 2 Transfer'!$H$12:$H$1000,'Fluid 2 Plate'!$B8 &amp; 'Fluid 2 Plate'!S$5)</f>
        <v>0</v>
      </c>
      <c r="T8" s="88">
        <f>SUMIFS('Fluid 2 Transfer'!$P$12:$P$1000,'Fluid 2 Transfer'!$K$12:$K$1000,2,'Fluid 2 Transfer'!$H$12:$H$1000,'Fluid 2 Plate'!$B8 &amp; 'Fluid 2 Plate'!T$5)</f>
        <v>0</v>
      </c>
      <c r="U8" s="88">
        <f>SUMIFS('Fluid 2 Transfer'!$P$12:$P$1000,'Fluid 2 Transfer'!$K$12:$K$1000,2,'Fluid 2 Transfer'!$H$12:$H$1000,'Fluid 2 Plate'!$B8 &amp; 'Fluid 2 Plate'!U$5)</f>
        <v>0</v>
      </c>
      <c r="V8" s="88">
        <f>SUMIFS('Fluid 2 Transfer'!$P$12:$P$1000,'Fluid 2 Transfer'!$K$12:$K$1000,2,'Fluid 2 Transfer'!$H$12:$H$1000,'Fluid 2 Plate'!$B8 &amp; 'Fluid 2 Plate'!V$5)</f>
        <v>215</v>
      </c>
      <c r="W8" s="88">
        <f>SUMIFS('Fluid 2 Transfer'!$P$12:$P$1000,'Fluid 2 Transfer'!$K$12:$K$1000,2,'Fluid 2 Transfer'!$H$12:$H$1000,'Fluid 2 Plate'!$B8 &amp; 'Fluid 2 Plate'!W$5)</f>
        <v>215</v>
      </c>
      <c r="X8" s="88">
        <f>SUMIFS('Fluid 2 Transfer'!$P$12:$P$1000,'Fluid 2 Transfer'!$K$12:$K$1000,2,'Fluid 2 Transfer'!$H$12:$H$1000,'Fluid 2 Plate'!$B8 &amp; 'Fluid 2 Plate'!X$5)</f>
        <v>0</v>
      </c>
      <c r="Y8" s="88">
        <f>SUMIFS('Fluid 2 Transfer'!$P$12:$P$1000,'Fluid 2 Transfer'!$K$12:$K$1000,2,'Fluid 2 Transfer'!$H$12:$H$1000,'Fluid 2 Plate'!$B8 &amp; 'Fluid 2 Plate'!Y$5)</f>
        <v>0</v>
      </c>
      <c r="Z8" s="88">
        <f>SUMIFS('Fluid 2 Transfer'!$P$12:$P$1000,'Fluid 2 Transfer'!$K$12:$K$1000,2,'Fluid 2 Transfer'!$H$12:$H$1000,'Fluid 2 Plate'!$B8 &amp; 'Fluid 2 Plate'!Z$5)</f>
        <v>0</v>
      </c>
      <c r="AA8" s="5"/>
      <c r="AB8" s="5"/>
    </row>
    <row r="9" spans="1:28">
      <c r="A9" s="94"/>
      <c r="B9" s="93" t="s">
        <v>3</v>
      </c>
      <c r="C9" s="88">
        <f>SUMIFS('Fluid 2 Transfer'!$P$12:$P$1000,'Fluid 2 Transfer'!$K$12:$K$1000,2,'Fluid 2 Transfer'!$H$12:$H$1000,'Fluid 2 Plate'!$B9 &amp; 'Fluid 2 Plate'!C$5)</f>
        <v>72.5</v>
      </c>
      <c r="D9" s="88">
        <f>SUMIFS('Fluid 2 Transfer'!$P$12:$P$1000,'Fluid 2 Transfer'!$K$12:$K$1000,2,'Fluid 2 Transfer'!$H$12:$H$1000,'Fluid 2 Plate'!$B9 &amp; 'Fluid 2 Plate'!D$5)</f>
        <v>72.5</v>
      </c>
      <c r="E9" s="88">
        <f>SUMIFS('Fluid 2 Transfer'!$P$12:$P$1000,'Fluid 2 Transfer'!$K$12:$K$1000,2,'Fluid 2 Transfer'!$H$12:$H$1000,'Fluid 2 Plate'!$B9 &amp; 'Fluid 2 Plate'!E$5)</f>
        <v>72.5</v>
      </c>
      <c r="F9" s="88">
        <f>SUMIFS('Fluid 2 Transfer'!$P$12:$P$1000,'Fluid 2 Transfer'!$K$12:$K$1000,2,'Fluid 2 Transfer'!$H$12:$H$1000,'Fluid 2 Plate'!$B9 &amp; 'Fluid 2 Plate'!F$5)</f>
        <v>72.5</v>
      </c>
      <c r="G9" s="88">
        <f>SUMIFS('Fluid 2 Transfer'!$P$12:$P$1000,'Fluid 2 Transfer'!$K$12:$K$1000,2,'Fluid 2 Transfer'!$H$12:$H$1000,'Fluid 2 Plate'!$B9 &amp; 'Fluid 2 Plate'!G$5)</f>
        <v>72.5</v>
      </c>
      <c r="H9" s="88">
        <f>SUMIFS('Fluid 2 Transfer'!$P$12:$P$1000,'Fluid 2 Transfer'!$K$12:$K$1000,2,'Fluid 2 Transfer'!$H$12:$H$1000,'Fluid 2 Plate'!$B9 &amp; 'Fluid 2 Plate'!H$5)</f>
        <v>72.5</v>
      </c>
      <c r="I9" s="88">
        <f>SUMIFS('Fluid 2 Transfer'!$P$12:$P$1000,'Fluid 2 Transfer'!$K$12:$K$1000,2,'Fluid 2 Transfer'!$H$12:$H$1000,'Fluid 2 Plate'!$B9 &amp; 'Fluid 2 Plate'!I$5)</f>
        <v>72.5</v>
      </c>
      <c r="J9" s="88">
        <f>SUMIFS('Fluid 2 Transfer'!$P$12:$P$1000,'Fluid 2 Transfer'!$K$12:$K$1000,2,'Fluid 2 Transfer'!$H$12:$H$1000,'Fluid 2 Plate'!$B9 &amp; 'Fluid 2 Plate'!J$5)</f>
        <v>72.5</v>
      </c>
      <c r="K9" s="88">
        <f>SUMIFS('Fluid 2 Transfer'!$P$12:$P$1000,'Fluid 2 Transfer'!$K$12:$K$1000,2,'Fluid 2 Transfer'!$H$12:$H$1000,'Fluid 2 Plate'!$B9 &amp; 'Fluid 2 Plate'!K$5)</f>
        <v>72.5</v>
      </c>
      <c r="L9" s="88">
        <f>SUMIFS('Fluid 2 Transfer'!$P$12:$P$1000,'Fluid 2 Transfer'!$K$12:$K$1000,2,'Fluid 2 Transfer'!$H$12:$H$1000,'Fluid 2 Plate'!$B9 &amp; 'Fluid 2 Plate'!L$5)</f>
        <v>72.5</v>
      </c>
      <c r="M9" s="88">
        <f>SUMIFS('Fluid 2 Transfer'!$P$12:$P$1000,'Fluid 2 Transfer'!$K$12:$K$1000,2,'Fluid 2 Transfer'!$H$12:$H$1000,'Fluid 2 Plate'!$B9 &amp; 'Fluid 2 Plate'!M$5)</f>
        <v>72.5</v>
      </c>
      <c r="N9" s="88">
        <f>SUMIFS('Fluid 2 Transfer'!$P$12:$P$1000,'Fluid 2 Transfer'!$K$12:$K$1000,2,'Fluid 2 Transfer'!$H$12:$H$1000,'Fluid 2 Plate'!$B9 &amp; 'Fluid 2 Plate'!N$5)</f>
        <v>72.5</v>
      </c>
      <c r="O9" s="88">
        <f>SUMIFS('Fluid 2 Transfer'!$P$12:$P$1000,'Fluid 2 Transfer'!$K$12:$K$1000,2,'Fluid 2 Transfer'!$H$12:$H$1000,'Fluid 2 Plate'!$B9 &amp; 'Fluid 2 Plate'!O$5)</f>
        <v>72.5</v>
      </c>
      <c r="P9" s="88">
        <f>SUMIFS('Fluid 2 Transfer'!$P$12:$P$1000,'Fluid 2 Transfer'!$K$12:$K$1000,2,'Fluid 2 Transfer'!$H$12:$H$1000,'Fluid 2 Plate'!$B9 &amp; 'Fluid 2 Plate'!P$5)</f>
        <v>72.5</v>
      </c>
      <c r="Q9" s="88">
        <f>SUMIFS('Fluid 2 Transfer'!$P$12:$P$1000,'Fluid 2 Transfer'!$K$12:$K$1000,2,'Fluid 2 Transfer'!$H$12:$H$1000,'Fluid 2 Plate'!$B9 &amp; 'Fluid 2 Plate'!Q$5)</f>
        <v>72.5</v>
      </c>
      <c r="R9" s="88">
        <f>SUMIFS('Fluid 2 Transfer'!$P$12:$P$1000,'Fluid 2 Transfer'!$K$12:$K$1000,2,'Fluid 2 Transfer'!$H$12:$H$1000,'Fluid 2 Plate'!$B9 &amp; 'Fluid 2 Plate'!R$5)</f>
        <v>72.5</v>
      </c>
      <c r="S9" s="88">
        <f>SUMIFS('Fluid 2 Transfer'!$P$12:$P$1000,'Fluid 2 Transfer'!$K$12:$K$1000,2,'Fluid 2 Transfer'!$H$12:$H$1000,'Fluid 2 Plate'!$B9 &amp; 'Fluid 2 Plate'!S$5)</f>
        <v>0</v>
      </c>
      <c r="T9" s="88">
        <f>SUMIFS('Fluid 2 Transfer'!$P$12:$P$1000,'Fluid 2 Transfer'!$K$12:$K$1000,2,'Fluid 2 Transfer'!$H$12:$H$1000,'Fluid 2 Plate'!$B9 &amp; 'Fluid 2 Plate'!T$5)</f>
        <v>0</v>
      </c>
      <c r="U9" s="88">
        <f>SUMIFS('Fluid 2 Transfer'!$P$12:$P$1000,'Fluid 2 Transfer'!$K$12:$K$1000,2,'Fluid 2 Transfer'!$H$12:$H$1000,'Fluid 2 Plate'!$B9 &amp; 'Fluid 2 Plate'!U$5)</f>
        <v>0</v>
      </c>
      <c r="V9" s="88">
        <f>SUMIFS('Fluid 2 Transfer'!$P$12:$P$1000,'Fluid 2 Transfer'!$K$12:$K$1000,2,'Fluid 2 Transfer'!$H$12:$H$1000,'Fluid 2 Plate'!$B9 &amp; 'Fluid 2 Plate'!V$5)</f>
        <v>72.5</v>
      </c>
      <c r="W9" s="88">
        <f>SUMIFS('Fluid 2 Transfer'!$P$12:$P$1000,'Fluid 2 Transfer'!$K$12:$K$1000,2,'Fluid 2 Transfer'!$H$12:$H$1000,'Fluid 2 Plate'!$B9 &amp; 'Fluid 2 Plate'!W$5)</f>
        <v>72.5</v>
      </c>
      <c r="X9" s="88">
        <f>SUMIFS('Fluid 2 Transfer'!$P$12:$P$1000,'Fluid 2 Transfer'!$K$12:$K$1000,2,'Fluid 2 Transfer'!$H$12:$H$1000,'Fluid 2 Plate'!$B9 &amp; 'Fluid 2 Plate'!X$5)</f>
        <v>0</v>
      </c>
      <c r="Y9" s="88">
        <f>SUMIFS('Fluid 2 Transfer'!$P$12:$P$1000,'Fluid 2 Transfer'!$K$12:$K$1000,2,'Fluid 2 Transfer'!$H$12:$H$1000,'Fluid 2 Plate'!$B9 &amp; 'Fluid 2 Plate'!Y$5)</f>
        <v>0</v>
      </c>
      <c r="Z9" s="88">
        <f>SUMIFS('Fluid 2 Transfer'!$P$12:$P$1000,'Fluid 2 Transfer'!$K$12:$K$1000,2,'Fluid 2 Transfer'!$H$12:$H$1000,'Fluid 2 Plate'!$B9 &amp; 'Fluid 2 Plate'!Z$5)</f>
        <v>0</v>
      </c>
      <c r="AA9" s="5"/>
      <c r="AB9" s="5"/>
    </row>
    <row r="10" spans="1:28">
      <c r="A10" s="94"/>
      <c r="B10" s="93" t="s">
        <v>4</v>
      </c>
      <c r="C10" s="88">
        <f>SUMIFS('Fluid 2 Transfer'!$P$12:$P$1000,'Fluid 2 Transfer'!$K$12:$K$1000,2,'Fluid 2 Transfer'!$H$12:$H$1000,'Fluid 2 Plate'!$B10 &amp; 'Fluid 2 Plate'!C$5)</f>
        <v>1817.5</v>
      </c>
      <c r="D10" s="88">
        <f>SUMIFS('Fluid 2 Transfer'!$P$12:$P$1000,'Fluid 2 Transfer'!$K$12:$K$1000,2,'Fluid 2 Transfer'!$H$12:$H$1000,'Fluid 2 Plate'!$B10 &amp; 'Fluid 2 Plate'!D$5)</f>
        <v>1817.5</v>
      </c>
      <c r="E10" s="88">
        <f>SUMIFS('Fluid 2 Transfer'!$P$12:$P$1000,'Fluid 2 Transfer'!$K$12:$K$1000,2,'Fluid 2 Transfer'!$H$12:$H$1000,'Fluid 2 Plate'!$B10 &amp; 'Fluid 2 Plate'!E$5)</f>
        <v>1817.5</v>
      </c>
      <c r="F10" s="88">
        <f>SUMIFS('Fluid 2 Transfer'!$P$12:$P$1000,'Fluid 2 Transfer'!$K$12:$K$1000,2,'Fluid 2 Transfer'!$H$12:$H$1000,'Fluid 2 Plate'!$B10 &amp; 'Fluid 2 Plate'!F$5)</f>
        <v>1817.5</v>
      </c>
      <c r="G10" s="88">
        <f>SUMIFS('Fluid 2 Transfer'!$P$12:$P$1000,'Fluid 2 Transfer'!$K$12:$K$1000,2,'Fluid 2 Transfer'!$H$12:$H$1000,'Fluid 2 Plate'!$B10 &amp; 'Fluid 2 Plate'!G$5)</f>
        <v>1817.5</v>
      </c>
      <c r="H10" s="88">
        <f>SUMIFS('Fluid 2 Transfer'!$P$12:$P$1000,'Fluid 2 Transfer'!$K$12:$K$1000,2,'Fluid 2 Transfer'!$H$12:$H$1000,'Fluid 2 Plate'!$B10 &amp; 'Fluid 2 Plate'!H$5)</f>
        <v>1817.5</v>
      </c>
      <c r="I10" s="88">
        <f>SUMIFS('Fluid 2 Transfer'!$P$12:$P$1000,'Fluid 2 Transfer'!$K$12:$K$1000,2,'Fluid 2 Transfer'!$H$12:$H$1000,'Fluid 2 Plate'!$B10 &amp; 'Fluid 2 Plate'!I$5)</f>
        <v>1817.5</v>
      </c>
      <c r="J10" s="88">
        <f>SUMIFS('Fluid 2 Transfer'!$P$12:$P$1000,'Fluid 2 Transfer'!$K$12:$K$1000,2,'Fluid 2 Transfer'!$H$12:$H$1000,'Fluid 2 Plate'!$B10 &amp; 'Fluid 2 Plate'!J$5)</f>
        <v>1817.5</v>
      </c>
      <c r="K10" s="88">
        <f>SUMIFS('Fluid 2 Transfer'!$P$12:$P$1000,'Fluid 2 Transfer'!$K$12:$K$1000,2,'Fluid 2 Transfer'!$H$12:$H$1000,'Fluid 2 Plate'!$B10 &amp; 'Fluid 2 Plate'!K$5)</f>
        <v>1817.5</v>
      </c>
      <c r="L10" s="88">
        <f>SUMIFS('Fluid 2 Transfer'!$P$12:$P$1000,'Fluid 2 Transfer'!$K$12:$K$1000,2,'Fluid 2 Transfer'!$H$12:$H$1000,'Fluid 2 Plate'!$B10 &amp; 'Fluid 2 Plate'!L$5)</f>
        <v>1817.5</v>
      </c>
      <c r="M10" s="88">
        <f>SUMIFS('Fluid 2 Transfer'!$P$12:$P$1000,'Fluid 2 Transfer'!$K$12:$K$1000,2,'Fluid 2 Transfer'!$H$12:$H$1000,'Fluid 2 Plate'!$B10 &amp; 'Fluid 2 Plate'!M$5)</f>
        <v>1817.5</v>
      </c>
      <c r="N10" s="88">
        <f>SUMIFS('Fluid 2 Transfer'!$P$12:$P$1000,'Fluid 2 Transfer'!$K$12:$K$1000,2,'Fluid 2 Transfer'!$H$12:$H$1000,'Fluid 2 Plate'!$B10 &amp; 'Fluid 2 Plate'!N$5)</f>
        <v>1817.5</v>
      </c>
      <c r="O10" s="88">
        <f>SUMIFS('Fluid 2 Transfer'!$P$12:$P$1000,'Fluid 2 Transfer'!$K$12:$K$1000,2,'Fluid 2 Transfer'!$H$12:$H$1000,'Fluid 2 Plate'!$B10 &amp; 'Fluid 2 Plate'!O$5)</f>
        <v>1817.5</v>
      </c>
      <c r="P10" s="88">
        <f>SUMIFS('Fluid 2 Transfer'!$P$12:$P$1000,'Fluid 2 Transfer'!$K$12:$K$1000,2,'Fluid 2 Transfer'!$H$12:$H$1000,'Fluid 2 Plate'!$B10 &amp; 'Fluid 2 Plate'!P$5)</f>
        <v>1817.5</v>
      </c>
      <c r="Q10" s="88">
        <f>SUMIFS('Fluid 2 Transfer'!$P$12:$P$1000,'Fluid 2 Transfer'!$K$12:$K$1000,2,'Fluid 2 Transfer'!$H$12:$H$1000,'Fluid 2 Plate'!$B10 &amp; 'Fluid 2 Plate'!Q$5)</f>
        <v>1817.5</v>
      </c>
      <c r="R10" s="88">
        <f>SUMIFS('Fluid 2 Transfer'!$P$12:$P$1000,'Fluid 2 Transfer'!$K$12:$K$1000,2,'Fluid 2 Transfer'!$H$12:$H$1000,'Fluid 2 Plate'!$B10 &amp; 'Fluid 2 Plate'!R$5)</f>
        <v>1817.5</v>
      </c>
      <c r="S10" s="88">
        <f>SUMIFS('Fluid 2 Transfer'!$P$12:$P$1000,'Fluid 2 Transfer'!$K$12:$K$1000,2,'Fluid 2 Transfer'!$H$12:$H$1000,'Fluid 2 Plate'!$B10 &amp; 'Fluid 2 Plate'!S$5)</f>
        <v>0</v>
      </c>
      <c r="T10" s="88">
        <f>SUMIFS('Fluid 2 Transfer'!$P$12:$P$1000,'Fluid 2 Transfer'!$K$12:$K$1000,2,'Fluid 2 Transfer'!$H$12:$H$1000,'Fluid 2 Plate'!$B10 &amp; 'Fluid 2 Plate'!T$5)</f>
        <v>0</v>
      </c>
      <c r="U10" s="88">
        <f>SUMIFS('Fluid 2 Transfer'!$P$12:$P$1000,'Fluid 2 Transfer'!$K$12:$K$1000,2,'Fluid 2 Transfer'!$H$12:$H$1000,'Fluid 2 Plate'!$B10 &amp; 'Fluid 2 Plate'!U$5)</f>
        <v>0</v>
      </c>
      <c r="V10" s="88">
        <f>SUMIFS('Fluid 2 Transfer'!$P$12:$P$1000,'Fluid 2 Transfer'!$K$12:$K$1000,2,'Fluid 2 Transfer'!$H$12:$H$1000,'Fluid 2 Plate'!$B10 &amp; 'Fluid 2 Plate'!V$5)</f>
        <v>1817.5</v>
      </c>
      <c r="W10" s="88">
        <f>SUMIFS('Fluid 2 Transfer'!$P$12:$P$1000,'Fluid 2 Transfer'!$K$12:$K$1000,2,'Fluid 2 Transfer'!$H$12:$H$1000,'Fluid 2 Plate'!$B10 &amp; 'Fluid 2 Plate'!W$5)</f>
        <v>1817.5</v>
      </c>
      <c r="X10" s="88">
        <f>SUMIFS('Fluid 2 Transfer'!$P$12:$P$1000,'Fluid 2 Transfer'!$K$12:$K$1000,2,'Fluid 2 Transfer'!$H$12:$H$1000,'Fluid 2 Plate'!$B10 &amp; 'Fluid 2 Plate'!X$5)</f>
        <v>0</v>
      </c>
      <c r="Y10" s="88">
        <f>SUMIFS('Fluid 2 Transfer'!$P$12:$P$1000,'Fluid 2 Transfer'!$K$12:$K$1000,2,'Fluid 2 Transfer'!$H$12:$H$1000,'Fluid 2 Plate'!$B10 &amp; 'Fluid 2 Plate'!Y$5)</f>
        <v>0</v>
      </c>
      <c r="Z10" s="88">
        <f>SUMIFS('Fluid 2 Transfer'!$P$12:$P$1000,'Fluid 2 Transfer'!$K$12:$K$1000,2,'Fluid 2 Transfer'!$H$12:$H$1000,'Fluid 2 Plate'!$B10 &amp; 'Fluid 2 Plate'!Z$5)</f>
        <v>0</v>
      </c>
      <c r="AA10" s="5"/>
      <c r="AB10" s="5"/>
    </row>
    <row r="11" spans="1:28">
      <c r="A11" s="94"/>
      <c r="B11" s="93" t="s">
        <v>5</v>
      </c>
      <c r="C11" s="88">
        <f>SUMIFS('Fluid 2 Transfer'!$P$12:$P$1000,'Fluid 2 Transfer'!$K$12:$K$1000,2,'Fluid 2 Transfer'!$H$12:$H$1000,'Fluid 2 Plate'!$B11 &amp; 'Fluid 2 Plate'!C$5)</f>
        <v>605</v>
      </c>
      <c r="D11" s="88">
        <f>SUMIFS('Fluid 2 Transfer'!$P$12:$P$1000,'Fluid 2 Transfer'!$K$12:$K$1000,2,'Fluid 2 Transfer'!$H$12:$H$1000,'Fluid 2 Plate'!$B11 &amp; 'Fluid 2 Plate'!D$5)</f>
        <v>605</v>
      </c>
      <c r="E11" s="88">
        <f>SUMIFS('Fluid 2 Transfer'!$P$12:$P$1000,'Fluid 2 Transfer'!$K$12:$K$1000,2,'Fluid 2 Transfer'!$H$12:$H$1000,'Fluid 2 Plate'!$B11 &amp; 'Fluid 2 Plate'!E$5)</f>
        <v>605</v>
      </c>
      <c r="F11" s="88">
        <f>SUMIFS('Fluid 2 Transfer'!$P$12:$P$1000,'Fluid 2 Transfer'!$K$12:$K$1000,2,'Fluid 2 Transfer'!$H$12:$H$1000,'Fluid 2 Plate'!$B11 &amp; 'Fluid 2 Plate'!F$5)</f>
        <v>605</v>
      </c>
      <c r="G11" s="88">
        <f>SUMIFS('Fluid 2 Transfer'!$P$12:$P$1000,'Fluid 2 Transfer'!$K$12:$K$1000,2,'Fluid 2 Transfer'!$H$12:$H$1000,'Fluid 2 Plate'!$B11 &amp; 'Fluid 2 Plate'!G$5)</f>
        <v>605</v>
      </c>
      <c r="H11" s="88">
        <f>SUMIFS('Fluid 2 Transfer'!$P$12:$P$1000,'Fluid 2 Transfer'!$K$12:$K$1000,2,'Fluid 2 Transfer'!$H$12:$H$1000,'Fluid 2 Plate'!$B11 &amp; 'Fluid 2 Plate'!H$5)</f>
        <v>605</v>
      </c>
      <c r="I11" s="88">
        <f>SUMIFS('Fluid 2 Transfer'!$P$12:$P$1000,'Fluid 2 Transfer'!$K$12:$K$1000,2,'Fluid 2 Transfer'!$H$12:$H$1000,'Fluid 2 Plate'!$B11 &amp; 'Fluid 2 Plate'!I$5)</f>
        <v>605</v>
      </c>
      <c r="J11" s="88">
        <f>SUMIFS('Fluid 2 Transfer'!$P$12:$P$1000,'Fluid 2 Transfer'!$K$12:$K$1000,2,'Fluid 2 Transfer'!$H$12:$H$1000,'Fluid 2 Plate'!$B11 &amp; 'Fluid 2 Plate'!J$5)</f>
        <v>605</v>
      </c>
      <c r="K11" s="88">
        <f>SUMIFS('Fluid 2 Transfer'!$P$12:$P$1000,'Fluid 2 Transfer'!$K$12:$K$1000,2,'Fluid 2 Transfer'!$H$12:$H$1000,'Fluid 2 Plate'!$B11 &amp; 'Fluid 2 Plate'!K$5)</f>
        <v>605</v>
      </c>
      <c r="L11" s="88">
        <f>SUMIFS('Fluid 2 Transfer'!$P$12:$P$1000,'Fluid 2 Transfer'!$K$12:$K$1000,2,'Fluid 2 Transfer'!$H$12:$H$1000,'Fluid 2 Plate'!$B11 &amp; 'Fluid 2 Plate'!L$5)</f>
        <v>605</v>
      </c>
      <c r="M11" s="88">
        <f>SUMIFS('Fluid 2 Transfer'!$P$12:$P$1000,'Fluid 2 Transfer'!$K$12:$K$1000,2,'Fluid 2 Transfer'!$H$12:$H$1000,'Fluid 2 Plate'!$B11 &amp; 'Fluid 2 Plate'!M$5)</f>
        <v>605</v>
      </c>
      <c r="N11" s="88">
        <f>SUMIFS('Fluid 2 Transfer'!$P$12:$P$1000,'Fluid 2 Transfer'!$K$12:$K$1000,2,'Fluid 2 Transfer'!$H$12:$H$1000,'Fluid 2 Plate'!$B11 &amp; 'Fluid 2 Plate'!N$5)</f>
        <v>605</v>
      </c>
      <c r="O11" s="88">
        <f>SUMIFS('Fluid 2 Transfer'!$P$12:$P$1000,'Fluid 2 Transfer'!$K$12:$K$1000,2,'Fluid 2 Transfer'!$H$12:$H$1000,'Fluid 2 Plate'!$B11 &amp; 'Fluid 2 Plate'!O$5)</f>
        <v>605</v>
      </c>
      <c r="P11" s="88">
        <f>SUMIFS('Fluid 2 Transfer'!$P$12:$P$1000,'Fluid 2 Transfer'!$K$12:$K$1000,2,'Fluid 2 Transfer'!$H$12:$H$1000,'Fluid 2 Plate'!$B11 &amp; 'Fluid 2 Plate'!P$5)</f>
        <v>605</v>
      </c>
      <c r="Q11" s="88">
        <f>SUMIFS('Fluid 2 Transfer'!$P$12:$P$1000,'Fluid 2 Transfer'!$K$12:$K$1000,2,'Fluid 2 Transfer'!$H$12:$H$1000,'Fluid 2 Plate'!$B11 &amp; 'Fluid 2 Plate'!Q$5)</f>
        <v>605</v>
      </c>
      <c r="R11" s="88">
        <f>SUMIFS('Fluid 2 Transfer'!$P$12:$P$1000,'Fluid 2 Transfer'!$K$12:$K$1000,2,'Fluid 2 Transfer'!$H$12:$H$1000,'Fluid 2 Plate'!$B11 &amp; 'Fluid 2 Plate'!R$5)</f>
        <v>605</v>
      </c>
      <c r="S11" s="88">
        <f>SUMIFS('Fluid 2 Transfer'!$P$12:$P$1000,'Fluid 2 Transfer'!$K$12:$K$1000,2,'Fluid 2 Transfer'!$H$12:$H$1000,'Fluid 2 Plate'!$B11 &amp; 'Fluid 2 Plate'!S$5)</f>
        <v>0</v>
      </c>
      <c r="T11" s="88">
        <f>SUMIFS('Fluid 2 Transfer'!$P$12:$P$1000,'Fluid 2 Transfer'!$K$12:$K$1000,2,'Fluid 2 Transfer'!$H$12:$H$1000,'Fluid 2 Plate'!$B11 &amp; 'Fluid 2 Plate'!T$5)</f>
        <v>0</v>
      </c>
      <c r="U11" s="88">
        <f>SUMIFS('Fluid 2 Transfer'!$P$12:$P$1000,'Fluid 2 Transfer'!$K$12:$K$1000,2,'Fluid 2 Transfer'!$H$12:$H$1000,'Fluid 2 Plate'!$B11 &amp; 'Fluid 2 Plate'!U$5)</f>
        <v>0</v>
      </c>
      <c r="V11" s="88">
        <f>SUMIFS('Fluid 2 Transfer'!$P$12:$P$1000,'Fluid 2 Transfer'!$K$12:$K$1000,2,'Fluid 2 Transfer'!$H$12:$H$1000,'Fluid 2 Plate'!$B11 &amp; 'Fluid 2 Plate'!V$5)</f>
        <v>605</v>
      </c>
      <c r="W11" s="88">
        <f>SUMIFS('Fluid 2 Transfer'!$P$12:$P$1000,'Fluid 2 Transfer'!$K$12:$K$1000,2,'Fluid 2 Transfer'!$H$12:$H$1000,'Fluid 2 Plate'!$B11 &amp; 'Fluid 2 Plate'!W$5)</f>
        <v>605</v>
      </c>
      <c r="X11" s="88">
        <f>SUMIFS('Fluid 2 Transfer'!$P$12:$P$1000,'Fluid 2 Transfer'!$K$12:$K$1000,2,'Fluid 2 Transfer'!$H$12:$H$1000,'Fluid 2 Plate'!$B11 &amp; 'Fluid 2 Plate'!X$5)</f>
        <v>0</v>
      </c>
      <c r="Y11" s="88">
        <f>SUMIFS('Fluid 2 Transfer'!$P$12:$P$1000,'Fluid 2 Transfer'!$K$12:$K$1000,2,'Fluid 2 Transfer'!$H$12:$H$1000,'Fluid 2 Plate'!$B11 &amp; 'Fluid 2 Plate'!Y$5)</f>
        <v>0</v>
      </c>
      <c r="Z11" s="88">
        <f>SUMIFS('Fluid 2 Transfer'!$P$12:$P$1000,'Fluid 2 Transfer'!$K$12:$K$1000,2,'Fluid 2 Transfer'!$H$12:$H$1000,'Fluid 2 Plate'!$B11 &amp; 'Fluid 2 Plate'!Z$5)</f>
        <v>0</v>
      </c>
      <c r="AA11" s="5"/>
      <c r="AB11" s="5"/>
    </row>
    <row r="12" spans="1:28">
      <c r="A12" s="94"/>
      <c r="B12" s="93" t="s">
        <v>6</v>
      </c>
      <c r="C12" s="88">
        <f>SUMIFS('Fluid 2 Transfer'!$P$12:$P$1000,'Fluid 2 Transfer'!$K$12:$K$1000,2,'Fluid 2 Transfer'!$H$12:$H$1000,'Fluid 2 Plate'!$B12 &amp; 'Fluid 2 Plate'!C$5)</f>
        <v>202.5</v>
      </c>
      <c r="D12" s="88">
        <f>SUMIFS('Fluid 2 Transfer'!$P$12:$P$1000,'Fluid 2 Transfer'!$K$12:$K$1000,2,'Fluid 2 Transfer'!$H$12:$H$1000,'Fluid 2 Plate'!$B12 &amp; 'Fluid 2 Plate'!D$5)</f>
        <v>202.5</v>
      </c>
      <c r="E12" s="88">
        <f>SUMIFS('Fluid 2 Transfer'!$P$12:$P$1000,'Fluid 2 Transfer'!$K$12:$K$1000,2,'Fluid 2 Transfer'!$H$12:$H$1000,'Fluid 2 Plate'!$B12 &amp; 'Fluid 2 Plate'!E$5)</f>
        <v>202.5</v>
      </c>
      <c r="F12" s="88">
        <f>SUMIFS('Fluid 2 Transfer'!$P$12:$P$1000,'Fluid 2 Transfer'!$K$12:$K$1000,2,'Fluid 2 Transfer'!$H$12:$H$1000,'Fluid 2 Plate'!$B12 &amp; 'Fluid 2 Plate'!F$5)</f>
        <v>202.5</v>
      </c>
      <c r="G12" s="88">
        <f>SUMIFS('Fluid 2 Transfer'!$P$12:$P$1000,'Fluid 2 Transfer'!$K$12:$K$1000,2,'Fluid 2 Transfer'!$H$12:$H$1000,'Fluid 2 Plate'!$B12 &amp; 'Fluid 2 Plate'!G$5)</f>
        <v>202.5</v>
      </c>
      <c r="H12" s="88">
        <f>SUMIFS('Fluid 2 Transfer'!$P$12:$P$1000,'Fluid 2 Transfer'!$K$12:$K$1000,2,'Fluid 2 Transfer'!$H$12:$H$1000,'Fluid 2 Plate'!$B12 &amp; 'Fluid 2 Plate'!H$5)</f>
        <v>202.5</v>
      </c>
      <c r="I12" s="88">
        <f>SUMIFS('Fluid 2 Transfer'!$P$12:$P$1000,'Fluid 2 Transfer'!$K$12:$K$1000,2,'Fluid 2 Transfer'!$H$12:$H$1000,'Fluid 2 Plate'!$B12 &amp; 'Fluid 2 Plate'!I$5)</f>
        <v>202.5</v>
      </c>
      <c r="J12" s="88">
        <f>SUMIFS('Fluid 2 Transfer'!$P$12:$P$1000,'Fluid 2 Transfer'!$K$12:$K$1000,2,'Fluid 2 Transfer'!$H$12:$H$1000,'Fluid 2 Plate'!$B12 &amp; 'Fluid 2 Plate'!J$5)</f>
        <v>202.5</v>
      </c>
      <c r="K12" s="88">
        <f>SUMIFS('Fluid 2 Transfer'!$P$12:$P$1000,'Fluid 2 Transfer'!$K$12:$K$1000,2,'Fluid 2 Transfer'!$H$12:$H$1000,'Fluid 2 Plate'!$B12 &amp; 'Fluid 2 Plate'!K$5)</f>
        <v>202.5</v>
      </c>
      <c r="L12" s="88">
        <f>SUMIFS('Fluid 2 Transfer'!$P$12:$P$1000,'Fluid 2 Transfer'!$K$12:$K$1000,2,'Fluid 2 Transfer'!$H$12:$H$1000,'Fluid 2 Plate'!$B12 &amp; 'Fluid 2 Plate'!L$5)</f>
        <v>202.5</v>
      </c>
      <c r="M12" s="88">
        <f>SUMIFS('Fluid 2 Transfer'!$P$12:$P$1000,'Fluid 2 Transfer'!$K$12:$K$1000,2,'Fluid 2 Transfer'!$H$12:$H$1000,'Fluid 2 Plate'!$B12 &amp; 'Fluid 2 Plate'!M$5)</f>
        <v>202.5</v>
      </c>
      <c r="N12" s="88">
        <f>SUMIFS('Fluid 2 Transfer'!$P$12:$P$1000,'Fluid 2 Transfer'!$K$12:$K$1000,2,'Fluid 2 Transfer'!$H$12:$H$1000,'Fluid 2 Plate'!$B12 &amp; 'Fluid 2 Plate'!N$5)</f>
        <v>202.5</v>
      </c>
      <c r="O12" s="88">
        <f>SUMIFS('Fluid 2 Transfer'!$P$12:$P$1000,'Fluid 2 Transfer'!$K$12:$K$1000,2,'Fluid 2 Transfer'!$H$12:$H$1000,'Fluid 2 Plate'!$B12 &amp; 'Fluid 2 Plate'!O$5)</f>
        <v>202.5</v>
      </c>
      <c r="P12" s="88">
        <f>SUMIFS('Fluid 2 Transfer'!$P$12:$P$1000,'Fluid 2 Transfer'!$K$12:$K$1000,2,'Fluid 2 Transfer'!$H$12:$H$1000,'Fluid 2 Plate'!$B12 &amp; 'Fluid 2 Plate'!P$5)</f>
        <v>202.5</v>
      </c>
      <c r="Q12" s="88">
        <f>SUMIFS('Fluid 2 Transfer'!$P$12:$P$1000,'Fluid 2 Transfer'!$K$12:$K$1000,2,'Fluid 2 Transfer'!$H$12:$H$1000,'Fluid 2 Plate'!$B12 &amp; 'Fluid 2 Plate'!Q$5)</f>
        <v>202.5</v>
      </c>
      <c r="R12" s="88">
        <f>SUMIFS('Fluid 2 Transfer'!$P$12:$P$1000,'Fluid 2 Transfer'!$K$12:$K$1000,2,'Fluid 2 Transfer'!$H$12:$H$1000,'Fluid 2 Plate'!$B12 &amp; 'Fluid 2 Plate'!R$5)</f>
        <v>202.5</v>
      </c>
      <c r="S12" s="88">
        <f>SUMIFS('Fluid 2 Transfer'!$P$12:$P$1000,'Fluid 2 Transfer'!$K$12:$K$1000,2,'Fluid 2 Transfer'!$H$12:$H$1000,'Fluid 2 Plate'!$B12 &amp; 'Fluid 2 Plate'!S$5)</f>
        <v>0</v>
      </c>
      <c r="T12" s="88">
        <f>SUMIFS('Fluid 2 Transfer'!$P$12:$P$1000,'Fluid 2 Transfer'!$K$12:$K$1000,2,'Fluid 2 Transfer'!$H$12:$H$1000,'Fluid 2 Plate'!$B12 &amp; 'Fluid 2 Plate'!T$5)</f>
        <v>0</v>
      </c>
      <c r="U12" s="88">
        <f>SUMIFS('Fluid 2 Transfer'!$P$12:$P$1000,'Fluid 2 Transfer'!$K$12:$K$1000,2,'Fluid 2 Transfer'!$H$12:$H$1000,'Fluid 2 Plate'!$B12 &amp; 'Fluid 2 Plate'!U$5)</f>
        <v>0</v>
      </c>
      <c r="V12" s="88">
        <f>SUMIFS('Fluid 2 Transfer'!$P$12:$P$1000,'Fluid 2 Transfer'!$K$12:$K$1000,2,'Fluid 2 Transfer'!$H$12:$H$1000,'Fluid 2 Plate'!$B12 &amp; 'Fluid 2 Plate'!V$5)</f>
        <v>202.5</v>
      </c>
      <c r="W12" s="88">
        <f>SUMIFS('Fluid 2 Transfer'!$P$12:$P$1000,'Fluid 2 Transfer'!$K$12:$K$1000,2,'Fluid 2 Transfer'!$H$12:$H$1000,'Fluid 2 Plate'!$B12 &amp; 'Fluid 2 Plate'!W$5)</f>
        <v>202.5</v>
      </c>
      <c r="X12" s="88">
        <f>SUMIFS('Fluid 2 Transfer'!$P$12:$P$1000,'Fluid 2 Transfer'!$K$12:$K$1000,2,'Fluid 2 Transfer'!$H$12:$H$1000,'Fluid 2 Plate'!$B12 &amp; 'Fluid 2 Plate'!X$5)</f>
        <v>0</v>
      </c>
      <c r="Y12" s="88">
        <f>SUMIFS('Fluid 2 Transfer'!$P$12:$P$1000,'Fluid 2 Transfer'!$K$12:$K$1000,2,'Fluid 2 Transfer'!$H$12:$H$1000,'Fluid 2 Plate'!$B12 &amp; 'Fluid 2 Plate'!Y$5)</f>
        <v>0</v>
      </c>
      <c r="Z12" s="88">
        <f>SUMIFS('Fluid 2 Transfer'!$P$12:$P$1000,'Fluid 2 Transfer'!$K$12:$K$1000,2,'Fluid 2 Transfer'!$H$12:$H$1000,'Fluid 2 Plate'!$B12 &amp; 'Fluid 2 Plate'!Z$5)</f>
        <v>0</v>
      </c>
      <c r="AA12" s="5"/>
      <c r="AB12" s="5"/>
    </row>
    <row r="13" spans="1:28">
      <c r="A13" s="94"/>
      <c r="B13" s="93" t="s">
        <v>7</v>
      </c>
      <c r="C13" s="88">
        <f>SUMIFS('Fluid 2 Transfer'!$P$12:$P$1000,'Fluid 2 Transfer'!$K$12:$K$1000,2,'Fluid 2 Transfer'!$H$12:$H$1000,'Fluid 2 Plate'!$B13 &amp; 'Fluid 2 Plate'!C$5)</f>
        <v>67.5</v>
      </c>
      <c r="D13" s="88">
        <f>SUMIFS('Fluid 2 Transfer'!$P$12:$P$1000,'Fluid 2 Transfer'!$K$12:$K$1000,2,'Fluid 2 Transfer'!$H$12:$H$1000,'Fluid 2 Plate'!$B13 &amp; 'Fluid 2 Plate'!D$5)</f>
        <v>67.5</v>
      </c>
      <c r="E13" s="88">
        <f>SUMIFS('Fluid 2 Transfer'!$P$12:$P$1000,'Fluid 2 Transfer'!$K$12:$K$1000,2,'Fluid 2 Transfer'!$H$12:$H$1000,'Fluid 2 Plate'!$B13 &amp; 'Fluid 2 Plate'!E$5)</f>
        <v>67.5</v>
      </c>
      <c r="F13" s="88">
        <f>SUMIFS('Fluid 2 Transfer'!$P$12:$P$1000,'Fluid 2 Transfer'!$K$12:$K$1000,2,'Fluid 2 Transfer'!$H$12:$H$1000,'Fluid 2 Plate'!$B13 &amp; 'Fluid 2 Plate'!F$5)</f>
        <v>67.5</v>
      </c>
      <c r="G13" s="88">
        <f>SUMIFS('Fluid 2 Transfer'!$P$12:$P$1000,'Fluid 2 Transfer'!$K$12:$K$1000,2,'Fluid 2 Transfer'!$H$12:$H$1000,'Fluid 2 Plate'!$B13 &amp; 'Fluid 2 Plate'!G$5)</f>
        <v>67.5</v>
      </c>
      <c r="H13" s="88">
        <f>SUMIFS('Fluid 2 Transfer'!$P$12:$P$1000,'Fluid 2 Transfer'!$K$12:$K$1000,2,'Fluid 2 Transfer'!$H$12:$H$1000,'Fluid 2 Plate'!$B13 &amp; 'Fluid 2 Plate'!H$5)</f>
        <v>67.5</v>
      </c>
      <c r="I13" s="88">
        <f>SUMIFS('Fluid 2 Transfer'!$P$12:$P$1000,'Fluid 2 Transfer'!$K$12:$K$1000,2,'Fluid 2 Transfer'!$H$12:$H$1000,'Fluid 2 Plate'!$B13 &amp; 'Fluid 2 Plate'!I$5)</f>
        <v>67.5</v>
      </c>
      <c r="J13" s="88">
        <f>SUMIFS('Fluid 2 Transfer'!$P$12:$P$1000,'Fluid 2 Transfer'!$K$12:$K$1000,2,'Fluid 2 Transfer'!$H$12:$H$1000,'Fluid 2 Plate'!$B13 &amp; 'Fluid 2 Plate'!J$5)</f>
        <v>67.5</v>
      </c>
      <c r="K13" s="88">
        <f>SUMIFS('Fluid 2 Transfer'!$P$12:$P$1000,'Fluid 2 Transfer'!$K$12:$K$1000,2,'Fluid 2 Transfer'!$H$12:$H$1000,'Fluid 2 Plate'!$B13 &amp; 'Fluid 2 Plate'!K$5)</f>
        <v>67.5</v>
      </c>
      <c r="L13" s="88">
        <f>SUMIFS('Fluid 2 Transfer'!$P$12:$P$1000,'Fluid 2 Transfer'!$K$12:$K$1000,2,'Fluid 2 Transfer'!$H$12:$H$1000,'Fluid 2 Plate'!$B13 &amp; 'Fluid 2 Plate'!L$5)</f>
        <v>67.5</v>
      </c>
      <c r="M13" s="88">
        <f>SUMIFS('Fluid 2 Transfer'!$P$12:$P$1000,'Fluid 2 Transfer'!$K$12:$K$1000,2,'Fluid 2 Transfer'!$H$12:$H$1000,'Fluid 2 Plate'!$B13 &amp; 'Fluid 2 Plate'!M$5)</f>
        <v>67.5</v>
      </c>
      <c r="N13" s="88">
        <f>SUMIFS('Fluid 2 Transfer'!$P$12:$P$1000,'Fluid 2 Transfer'!$K$12:$K$1000,2,'Fluid 2 Transfer'!$H$12:$H$1000,'Fluid 2 Plate'!$B13 &amp; 'Fluid 2 Plate'!N$5)</f>
        <v>67.5</v>
      </c>
      <c r="O13" s="88">
        <f>SUMIFS('Fluid 2 Transfer'!$P$12:$P$1000,'Fluid 2 Transfer'!$K$12:$K$1000,2,'Fluid 2 Transfer'!$H$12:$H$1000,'Fluid 2 Plate'!$B13 &amp; 'Fluid 2 Plate'!O$5)</f>
        <v>67.5</v>
      </c>
      <c r="P13" s="88">
        <f>SUMIFS('Fluid 2 Transfer'!$P$12:$P$1000,'Fluid 2 Transfer'!$K$12:$K$1000,2,'Fluid 2 Transfer'!$H$12:$H$1000,'Fluid 2 Plate'!$B13 &amp; 'Fluid 2 Plate'!P$5)</f>
        <v>67.5</v>
      </c>
      <c r="Q13" s="88">
        <f>SUMIFS('Fluid 2 Transfer'!$P$12:$P$1000,'Fluid 2 Transfer'!$K$12:$K$1000,2,'Fluid 2 Transfer'!$H$12:$H$1000,'Fluid 2 Plate'!$B13 &amp; 'Fluid 2 Plate'!Q$5)</f>
        <v>67.5</v>
      </c>
      <c r="R13" s="88">
        <f>SUMIFS('Fluid 2 Transfer'!$P$12:$P$1000,'Fluid 2 Transfer'!$K$12:$K$1000,2,'Fluid 2 Transfer'!$H$12:$H$1000,'Fluid 2 Plate'!$B13 &amp; 'Fluid 2 Plate'!R$5)</f>
        <v>67.5</v>
      </c>
      <c r="S13" s="88">
        <f>SUMIFS('Fluid 2 Transfer'!$P$12:$P$1000,'Fluid 2 Transfer'!$K$12:$K$1000,2,'Fluid 2 Transfer'!$H$12:$H$1000,'Fluid 2 Plate'!$B13 &amp; 'Fluid 2 Plate'!S$5)</f>
        <v>0</v>
      </c>
      <c r="T13" s="88">
        <f>SUMIFS('Fluid 2 Transfer'!$P$12:$P$1000,'Fluid 2 Transfer'!$K$12:$K$1000,2,'Fluid 2 Transfer'!$H$12:$H$1000,'Fluid 2 Plate'!$B13 &amp; 'Fluid 2 Plate'!T$5)</f>
        <v>0</v>
      </c>
      <c r="U13" s="88">
        <f>SUMIFS('Fluid 2 Transfer'!$P$12:$P$1000,'Fluid 2 Transfer'!$K$12:$K$1000,2,'Fluid 2 Transfer'!$H$12:$H$1000,'Fluid 2 Plate'!$B13 &amp; 'Fluid 2 Plate'!U$5)</f>
        <v>0</v>
      </c>
      <c r="V13" s="88">
        <f>SUMIFS('Fluid 2 Transfer'!$P$12:$P$1000,'Fluid 2 Transfer'!$K$12:$K$1000,2,'Fluid 2 Transfer'!$H$12:$H$1000,'Fluid 2 Plate'!$B13 &amp; 'Fluid 2 Plate'!V$5)</f>
        <v>67.5</v>
      </c>
      <c r="W13" s="88">
        <f>SUMIFS('Fluid 2 Transfer'!$P$12:$P$1000,'Fluid 2 Transfer'!$K$12:$K$1000,2,'Fluid 2 Transfer'!$H$12:$H$1000,'Fluid 2 Plate'!$B13 &amp; 'Fluid 2 Plate'!W$5)</f>
        <v>67.5</v>
      </c>
      <c r="X13" s="88">
        <f>SUMIFS('Fluid 2 Transfer'!$P$12:$P$1000,'Fluid 2 Transfer'!$K$12:$K$1000,2,'Fluid 2 Transfer'!$H$12:$H$1000,'Fluid 2 Plate'!$B13 &amp; 'Fluid 2 Plate'!X$5)</f>
        <v>0</v>
      </c>
      <c r="Y13" s="88">
        <f>SUMIFS('Fluid 2 Transfer'!$P$12:$P$1000,'Fluid 2 Transfer'!$K$12:$K$1000,2,'Fluid 2 Transfer'!$H$12:$H$1000,'Fluid 2 Plate'!$B13 &amp; 'Fluid 2 Plate'!Y$5)</f>
        <v>0</v>
      </c>
      <c r="Z13" s="88">
        <f>SUMIFS('Fluid 2 Transfer'!$P$12:$P$1000,'Fluid 2 Transfer'!$K$12:$K$1000,2,'Fluid 2 Transfer'!$H$12:$H$1000,'Fluid 2 Plate'!$B13 &amp; 'Fluid 2 Plate'!Z$5)</f>
        <v>0</v>
      </c>
      <c r="AA13" s="5"/>
      <c r="AB13" s="5"/>
    </row>
    <row r="14" spans="1:28">
      <c r="A14" s="94"/>
      <c r="B14" s="93" t="s">
        <v>8</v>
      </c>
      <c r="C14" s="88">
        <f>SUMIFS('Fluid 2 Transfer'!$P$12:$P$1000,'Fluid 2 Transfer'!$K$12:$K$1000,2,'Fluid 2 Transfer'!$H$12:$H$1000,'Fluid 2 Plate'!$B14 &amp; 'Fluid 2 Plate'!C$5)</f>
        <v>22.5</v>
      </c>
      <c r="D14" s="88">
        <f>SUMIFS('Fluid 2 Transfer'!$P$12:$P$1000,'Fluid 2 Transfer'!$K$12:$K$1000,2,'Fluid 2 Transfer'!$H$12:$H$1000,'Fluid 2 Plate'!$B14 &amp; 'Fluid 2 Plate'!D$5)</f>
        <v>22.5</v>
      </c>
      <c r="E14" s="88">
        <f>SUMIFS('Fluid 2 Transfer'!$P$12:$P$1000,'Fluid 2 Transfer'!$K$12:$K$1000,2,'Fluid 2 Transfer'!$H$12:$H$1000,'Fluid 2 Plate'!$B14 &amp; 'Fluid 2 Plate'!E$5)</f>
        <v>22.5</v>
      </c>
      <c r="F14" s="88">
        <f>SUMIFS('Fluid 2 Transfer'!$P$12:$P$1000,'Fluid 2 Transfer'!$K$12:$K$1000,2,'Fluid 2 Transfer'!$H$12:$H$1000,'Fluid 2 Plate'!$B14 &amp; 'Fluid 2 Plate'!F$5)</f>
        <v>22.5</v>
      </c>
      <c r="G14" s="88">
        <f>SUMIFS('Fluid 2 Transfer'!$P$12:$P$1000,'Fluid 2 Transfer'!$K$12:$K$1000,2,'Fluid 2 Transfer'!$H$12:$H$1000,'Fluid 2 Plate'!$B14 &amp; 'Fluid 2 Plate'!G$5)</f>
        <v>22.5</v>
      </c>
      <c r="H14" s="88">
        <f>SUMIFS('Fluid 2 Transfer'!$P$12:$P$1000,'Fluid 2 Transfer'!$K$12:$K$1000,2,'Fluid 2 Transfer'!$H$12:$H$1000,'Fluid 2 Plate'!$B14 &amp; 'Fluid 2 Plate'!H$5)</f>
        <v>22.5</v>
      </c>
      <c r="I14" s="88">
        <f>SUMIFS('Fluid 2 Transfer'!$P$12:$P$1000,'Fluid 2 Transfer'!$K$12:$K$1000,2,'Fluid 2 Transfer'!$H$12:$H$1000,'Fluid 2 Plate'!$B14 &amp; 'Fluid 2 Plate'!I$5)</f>
        <v>22.5</v>
      </c>
      <c r="J14" s="88">
        <f>SUMIFS('Fluid 2 Transfer'!$P$12:$P$1000,'Fluid 2 Transfer'!$K$12:$K$1000,2,'Fluid 2 Transfer'!$H$12:$H$1000,'Fluid 2 Plate'!$B14 &amp; 'Fluid 2 Plate'!J$5)</f>
        <v>22.5</v>
      </c>
      <c r="K14" s="88">
        <f>SUMIFS('Fluid 2 Transfer'!$P$12:$P$1000,'Fluid 2 Transfer'!$K$12:$K$1000,2,'Fluid 2 Transfer'!$H$12:$H$1000,'Fluid 2 Plate'!$B14 &amp; 'Fluid 2 Plate'!K$5)</f>
        <v>22.5</v>
      </c>
      <c r="L14" s="88">
        <f>SUMIFS('Fluid 2 Transfer'!$P$12:$P$1000,'Fluid 2 Transfer'!$K$12:$K$1000,2,'Fluid 2 Transfer'!$H$12:$H$1000,'Fluid 2 Plate'!$B14 &amp; 'Fluid 2 Plate'!L$5)</f>
        <v>22.5</v>
      </c>
      <c r="M14" s="88">
        <f>SUMIFS('Fluid 2 Transfer'!$P$12:$P$1000,'Fluid 2 Transfer'!$K$12:$K$1000,2,'Fluid 2 Transfer'!$H$12:$H$1000,'Fluid 2 Plate'!$B14 &amp; 'Fluid 2 Plate'!M$5)</f>
        <v>22.5</v>
      </c>
      <c r="N14" s="88">
        <f>SUMIFS('Fluid 2 Transfer'!$P$12:$P$1000,'Fluid 2 Transfer'!$K$12:$K$1000,2,'Fluid 2 Transfer'!$H$12:$H$1000,'Fluid 2 Plate'!$B14 &amp; 'Fluid 2 Plate'!N$5)</f>
        <v>22.5</v>
      </c>
      <c r="O14" s="88">
        <f>SUMIFS('Fluid 2 Transfer'!$P$12:$P$1000,'Fluid 2 Transfer'!$K$12:$K$1000,2,'Fluid 2 Transfer'!$H$12:$H$1000,'Fluid 2 Plate'!$B14 &amp; 'Fluid 2 Plate'!O$5)</f>
        <v>22.5</v>
      </c>
      <c r="P14" s="88">
        <f>SUMIFS('Fluid 2 Transfer'!$P$12:$P$1000,'Fluid 2 Transfer'!$K$12:$K$1000,2,'Fluid 2 Transfer'!$H$12:$H$1000,'Fluid 2 Plate'!$B14 &amp; 'Fluid 2 Plate'!P$5)</f>
        <v>22.5</v>
      </c>
      <c r="Q14" s="88">
        <f>SUMIFS('Fluid 2 Transfer'!$P$12:$P$1000,'Fluid 2 Transfer'!$K$12:$K$1000,2,'Fluid 2 Transfer'!$H$12:$H$1000,'Fluid 2 Plate'!$B14 &amp; 'Fluid 2 Plate'!Q$5)</f>
        <v>22.5</v>
      </c>
      <c r="R14" s="88">
        <f>SUMIFS('Fluid 2 Transfer'!$P$12:$P$1000,'Fluid 2 Transfer'!$K$12:$K$1000,2,'Fluid 2 Transfer'!$H$12:$H$1000,'Fluid 2 Plate'!$B14 &amp; 'Fluid 2 Plate'!R$5)</f>
        <v>22.5</v>
      </c>
      <c r="S14" s="88">
        <f>SUMIFS('Fluid 2 Transfer'!$P$12:$P$1000,'Fluid 2 Transfer'!$K$12:$K$1000,2,'Fluid 2 Transfer'!$H$12:$H$1000,'Fluid 2 Plate'!$B14 &amp; 'Fluid 2 Plate'!S$5)</f>
        <v>0</v>
      </c>
      <c r="T14" s="88">
        <f>SUMIFS('Fluid 2 Transfer'!$P$12:$P$1000,'Fluid 2 Transfer'!$K$12:$K$1000,2,'Fluid 2 Transfer'!$H$12:$H$1000,'Fluid 2 Plate'!$B14 &amp; 'Fluid 2 Plate'!T$5)</f>
        <v>0</v>
      </c>
      <c r="U14" s="88">
        <f>SUMIFS('Fluid 2 Transfer'!$P$12:$P$1000,'Fluid 2 Transfer'!$K$12:$K$1000,2,'Fluid 2 Transfer'!$H$12:$H$1000,'Fluid 2 Plate'!$B14 &amp; 'Fluid 2 Plate'!U$5)</f>
        <v>0</v>
      </c>
      <c r="V14" s="88">
        <f>SUMIFS('Fluid 2 Transfer'!$P$12:$P$1000,'Fluid 2 Transfer'!$K$12:$K$1000,2,'Fluid 2 Transfer'!$H$12:$H$1000,'Fluid 2 Plate'!$B14 &amp; 'Fluid 2 Plate'!V$5)</f>
        <v>22.5</v>
      </c>
      <c r="W14" s="88">
        <f>SUMIFS('Fluid 2 Transfer'!$P$12:$P$1000,'Fluid 2 Transfer'!$K$12:$K$1000,2,'Fluid 2 Transfer'!$H$12:$H$1000,'Fluid 2 Plate'!$B14 &amp; 'Fluid 2 Plate'!W$5)</f>
        <v>22.5</v>
      </c>
      <c r="X14" s="88">
        <f>SUMIFS('Fluid 2 Transfer'!$P$12:$P$1000,'Fluid 2 Transfer'!$K$12:$K$1000,2,'Fluid 2 Transfer'!$H$12:$H$1000,'Fluid 2 Plate'!$B14 &amp; 'Fluid 2 Plate'!X$5)</f>
        <v>0</v>
      </c>
      <c r="Y14" s="88">
        <f>SUMIFS('Fluid 2 Transfer'!$P$12:$P$1000,'Fluid 2 Transfer'!$K$12:$K$1000,2,'Fluid 2 Transfer'!$H$12:$H$1000,'Fluid 2 Plate'!$B14 &amp; 'Fluid 2 Plate'!Y$5)</f>
        <v>0</v>
      </c>
      <c r="Z14" s="88">
        <f>SUMIFS('Fluid 2 Transfer'!$P$12:$P$1000,'Fluid 2 Transfer'!$K$12:$K$1000,2,'Fluid 2 Transfer'!$H$12:$H$1000,'Fluid 2 Plate'!$B14 &amp; 'Fluid 2 Plate'!Z$5)</f>
        <v>0</v>
      </c>
      <c r="AA14" s="5"/>
      <c r="AB14" s="5"/>
    </row>
    <row r="15" spans="1:28">
      <c r="A15" s="94"/>
      <c r="B15" s="93" t="s">
        <v>9</v>
      </c>
      <c r="C15" s="88">
        <f>SUMIFS('Fluid 2 Transfer'!$P$12:$P$1000,'Fluid 2 Transfer'!$K$12:$K$1000,2,'Fluid 2 Transfer'!$H$12:$H$1000,'Fluid 2 Plate'!$B15 &amp; 'Fluid 2 Plate'!C$5)</f>
        <v>7.5</v>
      </c>
      <c r="D15" s="88">
        <f>SUMIFS('Fluid 2 Transfer'!$P$12:$P$1000,'Fluid 2 Transfer'!$K$12:$K$1000,2,'Fluid 2 Transfer'!$H$12:$H$1000,'Fluid 2 Plate'!$B15 &amp; 'Fluid 2 Plate'!D$5)</f>
        <v>7.5</v>
      </c>
      <c r="E15" s="88">
        <f>SUMIFS('Fluid 2 Transfer'!$P$12:$P$1000,'Fluid 2 Transfer'!$K$12:$K$1000,2,'Fluid 2 Transfer'!$H$12:$H$1000,'Fluid 2 Plate'!$B15 &amp; 'Fluid 2 Plate'!E$5)</f>
        <v>7.5</v>
      </c>
      <c r="F15" s="88">
        <f>SUMIFS('Fluid 2 Transfer'!$P$12:$P$1000,'Fluid 2 Transfer'!$K$12:$K$1000,2,'Fluid 2 Transfer'!$H$12:$H$1000,'Fluid 2 Plate'!$B15 &amp; 'Fluid 2 Plate'!F$5)</f>
        <v>7.5</v>
      </c>
      <c r="G15" s="88">
        <f>SUMIFS('Fluid 2 Transfer'!$P$12:$P$1000,'Fluid 2 Transfer'!$K$12:$K$1000,2,'Fluid 2 Transfer'!$H$12:$H$1000,'Fluid 2 Plate'!$B15 &amp; 'Fluid 2 Plate'!G$5)</f>
        <v>7.5</v>
      </c>
      <c r="H15" s="88">
        <f>SUMIFS('Fluid 2 Transfer'!$P$12:$P$1000,'Fluid 2 Transfer'!$K$12:$K$1000,2,'Fluid 2 Transfer'!$H$12:$H$1000,'Fluid 2 Plate'!$B15 &amp; 'Fluid 2 Plate'!H$5)</f>
        <v>7.5</v>
      </c>
      <c r="I15" s="88">
        <f>SUMIFS('Fluid 2 Transfer'!$P$12:$P$1000,'Fluid 2 Transfer'!$K$12:$K$1000,2,'Fluid 2 Transfer'!$H$12:$H$1000,'Fluid 2 Plate'!$B15 &amp; 'Fluid 2 Plate'!I$5)</f>
        <v>7.5</v>
      </c>
      <c r="J15" s="88">
        <f>SUMIFS('Fluid 2 Transfer'!$P$12:$P$1000,'Fluid 2 Transfer'!$K$12:$K$1000,2,'Fluid 2 Transfer'!$H$12:$H$1000,'Fluid 2 Plate'!$B15 &amp; 'Fluid 2 Plate'!J$5)</f>
        <v>7.5</v>
      </c>
      <c r="K15" s="88">
        <f>SUMIFS('Fluid 2 Transfer'!$P$12:$P$1000,'Fluid 2 Transfer'!$K$12:$K$1000,2,'Fluid 2 Transfer'!$H$12:$H$1000,'Fluid 2 Plate'!$B15 &amp; 'Fluid 2 Plate'!K$5)</f>
        <v>7.5</v>
      </c>
      <c r="L15" s="88">
        <f>SUMIFS('Fluid 2 Transfer'!$P$12:$P$1000,'Fluid 2 Transfer'!$K$12:$K$1000,2,'Fluid 2 Transfer'!$H$12:$H$1000,'Fluid 2 Plate'!$B15 &amp; 'Fluid 2 Plate'!L$5)</f>
        <v>7.5</v>
      </c>
      <c r="M15" s="88">
        <f>SUMIFS('Fluid 2 Transfer'!$P$12:$P$1000,'Fluid 2 Transfer'!$K$12:$K$1000,2,'Fluid 2 Transfer'!$H$12:$H$1000,'Fluid 2 Plate'!$B15 &amp; 'Fluid 2 Plate'!M$5)</f>
        <v>7.5</v>
      </c>
      <c r="N15" s="88">
        <f>SUMIFS('Fluid 2 Transfer'!$P$12:$P$1000,'Fluid 2 Transfer'!$K$12:$K$1000,2,'Fluid 2 Transfer'!$H$12:$H$1000,'Fluid 2 Plate'!$B15 &amp; 'Fluid 2 Plate'!N$5)</f>
        <v>7.5</v>
      </c>
      <c r="O15" s="88">
        <f>SUMIFS('Fluid 2 Transfer'!$P$12:$P$1000,'Fluid 2 Transfer'!$K$12:$K$1000,2,'Fluid 2 Transfer'!$H$12:$H$1000,'Fluid 2 Plate'!$B15 &amp; 'Fluid 2 Plate'!O$5)</f>
        <v>7.5</v>
      </c>
      <c r="P15" s="88">
        <f>SUMIFS('Fluid 2 Transfer'!$P$12:$P$1000,'Fluid 2 Transfer'!$K$12:$K$1000,2,'Fluid 2 Transfer'!$H$12:$H$1000,'Fluid 2 Plate'!$B15 &amp; 'Fluid 2 Plate'!P$5)</f>
        <v>7.5</v>
      </c>
      <c r="Q15" s="88">
        <f>SUMIFS('Fluid 2 Transfer'!$P$12:$P$1000,'Fluid 2 Transfer'!$K$12:$K$1000,2,'Fluid 2 Transfer'!$H$12:$H$1000,'Fluid 2 Plate'!$B15 &amp; 'Fluid 2 Plate'!Q$5)</f>
        <v>7.5</v>
      </c>
      <c r="R15" s="88">
        <f>SUMIFS('Fluid 2 Transfer'!$P$12:$P$1000,'Fluid 2 Transfer'!$K$12:$K$1000,2,'Fluid 2 Transfer'!$H$12:$H$1000,'Fluid 2 Plate'!$B15 &amp; 'Fluid 2 Plate'!R$5)</f>
        <v>7.5</v>
      </c>
      <c r="S15" s="88">
        <f>SUMIFS('Fluid 2 Transfer'!$P$12:$P$1000,'Fluid 2 Transfer'!$K$12:$K$1000,2,'Fluid 2 Transfer'!$H$12:$H$1000,'Fluid 2 Plate'!$B15 &amp; 'Fluid 2 Plate'!S$5)</f>
        <v>0</v>
      </c>
      <c r="T15" s="88">
        <f>SUMIFS('Fluid 2 Transfer'!$P$12:$P$1000,'Fluid 2 Transfer'!$K$12:$K$1000,2,'Fluid 2 Transfer'!$H$12:$H$1000,'Fluid 2 Plate'!$B15 &amp; 'Fluid 2 Plate'!T$5)</f>
        <v>0</v>
      </c>
      <c r="U15" s="88">
        <f>SUMIFS('Fluid 2 Transfer'!$P$12:$P$1000,'Fluid 2 Transfer'!$K$12:$K$1000,2,'Fluid 2 Transfer'!$H$12:$H$1000,'Fluid 2 Plate'!$B15 &amp; 'Fluid 2 Plate'!U$5)</f>
        <v>0</v>
      </c>
      <c r="V15" s="88">
        <f>SUMIFS('Fluid 2 Transfer'!$P$12:$P$1000,'Fluid 2 Transfer'!$K$12:$K$1000,2,'Fluid 2 Transfer'!$H$12:$H$1000,'Fluid 2 Plate'!$B15 &amp; 'Fluid 2 Plate'!V$5)</f>
        <v>7.5</v>
      </c>
      <c r="W15" s="88">
        <f>SUMIFS('Fluid 2 Transfer'!$P$12:$P$1000,'Fluid 2 Transfer'!$K$12:$K$1000,2,'Fluid 2 Transfer'!$H$12:$H$1000,'Fluid 2 Plate'!$B15 &amp; 'Fluid 2 Plate'!W$5)</f>
        <v>7.5</v>
      </c>
      <c r="X15" s="88">
        <f>SUMIFS('Fluid 2 Transfer'!$P$12:$P$1000,'Fluid 2 Transfer'!$K$12:$K$1000,2,'Fluid 2 Transfer'!$H$12:$H$1000,'Fluid 2 Plate'!$B15 &amp; 'Fluid 2 Plate'!X$5)</f>
        <v>0</v>
      </c>
      <c r="Y15" s="88">
        <f>SUMIFS('Fluid 2 Transfer'!$P$12:$P$1000,'Fluid 2 Transfer'!$K$12:$K$1000,2,'Fluid 2 Transfer'!$H$12:$H$1000,'Fluid 2 Plate'!$B15 &amp; 'Fluid 2 Plate'!Y$5)</f>
        <v>0</v>
      </c>
      <c r="Z15" s="88">
        <f>SUMIFS('Fluid 2 Transfer'!$P$12:$P$1000,'Fluid 2 Transfer'!$K$12:$K$1000,2,'Fluid 2 Transfer'!$H$12:$H$1000,'Fluid 2 Plate'!$B15 &amp; 'Fluid 2 Plate'!Z$5)</f>
        <v>0</v>
      </c>
      <c r="AA15" s="5"/>
      <c r="AB15" s="5"/>
    </row>
    <row r="16" spans="1:28">
      <c r="A16" s="94"/>
      <c r="B16" s="93" t="s">
        <v>10</v>
      </c>
      <c r="C16" s="88">
        <f>SUMIFS('Fluid 2 Transfer'!$P$12:$P$1000,'Fluid 2 Transfer'!$K$12:$K$1000,2,'Fluid 2 Transfer'!$H$12:$H$1000,'Fluid 2 Plate'!$B16 &amp; 'Fluid 2 Plate'!C$5)</f>
        <v>1830</v>
      </c>
      <c r="D16" s="88">
        <f>SUMIFS('Fluid 2 Transfer'!$P$12:$P$1000,'Fluid 2 Transfer'!$K$12:$K$1000,2,'Fluid 2 Transfer'!$H$12:$H$1000,'Fluid 2 Plate'!$B16 &amp; 'Fluid 2 Plate'!D$5)</f>
        <v>1830</v>
      </c>
      <c r="E16" s="88">
        <f>SUMIFS('Fluid 2 Transfer'!$P$12:$P$1000,'Fluid 2 Transfer'!$K$12:$K$1000,2,'Fluid 2 Transfer'!$H$12:$H$1000,'Fluid 2 Plate'!$B16 &amp; 'Fluid 2 Plate'!E$5)</f>
        <v>1830</v>
      </c>
      <c r="F16" s="88">
        <f>SUMIFS('Fluid 2 Transfer'!$P$12:$P$1000,'Fluid 2 Transfer'!$K$12:$K$1000,2,'Fluid 2 Transfer'!$H$12:$H$1000,'Fluid 2 Plate'!$B16 &amp; 'Fluid 2 Plate'!F$5)</f>
        <v>1830</v>
      </c>
      <c r="G16" s="88">
        <f>SUMIFS('Fluid 2 Transfer'!$P$12:$P$1000,'Fluid 2 Transfer'!$K$12:$K$1000,2,'Fluid 2 Transfer'!$H$12:$H$1000,'Fluid 2 Plate'!$B16 &amp; 'Fluid 2 Plate'!G$5)</f>
        <v>1830</v>
      </c>
      <c r="H16" s="88">
        <f>SUMIFS('Fluid 2 Transfer'!$P$12:$P$1000,'Fluid 2 Transfer'!$K$12:$K$1000,2,'Fluid 2 Transfer'!$H$12:$H$1000,'Fluid 2 Plate'!$B16 &amp; 'Fluid 2 Plate'!H$5)</f>
        <v>1830</v>
      </c>
      <c r="I16" s="88">
        <f>SUMIFS('Fluid 2 Transfer'!$P$12:$P$1000,'Fluid 2 Transfer'!$K$12:$K$1000,2,'Fluid 2 Transfer'!$H$12:$H$1000,'Fluid 2 Plate'!$B16 &amp; 'Fluid 2 Plate'!I$5)</f>
        <v>1830</v>
      </c>
      <c r="J16" s="88">
        <f>SUMIFS('Fluid 2 Transfer'!$P$12:$P$1000,'Fluid 2 Transfer'!$K$12:$K$1000,2,'Fluid 2 Transfer'!$H$12:$H$1000,'Fluid 2 Plate'!$B16 &amp; 'Fluid 2 Plate'!J$5)</f>
        <v>1830</v>
      </c>
      <c r="K16" s="88">
        <f>SUMIFS('Fluid 2 Transfer'!$P$12:$P$1000,'Fluid 2 Transfer'!$K$12:$K$1000,2,'Fluid 2 Transfer'!$H$12:$H$1000,'Fluid 2 Plate'!$B16 &amp; 'Fluid 2 Plate'!K$5)</f>
        <v>1830</v>
      </c>
      <c r="L16" s="88">
        <f>SUMIFS('Fluid 2 Transfer'!$P$12:$P$1000,'Fluid 2 Transfer'!$K$12:$K$1000,2,'Fluid 2 Transfer'!$H$12:$H$1000,'Fluid 2 Plate'!$B16 &amp; 'Fluid 2 Plate'!L$5)</f>
        <v>1830</v>
      </c>
      <c r="M16" s="88">
        <f>SUMIFS('Fluid 2 Transfer'!$P$12:$P$1000,'Fluid 2 Transfer'!$K$12:$K$1000,2,'Fluid 2 Transfer'!$H$12:$H$1000,'Fluid 2 Plate'!$B16 &amp; 'Fluid 2 Plate'!M$5)</f>
        <v>1830</v>
      </c>
      <c r="N16" s="88">
        <f>SUMIFS('Fluid 2 Transfer'!$P$12:$P$1000,'Fluid 2 Transfer'!$K$12:$K$1000,2,'Fluid 2 Transfer'!$H$12:$H$1000,'Fluid 2 Plate'!$B16 &amp; 'Fluid 2 Plate'!N$5)</f>
        <v>1830</v>
      </c>
      <c r="O16" s="88">
        <f>SUMIFS('Fluid 2 Transfer'!$P$12:$P$1000,'Fluid 2 Transfer'!$K$12:$K$1000,2,'Fluid 2 Transfer'!$H$12:$H$1000,'Fluid 2 Plate'!$B16 &amp; 'Fluid 2 Plate'!O$5)</f>
        <v>1830</v>
      </c>
      <c r="P16" s="88">
        <f>SUMIFS('Fluid 2 Transfer'!$P$12:$P$1000,'Fluid 2 Transfer'!$K$12:$K$1000,2,'Fluid 2 Transfer'!$H$12:$H$1000,'Fluid 2 Plate'!$B16 &amp; 'Fluid 2 Plate'!P$5)</f>
        <v>1830</v>
      </c>
      <c r="Q16" s="88">
        <f>SUMIFS('Fluid 2 Transfer'!$P$12:$P$1000,'Fluid 2 Transfer'!$K$12:$K$1000,2,'Fluid 2 Transfer'!$H$12:$H$1000,'Fluid 2 Plate'!$B16 &amp; 'Fluid 2 Plate'!Q$5)</f>
        <v>1830</v>
      </c>
      <c r="R16" s="88">
        <f>SUMIFS('Fluid 2 Transfer'!$P$12:$P$1000,'Fluid 2 Transfer'!$K$12:$K$1000,2,'Fluid 2 Transfer'!$H$12:$H$1000,'Fluid 2 Plate'!$B16 &amp; 'Fluid 2 Plate'!R$5)</f>
        <v>1830</v>
      </c>
      <c r="S16" s="88">
        <f>SUMIFS('Fluid 2 Transfer'!$P$12:$P$1000,'Fluid 2 Transfer'!$K$12:$K$1000,2,'Fluid 2 Transfer'!$H$12:$H$1000,'Fluid 2 Plate'!$B16 &amp; 'Fluid 2 Plate'!S$5)</f>
        <v>0</v>
      </c>
      <c r="T16" s="88">
        <f>SUMIFS('Fluid 2 Transfer'!$P$12:$P$1000,'Fluid 2 Transfer'!$K$12:$K$1000,2,'Fluid 2 Transfer'!$H$12:$H$1000,'Fluid 2 Plate'!$B16 &amp; 'Fluid 2 Plate'!T$5)</f>
        <v>0</v>
      </c>
      <c r="U16" s="88">
        <f>SUMIFS('Fluid 2 Transfer'!$P$12:$P$1000,'Fluid 2 Transfer'!$K$12:$K$1000,2,'Fluid 2 Transfer'!$H$12:$H$1000,'Fluid 2 Plate'!$B16 &amp; 'Fluid 2 Plate'!U$5)</f>
        <v>0</v>
      </c>
      <c r="V16" s="88">
        <f>SUMIFS('Fluid 2 Transfer'!$P$12:$P$1000,'Fluid 2 Transfer'!$K$12:$K$1000,2,'Fluid 2 Transfer'!$H$12:$H$1000,'Fluid 2 Plate'!$B16 &amp; 'Fluid 2 Plate'!V$5)</f>
        <v>1830</v>
      </c>
      <c r="W16" s="88">
        <f>SUMIFS('Fluid 2 Transfer'!$P$12:$P$1000,'Fluid 2 Transfer'!$K$12:$K$1000,2,'Fluid 2 Transfer'!$H$12:$H$1000,'Fluid 2 Plate'!$B16 &amp; 'Fluid 2 Plate'!W$5)</f>
        <v>1830</v>
      </c>
      <c r="X16" s="88">
        <f>SUMIFS('Fluid 2 Transfer'!$P$12:$P$1000,'Fluid 2 Transfer'!$K$12:$K$1000,2,'Fluid 2 Transfer'!$H$12:$H$1000,'Fluid 2 Plate'!$B16 &amp; 'Fluid 2 Plate'!X$5)</f>
        <v>0</v>
      </c>
      <c r="Y16" s="88">
        <f>SUMIFS('Fluid 2 Transfer'!$P$12:$P$1000,'Fluid 2 Transfer'!$K$12:$K$1000,2,'Fluid 2 Transfer'!$H$12:$H$1000,'Fluid 2 Plate'!$B16 &amp; 'Fluid 2 Plate'!Y$5)</f>
        <v>0</v>
      </c>
      <c r="Z16" s="88">
        <f>SUMIFS('Fluid 2 Transfer'!$P$12:$P$1000,'Fluid 2 Transfer'!$K$12:$K$1000,2,'Fluid 2 Transfer'!$H$12:$H$1000,'Fluid 2 Plate'!$B16 &amp; 'Fluid 2 Plate'!Z$5)</f>
        <v>0</v>
      </c>
      <c r="AA16" s="5"/>
      <c r="AB16" s="5"/>
    </row>
    <row r="17" spans="1:28">
      <c r="A17" s="94"/>
      <c r="B17" s="93" t="s">
        <v>11</v>
      </c>
      <c r="C17" s="88">
        <f>SUMIFS('Fluid 2 Transfer'!$P$12:$P$1000,'Fluid 2 Transfer'!$K$12:$K$1000,2,'Fluid 2 Transfer'!$H$12:$H$1000,'Fluid 2 Plate'!$B17 &amp; 'Fluid 2 Plate'!C$5)</f>
        <v>610</v>
      </c>
      <c r="D17" s="88">
        <f>SUMIFS('Fluid 2 Transfer'!$P$12:$P$1000,'Fluid 2 Transfer'!$K$12:$K$1000,2,'Fluid 2 Transfer'!$H$12:$H$1000,'Fluid 2 Plate'!$B17 &amp; 'Fluid 2 Plate'!D$5)</f>
        <v>610</v>
      </c>
      <c r="E17" s="88">
        <f>SUMIFS('Fluid 2 Transfer'!$P$12:$P$1000,'Fluid 2 Transfer'!$K$12:$K$1000,2,'Fluid 2 Transfer'!$H$12:$H$1000,'Fluid 2 Plate'!$B17 &amp; 'Fluid 2 Plate'!E$5)</f>
        <v>610</v>
      </c>
      <c r="F17" s="88">
        <f>SUMIFS('Fluid 2 Transfer'!$P$12:$P$1000,'Fluid 2 Transfer'!$K$12:$K$1000,2,'Fluid 2 Transfer'!$H$12:$H$1000,'Fluid 2 Plate'!$B17 &amp; 'Fluid 2 Plate'!F$5)</f>
        <v>610</v>
      </c>
      <c r="G17" s="88">
        <f>SUMIFS('Fluid 2 Transfer'!$P$12:$P$1000,'Fluid 2 Transfer'!$K$12:$K$1000,2,'Fluid 2 Transfer'!$H$12:$H$1000,'Fluid 2 Plate'!$B17 &amp; 'Fluid 2 Plate'!G$5)</f>
        <v>610</v>
      </c>
      <c r="H17" s="88">
        <f>SUMIFS('Fluid 2 Transfer'!$P$12:$P$1000,'Fluid 2 Transfer'!$K$12:$K$1000,2,'Fluid 2 Transfer'!$H$12:$H$1000,'Fluid 2 Plate'!$B17 &amp; 'Fluid 2 Plate'!H$5)</f>
        <v>610</v>
      </c>
      <c r="I17" s="88">
        <f>SUMIFS('Fluid 2 Transfer'!$P$12:$P$1000,'Fluid 2 Transfer'!$K$12:$K$1000,2,'Fluid 2 Transfer'!$H$12:$H$1000,'Fluid 2 Plate'!$B17 &amp; 'Fluid 2 Plate'!I$5)</f>
        <v>610</v>
      </c>
      <c r="J17" s="88">
        <f>SUMIFS('Fluid 2 Transfer'!$P$12:$P$1000,'Fluid 2 Transfer'!$K$12:$K$1000,2,'Fluid 2 Transfer'!$H$12:$H$1000,'Fluid 2 Plate'!$B17 &amp; 'Fluid 2 Plate'!J$5)</f>
        <v>610</v>
      </c>
      <c r="K17" s="88">
        <f>SUMIFS('Fluid 2 Transfer'!$P$12:$P$1000,'Fluid 2 Transfer'!$K$12:$K$1000,2,'Fluid 2 Transfer'!$H$12:$H$1000,'Fluid 2 Plate'!$B17 &amp; 'Fluid 2 Plate'!K$5)</f>
        <v>610</v>
      </c>
      <c r="L17" s="88">
        <f>SUMIFS('Fluid 2 Transfer'!$P$12:$P$1000,'Fluid 2 Transfer'!$K$12:$K$1000,2,'Fluid 2 Transfer'!$H$12:$H$1000,'Fluid 2 Plate'!$B17 &amp; 'Fluid 2 Plate'!L$5)</f>
        <v>610</v>
      </c>
      <c r="M17" s="88">
        <f>SUMIFS('Fluid 2 Transfer'!$P$12:$P$1000,'Fluid 2 Transfer'!$K$12:$K$1000,2,'Fluid 2 Transfer'!$H$12:$H$1000,'Fluid 2 Plate'!$B17 &amp; 'Fluid 2 Plate'!M$5)</f>
        <v>610</v>
      </c>
      <c r="N17" s="88">
        <f>SUMIFS('Fluid 2 Transfer'!$P$12:$P$1000,'Fluid 2 Transfer'!$K$12:$K$1000,2,'Fluid 2 Transfer'!$H$12:$H$1000,'Fluid 2 Plate'!$B17 &amp; 'Fluid 2 Plate'!N$5)</f>
        <v>610</v>
      </c>
      <c r="O17" s="88">
        <f>SUMIFS('Fluid 2 Transfer'!$P$12:$P$1000,'Fluid 2 Transfer'!$K$12:$K$1000,2,'Fluid 2 Transfer'!$H$12:$H$1000,'Fluid 2 Plate'!$B17 &amp; 'Fluid 2 Plate'!O$5)</f>
        <v>610</v>
      </c>
      <c r="P17" s="88">
        <f>SUMIFS('Fluid 2 Transfer'!$P$12:$P$1000,'Fluid 2 Transfer'!$K$12:$K$1000,2,'Fluid 2 Transfer'!$H$12:$H$1000,'Fluid 2 Plate'!$B17 &amp; 'Fluid 2 Plate'!P$5)</f>
        <v>610</v>
      </c>
      <c r="Q17" s="88">
        <f>SUMIFS('Fluid 2 Transfer'!$P$12:$P$1000,'Fluid 2 Transfer'!$K$12:$K$1000,2,'Fluid 2 Transfer'!$H$12:$H$1000,'Fluid 2 Plate'!$B17 &amp; 'Fluid 2 Plate'!Q$5)</f>
        <v>610</v>
      </c>
      <c r="R17" s="88">
        <f>SUMIFS('Fluid 2 Transfer'!$P$12:$P$1000,'Fluid 2 Transfer'!$K$12:$K$1000,2,'Fluid 2 Transfer'!$H$12:$H$1000,'Fluid 2 Plate'!$B17 &amp; 'Fluid 2 Plate'!R$5)</f>
        <v>610</v>
      </c>
      <c r="S17" s="88">
        <f>SUMIFS('Fluid 2 Transfer'!$P$12:$P$1000,'Fluid 2 Transfer'!$K$12:$K$1000,2,'Fluid 2 Transfer'!$H$12:$H$1000,'Fluid 2 Plate'!$B17 &amp; 'Fluid 2 Plate'!S$5)</f>
        <v>0</v>
      </c>
      <c r="T17" s="88">
        <f>SUMIFS('Fluid 2 Transfer'!$P$12:$P$1000,'Fluid 2 Transfer'!$K$12:$K$1000,2,'Fluid 2 Transfer'!$H$12:$H$1000,'Fluid 2 Plate'!$B17 &amp; 'Fluid 2 Plate'!T$5)</f>
        <v>0</v>
      </c>
      <c r="U17" s="88">
        <f>SUMIFS('Fluid 2 Transfer'!$P$12:$P$1000,'Fluid 2 Transfer'!$K$12:$K$1000,2,'Fluid 2 Transfer'!$H$12:$H$1000,'Fluid 2 Plate'!$B17 &amp; 'Fluid 2 Plate'!U$5)</f>
        <v>0</v>
      </c>
      <c r="V17" s="88">
        <f>SUMIFS('Fluid 2 Transfer'!$P$12:$P$1000,'Fluid 2 Transfer'!$K$12:$K$1000,2,'Fluid 2 Transfer'!$H$12:$H$1000,'Fluid 2 Plate'!$B17 &amp; 'Fluid 2 Plate'!V$5)</f>
        <v>610</v>
      </c>
      <c r="W17" s="88">
        <f>SUMIFS('Fluid 2 Transfer'!$P$12:$P$1000,'Fluid 2 Transfer'!$K$12:$K$1000,2,'Fluid 2 Transfer'!$H$12:$H$1000,'Fluid 2 Plate'!$B17 &amp; 'Fluid 2 Plate'!W$5)</f>
        <v>610</v>
      </c>
      <c r="X17" s="88">
        <f>SUMIFS('Fluid 2 Transfer'!$P$12:$P$1000,'Fluid 2 Transfer'!$K$12:$K$1000,2,'Fluid 2 Transfer'!$H$12:$H$1000,'Fluid 2 Plate'!$B17 &amp; 'Fluid 2 Plate'!X$5)</f>
        <v>0</v>
      </c>
      <c r="Y17" s="88">
        <f>SUMIFS('Fluid 2 Transfer'!$P$12:$P$1000,'Fluid 2 Transfer'!$K$12:$K$1000,2,'Fluid 2 Transfer'!$H$12:$H$1000,'Fluid 2 Plate'!$B17 &amp; 'Fluid 2 Plate'!Y$5)</f>
        <v>0</v>
      </c>
      <c r="Z17" s="88">
        <f>SUMIFS('Fluid 2 Transfer'!$P$12:$P$1000,'Fluid 2 Transfer'!$K$12:$K$1000,2,'Fluid 2 Transfer'!$H$12:$H$1000,'Fluid 2 Plate'!$B17 &amp; 'Fluid 2 Plate'!Z$5)</f>
        <v>0</v>
      </c>
      <c r="AA17" s="5"/>
      <c r="AB17" s="5"/>
    </row>
    <row r="18" spans="1:28">
      <c r="A18" s="94"/>
      <c r="B18" s="93" t="s">
        <v>12</v>
      </c>
      <c r="C18" s="88">
        <f>SUMIFS('Fluid 2 Transfer'!$P$12:$P$1000,'Fluid 2 Transfer'!$K$12:$K$1000,2,'Fluid 2 Transfer'!$H$12:$H$1000,'Fluid 2 Plate'!$B18 &amp; 'Fluid 2 Plate'!C$5)</f>
        <v>202.5</v>
      </c>
      <c r="D18" s="88">
        <f>SUMIFS('Fluid 2 Transfer'!$P$12:$P$1000,'Fluid 2 Transfer'!$K$12:$K$1000,2,'Fluid 2 Transfer'!$H$12:$H$1000,'Fluid 2 Plate'!$B18 &amp; 'Fluid 2 Plate'!D$5)</f>
        <v>202.5</v>
      </c>
      <c r="E18" s="88">
        <f>SUMIFS('Fluid 2 Transfer'!$P$12:$P$1000,'Fluid 2 Transfer'!$K$12:$K$1000,2,'Fluid 2 Transfer'!$H$12:$H$1000,'Fluid 2 Plate'!$B18 &amp; 'Fluid 2 Plate'!E$5)</f>
        <v>202.5</v>
      </c>
      <c r="F18" s="88">
        <f>SUMIFS('Fluid 2 Transfer'!$P$12:$P$1000,'Fluid 2 Transfer'!$K$12:$K$1000,2,'Fluid 2 Transfer'!$H$12:$H$1000,'Fluid 2 Plate'!$B18 &amp; 'Fluid 2 Plate'!F$5)</f>
        <v>202.5</v>
      </c>
      <c r="G18" s="88">
        <f>SUMIFS('Fluid 2 Transfer'!$P$12:$P$1000,'Fluid 2 Transfer'!$K$12:$K$1000,2,'Fluid 2 Transfer'!$H$12:$H$1000,'Fluid 2 Plate'!$B18 &amp; 'Fluid 2 Plate'!G$5)</f>
        <v>202.5</v>
      </c>
      <c r="H18" s="88">
        <f>SUMIFS('Fluid 2 Transfer'!$P$12:$P$1000,'Fluid 2 Transfer'!$K$12:$K$1000,2,'Fluid 2 Transfer'!$H$12:$H$1000,'Fluid 2 Plate'!$B18 &amp; 'Fluid 2 Plate'!H$5)</f>
        <v>202.5</v>
      </c>
      <c r="I18" s="88">
        <f>SUMIFS('Fluid 2 Transfer'!$P$12:$P$1000,'Fluid 2 Transfer'!$K$12:$K$1000,2,'Fluid 2 Transfer'!$H$12:$H$1000,'Fluid 2 Plate'!$B18 &amp; 'Fluid 2 Plate'!I$5)</f>
        <v>202.5</v>
      </c>
      <c r="J18" s="88">
        <f>SUMIFS('Fluid 2 Transfer'!$P$12:$P$1000,'Fluid 2 Transfer'!$K$12:$K$1000,2,'Fluid 2 Transfer'!$H$12:$H$1000,'Fluid 2 Plate'!$B18 &amp; 'Fluid 2 Plate'!J$5)</f>
        <v>202.5</v>
      </c>
      <c r="K18" s="88">
        <f>SUMIFS('Fluid 2 Transfer'!$P$12:$P$1000,'Fluid 2 Transfer'!$K$12:$K$1000,2,'Fluid 2 Transfer'!$H$12:$H$1000,'Fluid 2 Plate'!$B18 &amp; 'Fluid 2 Plate'!K$5)</f>
        <v>202.5</v>
      </c>
      <c r="L18" s="88">
        <f>SUMIFS('Fluid 2 Transfer'!$P$12:$P$1000,'Fluid 2 Transfer'!$K$12:$K$1000,2,'Fluid 2 Transfer'!$H$12:$H$1000,'Fluid 2 Plate'!$B18 &amp; 'Fluid 2 Plate'!L$5)</f>
        <v>202.5</v>
      </c>
      <c r="M18" s="88">
        <f>SUMIFS('Fluid 2 Transfer'!$P$12:$P$1000,'Fluid 2 Transfer'!$K$12:$K$1000,2,'Fluid 2 Transfer'!$H$12:$H$1000,'Fluid 2 Plate'!$B18 &amp; 'Fluid 2 Plate'!M$5)</f>
        <v>202.5</v>
      </c>
      <c r="N18" s="88">
        <f>SUMIFS('Fluid 2 Transfer'!$P$12:$P$1000,'Fluid 2 Transfer'!$K$12:$K$1000,2,'Fluid 2 Transfer'!$H$12:$H$1000,'Fluid 2 Plate'!$B18 &amp; 'Fluid 2 Plate'!N$5)</f>
        <v>202.5</v>
      </c>
      <c r="O18" s="88">
        <f>SUMIFS('Fluid 2 Transfer'!$P$12:$P$1000,'Fluid 2 Transfer'!$K$12:$K$1000,2,'Fluid 2 Transfer'!$H$12:$H$1000,'Fluid 2 Plate'!$B18 &amp; 'Fluid 2 Plate'!O$5)</f>
        <v>202.5</v>
      </c>
      <c r="P18" s="88">
        <f>SUMIFS('Fluid 2 Transfer'!$P$12:$P$1000,'Fluid 2 Transfer'!$K$12:$K$1000,2,'Fluid 2 Transfer'!$H$12:$H$1000,'Fluid 2 Plate'!$B18 &amp; 'Fluid 2 Plate'!P$5)</f>
        <v>202.5</v>
      </c>
      <c r="Q18" s="88">
        <f>SUMIFS('Fluid 2 Transfer'!$P$12:$P$1000,'Fluid 2 Transfer'!$K$12:$K$1000,2,'Fluid 2 Transfer'!$H$12:$H$1000,'Fluid 2 Plate'!$B18 &amp; 'Fluid 2 Plate'!Q$5)</f>
        <v>202.5</v>
      </c>
      <c r="R18" s="88">
        <f>SUMIFS('Fluid 2 Transfer'!$P$12:$P$1000,'Fluid 2 Transfer'!$K$12:$K$1000,2,'Fluid 2 Transfer'!$H$12:$H$1000,'Fluid 2 Plate'!$B18 &amp; 'Fluid 2 Plate'!R$5)</f>
        <v>202.5</v>
      </c>
      <c r="S18" s="88">
        <f>SUMIFS('Fluid 2 Transfer'!$P$12:$P$1000,'Fluid 2 Transfer'!$K$12:$K$1000,2,'Fluid 2 Transfer'!$H$12:$H$1000,'Fluid 2 Plate'!$B18 &amp; 'Fluid 2 Plate'!S$5)</f>
        <v>0</v>
      </c>
      <c r="T18" s="88">
        <f>SUMIFS('Fluid 2 Transfer'!$P$12:$P$1000,'Fluid 2 Transfer'!$K$12:$K$1000,2,'Fluid 2 Transfer'!$H$12:$H$1000,'Fluid 2 Plate'!$B18 &amp; 'Fluid 2 Plate'!T$5)</f>
        <v>0</v>
      </c>
      <c r="U18" s="88">
        <f>SUMIFS('Fluid 2 Transfer'!$P$12:$P$1000,'Fluid 2 Transfer'!$K$12:$K$1000,2,'Fluid 2 Transfer'!$H$12:$H$1000,'Fluid 2 Plate'!$B18 &amp; 'Fluid 2 Plate'!U$5)</f>
        <v>0</v>
      </c>
      <c r="V18" s="88">
        <f>SUMIFS('Fluid 2 Transfer'!$P$12:$P$1000,'Fluid 2 Transfer'!$K$12:$K$1000,2,'Fluid 2 Transfer'!$H$12:$H$1000,'Fluid 2 Plate'!$B18 &amp; 'Fluid 2 Plate'!V$5)</f>
        <v>202.5</v>
      </c>
      <c r="W18" s="88">
        <f>SUMIFS('Fluid 2 Transfer'!$P$12:$P$1000,'Fluid 2 Transfer'!$K$12:$K$1000,2,'Fluid 2 Transfer'!$H$12:$H$1000,'Fluid 2 Plate'!$B18 &amp; 'Fluid 2 Plate'!W$5)</f>
        <v>202.5</v>
      </c>
      <c r="X18" s="88">
        <f>SUMIFS('Fluid 2 Transfer'!$P$12:$P$1000,'Fluid 2 Transfer'!$K$12:$K$1000,2,'Fluid 2 Transfer'!$H$12:$H$1000,'Fluid 2 Plate'!$B18 &amp; 'Fluid 2 Plate'!X$5)</f>
        <v>0</v>
      </c>
      <c r="Y18" s="88">
        <f>SUMIFS('Fluid 2 Transfer'!$P$12:$P$1000,'Fluid 2 Transfer'!$K$12:$K$1000,2,'Fluid 2 Transfer'!$H$12:$H$1000,'Fluid 2 Plate'!$B18 &amp; 'Fluid 2 Plate'!Y$5)</f>
        <v>0</v>
      </c>
      <c r="Z18" s="88">
        <f>SUMIFS('Fluid 2 Transfer'!$P$12:$P$1000,'Fluid 2 Transfer'!$K$12:$K$1000,2,'Fluid 2 Transfer'!$H$12:$H$1000,'Fluid 2 Plate'!$B18 &amp; 'Fluid 2 Plate'!Z$5)</f>
        <v>0</v>
      </c>
      <c r="AA18" s="5"/>
      <c r="AB18" s="5"/>
    </row>
    <row r="19" spans="1:28">
      <c r="A19" s="94"/>
      <c r="B19" s="93" t="s">
        <v>13</v>
      </c>
      <c r="C19" s="88">
        <f>SUMIFS('Fluid 2 Transfer'!$P$12:$P$1000,'Fluid 2 Transfer'!$K$12:$K$1000,2,'Fluid 2 Transfer'!$H$12:$H$1000,'Fluid 2 Plate'!$B19 &amp; 'Fluid 2 Plate'!C$5)</f>
        <v>67.5</v>
      </c>
      <c r="D19" s="88">
        <f>SUMIFS('Fluid 2 Transfer'!$P$12:$P$1000,'Fluid 2 Transfer'!$K$12:$K$1000,2,'Fluid 2 Transfer'!$H$12:$H$1000,'Fluid 2 Plate'!$B19 &amp; 'Fluid 2 Plate'!D$5)</f>
        <v>67.5</v>
      </c>
      <c r="E19" s="88">
        <f>SUMIFS('Fluid 2 Transfer'!$P$12:$P$1000,'Fluid 2 Transfer'!$K$12:$K$1000,2,'Fluid 2 Transfer'!$H$12:$H$1000,'Fluid 2 Plate'!$B19 &amp; 'Fluid 2 Plate'!E$5)</f>
        <v>67.5</v>
      </c>
      <c r="F19" s="88">
        <f>SUMIFS('Fluid 2 Transfer'!$P$12:$P$1000,'Fluid 2 Transfer'!$K$12:$K$1000,2,'Fluid 2 Transfer'!$H$12:$H$1000,'Fluid 2 Plate'!$B19 &amp; 'Fluid 2 Plate'!F$5)</f>
        <v>67.5</v>
      </c>
      <c r="G19" s="88">
        <f>SUMIFS('Fluid 2 Transfer'!$P$12:$P$1000,'Fluid 2 Transfer'!$K$12:$K$1000,2,'Fluid 2 Transfer'!$H$12:$H$1000,'Fluid 2 Plate'!$B19 &amp; 'Fluid 2 Plate'!G$5)</f>
        <v>67.5</v>
      </c>
      <c r="H19" s="88">
        <f>SUMIFS('Fluid 2 Transfer'!$P$12:$P$1000,'Fluid 2 Transfer'!$K$12:$K$1000,2,'Fluid 2 Transfer'!$H$12:$H$1000,'Fluid 2 Plate'!$B19 &amp; 'Fluid 2 Plate'!H$5)</f>
        <v>67.5</v>
      </c>
      <c r="I19" s="88">
        <f>SUMIFS('Fluid 2 Transfer'!$P$12:$P$1000,'Fluid 2 Transfer'!$K$12:$K$1000,2,'Fluid 2 Transfer'!$H$12:$H$1000,'Fluid 2 Plate'!$B19 &amp; 'Fluid 2 Plate'!I$5)</f>
        <v>67.5</v>
      </c>
      <c r="J19" s="88">
        <f>SUMIFS('Fluid 2 Transfer'!$P$12:$P$1000,'Fluid 2 Transfer'!$K$12:$K$1000,2,'Fluid 2 Transfer'!$H$12:$H$1000,'Fluid 2 Plate'!$B19 &amp; 'Fluid 2 Plate'!J$5)</f>
        <v>67.5</v>
      </c>
      <c r="K19" s="88">
        <f>SUMIFS('Fluid 2 Transfer'!$P$12:$P$1000,'Fluid 2 Transfer'!$K$12:$K$1000,2,'Fluid 2 Transfer'!$H$12:$H$1000,'Fluid 2 Plate'!$B19 &amp; 'Fluid 2 Plate'!K$5)</f>
        <v>67.5</v>
      </c>
      <c r="L19" s="88">
        <f>SUMIFS('Fluid 2 Transfer'!$P$12:$P$1000,'Fluid 2 Transfer'!$K$12:$K$1000,2,'Fluid 2 Transfer'!$H$12:$H$1000,'Fluid 2 Plate'!$B19 &amp; 'Fluid 2 Plate'!L$5)</f>
        <v>67.5</v>
      </c>
      <c r="M19" s="88">
        <f>SUMIFS('Fluid 2 Transfer'!$P$12:$P$1000,'Fluid 2 Transfer'!$K$12:$K$1000,2,'Fluid 2 Transfer'!$H$12:$H$1000,'Fluid 2 Plate'!$B19 &amp; 'Fluid 2 Plate'!M$5)</f>
        <v>67.5</v>
      </c>
      <c r="N19" s="88">
        <f>SUMIFS('Fluid 2 Transfer'!$P$12:$P$1000,'Fluid 2 Transfer'!$K$12:$K$1000,2,'Fluid 2 Transfer'!$H$12:$H$1000,'Fluid 2 Plate'!$B19 &amp; 'Fluid 2 Plate'!N$5)</f>
        <v>67.5</v>
      </c>
      <c r="O19" s="88">
        <f>SUMIFS('Fluid 2 Transfer'!$P$12:$P$1000,'Fluid 2 Transfer'!$K$12:$K$1000,2,'Fluid 2 Transfer'!$H$12:$H$1000,'Fluid 2 Plate'!$B19 &amp; 'Fluid 2 Plate'!O$5)</f>
        <v>67.5</v>
      </c>
      <c r="P19" s="88">
        <f>SUMIFS('Fluid 2 Transfer'!$P$12:$P$1000,'Fluid 2 Transfer'!$K$12:$K$1000,2,'Fluid 2 Transfer'!$H$12:$H$1000,'Fluid 2 Plate'!$B19 &amp; 'Fluid 2 Plate'!P$5)</f>
        <v>67.5</v>
      </c>
      <c r="Q19" s="88">
        <f>SUMIFS('Fluid 2 Transfer'!$P$12:$P$1000,'Fluid 2 Transfer'!$K$12:$K$1000,2,'Fluid 2 Transfer'!$H$12:$H$1000,'Fluid 2 Plate'!$B19 &amp; 'Fluid 2 Plate'!Q$5)</f>
        <v>67.5</v>
      </c>
      <c r="R19" s="88">
        <f>SUMIFS('Fluid 2 Transfer'!$P$12:$P$1000,'Fluid 2 Transfer'!$K$12:$K$1000,2,'Fluid 2 Transfer'!$H$12:$H$1000,'Fluid 2 Plate'!$B19 &amp; 'Fluid 2 Plate'!R$5)</f>
        <v>67.5</v>
      </c>
      <c r="S19" s="88">
        <f>SUMIFS('Fluid 2 Transfer'!$P$12:$P$1000,'Fluid 2 Transfer'!$K$12:$K$1000,2,'Fluid 2 Transfer'!$H$12:$H$1000,'Fluid 2 Plate'!$B19 &amp; 'Fluid 2 Plate'!S$5)</f>
        <v>0</v>
      </c>
      <c r="T19" s="88">
        <f>SUMIFS('Fluid 2 Transfer'!$P$12:$P$1000,'Fluid 2 Transfer'!$K$12:$K$1000,2,'Fluid 2 Transfer'!$H$12:$H$1000,'Fluid 2 Plate'!$B19 &amp; 'Fluid 2 Plate'!T$5)</f>
        <v>0</v>
      </c>
      <c r="U19" s="88">
        <f>SUMIFS('Fluid 2 Transfer'!$P$12:$P$1000,'Fluid 2 Transfer'!$K$12:$K$1000,2,'Fluid 2 Transfer'!$H$12:$H$1000,'Fluid 2 Plate'!$B19 &amp; 'Fluid 2 Plate'!U$5)</f>
        <v>0</v>
      </c>
      <c r="V19" s="88">
        <f>SUMIFS('Fluid 2 Transfer'!$P$12:$P$1000,'Fluid 2 Transfer'!$K$12:$K$1000,2,'Fluid 2 Transfer'!$H$12:$H$1000,'Fluid 2 Plate'!$B19 &amp; 'Fluid 2 Plate'!V$5)</f>
        <v>67.5</v>
      </c>
      <c r="W19" s="88">
        <f>SUMIFS('Fluid 2 Transfer'!$P$12:$P$1000,'Fluid 2 Transfer'!$K$12:$K$1000,2,'Fluid 2 Transfer'!$H$12:$H$1000,'Fluid 2 Plate'!$B19 &amp; 'Fluid 2 Plate'!W$5)</f>
        <v>67.5</v>
      </c>
      <c r="X19" s="88">
        <f>SUMIFS('Fluid 2 Transfer'!$P$12:$P$1000,'Fluid 2 Transfer'!$K$12:$K$1000,2,'Fluid 2 Transfer'!$H$12:$H$1000,'Fluid 2 Plate'!$B19 &amp; 'Fluid 2 Plate'!X$5)</f>
        <v>0</v>
      </c>
      <c r="Y19" s="88">
        <f>SUMIFS('Fluid 2 Transfer'!$P$12:$P$1000,'Fluid 2 Transfer'!$K$12:$K$1000,2,'Fluid 2 Transfer'!$H$12:$H$1000,'Fluid 2 Plate'!$B19 &amp; 'Fluid 2 Plate'!Y$5)</f>
        <v>0</v>
      </c>
      <c r="Z19" s="88">
        <f>SUMIFS('Fluid 2 Transfer'!$P$12:$P$1000,'Fluid 2 Transfer'!$K$12:$K$1000,2,'Fluid 2 Transfer'!$H$12:$H$1000,'Fluid 2 Plate'!$B19 &amp; 'Fluid 2 Plate'!Z$5)</f>
        <v>0</v>
      </c>
      <c r="AA19" s="5"/>
      <c r="AB19" s="5"/>
    </row>
    <row r="20" spans="1:28">
      <c r="A20" s="94"/>
      <c r="B20" s="93" t="s">
        <v>14</v>
      </c>
      <c r="C20" s="88">
        <f>SUMIFS('Fluid 2 Transfer'!$P$12:$P$1000,'Fluid 2 Transfer'!$K$12:$K$1000,2,'Fluid 2 Transfer'!$H$12:$H$1000,'Fluid 2 Plate'!$B20 &amp; 'Fluid 2 Plate'!C$5)</f>
        <v>22.5</v>
      </c>
      <c r="D20" s="88">
        <f>SUMIFS('Fluid 2 Transfer'!$P$12:$P$1000,'Fluid 2 Transfer'!$K$12:$K$1000,2,'Fluid 2 Transfer'!$H$12:$H$1000,'Fluid 2 Plate'!$B20 &amp; 'Fluid 2 Plate'!D$5)</f>
        <v>22.5</v>
      </c>
      <c r="E20" s="88">
        <f>SUMIFS('Fluid 2 Transfer'!$P$12:$P$1000,'Fluid 2 Transfer'!$K$12:$K$1000,2,'Fluid 2 Transfer'!$H$12:$H$1000,'Fluid 2 Plate'!$B20 &amp; 'Fluid 2 Plate'!E$5)</f>
        <v>22.5</v>
      </c>
      <c r="F20" s="88">
        <f>SUMIFS('Fluid 2 Transfer'!$P$12:$P$1000,'Fluid 2 Transfer'!$K$12:$K$1000,2,'Fluid 2 Transfer'!$H$12:$H$1000,'Fluid 2 Plate'!$B20 &amp; 'Fluid 2 Plate'!F$5)</f>
        <v>22.5</v>
      </c>
      <c r="G20" s="88">
        <f>SUMIFS('Fluid 2 Transfer'!$P$12:$P$1000,'Fluid 2 Transfer'!$K$12:$K$1000,2,'Fluid 2 Transfer'!$H$12:$H$1000,'Fluid 2 Plate'!$B20 &amp; 'Fluid 2 Plate'!G$5)</f>
        <v>22.5</v>
      </c>
      <c r="H20" s="88">
        <f>SUMIFS('Fluid 2 Transfer'!$P$12:$P$1000,'Fluid 2 Transfer'!$K$12:$K$1000,2,'Fluid 2 Transfer'!$H$12:$H$1000,'Fluid 2 Plate'!$B20 &amp; 'Fluid 2 Plate'!H$5)</f>
        <v>22.5</v>
      </c>
      <c r="I20" s="88">
        <f>SUMIFS('Fluid 2 Transfer'!$P$12:$P$1000,'Fluid 2 Transfer'!$K$12:$K$1000,2,'Fluid 2 Transfer'!$H$12:$H$1000,'Fluid 2 Plate'!$B20 &amp; 'Fluid 2 Plate'!I$5)</f>
        <v>22.5</v>
      </c>
      <c r="J20" s="88">
        <f>SUMIFS('Fluid 2 Transfer'!$P$12:$P$1000,'Fluid 2 Transfer'!$K$12:$K$1000,2,'Fluid 2 Transfer'!$H$12:$H$1000,'Fluid 2 Plate'!$B20 &amp; 'Fluid 2 Plate'!J$5)</f>
        <v>22.5</v>
      </c>
      <c r="K20" s="88">
        <f>SUMIFS('Fluid 2 Transfer'!$P$12:$P$1000,'Fluid 2 Transfer'!$K$12:$K$1000,2,'Fluid 2 Transfer'!$H$12:$H$1000,'Fluid 2 Plate'!$B20 &amp; 'Fluid 2 Plate'!K$5)</f>
        <v>22.5</v>
      </c>
      <c r="L20" s="88">
        <f>SUMIFS('Fluid 2 Transfer'!$P$12:$P$1000,'Fluid 2 Transfer'!$K$12:$K$1000,2,'Fluid 2 Transfer'!$H$12:$H$1000,'Fluid 2 Plate'!$B20 &amp; 'Fluid 2 Plate'!L$5)</f>
        <v>22.5</v>
      </c>
      <c r="M20" s="88">
        <f>SUMIFS('Fluid 2 Transfer'!$P$12:$P$1000,'Fluid 2 Transfer'!$K$12:$K$1000,2,'Fluid 2 Transfer'!$H$12:$H$1000,'Fluid 2 Plate'!$B20 &amp; 'Fluid 2 Plate'!M$5)</f>
        <v>22.5</v>
      </c>
      <c r="N20" s="88">
        <f>SUMIFS('Fluid 2 Transfer'!$P$12:$P$1000,'Fluid 2 Transfer'!$K$12:$K$1000,2,'Fluid 2 Transfer'!$H$12:$H$1000,'Fluid 2 Plate'!$B20 &amp; 'Fluid 2 Plate'!N$5)</f>
        <v>22.5</v>
      </c>
      <c r="O20" s="88">
        <f>SUMIFS('Fluid 2 Transfer'!$P$12:$P$1000,'Fluid 2 Transfer'!$K$12:$K$1000,2,'Fluid 2 Transfer'!$H$12:$H$1000,'Fluid 2 Plate'!$B20 &amp; 'Fluid 2 Plate'!O$5)</f>
        <v>22.5</v>
      </c>
      <c r="P20" s="88">
        <f>SUMIFS('Fluid 2 Transfer'!$P$12:$P$1000,'Fluid 2 Transfer'!$K$12:$K$1000,2,'Fluid 2 Transfer'!$H$12:$H$1000,'Fluid 2 Plate'!$B20 &amp; 'Fluid 2 Plate'!P$5)</f>
        <v>22.5</v>
      </c>
      <c r="Q20" s="88">
        <f>SUMIFS('Fluid 2 Transfer'!$P$12:$P$1000,'Fluid 2 Transfer'!$K$12:$K$1000,2,'Fluid 2 Transfer'!$H$12:$H$1000,'Fluid 2 Plate'!$B20 &amp; 'Fluid 2 Plate'!Q$5)</f>
        <v>22.5</v>
      </c>
      <c r="R20" s="88">
        <f>SUMIFS('Fluid 2 Transfer'!$P$12:$P$1000,'Fluid 2 Transfer'!$K$12:$K$1000,2,'Fluid 2 Transfer'!$H$12:$H$1000,'Fluid 2 Plate'!$B20 &amp; 'Fluid 2 Plate'!R$5)</f>
        <v>22.5</v>
      </c>
      <c r="S20" s="88">
        <f>SUMIFS('Fluid 2 Transfer'!$P$12:$P$1000,'Fluid 2 Transfer'!$K$12:$K$1000,2,'Fluid 2 Transfer'!$H$12:$H$1000,'Fluid 2 Plate'!$B20 &amp; 'Fluid 2 Plate'!S$5)</f>
        <v>0</v>
      </c>
      <c r="T20" s="88">
        <f>SUMIFS('Fluid 2 Transfer'!$P$12:$P$1000,'Fluid 2 Transfer'!$K$12:$K$1000,2,'Fluid 2 Transfer'!$H$12:$H$1000,'Fluid 2 Plate'!$B20 &amp; 'Fluid 2 Plate'!T$5)</f>
        <v>0</v>
      </c>
      <c r="U20" s="88">
        <f>SUMIFS('Fluid 2 Transfer'!$P$12:$P$1000,'Fluid 2 Transfer'!$K$12:$K$1000,2,'Fluid 2 Transfer'!$H$12:$H$1000,'Fluid 2 Plate'!$B20 &amp; 'Fluid 2 Plate'!U$5)</f>
        <v>0</v>
      </c>
      <c r="V20" s="88">
        <f>SUMIFS('Fluid 2 Transfer'!$P$12:$P$1000,'Fluid 2 Transfer'!$K$12:$K$1000,2,'Fluid 2 Transfer'!$H$12:$H$1000,'Fluid 2 Plate'!$B20 &amp; 'Fluid 2 Plate'!V$5)</f>
        <v>22.5</v>
      </c>
      <c r="W20" s="88">
        <f>SUMIFS('Fluid 2 Transfer'!$P$12:$P$1000,'Fluid 2 Transfer'!$K$12:$K$1000,2,'Fluid 2 Transfer'!$H$12:$H$1000,'Fluid 2 Plate'!$B20 &amp; 'Fluid 2 Plate'!W$5)</f>
        <v>22.5</v>
      </c>
      <c r="X20" s="88">
        <f>SUMIFS('Fluid 2 Transfer'!$P$12:$P$1000,'Fluid 2 Transfer'!$K$12:$K$1000,2,'Fluid 2 Transfer'!$H$12:$H$1000,'Fluid 2 Plate'!$B20 &amp; 'Fluid 2 Plate'!X$5)</f>
        <v>0</v>
      </c>
      <c r="Y20" s="88">
        <f>SUMIFS('Fluid 2 Transfer'!$P$12:$P$1000,'Fluid 2 Transfer'!$K$12:$K$1000,2,'Fluid 2 Transfer'!$H$12:$H$1000,'Fluid 2 Plate'!$B20 &amp; 'Fluid 2 Plate'!Y$5)</f>
        <v>0</v>
      </c>
      <c r="Z20" s="88">
        <f>SUMIFS('Fluid 2 Transfer'!$P$12:$P$1000,'Fluid 2 Transfer'!$K$12:$K$1000,2,'Fluid 2 Transfer'!$H$12:$H$1000,'Fluid 2 Plate'!$B20 &amp; 'Fluid 2 Plate'!Z$5)</f>
        <v>0</v>
      </c>
      <c r="AA20" s="5"/>
      <c r="AB20" s="5"/>
    </row>
    <row r="21" spans="1:28">
      <c r="A21" s="94"/>
      <c r="B21" s="93" t="s">
        <v>15</v>
      </c>
      <c r="C21" s="88">
        <f>SUMIFS('Fluid 2 Transfer'!$P$12:$P$1000,'Fluid 2 Transfer'!$K$12:$K$1000,2,'Fluid 2 Transfer'!$H$12:$H$1000,'Fluid 2 Plate'!$B21 &amp; 'Fluid 2 Plate'!C$5)</f>
        <v>7.5</v>
      </c>
      <c r="D21" s="88">
        <f>SUMIFS('Fluid 2 Transfer'!$P$12:$P$1000,'Fluid 2 Transfer'!$K$12:$K$1000,2,'Fluid 2 Transfer'!$H$12:$H$1000,'Fluid 2 Plate'!$B21 &amp; 'Fluid 2 Plate'!D$5)</f>
        <v>7.5</v>
      </c>
      <c r="E21" s="88">
        <f>SUMIFS('Fluid 2 Transfer'!$P$12:$P$1000,'Fluid 2 Transfer'!$K$12:$K$1000,2,'Fluid 2 Transfer'!$H$12:$H$1000,'Fluid 2 Plate'!$B21 &amp; 'Fluid 2 Plate'!E$5)</f>
        <v>7.5</v>
      </c>
      <c r="F21" s="88">
        <f>SUMIFS('Fluid 2 Transfer'!$P$12:$P$1000,'Fluid 2 Transfer'!$K$12:$K$1000,2,'Fluid 2 Transfer'!$H$12:$H$1000,'Fluid 2 Plate'!$B21 &amp; 'Fluid 2 Plate'!F$5)</f>
        <v>7.5</v>
      </c>
      <c r="G21" s="88">
        <f>SUMIFS('Fluid 2 Transfer'!$P$12:$P$1000,'Fluid 2 Transfer'!$K$12:$K$1000,2,'Fluid 2 Transfer'!$H$12:$H$1000,'Fluid 2 Plate'!$B21 &amp; 'Fluid 2 Plate'!G$5)</f>
        <v>7.5</v>
      </c>
      <c r="H21" s="88">
        <f>SUMIFS('Fluid 2 Transfer'!$P$12:$P$1000,'Fluid 2 Transfer'!$K$12:$K$1000,2,'Fluid 2 Transfer'!$H$12:$H$1000,'Fluid 2 Plate'!$B21 &amp; 'Fluid 2 Plate'!H$5)</f>
        <v>7.5</v>
      </c>
      <c r="I21" s="88">
        <f>SUMIFS('Fluid 2 Transfer'!$P$12:$P$1000,'Fluid 2 Transfer'!$K$12:$K$1000,2,'Fluid 2 Transfer'!$H$12:$H$1000,'Fluid 2 Plate'!$B21 &amp; 'Fluid 2 Plate'!I$5)</f>
        <v>7.5</v>
      </c>
      <c r="J21" s="88">
        <f>SUMIFS('Fluid 2 Transfer'!$P$12:$P$1000,'Fluid 2 Transfer'!$K$12:$K$1000,2,'Fluid 2 Transfer'!$H$12:$H$1000,'Fluid 2 Plate'!$B21 &amp; 'Fluid 2 Plate'!J$5)</f>
        <v>7.5</v>
      </c>
      <c r="K21" s="88">
        <f>SUMIFS('Fluid 2 Transfer'!$P$12:$P$1000,'Fluid 2 Transfer'!$K$12:$K$1000,2,'Fluid 2 Transfer'!$H$12:$H$1000,'Fluid 2 Plate'!$B21 &amp; 'Fluid 2 Plate'!K$5)</f>
        <v>7.5</v>
      </c>
      <c r="L21" s="88">
        <f>SUMIFS('Fluid 2 Transfer'!$P$12:$P$1000,'Fluid 2 Transfer'!$K$12:$K$1000,2,'Fluid 2 Transfer'!$H$12:$H$1000,'Fluid 2 Plate'!$B21 &amp; 'Fluid 2 Plate'!L$5)</f>
        <v>7.5</v>
      </c>
      <c r="M21" s="88">
        <f>SUMIFS('Fluid 2 Transfer'!$P$12:$P$1000,'Fluid 2 Transfer'!$K$12:$K$1000,2,'Fluid 2 Transfer'!$H$12:$H$1000,'Fluid 2 Plate'!$B21 &amp; 'Fluid 2 Plate'!M$5)</f>
        <v>7.5</v>
      </c>
      <c r="N21" s="88">
        <f>SUMIFS('Fluid 2 Transfer'!$P$12:$P$1000,'Fluid 2 Transfer'!$K$12:$K$1000,2,'Fluid 2 Transfer'!$H$12:$H$1000,'Fluid 2 Plate'!$B21 &amp; 'Fluid 2 Plate'!N$5)</f>
        <v>7.5</v>
      </c>
      <c r="O21" s="88">
        <f>SUMIFS('Fluid 2 Transfer'!$P$12:$P$1000,'Fluid 2 Transfer'!$K$12:$K$1000,2,'Fluid 2 Transfer'!$H$12:$H$1000,'Fluid 2 Plate'!$B21 &amp; 'Fluid 2 Plate'!O$5)</f>
        <v>7.5</v>
      </c>
      <c r="P21" s="88">
        <f>SUMIFS('Fluid 2 Transfer'!$P$12:$P$1000,'Fluid 2 Transfer'!$K$12:$K$1000,2,'Fluid 2 Transfer'!$H$12:$H$1000,'Fluid 2 Plate'!$B21 &amp; 'Fluid 2 Plate'!P$5)</f>
        <v>7.5</v>
      </c>
      <c r="Q21" s="88">
        <f>SUMIFS('Fluid 2 Transfer'!$P$12:$P$1000,'Fluid 2 Transfer'!$K$12:$K$1000,2,'Fluid 2 Transfer'!$H$12:$H$1000,'Fluid 2 Plate'!$B21 &amp; 'Fluid 2 Plate'!Q$5)</f>
        <v>7.5</v>
      </c>
      <c r="R21" s="88">
        <f>SUMIFS('Fluid 2 Transfer'!$P$12:$P$1000,'Fluid 2 Transfer'!$K$12:$K$1000,2,'Fluid 2 Transfer'!$H$12:$H$1000,'Fluid 2 Plate'!$B21 &amp; 'Fluid 2 Plate'!R$5)</f>
        <v>7.5</v>
      </c>
      <c r="S21" s="88">
        <f>SUMIFS('Fluid 2 Transfer'!$P$12:$P$1000,'Fluid 2 Transfer'!$K$12:$K$1000,2,'Fluid 2 Transfer'!$H$12:$H$1000,'Fluid 2 Plate'!$B21 &amp; 'Fluid 2 Plate'!S$5)</f>
        <v>0</v>
      </c>
      <c r="T21" s="88">
        <f>SUMIFS('Fluid 2 Transfer'!$P$12:$P$1000,'Fluid 2 Transfer'!$K$12:$K$1000,2,'Fluid 2 Transfer'!$H$12:$H$1000,'Fluid 2 Plate'!$B21 &amp; 'Fluid 2 Plate'!T$5)</f>
        <v>0</v>
      </c>
      <c r="U21" s="88">
        <f>SUMIFS('Fluid 2 Transfer'!$P$12:$P$1000,'Fluid 2 Transfer'!$K$12:$K$1000,2,'Fluid 2 Transfer'!$H$12:$H$1000,'Fluid 2 Plate'!$B21 &amp; 'Fluid 2 Plate'!U$5)</f>
        <v>0</v>
      </c>
      <c r="V21" s="88">
        <f>SUMIFS('Fluid 2 Transfer'!$P$12:$P$1000,'Fluid 2 Transfer'!$K$12:$K$1000,2,'Fluid 2 Transfer'!$H$12:$H$1000,'Fluid 2 Plate'!$B21 &amp; 'Fluid 2 Plate'!V$5)</f>
        <v>7.5</v>
      </c>
      <c r="W21" s="88">
        <f>SUMIFS('Fluid 2 Transfer'!$P$12:$P$1000,'Fluid 2 Transfer'!$K$12:$K$1000,2,'Fluid 2 Transfer'!$H$12:$H$1000,'Fluid 2 Plate'!$B21 &amp; 'Fluid 2 Plate'!W$5)</f>
        <v>7.5</v>
      </c>
      <c r="X21" s="88">
        <f>SUMIFS('Fluid 2 Transfer'!$P$12:$P$1000,'Fluid 2 Transfer'!$K$12:$K$1000,2,'Fluid 2 Transfer'!$H$12:$H$1000,'Fluid 2 Plate'!$B21 &amp; 'Fluid 2 Plate'!X$5)</f>
        <v>0</v>
      </c>
      <c r="Y21" s="88">
        <f>SUMIFS('Fluid 2 Transfer'!$P$12:$P$1000,'Fluid 2 Transfer'!$K$12:$K$1000,2,'Fluid 2 Transfer'!$H$12:$H$1000,'Fluid 2 Plate'!$B21 &amp; 'Fluid 2 Plate'!Y$5)</f>
        <v>0</v>
      </c>
      <c r="Z21" s="88">
        <f>SUMIFS('Fluid 2 Transfer'!$P$12:$P$1000,'Fluid 2 Transfer'!$K$12:$K$1000,2,'Fluid 2 Transfer'!$H$12:$H$1000,'Fluid 2 Plate'!$B21 &amp; 'Fluid 2 Plate'!Z$5)</f>
        <v>0</v>
      </c>
      <c r="AA21" s="5"/>
      <c r="AB21" s="5"/>
    </row>
    <row r="22" spans="1:28">
      <c r="A22" s="94"/>
      <c r="B22" s="93"/>
      <c r="C22" s="95"/>
      <c r="D22" s="95"/>
      <c r="E22" s="95"/>
      <c r="F22" s="95"/>
      <c r="G22" s="95"/>
      <c r="H22" s="95"/>
      <c r="I22" s="95"/>
      <c r="J22" s="95"/>
      <c r="K22" s="95"/>
      <c r="L22" s="95"/>
      <c r="M22" s="95"/>
      <c r="N22" s="95"/>
      <c r="O22" s="95"/>
      <c r="P22" s="95"/>
      <c r="Q22" s="95"/>
      <c r="R22" s="95"/>
      <c r="S22" s="95"/>
      <c r="T22" s="95"/>
      <c r="U22" s="95"/>
      <c r="V22" s="95"/>
      <c r="W22" s="95"/>
      <c r="X22" s="95"/>
      <c r="Y22" s="95"/>
      <c r="Z22" s="95"/>
      <c r="AA22" s="5"/>
      <c r="AB22" s="5"/>
    </row>
    <row r="23" spans="1:28" ht="18.75">
      <c r="A23" s="94"/>
      <c r="B23" s="5"/>
      <c r="C23" s="278" t="str">
        <f>"Concentration (uM) of " &amp;Overview!E20</f>
        <v>Concentration (uM) of AZA</v>
      </c>
      <c r="D23" s="278"/>
      <c r="E23" s="278"/>
      <c r="F23" s="278"/>
      <c r="G23" s="278"/>
      <c r="H23" s="278"/>
      <c r="I23" s="278"/>
      <c r="J23" s="278"/>
      <c r="K23" s="278"/>
      <c r="L23" s="278"/>
      <c r="M23" s="278"/>
      <c r="N23" s="278"/>
      <c r="O23" s="278"/>
      <c r="P23" s="278"/>
      <c r="Q23" s="278"/>
      <c r="R23" s="278"/>
      <c r="S23" s="278"/>
      <c r="T23" s="278"/>
      <c r="U23" s="278"/>
      <c r="V23" s="278"/>
      <c r="W23" s="278"/>
      <c r="X23" s="278"/>
      <c r="Y23" s="278"/>
      <c r="Z23" s="278"/>
      <c r="AA23" s="5"/>
      <c r="AB23" s="5"/>
    </row>
    <row r="24" spans="1:28">
      <c r="A24" s="94"/>
      <c r="B24" s="93"/>
      <c r="C24" s="93">
        <v>1</v>
      </c>
      <c r="D24" s="93">
        <v>2</v>
      </c>
      <c r="E24" s="93">
        <v>3</v>
      </c>
      <c r="F24" s="93">
        <v>4</v>
      </c>
      <c r="G24" s="93">
        <v>5</v>
      </c>
      <c r="H24" s="93">
        <v>6</v>
      </c>
      <c r="I24" s="93">
        <v>7</v>
      </c>
      <c r="J24" s="93">
        <v>8</v>
      </c>
      <c r="K24" s="93">
        <v>9</v>
      </c>
      <c r="L24" s="93">
        <v>10</v>
      </c>
      <c r="M24" s="93">
        <v>11</v>
      </c>
      <c r="N24" s="93">
        <v>12</v>
      </c>
      <c r="O24" s="93">
        <v>13</v>
      </c>
      <c r="P24" s="93">
        <v>14</v>
      </c>
      <c r="Q24" s="93">
        <v>15</v>
      </c>
      <c r="R24" s="93">
        <v>16</v>
      </c>
      <c r="S24" s="93">
        <v>17</v>
      </c>
      <c r="T24" s="93">
        <v>18</v>
      </c>
      <c r="U24" s="93">
        <v>19</v>
      </c>
      <c r="V24" s="93">
        <v>20</v>
      </c>
      <c r="W24" s="93">
        <v>21</v>
      </c>
      <c r="X24" s="93">
        <v>22</v>
      </c>
      <c r="Y24" s="93">
        <v>23</v>
      </c>
      <c r="Z24" s="93">
        <v>24</v>
      </c>
      <c r="AA24" s="5"/>
      <c r="AB24" s="5"/>
    </row>
    <row r="25" spans="1:28">
      <c r="A25" s="94"/>
      <c r="B25" s="93" t="s">
        <v>0</v>
      </c>
      <c r="C25" s="97">
        <f>SUMIFS('Fluid 2 Transfer'!$O$12:$O$1000,'Fluid 2 Transfer'!$K$12:$K$1000,2,'Fluid 2 Transfer'!$H$12:$H$1000,'Fluid 2 Plate'!$B25 &amp; 'Fluid 2 Plate'!C$24)</f>
        <v>450.23148148148147</v>
      </c>
      <c r="D25" s="97">
        <f>SUMIFS('Fluid 2 Transfer'!$O$12:$O$1000,'Fluid 2 Transfer'!$K$12:$K$1000,2,'Fluid 2 Transfer'!$H$12:$H$1000,'Fluid 2 Plate'!$B25 &amp; 'Fluid 2 Plate'!D$24)</f>
        <v>450.23148148148147</v>
      </c>
      <c r="E25" s="97">
        <f>SUMIFS('Fluid 2 Transfer'!$O$12:$O$1000,'Fluid 2 Transfer'!$K$12:$K$1000,2,'Fluid 2 Transfer'!$H$12:$H$1000,'Fluid 2 Plate'!$B25 &amp; 'Fluid 2 Plate'!E$24)</f>
        <v>450.23148148148147</v>
      </c>
      <c r="F25" s="97">
        <f>SUMIFS('Fluid 2 Transfer'!$O$12:$O$1000,'Fluid 2 Transfer'!$K$12:$K$1000,2,'Fluid 2 Transfer'!$H$12:$H$1000,'Fluid 2 Plate'!$B25 &amp; 'Fluid 2 Plate'!F$24)</f>
        <v>450.23148148148147</v>
      </c>
      <c r="G25" s="97">
        <f>SUMIFS('Fluid 2 Transfer'!$O$12:$O$1000,'Fluid 2 Transfer'!$K$12:$K$1000,2,'Fluid 2 Transfer'!$H$12:$H$1000,'Fluid 2 Plate'!$B25 &amp; 'Fluid 2 Plate'!G$24)</f>
        <v>450.23148148148147</v>
      </c>
      <c r="H25" s="97">
        <f>SUMIFS('Fluid 2 Transfer'!$O$12:$O$1000,'Fluid 2 Transfer'!$K$12:$K$1000,2,'Fluid 2 Transfer'!$H$12:$H$1000,'Fluid 2 Plate'!$B25 &amp; 'Fluid 2 Plate'!H$24)</f>
        <v>450.23148148148147</v>
      </c>
      <c r="I25" s="97">
        <f>SUMIFS('Fluid 2 Transfer'!$O$12:$O$1000,'Fluid 2 Transfer'!$K$12:$K$1000,2,'Fluid 2 Transfer'!$H$12:$H$1000,'Fluid 2 Plate'!$B25 &amp; 'Fluid 2 Plate'!I$24)</f>
        <v>450.23148148148147</v>
      </c>
      <c r="J25" s="97">
        <f>SUMIFS('Fluid 2 Transfer'!$O$12:$O$1000,'Fluid 2 Transfer'!$K$12:$K$1000,2,'Fluid 2 Transfer'!$H$12:$H$1000,'Fluid 2 Plate'!$B25 &amp; 'Fluid 2 Plate'!J$24)</f>
        <v>450.23148148148147</v>
      </c>
      <c r="K25" s="97">
        <f>SUMIFS('Fluid 2 Transfer'!$O$12:$O$1000,'Fluid 2 Transfer'!$K$12:$K$1000,2,'Fluid 2 Transfer'!$H$12:$H$1000,'Fluid 2 Plate'!$B25 &amp; 'Fluid 2 Plate'!K$24)</f>
        <v>450.23148148148147</v>
      </c>
      <c r="L25" s="97">
        <f>SUMIFS('Fluid 2 Transfer'!$O$12:$O$1000,'Fluid 2 Transfer'!$K$12:$K$1000,2,'Fluid 2 Transfer'!$H$12:$H$1000,'Fluid 2 Plate'!$B25 &amp; 'Fluid 2 Plate'!L$24)</f>
        <v>450.23148148148147</v>
      </c>
      <c r="M25" s="97">
        <f>SUMIFS('Fluid 2 Transfer'!$O$12:$O$1000,'Fluid 2 Transfer'!$K$12:$K$1000,2,'Fluid 2 Transfer'!$H$12:$H$1000,'Fluid 2 Plate'!$B25 &amp; 'Fluid 2 Plate'!M$24)</f>
        <v>450.23148148148147</v>
      </c>
      <c r="N25" s="97">
        <f>SUMIFS('Fluid 2 Transfer'!$O$12:$O$1000,'Fluid 2 Transfer'!$K$12:$K$1000,2,'Fluid 2 Transfer'!$H$12:$H$1000,'Fluid 2 Plate'!$B25 &amp; 'Fluid 2 Plate'!N$24)</f>
        <v>450.23148148148147</v>
      </c>
      <c r="O25" s="97">
        <f>SUMIFS('Fluid 2 Transfer'!$O$12:$O$1000,'Fluid 2 Transfer'!$K$12:$K$1000,2,'Fluid 2 Transfer'!$H$12:$H$1000,'Fluid 2 Plate'!$B25 &amp; 'Fluid 2 Plate'!O$24)</f>
        <v>450.23148148148147</v>
      </c>
      <c r="P25" s="97">
        <f>SUMIFS('Fluid 2 Transfer'!$O$12:$O$1000,'Fluid 2 Transfer'!$K$12:$K$1000,2,'Fluid 2 Transfer'!$H$12:$H$1000,'Fluid 2 Plate'!$B25 &amp; 'Fluid 2 Plate'!P$24)</f>
        <v>450.23148148148147</v>
      </c>
      <c r="Q25" s="97">
        <f>SUMIFS('Fluid 2 Transfer'!$O$12:$O$1000,'Fluid 2 Transfer'!$K$12:$K$1000,2,'Fluid 2 Transfer'!$H$12:$H$1000,'Fluid 2 Plate'!$B25 &amp; 'Fluid 2 Plate'!Q$24)</f>
        <v>450.23148148148147</v>
      </c>
      <c r="R25" s="97">
        <f>SUMIFS('Fluid 2 Transfer'!$O$12:$O$1000,'Fluid 2 Transfer'!$K$12:$K$1000,2,'Fluid 2 Transfer'!$H$12:$H$1000,'Fluid 2 Plate'!$B25 &amp; 'Fluid 2 Plate'!R$24)</f>
        <v>450.23148148148147</v>
      </c>
      <c r="S25" s="97">
        <f>SUMIFS('Fluid 2 Transfer'!$O$12:$O$1000,'Fluid 2 Transfer'!$K$12:$K$1000,2,'Fluid 2 Transfer'!$H$12:$H$1000,'Fluid 2 Plate'!$B25 &amp; 'Fluid 2 Plate'!S$24)</f>
        <v>0</v>
      </c>
      <c r="T25" s="97">
        <f>SUMIFS('Fluid 2 Transfer'!$O$12:$O$1000,'Fluid 2 Transfer'!$K$12:$K$1000,2,'Fluid 2 Transfer'!$H$12:$H$1000,'Fluid 2 Plate'!$B25 &amp; 'Fluid 2 Plate'!T$24)</f>
        <v>0</v>
      </c>
      <c r="U25" s="97">
        <f>SUMIFS('Fluid 2 Transfer'!$O$12:$O$1000,'Fluid 2 Transfer'!$K$12:$K$1000,2,'Fluid 2 Transfer'!$H$12:$H$1000,'Fluid 2 Plate'!$B25 &amp; 'Fluid 2 Plate'!U$24)</f>
        <v>0</v>
      </c>
      <c r="V25" s="97">
        <f>SUMIFS('Fluid 2 Transfer'!$O$12:$O$1000,'Fluid 2 Transfer'!$K$12:$K$1000,2,'Fluid 2 Transfer'!$H$12:$H$1000,'Fluid 2 Plate'!$B25 &amp; 'Fluid 2 Plate'!V$24)</f>
        <v>450.23148148148147</v>
      </c>
      <c r="W25" s="97">
        <f>SUMIFS('Fluid 2 Transfer'!$O$12:$O$1000,'Fluid 2 Transfer'!$K$12:$K$1000,2,'Fluid 2 Transfer'!$H$12:$H$1000,'Fluid 2 Plate'!$B25 &amp; 'Fluid 2 Plate'!W$24)</f>
        <v>450.23148148148147</v>
      </c>
      <c r="X25" s="97">
        <f>SUMIFS('Fluid 2 Transfer'!$O$12:$O$1000,'Fluid 2 Transfer'!$K$12:$K$1000,2,'Fluid 2 Transfer'!$H$12:$H$1000,'Fluid 2 Plate'!$B25 &amp; 'Fluid 2 Plate'!X$24)</f>
        <v>0</v>
      </c>
      <c r="Y25" s="97">
        <f>SUMIFS('Fluid 2 Transfer'!$O$12:$O$1000,'Fluid 2 Transfer'!$K$12:$K$1000,2,'Fluid 2 Transfer'!$H$12:$H$1000,'Fluid 2 Plate'!$B25 &amp; 'Fluid 2 Plate'!Y$24)</f>
        <v>0</v>
      </c>
      <c r="Z25" s="97">
        <f>SUMIFS('Fluid 2 Transfer'!$O$12:$O$1000,'Fluid 2 Transfer'!$K$12:$K$1000,2,'Fluid 2 Transfer'!$H$12:$H$1000,'Fluid 2 Plate'!$B25 &amp; 'Fluid 2 Plate'!Z$24)</f>
        <v>0</v>
      </c>
      <c r="AA25" s="5"/>
      <c r="AB25" s="5"/>
    </row>
    <row r="26" spans="1:28">
      <c r="A26" s="94"/>
      <c r="B26" s="93" t="s">
        <v>1</v>
      </c>
      <c r="C26" s="97">
        <f>SUMIFS('Fluid 2 Transfer'!$O$12:$O$1000,'Fluid 2 Transfer'!$K$12:$K$1000,2,'Fluid 2 Transfer'!$H$12:$H$1000,'Fluid 2 Plate'!$B26 &amp; 'Fluid 2 Plate'!C$24)</f>
        <v>149.88425925925927</v>
      </c>
      <c r="D26" s="97">
        <f>SUMIFS('Fluid 2 Transfer'!$O$12:$O$1000,'Fluid 2 Transfer'!$K$12:$K$1000,2,'Fluid 2 Transfer'!$H$12:$H$1000,'Fluid 2 Plate'!$B26 &amp; 'Fluid 2 Plate'!D$24)</f>
        <v>149.88425925925927</v>
      </c>
      <c r="E26" s="97">
        <f>SUMIFS('Fluid 2 Transfer'!$O$12:$O$1000,'Fluid 2 Transfer'!$K$12:$K$1000,2,'Fluid 2 Transfer'!$H$12:$H$1000,'Fluid 2 Plate'!$B26 &amp; 'Fluid 2 Plate'!E$24)</f>
        <v>149.88425925925927</v>
      </c>
      <c r="F26" s="97">
        <f>SUMIFS('Fluid 2 Transfer'!$O$12:$O$1000,'Fluid 2 Transfer'!$K$12:$K$1000,2,'Fluid 2 Transfer'!$H$12:$H$1000,'Fluid 2 Plate'!$B26 &amp; 'Fluid 2 Plate'!F$24)</f>
        <v>149.88425925925927</v>
      </c>
      <c r="G26" s="97">
        <f>SUMIFS('Fluid 2 Transfer'!$O$12:$O$1000,'Fluid 2 Transfer'!$K$12:$K$1000,2,'Fluid 2 Transfer'!$H$12:$H$1000,'Fluid 2 Plate'!$B26 &amp; 'Fluid 2 Plate'!G$24)</f>
        <v>149.88425925925927</v>
      </c>
      <c r="H26" s="97">
        <f>SUMIFS('Fluid 2 Transfer'!$O$12:$O$1000,'Fluid 2 Transfer'!$K$12:$K$1000,2,'Fluid 2 Transfer'!$H$12:$H$1000,'Fluid 2 Plate'!$B26 &amp; 'Fluid 2 Plate'!H$24)</f>
        <v>149.88425925925927</v>
      </c>
      <c r="I26" s="97">
        <f>SUMIFS('Fluid 2 Transfer'!$O$12:$O$1000,'Fluid 2 Transfer'!$K$12:$K$1000,2,'Fluid 2 Transfer'!$H$12:$H$1000,'Fluid 2 Plate'!$B26 &amp; 'Fluid 2 Plate'!I$24)</f>
        <v>149.88425925925927</v>
      </c>
      <c r="J26" s="97">
        <f>SUMIFS('Fluid 2 Transfer'!$O$12:$O$1000,'Fluid 2 Transfer'!$K$12:$K$1000,2,'Fluid 2 Transfer'!$H$12:$H$1000,'Fluid 2 Plate'!$B26 &amp; 'Fluid 2 Plate'!J$24)</f>
        <v>149.88425925925927</v>
      </c>
      <c r="K26" s="97">
        <f>SUMIFS('Fluid 2 Transfer'!$O$12:$O$1000,'Fluid 2 Transfer'!$K$12:$K$1000,2,'Fluid 2 Transfer'!$H$12:$H$1000,'Fluid 2 Plate'!$B26 &amp; 'Fluid 2 Plate'!K$24)</f>
        <v>149.88425925925927</v>
      </c>
      <c r="L26" s="97">
        <f>SUMIFS('Fluid 2 Transfer'!$O$12:$O$1000,'Fluid 2 Transfer'!$K$12:$K$1000,2,'Fluid 2 Transfer'!$H$12:$H$1000,'Fluid 2 Plate'!$B26 &amp; 'Fluid 2 Plate'!L$24)</f>
        <v>149.88425925925927</v>
      </c>
      <c r="M26" s="97">
        <f>SUMIFS('Fluid 2 Transfer'!$O$12:$O$1000,'Fluid 2 Transfer'!$K$12:$K$1000,2,'Fluid 2 Transfer'!$H$12:$H$1000,'Fluid 2 Plate'!$B26 &amp; 'Fluid 2 Plate'!M$24)</f>
        <v>149.88425925925927</v>
      </c>
      <c r="N26" s="97">
        <f>SUMIFS('Fluid 2 Transfer'!$O$12:$O$1000,'Fluid 2 Transfer'!$K$12:$K$1000,2,'Fluid 2 Transfer'!$H$12:$H$1000,'Fluid 2 Plate'!$B26 &amp; 'Fluid 2 Plate'!N$24)</f>
        <v>149.88425925925927</v>
      </c>
      <c r="O26" s="97">
        <f>SUMIFS('Fluid 2 Transfer'!$O$12:$O$1000,'Fluid 2 Transfer'!$K$12:$K$1000,2,'Fluid 2 Transfer'!$H$12:$H$1000,'Fluid 2 Plate'!$B26 &amp; 'Fluid 2 Plate'!O$24)</f>
        <v>149.88425925925927</v>
      </c>
      <c r="P26" s="97">
        <f>SUMIFS('Fluid 2 Transfer'!$O$12:$O$1000,'Fluid 2 Transfer'!$K$12:$K$1000,2,'Fluid 2 Transfer'!$H$12:$H$1000,'Fluid 2 Plate'!$B26 &amp; 'Fluid 2 Plate'!P$24)</f>
        <v>149.88425925925927</v>
      </c>
      <c r="Q26" s="97">
        <f>SUMIFS('Fluid 2 Transfer'!$O$12:$O$1000,'Fluid 2 Transfer'!$K$12:$K$1000,2,'Fluid 2 Transfer'!$H$12:$H$1000,'Fluid 2 Plate'!$B26 &amp; 'Fluid 2 Plate'!Q$24)</f>
        <v>149.88425925925927</v>
      </c>
      <c r="R26" s="97">
        <f>SUMIFS('Fluid 2 Transfer'!$O$12:$O$1000,'Fluid 2 Transfer'!$K$12:$K$1000,2,'Fluid 2 Transfer'!$H$12:$H$1000,'Fluid 2 Plate'!$B26 &amp; 'Fluid 2 Plate'!R$24)</f>
        <v>149.88425925925927</v>
      </c>
      <c r="S26" s="97">
        <f>SUMIFS('Fluid 2 Transfer'!$O$12:$O$1000,'Fluid 2 Transfer'!$K$12:$K$1000,2,'Fluid 2 Transfer'!$H$12:$H$1000,'Fluid 2 Plate'!$B26 &amp; 'Fluid 2 Plate'!S$24)</f>
        <v>0</v>
      </c>
      <c r="T26" s="97">
        <f>SUMIFS('Fluid 2 Transfer'!$O$12:$O$1000,'Fluid 2 Transfer'!$K$12:$K$1000,2,'Fluid 2 Transfer'!$H$12:$H$1000,'Fluid 2 Plate'!$B26 &amp; 'Fluid 2 Plate'!T$24)</f>
        <v>0</v>
      </c>
      <c r="U26" s="97">
        <f>SUMIFS('Fluid 2 Transfer'!$O$12:$O$1000,'Fluid 2 Transfer'!$K$12:$K$1000,2,'Fluid 2 Transfer'!$H$12:$H$1000,'Fluid 2 Plate'!$B26 &amp; 'Fluid 2 Plate'!U$24)</f>
        <v>0</v>
      </c>
      <c r="V26" s="97">
        <f>SUMIFS('Fluid 2 Transfer'!$O$12:$O$1000,'Fluid 2 Transfer'!$K$12:$K$1000,2,'Fluid 2 Transfer'!$H$12:$H$1000,'Fluid 2 Plate'!$B26 &amp; 'Fluid 2 Plate'!V$24)</f>
        <v>149.88425925925927</v>
      </c>
      <c r="W26" s="97">
        <f>SUMIFS('Fluid 2 Transfer'!$O$12:$O$1000,'Fluid 2 Transfer'!$K$12:$K$1000,2,'Fluid 2 Transfer'!$H$12:$H$1000,'Fluid 2 Plate'!$B26 &amp; 'Fluid 2 Plate'!W$24)</f>
        <v>149.88425925925927</v>
      </c>
      <c r="X26" s="97">
        <f>SUMIFS('Fluid 2 Transfer'!$O$12:$O$1000,'Fluid 2 Transfer'!$K$12:$K$1000,2,'Fluid 2 Transfer'!$H$12:$H$1000,'Fluid 2 Plate'!$B26 &amp; 'Fluid 2 Plate'!X$24)</f>
        <v>0</v>
      </c>
      <c r="Y26" s="97">
        <f>SUMIFS('Fluid 2 Transfer'!$O$12:$O$1000,'Fluid 2 Transfer'!$K$12:$K$1000,2,'Fluid 2 Transfer'!$H$12:$H$1000,'Fluid 2 Plate'!$B26 &amp; 'Fluid 2 Plate'!Y$24)</f>
        <v>0</v>
      </c>
      <c r="Z26" s="97">
        <f>SUMIFS('Fluid 2 Transfer'!$O$12:$O$1000,'Fluid 2 Transfer'!$K$12:$K$1000,2,'Fluid 2 Transfer'!$H$12:$H$1000,'Fluid 2 Plate'!$B26 &amp; 'Fluid 2 Plate'!Z$24)</f>
        <v>0</v>
      </c>
      <c r="AA26" s="5"/>
      <c r="AB26" s="5"/>
    </row>
    <row r="27" spans="1:28">
      <c r="A27" s="94"/>
      <c r="B27" s="93" t="s">
        <v>2</v>
      </c>
      <c r="C27" s="97">
        <f>SUMIFS('Fluid 2 Transfer'!$O$12:$O$1000,'Fluid 2 Transfer'!$K$12:$K$1000,2,'Fluid 2 Transfer'!$H$12:$H$1000,'Fluid 2 Plate'!$B27 &amp; 'Fluid 2 Plate'!C$24)</f>
        <v>49.768518518518519</v>
      </c>
      <c r="D27" s="97">
        <f>SUMIFS('Fluid 2 Transfer'!$O$12:$O$1000,'Fluid 2 Transfer'!$K$12:$K$1000,2,'Fluid 2 Transfer'!$H$12:$H$1000,'Fluid 2 Plate'!$B27 &amp; 'Fluid 2 Plate'!D$24)</f>
        <v>49.768518518518519</v>
      </c>
      <c r="E27" s="97">
        <f>SUMIFS('Fluid 2 Transfer'!$O$12:$O$1000,'Fluid 2 Transfer'!$K$12:$K$1000,2,'Fluid 2 Transfer'!$H$12:$H$1000,'Fluid 2 Plate'!$B27 &amp; 'Fluid 2 Plate'!E$24)</f>
        <v>49.768518518518519</v>
      </c>
      <c r="F27" s="97">
        <f>SUMIFS('Fluid 2 Transfer'!$O$12:$O$1000,'Fluid 2 Transfer'!$K$12:$K$1000,2,'Fluid 2 Transfer'!$H$12:$H$1000,'Fluid 2 Plate'!$B27 &amp; 'Fluid 2 Plate'!F$24)</f>
        <v>49.768518518518519</v>
      </c>
      <c r="G27" s="97">
        <f>SUMIFS('Fluid 2 Transfer'!$O$12:$O$1000,'Fluid 2 Transfer'!$K$12:$K$1000,2,'Fluid 2 Transfer'!$H$12:$H$1000,'Fluid 2 Plate'!$B27 &amp; 'Fluid 2 Plate'!G$24)</f>
        <v>49.768518518518519</v>
      </c>
      <c r="H27" s="97">
        <f>SUMIFS('Fluid 2 Transfer'!$O$12:$O$1000,'Fluid 2 Transfer'!$K$12:$K$1000,2,'Fluid 2 Transfer'!$H$12:$H$1000,'Fluid 2 Plate'!$B27 &amp; 'Fluid 2 Plate'!H$24)</f>
        <v>49.768518518518519</v>
      </c>
      <c r="I27" s="97">
        <f>SUMIFS('Fluid 2 Transfer'!$O$12:$O$1000,'Fluid 2 Transfer'!$K$12:$K$1000,2,'Fluid 2 Transfer'!$H$12:$H$1000,'Fluid 2 Plate'!$B27 &amp; 'Fluid 2 Plate'!I$24)</f>
        <v>49.768518518518519</v>
      </c>
      <c r="J27" s="97">
        <f>SUMIFS('Fluid 2 Transfer'!$O$12:$O$1000,'Fluid 2 Transfer'!$K$12:$K$1000,2,'Fluid 2 Transfer'!$H$12:$H$1000,'Fluid 2 Plate'!$B27 &amp; 'Fluid 2 Plate'!J$24)</f>
        <v>49.768518518518519</v>
      </c>
      <c r="K27" s="97">
        <f>SUMIFS('Fluid 2 Transfer'!$O$12:$O$1000,'Fluid 2 Transfer'!$K$12:$K$1000,2,'Fluid 2 Transfer'!$H$12:$H$1000,'Fluid 2 Plate'!$B27 &amp; 'Fluid 2 Plate'!K$24)</f>
        <v>49.768518518518519</v>
      </c>
      <c r="L27" s="97">
        <f>SUMIFS('Fluid 2 Transfer'!$O$12:$O$1000,'Fluid 2 Transfer'!$K$12:$K$1000,2,'Fluid 2 Transfer'!$H$12:$H$1000,'Fluid 2 Plate'!$B27 &amp; 'Fluid 2 Plate'!L$24)</f>
        <v>49.768518518518519</v>
      </c>
      <c r="M27" s="97">
        <f>SUMIFS('Fluid 2 Transfer'!$O$12:$O$1000,'Fluid 2 Transfer'!$K$12:$K$1000,2,'Fluid 2 Transfer'!$H$12:$H$1000,'Fluid 2 Plate'!$B27 &amp; 'Fluid 2 Plate'!M$24)</f>
        <v>49.768518518518519</v>
      </c>
      <c r="N27" s="97">
        <f>SUMIFS('Fluid 2 Transfer'!$O$12:$O$1000,'Fluid 2 Transfer'!$K$12:$K$1000,2,'Fluid 2 Transfer'!$H$12:$H$1000,'Fluid 2 Plate'!$B27 &amp; 'Fluid 2 Plate'!N$24)</f>
        <v>49.768518518518519</v>
      </c>
      <c r="O27" s="97">
        <f>SUMIFS('Fluid 2 Transfer'!$O$12:$O$1000,'Fluid 2 Transfer'!$K$12:$K$1000,2,'Fluid 2 Transfer'!$H$12:$H$1000,'Fluid 2 Plate'!$B27 &amp; 'Fluid 2 Plate'!O$24)</f>
        <v>49.768518518518519</v>
      </c>
      <c r="P27" s="97">
        <f>SUMIFS('Fluid 2 Transfer'!$O$12:$O$1000,'Fluid 2 Transfer'!$K$12:$K$1000,2,'Fluid 2 Transfer'!$H$12:$H$1000,'Fluid 2 Plate'!$B27 &amp; 'Fluid 2 Plate'!P$24)</f>
        <v>49.768518518518519</v>
      </c>
      <c r="Q27" s="97">
        <f>SUMIFS('Fluid 2 Transfer'!$O$12:$O$1000,'Fluid 2 Transfer'!$K$12:$K$1000,2,'Fluid 2 Transfer'!$H$12:$H$1000,'Fluid 2 Plate'!$B27 &amp; 'Fluid 2 Plate'!Q$24)</f>
        <v>49.768518518518519</v>
      </c>
      <c r="R27" s="97">
        <f>SUMIFS('Fluid 2 Transfer'!$O$12:$O$1000,'Fluid 2 Transfer'!$K$12:$K$1000,2,'Fluid 2 Transfer'!$H$12:$H$1000,'Fluid 2 Plate'!$B27 &amp; 'Fluid 2 Plate'!R$24)</f>
        <v>49.768518518518519</v>
      </c>
      <c r="S27" s="97">
        <f>SUMIFS('Fluid 2 Transfer'!$O$12:$O$1000,'Fluid 2 Transfer'!$K$12:$K$1000,2,'Fluid 2 Transfer'!$H$12:$H$1000,'Fluid 2 Plate'!$B27 &amp; 'Fluid 2 Plate'!S$24)</f>
        <v>0</v>
      </c>
      <c r="T27" s="97">
        <f>SUMIFS('Fluid 2 Transfer'!$O$12:$O$1000,'Fluid 2 Transfer'!$K$12:$K$1000,2,'Fluid 2 Transfer'!$H$12:$H$1000,'Fluid 2 Plate'!$B27 &amp; 'Fluid 2 Plate'!T$24)</f>
        <v>0</v>
      </c>
      <c r="U27" s="97">
        <f>SUMIFS('Fluid 2 Transfer'!$O$12:$O$1000,'Fluid 2 Transfer'!$K$12:$K$1000,2,'Fluid 2 Transfer'!$H$12:$H$1000,'Fluid 2 Plate'!$B27 &amp; 'Fluid 2 Plate'!U$24)</f>
        <v>0</v>
      </c>
      <c r="V27" s="97">
        <f>SUMIFS('Fluid 2 Transfer'!$O$12:$O$1000,'Fluid 2 Transfer'!$K$12:$K$1000,2,'Fluid 2 Transfer'!$H$12:$H$1000,'Fluid 2 Plate'!$B27 &amp; 'Fluid 2 Plate'!V$24)</f>
        <v>49.768518518518519</v>
      </c>
      <c r="W27" s="97">
        <f>SUMIFS('Fluid 2 Transfer'!$O$12:$O$1000,'Fluid 2 Transfer'!$K$12:$K$1000,2,'Fluid 2 Transfer'!$H$12:$H$1000,'Fluid 2 Plate'!$B27 &amp; 'Fluid 2 Plate'!W$24)</f>
        <v>49.768518518518519</v>
      </c>
      <c r="X27" s="97">
        <f>SUMIFS('Fluid 2 Transfer'!$O$12:$O$1000,'Fluid 2 Transfer'!$K$12:$K$1000,2,'Fluid 2 Transfer'!$H$12:$H$1000,'Fluid 2 Plate'!$B27 &amp; 'Fluid 2 Plate'!X$24)</f>
        <v>0</v>
      </c>
      <c r="Y27" s="97">
        <f>SUMIFS('Fluid 2 Transfer'!$O$12:$O$1000,'Fluid 2 Transfer'!$K$12:$K$1000,2,'Fluid 2 Transfer'!$H$12:$H$1000,'Fluid 2 Plate'!$B27 &amp; 'Fluid 2 Plate'!Y$24)</f>
        <v>0</v>
      </c>
      <c r="Z27" s="97">
        <f>SUMIFS('Fluid 2 Transfer'!$O$12:$O$1000,'Fluid 2 Transfer'!$K$12:$K$1000,2,'Fluid 2 Transfer'!$H$12:$H$1000,'Fluid 2 Plate'!$B27 &amp; 'Fluid 2 Plate'!Z$24)</f>
        <v>0</v>
      </c>
      <c r="AA27" s="5"/>
      <c r="AB27" s="5"/>
    </row>
    <row r="28" spans="1:28">
      <c r="A28" s="94"/>
      <c r="B28" s="93" t="s">
        <v>3</v>
      </c>
      <c r="C28" s="97">
        <f>SUMIFS('Fluid 2 Transfer'!$O$12:$O$1000,'Fluid 2 Transfer'!$K$12:$K$1000,2,'Fluid 2 Transfer'!$H$12:$H$1000,'Fluid 2 Plate'!$B28 &amp; 'Fluid 2 Plate'!C$24)</f>
        <v>16.782407407407405</v>
      </c>
      <c r="D28" s="97">
        <f>SUMIFS('Fluid 2 Transfer'!$O$12:$O$1000,'Fluid 2 Transfer'!$K$12:$K$1000,2,'Fluid 2 Transfer'!$H$12:$H$1000,'Fluid 2 Plate'!$B28 &amp; 'Fluid 2 Plate'!D$24)</f>
        <v>16.782407407407405</v>
      </c>
      <c r="E28" s="97">
        <f>SUMIFS('Fluid 2 Transfer'!$O$12:$O$1000,'Fluid 2 Transfer'!$K$12:$K$1000,2,'Fluid 2 Transfer'!$H$12:$H$1000,'Fluid 2 Plate'!$B28 &amp; 'Fluid 2 Plate'!E$24)</f>
        <v>16.782407407407405</v>
      </c>
      <c r="F28" s="97">
        <f>SUMIFS('Fluid 2 Transfer'!$O$12:$O$1000,'Fluid 2 Transfer'!$K$12:$K$1000,2,'Fluid 2 Transfer'!$H$12:$H$1000,'Fluid 2 Plate'!$B28 &amp; 'Fluid 2 Plate'!F$24)</f>
        <v>16.782407407407405</v>
      </c>
      <c r="G28" s="97">
        <f>SUMIFS('Fluid 2 Transfer'!$O$12:$O$1000,'Fluid 2 Transfer'!$K$12:$K$1000,2,'Fluid 2 Transfer'!$H$12:$H$1000,'Fluid 2 Plate'!$B28 &amp; 'Fluid 2 Plate'!G$24)</f>
        <v>16.782407407407405</v>
      </c>
      <c r="H28" s="97">
        <f>SUMIFS('Fluid 2 Transfer'!$O$12:$O$1000,'Fluid 2 Transfer'!$K$12:$K$1000,2,'Fluid 2 Transfer'!$H$12:$H$1000,'Fluid 2 Plate'!$B28 &amp; 'Fluid 2 Plate'!H$24)</f>
        <v>16.782407407407405</v>
      </c>
      <c r="I28" s="97">
        <f>SUMIFS('Fluid 2 Transfer'!$O$12:$O$1000,'Fluid 2 Transfer'!$K$12:$K$1000,2,'Fluid 2 Transfer'!$H$12:$H$1000,'Fluid 2 Plate'!$B28 &amp; 'Fluid 2 Plate'!I$24)</f>
        <v>16.782407407407405</v>
      </c>
      <c r="J28" s="97">
        <f>SUMIFS('Fluid 2 Transfer'!$O$12:$O$1000,'Fluid 2 Transfer'!$K$12:$K$1000,2,'Fluid 2 Transfer'!$H$12:$H$1000,'Fluid 2 Plate'!$B28 &amp; 'Fluid 2 Plate'!J$24)</f>
        <v>16.782407407407405</v>
      </c>
      <c r="K28" s="97">
        <f>SUMIFS('Fluid 2 Transfer'!$O$12:$O$1000,'Fluid 2 Transfer'!$K$12:$K$1000,2,'Fluid 2 Transfer'!$H$12:$H$1000,'Fluid 2 Plate'!$B28 &amp; 'Fluid 2 Plate'!K$24)</f>
        <v>16.782407407407405</v>
      </c>
      <c r="L28" s="97">
        <f>SUMIFS('Fluid 2 Transfer'!$O$12:$O$1000,'Fluid 2 Transfer'!$K$12:$K$1000,2,'Fluid 2 Transfer'!$H$12:$H$1000,'Fluid 2 Plate'!$B28 &amp; 'Fluid 2 Plate'!L$24)</f>
        <v>16.782407407407405</v>
      </c>
      <c r="M28" s="97">
        <f>SUMIFS('Fluid 2 Transfer'!$O$12:$O$1000,'Fluid 2 Transfer'!$K$12:$K$1000,2,'Fluid 2 Transfer'!$H$12:$H$1000,'Fluid 2 Plate'!$B28 &amp; 'Fluid 2 Plate'!M$24)</f>
        <v>16.782407407407405</v>
      </c>
      <c r="N28" s="97">
        <f>SUMIFS('Fluid 2 Transfer'!$O$12:$O$1000,'Fluid 2 Transfer'!$K$12:$K$1000,2,'Fluid 2 Transfer'!$H$12:$H$1000,'Fluid 2 Plate'!$B28 &amp; 'Fluid 2 Plate'!N$24)</f>
        <v>16.782407407407405</v>
      </c>
      <c r="O28" s="97">
        <f>SUMIFS('Fluid 2 Transfer'!$O$12:$O$1000,'Fluid 2 Transfer'!$K$12:$K$1000,2,'Fluid 2 Transfer'!$H$12:$H$1000,'Fluid 2 Plate'!$B28 &amp; 'Fluid 2 Plate'!O$24)</f>
        <v>16.782407407407405</v>
      </c>
      <c r="P28" s="97">
        <f>SUMIFS('Fluid 2 Transfer'!$O$12:$O$1000,'Fluid 2 Transfer'!$K$12:$K$1000,2,'Fluid 2 Transfer'!$H$12:$H$1000,'Fluid 2 Plate'!$B28 &amp; 'Fluid 2 Plate'!P$24)</f>
        <v>16.782407407407405</v>
      </c>
      <c r="Q28" s="97">
        <f>SUMIFS('Fluid 2 Transfer'!$O$12:$O$1000,'Fluid 2 Transfer'!$K$12:$K$1000,2,'Fluid 2 Transfer'!$H$12:$H$1000,'Fluid 2 Plate'!$B28 &amp; 'Fluid 2 Plate'!Q$24)</f>
        <v>16.782407407407405</v>
      </c>
      <c r="R28" s="97">
        <f>SUMIFS('Fluid 2 Transfer'!$O$12:$O$1000,'Fluid 2 Transfer'!$K$12:$K$1000,2,'Fluid 2 Transfer'!$H$12:$H$1000,'Fluid 2 Plate'!$B28 &amp; 'Fluid 2 Plate'!R$24)</f>
        <v>16.782407407407405</v>
      </c>
      <c r="S28" s="97">
        <f>SUMIFS('Fluid 2 Transfer'!$O$12:$O$1000,'Fluid 2 Transfer'!$K$12:$K$1000,2,'Fluid 2 Transfer'!$H$12:$H$1000,'Fluid 2 Plate'!$B28 &amp; 'Fluid 2 Plate'!S$24)</f>
        <v>0</v>
      </c>
      <c r="T28" s="97">
        <f>SUMIFS('Fluid 2 Transfer'!$O$12:$O$1000,'Fluid 2 Transfer'!$K$12:$K$1000,2,'Fluid 2 Transfer'!$H$12:$H$1000,'Fluid 2 Plate'!$B28 &amp; 'Fluid 2 Plate'!T$24)</f>
        <v>0</v>
      </c>
      <c r="U28" s="97">
        <f>SUMIFS('Fluid 2 Transfer'!$O$12:$O$1000,'Fluid 2 Transfer'!$K$12:$K$1000,2,'Fluid 2 Transfer'!$H$12:$H$1000,'Fluid 2 Plate'!$B28 &amp; 'Fluid 2 Plate'!U$24)</f>
        <v>0</v>
      </c>
      <c r="V28" s="97">
        <f>SUMIFS('Fluid 2 Transfer'!$O$12:$O$1000,'Fluid 2 Transfer'!$K$12:$K$1000,2,'Fluid 2 Transfer'!$H$12:$H$1000,'Fluid 2 Plate'!$B28 &amp; 'Fluid 2 Plate'!V$24)</f>
        <v>16.782407407407405</v>
      </c>
      <c r="W28" s="97">
        <f>SUMIFS('Fluid 2 Transfer'!$O$12:$O$1000,'Fluid 2 Transfer'!$K$12:$K$1000,2,'Fluid 2 Transfer'!$H$12:$H$1000,'Fluid 2 Plate'!$B28 &amp; 'Fluid 2 Plate'!W$24)</f>
        <v>16.782407407407405</v>
      </c>
      <c r="X28" s="97">
        <f>SUMIFS('Fluid 2 Transfer'!$O$12:$O$1000,'Fluid 2 Transfer'!$K$12:$K$1000,2,'Fluid 2 Transfer'!$H$12:$H$1000,'Fluid 2 Plate'!$B28 &amp; 'Fluid 2 Plate'!X$24)</f>
        <v>0</v>
      </c>
      <c r="Y28" s="97">
        <f>SUMIFS('Fluid 2 Transfer'!$O$12:$O$1000,'Fluid 2 Transfer'!$K$12:$K$1000,2,'Fluid 2 Transfer'!$H$12:$H$1000,'Fluid 2 Plate'!$B28 &amp; 'Fluid 2 Plate'!Y$24)</f>
        <v>0</v>
      </c>
      <c r="Z28" s="97">
        <f>SUMIFS('Fluid 2 Transfer'!$O$12:$O$1000,'Fluid 2 Transfer'!$K$12:$K$1000,2,'Fluid 2 Transfer'!$H$12:$H$1000,'Fluid 2 Plate'!$B28 &amp; 'Fluid 2 Plate'!Z$24)</f>
        <v>0</v>
      </c>
      <c r="AA28" s="5"/>
      <c r="AB28" s="5"/>
    </row>
    <row r="29" spans="1:28">
      <c r="A29" s="94"/>
      <c r="B29" s="93" t="s">
        <v>4</v>
      </c>
      <c r="C29" s="97">
        <f>SUMIFS('Fluid 2 Transfer'!$O$12:$O$1000,'Fluid 2 Transfer'!$K$12:$K$1000,2,'Fluid 2 Transfer'!$H$12:$H$1000,'Fluid 2 Plate'!$B29 &amp; 'Fluid 2 Plate'!C$24)</f>
        <v>5.5534722222222221</v>
      </c>
      <c r="D29" s="97">
        <f>SUMIFS('Fluid 2 Transfer'!$O$12:$O$1000,'Fluid 2 Transfer'!$K$12:$K$1000,2,'Fluid 2 Transfer'!$H$12:$H$1000,'Fluid 2 Plate'!$B29 &amp; 'Fluid 2 Plate'!D$24)</f>
        <v>5.5534722222222221</v>
      </c>
      <c r="E29" s="97">
        <f>SUMIFS('Fluid 2 Transfer'!$O$12:$O$1000,'Fluid 2 Transfer'!$K$12:$K$1000,2,'Fluid 2 Transfer'!$H$12:$H$1000,'Fluid 2 Plate'!$B29 &amp; 'Fluid 2 Plate'!E$24)</f>
        <v>5.5534722222222221</v>
      </c>
      <c r="F29" s="97">
        <f>SUMIFS('Fluid 2 Transfer'!$O$12:$O$1000,'Fluid 2 Transfer'!$K$12:$K$1000,2,'Fluid 2 Transfer'!$H$12:$H$1000,'Fluid 2 Plate'!$B29 &amp; 'Fluid 2 Plate'!F$24)</f>
        <v>5.5534722222222221</v>
      </c>
      <c r="G29" s="97">
        <f>SUMIFS('Fluid 2 Transfer'!$O$12:$O$1000,'Fluid 2 Transfer'!$K$12:$K$1000,2,'Fluid 2 Transfer'!$H$12:$H$1000,'Fluid 2 Plate'!$B29 &amp; 'Fluid 2 Plate'!G$24)</f>
        <v>5.5534722222222221</v>
      </c>
      <c r="H29" s="97">
        <f>SUMIFS('Fluid 2 Transfer'!$O$12:$O$1000,'Fluid 2 Transfer'!$K$12:$K$1000,2,'Fluid 2 Transfer'!$H$12:$H$1000,'Fluid 2 Plate'!$B29 &amp; 'Fluid 2 Plate'!H$24)</f>
        <v>5.5534722222222221</v>
      </c>
      <c r="I29" s="97">
        <f>SUMIFS('Fluid 2 Transfer'!$O$12:$O$1000,'Fluid 2 Transfer'!$K$12:$K$1000,2,'Fluid 2 Transfer'!$H$12:$H$1000,'Fluid 2 Plate'!$B29 &amp; 'Fluid 2 Plate'!I$24)</f>
        <v>5.5534722222222221</v>
      </c>
      <c r="J29" s="97">
        <f>SUMIFS('Fluid 2 Transfer'!$O$12:$O$1000,'Fluid 2 Transfer'!$K$12:$K$1000,2,'Fluid 2 Transfer'!$H$12:$H$1000,'Fluid 2 Plate'!$B29 &amp; 'Fluid 2 Plate'!J$24)</f>
        <v>5.5534722222222221</v>
      </c>
      <c r="K29" s="97">
        <f>SUMIFS('Fluid 2 Transfer'!$O$12:$O$1000,'Fluid 2 Transfer'!$K$12:$K$1000,2,'Fluid 2 Transfer'!$H$12:$H$1000,'Fluid 2 Plate'!$B29 &amp; 'Fluid 2 Plate'!K$24)</f>
        <v>5.5534722222222221</v>
      </c>
      <c r="L29" s="97">
        <f>SUMIFS('Fluid 2 Transfer'!$O$12:$O$1000,'Fluid 2 Transfer'!$K$12:$K$1000,2,'Fluid 2 Transfer'!$H$12:$H$1000,'Fluid 2 Plate'!$B29 &amp; 'Fluid 2 Plate'!L$24)</f>
        <v>5.5534722222222221</v>
      </c>
      <c r="M29" s="97">
        <f>SUMIFS('Fluid 2 Transfer'!$O$12:$O$1000,'Fluid 2 Transfer'!$K$12:$K$1000,2,'Fluid 2 Transfer'!$H$12:$H$1000,'Fluid 2 Plate'!$B29 &amp; 'Fluid 2 Plate'!M$24)</f>
        <v>5.5534722222222221</v>
      </c>
      <c r="N29" s="97">
        <f>SUMIFS('Fluid 2 Transfer'!$O$12:$O$1000,'Fluid 2 Transfer'!$K$12:$K$1000,2,'Fluid 2 Transfer'!$H$12:$H$1000,'Fluid 2 Plate'!$B29 &amp; 'Fluid 2 Plate'!N$24)</f>
        <v>5.5534722222222221</v>
      </c>
      <c r="O29" s="97">
        <f>SUMIFS('Fluid 2 Transfer'!$O$12:$O$1000,'Fluid 2 Transfer'!$K$12:$K$1000,2,'Fluid 2 Transfer'!$H$12:$H$1000,'Fluid 2 Plate'!$B29 &amp; 'Fluid 2 Plate'!O$24)</f>
        <v>5.5534722222222221</v>
      </c>
      <c r="P29" s="97">
        <f>SUMIFS('Fluid 2 Transfer'!$O$12:$O$1000,'Fluid 2 Transfer'!$K$12:$K$1000,2,'Fluid 2 Transfer'!$H$12:$H$1000,'Fluid 2 Plate'!$B29 &amp; 'Fluid 2 Plate'!P$24)</f>
        <v>5.5534722222222221</v>
      </c>
      <c r="Q29" s="97">
        <f>SUMIFS('Fluid 2 Transfer'!$O$12:$O$1000,'Fluid 2 Transfer'!$K$12:$K$1000,2,'Fluid 2 Transfer'!$H$12:$H$1000,'Fluid 2 Plate'!$B29 &amp; 'Fluid 2 Plate'!Q$24)</f>
        <v>5.5534722222222221</v>
      </c>
      <c r="R29" s="97">
        <f>SUMIFS('Fluid 2 Transfer'!$O$12:$O$1000,'Fluid 2 Transfer'!$K$12:$K$1000,2,'Fluid 2 Transfer'!$H$12:$H$1000,'Fluid 2 Plate'!$B29 &amp; 'Fluid 2 Plate'!R$24)</f>
        <v>5.5534722222222221</v>
      </c>
      <c r="S29" s="97">
        <f>SUMIFS('Fluid 2 Transfer'!$O$12:$O$1000,'Fluid 2 Transfer'!$K$12:$K$1000,2,'Fluid 2 Transfer'!$H$12:$H$1000,'Fluid 2 Plate'!$B29 &amp; 'Fluid 2 Plate'!S$24)</f>
        <v>0</v>
      </c>
      <c r="T29" s="97">
        <f>SUMIFS('Fluid 2 Transfer'!$O$12:$O$1000,'Fluid 2 Transfer'!$K$12:$K$1000,2,'Fluid 2 Transfer'!$H$12:$H$1000,'Fluid 2 Plate'!$B29 &amp; 'Fluid 2 Plate'!T$24)</f>
        <v>0</v>
      </c>
      <c r="U29" s="97">
        <f>SUMIFS('Fluid 2 Transfer'!$O$12:$O$1000,'Fluid 2 Transfer'!$K$12:$K$1000,2,'Fluid 2 Transfer'!$H$12:$H$1000,'Fluid 2 Plate'!$B29 &amp; 'Fluid 2 Plate'!U$24)</f>
        <v>0</v>
      </c>
      <c r="V29" s="97">
        <f>SUMIFS('Fluid 2 Transfer'!$O$12:$O$1000,'Fluid 2 Transfer'!$K$12:$K$1000,2,'Fluid 2 Transfer'!$H$12:$H$1000,'Fluid 2 Plate'!$B29 &amp; 'Fluid 2 Plate'!V$24)</f>
        <v>5.5534722222222221</v>
      </c>
      <c r="W29" s="97">
        <f>SUMIFS('Fluid 2 Transfer'!$O$12:$O$1000,'Fluid 2 Transfer'!$K$12:$K$1000,2,'Fluid 2 Transfer'!$H$12:$H$1000,'Fluid 2 Plate'!$B29 &amp; 'Fluid 2 Plate'!W$24)</f>
        <v>5.5534722222222221</v>
      </c>
      <c r="X29" s="97">
        <f>SUMIFS('Fluid 2 Transfer'!$O$12:$O$1000,'Fluid 2 Transfer'!$K$12:$K$1000,2,'Fluid 2 Transfer'!$H$12:$H$1000,'Fluid 2 Plate'!$B29 &amp; 'Fluid 2 Plate'!X$24)</f>
        <v>0</v>
      </c>
      <c r="Y29" s="97">
        <f>SUMIFS('Fluid 2 Transfer'!$O$12:$O$1000,'Fluid 2 Transfer'!$K$12:$K$1000,2,'Fluid 2 Transfer'!$H$12:$H$1000,'Fluid 2 Plate'!$B29 &amp; 'Fluid 2 Plate'!Y$24)</f>
        <v>0</v>
      </c>
      <c r="Z29" s="97">
        <f>SUMIFS('Fluid 2 Transfer'!$O$12:$O$1000,'Fluid 2 Transfer'!$K$12:$K$1000,2,'Fluid 2 Transfer'!$H$12:$H$1000,'Fluid 2 Plate'!$B29 &amp; 'Fluid 2 Plate'!Z$24)</f>
        <v>0</v>
      </c>
      <c r="AA29" s="5"/>
      <c r="AB29" s="5"/>
    </row>
    <row r="30" spans="1:28">
      <c r="A30" s="94"/>
      <c r="B30" s="93" t="s">
        <v>5</v>
      </c>
      <c r="C30" s="97">
        <f>SUMIFS('Fluid 2 Transfer'!$O$12:$O$1000,'Fluid 2 Transfer'!$K$12:$K$1000,2,'Fluid 2 Transfer'!$H$12:$H$1000,'Fluid 2 Plate'!$B30 &amp; 'Fluid 2 Plate'!C$24)</f>
        <v>1.8486111111111112</v>
      </c>
      <c r="D30" s="97">
        <f>SUMIFS('Fluid 2 Transfer'!$O$12:$O$1000,'Fluid 2 Transfer'!$K$12:$K$1000,2,'Fluid 2 Transfer'!$H$12:$H$1000,'Fluid 2 Plate'!$B30 &amp; 'Fluid 2 Plate'!D$24)</f>
        <v>1.8486111111111112</v>
      </c>
      <c r="E30" s="97">
        <f>SUMIFS('Fluid 2 Transfer'!$O$12:$O$1000,'Fluid 2 Transfer'!$K$12:$K$1000,2,'Fluid 2 Transfer'!$H$12:$H$1000,'Fluid 2 Plate'!$B30 &amp; 'Fluid 2 Plate'!E$24)</f>
        <v>1.8486111111111112</v>
      </c>
      <c r="F30" s="97">
        <f>SUMIFS('Fluid 2 Transfer'!$O$12:$O$1000,'Fluid 2 Transfer'!$K$12:$K$1000,2,'Fluid 2 Transfer'!$H$12:$H$1000,'Fluid 2 Plate'!$B30 &amp; 'Fluid 2 Plate'!F$24)</f>
        <v>1.8486111111111112</v>
      </c>
      <c r="G30" s="97">
        <f>SUMIFS('Fluid 2 Transfer'!$O$12:$O$1000,'Fluid 2 Transfer'!$K$12:$K$1000,2,'Fluid 2 Transfer'!$H$12:$H$1000,'Fluid 2 Plate'!$B30 &amp; 'Fluid 2 Plate'!G$24)</f>
        <v>1.8486111111111112</v>
      </c>
      <c r="H30" s="97">
        <f>SUMIFS('Fluid 2 Transfer'!$O$12:$O$1000,'Fluid 2 Transfer'!$K$12:$K$1000,2,'Fluid 2 Transfer'!$H$12:$H$1000,'Fluid 2 Plate'!$B30 &amp; 'Fluid 2 Plate'!H$24)</f>
        <v>1.8486111111111112</v>
      </c>
      <c r="I30" s="97">
        <f>SUMIFS('Fluid 2 Transfer'!$O$12:$O$1000,'Fluid 2 Transfer'!$K$12:$K$1000,2,'Fluid 2 Transfer'!$H$12:$H$1000,'Fluid 2 Plate'!$B30 &amp; 'Fluid 2 Plate'!I$24)</f>
        <v>1.8486111111111112</v>
      </c>
      <c r="J30" s="97">
        <f>SUMIFS('Fluid 2 Transfer'!$O$12:$O$1000,'Fluid 2 Transfer'!$K$12:$K$1000,2,'Fluid 2 Transfer'!$H$12:$H$1000,'Fluid 2 Plate'!$B30 &amp; 'Fluid 2 Plate'!J$24)</f>
        <v>1.8486111111111112</v>
      </c>
      <c r="K30" s="97">
        <f>SUMIFS('Fluid 2 Transfer'!$O$12:$O$1000,'Fluid 2 Transfer'!$K$12:$K$1000,2,'Fluid 2 Transfer'!$H$12:$H$1000,'Fluid 2 Plate'!$B30 &amp; 'Fluid 2 Plate'!K$24)</f>
        <v>1.8486111111111112</v>
      </c>
      <c r="L30" s="97">
        <f>SUMIFS('Fluid 2 Transfer'!$O$12:$O$1000,'Fluid 2 Transfer'!$K$12:$K$1000,2,'Fluid 2 Transfer'!$H$12:$H$1000,'Fluid 2 Plate'!$B30 &amp; 'Fluid 2 Plate'!L$24)</f>
        <v>1.8486111111111112</v>
      </c>
      <c r="M30" s="97">
        <f>SUMIFS('Fluid 2 Transfer'!$O$12:$O$1000,'Fluid 2 Transfer'!$K$12:$K$1000,2,'Fluid 2 Transfer'!$H$12:$H$1000,'Fluid 2 Plate'!$B30 &amp; 'Fluid 2 Plate'!M$24)</f>
        <v>1.8486111111111112</v>
      </c>
      <c r="N30" s="97">
        <f>SUMIFS('Fluid 2 Transfer'!$O$12:$O$1000,'Fluid 2 Transfer'!$K$12:$K$1000,2,'Fluid 2 Transfer'!$H$12:$H$1000,'Fluid 2 Plate'!$B30 &amp; 'Fluid 2 Plate'!N$24)</f>
        <v>1.8486111111111112</v>
      </c>
      <c r="O30" s="97">
        <f>SUMIFS('Fluid 2 Transfer'!$O$12:$O$1000,'Fluid 2 Transfer'!$K$12:$K$1000,2,'Fluid 2 Transfer'!$H$12:$H$1000,'Fluid 2 Plate'!$B30 &amp; 'Fluid 2 Plate'!O$24)</f>
        <v>1.8486111111111112</v>
      </c>
      <c r="P30" s="97">
        <f>SUMIFS('Fluid 2 Transfer'!$O$12:$O$1000,'Fluid 2 Transfer'!$K$12:$K$1000,2,'Fluid 2 Transfer'!$H$12:$H$1000,'Fluid 2 Plate'!$B30 &amp; 'Fluid 2 Plate'!P$24)</f>
        <v>1.8486111111111112</v>
      </c>
      <c r="Q30" s="97">
        <f>SUMIFS('Fluid 2 Transfer'!$O$12:$O$1000,'Fluid 2 Transfer'!$K$12:$K$1000,2,'Fluid 2 Transfer'!$H$12:$H$1000,'Fluid 2 Plate'!$B30 &amp; 'Fluid 2 Plate'!Q$24)</f>
        <v>1.8486111111111112</v>
      </c>
      <c r="R30" s="97">
        <f>SUMIFS('Fluid 2 Transfer'!$O$12:$O$1000,'Fluid 2 Transfer'!$K$12:$K$1000,2,'Fluid 2 Transfer'!$H$12:$H$1000,'Fluid 2 Plate'!$B30 &amp; 'Fluid 2 Plate'!R$24)</f>
        <v>1.8486111111111112</v>
      </c>
      <c r="S30" s="97">
        <f>SUMIFS('Fluid 2 Transfer'!$O$12:$O$1000,'Fluid 2 Transfer'!$K$12:$K$1000,2,'Fluid 2 Transfer'!$H$12:$H$1000,'Fluid 2 Plate'!$B30 &amp; 'Fluid 2 Plate'!S$24)</f>
        <v>0</v>
      </c>
      <c r="T30" s="97">
        <f>SUMIFS('Fluid 2 Transfer'!$O$12:$O$1000,'Fluid 2 Transfer'!$K$12:$K$1000,2,'Fluid 2 Transfer'!$H$12:$H$1000,'Fluid 2 Plate'!$B30 &amp; 'Fluid 2 Plate'!T$24)</f>
        <v>0</v>
      </c>
      <c r="U30" s="97">
        <f>SUMIFS('Fluid 2 Transfer'!$O$12:$O$1000,'Fluid 2 Transfer'!$K$12:$K$1000,2,'Fluid 2 Transfer'!$H$12:$H$1000,'Fluid 2 Plate'!$B30 &amp; 'Fluid 2 Plate'!U$24)</f>
        <v>0</v>
      </c>
      <c r="V30" s="97">
        <f>SUMIFS('Fluid 2 Transfer'!$O$12:$O$1000,'Fluid 2 Transfer'!$K$12:$K$1000,2,'Fluid 2 Transfer'!$H$12:$H$1000,'Fluid 2 Plate'!$B30 &amp; 'Fluid 2 Plate'!V$24)</f>
        <v>1.8486111111111112</v>
      </c>
      <c r="W30" s="97">
        <f>SUMIFS('Fluid 2 Transfer'!$O$12:$O$1000,'Fluid 2 Transfer'!$K$12:$K$1000,2,'Fluid 2 Transfer'!$H$12:$H$1000,'Fluid 2 Plate'!$B30 &amp; 'Fluid 2 Plate'!W$24)</f>
        <v>1.8486111111111112</v>
      </c>
      <c r="X30" s="97">
        <f>SUMIFS('Fluid 2 Transfer'!$O$12:$O$1000,'Fluid 2 Transfer'!$K$12:$K$1000,2,'Fluid 2 Transfer'!$H$12:$H$1000,'Fluid 2 Plate'!$B30 &amp; 'Fluid 2 Plate'!X$24)</f>
        <v>0</v>
      </c>
      <c r="Y30" s="97">
        <f>SUMIFS('Fluid 2 Transfer'!$O$12:$O$1000,'Fluid 2 Transfer'!$K$12:$K$1000,2,'Fluid 2 Transfer'!$H$12:$H$1000,'Fluid 2 Plate'!$B30 &amp; 'Fluid 2 Plate'!Y$24)</f>
        <v>0</v>
      </c>
      <c r="Z30" s="97">
        <f>SUMIFS('Fluid 2 Transfer'!$O$12:$O$1000,'Fluid 2 Transfer'!$K$12:$K$1000,2,'Fluid 2 Transfer'!$H$12:$H$1000,'Fluid 2 Plate'!$B30 &amp; 'Fluid 2 Plate'!Z$24)</f>
        <v>0</v>
      </c>
      <c r="AA30" s="5"/>
      <c r="AB30" s="5"/>
    </row>
    <row r="31" spans="1:28">
      <c r="A31" s="94"/>
      <c r="B31" s="93" t="s">
        <v>6</v>
      </c>
      <c r="C31" s="97">
        <f>SUMIFS('Fluid 2 Transfer'!$O$12:$O$1000,'Fluid 2 Transfer'!$K$12:$K$1000,2,'Fluid 2 Transfer'!$H$12:$H$1000,'Fluid 2 Plate'!$B31 &amp; 'Fluid 2 Plate'!C$24)</f>
        <v>0.61875000000000002</v>
      </c>
      <c r="D31" s="97">
        <f>SUMIFS('Fluid 2 Transfer'!$O$12:$O$1000,'Fluid 2 Transfer'!$K$12:$K$1000,2,'Fluid 2 Transfer'!$H$12:$H$1000,'Fluid 2 Plate'!$B31 &amp; 'Fluid 2 Plate'!D$24)</f>
        <v>0.61875000000000002</v>
      </c>
      <c r="E31" s="97">
        <f>SUMIFS('Fluid 2 Transfer'!$O$12:$O$1000,'Fluid 2 Transfer'!$K$12:$K$1000,2,'Fluid 2 Transfer'!$H$12:$H$1000,'Fluid 2 Plate'!$B31 &amp; 'Fluid 2 Plate'!E$24)</f>
        <v>0.61875000000000002</v>
      </c>
      <c r="F31" s="97">
        <f>SUMIFS('Fluid 2 Transfer'!$O$12:$O$1000,'Fluid 2 Transfer'!$K$12:$K$1000,2,'Fluid 2 Transfer'!$H$12:$H$1000,'Fluid 2 Plate'!$B31 &amp; 'Fluid 2 Plate'!F$24)</f>
        <v>0.61875000000000002</v>
      </c>
      <c r="G31" s="97">
        <f>SUMIFS('Fluid 2 Transfer'!$O$12:$O$1000,'Fluid 2 Transfer'!$K$12:$K$1000,2,'Fluid 2 Transfer'!$H$12:$H$1000,'Fluid 2 Plate'!$B31 &amp; 'Fluid 2 Plate'!G$24)</f>
        <v>0.61875000000000002</v>
      </c>
      <c r="H31" s="97">
        <f>SUMIFS('Fluid 2 Transfer'!$O$12:$O$1000,'Fluid 2 Transfer'!$K$12:$K$1000,2,'Fluid 2 Transfer'!$H$12:$H$1000,'Fluid 2 Plate'!$B31 &amp; 'Fluid 2 Plate'!H$24)</f>
        <v>0.61875000000000002</v>
      </c>
      <c r="I31" s="97">
        <f>SUMIFS('Fluid 2 Transfer'!$O$12:$O$1000,'Fluid 2 Transfer'!$K$12:$K$1000,2,'Fluid 2 Transfer'!$H$12:$H$1000,'Fluid 2 Plate'!$B31 &amp; 'Fluid 2 Plate'!I$24)</f>
        <v>0.61875000000000002</v>
      </c>
      <c r="J31" s="97">
        <f>SUMIFS('Fluid 2 Transfer'!$O$12:$O$1000,'Fluid 2 Transfer'!$K$12:$K$1000,2,'Fluid 2 Transfer'!$H$12:$H$1000,'Fluid 2 Plate'!$B31 &amp; 'Fluid 2 Plate'!J$24)</f>
        <v>0.61875000000000002</v>
      </c>
      <c r="K31" s="97">
        <f>SUMIFS('Fluid 2 Transfer'!$O$12:$O$1000,'Fluid 2 Transfer'!$K$12:$K$1000,2,'Fluid 2 Transfer'!$H$12:$H$1000,'Fluid 2 Plate'!$B31 &amp; 'Fluid 2 Plate'!K$24)</f>
        <v>0.61875000000000002</v>
      </c>
      <c r="L31" s="97">
        <f>SUMIFS('Fluid 2 Transfer'!$O$12:$O$1000,'Fluid 2 Transfer'!$K$12:$K$1000,2,'Fluid 2 Transfer'!$H$12:$H$1000,'Fluid 2 Plate'!$B31 &amp; 'Fluid 2 Plate'!L$24)</f>
        <v>0.61875000000000002</v>
      </c>
      <c r="M31" s="97">
        <f>SUMIFS('Fluid 2 Transfer'!$O$12:$O$1000,'Fluid 2 Transfer'!$K$12:$K$1000,2,'Fluid 2 Transfer'!$H$12:$H$1000,'Fluid 2 Plate'!$B31 &amp; 'Fluid 2 Plate'!M$24)</f>
        <v>0.61875000000000002</v>
      </c>
      <c r="N31" s="97">
        <f>SUMIFS('Fluid 2 Transfer'!$O$12:$O$1000,'Fluid 2 Transfer'!$K$12:$K$1000,2,'Fluid 2 Transfer'!$H$12:$H$1000,'Fluid 2 Plate'!$B31 &amp; 'Fluid 2 Plate'!N$24)</f>
        <v>0.61875000000000002</v>
      </c>
      <c r="O31" s="97">
        <f>SUMIFS('Fluid 2 Transfer'!$O$12:$O$1000,'Fluid 2 Transfer'!$K$12:$K$1000,2,'Fluid 2 Transfer'!$H$12:$H$1000,'Fluid 2 Plate'!$B31 &amp; 'Fluid 2 Plate'!O$24)</f>
        <v>0.61875000000000002</v>
      </c>
      <c r="P31" s="97">
        <f>SUMIFS('Fluid 2 Transfer'!$O$12:$O$1000,'Fluid 2 Transfer'!$K$12:$K$1000,2,'Fluid 2 Transfer'!$H$12:$H$1000,'Fluid 2 Plate'!$B31 &amp; 'Fluid 2 Plate'!P$24)</f>
        <v>0.61875000000000002</v>
      </c>
      <c r="Q31" s="97">
        <f>SUMIFS('Fluid 2 Transfer'!$O$12:$O$1000,'Fluid 2 Transfer'!$K$12:$K$1000,2,'Fluid 2 Transfer'!$H$12:$H$1000,'Fluid 2 Plate'!$B31 &amp; 'Fluid 2 Plate'!Q$24)</f>
        <v>0.61875000000000002</v>
      </c>
      <c r="R31" s="97">
        <f>SUMIFS('Fluid 2 Transfer'!$O$12:$O$1000,'Fluid 2 Transfer'!$K$12:$K$1000,2,'Fluid 2 Transfer'!$H$12:$H$1000,'Fluid 2 Plate'!$B31 &amp; 'Fluid 2 Plate'!R$24)</f>
        <v>0.61875000000000002</v>
      </c>
      <c r="S31" s="97">
        <f>SUMIFS('Fluid 2 Transfer'!$O$12:$O$1000,'Fluid 2 Transfer'!$K$12:$K$1000,2,'Fluid 2 Transfer'!$H$12:$H$1000,'Fluid 2 Plate'!$B31 &amp; 'Fluid 2 Plate'!S$24)</f>
        <v>0</v>
      </c>
      <c r="T31" s="97">
        <f>SUMIFS('Fluid 2 Transfer'!$O$12:$O$1000,'Fluid 2 Transfer'!$K$12:$K$1000,2,'Fluid 2 Transfer'!$H$12:$H$1000,'Fluid 2 Plate'!$B31 &amp; 'Fluid 2 Plate'!T$24)</f>
        <v>0</v>
      </c>
      <c r="U31" s="97">
        <f>SUMIFS('Fluid 2 Transfer'!$O$12:$O$1000,'Fluid 2 Transfer'!$K$12:$K$1000,2,'Fluid 2 Transfer'!$H$12:$H$1000,'Fluid 2 Plate'!$B31 &amp; 'Fluid 2 Plate'!U$24)</f>
        <v>0</v>
      </c>
      <c r="V31" s="97">
        <f>SUMIFS('Fluid 2 Transfer'!$O$12:$O$1000,'Fluid 2 Transfer'!$K$12:$K$1000,2,'Fluid 2 Transfer'!$H$12:$H$1000,'Fluid 2 Plate'!$B31 &amp; 'Fluid 2 Plate'!V$24)</f>
        <v>0.61875000000000002</v>
      </c>
      <c r="W31" s="97">
        <f>SUMIFS('Fluid 2 Transfer'!$O$12:$O$1000,'Fluid 2 Transfer'!$K$12:$K$1000,2,'Fluid 2 Transfer'!$H$12:$H$1000,'Fluid 2 Plate'!$B31 &amp; 'Fluid 2 Plate'!W$24)</f>
        <v>0.61875000000000002</v>
      </c>
      <c r="X31" s="97">
        <f>SUMIFS('Fluid 2 Transfer'!$O$12:$O$1000,'Fluid 2 Transfer'!$K$12:$K$1000,2,'Fluid 2 Transfer'!$H$12:$H$1000,'Fluid 2 Plate'!$B31 &amp; 'Fluid 2 Plate'!X$24)</f>
        <v>0</v>
      </c>
      <c r="Y31" s="97">
        <f>SUMIFS('Fluid 2 Transfer'!$O$12:$O$1000,'Fluid 2 Transfer'!$K$12:$K$1000,2,'Fluid 2 Transfer'!$H$12:$H$1000,'Fluid 2 Plate'!$B31 &amp; 'Fluid 2 Plate'!Y$24)</f>
        <v>0</v>
      </c>
      <c r="Z31" s="97">
        <f>SUMIFS('Fluid 2 Transfer'!$O$12:$O$1000,'Fluid 2 Transfer'!$K$12:$K$1000,2,'Fluid 2 Transfer'!$H$12:$H$1000,'Fluid 2 Plate'!$B31 &amp; 'Fluid 2 Plate'!Z$24)</f>
        <v>0</v>
      </c>
      <c r="AA31" s="5"/>
      <c r="AB31" s="5"/>
    </row>
    <row r="32" spans="1:28">
      <c r="A32" s="94"/>
      <c r="B32" s="93" t="s">
        <v>7</v>
      </c>
      <c r="C32" s="97">
        <f>SUMIFS('Fluid 2 Transfer'!$O$12:$O$1000,'Fluid 2 Transfer'!$K$12:$K$1000,2,'Fluid 2 Transfer'!$H$12:$H$1000,'Fluid 2 Plate'!$B32 &amp; 'Fluid 2 Plate'!C$24)</f>
        <v>0.20625000000000002</v>
      </c>
      <c r="D32" s="97">
        <f>SUMIFS('Fluid 2 Transfer'!$O$12:$O$1000,'Fluid 2 Transfer'!$K$12:$K$1000,2,'Fluid 2 Transfer'!$H$12:$H$1000,'Fluid 2 Plate'!$B32 &amp; 'Fluid 2 Plate'!D$24)</f>
        <v>0.20625000000000002</v>
      </c>
      <c r="E32" s="97">
        <f>SUMIFS('Fluid 2 Transfer'!$O$12:$O$1000,'Fluid 2 Transfer'!$K$12:$K$1000,2,'Fluid 2 Transfer'!$H$12:$H$1000,'Fluid 2 Plate'!$B32 &amp; 'Fluid 2 Plate'!E$24)</f>
        <v>0.20625000000000002</v>
      </c>
      <c r="F32" s="97">
        <f>SUMIFS('Fluid 2 Transfer'!$O$12:$O$1000,'Fluid 2 Transfer'!$K$12:$K$1000,2,'Fluid 2 Transfer'!$H$12:$H$1000,'Fluid 2 Plate'!$B32 &amp; 'Fluid 2 Plate'!F$24)</f>
        <v>0.20625000000000002</v>
      </c>
      <c r="G32" s="97">
        <f>SUMIFS('Fluid 2 Transfer'!$O$12:$O$1000,'Fluid 2 Transfer'!$K$12:$K$1000,2,'Fluid 2 Transfer'!$H$12:$H$1000,'Fluid 2 Plate'!$B32 &amp; 'Fluid 2 Plate'!G$24)</f>
        <v>0.20625000000000002</v>
      </c>
      <c r="H32" s="97">
        <f>SUMIFS('Fluid 2 Transfer'!$O$12:$O$1000,'Fluid 2 Transfer'!$K$12:$K$1000,2,'Fluid 2 Transfer'!$H$12:$H$1000,'Fluid 2 Plate'!$B32 &amp; 'Fluid 2 Plate'!H$24)</f>
        <v>0.20625000000000002</v>
      </c>
      <c r="I32" s="97">
        <f>SUMIFS('Fluid 2 Transfer'!$O$12:$O$1000,'Fluid 2 Transfer'!$K$12:$K$1000,2,'Fluid 2 Transfer'!$H$12:$H$1000,'Fluid 2 Plate'!$B32 &amp; 'Fluid 2 Plate'!I$24)</f>
        <v>0.20625000000000002</v>
      </c>
      <c r="J32" s="97">
        <f>SUMIFS('Fluid 2 Transfer'!$O$12:$O$1000,'Fluid 2 Transfer'!$K$12:$K$1000,2,'Fluid 2 Transfer'!$H$12:$H$1000,'Fluid 2 Plate'!$B32 &amp; 'Fluid 2 Plate'!J$24)</f>
        <v>0.20625000000000002</v>
      </c>
      <c r="K32" s="97">
        <f>SUMIFS('Fluid 2 Transfer'!$O$12:$O$1000,'Fluid 2 Transfer'!$K$12:$K$1000,2,'Fluid 2 Transfer'!$H$12:$H$1000,'Fluid 2 Plate'!$B32 &amp; 'Fluid 2 Plate'!K$24)</f>
        <v>0.20625000000000002</v>
      </c>
      <c r="L32" s="97">
        <f>SUMIFS('Fluid 2 Transfer'!$O$12:$O$1000,'Fluid 2 Transfer'!$K$12:$K$1000,2,'Fluid 2 Transfer'!$H$12:$H$1000,'Fluid 2 Plate'!$B32 &amp; 'Fluid 2 Plate'!L$24)</f>
        <v>0.20625000000000002</v>
      </c>
      <c r="M32" s="97">
        <f>SUMIFS('Fluid 2 Transfer'!$O$12:$O$1000,'Fluid 2 Transfer'!$K$12:$K$1000,2,'Fluid 2 Transfer'!$H$12:$H$1000,'Fluid 2 Plate'!$B32 &amp; 'Fluid 2 Plate'!M$24)</f>
        <v>0.20625000000000002</v>
      </c>
      <c r="N32" s="97">
        <f>SUMIFS('Fluid 2 Transfer'!$O$12:$O$1000,'Fluid 2 Transfer'!$K$12:$K$1000,2,'Fluid 2 Transfer'!$H$12:$H$1000,'Fluid 2 Plate'!$B32 &amp; 'Fluid 2 Plate'!N$24)</f>
        <v>0.20625000000000002</v>
      </c>
      <c r="O32" s="97">
        <f>SUMIFS('Fluid 2 Transfer'!$O$12:$O$1000,'Fluid 2 Transfer'!$K$12:$K$1000,2,'Fluid 2 Transfer'!$H$12:$H$1000,'Fluid 2 Plate'!$B32 &amp; 'Fluid 2 Plate'!O$24)</f>
        <v>0.20625000000000002</v>
      </c>
      <c r="P32" s="97">
        <f>SUMIFS('Fluid 2 Transfer'!$O$12:$O$1000,'Fluid 2 Transfer'!$K$12:$K$1000,2,'Fluid 2 Transfer'!$H$12:$H$1000,'Fluid 2 Plate'!$B32 &amp; 'Fluid 2 Plate'!P$24)</f>
        <v>0.20625000000000002</v>
      </c>
      <c r="Q32" s="97">
        <f>SUMIFS('Fluid 2 Transfer'!$O$12:$O$1000,'Fluid 2 Transfer'!$K$12:$K$1000,2,'Fluid 2 Transfer'!$H$12:$H$1000,'Fluid 2 Plate'!$B32 &amp; 'Fluid 2 Plate'!Q$24)</f>
        <v>0.20625000000000002</v>
      </c>
      <c r="R32" s="97">
        <f>SUMIFS('Fluid 2 Transfer'!$O$12:$O$1000,'Fluid 2 Transfer'!$K$12:$K$1000,2,'Fluid 2 Transfer'!$H$12:$H$1000,'Fluid 2 Plate'!$B32 &amp; 'Fluid 2 Plate'!R$24)</f>
        <v>0.20625000000000002</v>
      </c>
      <c r="S32" s="97">
        <f>SUMIFS('Fluid 2 Transfer'!$O$12:$O$1000,'Fluid 2 Transfer'!$K$12:$K$1000,2,'Fluid 2 Transfer'!$H$12:$H$1000,'Fluid 2 Plate'!$B32 &amp; 'Fluid 2 Plate'!S$24)</f>
        <v>0</v>
      </c>
      <c r="T32" s="97">
        <f>SUMIFS('Fluid 2 Transfer'!$O$12:$O$1000,'Fluid 2 Transfer'!$K$12:$K$1000,2,'Fluid 2 Transfer'!$H$12:$H$1000,'Fluid 2 Plate'!$B32 &amp; 'Fluid 2 Plate'!T$24)</f>
        <v>0</v>
      </c>
      <c r="U32" s="97">
        <f>SUMIFS('Fluid 2 Transfer'!$O$12:$O$1000,'Fluid 2 Transfer'!$K$12:$K$1000,2,'Fluid 2 Transfer'!$H$12:$H$1000,'Fluid 2 Plate'!$B32 &amp; 'Fluid 2 Plate'!U$24)</f>
        <v>0</v>
      </c>
      <c r="V32" s="97">
        <f>SUMIFS('Fluid 2 Transfer'!$O$12:$O$1000,'Fluid 2 Transfer'!$K$12:$K$1000,2,'Fluid 2 Transfer'!$H$12:$H$1000,'Fluid 2 Plate'!$B32 &amp; 'Fluid 2 Plate'!V$24)</f>
        <v>0.20625000000000002</v>
      </c>
      <c r="W32" s="97">
        <f>SUMIFS('Fluid 2 Transfer'!$O$12:$O$1000,'Fluid 2 Transfer'!$K$12:$K$1000,2,'Fluid 2 Transfer'!$H$12:$H$1000,'Fluid 2 Plate'!$B32 &amp; 'Fluid 2 Plate'!W$24)</f>
        <v>0.20625000000000002</v>
      </c>
      <c r="X32" s="97">
        <f>SUMIFS('Fluid 2 Transfer'!$O$12:$O$1000,'Fluid 2 Transfer'!$K$12:$K$1000,2,'Fluid 2 Transfer'!$H$12:$H$1000,'Fluid 2 Plate'!$B32 &amp; 'Fluid 2 Plate'!X$24)</f>
        <v>0</v>
      </c>
      <c r="Y32" s="97">
        <f>SUMIFS('Fluid 2 Transfer'!$O$12:$O$1000,'Fluid 2 Transfer'!$K$12:$K$1000,2,'Fluid 2 Transfer'!$H$12:$H$1000,'Fluid 2 Plate'!$B32 &amp; 'Fluid 2 Plate'!Y$24)</f>
        <v>0</v>
      </c>
      <c r="Z32" s="97">
        <f>SUMIFS('Fluid 2 Transfer'!$O$12:$O$1000,'Fluid 2 Transfer'!$K$12:$K$1000,2,'Fluid 2 Transfer'!$H$12:$H$1000,'Fluid 2 Plate'!$B32 &amp; 'Fluid 2 Plate'!Z$24)</f>
        <v>0</v>
      </c>
      <c r="AA32" s="5"/>
      <c r="AB32" s="5"/>
    </row>
    <row r="33" spans="1:28">
      <c r="A33" s="94"/>
      <c r="B33" s="93" t="s">
        <v>8</v>
      </c>
      <c r="C33" s="97">
        <f>SUMIFS('Fluid 2 Transfer'!$O$12:$O$1000,'Fluid 2 Transfer'!$K$12:$K$1000,2,'Fluid 2 Transfer'!$H$12:$H$1000,'Fluid 2 Plate'!$B33 &amp; 'Fluid 2 Plate'!C$24)</f>
        <v>6.8749999999999992E-2</v>
      </c>
      <c r="D33" s="97">
        <f>SUMIFS('Fluid 2 Transfer'!$O$12:$O$1000,'Fluid 2 Transfer'!$K$12:$K$1000,2,'Fluid 2 Transfer'!$H$12:$H$1000,'Fluid 2 Plate'!$B33 &amp; 'Fluid 2 Plate'!D$24)</f>
        <v>6.8749999999999992E-2</v>
      </c>
      <c r="E33" s="97">
        <f>SUMIFS('Fluid 2 Transfer'!$O$12:$O$1000,'Fluid 2 Transfer'!$K$12:$K$1000,2,'Fluid 2 Transfer'!$H$12:$H$1000,'Fluid 2 Plate'!$B33 &amp; 'Fluid 2 Plate'!E$24)</f>
        <v>6.8749999999999992E-2</v>
      </c>
      <c r="F33" s="97">
        <f>SUMIFS('Fluid 2 Transfer'!$O$12:$O$1000,'Fluid 2 Transfer'!$K$12:$K$1000,2,'Fluid 2 Transfer'!$H$12:$H$1000,'Fluid 2 Plate'!$B33 &amp; 'Fluid 2 Plate'!F$24)</f>
        <v>6.8749999999999992E-2</v>
      </c>
      <c r="G33" s="97">
        <f>SUMIFS('Fluid 2 Transfer'!$O$12:$O$1000,'Fluid 2 Transfer'!$K$12:$K$1000,2,'Fluid 2 Transfer'!$H$12:$H$1000,'Fluid 2 Plate'!$B33 &amp; 'Fluid 2 Plate'!G$24)</f>
        <v>6.8749999999999992E-2</v>
      </c>
      <c r="H33" s="97">
        <f>SUMIFS('Fluid 2 Transfer'!$O$12:$O$1000,'Fluid 2 Transfer'!$K$12:$K$1000,2,'Fluid 2 Transfer'!$H$12:$H$1000,'Fluid 2 Plate'!$B33 &amp; 'Fluid 2 Plate'!H$24)</f>
        <v>6.8749999999999992E-2</v>
      </c>
      <c r="I33" s="97">
        <f>SUMIFS('Fluid 2 Transfer'!$O$12:$O$1000,'Fluid 2 Transfer'!$K$12:$K$1000,2,'Fluid 2 Transfer'!$H$12:$H$1000,'Fluid 2 Plate'!$B33 &amp; 'Fluid 2 Plate'!I$24)</f>
        <v>6.8749999999999992E-2</v>
      </c>
      <c r="J33" s="97">
        <f>SUMIFS('Fluid 2 Transfer'!$O$12:$O$1000,'Fluid 2 Transfer'!$K$12:$K$1000,2,'Fluid 2 Transfer'!$H$12:$H$1000,'Fluid 2 Plate'!$B33 &amp; 'Fluid 2 Plate'!J$24)</f>
        <v>6.8749999999999992E-2</v>
      </c>
      <c r="K33" s="97">
        <f>SUMIFS('Fluid 2 Transfer'!$O$12:$O$1000,'Fluid 2 Transfer'!$K$12:$K$1000,2,'Fluid 2 Transfer'!$H$12:$H$1000,'Fluid 2 Plate'!$B33 &amp; 'Fluid 2 Plate'!K$24)</f>
        <v>6.8749999999999992E-2</v>
      </c>
      <c r="L33" s="97">
        <f>SUMIFS('Fluid 2 Transfer'!$O$12:$O$1000,'Fluid 2 Transfer'!$K$12:$K$1000,2,'Fluid 2 Transfer'!$H$12:$H$1000,'Fluid 2 Plate'!$B33 &amp; 'Fluid 2 Plate'!L$24)</f>
        <v>6.8749999999999992E-2</v>
      </c>
      <c r="M33" s="97">
        <f>SUMIFS('Fluid 2 Transfer'!$O$12:$O$1000,'Fluid 2 Transfer'!$K$12:$K$1000,2,'Fluid 2 Transfer'!$H$12:$H$1000,'Fluid 2 Plate'!$B33 &amp; 'Fluid 2 Plate'!M$24)</f>
        <v>6.8749999999999992E-2</v>
      </c>
      <c r="N33" s="97">
        <f>SUMIFS('Fluid 2 Transfer'!$O$12:$O$1000,'Fluid 2 Transfer'!$K$12:$K$1000,2,'Fluid 2 Transfer'!$H$12:$H$1000,'Fluid 2 Plate'!$B33 &amp; 'Fluid 2 Plate'!N$24)</f>
        <v>6.8749999999999992E-2</v>
      </c>
      <c r="O33" s="97">
        <f>SUMIFS('Fluid 2 Transfer'!$O$12:$O$1000,'Fluid 2 Transfer'!$K$12:$K$1000,2,'Fluid 2 Transfer'!$H$12:$H$1000,'Fluid 2 Plate'!$B33 &amp; 'Fluid 2 Plate'!O$24)</f>
        <v>6.8749999999999992E-2</v>
      </c>
      <c r="P33" s="97">
        <f>SUMIFS('Fluid 2 Transfer'!$O$12:$O$1000,'Fluid 2 Transfer'!$K$12:$K$1000,2,'Fluid 2 Transfer'!$H$12:$H$1000,'Fluid 2 Plate'!$B33 &amp; 'Fluid 2 Plate'!P$24)</f>
        <v>6.8749999999999992E-2</v>
      </c>
      <c r="Q33" s="97">
        <f>SUMIFS('Fluid 2 Transfer'!$O$12:$O$1000,'Fluid 2 Transfer'!$K$12:$K$1000,2,'Fluid 2 Transfer'!$H$12:$H$1000,'Fluid 2 Plate'!$B33 &amp; 'Fluid 2 Plate'!Q$24)</f>
        <v>6.8749999999999992E-2</v>
      </c>
      <c r="R33" s="97">
        <f>SUMIFS('Fluid 2 Transfer'!$O$12:$O$1000,'Fluid 2 Transfer'!$K$12:$K$1000,2,'Fluid 2 Transfer'!$H$12:$H$1000,'Fluid 2 Plate'!$B33 &amp; 'Fluid 2 Plate'!R$24)</f>
        <v>6.8749999999999992E-2</v>
      </c>
      <c r="S33" s="97">
        <f>SUMIFS('Fluid 2 Transfer'!$O$12:$O$1000,'Fluid 2 Transfer'!$K$12:$K$1000,2,'Fluid 2 Transfer'!$H$12:$H$1000,'Fluid 2 Plate'!$B33 &amp; 'Fluid 2 Plate'!S$24)</f>
        <v>0</v>
      </c>
      <c r="T33" s="97">
        <f>SUMIFS('Fluid 2 Transfer'!$O$12:$O$1000,'Fluid 2 Transfer'!$K$12:$K$1000,2,'Fluid 2 Transfer'!$H$12:$H$1000,'Fluid 2 Plate'!$B33 &amp; 'Fluid 2 Plate'!T$24)</f>
        <v>0</v>
      </c>
      <c r="U33" s="97">
        <f>SUMIFS('Fluid 2 Transfer'!$O$12:$O$1000,'Fluid 2 Transfer'!$K$12:$K$1000,2,'Fluid 2 Transfer'!$H$12:$H$1000,'Fluid 2 Plate'!$B33 &amp; 'Fluid 2 Plate'!U$24)</f>
        <v>0</v>
      </c>
      <c r="V33" s="97">
        <f>SUMIFS('Fluid 2 Transfer'!$O$12:$O$1000,'Fluid 2 Transfer'!$K$12:$K$1000,2,'Fluid 2 Transfer'!$H$12:$H$1000,'Fluid 2 Plate'!$B33 &amp; 'Fluid 2 Plate'!V$24)</f>
        <v>6.8749999999999992E-2</v>
      </c>
      <c r="W33" s="97">
        <f>SUMIFS('Fluid 2 Transfer'!$O$12:$O$1000,'Fluid 2 Transfer'!$K$12:$K$1000,2,'Fluid 2 Transfer'!$H$12:$H$1000,'Fluid 2 Plate'!$B33 &amp; 'Fluid 2 Plate'!W$24)</f>
        <v>6.8749999999999992E-2</v>
      </c>
      <c r="X33" s="97">
        <f>SUMIFS('Fluid 2 Transfer'!$O$12:$O$1000,'Fluid 2 Transfer'!$K$12:$K$1000,2,'Fluid 2 Transfer'!$H$12:$H$1000,'Fluid 2 Plate'!$B33 &amp; 'Fluid 2 Plate'!X$24)</f>
        <v>0</v>
      </c>
      <c r="Y33" s="97">
        <f>SUMIFS('Fluid 2 Transfer'!$O$12:$O$1000,'Fluid 2 Transfer'!$K$12:$K$1000,2,'Fluid 2 Transfer'!$H$12:$H$1000,'Fluid 2 Plate'!$B33 &amp; 'Fluid 2 Plate'!Y$24)</f>
        <v>0</v>
      </c>
      <c r="Z33" s="97">
        <f>SUMIFS('Fluid 2 Transfer'!$O$12:$O$1000,'Fluid 2 Transfer'!$K$12:$K$1000,2,'Fluid 2 Transfer'!$H$12:$H$1000,'Fluid 2 Plate'!$B33 &amp; 'Fluid 2 Plate'!Z$24)</f>
        <v>0</v>
      </c>
      <c r="AA33" s="5"/>
      <c r="AB33" s="5"/>
    </row>
    <row r="34" spans="1:28">
      <c r="A34" s="94"/>
      <c r="B34" s="93" t="s">
        <v>9</v>
      </c>
      <c r="C34" s="97">
        <f>SUMIFS('Fluid 2 Transfer'!$O$12:$O$1000,'Fluid 2 Transfer'!$K$12:$K$1000,2,'Fluid 2 Transfer'!$H$12:$H$1000,'Fluid 2 Plate'!$B34 &amp; 'Fluid 2 Plate'!C$24)</f>
        <v>2.2916666666666669E-2</v>
      </c>
      <c r="D34" s="97">
        <f>SUMIFS('Fluid 2 Transfer'!$O$12:$O$1000,'Fluid 2 Transfer'!$K$12:$K$1000,2,'Fluid 2 Transfer'!$H$12:$H$1000,'Fluid 2 Plate'!$B34 &amp; 'Fluid 2 Plate'!D$24)</f>
        <v>2.2916666666666669E-2</v>
      </c>
      <c r="E34" s="97">
        <f>SUMIFS('Fluid 2 Transfer'!$O$12:$O$1000,'Fluid 2 Transfer'!$K$12:$K$1000,2,'Fluid 2 Transfer'!$H$12:$H$1000,'Fluid 2 Plate'!$B34 &amp; 'Fluid 2 Plate'!E$24)</f>
        <v>2.2916666666666669E-2</v>
      </c>
      <c r="F34" s="97">
        <f>SUMIFS('Fluid 2 Transfer'!$O$12:$O$1000,'Fluid 2 Transfer'!$K$12:$K$1000,2,'Fluid 2 Transfer'!$H$12:$H$1000,'Fluid 2 Plate'!$B34 &amp; 'Fluid 2 Plate'!F$24)</f>
        <v>2.2916666666666669E-2</v>
      </c>
      <c r="G34" s="97">
        <f>SUMIFS('Fluid 2 Transfer'!$O$12:$O$1000,'Fluid 2 Transfer'!$K$12:$K$1000,2,'Fluid 2 Transfer'!$H$12:$H$1000,'Fluid 2 Plate'!$B34 &amp; 'Fluid 2 Plate'!G$24)</f>
        <v>2.2916666666666669E-2</v>
      </c>
      <c r="H34" s="97">
        <f>SUMIFS('Fluid 2 Transfer'!$O$12:$O$1000,'Fluid 2 Transfer'!$K$12:$K$1000,2,'Fluid 2 Transfer'!$H$12:$H$1000,'Fluid 2 Plate'!$B34 &amp; 'Fluid 2 Plate'!H$24)</f>
        <v>2.2916666666666669E-2</v>
      </c>
      <c r="I34" s="97">
        <f>SUMIFS('Fluid 2 Transfer'!$O$12:$O$1000,'Fluid 2 Transfer'!$K$12:$K$1000,2,'Fluid 2 Transfer'!$H$12:$H$1000,'Fluid 2 Plate'!$B34 &amp; 'Fluid 2 Plate'!I$24)</f>
        <v>2.2916666666666669E-2</v>
      </c>
      <c r="J34" s="97">
        <f>SUMIFS('Fluid 2 Transfer'!$O$12:$O$1000,'Fluid 2 Transfer'!$K$12:$K$1000,2,'Fluid 2 Transfer'!$H$12:$H$1000,'Fluid 2 Plate'!$B34 &amp; 'Fluid 2 Plate'!J$24)</f>
        <v>2.2916666666666669E-2</v>
      </c>
      <c r="K34" s="97">
        <f>SUMIFS('Fluid 2 Transfer'!$O$12:$O$1000,'Fluid 2 Transfer'!$K$12:$K$1000,2,'Fluid 2 Transfer'!$H$12:$H$1000,'Fluid 2 Plate'!$B34 &amp; 'Fluid 2 Plate'!K$24)</f>
        <v>2.2916666666666669E-2</v>
      </c>
      <c r="L34" s="97">
        <f>SUMIFS('Fluid 2 Transfer'!$O$12:$O$1000,'Fluid 2 Transfer'!$K$12:$K$1000,2,'Fluid 2 Transfer'!$H$12:$H$1000,'Fluid 2 Plate'!$B34 &amp; 'Fluid 2 Plate'!L$24)</f>
        <v>2.2916666666666669E-2</v>
      </c>
      <c r="M34" s="97">
        <f>SUMIFS('Fluid 2 Transfer'!$O$12:$O$1000,'Fluid 2 Transfer'!$K$12:$K$1000,2,'Fluid 2 Transfer'!$H$12:$H$1000,'Fluid 2 Plate'!$B34 &amp; 'Fluid 2 Plate'!M$24)</f>
        <v>2.2916666666666669E-2</v>
      </c>
      <c r="N34" s="97">
        <f>SUMIFS('Fluid 2 Transfer'!$O$12:$O$1000,'Fluid 2 Transfer'!$K$12:$K$1000,2,'Fluid 2 Transfer'!$H$12:$H$1000,'Fluid 2 Plate'!$B34 &amp; 'Fluid 2 Plate'!N$24)</f>
        <v>2.2916666666666669E-2</v>
      </c>
      <c r="O34" s="97">
        <f>SUMIFS('Fluid 2 Transfer'!$O$12:$O$1000,'Fluid 2 Transfer'!$K$12:$K$1000,2,'Fluid 2 Transfer'!$H$12:$H$1000,'Fluid 2 Plate'!$B34 &amp; 'Fluid 2 Plate'!O$24)</f>
        <v>2.2916666666666669E-2</v>
      </c>
      <c r="P34" s="97">
        <f>SUMIFS('Fluid 2 Transfer'!$O$12:$O$1000,'Fluid 2 Transfer'!$K$12:$K$1000,2,'Fluid 2 Transfer'!$H$12:$H$1000,'Fluid 2 Plate'!$B34 &amp; 'Fluid 2 Plate'!P$24)</f>
        <v>2.2916666666666669E-2</v>
      </c>
      <c r="Q34" s="97">
        <f>SUMIFS('Fluid 2 Transfer'!$O$12:$O$1000,'Fluid 2 Transfer'!$K$12:$K$1000,2,'Fluid 2 Transfer'!$H$12:$H$1000,'Fluid 2 Plate'!$B34 &amp; 'Fluid 2 Plate'!Q$24)</f>
        <v>2.2916666666666669E-2</v>
      </c>
      <c r="R34" s="97">
        <f>SUMIFS('Fluid 2 Transfer'!$O$12:$O$1000,'Fluid 2 Transfer'!$K$12:$K$1000,2,'Fluid 2 Transfer'!$H$12:$H$1000,'Fluid 2 Plate'!$B34 &amp; 'Fluid 2 Plate'!R$24)</f>
        <v>2.2916666666666669E-2</v>
      </c>
      <c r="S34" s="97">
        <f>SUMIFS('Fluid 2 Transfer'!$O$12:$O$1000,'Fluid 2 Transfer'!$K$12:$K$1000,2,'Fluid 2 Transfer'!$H$12:$H$1000,'Fluid 2 Plate'!$B34 &amp; 'Fluid 2 Plate'!S$24)</f>
        <v>0</v>
      </c>
      <c r="T34" s="97">
        <f>SUMIFS('Fluid 2 Transfer'!$O$12:$O$1000,'Fluid 2 Transfer'!$K$12:$K$1000,2,'Fluid 2 Transfer'!$H$12:$H$1000,'Fluid 2 Plate'!$B34 &amp; 'Fluid 2 Plate'!T$24)</f>
        <v>0</v>
      </c>
      <c r="U34" s="97">
        <f>SUMIFS('Fluid 2 Transfer'!$O$12:$O$1000,'Fluid 2 Transfer'!$K$12:$K$1000,2,'Fluid 2 Transfer'!$H$12:$H$1000,'Fluid 2 Plate'!$B34 &amp; 'Fluid 2 Plate'!U$24)</f>
        <v>0</v>
      </c>
      <c r="V34" s="97">
        <f>SUMIFS('Fluid 2 Transfer'!$O$12:$O$1000,'Fluid 2 Transfer'!$K$12:$K$1000,2,'Fluid 2 Transfer'!$H$12:$H$1000,'Fluid 2 Plate'!$B34 &amp; 'Fluid 2 Plate'!V$24)</f>
        <v>2.2916666666666669E-2</v>
      </c>
      <c r="W34" s="97">
        <f>SUMIFS('Fluid 2 Transfer'!$O$12:$O$1000,'Fluid 2 Transfer'!$K$12:$K$1000,2,'Fluid 2 Transfer'!$H$12:$H$1000,'Fluid 2 Plate'!$B34 &amp; 'Fluid 2 Plate'!W$24)</f>
        <v>2.2916666666666669E-2</v>
      </c>
      <c r="X34" s="97">
        <f>SUMIFS('Fluid 2 Transfer'!$O$12:$O$1000,'Fluid 2 Transfer'!$K$12:$K$1000,2,'Fluid 2 Transfer'!$H$12:$H$1000,'Fluid 2 Plate'!$B34 &amp; 'Fluid 2 Plate'!X$24)</f>
        <v>0</v>
      </c>
      <c r="Y34" s="97">
        <f>SUMIFS('Fluid 2 Transfer'!$O$12:$O$1000,'Fluid 2 Transfer'!$K$12:$K$1000,2,'Fluid 2 Transfer'!$H$12:$H$1000,'Fluid 2 Plate'!$B34 &amp; 'Fluid 2 Plate'!Y$24)</f>
        <v>0</v>
      </c>
      <c r="Z34" s="97">
        <f>SUMIFS('Fluid 2 Transfer'!$O$12:$O$1000,'Fluid 2 Transfer'!$K$12:$K$1000,2,'Fluid 2 Transfer'!$H$12:$H$1000,'Fluid 2 Plate'!$B34 &amp; 'Fluid 2 Plate'!Z$24)</f>
        <v>0</v>
      </c>
      <c r="AA34" s="5"/>
      <c r="AB34" s="5"/>
    </row>
    <row r="35" spans="1:28">
      <c r="A35" s="94"/>
      <c r="B35" s="93" t="s">
        <v>10</v>
      </c>
      <c r="C35" s="97">
        <f>SUMIFS('Fluid 2 Transfer'!$O$12:$O$1000,'Fluid 2 Transfer'!$K$12:$K$1000,2,'Fluid 2 Transfer'!$H$12:$H$1000,'Fluid 2 Plate'!$B35 &amp; 'Fluid 2 Plate'!C$24)</f>
        <v>7.6249999999999998E-3</v>
      </c>
      <c r="D35" s="97">
        <f>SUMIFS('Fluid 2 Transfer'!$O$12:$O$1000,'Fluid 2 Transfer'!$K$12:$K$1000,2,'Fluid 2 Transfer'!$H$12:$H$1000,'Fluid 2 Plate'!$B35 &amp; 'Fluid 2 Plate'!D$24)</f>
        <v>7.6249999999999998E-3</v>
      </c>
      <c r="E35" s="97">
        <f>SUMIFS('Fluid 2 Transfer'!$O$12:$O$1000,'Fluid 2 Transfer'!$K$12:$K$1000,2,'Fluid 2 Transfer'!$H$12:$H$1000,'Fluid 2 Plate'!$B35 &amp; 'Fluid 2 Plate'!E$24)</f>
        <v>7.6249999999999998E-3</v>
      </c>
      <c r="F35" s="97">
        <f>SUMIFS('Fluid 2 Transfer'!$O$12:$O$1000,'Fluid 2 Transfer'!$K$12:$K$1000,2,'Fluid 2 Transfer'!$H$12:$H$1000,'Fluid 2 Plate'!$B35 &amp; 'Fluid 2 Plate'!F$24)</f>
        <v>7.6249999999999998E-3</v>
      </c>
      <c r="G35" s="97">
        <f>SUMIFS('Fluid 2 Transfer'!$O$12:$O$1000,'Fluid 2 Transfer'!$K$12:$K$1000,2,'Fluid 2 Transfer'!$H$12:$H$1000,'Fluid 2 Plate'!$B35 &amp; 'Fluid 2 Plate'!G$24)</f>
        <v>7.6249999999999998E-3</v>
      </c>
      <c r="H35" s="97">
        <f>SUMIFS('Fluid 2 Transfer'!$O$12:$O$1000,'Fluid 2 Transfer'!$K$12:$K$1000,2,'Fluid 2 Transfer'!$H$12:$H$1000,'Fluid 2 Plate'!$B35 &amp; 'Fluid 2 Plate'!H$24)</f>
        <v>7.6249999999999998E-3</v>
      </c>
      <c r="I35" s="97">
        <f>SUMIFS('Fluid 2 Transfer'!$O$12:$O$1000,'Fluid 2 Transfer'!$K$12:$K$1000,2,'Fluid 2 Transfer'!$H$12:$H$1000,'Fluid 2 Plate'!$B35 &amp; 'Fluid 2 Plate'!I$24)</f>
        <v>7.6249999999999998E-3</v>
      </c>
      <c r="J35" s="97">
        <f>SUMIFS('Fluid 2 Transfer'!$O$12:$O$1000,'Fluid 2 Transfer'!$K$12:$K$1000,2,'Fluid 2 Transfer'!$H$12:$H$1000,'Fluid 2 Plate'!$B35 &amp; 'Fluid 2 Plate'!J$24)</f>
        <v>7.6249999999999998E-3</v>
      </c>
      <c r="K35" s="97">
        <f>SUMIFS('Fluid 2 Transfer'!$O$12:$O$1000,'Fluid 2 Transfer'!$K$12:$K$1000,2,'Fluid 2 Transfer'!$H$12:$H$1000,'Fluid 2 Plate'!$B35 &amp; 'Fluid 2 Plate'!K$24)</f>
        <v>7.6249999999999998E-3</v>
      </c>
      <c r="L35" s="97">
        <f>SUMIFS('Fluid 2 Transfer'!$O$12:$O$1000,'Fluid 2 Transfer'!$K$12:$K$1000,2,'Fluid 2 Transfer'!$H$12:$H$1000,'Fluid 2 Plate'!$B35 &amp; 'Fluid 2 Plate'!L$24)</f>
        <v>7.6249999999999998E-3</v>
      </c>
      <c r="M35" s="97">
        <f>SUMIFS('Fluid 2 Transfer'!$O$12:$O$1000,'Fluid 2 Transfer'!$K$12:$K$1000,2,'Fluid 2 Transfer'!$H$12:$H$1000,'Fluid 2 Plate'!$B35 &amp; 'Fluid 2 Plate'!M$24)</f>
        <v>7.6249999999999998E-3</v>
      </c>
      <c r="N35" s="97">
        <f>SUMIFS('Fluid 2 Transfer'!$O$12:$O$1000,'Fluid 2 Transfer'!$K$12:$K$1000,2,'Fluid 2 Transfer'!$H$12:$H$1000,'Fluid 2 Plate'!$B35 &amp; 'Fluid 2 Plate'!N$24)</f>
        <v>7.6249999999999998E-3</v>
      </c>
      <c r="O35" s="97">
        <f>SUMIFS('Fluid 2 Transfer'!$O$12:$O$1000,'Fluid 2 Transfer'!$K$12:$K$1000,2,'Fluid 2 Transfer'!$H$12:$H$1000,'Fluid 2 Plate'!$B35 &amp; 'Fluid 2 Plate'!O$24)</f>
        <v>7.6249999999999998E-3</v>
      </c>
      <c r="P35" s="97">
        <f>SUMIFS('Fluid 2 Transfer'!$O$12:$O$1000,'Fluid 2 Transfer'!$K$12:$K$1000,2,'Fluid 2 Transfer'!$H$12:$H$1000,'Fluid 2 Plate'!$B35 &amp; 'Fluid 2 Plate'!P$24)</f>
        <v>7.6249999999999998E-3</v>
      </c>
      <c r="Q35" s="97">
        <f>SUMIFS('Fluid 2 Transfer'!$O$12:$O$1000,'Fluid 2 Transfer'!$K$12:$K$1000,2,'Fluid 2 Transfer'!$H$12:$H$1000,'Fluid 2 Plate'!$B35 &amp; 'Fluid 2 Plate'!Q$24)</f>
        <v>7.6249999999999998E-3</v>
      </c>
      <c r="R35" s="97">
        <f>SUMIFS('Fluid 2 Transfer'!$O$12:$O$1000,'Fluid 2 Transfer'!$K$12:$K$1000,2,'Fluid 2 Transfer'!$H$12:$H$1000,'Fluid 2 Plate'!$B35 &amp; 'Fluid 2 Plate'!R$24)</f>
        <v>7.6249999999999998E-3</v>
      </c>
      <c r="S35" s="97">
        <f>SUMIFS('Fluid 2 Transfer'!$O$12:$O$1000,'Fluid 2 Transfer'!$K$12:$K$1000,2,'Fluid 2 Transfer'!$H$12:$H$1000,'Fluid 2 Plate'!$B35 &amp; 'Fluid 2 Plate'!S$24)</f>
        <v>0</v>
      </c>
      <c r="T35" s="97">
        <f>SUMIFS('Fluid 2 Transfer'!$O$12:$O$1000,'Fluid 2 Transfer'!$K$12:$K$1000,2,'Fluid 2 Transfer'!$H$12:$H$1000,'Fluid 2 Plate'!$B35 &amp; 'Fluid 2 Plate'!T$24)</f>
        <v>0</v>
      </c>
      <c r="U35" s="97">
        <f>SUMIFS('Fluid 2 Transfer'!$O$12:$O$1000,'Fluid 2 Transfer'!$K$12:$K$1000,2,'Fluid 2 Transfer'!$H$12:$H$1000,'Fluid 2 Plate'!$B35 &amp; 'Fluid 2 Plate'!U$24)</f>
        <v>0</v>
      </c>
      <c r="V35" s="97">
        <f>SUMIFS('Fluid 2 Transfer'!$O$12:$O$1000,'Fluid 2 Transfer'!$K$12:$K$1000,2,'Fluid 2 Transfer'!$H$12:$H$1000,'Fluid 2 Plate'!$B35 &amp; 'Fluid 2 Plate'!V$24)</f>
        <v>7.6249999999999998E-3</v>
      </c>
      <c r="W35" s="97">
        <f>SUMIFS('Fluid 2 Transfer'!$O$12:$O$1000,'Fluid 2 Transfer'!$K$12:$K$1000,2,'Fluid 2 Transfer'!$H$12:$H$1000,'Fluid 2 Plate'!$B35 &amp; 'Fluid 2 Plate'!W$24)</f>
        <v>7.6249999999999998E-3</v>
      </c>
      <c r="X35" s="97">
        <f>SUMIFS('Fluid 2 Transfer'!$O$12:$O$1000,'Fluid 2 Transfer'!$K$12:$K$1000,2,'Fluid 2 Transfer'!$H$12:$H$1000,'Fluid 2 Plate'!$B35 &amp; 'Fluid 2 Plate'!X$24)</f>
        <v>0</v>
      </c>
      <c r="Y35" s="97">
        <f>SUMIFS('Fluid 2 Transfer'!$O$12:$O$1000,'Fluid 2 Transfer'!$K$12:$K$1000,2,'Fluid 2 Transfer'!$H$12:$H$1000,'Fluid 2 Plate'!$B35 &amp; 'Fluid 2 Plate'!Y$24)</f>
        <v>0</v>
      </c>
      <c r="Z35" s="97">
        <f>SUMIFS('Fluid 2 Transfer'!$O$12:$O$1000,'Fluid 2 Transfer'!$K$12:$K$1000,2,'Fluid 2 Transfer'!$H$12:$H$1000,'Fluid 2 Plate'!$B35 &amp; 'Fluid 2 Plate'!Z$24)</f>
        <v>0</v>
      </c>
      <c r="AA35" s="5"/>
      <c r="AB35" s="5"/>
    </row>
    <row r="36" spans="1:28">
      <c r="A36" s="94"/>
      <c r="B36" s="93" t="s">
        <v>11</v>
      </c>
      <c r="C36" s="97">
        <f>SUMIFS('Fluid 2 Transfer'!$O$12:$O$1000,'Fluid 2 Transfer'!$K$12:$K$1000,2,'Fluid 2 Transfer'!$H$12:$H$1000,'Fluid 2 Plate'!$B36 &amp; 'Fluid 2 Plate'!C$24)</f>
        <v>2.5416666666666669E-3</v>
      </c>
      <c r="D36" s="97">
        <f>SUMIFS('Fluid 2 Transfer'!$O$12:$O$1000,'Fluid 2 Transfer'!$K$12:$K$1000,2,'Fluid 2 Transfer'!$H$12:$H$1000,'Fluid 2 Plate'!$B36 &amp; 'Fluid 2 Plate'!D$24)</f>
        <v>2.5416666666666669E-3</v>
      </c>
      <c r="E36" s="97">
        <f>SUMIFS('Fluid 2 Transfer'!$O$12:$O$1000,'Fluid 2 Transfer'!$K$12:$K$1000,2,'Fluid 2 Transfer'!$H$12:$H$1000,'Fluid 2 Plate'!$B36 &amp; 'Fluid 2 Plate'!E$24)</f>
        <v>2.5416666666666669E-3</v>
      </c>
      <c r="F36" s="97">
        <f>SUMIFS('Fluid 2 Transfer'!$O$12:$O$1000,'Fluid 2 Transfer'!$K$12:$K$1000,2,'Fluid 2 Transfer'!$H$12:$H$1000,'Fluid 2 Plate'!$B36 &amp; 'Fluid 2 Plate'!F$24)</f>
        <v>2.5416666666666669E-3</v>
      </c>
      <c r="G36" s="97">
        <f>SUMIFS('Fluid 2 Transfer'!$O$12:$O$1000,'Fluid 2 Transfer'!$K$12:$K$1000,2,'Fluid 2 Transfer'!$H$12:$H$1000,'Fluid 2 Plate'!$B36 &amp; 'Fluid 2 Plate'!G$24)</f>
        <v>2.5416666666666669E-3</v>
      </c>
      <c r="H36" s="97">
        <f>SUMIFS('Fluid 2 Transfer'!$O$12:$O$1000,'Fluid 2 Transfer'!$K$12:$K$1000,2,'Fluid 2 Transfer'!$H$12:$H$1000,'Fluid 2 Plate'!$B36 &amp; 'Fluid 2 Plate'!H$24)</f>
        <v>2.5416666666666669E-3</v>
      </c>
      <c r="I36" s="97">
        <f>SUMIFS('Fluid 2 Transfer'!$O$12:$O$1000,'Fluid 2 Transfer'!$K$12:$K$1000,2,'Fluid 2 Transfer'!$H$12:$H$1000,'Fluid 2 Plate'!$B36 &amp; 'Fluid 2 Plate'!I$24)</f>
        <v>2.5416666666666669E-3</v>
      </c>
      <c r="J36" s="97">
        <f>SUMIFS('Fluid 2 Transfer'!$O$12:$O$1000,'Fluid 2 Transfer'!$K$12:$K$1000,2,'Fluid 2 Transfer'!$H$12:$H$1000,'Fluid 2 Plate'!$B36 &amp; 'Fluid 2 Plate'!J$24)</f>
        <v>2.5416666666666669E-3</v>
      </c>
      <c r="K36" s="97">
        <f>SUMIFS('Fluid 2 Transfer'!$O$12:$O$1000,'Fluid 2 Transfer'!$K$12:$K$1000,2,'Fluid 2 Transfer'!$H$12:$H$1000,'Fluid 2 Plate'!$B36 &amp; 'Fluid 2 Plate'!K$24)</f>
        <v>2.5416666666666669E-3</v>
      </c>
      <c r="L36" s="97">
        <f>SUMIFS('Fluid 2 Transfer'!$O$12:$O$1000,'Fluid 2 Transfer'!$K$12:$K$1000,2,'Fluid 2 Transfer'!$H$12:$H$1000,'Fluid 2 Plate'!$B36 &amp; 'Fluid 2 Plate'!L$24)</f>
        <v>2.5416666666666669E-3</v>
      </c>
      <c r="M36" s="97">
        <f>SUMIFS('Fluid 2 Transfer'!$O$12:$O$1000,'Fluid 2 Transfer'!$K$12:$K$1000,2,'Fluid 2 Transfer'!$H$12:$H$1000,'Fluid 2 Plate'!$B36 &amp; 'Fluid 2 Plate'!M$24)</f>
        <v>2.5416666666666669E-3</v>
      </c>
      <c r="N36" s="97">
        <f>SUMIFS('Fluid 2 Transfer'!$O$12:$O$1000,'Fluid 2 Transfer'!$K$12:$K$1000,2,'Fluid 2 Transfer'!$H$12:$H$1000,'Fluid 2 Plate'!$B36 &amp; 'Fluid 2 Plate'!N$24)</f>
        <v>2.5416666666666669E-3</v>
      </c>
      <c r="O36" s="97">
        <f>SUMIFS('Fluid 2 Transfer'!$O$12:$O$1000,'Fluid 2 Transfer'!$K$12:$K$1000,2,'Fluid 2 Transfer'!$H$12:$H$1000,'Fluid 2 Plate'!$B36 &amp; 'Fluid 2 Plate'!O$24)</f>
        <v>2.5416666666666669E-3</v>
      </c>
      <c r="P36" s="97">
        <f>SUMIFS('Fluid 2 Transfer'!$O$12:$O$1000,'Fluid 2 Transfer'!$K$12:$K$1000,2,'Fluid 2 Transfer'!$H$12:$H$1000,'Fluid 2 Plate'!$B36 &amp; 'Fluid 2 Plate'!P$24)</f>
        <v>2.5416666666666669E-3</v>
      </c>
      <c r="Q36" s="97">
        <f>SUMIFS('Fluid 2 Transfer'!$O$12:$O$1000,'Fluid 2 Transfer'!$K$12:$K$1000,2,'Fluid 2 Transfer'!$H$12:$H$1000,'Fluid 2 Plate'!$B36 &amp; 'Fluid 2 Plate'!Q$24)</f>
        <v>2.5416666666666669E-3</v>
      </c>
      <c r="R36" s="97">
        <f>SUMIFS('Fluid 2 Transfer'!$O$12:$O$1000,'Fluid 2 Transfer'!$K$12:$K$1000,2,'Fluid 2 Transfer'!$H$12:$H$1000,'Fluid 2 Plate'!$B36 &amp; 'Fluid 2 Plate'!R$24)</f>
        <v>2.5416666666666669E-3</v>
      </c>
      <c r="S36" s="97">
        <f>SUMIFS('Fluid 2 Transfer'!$O$12:$O$1000,'Fluid 2 Transfer'!$K$12:$K$1000,2,'Fluid 2 Transfer'!$H$12:$H$1000,'Fluid 2 Plate'!$B36 &amp; 'Fluid 2 Plate'!S$24)</f>
        <v>0</v>
      </c>
      <c r="T36" s="97">
        <f>SUMIFS('Fluid 2 Transfer'!$O$12:$O$1000,'Fluid 2 Transfer'!$K$12:$K$1000,2,'Fluid 2 Transfer'!$H$12:$H$1000,'Fluid 2 Plate'!$B36 &amp; 'Fluid 2 Plate'!T$24)</f>
        <v>0</v>
      </c>
      <c r="U36" s="97">
        <f>SUMIFS('Fluid 2 Transfer'!$O$12:$O$1000,'Fluid 2 Transfer'!$K$12:$K$1000,2,'Fluid 2 Transfer'!$H$12:$H$1000,'Fluid 2 Plate'!$B36 &amp; 'Fluid 2 Plate'!U$24)</f>
        <v>0</v>
      </c>
      <c r="V36" s="97">
        <f>SUMIFS('Fluid 2 Transfer'!$O$12:$O$1000,'Fluid 2 Transfer'!$K$12:$K$1000,2,'Fluid 2 Transfer'!$H$12:$H$1000,'Fluid 2 Plate'!$B36 &amp; 'Fluid 2 Plate'!V$24)</f>
        <v>2.5416666666666669E-3</v>
      </c>
      <c r="W36" s="97">
        <f>SUMIFS('Fluid 2 Transfer'!$O$12:$O$1000,'Fluid 2 Transfer'!$K$12:$K$1000,2,'Fluid 2 Transfer'!$H$12:$H$1000,'Fluid 2 Plate'!$B36 &amp; 'Fluid 2 Plate'!W$24)</f>
        <v>2.5416666666666669E-3</v>
      </c>
      <c r="X36" s="97">
        <f>SUMIFS('Fluid 2 Transfer'!$O$12:$O$1000,'Fluid 2 Transfer'!$K$12:$K$1000,2,'Fluid 2 Transfer'!$H$12:$H$1000,'Fluid 2 Plate'!$B36 &amp; 'Fluid 2 Plate'!X$24)</f>
        <v>0</v>
      </c>
      <c r="Y36" s="97">
        <f>SUMIFS('Fluid 2 Transfer'!$O$12:$O$1000,'Fluid 2 Transfer'!$K$12:$K$1000,2,'Fluid 2 Transfer'!$H$12:$H$1000,'Fluid 2 Plate'!$B36 &amp; 'Fluid 2 Plate'!Y$24)</f>
        <v>0</v>
      </c>
      <c r="Z36" s="97">
        <f>SUMIFS('Fluid 2 Transfer'!$O$12:$O$1000,'Fluid 2 Transfer'!$K$12:$K$1000,2,'Fluid 2 Transfer'!$H$12:$H$1000,'Fluid 2 Plate'!$B36 &amp; 'Fluid 2 Plate'!Z$24)</f>
        <v>0</v>
      </c>
      <c r="AA36" s="5"/>
      <c r="AB36" s="5"/>
    </row>
    <row r="37" spans="1:28">
      <c r="A37" s="94"/>
      <c r="B37" s="93" t="s">
        <v>12</v>
      </c>
      <c r="C37" s="97">
        <f>SUMIFS('Fluid 2 Transfer'!$O$12:$O$1000,'Fluid 2 Transfer'!$K$12:$K$1000,2,'Fluid 2 Transfer'!$H$12:$H$1000,'Fluid 2 Plate'!$B37 &amp; 'Fluid 2 Plate'!C$24)</f>
        <v>8.437500000000001E-4</v>
      </c>
      <c r="D37" s="97">
        <f>SUMIFS('Fluid 2 Transfer'!$O$12:$O$1000,'Fluid 2 Transfer'!$K$12:$K$1000,2,'Fluid 2 Transfer'!$H$12:$H$1000,'Fluid 2 Plate'!$B37 &amp; 'Fluid 2 Plate'!D$24)</f>
        <v>8.437500000000001E-4</v>
      </c>
      <c r="E37" s="97">
        <f>SUMIFS('Fluid 2 Transfer'!$O$12:$O$1000,'Fluid 2 Transfer'!$K$12:$K$1000,2,'Fluid 2 Transfer'!$H$12:$H$1000,'Fluid 2 Plate'!$B37 &amp; 'Fluid 2 Plate'!E$24)</f>
        <v>8.437500000000001E-4</v>
      </c>
      <c r="F37" s="97">
        <f>SUMIFS('Fluid 2 Transfer'!$O$12:$O$1000,'Fluid 2 Transfer'!$K$12:$K$1000,2,'Fluid 2 Transfer'!$H$12:$H$1000,'Fluid 2 Plate'!$B37 &amp; 'Fluid 2 Plate'!F$24)</f>
        <v>8.437500000000001E-4</v>
      </c>
      <c r="G37" s="97">
        <f>SUMIFS('Fluid 2 Transfer'!$O$12:$O$1000,'Fluid 2 Transfer'!$K$12:$K$1000,2,'Fluid 2 Transfer'!$H$12:$H$1000,'Fluid 2 Plate'!$B37 &amp; 'Fluid 2 Plate'!G$24)</f>
        <v>8.437500000000001E-4</v>
      </c>
      <c r="H37" s="97">
        <f>SUMIFS('Fluid 2 Transfer'!$O$12:$O$1000,'Fluid 2 Transfer'!$K$12:$K$1000,2,'Fluid 2 Transfer'!$H$12:$H$1000,'Fluid 2 Plate'!$B37 &amp; 'Fluid 2 Plate'!H$24)</f>
        <v>8.437500000000001E-4</v>
      </c>
      <c r="I37" s="97">
        <f>SUMIFS('Fluid 2 Transfer'!$O$12:$O$1000,'Fluid 2 Transfer'!$K$12:$K$1000,2,'Fluid 2 Transfer'!$H$12:$H$1000,'Fluid 2 Plate'!$B37 &amp; 'Fluid 2 Plate'!I$24)</f>
        <v>8.437500000000001E-4</v>
      </c>
      <c r="J37" s="97">
        <f>SUMIFS('Fluid 2 Transfer'!$O$12:$O$1000,'Fluid 2 Transfer'!$K$12:$K$1000,2,'Fluid 2 Transfer'!$H$12:$H$1000,'Fluid 2 Plate'!$B37 &amp; 'Fluid 2 Plate'!J$24)</f>
        <v>8.437500000000001E-4</v>
      </c>
      <c r="K37" s="97">
        <f>SUMIFS('Fluid 2 Transfer'!$O$12:$O$1000,'Fluid 2 Transfer'!$K$12:$K$1000,2,'Fluid 2 Transfer'!$H$12:$H$1000,'Fluid 2 Plate'!$B37 &amp; 'Fluid 2 Plate'!K$24)</f>
        <v>8.437500000000001E-4</v>
      </c>
      <c r="L37" s="97">
        <f>SUMIFS('Fluid 2 Transfer'!$O$12:$O$1000,'Fluid 2 Transfer'!$K$12:$K$1000,2,'Fluid 2 Transfer'!$H$12:$H$1000,'Fluid 2 Plate'!$B37 &amp; 'Fluid 2 Plate'!L$24)</f>
        <v>8.437500000000001E-4</v>
      </c>
      <c r="M37" s="97">
        <f>SUMIFS('Fluid 2 Transfer'!$O$12:$O$1000,'Fluid 2 Transfer'!$K$12:$K$1000,2,'Fluid 2 Transfer'!$H$12:$H$1000,'Fluid 2 Plate'!$B37 &amp; 'Fluid 2 Plate'!M$24)</f>
        <v>8.437500000000001E-4</v>
      </c>
      <c r="N37" s="97">
        <f>SUMIFS('Fluid 2 Transfer'!$O$12:$O$1000,'Fluid 2 Transfer'!$K$12:$K$1000,2,'Fluid 2 Transfer'!$H$12:$H$1000,'Fluid 2 Plate'!$B37 &amp; 'Fluid 2 Plate'!N$24)</f>
        <v>8.437500000000001E-4</v>
      </c>
      <c r="O37" s="97">
        <f>SUMIFS('Fluid 2 Transfer'!$O$12:$O$1000,'Fluid 2 Transfer'!$K$12:$K$1000,2,'Fluid 2 Transfer'!$H$12:$H$1000,'Fluid 2 Plate'!$B37 &amp; 'Fluid 2 Plate'!O$24)</f>
        <v>8.437500000000001E-4</v>
      </c>
      <c r="P37" s="97">
        <f>SUMIFS('Fluid 2 Transfer'!$O$12:$O$1000,'Fluid 2 Transfer'!$K$12:$K$1000,2,'Fluid 2 Transfer'!$H$12:$H$1000,'Fluid 2 Plate'!$B37 &amp; 'Fluid 2 Plate'!P$24)</f>
        <v>8.437500000000001E-4</v>
      </c>
      <c r="Q37" s="97">
        <f>SUMIFS('Fluid 2 Transfer'!$O$12:$O$1000,'Fluid 2 Transfer'!$K$12:$K$1000,2,'Fluid 2 Transfer'!$H$12:$H$1000,'Fluid 2 Plate'!$B37 &amp; 'Fluid 2 Plate'!Q$24)</f>
        <v>8.437500000000001E-4</v>
      </c>
      <c r="R37" s="97">
        <f>SUMIFS('Fluid 2 Transfer'!$O$12:$O$1000,'Fluid 2 Transfer'!$K$12:$K$1000,2,'Fluid 2 Transfer'!$H$12:$H$1000,'Fluid 2 Plate'!$B37 &amp; 'Fluid 2 Plate'!R$24)</f>
        <v>8.437500000000001E-4</v>
      </c>
      <c r="S37" s="97">
        <f>SUMIFS('Fluid 2 Transfer'!$O$12:$O$1000,'Fluid 2 Transfer'!$K$12:$K$1000,2,'Fluid 2 Transfer'!$H$12:$H$1000,'Fluid 2 Plate'!$B37 &amp; 'Fluid 2 Plate'!S$24)</f>
        <v>0</v>
      </c>
      <c r="T37" s="97">
        <f>SUMIFS('Fluid 2 Transfer'!$O$12:$O$1000,'Fluid 2 Transfer'!$K$12:$K$1000,2,'Fluid 2 Transfer'!$H$12:$H$1000,'Fluid 2 Plate'!$B37 &amp; 'Fluid 2 Plate'!T$24)</f>
        <v>0</v>
      </c>
      <c r="U37" s="97">
        <f>SUMIFS('Fluid 2 Transfer'!$O$12:$O$1000,'Fluid 2 Transfer'!$K$12:$K$1000,2,'Fluid 2 Transfer'!$H$12:$H$1000,'Fluid 2 Plate'!$B37 &amp; 'Fluid 2 Plate'!U$24)</f>
        <v>0</v>
      </c>
      <c r="V37" s="97">
        <f>SUMIFS('Fluid 2 Transfer'!$O$12:$O$1000,'Fluid 2 Transfer'!$K$12:$K$1000,2,'Fluid 2 Transfer'!$H$12:$H$1000,'Fluid 2 Plate'!$B37 &amp; 'Fluid 2 Plate'!V$24)</f>
        <v>8.437500000000001E-4</v>
      </c>
      <c r="W37" s="97">
        <f>SUMIFS('Fluid 2 Transfer'!$O$12:$O$1000,'Fluid 2 Transfer'!$K$12:$K$1000,2,'Fluid 2 Transfer'!$H$12:$H$1000,'Fluid 2 Plate'!$B37 &amp; 'Fluid 2 Plate'!W$24)</f>
        <v>8.437500000000001E-4</v>
      </c>
      <c r="X37" s="97">
        <f>SUMIFS('Fluid 2 Transfer'!$O$12:$O$1000,'Fluid 2 Transfer'!$K$12:$K$1000,2,'Fluid 2 Transfer'!$H$12:$H$1000,'Fluid 2 Plate'!$B37 &amp; 'Fluid 2 Plate'!X$24)</f>
        <v>0</v>
      </c>
      <c r="Y37" s="97">
        <f>SUMIFS('Fluid 2 Transfer'!$O$12:$O$1000,'Fluid 2 Transfer'!$K$12:$K$1000,2,'Fluid 2 Transfer'!$H$12:$H$1000,'Fluid 2 Plate'!$B37 &amp; 'Fluid 2 Plate'!Y$24)</f>
        <v>0</v>
      </c>
      <c r="Z37" s="97">
        <f>SUMIFS('Fluid 2 Transfer'!$O$12:$O$1000,'Fluid 2 Transfer'!$K$12:$K$1000,2,'Fluid 2 Transfer'!$H$12:$H$1000,'Fluid 2 Plate'!$B37 &amp; 'Fluid 2 Plate'!Z$24)</f>
        <v>0</v>
      </c>
    </row>
    <row r="38" spans="1:28">
      <c r="A38" s="94"/>
      <c r="B38" s="93" t="s">
        <v>13</v>
      </c>
      <c r="C38" s="97">
        <f>SUMIFS('Fluid 2 Transfer'!$O$12:$O$1000,'Fluid 2 Transfer'!$K$12:$K$1000,2,'Fluid 2 Transfer'!$H$12:$H$1000,'Fluid 2 Plate'!$B38 &amp; 'Fluid 2 Plate'!C$24)</f>
        <v>2.8125000000000003E-4</v>
      </c>
      <c r="D38" s="97">
        <f>SUMIFS('Fluid 2 Transfer'!$O$12:$O$1000,'Fluid 2 Transfer'!$K$12:$K$1000,2,'Fluid 2 Transfer'!$H$12:$H$1000,'Fluid 2 Plate'!$B38 &amp; 'Fluid 2 Plate'!D$24)</f>
        <v>2.8125000000000003E-4</v>
      </c>
      <c r="E38" s="97">
        <f>SUMIFS('Fluid 2 Transfer'!$O$12:$O$1000,'Fluid 2 Transfer'!$K$12:$K$1000,2,'Fluid 2 Transfer'!$H$12:$H$1000,'Fluid 2 Plate'!$B38 &amp; 'Fluid 2 Plate'!E$24)</f>
        <v>2.8125000000000003E-4</v>
      </c>
      <c r="F38" s="97">
        <f>SUMIFS('Fluid 2 Transfer'!$O$12:$O$1000,'Fluid 2 Transfer'!$K$12:$K$1000,2,'Fluid 2 Transfer'!$H$12:$H$1000,'Fluid 2 Plate'!$B38 &amp; 'Fluid 2 Plate'!F$24)</f>
        <v>2.8125000000000003E-4</v>
      </c>
      <c r="G38" s="97">
        <f>SUMIFS('Fluid 2 Transfer'!$O$12:$O$1000,'Fluid 2 Transfer'!$K$12:$K$1000,2,'Fluid 2 Transfer'!$H$12:$H$1000,'Fluid 2 Plate'!$B38 &amp; 'Fluid 2 Plate'!G$24)</f>
        <v>2.8125000000000003E-4</v>
      </c>
      <c r="H38" s="97">
        <f>SUMIFS('Fluid 2 Transfer'!$O$12:$O$1000,'Fluid 2 Transfer'!$K$12:$K$1000,2,'Fluid 2 Transfer'!$H$12:$H$1000,'Fluid 2 Plate'!$B38 &amp; 'Fluid 2 Plate'!H$24)</f>
        <v>2.8125000000000003E-4</v>
      </c>
      <c r="I38" s="97">
        <f>SUMIFS('Fluid 2 Transfer'!$O$12:$O$1000,'Fluid 2 Transfer'!$K$12:$K$1000,2,'Fluid 2 Transfer'!$H$12:$H$1000,'Fluid 2 Plate'!$B38 &amp; 'Fluid 2 Plate'!I$24)</f>
        <v>2.8125000000000003E-4</v>
      </c>
      <c r="J38" s="97">
        <f>SUMIFS('Fluid 2 Transfer'!$O$12:$O$1000,'Fluid 2 Transfer'!$K$12:$K$1000,2,'Fluid 2 Transfer'!$H$12:$H$1000,'Fluid 2 Plate'!$B38 &amp; 'Fluid 2 Plate'!J$24)</f>
        <v>2.8125000000000003E-4</v>
      </c>
      <c r="K38" s="97">
        <f>SUMIFS('Fluid 2 Transfer'!$O$12:$O$1000,'Fluid 2 Transfer'!$K$12:$K$1000,2,'Fluid 2 Transfer'!$H$12:$H$1000,'Fluid 2 Plate'!$B38 &amp; 'Fluid 2 Plate'!K$24)</f>
        <v>2.8125000000000003E-4</v>
      </c>
      <c r="L38" s="97">
        <f>SUMIFS('Fluid 2 Transfer'!$O$12:$O$1000,'Fluid 2 Transfer'!$K$12:$K$1000,2,'Fluid 2 Transfer'!$H$12:$H$1000,'Fluid 2 Plate'!$B38 &amp; 'Fluid 2 Plate'!L$24)</f>
        <v>2.8125000000000003E-4</v>
      </c>
      <c r="M38" s="97">
        <f>SUMIFS('Fluid 2 Transfer'!$O$12:$O$1000,'Fluid 2 Transfer'!$K$12:$K$1000,2,'Fluid 2 Transfer'!$H$12:$H$1000,'Fluid 2 Plate'!$B38 &amp; 'Fluid 2 Plate'!M$24)</f>
        <v>2.8125000000000003E-4</v>
      </c>
      <c r="N38" s="97">
        <f>SUMIFS('Fluid 2 Transfer'!$O$12:$O$1000,'Fluid 2 Transfer'!$K$12:$K$1000,2,'Fluid 2 Transfer'!$H$12:$H$1000,'Fluid 2 Plate'!$B38 &amp; 'Fluid 2 Plate'!N$24)</f>
        <v>2.8125000000000003E-4</v>
      </c>
      <c r="O38" s="97">
        <f>SUMIFS('Fluid 2 Transfer'!$O$12:$O$1000,'Fluid 2 Transfer'!$K$12:$K$1000,2,'Fluid 2 Transfer'!$H$12:$H$1000,'Fluid 2 Plate'!$B38 &amp; 'Fluid 2 Plate'!O$24)</f>
        <v>2.8125000000000003E-4</v>
      </c>
      <c r="P38" s="97">
        <f>SUMIFS('Fluid 2 Transfer'!$O$12:$O$1000,'Fluid 2 Transfer'!$K$12:$K$1000,2,'Fluid 2 Transfer'!$H$12:$H$1000,'Fluid 2 Plate'!$B38 &amp; 'Fluid 2 Plate'!P$24)</f>
        <v>2.8125000000000003E-4</v>
      </c>
      <c r="Q38" s="97">
        <f>SUMIFS('Fluid 2 Transfer'!$O$12:$O$1000,'Fluid 2 Transfer'!$K$12:$K$1000,2,'Fluid 2 Transfer'!$H$12:$H$1000,'Fluid 2 Plate'!$B38 &amp; 'Fluid 2 Plate'!Q$24)</f>
        <v>2.8125000000000003E-4</v>
      </c>
      <c r="R38" s="97">
        <f>SUMIFS('Fluid 2 Transfer'!$O$12:$O$1000,'Fluid 2 Transfer'!$K$12:$K$1000,2,'Fluid 2 Transfer'!$H$12:$H$1000,'Fluid 2 Plate'!$B38 &amp; 'Fluid 2 Plate'!R$24)</f>
        <v>2.8125000000000003E-4</v>
      </c>
      <c r="S38" s="97">
        <f>SUMIFS('Fluid 2 Transfer'!$O$12:$O$1000,'Fluid 2 Transfer'!$K$12:$K$1000,2,'Fluid 2 Transfer'!$H$12:$H$1000,'Fluid 2 Plate'!$B38 &amp; 'Fluid 2 Plate'!S$24)</f>
        <v>0</v>
      </c>
      <c r="T38" s="97">
        <f>SUMIFS('Fluid 2 Transfer'!$O$12:$O$1000,'Fluid 2 Transfer'!$K$12:$K$1000,2,'Fluid 2 Transfer'!$H$12:$H$1000,'Fluid 2 Plate'!$B38 &amp; 'Fluid 2 Plate'!T$24)</f>
        <v>0</v>
      </c>
      <c r="U38" s="97">
        <f>SUMIFS('Fluid 2 Transfer'!$O$12:$O$1000,'Fluid 2 Transfer'!$K$12:$K$1000,2,'Fluid 2 Transfer'!$H$12:$H$1000,'Fluid 2 Plate'!$B38 &amp; 'Fluid 2 Plate'!U$24)</f>
        <v>0</v>
      </c>
      <c r="V38" s="97">
        <f>SUMIFS('Fluid 2 Transfer'!$O$12:$O$1000,'Fluid 2 Transfer'!$K$12:$K$1000,2,'Fluid 2 Transfer'!$H$12:$H$1000,'Fluid 2 Plate'!$B38 &amp; 'Fluid 2 Plate'!V$24)</f>
        <v>2.8125000000000003E-4</v>
      </c>
      <c r="W38" s="97">
        <f>SUMIFS('Fluid 2 Transfer'!$O$12:$O$1000,'Fluid 2 Transfer'!$K$12:$K$1000,2,'Fluid 2 Transfer'!$H$12:$H$1000,'Fluid 2 Plate'!$B38 &amp; 'Fluid 2 Plate'!W$24)</f>
        <v>2.8125000000000003E-4</v>
      </c>
      <c r="X38" s="97">
        <f>SUMIFS('Fluid 2 Transfer'!$O$12:$O$1000,'Fluid 2 Transfer'!$K$12:$K$1000,2,'Fluid 2 Transfer'!$H$12:$H$1000,'Fluid 2 Plate'!$B38 &amp; 'Fluid 2 Plate'!X$24)</f>
        <v>0</v>
      </c>
      <c r="Y38" s="97">
        <f>SUMIFS('Fluid 2 Transfer'!$O$12:$O$1000,'Fluid 2 Transfer'!$K$12:$K$1000,2,'Fluid 2 Transfer'!$H$12:$H$1000,'Fluid 2 Plate'!$B38 &amp; 'Fluid 2 Plate'!Y$24)</f>
        <v>0</v>
      </c>
      <c r="Z38" s="97">
        <f>SUMIFS('Fluid 2 Transfer'!$O$12:$O$1000,'Fluid 2 Transfer'!$K$12:$K$1000,2,'Fluid 2 Transfer'!$H$12:$H$1000,'Fluid 2 Plate'!$B38 &amp; 'Fluid 2 Plate'!Z$24)</f>
        <v>0</v>
      </c>
    </row>
    <row r="39" spans="1:28">
      <c r="A39" s="94"/>
      <c r="B39" s="93" t="s">
        <v>14</v>
      </c>
      <c r="C39" s="97">
        <f>SUMIFS('Fluid 2 Transfer'!$O$12:$O$1000,'Fluid 2 Transfer'!$K$12:$K$1000,2,'Fluid 2 Transfer'!$H$12:$H$1000,'Fluid 2 Plate'!$B39 &amp; 'Fluid 2 Plate'!C$24)</f>
        <v>9.3750000000000002E-5</v>
      </c>
      <c r="D39" s="97">
        <f>SUMIFS('Fluid 2 Transfer'!$O$12:$O$1000,'Fluid 2 Transfer'!$K$12:$K$1000,2,'Fluid 2 Transfer'!$H$12:$H$1000,'Fluid 2 Plate'!$B39 &amp; 'Fluid 2 Plate'!D$24)</f>
        <v>9.3750000000000002E-5</v>
      </c>
      <c r="E39" s="97">
        <f>SUMIFS('Fluid 2 Transfer'!$O$12:$O$1000,'Fluid 2 Transfer'!$K$12:$K$1000,2,'Fluid 2 Transfer'!$H$12:$H$1000,'Fluid 2 Plate'!$B39 &amp; 'Fluid 2 Plate'!E$24)</f>
        <v>9.3750000000000002E-5</v>
      </c>
      <c r="F39" s="97">
        <f>SUMIFS('Fluid 2 Transfer'!$O$12:$O$1000,'Fluid 2 Transfer'!$K$12:$K$1000,2,'Fluid 2 Transfer'!$H$12:$H$1000,'Fluid 2 Plate'!$B39 &amp; 'Fluid 2 Plate'!F$24)</f>
        <v>9.3750000000000002E-5</v>
      </c>
      <c r="G39" s="97">
        <f>SUMIFS('Fluid 2 Transfer'!$O$12:$O$1000,'Fluid 2 Transfer'!$K$12:$K$1000,2,'Fluid 2 Transfer'!$H$12:$H$1000,'Fluid 2 Plate'!$B39 &amp; 'Fluid 2 Plate'!G$24)</f>
        <v>9.3750000000000002E-5</v>
      </c>
      <c r="H39" s="97">
        <f>SUMIFS('Fluid 2 Transfer'!$O$12:$O$1000,'Fluid 2 Transfer'!$K$12:$K$1000,2,'Fluid 2 Transfer'!$H$12:$H$1000,'Fluid 2 Plate'!$B39 &amp; 'Fluid 2 Plate'!H$24)</f>
        <v>9.3750000000000002E-5</v>
      </c>
      <c r="I39" s="97">
        <f>SUMIFS('Fluid 2 Transfer'!$O$12:$O$1000,'Fluid 2 Transfer'!$K$12:$K$1000,2,'Fluid 2 Transfer'!$H$12:$H$1000,'Fluid 2 Plate'!$B39 &amp; 'Fluid 2 Plate'!I$24)</f>
        <v>9.3750000000000002E-5</v>
      </c>
      <c r="J39" s="97">
        <f>SUMIFS('Fluid 2 Transfer'!$O$12:$O$1000,'Fluid 2 Transfer'!$K$12:$K$1000,2,'Fluid 2 Transfer'!$H$12:$H$1000,'Fluid 2 Plate'!$B39 &amp; 'Fluid 2 Plate'!J$24)</f>
        <v>9.3750000000000002E-5</v>
      </c>
      <c r="K39" s="97">
        <f>SUMIFS('Fluid 2 Transfer'!$O$12:$O$1000,'Fluid 2 Transfer'!$K$12:$K$1000,2,'Fluid 2 Transfer'!$H$12:$H$1000,'Fluid 2 Plate'!$B39 &amp; 'Fluid 2 Plate'!K$24)</f>
        <v>9.3750000000000002E-5</v>
      </c>
      <c r="L39" s="97">
        <f>SUMIFS('Fluid 2 Transfer'!$O$12:$O$1000,'Fluid 2 Transfer'!$K$12:$K$1000,2,'Fluid 2 Transfer'!$H$12:$H$1000,'Fluid 2 Plate'!$B39 &amp; 'Fluid 2 Plate'!L$24)</f>
        <v>9.3750000000000002E-5</v>
      </c>
      <c r="M39" s="97">
        <f>SUMIFS('Fluid 2 Transfer'!$O$12:$O$1000,'Fluid 2 Transfer'!$K$12:$K$1000,2,'Fluid 2 Transfer'!$H$12:$H$1000,'Fluid 2 Plate'!$B39 &amp; 'Fluid 2 Plate'!M$24)</f>
        <v>9.3750000000000002E-5</v>
      </c>
      <c r="N39" s="97">
        <f>SUMIFS('Fluid 2 Transfer'!$O$12:$O$1000,'Fluid 2 Transfer'!$K$12:$K$1000,2,'Fluid 2 Transfer'!$H$12:$H$1000,'Fluid 2 Plate'!$B39 &amp; 'Fluid 2 Plate'!N$24)</f>
        <v>9.3750000000000002E-5</v>
      </c>
      <c r="O39" s="97">
        <f>SUMIFS('Fluid 2 Transfer'!$O$12:$O$1000,'Fluid 2 Transfer'!$K$12:$K$1000,2,'Fluid 2 Transfer'!$H$12:$H$1000,'Fluid 2 Plate'!$B39 &amp; 'Fluid 2 Plate'!O$24)</f>
        <v>9.3750000000000002E-5</v>
      </c>
      <c r="P39" s="97">
        <f>SUMIFS('Fluid 2 Transfer'!$O$12:$O$1000,'Fluid 2 Transfer'!$K$12:$K$1000,2,'Fluid 2 Transfer'!$H$12:$H$1000,'Fluid 2 Plate'!$B39 &amp; 'Fluid 2 Plate'!P$24)</f>
        <v>9.3750000000000002E-5</v>
      </c>
      <c r="Q39" s="97">
        <f>SUMIFS('Fluid 2 Transfer'!$O$12:$O$1000,'Fluid 2 Transfer'!$K$12:$K$1000,2,'Fluid 2 Transfer'!$H$12:$H$1000,'Fluid 2 Plate'!$B39 &amp; 'Fluid 2 Plate'!Q$24)</f>
        <v>9.3750000000000002E-5</v>
      </c>
      <c r="R39" s="97">
        <f>SUMIFS('Fluid 2 Transfer'!$O$12:$O$1000,'Fluid 2 Transfer'!$K$12:$K$1000,2,'Fluid 2 Transfer'!$H$12:$H$1000,'Fluid 2 Plate'!$B39 &amp; 'Fluid 2 Plate'!R$24)</f>
        <v>9.3750000000000002E-5</v>
      </c>
      <c r="S39" s="97">
        <f>SUMIFS('Fluid 2 Transfer'!$O$12:$O$1000,'Fluid 2 Transfer'!$K$12:$K$1000,2,'Fluid 2 Transfer'!$H$12:$H$1000,'Fluid 2 Plate'!$B39 &amp; 'Fluid 2 Plate'!S$24)</f>
        <v>0</v>
      </c>
      <c r="T39" s="97">
        <f>SUMIFS('Fluid 2 Transfer'!$O$12:$O$1000,'Fluid 2 Transfer'!$K$12:$K$1000,2,'Fluid 2 Transfer'!$H$12:$H$1000,'Fluid 2 Plate'!$B39 &amp; 'Fluid 2 Plate'!T$24)</f>
        <v>0</v>
      </c>
      <c r="U39" s="97">
        <f>SUMIFS('Fluid 2 Transfer'!$O$12:$O$1000,'Fluid 2 Transfer'!$K$12:$K$1000,2,'Fluid 2 Transfer'!$H$12:$H$1000,'Fluid 2 Plate'!$B39 &amp; 'Fluid 2 Plate'!U$24)</f>
        <v>0</v>
      </c>
      <c r="V39" s="97">
        <f>SUMIFS('Fluid 2 Transfer'!$O$12:$O$1000,'Fluid 2 Transfer'!$K$12:$K$1000,2,'Fluid 2 Transfer'!$H$12:$H$1000,'Fluid 2 Plate'!$B39 &amp; 'Fluid 2 Plate'!V$24)</f>
        <v>9.3750000000000002E-5</v>
      </c>
      <c r="W39" s="97">
        <f>SUMIFS('Fluid 2 Transfer'!$O$12:$O$1000,'Fluid 2 Transfer'!$K$12:$K$1000,2,'Fluid 2 Transfer'!$H$12:$H$1000,'Fluid 2 Plate'!$B39 &amp; 'Fluid 2 Plate'!W$24)</f>
        <v>9.3750000000000002E-5</v>
      </c>
      <c r="X39" s="97">
        <f>SUMIFS('Fluid 2 Transfer'!$O$12:$O$1000,'Fluid 2 Transfer'!$K$12:$K$1000,2,'Fluid 2 Transfer'!$H$12:$H$1000,'Fluid 2 Plate'!$B39 &amp; 'Fluid 2 Plate'!X$24)</f>
        <v>0</v>
      </c>
      <c r="Y39" s="97">
        <f>SUMIFS('Fluid 2 Transfer'!$O$12:$O$1000,'Fluid 2 Transfer'!$K$12:$K$1000,2,'Fluid 2 Transfer'!$H$12:$H$1000,'Fluid 2 Plate'!$B39 &amp; 'Fluid 2 Plate'!Y$24)</f>
        <v>0</v>
      </c>
      <c r="Z39" s="97">
        <f>SUMIFS('Fluid 2 Transfer'!$O$12:$O$1000,'Fluid 2 Transfer'!$K$12:$K$1000,2,'Fluid 2 Transfer'!$H$12:$H$1000,'Fluid 2 Plate'!$B39 &amp; 'Fluid 2 Plate'!Z$24)</f>
        <v>0</v>
      </c>
    </row>
    <row r="40" spans="1:28">
      <c r="A40" s="94"/>
      <c r="B40" s="93" t="s">
        <v>15</v>
      </c>
      <c r="C40" s="97">
        <f>SUMIFS('Fluid 2 Transfer'!$O$12:$O$1000,'Fluid 2 Transfer'!$K$12:$K$1000,2,'Fluid 2 Transfer'!$H$12:$H$1000,'Fluid 2 Plate'!$B40 &amp; 'Fluid 2 Plate'!C$24)</f>
        <v>3.1250000000000001E-5</v>
      </c>
      <c r="D40" s="97">
        <f>SUMIFS('Fluid 2 Transfer'!$O$12:$O$1000,'Fluid 2 Transfer'!$K$12:$K$1000,2,'Fluid 2 Transfer'!$H$12:$H$1000,'Fluid 2 Plate'!$B40 &amp; 'Fluid 2 Plate'!D$24)</f>
        <v>3.1250000000000001E-5</v>
      </c>
      <c r="E40" s="97">
        <f>SUMIFS('Fluid 2 Transfer'!$O$12:$O$1000,'Fluid 2 Transfer'!$K$12:$K$1000,2,'Fluid 2 Transfer'!$H$12:$H$1000,'Fluid 2 Plate'!$B40 &amp; 'Fluid 2 Plate'!E$24)</f>
        <v>3.1250000000000001E-5</v>
      </c>
      <c r="F40" s="97">
        <f>SUMIFS('Fluid 2 Transfer'!$O$12:$O$1000,'Fluid 2 Transfer'!$K$12:$K$1000,2,'Fluid 2 Transfer'!$H$12:$H$1000,'Fluid 2 Plate'!$B40 &amp; 'Fluid 2 Plate'!F$24)</f>
        <v>3.1250000000000001E-5</v>
      </c>
      <c r="G40" s="97">
        <f>SUMIFS('Fluid 2 Transfer'!$O$12:$O$1000,'Fluid 2 Transfer'!$K$12:$K$1000,2,'Fluid 2 Transfer'!$H$12:$H$1000,'Fluid 2 Plate'!$B40 &amp; 'Fluid 2 Plate'!G$24)</f>
        <v>3.1250000000000001E-5</v>
      </c>
      <c r="H40" s="97">
        <f>SUMIFS('Fluid 2 Transfer'!$O$12:$O$1000,'Fluid 2 Transfer'!$K$12:$K$1000,2,'Fluid 2 Transfer'!$H$12:$H$1000,'Fluid 2 Plate'!$B40 &amp; 'Fluid 2 Plate'!H$24)</f>
        <v>3.1250000000000001E-5</v>
      </c>
      <c r="I40" s="97">
        <f>SUMIFS('Fluid 2 Transfer'!$O$12:$O$1000,'Fluid 2 Transfer'!$K$12:$K$1000,2,'Fluid 2 Transfer'!$H$12:$H$1000,'Fluid 2 Plate'!$B40 &amp; 'Fluid 2 Plate'!I$24)</f>
        <v>3.1250000000000001E-5</v>
      </c>
      <c r="J40" s="97">
        <f>SUMIFS('Fluid 2 Transfer'!$O$12:$O$1000,'Fluid 2 Transfer'!$K$12:$K$1000,2,'Fluid 2 Transfer'!$H$12:$H$1000,'Fluid 2 Plate'!$B40 &amp; 'Fluid 2 Plate'!J$24)</f>
        <v>3.1250000000000001E-5</v>
      </c>
      <c r="K40" s="97">
        <f>SUMIFS('Fluid 2 Transfer'!$O$12:$O$1000,'Fluid 2 Transfer'!$K$12:$K$1000,2,'Fluid 2 Transfer'!$H$12:$H$1000,'Fluid 2 Plate'!$B40 &amp; 'Fluid 2 Plate'!K$24)</f>
        <v>3.1250000000000001E-5</v>
      </c>
      <c r="L40" s="97">
        <f>SUMIFS('Fluid 2 Transfer'!$O$12:$O$1000,'Fluid 2 Transfer'!$K$12:$K$1000,2,'Fluid 2 Transfer'!$H$12:$H$1000,'Fluid 2 Plate'!$B40 &amp; 'Fluid 2 Plate'!L$24)</f>
        <v>3.1250000000000001E-5</v>
      </c>
      <c r="M40" s="97">
        <f>SUMIFS('Fluid 2 Transfer'!$O$12:$O$1000,'Fluid 2 Transfer'!$K$12:$K$1000,2,'Fluid 2 Transfer'!$H$12:$H$1000,'Fluid 2 Plate'!$B40 &amp; 'Fluid 2 Plate'!M$24)</f>
        <v>3.1250000000000001E-5</v>
      </c>
      <c r="N40" s="97">
        <f>SUMIFS('Fluid 2 Transfer'!$O$12:$O$1000,'Fluid 2 Transfer'!$K$12:$K$1000,2,'Fluid 2 Transfer'!$H$12:$H$1000,'Fluid 2 Plate'!$B40 &amp; 'Fluid 2 Plate'!N$24)</f>
        <v>3.1250000000000001E-5</v>
      </c>
      <c r="O40" s="97">
        <f>SUMIFS('Fluid 2 Transfer'!$O$12:$O$1000,'Fluid 2 Transfer'!$K$12:$K$1000,2,'Fluid 2 Transfer'!$H$12:$H$1000,'Fluid 2 Plate'!$B40 &amp; 'Fluid 2 Plate'!O$24)</f>
        <v>3.1250000000000001E-5</v>
      </c>
      <c r="P40" s="97">
        <f>SUMIFS('Fluid 2 Transfer'!$O$12:$O$1000,'Fluid 2 Transfer'!$K$12:$K$1000,2,'Fluid 2 Transfer'!$H$12:$H$1000,'Fluid 2 Plate'!$B40 &amp; 'Fluid 2 Plate'!P$24)</f>
        <v>3.1250000000000001E-5</v>
      </c>
      <c r="Q40" s="97">
        <f>SUMIFS('Fluid 2 Transfer'!$O$12:$O$1000,'Fluid 2 Transfer'!$K$12:$K$1000,2,'Fluid 2 Transfer'!$H$12:$H$1000,'Fluid 2 Plate'!$B40 &amp; 'Fluid 2 Plate'!Q$24)</f>
        <v>3.1250000000000001E-5</v>
      </c>
      <c r="R40" s="97">
        <f>SUMIFS('Fluid 2 Transfer'!$O$12:$O$1000,'Fluid 2 Transfer'!$K$12:$K$1000,2,'Fluid 2 Transfer'!$H$12:$H$1000,'Fluid 2 Plate'!$B40 &amp; 'Fluid 2 Plate'!R$24)</f>
        <v>3.1250000000000001E-5</v>
      </c>
      <c r="S40" s="97">
        <f>SUMIFS('Fluid 2 Transfer'!$O$12:$O$1000,'Fluid 2 Transfer'!$K$12:$K$1000,2,'Fluid 2 Transfer'!$H$12:$H$1000,'Fluid 2 Plate'!$B40 &amp; 'Fluid 2 Plate'!S$24)</f>
        <v>0</v>
      </c>
      <c r="T40" s="97">
        <f>SUMIFS('Fluid 2 Transfer'!$O$12:$O$1000,'Fluid 2 Transfer'!$K$12:$K$1000,2,'Fluid 2 Transfer'!$H$12:$H$1000,'Fluid 2 Plate'!$B40 &amp; 'Fluid 2 Plate'!T$24)</f>
        <v>0</v>
      </c>
      <c r="U40" s="97">
        <f>SUMIFS('Fluid 2 Transfer'!$O$12:$O$1000,'Fluid 2 Transfer'!$K$12:$K$1000,2,'Fluid 2 Transfer'!$H$12:$H$1000,'Fluid 2 Plate'!$B40 &amp; 'Fluid 2 Plate'!U$24)</f>
        <v>0</v>
      </c>
      <c r="V40" s="97">
        <f>SUMIFS('Fluid 2 Transfer'!$O$12:$O$1000,'Fluid 2 Transfer'!$K$12:$K$1000,2,'Fluid 2 Transfer'!$H$12:$H$1000,'Fluid 2 Plate'!$B40 &amp; 'Fluid 2 Plate'!V$24)</f>
        <v>3.1250000000000001E-5</v>
      </c>
      <c r="W40" s="97">
        <f>SUMIFS('Fluid 2 Transfer'!$O$12:$O$1000,'Fluid 2 Transfer'!$K$12:$K$1000,2,'Fluid 2 Transfer'!$H$12:$H$1000,'Fluid 2 Plate'!$B40 &amp; 'Fluid 2 Plate'!W$24)</f>
        <v>3.1250000000000001E-5</v>
      </c>
      <c r="X40" s="97">
        <f>SUMIFS('Fluid 2 Transfer'!$O$12:$O$1000,'Fluid 2 Transfer'!$K$12:$K$1000,2,'Fluid 2 Transfer'!$H$12:$H$1000,'Fluid 2 Plate'!$B40 &amp; 'Fluid 2 Plate'!X$24)</f>
        <v>0</v>
      </c>
      <c r="Y40" s="97">
        <f>SUMIFS('Fluid 2 Transfer'!$O$12:$O$1000,'Fluid 2 Transfer'!$K$12:$K$1000,2,'Fluid 2 Transfer'!$H$12:$H$1000,'Fluid 2 Plate'!$B40 &amp; 'Fluid 2 Plate'!Y$24)</f>
        <v>0</v>
      </c>
      <c r="Z40" s="97">
        <f>SUMIFS('Fluid 2 Transfer'!$O$12:$O$1000,'Fluid 2 Transfer'!$K$12:$K$1000,2,'Fluid 2 Transfer'!$H$12:$H$1000,'Fluid 2 Plate'!$B40 &amp; 'Fluid 2 Plate'!Z$24)</f>
        <v>0</v>
      </c>
    </row>
    <row r="41" spans="1:28">
      <c r="A41" s="94"/>
      <c r="B41" s="5"/>
      <c r="C41" s="5"/>
    </row>
    <row r="42" spans="1:28" s="126" customFormat="1">
      <c r="A42" s="125"/>
      <c r="C42" s="127"/>
    </row>
    <row r="43" spans="1:28" ht="18.75">
      <c r="A43" s="94"/>
      <c r="C43" s="277"/>
      <c r="D43" s="277"/>
      <c r="E43" s="277"/>
      <c r="F43" s="277"/>
      <c r="G43" s="277"/>
      <c r="H43" s="277"/>
      <c r="I43" s="277"/>
      <c r="J43" s="277"/>
      <c r="K43" s="277"/>
      <c r="L43" s="277"/>
      <c r="M43" s="277"/>
      <c r="N43" s="277"/>
      <c r="O43" s="277"/>
      <c r="P43" s="277"/>
      <c r="Q43" s="277"/>
      <c r="R43" s="277"/>
      <c r="S43" s="277"/>
      <c r="T43" s="277"/>
      <c r="U43" s="277"/>
      <c r="V43" s="277"/>
      <c r="W43" s="277"/>
      <c r="X43" s="277"/>
      <c r="Y43" s="277"/>
      <c r="Z43" s="277"/>
    </row>
    <row r="44" spans="1:28" ht="18.75">
      <c r="A44" s="94"/>
      <c r="B44" s="91"/>
      <c r="C44" s="278" t="str">
        <f>"Volume (nL) of " &amp; "Backfill (DMSO)"</f>
        <v>Volume (nL) of Backfill (DMSO)</v>
      </c>
      <c r="D44" s="278"/>
      <c r="E44" s="278"/>
      <c r="F44" s="278"/>
      <c r="G44" s="278"/>
      <c r="H44" s="278"/>
      <c r="I44" s="278"/>
      <c r="J44" s="278"/>
      <c r="K44" s="278"/>
      <c r="L44" s="278"/>
      <c r="M44" s="278"/>
      <c r="N44" s="278"/>
      <c r="O44" s="278"/>
      <c r="P44" s="278"/>
      <c r="Q44" s="278"/>
      <c r="R44" s="278"/>
      <c r="S44" s="278"/>
      <c r="T44" s="278"/>
      <c r="U44" s="278"/>
      <c r="V44" s="278"/>
      <c r="W44" s="278"/>
      <c r="X44" s="278"/>
      <c r="Y44" s="278"/>
      <c r="Z44" s="278"/>
    </row>
    <row r="45" spans="1:28">
      <c r="A45" s="94"/>
      <c r="B45" s="93"/>
      <c r="C45" s="93">
        <v>1</v>
      </c>
      <c r="D45" s="93">
        <v>2</v>
      </c>
      <c r="E45" s="93">
        <v>3</v>
      </c>
      <c r="F45" s="93">
        <v>4</v>
      </c>
      <c r="G45" s="93">
        <v>5</v>
      </c>
      <c r="H45" s="93">
        <v>6</v>
      </c>
      <c r="I45" s="93">
        <v>7</v>
      </c>
      <c r="J45" s="93">
        <v>8</v>
      </c>
      <c r="K45" s="93">
        <v>9</v>
      </c>
      <c r="L45" s="93">
        <v>10</v>
      </c>
      <c r="M45" s="93">
        <v>11</v>
      </c>
      <c r="N45" s="93">
        <v>12</v>
      </c>
      <c r="O45" s="93">
        <v>13</v>
      </c>
      <c r="P45" s="93">
        <v>14</v>
      </c>
      <c r="Q45" s="93">
        <v>15</v>
      </c>
      <c r="R45" s="93">
        <v>16</v>
      </c>
      <c r="S45" s="93">
        <v>17</v>
      </c>
      <c r="T45" s="93">
        <v>18</v>
      </c>
      <c r="U45" s="93">
        <v>19</v>
      </c>
      <c r="V45" s="93">
        <v>20</v>
      </c>
      <c r="W45" s="93">
        <v>21</v>
      </c>
      <c r="X45" s="93">
        <v>22</v>
      </c>
      <c r="Y45" s="93">
        <v>23</v>
      </c>
      <c r="Z45" s="93">
        <v>24</v>
      </c>
    </row>
    <row r="46" spans="1:28">
      <c r="A46" s="94"/>
      <c r="B46" s="93" t="s">
        <v>0</v>
      </c>
      <c r="C46" s="88">
        <f>SUMIFS('Fluid 2 Transfer'!$P$12:$P$1000,'Fluid 2 Transfer'!$K$12:$K$1000,0,'Fluid 2 Transfer'!$H$12:$H$1000,'Fluid 2 Plate'!$B46 &amp; 'Fluid 2 Plate'!C$45)</f>
        <v>55</v>
      </c>
      <c r="D46" s="89">
        <f>SUMIFS('Fluid 2 Transfer'!$P$12:$P$1000,'Fluid 2 Transfer'!$K$12:$K$1000,0,'Fluid 2 Transfer'!$H$12:$H$1000,'Fluid 2 Plate'!$B46 &amp; 'Fluid 2 Plate'!D$45)</f>
        <v>55</v>
      </c>
      <c r="E46" s="89">
        <f>SUMIFS('Fluid 2 Transfer'!$P$12:$P$1000,'Fluid 2 Transfer'!$K$12:$K$1000,0,'Fluid 2 Transfer'!$H$12:$H$1000,'Fluid 2 Plate'!$B46 &amp; 'Fluid 2 Plate'!E$45)</f>
        <v>55</v>
      </c>
      <c r="F46" s="89">
        <f>SUMIFS('Fluid 2 Transfer'!$P$12:$P$1000,'Fluid 2 Transfer'!$K$12:$K$1000,0,'Fluid 2 Transfer'!$H$12:$H$1000,'Fluid 2 Plate'!$B46 &amp; 'Fluid 2 Plate'!F$45)</f>
        <v>55</v>
      </c>
      <c r="G46" s="89">
        <f>SUMIFS('Fluid 2 Transfer'!$P$12:$P$1000,'Fluid 2 Transfer'!$K$12:$K$1000,0,'Fluid 2 Transfer'!$H$12:$H$1000,'Fluid 2 Plate'!$B46 &amp; 'Fluid 2 Plate'!G$45)</f>
        <v>55</v>
      </c>
      <c r="H46" s="89">
        <f>SUMIFS('Fluid 2 Transfer'!$P$12:$P$1000,'Fluid 2 Transfer'!$K$12:$K$1000,0,'Fluid 2 Transfer'!$H$12:$H$1000,'Fluid 2 Plate'!$B46 &amp; 'Fluid 2 Plate'!H$45)</f>
        <v>55</v>
      </c>
      <c r="I46" s="89">
        <f>SUMIFS('Fluid 2 Transfer'!$P$12:$P$1000,'Fluid 2 Transfer'!$K$12:$K$1000,0,'Fluid 2 Transfer'!$H$12:$H$1000,'Fluid 2 Plate'!$B46 &amp; 'Fluid 2 Plate'!I$45)</f>
        <v>55</v>
      </c>
      <c r="J46" s="89">
        <f>SUMIFS('Fluid 2 Transfer'!$P$12:$P$1000,'Fluid 2 Transfer'!$K$12:$K$1000,0,'Fluid 2 Transfer'!$H$12:$H$1000,'Fluid 2 Plate'!$B46 &amp; 'Fluid 2 Plate'!J$45)</f>
        <v>55</v>
      </c>
      <c r="K46" s="89">
        <f>SUMIFS('Fluid 2 Transfer'!$P$12:$P$1000,'Fluid 2 Transfer'!$K$12:$K$1000,0,'Fluid 2 Transfer'!$H$12:$H$1000,'Fluid 2 Plate'!$B46 &amp; 'Fluid 2 Plate'!K$45)</f>
        <v>55</v>
      </c>
      <c r="L46" s="89">
        <f>SUMIFS('Fluid 2 Transfer'!$P$12:$P$1000,'Fluid 2 Transfer'!$K$12:$K$1000,0,'Fluid 2 Transfer'!$H$12:$H$1000,'Fluid 2 Plate'!$B46 &amp; 'Fluid 2 Plate'!L$45)</f>
        <v>55</v>
      </c>
      <c r="M46" s="89">
        <f>SUMIFS('Fluid 2 Transfer'!$P$12:$P$1000,'Fluid 2 Transfer'!$K$12:$K$1000,0,'Fluid 2 Transfer'!$H$12:$H$1000,'Fluid 2 Plate'!$B46 &amp; 'Fluid 2 Plate'!M$45)</f>
        <v>55</v>
      </c>
      <c r="N46" s="89">
        <f>SUMIFS('Fluid 2 Transfer'!$P$12:$P$1000,'Fluid 2 Transfer'!$K$12:$K$1000,0,'Fluid 2 Transfer'!$H$12:$H$1000,'Fluid 2 Plate'!$B46 &amp; 'Fluid 2 Plate'!N$45)</f>
        <v>55</v>
      </c>
      <c r="O46" s="89">
        <f>SUMIFS('Fluid 2 Transfer'!$P$12:$P$1000,'Fluid 2 Transfer'!$K$12:$K$1000,0,'Fluid 2 Transfer'!$H$12:$H$1000,'Fluid 2 Plate'!$B46 &amp; 'Fluid 2 Plate'!O$45)</f>
        <v>55</v>
      </c>
      <c r="P46" s="89">
        <f>SUMIFS('Fluid 2 Transfer'!$P$12:$P$1000,'Fluid 2 Transfer'!$K$12:$K$1000,0,'Fluid 2 Transfer'!$H$12:$H$1000,'Fluid 2 Plate'!$B46 &amp; 'Fluid 2 Plate'!P$45)</f>
        <v>55</v>
      </c>
      <c r="Q46" s="89">
        <f>SUMIFS('Fluid 2 Transfer'!$P$12:$P$1000,'Fluid 2 Transfer'!$K$12:$K$1000,0,'Fluid 2 Transfer'!$H$12:$H$1000,'Fluid 2 Plate'!$B46 &amp; 'Fluid 2 Plate'!Q$45)</f>
        <v>55</v>
      </c>
      <c r="R46" s="89">
        <f>SUMIFS('Fluid 2 Transfer'!$P$12:$P$1000,'Fluid 2 Transfer'!$K$12:$K$1000,0,'Fluid 2 Transfer'!$H$12:$H$1000,'Fluid 2 Plate'!$B46 &amp; 'Fluid 2 Plate'!R$45)</f>
        <v>55</v>
      </c>
      <c r="S46" s="89">
        <f>SUMIFS('Fluid 2 Transfer'!$P$12:$P$1000,'Fluid 2 Transfer'!$K$12:$K$1000,0,'Fluid 2 Transfer'!$H$12:$H$1000,'Fluid 2 Plate'!$B46 &amp; 'Fluid 2 Plate'!S$45)</f>
        <v>0</v>
      </c>
      <c r="T46" s="89">
        <f>SUMIFS('Fluid 2 Transfer'!$P$12:$P$1000,'Fluid 2 Transfer'!$K$12:$K$1000,0,'Fluid 2 Transfer'!$H$12:$H$1000,'Fluid 2 Plate'!$B46 &amp; 'Fluid 2 Plate'!T$45)</f>
        <v>0</v>
      </c>
      <c r="U46" s="89">
        <f>SUMIFS('Fluid 2 Transfer'!$P$12:$P$1000,'Fluid 2 Transfer'!$K$12:$K$1000,0,'Fluid 2 Transfer'!$H$12:$H$1000,'Fluid 2 Plate'!$B46 &amp; 'Fluid 2 Plate'!U$45)</f>
        <v>0</v>
      </c>
      <c r="V46" s="89">
        <f>SUMIFS('Fluid 2 Transfer'!$P$12:$P$1000,'Fluid 2 Transfer'!$K$12:$K$1000,0,'Fluid 2 Transfer'!$H$12:$H$1000,'Fluid 2 Plate'!$B46 &amp; 'Fluid 2 Plate'!V$45)</f>
        <v>1055</v>
      </c>
      <c r="W46" s="89">
        <f>SUMIFS('Fluid 2 Transfer'!$P$12:$P$1000,'Fluid 2 Transfer'!$K$12:$K$1000,0,'Fluid 2 Transfer'!$H$12:$H$1000,'Fluid 2 Plate'!$B46 &amp; 'Fluid 2 Plate'!W$45)</f>
        <v>1055</v>
      </c>
      <c r="X46" s="89">
        <f>SUMIFS('Fluid 2 Transfer'!$P$12:$P$1000,'Fluid 2 Transfer'!$K$12:$K$1000,0,'Fluid 2 Transfer'!$H$12:$H$1000,'Fluid 2 Plate'!$B46 &amp; 'Fluid 2 Plate'!X$45)</f>
        <v>0</v>
      </c>
      <c r="Y46" s="89">
        <f>SUMIFS('Fluid 2 Transfer'!$P$12:$P$1000,'Fluid 2 Transfer'!$K$12:$K$1000,0,'Fluid 2 Transfer'!$H$12:$H$1000,'Fluid 2 Plate'!$B46 &amp; 'Fluid 2 Plate'!Y$45)</f>
        <v>0</v>
      </c>
      <c r="Z46" s="89">
        <f>SUMIFS('Fluid 2 Transfer'!$P$12:$P$1000,'Fluid 2 Transfer'!$K$12:$K$1000,0,'Fluid 2 Transfer'!$H$12:$H$1000,'Fluid 2 Plate'!$B46 &amp; 'Fluid 2 Plate'!Z$45)</f>
        <v>0</v>
      </c>
    </row>
    <row r="47" spans="1:28">
      <c r="A47" s="94"/>
      <c r="B47" s="93" t="s">
        <v>1</v>
      </c>
      <c r="C47" s="89">
        <f>SUMIFS('Fluid 2 Transfer'!$P$12:$P$1000,'Fluid 2 Transfer'!$K$12:$K$1000,0,'Fluid 2 Transfer'!$H$12:$H$1000,'Fluid 2 Plate'!$B47 &amp; 'Fluid 2 Plate'!C$45)</f>
        <v>1352.5</v>
      </c>
      <c r="D47" s="89">
        <f>SUMIFS('Fluid 2 Transfer'!$P$12:$P$1000,'Fluid 2 Transfer'!$K$12:$K$1000,0,'Fluid 2 Transfer'!$H$12:$H$1000,'Fluid 2 Plate'!$B47 &amp; 'Fluid 2 Plate'!D$45)</f>
        <v>1352.5</v>
      </c>
      <c r="E47" s="89">
        <f>SUMIFS('Fluid 2 Transfer'!$P$12:$P$1000,'Fluid 2 Transfer'!$K$12:$K$1000,0,'Fluid 2 Transfer'!$H$12:$H$1000,'Fluid 2 Plate'!$B47 &amp; 'Fluid 2 Plate'!E$45)</f>
        <v>1352.5</v>
      </c>
      <c r="F47" s="89">
        <f>SUMIFS('Fluid 2 Transfer'!$P$12:$P$1000,'Fluid 2 Transfer'!$K$12:$K$1000,0,'Fluid 2 Transfer'!$H$12:$H$1000,'Fluid 2 Plate'!$B47 &amp; 'Fluid 2 Plate'!F$45)</f>
        <v>1352.5</v>
      </c>
      <c r="G47" s="89">
        <f>SUMIFS('Fluid 2 Transfer'!$P$12:$P$1000,'Fluid 2 Transfer'!$K$12:$K$1000,0,'Fluid 2 Transfer'!$H$12:$H$1000,'Fluid 2 Plate'!$B47 &amp; 'Fluid 2 Plate'!G$45)</f>
        <v>1352.5</v>
      </c>
      <c r="H47" s="89">
        <f>SUMIFS('Fluid 2 Transfer'!$P$12:$P$1000,'Fluid 2 Transfer'!$K$12:$K$1000,0,'Fluid 2 Transfer'!$H$12:$H$1000,'Fluid 2 Plate'!$B47 &amp; 'Fluid 2 Plate'!H$45)</f>
        <v>1352.5</v>
      </c>
      <c r="I47" s="89">
        <f>SUMIFS('Fluid 2 Transfer'!$P$12:$P$1000,'Fluid 2 Transfer'!$K$12:$K$1000,0,'Fluid 2 Transfer'!$H$12:$H$1000,'Fluid 2 Plate'!$B47 &amp; 'Fluid 2 Plate'!I$45)</f>
        <v>1352.5</v>
      </c>
      <c r="J47" s="89">
        <f>SUMIFS('Fluid 2 Transfer'!$P$12:$P$1000,'Fluid 2 Transfer'!$K$12:$K$1000,0,'Fluid 2 Transfer'!$H$12:$H$1000,'Fluid 2 Plate'!$B47 &amp; 'Fluid 2 Plate'!J$45)</f>
        <v>1352.5</v>
      </c>
      <c r="K47" s="89">
        <f>SUMIFS('Fluid 2 Transfer'!$P$12:$P$1000,'Fluid 2 Transfer'!$K$12:$K$1000,0,'Fluid 2 Transfer'!$H$12:$H$1000,'Fluid 2 Plate'!$B47 &amp; 'Fluid 2 Plate'!K$45)</f>
        <v>1352.5</v>
      </c>
      <c r="L47" s="89">
        <f>SUMIFS('Fluid 2 Transfer'!$P$12:$P$1000,'Fluid 2 Transfer'!$K$12:$K$1000,0,'Fluid 2 Transfer'!$H$12:$H$1000,'Fluid 2 Plate'!$B47 &amp; 'Fluid 2 Plate'!L$45)</f>
        <v>1352.5</v>
      </c>
      <c r="M47" s="89">
        <f>SUMIFS('Fluid 2 Transfer'!$P$12:$P$1000,'Fluid 2 Transfer'!$K$12:$K$1000,0,'Fluid 2 Transfer'!$H$12:$H$1000,'Fluid 2 Plate'!$B47 &amp; 'Fluid 2 Plate'!M$45)</f>
        <v>1352.5</v>
      </c>
      <c r="N47" s="89">
        <f>SUMIFS('Fluid 2 Transfer'!$P$12:$P$1000,'Fluid 2 Transfer'!$K$12:$K$1000,0,'Fluid 2 Transfer'!$H$12:$H$1000,'Fluid 2 Plate'!$B47 &amp; 'Fluid 2 Plate'!N$45)</f>
        <v>1352.5</v>
      </c>
      <c r="O47" s="89">
        <f>SUMIFS('Fluid 2 Transfer'!$P$12:$P$1000,'Fluid 2 Transfer'!$K$12:$K$1000,0,'Fluid 2 Transfer'!$H$12:$H$1000,'Fluid 2 Plate'!$B47 &amp; 'Fluid 2 Plate'!O$45)</f>
        <v>1352.5</v>
      </c>
      <c r="P47" s="89">
        <f>SUMIFS('Fluid 2 Transfer'!$P$12:$P$1000,'Fluid 2 Transfer'!$K$12:$K$1000,0,'Fluid 2 Transfer'!$H$12:$H$1000,'Fluid 2 Plate'!$B47 &amp; 'Fluid 2 Plate'!P$45)</f>
        <v>1352.5</v>
      </c>
      <c r="Q47" s="89">
        <f>SUMIFS('Fluid 2 Transfer'!$P$12:$P$1000,'Fluid 2 Transfer'!$K$12:$K$1000,0,'Fluid 2 Transfer'!$H$12:$H$1000,'Fluid 2 Plate'!$B47 &amp; 'Fluid 2 Plate'!Q$45)</f>
        <v>1352.5</v>
      </c>
      <c r="R47" s="89">
        <f>SUMIFS('Fluid 2 Transfer'!$P$12:$P$1000,'Fluid 2 Transfer'!$K$12:$K$1000,0,'Fluid 2 Transfer'!$H$12:$H$1000,'Fluid 2 Plate'!$B47 &amp; 'Fluid 2 Plate'!R$45)</f>
        <v>1352.5</v>
      </c>
      <c r="S47" s="89">
        <f>SUMIFS('Fluid 2 Transfer'!$P$12:$P$1000,'Fluid 2 Transfer'!$K$12:$K$1000,0,'Fluid 2 Transfer'!$H$12:$H$1000,'Fluid 2 Plate'!$B47 &amp; 'Fluid 2 Plate'!S$45)</f>
        <v>0</v>
      </c>
      <c r="T47" s="89">
        <f>SUMIFS('Fluid 2 Transfer'!$P$12:$P$1000,'Fluid 2 Transfer'!$K$12:$K$1000,0,'Fluid 2 Transfer'!$H$12:$H$1000,'Fluid 2 Plate'!$B47 &amp; 'Fluid 2 Plate'!T$45)</f>
        <v>0</v>
      </c>
      <c r="U47" s="89">
        <f>SUMIFS('Fluid 2 Transfer'!$P$12:$P$1000,'Fluid 2 Transfer'!$K$12:$K$1000,0,'Fluid 2 Transfer'!$H$12:$H$1000,'Fluid 2 Plate'!$B47 &amp; 'Fluid 2 Plate'!U$45)</f>
        <v>0</v>
      </c>
      <c r="V47" s="89">
        <f>SUMIFS('Fluid 2 Transfer'!$P$12:$P$1000,'Fluid 2 Transfer'!$K$12:$K$1000,0,'Fluid 2 Transfer'!$H$12:$H$1000,'Fluid 2 Plate'!$B47 &amp; 'Fluid 2 Plate'!V$45)</f>
        <v>2352.5</v>
      </c>
      <c r="W47" s="89">
        <f>SUMIFS('Fluid 2 Transfer'!$P$12:$P$1000,'Fluid 2 Transfer'!$K$12:$K$1000,0,'Fluid 2 Transfer'!$H$12:$H$1000,'Fluid 2 Plate'!$B47 &amp; 'Fluid 2 Plate'!W$45)</f>
        <v>2352.5</v>
      </c>
      <c r="X47" s="89">
        <f>SUMIFS('Fluid 2 Transfer'!$P$12:$P$1000,'Fluid 2 Transfer'!$K$12:$K$1000,0,'Fluid 2 Transfer'!$H$12:$H$1000,'Fluid 2 Plate'!$B47 &amp; 'Fluid 2 Plate'!X$45)</f>
        <v>0</v>
      </c>
      <c r="Y47" s="89">
        <f>SUMIFS('Fluid 2 Transfer'!$P$12:$P$1000,'Fluid 2 Transfer'!$K$12:$K$1000,0,'Fluid 2 Transfer'!$H$12:$H$1000,'Fluid 2 Plate'!$B47 &amp; 'Fluid 2 Plate'!Y$45)</f>
        <v>0</v>
      </c>
      <c r="Z47" s="89">
        <f>SUMIFS('Fluid 2 Transfer'!$P$12:$P$1000,'Fluid 2 Transfer'!$K$12:$K$1000,0,'Fluid 2 Transfer'!$H$12:$H$1000,'Fluid 2 Plate'!$B47 &amp; 'Fluid 2 Plate'!Z$45)</f>
        <v>0</v>
      </c>
    </row>
    <row r="48" spans="1:28">
      <c r="A48" s="94"/>
      <c r="B48" s="93" t="s">
        <v>2</v>
      </c>
      <c r="C48" s="89">
        <f>SUMIFS('Fluid 2 Transfer'!$P$12:$P$1000,'Fluid 2 Transfer'!$K$12:$K$1000,0,'Fluid 2 Transfer'!$H$12:$H$1000,'Fluid 2 Plate'!$B48 &amp; 'Fluid 2 Plate'!C$45)</f>
        <v>1785</v>
      </c>
      <c r="D48" s="89">
        <f>SUMIFS('Fluid 2 Transfer'!$P$12:$P$1000,'Fluid 2 Transfer'!$K$12:$K$1000,0,'Fluid 2 Transfer'!$H$12:$H$1000,'Fluid 2 Plate'!$B48 &amp; 'Fluid 2 Plate'!D$45)</f>
        <v>1785</v>
      </c>
      <c r="E48" s="89">
        <f>SUMIFS('Fluid 2 Transfer'!$P$12:$P$1000,'Fluid 2 Transfer'!$K$12:$K$1000,0,'Fluid 2 Transfer'!$H$12:$H$1000,'Fluid 2 Plate'!$B48 &amp; 'Fluid 2 Plate'!E$45)</f>
        <v>1785</v>
      </c>
      <c r="F48" s="89">
        <f>SUMIFS('Fluid 2 Transfer'!$P$12:$P$1000,'Fluid 2 Transfer'!$K$12:$K$1000,0,'Fluid 2 Transfer'!$H$12:$H$1000,'Fluid 2 Plate'!$B48 &amp; 'Fluid 2 Plate'!F$45)</f>
        <v>1785</v>
      </c>
      <c r="G48" s="89">
        <f>SUMIFS('Fluid 2 Transfer'!$P$12:$P$1000,'Fluid 2 Transfer'!$K$12:$K$1000,0,'Fluid 2 Transfer'!$H$12:$H$1000,'Fluid 2 Plate'!$B48 &amp; 'Fluid 2 Plate'!G$45)</f>
        <v>1785</v>
      </c>
      <c r="H48" s="89">
        <f>SUMIFS('Fluid 2 Transfer'!$P$12:$P$1000,'Fluid 2 Transfer'!$K$12:$K$1000,0,'Fluid 2 Transfer'!$H$12:$H$1000,'Fluid 2 Plate'!$B48 &amp; 'Fluid 2 Plate'!H$45)</f>
        <v>1785</v>
      </c>
      <c r="I48" s="89">
        <f>SUMIFS('Fluid 2 Transfer'!$P$12:$P$1000,'Fluid 2 Transfer'!$K$12:$K$1000,0,'Fluid 2 Transfer'!$H$12:$H$1000,'Fluid 2 Plate'!$B48 &amp; 'Fluid 2 Plate'!I$45)</f>
        <v>1785</v>
      </c>
      <c r="J48" s="89">
        <f>SUMIFS('Fluid 2 Transfer'!$P$12:$P$1000,'Fluid 2 Transfer'!$K$12:$K$1000,0,'Fluid 2 Transfer'!$H$12:$H$1000,'Fluid 2 Plate'!$B48 &amp; 'Fluid 2 Plate'!J$45)</f>
        <v>1785</v>
      </c>
      <c r="K48" s="89">
        <f>SUMIFS('Fluid 2 Transfer'!$P$12:$P$1000,'Fluid 2 Transfer'!$K$12:$K$1000,0,'Fluid 2 Transfer'!$H$12:$H$1000,'Fluid 2 Plate'!$B48 &amp; 'Fluid 2 Plate'!K$45)</f>
        <v>1785</v>
      </c>
      <c r="L48" s="89">
        <f>SUMIFS('Fluid 2 Transfer'!$P$12:$P$1000,'Fluid 2 Transfer'!$K$12:$K$1000,0,'Fluid 2 Transfer'!$H$12:$H$1000,'Fluid 2 Plate'!$B48 &amp; 'Fluid 2 Plate'!L$45)</f>
        <v>1785</v>
      </c>
      <c r="M48" s="89">
        <f>SUMIFS('Fluid 2 Transfer'!$P$12:$P$1000,'Fluid 2 Transfer'!$K$12:$K$1000,0,'Fluid 2 Transfer'!$H$12:$H$1000,'Fluid 2 Plate'!$B48 &amp; 'Fluid 2 Plate'!M$45)</f>
        <v>1785</v>
      </c>
      <c r="N48" s="89">
        <f>SUMIFS('Fluid 2 Transfer'!$P$12:$P$1000,'Fluid 2 Transfer'!$K$12:$K$1000,0,'Fluid 2 Transfer'!$H$12:$H$1000,'Fluid 2 Plate'!$B48 &amp; 'Fluid 2 Plate'!N$45)</f>
        <v>1785</v>
      </c>
      <c r="O48" s="89">
        <f>SUMIFS('Fluid 2 Transfer'!$P$12:$P$1000,'Fluid 2 Transfer'!$K$12:$K$1000,0,'Fluid 2 Transfer'!$H$12:$H$1000,'Fluid 2 Plate'!$B48 &amp; 'Fluid 2 Plate'!O$45)</f>
        <v>1785</v>
      </c>
      <c r="P48" s="89">
        <f>SUMIFS('Fluid 2 Transfer'!$P$12:$P$1000,'Fluid 2 Transfer'!$K$12:$K$1000,0,'Fluid 2 Transfer'!$H$12:$H$1000,'Fluid 2 Plate'!$B48 &amp; 'Fluid 2 Plate'!P$45)</f>
        <v>1785</v>
      </c>
      <c r="Q48" s="89">
        <f>SUMIFS('Fluid 2 Transfer'!$P$12:$P$1000,'Fluid 2 Transfer'!$K$12:$K$1000,0,'Fluid 2 Transfer'!$H$12:$H$1000,'Fluid 2 Plate'!$B48 &amp; 'Fluid 2 Plate'!Q$45)</f>
        <v>1785</v>
      </c>
      <c r="R48" s="89">
        <f>SUMIFS('Fluid 2 Transfer'!$P$12:$P$1000,'Fluid 2 Transfer'!$K$12:$K$1000,0,'Fluid 2 Transfer'!$H$12:$H$1000,'Fluid 2 Plate'!$B48 &amp; 'Fluid 2 Plate'!R$45)</f>
        <v>1785</v>
      </c>
      <c r="S48" s="89">
        <f>SUMIFS('Fluid 2 Transfer'!$P$12:$P$1000,'Fluid 2 Transfer'!$K$12:$K$1000,0,'Fluid 2 Transfer'!$H$12:$H$1000,'Fluid 2 Plate'!$B48 &amp; 'Fluid 2 Plate'!S$45)</f>
        <v>0</v>
      </c>
      <c r="T48" s="89">
        <f>SUMIFS('Fluid 2 Transfer'!$P$12:$P$1000,'Fluid 2 Transfer'!$K$12:$K$1000,0,'Fluid 2 Transfer'!$H$12:$H$1000,'Fluid 2 Plate'!$B48 &amp; 'Fluid 2 Plate'!T$45)</f>
        <v>0</v>
      </c>
      <c r="U48" s="89">
        <f>SUMIFS('Fluid 2 Transfer'!$P$12:$P$1000,'Fluid 2 Transfer'!$K$12:$K$1000,0,'Fluid 2 Transfer'!$H$12:$H$1000,'Fluid 2 Plate'!$B48 &amp; 'Fluid 2 Plate'!U$45)</f>
        <v>0</v>
      </c>
      <c r="V48" s="89">
        <f>SUMIFS('Fluid 2 Transfer'!$P$12:$P$1000,'Fluid 2 Transfer'!$K$12:$K$1000,0,'Fluid 2 Transfer'!$H$12:$H$1000,'Fluid 2 Plate'!$B48 &amp; 'Fluid 2 Plate'!V$45)</f>
        <v>2785</v>
      </c>
      <c r="W48" s="89">
        <f>SUMIFS('Fluid 2 Transfer'!$P$12:$P$1000,'Fluid 2 Transfer'!$K$12:$K$1000,0,'Fluid 2 Transfer'!$H$12:$H$1000,'Fluid 2 Plate'!$B48 &amp; 'Fluid 2 Plate'!W$45)</f>
        <v>2785</v>
      </c>
      <c r="X48" s="89">
        <f>SUMIFS('Fluid 2 Transfer'!$P$12:$P$1000,'Fluid 2 Transfer'!$K$12:$K$1000,0,'Fluid 2 Transfer'!$H$12:$H$1000,'Fluid 2 Plate'!$B48 &amp; 'Fluid 2 Plate'!X$45)</f>
        <v>0</v>
      </c>
      <c r="Y48" s="89">
        <f>SUMIFS('Fluid 2 Transfer'!$P$12:$P$1000,'Fluid 2 Transfer'!$K$12:$K$1000,0,'Fluid 2 Transfer'!$H$12:$H$1000,'Fluid 2 Plate'!$B48 &amp; 'Fluid 2 Plate'!Y$45)</f>
        <v>0</v>
      </c>
      <c r="Z48" s="89">
        <f>SUMIFS('Fluid 2 Transfer'!$P$12:$P$1000,'Fluid 2 Transfer'!$K$12:$K$1000,0,'Fluid 2 Transfer'!$H$12:$H$1000,'Fluid 2 Plate'!$B48 &amp; 'Fluid 2 Plate'!Z$45)</f>
        <v>0</v>
      </c>
    </row>
    <row r="49" spans="1:26">
      <c r="A49" s="94"/>
      <c r="B49" s="93" t="s">
        <v>3</v>
      </c>
      <c r="C49" s="89">
        <f>SUMIFS('Fluid 2 Transfer'!$P$12:$P$1000,'Fluid 2 Transfer'!$K$12:$K$1000,0,'Fluid 2 Transfer'!$H$12:$H$1000,'Fluid 2 Plate'!$B49 &amp; 'Fluid 2 Plate'!C$45)</f>
        <v>1927.5</v>
      </c>
      <c r="D49" s="89">
        <f>SUMIFS('Fluid 2 Transfer'!$P$12:$P$1000,'Fluid 2 Transfer'!$K$12:$K$1000,0,'Fluid 2 Transfer'!$H$12:$H$1000,'Fluid 2 Plate'!$B49 &amp; 'Fluid 2 Plate'!D$45)</f>
        <v>1927.5</v>
      </c>
      <c r="E49" s="89">
        <f>SUMIFS('Fluid 2 Transfer'!$P$12:$P$1000,'Fluid 2 Transfer'!$K$12:$K$1000,0,'Fluid 2 Transfer'!$H$12:$H$1000,'Fluid 2 Plate'!$B49 &amp; 'Fluid 2 Plate'!E$45)</f>
        <v>1927.5</v>
      </c>
      <c r="F49" s="89">
        <f>SUMIFS('Fluid 2 Transfer'!$P$12:$P$1000,'Fluid 2 Transfer'!$K$12:$K$1000,0,'Fluid 2 Transfer'!$H$12:$H$1000,'Fluid 2 Plate'!$B49 &amp; 'Fluid 2 Plate'!F$45)</f>
        <v>1927.5</v>
      </c>
      <c r="G49" s="89">
        <f>SUMIFS('Fluid 2 Transfer'!$P$12:$P$1000,'Fluid 2 Transfer'!$K$12:$K$1000,0,'Fluid 2 Transfer'!$H$12:$H$1000,'Fluid 2 Plate'!$B49 &amp; 'Fluid 2 Plate'!G$45)</f>
        <v>1927.5</v>
      </c>
      <c r="H49" s="89">
        <f>SUMIFS('Fluid 2 Transfer'!$P$12:$P$1000,'Fluid 2 Transfer'!$K$12:$K$1000,0,'Fluid 2 Transfer'!$H$12:$H$1000,'Fluid 2 Plate'!$B49 &amp; 'Fluid 2 Plate'!H$45)</f>
        <v>1927.5</v>
      </c>
      <c r="I49" s="89">
        <f>SUMIFS('Fluid 2 Transfer'!$P$12:$P$1000,'Fluid 2 Transfer'!$K$12:$K$1000,0,'Fluid 2 Transfer'!$H$12:$H$1000,'Fluid 2 Plate'!$B49 &amp; 'Fluid 2 Plate'!I$45)</f>
        <v>1927.5</v>
      </c>
      <c r="J49" s="89">
        <f>SUMIFS('Fluid 2 Transfer'!$P$12:$P$1000,'Fluid 2 Transfer'!$K$12:$K$1000,0,'Fluid 2 Transfer'!$H$12:$H$1000,'Fluid 2 Plate'!$B49 &amp; 'Fluid 2 Plate'!J$45)</f>
        <v>1927.5</v>
      </c>
      <c r="K49" s="89">
        <f>SUMIFS('Fluid 2 Transfer'!$P$12:$P$1000,'Fluid 2 Transfer'!$K$12:$K$1000,0,'Fluid 2 Transfer'!$H$12:$H$1000,'Fluid 2 Plate'!$B49 &amp; 'Fluid 2 Plate'!K$45)</f>
        <v>1927.5</v>
      </c>
      <c r="L49" s="89">
        <f>SUMIFS('Fluid 2 Transfer'!$P$12:$P$1000,'Fluid 2 Transfer'!$K$12:$K$1000,0,'Fluid 2 Transfer'!$H$12:$H$1000,'Fluid 2 Plate'!$B49 &amp; 'Fluid 2 Plate'!L$45)</f>
        <v>1927.5</v>
      </c>
      <c r="M49" s="89">
        <f>SUMIFS('Fluid 2 Transfer'!$P$12:$P$1000,'Fluid 2 Transfer'!$K$12:$K$1000,0,'Fluid 2 Transfer'!$H$12:$H$1000,'Fluid 2 Plate'!$B49 &amp; 'Fluid 2 Plate'!M$45)</f>
        <v>1927.5</v>
      </c>
      <c r="N49" s="89">
        <f>SUMIFS('Fluid 2 Transfer'!$P$12:$P$1000,'Fluid 2 Transfer'!$K$12:$K$1000,0,'Fluid 2 Transfer'!$H$12:$H$1000,'Fluid 2 Plate'!$B49 &amp; 'Fluid 2 Plate'!N$45)</f>
        <v>1927.5</v>
      </c>
      <c r="O49" s="89">
        <f>SUMIFS('Fluid 2 Transfer'!$P$12:$P$1000,'Fluid 2 Transfer'!$K$12:$K$1000,0,'Fluid 2 Transfer'!$H$12:$H$1000,'Fluid 2 Plate'!$B49 &amp; 'Fluid 2 Plate'!O$45)</f>
        <v>1927.5</v>
      </c>
      <c r="P49" s="89">
        <f>SUMIFS('Fluid 2 Transfer'!$P$12:$P$1000,'Fluid 2 Transfer'!$K$12:$K$1000,0,'Fluid 2 Transfer'!$H$12:$H$1000,'Fluid 2 Plate'!$B49 &amp; 'Fluid 2 Plate'!P$45)</f>
        <v>1927.5</v>
      </c>
      <c r="Q49" s="89">
        <f>SUMIFS('Fluid 2 Transfer'!$P$12:$P$1000,'Fluid 2 Transfer'!$K$12:$K$1000,0,'Fluid 2 Transfer'!$H$12:$H$1000,'Fluid 2 Plate'!$B49 &amp; 'Fluid 2 Plate'!Q$45)</f>
        <v>1927.5</v>
      </c>
      <c r="R49" s="89">
        <f>SUMIFS('Fluid 2 Transfer'!$P$12:$P$1000,'Fluid 2 Transfer'!$K$12:$K$1000,0,'Fluid 2 Transfer'!$H$12:$H$1000,'Fluid 2 Plate'!$B49 &amp; 'Fluid 2 Plate'!R$45)</f>
        <v>1927.5</v>
      </c>
      <c r="S49" s="89">
        <f>SUMIFS('Fluid 2 Transfer'!$P$12:$P$1000,'Fluid 2 Transfer'!$K$12:$K$1000,0,'Fluid 2 Transfer'!$H$12:$H$1000,'Fluid 2 Plate'!$B49 &amp; 'Fluid 2 Plate'!S$45)</f>
        <v>0</v>
      </c>
      <c r="T49" s="89">
        <f>SUMIFS('Fluid 2 Transfer'!$P$12:$P$1000,'Fluid 2 Transfer'!$K$12:$K$1000,0,'Fluid 2 Transfer'!$H$12:$H$1000,'Fluid 2 Plate'!$B49 &amp; 'Fluid 2 Plate'!T$45)</f>
        <v>0</v>
      </c>
      <c r="U49" s="89">
        <f>SUMIFS('Fluid 2 Transfer'!$P$12:$P$1000,'Fluid 2 Transfer'!$K$12:$K$1000,0,'Fluid 2 Transfer'!$H$12:$H$1000,'Fluid 2 Plate'!$B49 &amp; 'Fluid 2 Plate'!U$45)</f>
        <v>0</v>
      </c>
      <c r="V49" s="89">
        <f>SUMIFS('Fluid 2 Transfer'!$P$12:$P$1000,'Fluid 2 Transfer'!$K$12:$K$1000,0,'Fluid 2 Transfer'!$H$12:$H$1000,'Fluid 2 Plate'!$B49 &amp; 'Fluid 2 Plate'!V$45)</f>
        <v>2927.5</v>
      </c>
      <c r="W49" s="89">
        <f>SUMIFS('Fluid 2 Transfer'!$P$12:$P$1000,'Fluid 2 Transfer'!$K$12:$K$1000,0,'Fluid 2 Transfer'!$H$12:$H$1000,'Fluid 2 Plate'!$B49 &amp; 'Fluid 2 Plate'!W$45)</f>
        <v>2927.5</v>
      </c>
      <c r="X49" s="89">
        <f>SUMIFS('Fluid 2 Transfer'!$P$12:$P$1000,'Fluid 2 Transfer'!$K$12:$K$1000,0,'Fluid 2 Transfer'!$H$12:$H$1000,'Fluid 2 Plate'!$B49 &amp; 'Fluid 2 Plate'!X$45)</f>
        <v>0</v>
      </c>
      <c r="Y49" s="89">
        <f>SUMIFS('Fluid 2 Transfer'!$P$12:$P$1000,'Fluid 2 Transfer'!$K$12:$K$1000,0,'Fluid 2 Transfer'!$H$12:$H$1000,'Fluid 2 Plate'!$B49 &amp; 'Fluid 2 Plate'!Y$45)</f>
        <v>0</v>
      </c>
      <c r="Z49" s="89">
        <f>SUMIFS('Fluid 2 Transfer'!$P$12:$P$1000,'Fluid 2 Transfer'!$K$12:$K$1000,0,'Fluid 2 Transfer'!$H$12:$H$1000,'Fluid 2 Plate'!$B49 &amp; 'Fluid 2 Plate'!Z$45)</f>
        <v>0</v>
      </c>
    </row>
    <row r="50" spans="1:26">
      <c r="A50" s="94"/>
      <c r="B50" s="93" t="s">
        <v>4</v>
      </c>
      <c r="C50" s="89">
        <f>SUMIFS('Fluid 2 Transfer'!$P$12:$P$1000,'Fluid 2 Transfer'!$K$12:$K$1000,0,'Fluid 2 Transfer'!$H$12:$H$1000,'Fluid 2 Plate'!$B50 &amp; 'Fluid 2 Plate'!C$45)</f>
        <v>182.5</v>
      </c>
      <c r="D50" s="89">
        <f>SUMIFS('Fluid 2 Transfer'!$P$12:$P$1000,'Fluid 2 Transfer'!$K$12:$K$1000,0,'Fluid 2 Transfer'!$H$12:$H$1000,'Fluid 2 Plate'!$B50 &amp; 'Fluid 2 Plate'!D$45)</f>
        <v>182.5</v>
      </c>
      <c r="E50" s="89">
        <f>SUMIFS('Fluid 2 Transfer'!$P$12:$P$1000,'Fluid 2 Transfer'!$K$12:$K$1000,0,'Fluid 2 Transfer'!$H$12:$H$1000,'Fluid 2 Plate'!$B50 &amp; 'Fluid 2 Plate'!E$45)</f>
        <v>182.5</v>
      </c>
      <c r="F50" s="89">
        <f>SUMIFS('Fluid 2 Transfer'!$P$12:$P$1000,'Fluid 2 Transfer'!$K$12:$K$1000,0,'Fluid 2 Transfer'!$H$12:$H$1000,'Fluid 2 Plate'!$B50 &amp; 'Fluid 2 Plate'!F$45)</f>
        <v>182.5</v>
      </c>
      <c r="G50" s="89">
        <f>SUMIFS('Fluid 2 Transfer'!$P$12:$P$1000,'Fluid 2 Transfer'!$K$12:$K$1000,0,'Fluid 2 Transfer'!$H$12:$H$1000,'Fluid 2 Plate'!$B50 &amp; 'Fluid 2 Plate'!G$45)</f>
        <v>182.5</v>
      </c>
      <c r="H50" s="89">
        <f>SUMIFS('Fluid 2 Transfer'!$P$12:$P$1000,'Fluid 2 Transfer'!$K$12:$K$1000,0,'Fluid 2 Transfer'!$H$12:$H$1000,'Fluid 2 Plate'!$B50 &amp; 'Fluid 2 Plate'!H$45)</f>
        <v>182.5</v>
      </c>
      <c r="I50" s="89">
        <f>SUMIFS('Fluid 2 Transfer'!$P$12:$P$1000,'Fluid 2 Transfer'!$K$12:$K$1000,0,'Fluid 2 Transfer'!$H$12:$H$1000,'Fluid 2 Plate'!$B50 &amp; 'Fluid 2 Plate'!I$45)</f>
        <v>182.5</v>
      </c>
      <c r="J50" s="89">
        <f>SUMIFS('Fluid 2 Transfer'!$P$12:$P$1000,'Fluid 2 Transfer'!$K$12:$K$1000,0,'Fluid 2 Transfer'!$H$12:$H$1000,'Fluid 2 Plate'!$B50 &amp; 'Fluid 2 Plate'!J$45)</f>
        <v>182.5</v>
      </c>
      <c r="K50" s="89">
        <f>SUMIFS('Fluid 2 Transfer'!$P$12:$P$1000,'Fluid 2 Transfer'!$K$12:$K$1000,0,'Fluid 2 Transfer'!$H$12:$H$1000,'Fluid 2 Plate'!$B50 &amp; 'Fluid 2 Plate'!K$45)</f>
        <v>182.5</v>
      </c>
      <c r="L50" s="89">
        <f>SUMIFS('Fluid 2 Transfer'!$P$12:$P$1000,'Fluid 2 Transfer'!$K$12:$K$1000,0,'Fluid 2 Transfer'!$H$12:$H$1000,'Fluid 2 Plate'!$B50 &amp; 'Fluid 2 Plate'!L$45)</f>
        <v>182.5</v>
      </c>
      <c r="M50" s="89">
        <f>SUMIFS('Fluid 2 Transfer'!$P$12:$P$1000,'Fluid 2 Transfer'!$K$12:$K$1000,0,'Fluid 2 Transfer'!$H$12:$H$1000,'Fluid 2 Plate'!$B50 &amp; 'Fluid 2 Plate'!M$45)</f>
        <v>182.5</v>
      </c>
      <c r="N50" s="89">
        <f>SUMIFS('Fluid 2 Transfer'!$P$12:$P$1000,'Fluid 2 Transfer'!$K$12:$K$1000,0,'Fluid 2 Transfer'!$H$12:$H$1000,'Fluid 2 Plate'!$B50 &amp; 'Fluid 2 Plate'!N$45)</f>
        <v>182.5</v>
      </c>
      <c r="O50" s="89">
        <f>SUMIFS('Fluid 2 Transfer'!$P$12:$P$1000,'Fluid 2 Transfer'!$K$12:$K$1000,0,'Fluid 2 Transfer'!$H$12:$H$1000,'Fluid 2 Plate'!$B50 &amp; 'Fluid 2 Plate'!O$45)</f>
        <v>182.5</v>
      </c>
      <c r="P50" s="89">
        <f>SUMIFS('Fluid 2 Transfer'!$P$12:$P$1000,'Fluid 2 Transfer'!$K$12:$K$1000,0,'Fluid 2 Transfer'!$H$12:$H$1000,'Fluid 2 Plate'!$B50 &amp; 'Fluid 2 Plate'!P$45)</f>
        <v>182.5</v>
      </c>
      <c r="Q50" s="89">
        <f>SUMIFS('Fluid 2 Transfer'!$P$12:$P$1000,'Fluid 2 Transfer'!$K$12:$K$1000,0,'Fluid 2 Transfer'!$H$12:$H$1000,'Fluid 2 Plate'!$B50 &amp; 'Fluid 2 Plate'!Q$45)</f>
        <v>182.5</v>
      </c>
      <c r="R50" s="89">
        <f>SUMIFS('Fluid 2 Transfer'!$P$12:$P$1000,'Fluid 2 Transfer'!$K$12:$K$1000,0,'Fluid 2 Transfer'!$H$12:$H$1000,'Fluid 2 Plate'!$B50 &amp; 'Fluid 2 Plate'!R$45)</f>
        <v>182.5</v>
      </c>
      <c r="S50" s="89">
        <f>SUMIFS('Fluid 2 Transfer'!$P$12:$P$1000,'Fluid 2 Transfer'!$K$12:$K$1000,0,'Fluid 2 Transfer'!$H$12:$H$1000,'Fluid 2 Plate'!$B50 &amp; 'Fluid 2 Plate'!S$45)</f>
        <v>0</v>
      </c>
      <c r="T50" s="89">
        <f>SUMIFS('Fluid 2 Transfer'!$P$12:$P$1000,'Fluid 2 Transfer'!$K$12:$K$1000,0,'Fluid 2 Transfer'!$H$12:$H$1000,'Fluid 2 Plate'!$B50 &amp; 'Fluid 2 Plate'!T$45)</f>
        <v>0</v>
      </c>
      <c r="U50" s="89">
        <f>SUMIFS('Fluid 2 Transfer'!$P$12:$P$1000,'Fluid 2 Transfer'!$K$12:$K$1000,0,'Fluid 2 Transfer'!$H$12:$H$1000,'Fluid 2 Plate'!$B50 &amp; 'Fluid 2 Plate'!U$45)</f>
        <v>0</v>
      </c>
      <c r="V50" s="89">
        <f>SUMIFS('Fluid 2 Transfer'!$P$12:$P$1000,'Fluid 2 Transfer'!$K$12:$K$1000,0,'Fluid 2 Transfer'!$H$12:$H$1000,'Fluid 2 Plate'!$B50 &amp; 'Fluid 2 Plate'!V$45)</f>
        <v>1182.5</v>
      </c>
      <c r="W50" s="89">
        <f>SUMIFS('Fluid 2 Transfer'!$P$12:$P$1000,'Fluid 2 Transfer'!$K$12:$K$1000,0,'Fluid 2 Transfer'!$H$12:$H$1000,'Fluid 2 Plate'!$B50 &amp; 'Fluid 2 Plate'!W$45)</f>
        <v>1182.5</v>
      </c>
      <c r="X50" s="89">
        <f>SUMIFS('Fluid 2 Transfer'!$P$12:$P$1000,'Fluid 2 Transfer'!$K$12:$K$1000,0,'Fluid 2 Transfer'!$H$12:$H$1000,'Fluid 2 Plate'!$B50 &amp; 'Fluid 2 Plate'!X$45)</f>
        <v>0</v>
      </c>
      <c r="Y50" s="89">
        <f>SUMIFS('Fluid 2 Transfer'!$P$12:$P$1000,'Fluid 2 Transfer'!$K$12:$K$1000,0,'Fluid 2 Transfer'!$H$12:$H$1000,'Fluid 2 Plate'!$B50 &amp; 'Fluid 2 Plate'!Y$45)</f>
        <v>0</v>
      </c>
      <c r="Z50" s="89">
        <f>SUMIFS('Fluid 2 Transfer'!$P$12:$P$1000,'Fluid 2 Transfer'!$K$12:$K$1000,0,'Fluid 2 Transfer'!$H$12:$H$1000,'Fluid 2 Plate'!$B50 &amp; 'Fluid 2 Plate'!Z$45)</f>
        <v>0</v>
      </c>
    </row>
    <row r="51" spans="1:26">
      <c r="B51" s="93" t="s">
        <v>5</v>
      </c>
      <c r="C51" s="89">
        <f>SUMIFS('Fluid 2 Transfer'!$P$12:$P$1000,'Fluid 2 Transfer'!$K$12:$K$1000,0,'Fluid 2 Transfer'!$H$12:$H$1000,'Fluid 2 Plate'!$B51 &amp; 'Fluid 2 Plate'!C$45)</f>
        <v>1395</v>
      </c>
      <c r="D51" s="89">
        <f>SUMIFS('Fluid 2 Transfer'!$P$12:$P$1000,'Fluid 2 Transfer'!$K$12:$K$1000,0,'Fluid 2 Transfer'!$H$12:$H$1000,'Fluid 2 Plate'!$B51 &amp; 'Fluid 2 Plate'!D$45)</f>
        <v>1395</v>
      </c>
      <c r="E51" s="89">
        <f>SUMIFS('Fluid 2 Transfer'!$P$12:$P$1000,'Fluid 2 Transfer'!$K$12:$K$1000,0,'Fluid 2 Transfer'!$H$12:$H$1000,'Fluid 2 Plate'!$B51 &amp; 'Fluid 2 Plate'!E$45)</f>
        <v>1395</v>
      </c>
      <c r="F51" s="89">
        <f>SUMIFS('Fluid 2 Transfer'!$P$12:$P$1000,'Fluid 2 Transfer'!$K$12:$K$1000,0,'Fluid 2 Transfer'!$H$12:$H$1000,'Fluid 2 Plate'!$B51 &amp; 'Fluid 2 Plate'!F$45)</f>
        <v>1395</v>
      </c>
      <c r="G51" s="89">
        <f>SUMIFS('Fluid 2 Transfer'!$P$12:$P$1000,'Fluid 2 Transfer'!$K$12:$K$1000,0,'Fluid 2 Transfer'!$H$12:$H$1000,'Fluid 2 Plate'!$B51 &amp; 'Fluid 2 Plate'!G$45)</f>
        <v>1395</v>
      </c>
      <c r="H51" s="89">
        <f>SUMIFS('Fluid 2 Transfer'!$P$12:$P$1000,'Fluid 2 Transfer'!$K$12:$K$1000,0,'Fluid 2 Transfer'!$H$12:$H$1000,'Fluid 2 Plate'!$B51 &amp; 'Fluid 2 Plate'!H$45)</f>
        <v>1395</v>
      </c>
      <c r="I51" s="89">
        <f>SUMIFS('Fluid 2 Transfer'!$P$12:$P$1000,'Fluid 2 Transfer'!$K$12:$K$1000,0,'Fluid 2 Transfer'!$H$12:$H$1000,'Fluid 2 Plate'!$B51 &amp; 'Fluid 2 Plate'!I$45)</f>
        <v>1395</v>
      </c>
      <c r="J51" s="89">
        <f>SUMIFS('Fluid 2 Transfer'!$P$12:$P$1000,'Fluid 2 Transfer'!$K$12:$K$1000,0,'Fluid 2 Transfer'!$H$12:$H$1000,'Fluid 2 Plate'!$B51 &amp; 'Fluid 2 Plate'!J$45)</f>
        <v>1395</v>
      </c>
      <c r="K51" s="89">
        <f>SUMIFS('Fluid 2 Transfer'!$P$12:$P$1000,'Fluid 2 Transfer'!$K$12:$K$1000,0,'Fluid 2 Transfer'!$H$12:$H$1000,'Fluid 2 Plate'!$B51 &amp; 'Fluid 2 Plate'!K$45)</f>
        <v>1395</v>
      </c>
      <c r="L51" s="89">
        <f>SUMIFS('Fluid 2 Transfer'!$P$12:$P$1000,'Fluid 2 Transfer'!$K$12:$K$1000,0,'Fluid 2 Transfer'!$H$12:$H$1000,'Fluid 2 Plate'!$B51 &amp; 'Fluid 2 Plate'!L$45)</f>
        <v>1395</v>
      </c>
      <c r="M51" s="89">
        <f>SUMIFS('Fluid 2 Transfer'!$P$12:$P$1000,'Fluid 2 Transfer'!$K$12:$K$1000,0,'Fluid 2 Transfer'!$H$12:$H$1000,'Fluid 2 Plate'!$B51 &amp; 'Fluid 2 Plate'!M$45)</f>
        <v>1395</v>
      </c>
      <c r="N51" s="89">
        <f>SUMIFS('Fluid 2 Transfer'!$P$12:$P$1000,'Fluid 2 Transfer'!$K$12:$K$1000,0,'Fluid 2 Transfer'!$H$12:$H$1000,'Fluid 2 Plate'!$B51 &amp; 'Fluid 2 Plate'!N$45)</f>
        <v>1395</v>
      </c>
      <c r="O51" s="89">
        <f>SUMIFS('Fluid 2 Transfer'!$P$12:$P$1000,'Fluid 2 Transfer'!$K$12:$K$1000,0,'Fluid 2 Transfer'!$H$12:$H$1000,'Fluid 2 Plate'!$B51 &amp; 'Fluid 2 Plate'!O$45)</f>
        <v>1395</v>
      </c>
      <c r="P51" s="89">
        <f>SUMIFS('Fluid 2 Transfer'!$P$12:$P$1000,'Fluid 2 Transfer'!$K$12:$K$1000,0,'Fluid 2 Transfer'!$H$12:$H$1000,'Fluid 2 Plate'!$B51 &amp; 'Fluid 2 Plate'!P$45)</f>
        <v>1395</v>
      </c>
      <c r="Q51" s="89">
        <f>SUMIFS('Fluid 2 Transfer'!$P$12:$P$1000,'Fluid 2 Transfer'!$K$12:$K$1000,0,'Fluid 2 Transfer'!$H$12:$H$1000,'Fluid 2 Plate'!$B51 &amp; 'Fluid 2 Plate'!Q$45)</f>
        <v>1395</v>
      </c>
      <c r="R51" s="89">
        <f>SUMIFS('Fluid 2 Transfer'!$P$12:$P$1000,'Fluid 2 Transfer'!$K$12:$K$1000,0,'Fluid 2 Transfer'!$H$12:$H$1000,'Fluid 2 Plate'!$B51 &amp; 'Fluid 2 Plate'!R$45)</f>
        <v>1395</v>
      </c>
      <c r="S51" s="89">
        <f>SUMIFS('Fluid 2 Transfer'!$P$12:$P$1000,'Fluid 2 Transfer'!$K$12:$K$1000,0,'Fluid 2 Transfer'!$H$12:$H$1000,'Fluid 2 Plate'!$B51 &amp; 'Fluid 2 Plate'!S$45)</f>
        <v>0</v>
      </c>
      <c r="T51" s="89">
        <f>SUMIFS('Fluid 2 Transfer'!$P$12:$P$1000,'Fluid 2 Transfer'!$K$12:$K$1000,0,'Fluid 2 Transfer'!$H$12:$H$1000,'Fluid 2 Plate'!$B51 &amp; 'Fluid 2 Plate'!T$45)</f>
        <v>0</v>
      </c>
      <c r="U51" s="89">
        <f>SUMIFS('Fluid 2 Transfer'!$P$12:$P$1000,'Fluid 2 Transfer'!$K$12:$K$1000,0,'Fluid 2 Transfer'!$H$12:$H$1000,'Fluid 2 Plate'!$B51 &amp; 'Fluid 2 Plate'!U$45)</f>
        <v>0</v>
      </c>
      <c r="V51" s="89">
        <f>SUMIFS('Fluid 2 Transfer'!$P$12:$P$1000,'Fluid 2 Transfer'!$K$12:$K$1000,0,'Fluid 2 Transfer'!$H$12:$H$1000,'Fluid 2 Plate'!$B51 &amp; 'Fluid 2 Plate'!V$45)</f>
        <v>2395</v>
      </c>
      <c r="W51" s="89">
        <f>SUMIFS('Fluid 2 Transfer'!$P$12:$P$1000,'Fluid 2 Transfer'!$K$12:$K$1000,0,'Fluid 2 Transfer'!$H$12:$H$1000,'Fluid 2 Plate'!$B51 &amp; 'Fluid 2 Plate'!W$45)</f>
        <v>2395</v>
      </c>
      <c r="X51" s="89">
        <f>SUMIFS('Fluid 2 Transfer'!$P$12:$P$1000,'Fluid 2 Transfer'!$K$12:$K$1000,0,'Fluid 2 Transfer'!$H$12:$H$1000,'Fluid 2 Plate'!$B51 &amp; 'Fluid 2 Plate'!X$45)</f>
        <v>0</v>
      </c>
      <c r="Y51" s="89">
        <f>SUMIFS('Fluid 2 Transfer'!$P$12:$P$1000,'Fluid 2 Transfer'!$K$12:$K$1000,0,'Fluid 2 Transfer'!$H$12:$H$1000,'Fluid 2 Plate'!$B51 &amp; 'Fluid 2 Plate'!Y$45)</f>
        <v>0</v>
      </c>
      <c r="Z51" s="89">
        <f>SUMIFS('Fluid 2 Transfer'!$P$12:$P$1000,'Fluid 2 Transfer'!$K$12:$K$1000,0,'Fluid 2 Transfer'!$H$12:$H$1000,'Fluid 2 Plate'!$B51 &amp; 'Fluid 2 Plate'!Z$45)</f>
        <v>0</v>
      </c>
    </row>
    <row r="52" spans="1:26">
      <c r="B52" s="93" t="s">
        <v>6</v>
      </c>
      <c r="C52" s="89">
        <f>SUMIFS('Fluid 2 Transfer'!$P$12:$P$1000,'Fluid 2 Transfer'!$K$12:$K$1000,0,'Fluid 2 Transfer'!$H$12:$H$1000,'Fluid 2 Plate'!$B52 &amp; 'Fluid 2 Plate'!C$45)</f>
        <v>1797.5</v>
      </c>
      <c r="D52" s="89">
        <f>SUMIFS('Fluid 2 Transfer'!$P$12:$P$1000,'Fluid 2 Transfer'!$K$12:$K$1000,0,'Fluid 2 Transfer'!$H$12:$H$1000,'Fluid 2 Plate'!$B52 &amp; 'Fluid 2 Plate'!D$45)</f>
        <v>1797.5</v>
      </c>
      <c r="E52" s="89">
        <f>SUMIFS('Fluid 2 Transfer'!$P$12:$P$1000,'Fluid 2 Transfer'!$K$12:$K$1000,0,'Fluid 2 Transfer'!$H$12:$H$1000,'Fluid 2 Plate'!$B52 &amp; 'Fluid 2 Plate'!E$45)</f>
        <v>1797.5</v>
      </c>
      <c r="F52" s="89">
        <f>SUMIFS('Fluid 2 Transfer'!$P$12:$P$1000,'Fluid 2 Transfer'!$K$12:$K$1000,0,'Fluid 2 Transfer'!$H$12:$H$1000,'Fluid 2 Plate'!$B52 &amp; 'Fluid 2 Plate'!F$45)</f>
        <v>1797.5</v>
      </c>
      <c r="G52" s="89">
        <f>SUMIFS('Fluid 2 Transfer'!$P$12:$P$1000,'Fluid 2 Transfer'!$K$12:$K$1000,0,'Fluid 2 Transfer'!$H$12:$H$1000,'Fluid 2 Plate'!$B52 &amp; 'Fluid 2 Plate'!G$45)</f>
        <v>1797.5</v>
      </c>
      <c r="H52" s="89">
        <f>SUMIFS('Fluid 2 Transfer'!$P$12:$P$1000,'Fluid 2 Transfer'!$K$12:$K$1000,0,'Fluid 2 Transfer'!$H$12:$H$1000,'Fluid 2 Plate'!$B52 &amp; 'Fluid 2 Plate'!H$45)</f>
        <v>1797.5</v>
      </c>
      <c r="I52" s="89">
        <f>SUMIFS('Fluid 2 Transfer'!$P$12:$P$1000,'Fluid 2 Transfer'!$K$12:$K$1000,0,'Fluid 2 Transfer'!$H$12:$H$1000,'Fluid 2 Plate'!$B52 &amp; 'Fluid 2 Plate'!I$45)</f>
        <v>1797.5</v>
      </c>
      <c r="J52" s="89">
        <f>SUMIFS('Fluid 2 Transfer'!$P$12:$P$1000,'Fluid 2 Transfer'!$K$12:$K$1000,0,'Fluid 2 Transfer'!$H$12:$H$1000,'Fluid 2 Plate'!$B52 &amp; 'Fluid 2 Plate'!J$45)</f>
        <v>1797.5</v>
      </c>
      <c r="K52" s="89">
        <f>SUMIFS('Fluid 2 Transfer'!$P$12:$P$1000,'Fluid 2 Transfer'!$K$12:$K$1000,0,'Fluid 2 Transfer'!$H$12:$H$1000,'Fluid 2 Plate'!$B52 &amp; 'Fluid 2 Plate'!K$45)</f>
        <v>1797.5</v>
      </c>
      <c r="L52" s="89">
        <f>SUMIFS('Fluid 2 Transfer'!$P$12:$P$1000,'Fluid 2 Transfer'!$K$12:$K$1000,0,'Fluid 2 Transfer'!$H$12:$H$1000,'Fluid 2 Plate'!$B52 &amp; 'Fluid 2 Plate'!L$45)</f>
        <v>1797.5</v>
      </c>
      <c r="M52" s="89">
        <f>SUMIFS('Fluid 2 Transfer'!$P$12:$P$1000,'Fluid 2 Transfer'!$K$12:$K$1000,0,'Fluid 2 Transfer'!$H$12:$H$1000,'Fluid 2 Plate'!$B52 &amp; 'Fluid 2 Plate'!M$45)</f>
        <v>1797.5</v>
      </c>
      <c r="N52" s="89">
        <f>SUMIFS('Fluid 2 Transfer'!$P$12:$P$1000,'Fluid 2 Transfer'!$K$12:$K$1000,0,'Fluid 2 Transfer'!$H$12:$H$1000,'Fluid 2 Plate'!$B52 &amp; 'Fluid 2 Plate'!N$45)</f>
        <v>1797.5</v>
      </c>
      <c r="O52" s="89">
        <f>SUMIFS('Fluid 2 Transfer'!$P$12:$P$1000,'Fluid 2 Transfer'!$K$12:$K$1000,0,'Fluid 2 Transfer'!$H$12:$H$1000,'Fluid 2 Plate'!$B52 &amp; 'Fluid 2 Plate'!O$45)</f>
        <v>1797.5</v>
      </c>
      <c r="P52" s="89">
        <f>SUMIFS('Fluid 2 Transfer'!$P$12:$P$1000,'Fluid 2 Transfer'!$K$12:$K$1000,0,'Fluid 2 Transfer'!$H$12:$H$1000,'Fluid 2 Plate'!$B52 &amp; 'Fluid 2 Plate'!P$45)</f>
        <v>1797.5</v>
      </c>
      <c r="Q52" s="89">
        <f>SUMIFS('Fluid 2 Transfer'!$P$12:$P$1000,'Fluid 2 Transfer'!$K$12:$K$1000,0,'Fluid 2 Transfer'!$H$12:$H$1000,'Fluid 2 Plate'!$B52 &amp; 'Fluid 2 Plate'!Q$45)</f>
        <v>1797.5</v>
      </c>
      <c r="R52" s="89">
        <f>SUMIFS('Fluid 2 Transfer'!$P$12:$P$1000,'Fluid 2 Transfer'!$K$12:$K$1000,0,'Fluid 2 Transfer'!$H$12:$H$1000,'Fluid 2 Plate'!$B52 &amp; 'Fluid 2 Plate'!R$45)</f>
        <v>1797.5</v>
      </c>
      <c r="S52" s="89">
        <f>SUMIFS('Fluid 2 Transfer'!$P$12:$P$1000,'Fluid 2 Transfer'!$K$12:$K$1000,0,'Fluid 2 Transfer'!$H$12:$H$1000,'Fluid 2 Plate'!$B52 &amp; 'Fluid 2 Plate'!S$45)</f>
        <v>0</v>
      </c>
      <c r="T52" s="89">
        <f>SUMIFS('Fluid 2 Transfer'!$P$12:$P$1000,'Fluid 2 Transfer'!$K$12:$K$1000,0,'Fluid 2 Transfer'!$H$12:$H$1000,'Fluid 2 Plate'!$B52 &amp; 'Fluid 2 Plate'!T$45)</f>
        <v>0</v>
      </c>
      <c r="U52" s="89">
        <f>SUMIFS('Fluid 2 Transfer'!$P$12:$P$1000,'Fluid 2 Transfer'!$K$12:$K$1000,0,'Fluid 2 Transfer'!$H$12:$H$1000,'Fluid 2 Plate'!$B52 &amp; 'Fluid 2 Plate'!U$45)</f>
        <v>0</v>
      </c>
      <c r="V52" s="89">
        <f>SUMIFS('Fluid 2 Transfer'!$P$12:$P$1000,'Fluid 2 Transfer'!$K$12:$K$1000,0,'Fluid 2 Transfer'!$H$12:$H$1000,'Fluid 2 Plate'!$B52 &amp; 'Fluid 2 Plate'!V$45)</f>
        <v>2797.5</v>
      </c>
      <c r="W52" s="89">
        <f>SUMIFS('Fluid 2 Transfer'!$P$12:$P$1000,'Fluid 2 Transfer'!$K$12:$K$1000,0,'Fluid 2 Transfer'!$H$12:$H$1000,'Fluid 2 Plate'!$B52 &amp; 'Fluid 2 Plate'!W$45)</f>
        <v>2797.5</v>
      </c>
      <c r="X52" s="89">
        <f>SUMIFS('Fluid 2 Transfer'!$P$12:$P$1000,'Fluid 2 Transfer'!$K$12:$K$1000,0,'Fluid 2 Transfer'!$H$12:$H$1000,'Fluid 2 Plate'!$B52 &amp; 'Fluid 2 Plate'!X$45)</f>
        <v>0</v>
      </c>
      <c r="Y52" s="89">
        <f>SUMIFS('Fluid 2 Transfer'!$P$12:$P$1000,'Fluid 2 Transfer'!$K$12:$K$1000,0,'Fluid 2 Transfer'!$H$12:$H$1000,'Fluid 2 Plate'!$B52 &amp; 'Fluid 2 Plate'!Y$45)</f>
        <v>0</v>
      </c>
      <c r="Z52" s="89">
        <f>SUMIFS('Fluid 2 Transfer'!$P$12:$P$1000,'Fluid 2 Transfer'!$K$12:$K$1000,0,'Fluid 2 Transfer'!$H$12:$H$1000,'Fluid 2 Plate'!$B52 &amp; 'Fluid 2 Plate'!Z$45)</f>
        <v>0</v>
      </c>
    </row>
    <row r="53" spans="1:26">
      <c r="B53" s="93" t="s">
        <v>7</v>
      </c>
      <c r="C53" s="89">
        <f>SUMIFS('Fluid 2 Transfer'!$P$12:$P$1000,'Fluid 2 Transfer'!$K$12:$K$1000,0,'Fluid 2 Transfer'!$H$12:$H$1000,'Fluid 2 Plate'!$B53 &amp; 'Fluid 2 Plate'!C$45)</f>
        <v>1932.5</v>
      </c>
      <c r="D53" s="89">
        <f>SUMIFS('Fluid 2 Transfer'!$P$12:$P$1000,'Fluid 2 Transfer'!$K$12:$K$1000,0,'Fluid 2 Transfer'!$H$12:$H$1000,'Fluid 2 Plate'!$B53 &amp; 'Fluid 2 Plate'!D$45)</f>
        <v>1932.5</v>
      </c>
      <c r="E53" s="89">
        <f>SUMIFS('Fluid 2 Transfer'!$P$12:$P$1000,'Fluid 2 Transfer'!$K$12:$K$1000,0,'Fluid 2 Transfer'!$H$12:$H$1000,'Fluid 2 Plate'!$B53 &amp; 'Fluid 2 Plate'!E$45)</f>
        <v>1932.5</v>
      </c>
      <c r="F53" s="89">
        <f>SUMIFS('Fluid 2 Transfer'!$P$12:$P$1000,'Fluid 2 Transfer'!$K$12:$K$1000,0,'Fluid 2 Transfer'!$H$12:$H$1000,'Fluid 2 Plate'!$B53 &amp; 'Fluid 2 Plate'!F$45)</f>
        <v>1932.5</v>
      </c>
      <c r="G53" s="89">
        <f>SUMIFS('Fluid 2 Transfer'!$P$12:$P$1000,'Fluid 2 Transfer'!$K$12:$K$1000,0,'Fluid 2 Transfer'!$H$12:$H$1000,'Fluid 2 Plate'!$B53 &amp; 'Fluid 2 Plate'!G$45)</f>
        <v>1932.5</v>
      </c>
      <c r="H53" s="89">
        <f>SUMIFS('Fluid 2 Transfer'!$P$12:$P$1000,'Fluid 2 Transfer'!$K$12:$K$1000,0,'Fluid 2 Transfer'!$H$12:$H$1000,'Fluid 2 Plate'!$B53 &amp; 'Fluid 2 Plate'!H$45)</f>
        <v>1932.5</v>
      </c>
      <c r="I53" s="89">
        <f>SUMIFS('Fluid 2 Transfer'!$P$12:$P$1000,'Fluid 2 Transfer'!$K$12:$K$1000,0,'Fluid 2 Transfer'!$H$12:$H$1000,'Fluid 2 Plate'!$B53 &amp; 'Fluid 2 Plate'!I$45)</f>
        <v>1932.5</v>
      </c>
      <c r="J53" s="89">
        <f>SUMIFS('Fluid 2 Transfer'!$P$12:$P$1000,'Fluid 2 Transfer'!$K$12:$K$1000,0,'Fluid 2 Transfer'!$H$12:$H$1000,'Fluid 2 Plate'!$B53 &amp; 'Fluid 2 Plate'!J$45)</f>
        <v>1932.5</v>
      </c>
      <c r="K53" s="89">
        <f>SUMIFS('Fluid 2 Transfer'!$P$12:$P$1000,'Fluid 2 Transfer'!$K$12:$K$1000,0,'Fluid 2 Transfer'!$H$12:$H$1000,'Fluid 2 Plate'!$B53 &amp; 'Fluid 2 Plate'!K$45)</f>
        <v>1932.5</v>
      </c>
      <c r="L53" s="89">
        <f>SUMIFS('Fluid 2 Transfer'!$P$12:$P$1000,'Fluid 2 Transfer'!$K$12:$K$1000,0,'Fluid 2 Transfer'!$H$12:$H$1000,'Fluid 2 Plate'!$B53 &amp; 'Fluid 2 Plate'!L$45)</f>
        <v>1932.5</v>
      </c>
      <c r="M53" s="89">
        <f>SUMIFS('Fluid 2 Transfer'!$P$12:$P$1000,'Fluid 2 Transfer'!$K$12:$K$1000,0,'Fluid 2 Transfer'!$H$12:$H$1000,'Fluid 2 Plate'!$B53 &amp; 'Fluid 2 Plate'!M$45)</f>
        <v>1932.5</v>
      </c>
      <c r="N53" s="89">
        <f>SUMIFS('Fluid 2 Transfer'!$P$12:$P$1000,'Fluid 2 Transfer'!$K$12:$K$1000,0,'Fluid 2 Transfer'!$H$12:$H$1000,'Fluid 2 Plate'!$B53 &amp; 'Fluid 2 Plate'!N$45)</f>
        <v>1932.5</v>
      </c>
      <c r="O53" s="89">
        <f>SUMIFS('Fluid 2 Transfer'!$P$12:$P$1000,'Fluid 2 Transfer'!$K$12:$K$1000,0,'Fluid 2 Transfer'!$H$12:$H$1000,'Fluid 2 Plate'!$B53 &amp; 'Fluid 2 Plate'!O$45)</f>
        <v>1932.5</v>
      </c>
      <c r="P53" s="89">
        <f>SUMIFS('Fluid 2 Transfer'!$P$12:$P$1000,'Fluid 2 Transfer'!$K$12:$K$1000,0,'Fluid 2 Transfer'!$H$12:$H$1000,'Fluid 2 Plate'!$B53 &amp; 'Fluid 2 Plate'!P$45)</f>
        <v>1932.5</v>
      </c>
      <c r="Q53" s="89">
        <f>SUMIFS('Fluid 2 Transfer'!$P$12:$P$1000,'Fluid 2 Transfer'!$K$12:$K$1000,0,'Fluid 2 Transfer'!$H$12:$H$1000,'Fluid 2 Plate'!$B53 &amp; 'Fluid 2 Plate'!Q$45)</f>
        <v>1932.5</v>
      </c>
      <c r="R53" s="89">
        <f>SUMIFS('Fluid 2 Transfer'!$P$12:$P$1000,'Fluid 2 Transfer'!$K$12:$K$1000,0,'Fluid 2 Transfer'!$H$12:$H$1000,'Fluid 2 Plate'!$B53 &amp; 'Fluid 2 Plate'!R$45)</f>
        <v>1932.5</v>
      </c>
      <c r="S53" s="89">
        <f>SUMIFS('Fluid 2 Transfer'!$P$12:$P$1000,'Fluid 2 Transfer'!$K$12:$K$1000,0,'Fluid 2 Transfer'!$H$12:$H$1000,'Fluid 2 Plate'!$B53 &amp; 'Fluid 2 Plate'!S$45)</f>
        <v>0</v>
      </c>
      <c r="T53" s="89">
        <f>SUMIFS('Fluid 2 Transfer'!$P$12:$P$1000,'Fluid 2 Transfer'!$K$12:$K$1000,0,'Fluid 2 Transfer'!$H$12:$H$1000,'Fluid 2 Plate'!$B53 &amp; 'Fluid 2 Plate'!T$45)</f>
        <v>0</v>
      </c>
      <c r="U53" s="89">
        <f>SUMIFS('Fluid 2 Transfer'!$P$12:$P$1000,'Fluid 2 Transfer'!$K$12:$K$1000,0,'Fluid 2 Transfer'!$H$12:$H$1000,'Fluid 2 Plate'!$B53 &amp; 'Fluid 2 Plate'!U$45)</f>
        <v>0</v>
      </c>
      <c r="V53" s="89">
        <f>SUMIFS('Fluid 2 Transfer'!$P$12:$P$1000,'Fluid 2 Transfer'!$K$12:$K$1000,0,'Fluid 2 Transfer'!$H$12:$H$1000,'Fluid 2 Plate'!$B53 &amp; 'Fluid 2 Plate'!V$45)</f>
        <v>2932.5</v>
      </c>
      <c r="W53" s="89">
        <f>SUMIFS('Fluid 2 Transfer'!$P$12:$P$1000,'Fluid 2 Transfer'!$K$12:$K$1000,0,'Fluid 2 Transfer'!$H$12:$H$1000,'Fluid 2 Plate'!$B53 &amp; 'Fluid 2 Plate'!W$45)</f>
        <v>2932.5</v>
      </c>
      <c r="X53" s="89">
        <f>SUMIFS('Fluid 2 Transfer'!$P$12:$P$1000,'Fluid 2 Transfer'!$K$12:$K$1000,0,'Fluid 2 Transfer'!$H$12:$H$1000,'Fluid 2 Plate'!$B53 &amp; 'Fluid 2 Plate'!X$45)</f>
        <v>0</v>
      </c>
      <c r="Y53" s="89">
        <f>SUMIFS('Fluid 2 Transfer'!$P$12:$P$1000,'Fluid 2 Transfer'!$K$12:$K$1000,0,'Fluid 2 Transfer'!$H$12:$H$1000,'Fluid 2 Plate'!$B53 &amp; 'Fluid 2 Plate'!Y$45)</f>
        <v>0</v>
      </c>
      <c r="Z53" s="89">
        <f>SUMIFS('Fluid 2 Transfer'!$P$12:$P$1000,'Fluid 2 Transfer'!$K$12:$K$1000,0,'Fluid 2 Transfer'!$H$12:$H$1000,'Fluid 2 Plate'!$B53 &amp; 'Fluid 2 Plate'!Z$45)</f>
        <v>0</v>
      </c>
    </row>
    <row r="54" spans="1:26">
      <c r="B54" s="93" t="s">
        <v>8</v>
      </c>
      <c r="C54" s="89">
        <f>SUMIFS('Fluid 2 Transfer'!$P$12:$P$1000,'Fluid 2 Transfer'!$K$12:$K$1000,0,'Fluid 2 Transfer'!$H$12:$H$1000,'Fluid 2 Plate'!$B54 &amp; 'Fluid 2 Plate'!C$45)</f>
        <v>1977.5</v>
      </c>
      <c r="D54" s="89">
        <f>SUMIFS('Fluid 2 Transfer'!$P$12:$P$1000,'Fluid 2 Transfer'!$K$12:$K$1000,0,'Fluid 2 Transfer'!$H$12:$H$1000,'Fluid 2 Plate'!$B54 &amp; 'Fluid 2 Plate'!D$45)</f>
        <v>1977.5</v>
      </c>
      <c r="E54" s="89">
        <f>SUMIFS('Fluid 2 Transfer'!$P$12:$P$1000,'Fluid 2 Transfer'!$K$12:$K$1000,0,'Fluid 2 Transfer'!$H$12:$H$1000,'Fluid 2 Plate'!$B54 &amp; 'Fluid 2 Plate'!E$45)</f>
        <v>1977.5</v>
      </c>
      <c r="F54" s="89">
        <f>SUMIFS('Fluid 2 Transfer'!$P$12:$P$1000,'Fluid 2 Transfer'!$K$12:$K$1000,0,'Fluid 2 Transfer'!$H$12:$H$1000,'Fluid 2 Plate'!$B54 &amp; 'Fluid 2 Plate'!F$45)</f>
        <v>1977.5</v>
      </c>
      <c r="G54" s="89">
        <f>SUMIFS('Fluid 2 Transfer'!$P$12:$P$1000,'Fluid 2 Transfer'!$K$12:$K$1000,0,'Fluid 2 Transfer'!$H$12:$H$1000,'Fluid 2 Plate'!$B54 &amp; 'Fluid 2 Plate'!G$45)</f>
        <v>1977.5</v>
      </c>
      <c r="H54" s="89">
        <f>SUMIFS('Fluid 2 Transfer'!$P$12:$P$1000,'Fluid 2 Transfer'!$K$12:$K$1000,0,'Fluid 2 Transfer'!$H$12:$H$1000,'Fluid 2 Plate'!$B54 &amp; 'Fluid 2 Plate'!H$45)</f>
        <v>1977.5</v>
      </c>
      <c r="I54" s="89">
        <f>SUMIFS('Fluid 2 Transfer'!$P$12:$P$1000,'Fluid 2 Transfer'!$K$12:$K$1000,0,'Fluid 2 Transfer'!$H$12:$H$1000,'Fluid 2 Plate'!$B54 &amp; 'Fluid 2 Plate'!I$45)</f>
        <v>1977.5</v>
      </c>
      <c r="J54" s="89">
        <f>SUMIFS('Fluid 2 Transfer'!$P$12:$P$1000,'Fluid 2 Transfer'!$K$12:$K$1000,0,'Fluid 2 Transfer'!$H$12:$H$1000,'Fluid 2 Plate'!$B54 &amp; 'Fluid 2 Plate'!J$45)</f>
        <v>1977.5</v>
      </c>
      <c r="K54" s="89">
        <f>SUMIFS('Fluid 2 Transfer'!$P$12:$P$1000,'Fluid 2 Transfer'!$K$12:$K$1000,0,'Fluid 2 Transfer'!$H$12:$H$1000,'Fluid 2 Plate'!$B54 &amp; 'Fluid 2 Plate'!K$45)</f>
        <v>1977.5</v>
      </c>
      <c r="L54" s="89">
        <f>SUMIFS('Fluid 2 Transfer'!$P$12:$P$1000,'Fluid 2 Transfer'!$K$12:$K$1000,0,'Fluid 2 Transfer'!$H$12:$H$1000,'Fluid 2 Plate'!$B54 &amp; 'Fluid 2 Plate'!L$45)</f>
        <v>1977.5</v>
      </c>
      <c r="M54" s="89">
        <f>SUMIFS('Fluid 2 Transfer'!$P$12:$P$1000,'Fluid 2 Transfer'!$K$12:$K$1000,0,'Fluid 2 Transfer'!$H$12:$H$1000,'Fluid 2 Plate'!$B54 &amp; 'Fluid 2 Plate'!M$45)</f>
        <v>1977.5</v>
      </c>
      <c r="N54" s="89">
        <f>SUMIFS('Fluid 2 Transfer'!$P$12:$P$1000,'Fluid 2 Transfer'!$K$12:$K$1000,0,'Fluid 2 Transfer'!$H$12:$H$1000,'Fluid 2 Plate'!$B54 &amp; 'Fluid 2 Plate'!N$45)</f>
        <v>1977.5</v>
      </c>
      <c r="O54" s="89">
        <f>SUMIFS('Fluid 2 Transfer'!$P$12:$P$1000,'Fluid 2 Transfer'!$K$12:$K$1000,0,'Fluid 2 Transfer'!$H$12:$H$1000,'Fluid 2 Plate'!$B54 &amp; 'Fluid 2 Plate'!O$45)</f>
        <v>1977.5</v>
      </c>
      <c r="P54" s="89">
        <f>SUMIFS('Fluid 2 Transfer'!$P$12:$P$1000,'Fluid 2 Transfer'!$K$12:$K$1000,0,'Fluid 2 Transfer'!$H$12:$H$1000,'Fluid 2 Plate'!$B54 &amp; 'Fluid 2 Plate'!P$45)</f>
        <v>1977.5</v>
      </c>
      <c r="Q54" s="89">
        <f>SUMIFS('Fluid 2 Transfer'!$P$12:$P$1000,'Fluid 2 Transfer'!$K$12:$K$1000,0,'Fluid 2 Transfer'!$H$12:$H$1000,'Fluid 2 Plate'!$B54 &amp; 'Fluid 2 Plate'!Q$45)</f>
        <v>1977.5</v>
      </c>
      <c r="R54" s="89">
        <f>SUMIFS('Fluid 2 Transfer'!$P$12:$P$1000,'Fluid 2 Transfer'!$K$12:$K$1000,0,'Fluid 2 Transfer'!$H$12:$H$1000,'Fluid 2 Plate'!$B54 &amp; 'Fluid 2 Plate'!R$45)</f>
        <v>1977.5</v>
      </c>
      <c r="S54" s="89">
        <f>SUMIFS('Fluid 2 Transfer'!$P$12:$P$1000,'Fluid 2 Transfer'!$K$12:$K$1000,0,'Fluid 2 Transfer'!$H$12:$H$1000,'Fluid 2 Plate'!$B54 &amp; 'Fluid 2 Plate'!S$45)</f>
        <v>0</v>
      </c>
      <c r="T54" s="89">
        <f>SUMIFS('Fluid 2 Transfer'!$P$12:$P$1000,'Fluid 2 Transfer'!$K$12:$K$1000,0,'Fluid 2 Transfer'!$H$12:$H$1000,'Fluid 2 Plate'!$B54 &amp; 'Fluid 2 Plate'!T$45)</f>
        <v>0</v>
      </c>
      <c r="U54" s="89">
        <f>SUMIFS('Fluid 2 Transfer'!$P$12:$P$1000,'Fluid 2 Transfer'!$K$12:$K$1000,0,'Fluid 2 Transfer'!$H$12:$H$1000,'Fluid 2 Plate'!$B54 &amp; 'Fluid 2 Plate'!U$45)</f>
        <v>0</v>
      </c>
      <c r="V54" s="89">
        <f>SUMIFS('Fluid 2 Transfer'!$P$12:$P$1000,'Fluid 2 Transfer'!$K$12:$K$1000,0,'Fluid 2 Transfer'!$H$12:$H$1000,'Fluid 2 Plate'!$B54 &amp; 'Fluid 2 Plate'!V$45)</f>
        <v>2977.5</v>
      </c>
      <c r="W54" s="89">
        <f>SUMIFS('Fluid 2 Transfer'!$P$12:$P$1000,'Fluid 2 Transfer'!$K$12:$K$1000,0,'Fluid 2 Transfer'!$H$12:$H$1000,'Fluid 2 Plate'!$B54 &amp; 'Fluid 2 Plate'!W$45)</f>
        <v>2977.5</v>
      </c>
      <c r="X54" s="89">
        <f>SUMIFS('Fluid 2 Transfer'!$P$12:$P$1000,'Fluid 2 Transfer'!$K$12:$K$1000,0,'Fluid 2 Transfer'!$H$12:$H$1000,'Fluid 2 Plate'!$B54 &amp; 'Fluid 2 Plate'!X$45)</f>
        <v>0</v>
      </c>
      <c r="Y54" s="89">
        <f>SUMIFS('Fluid 2 Transfer'!$P$12:$P$1000,'Fluid 2 Transfer'!$K$12:$K$1000,0,'Fluid 2 Transfer'!$H$12:$H$1000,'Fluid 2 Plate'!$B54 &amp; 'Fluid 2 Plate'!Y$45)</f>
        <v>0</v>
      </c>
      <c r="Z54" s="89">
        <f>SUMIFS('Fluid 2 Transfer'!$P$12:$P$1000,'Fluid 2 Transfer'!$K$12:$K$1000,0,'Fluid 2 Transfer'!$H$12:$H$1000,'Fluid 2 Plate'!$B54 &amp; 'Fluid 2 Plate'!Z$45)</f>
        <v>0</v>
      </c>
    </row>
    <row r="55" spans="1:26">
      <c r="B55" s="93" t="s">
        <v>9</v>
      </c>
      <c r="C55" s="89">
        <f>SUMIFS('Fluid 2 Transfer'!$P$12:$P$1000,'Fluid 2 Transfer'!$K$12:$K$1000,0,'Fluid 2 Transfer'!$H$12:$H$1000,'Fluid 2 Plate'!$B55 &amp; 'Fluid 2 Plate'!C$45)</f>
        <v>1992.5</v>
      </c>
      <c r="D55" s="89">
        <f>SUMIFS('Fluid 2 Transfer'!$P$12:$P$1000,'Fluid 2 Transfer'!$K$12:$K$1000,0,'Fluid 2 Transfer'!$H$12:$H$1000,'Fluid 2 Plate'!$B55 &amp; 'Fluid 2 Plate'!D$45)</f>
        <v>1992.5</v>
      </c>
      <c r="E55" s="89">
        <f>SUMIFS('Fluid 2 Transfer'!$P$12:$P$1000,'Fluid 2 Transfer'!$K$12:$K$1000,0,'Fluid 2 Transfer'!$H$12:$H$1000,'Fluid 2 Plate'!$B55 &amp; 'Fluid 2 Plate'!E$45)</f>
        <v>1992.5</v>
      </c>
      <c r="F55" s="89">
        <f>SUMIFS('Fluid 2 Transfer'!$P$12:$P$1000,'Fluid 2 Transfer'!$K$12:$K$1000,0,'Fluid 2 Transfer'!$H$12:$H$1000,'Fluid 2 Plate'!$B55 &amp; 'Fluid 2 Plate'!F$45)</f>
        <v>1992.5</v>
      </c>
      <c r="G55" s="89">
        <f>SUMIFS('Fluid 2 Transfer'!$P$12:$P$1000,'Fluid 2 Transfer'!$K$12:$K$1000,0,'Fluid 2 Transfer'!$H$12:$H$1000,'Fluid 2 Plate'!$B55 &amp; 'Fluid 2 Plate'!G$45)</f>
        <v>1992.5</v>
      </c>
      <c r="H55" s="89">
        <f>SUMIFS('Fluid 2 Transfer'!$P$12:$P$1000,'Fluid 2 Transfer'!$K$12:$K$1000,0,'Fluid 2 Transfer'!$H$12:$H$1000,'Fluid 2 Plate'!$B55 &amp; 'Fluid 2 Plate'!H$45)</f>
        <v>1992.5</v>
      </c>
      <c r="I55" s="89">
        <f>SUMIFS('Fluid 2 Transfer'!$P$12:$P$1000,'Fluid 2 Transfer'!$K$12:$K$1000,0,'Fluid 2 Transfer'!$H$12:$H$1000,'Fluid 2 Plate'!$B55 &amp; 'Fluid 2 Plate'!I$45)</f>
        <v>1992.5</v>
      </c>
      <c r="J55" s="89">
        <f>SUMIFS('Fluid 2 Transfer'!$P$12:$P$1000,'Fluid 2 Transfer'!$K$12:$K$1000,0,'Fluid 2 Transfer'!$H$12:$H$1000,'Fluid 2 Plate'!$B55 &amp; 'Fluid 2 Plate'!J$45)</f>
        <v>1992.5</v>
      </c>
      <c r="K55" s="89">
        <f>SUMIFS('Fluid 2 Transfer'!$P$12:$P$1000,'Fluid 2 Transfer'!$K$12:$K$1000,0,'Fluid 2 Transfer'!$H$12:$H$1000,'Fluid 2 Plate'!$B55 &amp; 'Fluid 2 Plate'!K$45)</f>
        <v>1992.5</v>
      </c>
      <c r="L55" s="89">
        <f>SUMIFS('Fluid 2 Transfer'!$P$12:$P$1000,'Fluid 2 Transfer'!$K$12:$K$1000,0,'Fluid 2 Transfer'!$H$12:$H$1000,'Fluid 2 Plate'!$B55 &amp; 'Fluid 2 Plate'!L$45)</f>
        <v>1992.5</v>
      </c>
      <c r="M55" s="89">
        <f>SUMIFS('Fluid 2 Transfer'!$P$12:$P$1000,'Fluid 2 Transfer'!$K$12:$K$1000,0,'Fluid 2 Transfer'!$H$12:$H$1000,'Fluid 2 Plate'!$B55 &amp; 'Fluid 2 Plate'!M$45)</f>
        <v>1992.5</v>
      </c>
      <c r="N55" s="89">
        <f>SUMIFS('Fluid 2 Transfer'!$P$12:$P$1000,'Fluid 2 Transfer'!$K$12:$K$1000,0,'Fluid 2 Transfer'!$H$12:$H$1000,'Fluid 2 Plate'!$B55 &amp; 'Fluid 2 Plate'!N$45)</f>
        <v>1992.5</v>
      </c>
      <c r="O55" s="89">
        <f>SUMIFS('Fluid 2 Transfer'!$P$12:$P$1000,'Fluid 2 Transfer'!$K$12:$K$1000,0,'Fluid 2 Transfer'!$H$12:$H$1000,'Fluid 2 Plate'!$B55 &amp; 'Fluid 2 Plate'!O$45)</f>
        <v>1992.5</v>
      </c>
      <c r="P55" s="89">
        <f>SUMIFS('Fluid 2 Transfer'!$P$12:$P$1000,'Fluid 2 Transfer'!$K$12:$K$1000,0,'Fluid 2 Transfer'!$H$12:$H$1000,'Fluid 2 Plate'!$B55 &amp; 'Fluid 2 Plate'!P$45)</f>
        <v>1992.5</v>
      </c>
      <c r="Q55" s="89">
        <f>SUMIFS('Fluid 2 Transfer'!$P$12:$P$1000,'Fluid 2 Transfer'!$K$12:$K$1000,0,'Fluid 2 Transfer'!$H$12:$H$1000,'Fluid 2 Plate'!$B55 &amp; 'Fluid 2 Plate'!Q$45)</f>
        <v>1992.5</v>
      </c>
      <c r="R55" s="89">
        <f>SUMIFS('Fluid 2 Transfer'!$P$12:$P$1000,'Fluid 2 Transfer'!$K$12:$K$1000,0,'Fluid 2 Transfer'!$H$12:$H$1000,'Fluid 2 Plate'!$B55 &amp; 'Fluid 2 Plate'!R$45)</f>
        <v>1992.5</v>
      </c>
      <c r="S55" s="89">
        <f>SUMIFS('Fluid 2 Transfer'!$P$12:$P$1000,'Fluid 2 Transfer'!$K$12:$K$1000,0,'Fluid 2 Transfer'!$H$12:$H$1000,'Fluid 2 Plate'!$B55 &amp; 'Fluid 2 Plate'!S$45)</f>
        <v>0</v>
      </c>
      <c r="T55" s="89">
        <f>SUMIFS('Fluid 2 Transfer'!$P$12:$P$1000,'Fluid 2 Transfer'!$K$12:$K$1000,0,'Fluid 2 Transfer'!$H$12:$H$1000,'Fluid 2 Plate'!$B55 &amp; 'Fluid 2 Plate'!T$45)</f>
        <v>0</v>
      </c>
      <c r="U55" s="89">
        <f>SUMIFS('Fluid 2 Transfer'!$P$12:$P$1000,'Fluid 2 Transfer'!$K$12:$K$1000,0,'Fluid 2 Transfer'!$H$12:$H$1000,'Fluid 2 Plate'!$B55 &amp; 'Fluid 2 Plate'!U$45)</f>
        <v>0</v>
      </c>
      <c r="V55" s="89">
        <f>SUMIFS('Fluid 2 Transfer'!$P$12:$P$1000,'Fluid 2 Transfer'!$K$12:$K$1000,0,'Fluid 2 Transfer'!$H$12:$H$1000,'Fluid 2 Plate'!$B55 &amp; 'Fluid 2 Plate'!V$45)</f>
        <v>2992.5</v>
      </c>
      <c r="W55" s="89">
        <f>SUMIFS('Fluid 2 Transfer'!$P$12:$P$1000,'Fluid 2 Transfer'!$K$12:$K$1000,0,'Fluid 2 Transfer'!$H$12:$H$1000,'Fluid 2 Plate'!$B55 &amp; 'Fluid 2 Plate'!W$45)</f>
        <v>2992.5</v>
      </c>
      <c r="X55" s="89">
        <f>SUMIFS('Fluid 2 Transfer'!$P$12:$P$1000,'Fluid 2 Transfer'!$K$12:$K$1000,0,'Fluid 2 Transfer'!$H$12:$H$1000,'Fluid 2 Plate'!$B55 &amp; 'Fluid 2 Plate'!X$45)</f>
        <v>0</v>
      </c>
      <c r="Y55" s="89">
        <f>SUMIFS('Fluid 2 Transfer'!$P$12:$P$1000,'Fluid 2 Transfer'!$K$12:$K$1000,0,'Fluid 2 Transfer'!$H$12:$H$1000,'Fluid 2 Plate'!$B55 &amp; 'Fluid 2 Plate'!Y$45)</f>
        <v>0</v>
      </c>
      <c r="Z55" s="89">
        <f>SUMIFS('Fluid 2 Transfer'!$P$12:$P$1000,'Fluid 2 Transfer'!$K$12:$K$1000,0,'Fluid 2 Transfer'!$H$12:$H$1000,'Fluid 2 Plate'!$B55 &amp; 'Fluid 2 Plate'!Z$45)</f>
        <v>0</v>
      </c>
    </row>
    <row r="56" spans="1:26">
      <c r="B56" s="93" t="s">
        <v>10</v>
      </c>
      <c r="C56" s="89">
        <f>SUMIFS('Fluid 2 Transfer'!$P$12:$P$1000,'Fluid 2 Transfer'!$K$12:$K$1000,0,'Fluid 2 Transfer'!$H$12:$H$1000,'Fluid 2 Plate'!$B56 &amp; 'Fluid 2 Plate'!C$45)</f>
        <v>170</v>
      </c>
      <c r="D56" s="89">
        <f>SUMIFS('Fluid 2 Transfer'!$P$12:$P$1000,'Fluid 2 Transfer'!$K$12:$K$1000,0,'Fluid 2 Transfer'!$H$12:$H$1000,'Fluid 2 Plate'!$B56 &amp; 'Fluid 2 Plate'!D$45)</f>
        <v>170</v>
      </c>
      <c r="E56" s="89">
        <f>SUMIFS('Fluid 2 Transfer'!$P$12:$P$1000,'Fluid 2 Transfer'!$K$12:$K$1000,0,'Fluid 2 Transfer'!$H$12:$H$1000,'Fluid 2 Plate'!$B56 &amp; 'Fluid 2 Plate'!E$45)</f>
        <v>170</v>
      </c>
      <c r="F56" s="89">
        <f>SUMIFS('Fluid 2 Transfer'!$P$12:$P$1000,'Fluid 2 Transfer'!$K$12:$K$1000,0,'Fluid 2 Transfer'!$H$12:$H$1000,'Fluid 2 Plate'!$B56 &amp; 'Fluid 2 Plate'!F$45)</f>
        <v>170</v>
      </c>
      <c r="G56" s="89">
        <f>SUMIFS('Fluid 2 Transfer'!$P$12:$P$1000,'Fluid 2 Transfer'!$K$12:$K$1000,0,'Fluid 2 Transfer'!$H$12:$H$1000,'Fluid 2 Plate'!$B56 &amp; 'Fluid 2 Plate'!G$45)</f>
        <v>170</v>
      </c>
      <c r="H56" s="89">
        <f>SUMIFS('Fluid 2 Transfer'!$P$12:$P$1000,'Fluid 2 Transfer'!$K$12:$K$1000,0,'Fluid 2 Transfer'!$H$12:$H$1000,'Fluid 2 Plate'!$B56 &amp; 'Fluid 2 Plate'!H$45)</f>
        <v>170</v>
      </c>
      <c r="I56" s="89">
        <f>SUMIFS('Fluid 2 Transfer'!$P$12:$P$1000,'Fluid 2 Transfer'!$K$12:$K$1000,0,'Fluid 2 Transfer'!$H$12:$H$1000,'Fluid 2 Plate'!$B56 &amp; 'Fluid 2 Plate'!I$45)</f>
        <v>170</v>
      </c>
      <c r="J56" s="89">
        <f>SUMIFS('Fluid 2 Transfer'!$P$12:$P$1000,'Fluid 2 Transfer'!$K$12:$K$1000,0,'Fluid 2 Transfer'!$H$12:$H$1000,'Fluid 2 Plate'!$B56 &amp; 'Fluid 2 Plate'!J$45)</f>
        <v>170</v>
      </c>
      <c r="K56" s="89">
        <f>SUMIFS('Fluid 2 Transfer'!$P$12:$P$1000,'Fluid 2 Transfer'!$K$12:$K$1000,0,'Fluid 2 Transfer'!$H$12:$H$1000,'Fluid 2 Plate'!$B56 &amp; 'Fluid 2 Plate'!K$45)</f>
        <v>170</v>
      </c>
      <c r="L56" s="89">
        <f>SUMIFS('Fluid 2 Transfer'!$P$12:$P$1000,'Fluid 2 Transfer'!$K$12:$K$1000,0,'Fluid 2 Transfer'!$H$12:$H$1000,'Fluid 2 Plate'!$B56 &amp; 'Fluid 2 Plate'!L$45)</f>
        <v>170</v>
      </c>
      <c r="M56" s="89">
        <f>SUMIFS('Fluid 2 Transfer'!$P$12:$P$1000,'Fluid 2 Transfer'!$K$12:$K$1000,0,'Fluid 2 Transfer'!$H$12:$H$1000,'Fluid 2 Plate'!$B56 &amp; 'Fluid 2 Plate'!M$45)</f>
        <v>170</v>
      </c>
      <c r="N56" s="89">
        <f>SUMIFS('Fluid 2 Transfer'!$P$12:$P$1000,'Fluid 2 Transfer'!$K$12:$K$1000,0,'Fluid 2 Transfer'!$H$12:$H$1000,'Fluid 2 Plate'!$B56 &amp; 'Fluid 2 Plate'!N$45)</f>
        <v>170</v>
      </c>
      <c r="O56" s="89">
        <f>SUMIFS('Fluid 2 Transfer'!$P$12:$P$1000,'Fluid 2 Transfer'!$K$12:$K$1000,0,'Fluid 2 Transfer'!$H$12:$H$1000,'Fluid 2 Plate'!$B56 &amp; 'Fluid 2 Plate'!O$45)</f>
        <v>170</v>
      </c>
      <c r="P56" s="89">
        <f>SUMIFS('Fluid 2 Transfer'!$P$12:$P$1000,'Fluid 2 Transfer'!$K$12:$K$1000,0,'Fluid 2 Transfer'!$H$12:$H$1000,'Fluid 2 Plate'!$B56 &amp; 'Fluid 2 Plate'!P$45)</f>
        <v>170</v>
      </c>
      <c r="Q56" s="89">
        <f>SUMIFS('Fluid 2 Transfer'!$P$12:$P$1000,'Fluid 2 Transfer'!$K$12:$K$1000,0,'Fluid 2 Transfer'!$H$12:$H$1000,'Fluid 2 Plate'!$B56 &amp; 'Fluid 2 Plate'!Q$45)</f>
        <v>170</v>
      </c>
      <c r="R56" s="89">
        <f>SUMIFS('Fluid 2 Transfer'!$P$12:$P$1000,'Fluid 2 Transfer'!$K$12:$K$1000,0,'Fluid 2 Transfer'!$H$12:$H$1000,'Fluid 2 Plate'!$B56 &amp; 'Fluid 2 Plate'!R$45)</f>
        <v>170</v>
      </c>
      <c r="S56" s="89">
        <f>SUMIFS('Fluid 2 Transfer'!$P$12:$P$1000,'Fluid 2 Transfer'!$K$12:$K$1000,0,'Fluid 2 Transfer'!$H$12:$H$1000,'Fluid 2 Plate'!$B56 &amp; 'Fluid 2 Plate'!S$45)</f>
        <v>0</v>
      </c>
      <c r="T56" s="89">
        <f>SUMIFS('Fluid 2 Transfer'!$P$12:$P$1000,'Fluid 2 Transfer'!$K$12:$K$1000,0,'Fluid 2 Transfer'!$H$12:$H$1000,'Fluid 2 Plate'!$B56 &amp; 'Fluid 2 Plate'!T$45)</f>
        <v>0</v>
      </c>
      <c r="U56" s="89">
        <f>SUMIFS('Fluid 2 Transfer'!$P$12:$P$1000,'Fluid 2 Transfer'!$K$12:$K$1000,0,'Fluid 2 Transfer'!$H$12:$H$1000,'Fluid 2 Plate'!$B56 &amp; 'Fluid 2 Plate'!U$45)</f>
        <v>0</v>
      </c>
      <c r="V56" s="89">
        <f>SUMIFS('Fluid 2 Transfer'!$P$12:$P$1000,'Fluid 2 Transfer'!$K$12:$K$1000,0,'Fluid 2 Transfer'!$H$12:$H$1000,'Fluid 2 Plate'!$B56 &amp; 'Fluid 2 Plate'!V$45)</f>
        <v>1170</v>
      </c>
      <c r="W56" s="89">
        <f>SUMIFS('Fluid 2 Transfer'!$P$12:$P$1000,'Fluid 2 Transfer'!$K$12:$K$1000,0,'Fluid 2 Transfer'!$H$12:$H$1000,'Fluid 2 Plate'!$B56 &amp; 'Fluid 2 Plate'!W$45)</f>
        <v>1170</v>
      </c>
      <c r="X56" s="89">
        <f>SUMIFS('Fluid 2 Transfer'!$P$12:$P$1000,'Fluid 2 Transfer'!$K$12:$K$1000,0,'Fluid 2 Transfer'!$H$12:$H$1000,'Fluid 2 Plate'!$B56 &amp; 'Fluid 2 Plate'!X$45)</f>
        <v>0</v>
      </c>
      <c r="Y56" s="89">
        <f>SUMIFS('Fluid 2 Transfer'!$P$12:$P$1000,'Fluid 2 Transfer'!$K$12:$K$1000,0,'Fluid 2 Transfer'!$H$12:$H$1000,'Fluid 2 Plate'!$B56 &amp; 'Fluid 2 Plate'!Y$45)</f>
        <v>0</v>
      </c>
      <c r="Z56" s="89">
        <f>SUMIFS('Fluid 2 Transfer'!$P$12:$P$1000,'Fluid 2 Transfer'!$K$12:$K$1000,0,'Fluid 2 Transfer'!$H$12:$H$1000,'Fluid 2 Plate'!$B56 &amp; 'Fluid 2 Plate'!Z$45)</f>
        <v>0</v>
      </c>
    </row>
    <row r="57" spans="1:26">
      <c r="B57" s="93" t="s">
        <v>11</v>
      </c>
      <c r="C57" s="89">
        <f>SUMIFS('Fluid 2 Transfer'!$P$12:$P$1000,'Fluid 2 Transfer'!$K$12:$K$1000,0,'Fluid 2 Transfer'!$H$12:$H$1000,'Fluid 2 Plate'!$B57 &amp; 'Fluid 2 Plate'!C$45)</f>
        <v>1390</v>
      </c>
      <c r="D57" s="89">
        <f>SUMIFS('Fluid 2 Transfer'!$P$12:$P$1000,'Fluid 2 Transfer'!$K$12:$K$1000,0,'Fluid 2 Transfer'!$H$12:$H$1000,'Fluid 2 Plate'!$B57 &amp; 'Fluid 2 Plate'!D$45)</f>
        <v>1390</v>
      </c>
      <c r="E57" s="89">
        <f>SUMIFS('Fluid 2 Transfer'!$P$12:$P$1000,'Fluid 2 Transfer'!$K$12:$K$1000,0,'Fluid 2 Transfer'!$H$12:$H$1000,'Fluid 2 Plate'!$B57 &amp; 'Fluid 2 Plate'!E$45)</f>
        <v>1390</v>
      </c>
      <c r="F57" s="89">
        <f>SUMIFS('Fluid 2 Transfer'!$P$12:$P$1000,'Fluid 2 Transfer'!$K$12:$K$1000,0,'Fluid 2 Transfer'!$H$12:$H$1000,'Fluid 2 Plate'!$B57 &amp; 'Fluid 2 Plate'!F$45)</f>
        <v>1390</v>
      </c>
      <c r="G57" s="89">
        <f>SUMIFS('Fluid 2 Transfer'!$P$12:$P$1000,'Fluid 2 Transfer'!$K$12:$K$1000,0,'Fluid 2 Transfer'!$H$12:$H$1000,'Fluid 2 Plate'!$B57 &amp; 'Fluid 2 Plate'!G$45)</f>
        <v>1390</v>
      </c>
      <c r="H57" s="89">
        <f>SUMIFS('Fluid 2 Transfer'!$P$12:$P$1000,'Fluid 2 Transfer'!$K$12:$K$1000,0,'Fluid 2 Transfer'!$H$12:$H$1000,'Fluid 2 Plate'!$B57 &amp; 'Fluid 2 Plate'!H$45)</f>
        <v>1390</v>
      </c>
      <c r="I57" s="89">
        <f>SUMIFS('Fluid 2 Transfer'!$P$12:$P$1000,'Fluid 2 Transfer'!$K$12:$K$1000,0,'Fluid 2 Transfer'!$H$12:$H$1000,'Fluid 2 Plate'!$B57 &amp; 'Fluid 2 Plate'!I$45)</f>
        <v>1390</v>
      </c>
      <c r="J57" s="89">
        <f>SUMIFS('Fluid 2 Transfer'!$P$12:$P$1000,'Fluid 2 Transfer'!$K$12:$K$1000,0,'Fluid 2 Transfer'!$H$12:$H$1000,'Fluid 2 Plate'!$B57 &amp; 'Fluid 2 Plate'!J$45)</f>
        <v>1390</v>
      </c>
      <c r="K57" s="89">
        <f>SUMIFS('Fluid 2 Transfer'!$P$12:$P$1000,'Fluid 2 Transfer'!$K$12:$K$1000,0,'Fluid 2 Transfer'!$H$12:$H$1000,'Fluid 2 Plate'!$B57 &amp; 'Fluid 2 Plate'!K$45)</f>
        <v>1390</v>
      </c>
      <c r="L57" s="89">
        <f>SUMIFS('Fluid 2 Transfer'!$P$12:$P$1000,'Fluid 2 Transfer'!$K$12:$K$1000,0,'Fluid 2 Transfer'!$H$12:$H$1000,'Fluid 2 Plate'!$B57 &amp; 'Fluid 2 Plate'!L$45)</f>
        <v>1390</v>
      </c>
      <c r="M57" s="89">
        <f>SUMIFS('Fluid 2 Transfer'!$P$12:$P$1000,'Fluid 2 Transfer'!$K$12:$K$1000,0,'Fluid 2 Transfer'!$H$12:$H$1000,'Fluid 2 Plate'!$B57 &amp; 'Fluid 2 Plate'!M$45)</f>
        <v>1390</v>
      </c>
      <c r="N57" s="89">
        <f>SUMIFS('Fluid 2 Transfer'!$P$12:$P$1000,'Fluid 2 Transfer'!$K$12:$K$1000,0,'Fluid 2 Transfer'!$H$12:$H$1000,'Fluid 2 Plate'!$B57 &amp; 'Fluid 2 Plate'!N$45)</f>
        <v>1390</v>
      </c>
      <c r="O57" s="89">
        <f>SUMIFS('Fluid 2 Transfer'!$P$12:$P$1000,'Fluid 2 Transfer'!$K$12:$K$1000,0,'Fluid 2 Transfer'!$H$12:$H$1000,'Fluid 2 Plate'!$B57 &amp; 'Fluid 2 Plate'!O$45)</f>
        <v>1390</v>
      </c>
      <c r="P57" s="89">
        <f>SUMIFS('Fluid 2 Transfer'!$P$12:$P$1000,'Fluid 2 Transfer'!$K$12:$K$1000,0,'Fluid 2 Transfer'!$H$12:$H$1000,'Fluid 2 Plate'!$B57 &amp; 'Fluid 2 Plate'!P$45)</f>
        <v>1390</v>
      </c>
      <c r="Q57" s="89">
        <f>SUMIFS('Fluid 2 Transfer'!$P$12:$P$1000,'Fluid 2 Transfer'!$K$12:$K$1000,0,'Fluid 2 Transfer'!$H$12:$H$1000,'Fluid 2 Plate'!$B57 &amp; 'Fluid 2 Plate'!Q$45)</f>
        <v>1390</v>
      </c>
      <c r="R57" s="89">
        <f>SUMIFS('Fluid 2 Transfer'!$P$12:$P$1000,'Fluid 2 Transfer'!$K$12:$K$1000,0,'Fluid 2 Transfer'!$H$12:$H$1000,'Fluid 2 Plate'!$B57 &amp; 'Fluid 2 Plate'!R$45)</f>
        <v>1390</v>
      </c>
      <c r="S57" s="89">
        <f>SUMIFS('Fluid 2 Transfer'!$P$12:$P$1000,'Fluid 2 Transfer'!$K$12:$K$1000,0,'Fluid 2 Transfer'!$H$12:$H$1000,'Fluid 2 Plate'!$B57 &amp; 'Fluid 2 Plate'!S$45)</f>
        <v>0</v>
      </c>
      <c r="T57" s="89">
        <f>SUMIFS('Fluid 2 Transfer'!$P$12:$P$1000,'Fluid 2 Transfer'!$K$12:$K$1000,0,'Fluid 2 Transfer'!$H$12:$H$1000,'Fluid 2 Plate'!$B57 &amp; 'Fluid 2 Plate'!T$45)</f>
        <v>0</v>
      </c>
      <c r="U57" s="89">
        <f>SUMIFS('Fluid 2 Transfer'!$P$12:$P$1000,'Fluid 2 Transfer'!$K$12:$K$1000,0,'Fluid 2 Transfer'!$H$12:$H$1000,'Fluid 2 Plate'!$B57 &amp; 'Fluid 2 Plate'!U$45)</f>
        <v>0</v>
      </c>
      <c r="V57" s="89">
        <f>SUMIFS('Fluid 2 Transfer'!$P$12:$P$1000,'Fluid 2 Transfer'!$K$12:$K$1000,0,'Fluid 2 Transfer'!$H$12:$H$1000,'Fluid 2 Plate'!$B57 &amp; 'Fluid 2 Plate'!V$45)</f>
        <v>2390</v>
      </c>
      <c r="W57" s="89">
        <f>SUMIFS('Fluid 2 Transfer'!$P$12:$P$1000,'Fluid 2 Transfer'!$K$12:$K$1000,0,'Fluid 2 Transfer'!$H$12:$H$1000,'Fluid 2 Plate'!$B57 &amp; 'Fluid 2 Plate'!W$45)</f>
        <v>2390</v>
      </c>
      <c r="X57" s="89">
        <f>SUMIFS('Fluid 2 Transfer'!$P$12:$P$1000,'Fluid 2 Transfer'!$K$12:$K$1000,0,'Fluid 2 Transfer'!$H$12:$H$1000,'Fluid 2 Plate'!$B57 &amp; 'Fluid 2 Plate'!X$45)</f>
        <v>0</v>
      </c>
      <c r="Y57" s="89">
        <f>SUMIFS('Fluid 2 Transfer'!$P$12:$P$1000,'Fluid 2 Transfer'!$K$12:$K$1000,0,'Fluid 2 Transfer'!$H$12:$H$1000,'Fluid 2 Plate'!$B57 &amp; 'Fluid 2 Plate'!Y$45)</f>
        <v>0</v>
      </c>
      <c r="Z57" s="89">
        <f>SUMIFS('Fluid 2 Transfer'!$P$12:$P$1000,'Fluid 2 Transfer'!$K$12:$K$1000,0,'Fluid 2 Transfer'!$H$12:$H$1000,'Fluid 2 Plate'!$B57 &amp; 'Fluid 2 Plate'!Z$45)</f>
        <v>0</v>
      </c>
    </row>
    <row r="58" spans="1:26">
      <c r="B58" s="93" t="s">
        <v>12</v>
      </c>
      <c r="C58" s="89">
        <f>SUMIFS('Fluid 2 Transfer'!$P$12:$P$1000,'Fluid 2 Transfer'!$K$12:$K$1000,0,'Fluid 2 Transfer'!$H$12:$H$1000,'Fluid 2 Plate'!$B58 &amp; 'Fluid 2 Plate'!C$45)</f>
        <v>1797.5</v>
      </c>
      <c r="D58" s="89">
        <f>SUMIFS('Fluid 2 Transfer'!$P$12:$P$1000,'Fluid 2 Transfer'!$K$12:$K$1000,0,'Fluid 2 Transfer'!$H$12:$H$1000,'Fluid 2 Plate'!$B58 &amp; 'Fluid 2 Plate'!D$45)</f>
        <v>1797.5</v>
      </c>
      <c r="E58" s="89">
        <f>SUMIFS('Fluid 2 Transfer'!$P$12:$P$1000,'Fluid 2 Transfer'!$K$12:$K$1000,0,'Fluid 2 Transfer'!$H$12:$H$1000,'Fluid 2 Plate'!$B58 &amp; 'Fluid 2 Plate'!E$45)</f>
        <v>1797.5</v>
      </c>
      <c r="F58" s="89">
        <f>SUMIFS('Fluid 2 Transfer'!$P$12:$P$1000,'Fluid 2 Transfer'!$K$12:$K$1000,0,'Fluid 2 Transfer'!$H$12:$H$1000,'Fluid 2 Plate'!$B58 &amp; 'Fluid 2 Plate'!F$45)</f>
        <v>1797.5</v>
      </c>
      <c r="G58" s="89">
        <f>SUMIFS('Fluid 2 Transfer'!$P$12:$P$1000,'Fluid 2 Transfer'!$K$12:$K$1000,0,'Fluid 2 Transfer'!$H$12:$H$1000,'Fluid 2 Plate'!$B58 &amp; 'Fluid 2 Plate'!G$45)</f>
        <v>1797.5</v>
      </c>
      <c r="H58" s="89">
        <f>SUMIFS('Fluid 2 Transfer'!$P$12:$P$1000,'Fluid 2 Transfer'!$K$12:$K$1000,0,'Fluid 2 Transfer'!$H$12:$H$1000,'Fluid 2 Plate'!$B58 &amp; 'Fluid 2 Plate'!H$45)</f>
        <v>1797.5</v>
      </c>
      <c r="I58" s="89">
        <f>SUMIFS('Fluid 2 Transfer'!$P$12:$P$1000,'Fluid 2 Transfer'!$K$12:$K$1000,0,'Fluid 2 Transfer'!$H$12:$H$1000,'Fluid 2 Plate'!$B58 &amp; 'Fluid 2 Plate'!I$45)</f>
        <v>1797.5</v>
      </c>
      <c r="J58" s="89">
        <f>SUMIFS('Fluid 2 Transfer'!$P$12:$P$1000,'Fluid 2 Transfer'!$K$12:$K$1000,0,'Fluid 2 Transfer'!$H$12:$H$1000,'Fluid 2 Plate'!$B58 &amp; 'Fluid 2 Plate'!J$45)</f>
        <v>1797.5</v>
      </c>
      <c r="K58" s="89">
        <f>SUMIFS('Fluid 2 Transfer'!$P$12:$P$1000,'Fluid 2 Transfer'!$K$12:$K$1000,0,'Fluid 2 Transfer'!$H$12:$H$1000,'Fluid 2 Plate'!$B58 &amp; 'Fluid 2 Plate'!K$45)</f>
        <v>1797.5</v>
      </c>
      <c r="L58" s="89">
        <f>SUMIFS('Fluid 2 Transfer'!$P$12:$P$1000,'Fluid 2 Transfer'!$K$12:$K$1000,0,'Fluid 2 Transfer'!$H$12:$H$1000,'Fluid 2 Plate'!$B58 &amp; 'Fluid 2 Plate'!L$45)</f>
        <v>1797.5</v>
      </c>
      <c r="M58" s="89">
        <f>SUMIFS('Fluid 2 Transfer'!$P$12:$P$1000,'Fluid 2 Transfer'!$K$12:$K$1000,0,'Fluid 2 Transfer'!$H$12:$H$1000,'Fluid 2 Plate'!$B58 &amp; 'Fluid 2 Plate'!M$45)</f>
        <v>1797.5</v>
      </c>
      <c r="N58" s="89">
        <f>SUMIFS('Fluid 2 Transfer'!$P$12:$P$1000,'Fluid 2 Transfer'!$K$12:$K$1000,0,'Fluid 2 Transfer'!$H$12:$H$1000,'Fluid 2 Plate'!$B58 &amp; 'Fluid 2 Plate'!N$45)</f>
        <v>1797.5</v>
      </c>
      <c r="O58" s="89">
        <f>SUMIFS('Fluid 2 Transfer'!$P$12:$P$1000,'Fluid 2 Transfer'!$K$12:$K$1000,0,'Fluid 2 Transfer'!$H$12:$H$1000,'Fluid 2 Plate'!$B58 &amp; 'Fluid 2 Plate'!O$45)</f>
        <v>1797.5</v>
      </c>
      <c r="P58" s="89">
        <f>SUMIFS('Fluid 2 Transfer'!$P$12:$P$1000,'Fluid 2 Transfer'!$K$12:$K$1000,0,'Fluid 2 Transfer'!$H$12:$H$1000,'Fluid 2 Plate'!$B58 &amp; 'Fluid 2 Plate'!P$45)</f>
        <v>1797.5</v>
      </c>
      <c r="Q58" s="89">
        <f>SUMIFS('Fluid 2 Transfer'!$P$12:$P$1000,'Fluid 2 Transfer'!$K$12:$K$1000,0,'Fluid 2 Transfer'!$H$12:$H$1000,'Fluid 2 Plate'!$B58 &amp; 'Fluid 2 Plate'!Q$45)</f>
        <v>1797.5</v>
      </c>
      <c r="R58" s="89">
        <f>SUMIFS('Fluid 2 Transfer'!$P$12:$P$1000,'Fluid 2 Transfer'!$K$12:$K$1000,0,'Fluid 2 Transfer'!$H$12:$H$1000,'Fluid 2 Plate'!$B58 &amp; 'Fluid 2 Plate'!R$45)</f>
        <v>1797.5</v>
      </c>
      <c r="S58" s="89">
        <f>SUMIFS('Fluid 2 Transfer'!$P$12:$P$1000,'Fluid 2 Transfer'!$K$12:$K$1000,0,'Fluid 2 Transfer'!$H$12:$H$1000,'Fluid 2 Plate'!$B58 &amp; 'Fluid 2 Plate'!S$45)</f>
        <v>0</v>
      </c>
      <c r="T58" s="89">
        <f>SUMIFS('Fluid 2 Transfer'!$P$12:$P$1000,'Fluid 2 Transfer'!$K$12:$K$1000,0,'Fluid 2 Transfer'!$H$12:$H$1000,'Fluid 2 Plate'!$B58 &amp; 'Fluid 2 Plate'!T$45)</f>
        <v>0</v>
      </c>
      <c r="U58" s="89">
        <f>SUMIFS('Fluid 2 Transfer'!$P$12:$P$1000,'Fluid 2 Transfer'!$K$12:$K$1000,0,'Fluid 2 Transfer'!$H$12:$H$1000,'Fluid 2 Plate'!$B58 &amp; 'Fluid 2 Plate'!U$45)</f>
        <v>0</v>
      </c>
      <c r="V58" s="89">
        <f>SUMIFS('Fluid 2 Transfer'!$P$12:$P$1000,'Fluid 2 Transfer'!$K$12:$K$1000,0,'Fluid 2 Transfer'!$H$12:$H$1000,'Fluid 2 Plate'!$B58 &amp; 'Fluid 2 Plate'!V$45)</f>
        <v>2797.5</v>
      </c>
      <c r="W58" s="89">
        <f>SUMIFS('Fluid 2 Transfer'!$P$12:$P$1000,'Fluid 2 Transfer'!$K$12:$K$1000,0,'Fluid 2 Transfer'!$H$12:$H$1000,'Fluid 2 Plate'!$B58 &amp; 'Fluid 2 Plate'!W$45)</f>
        <v>2797.5</v>
      </c>
      <c r="X58" s="89">
        <f>SUMIFS('Fluid 2 Transfer'!$P$12:$P$1000,'Fluid 2 Transfer'!$K$12:$K$1000,0,'Fluid 2 Transfer'!$H$12:$H$1000,'Fluid 2 Plate'!$B58 &amp; 'Fluid 2 Plate'!X$45)</f>
        <v>0</v>
      </c>
      <c r="Y58" s="89">
        <f>SUMIFS('Fluid 2 Transfer'!$P$12:$P$1000,'Fluid 2 Transfer'!$K$12:$K$1000,0,'Fluid 2 Transfer'!$H$12:$H$1000,'Fluid 2 Plate'!$B58 &amp; 'Fluid 2 Plate'!Y$45)</f>
        <v>0</v>
      </c>
      <c r="Z58" s="89">
        <f>SUMIFS('Fluid 2 Transfer'!$P$12:$P$1000,'Fluid 2 Transfer'!$K$12:$K$1000,0,'Fluid 2 Transfer'!$H$12:$H$1000,'Fluid 2 Plate'!$B58 &amp; 'Fluid 2 Plate'!Z$45)</f>
        <v>0</v>
      </c>
    </row>
    <row r="59" spans="1:26">
      <c r="B59" s="93" t="s">
        <v>13</v>
      </c>
      <c r="C59" s="89">
        <f>SUMIFS('Fluid 2 Transfer'!$P$12:$P$1000,'Fluid 2 Transfer'!$K$12:$K$1000,0,'Fluid 2 Transfer'!$H$12:$H$1000,'Fluid 2 Plate'!$B59 &amp; 'Fluid 2 Plate'!C$45)</f>
        <v>1932.5</v>
      </c>
      <c r="D59" s="89">
        <f>SUMIFS('Fluid 2 Transfer'!$P$12:$P$1000,'Fluid 2 Transfer'!$K$12:$K$1000,0,'Fluid 2 Transfer'!$H$12:$H$1000,'Fluid 2 Plate'!$B59 &amp; 'Fluid 2 Plate'!D$45)</f>
        <v>1932.5</v>
      </c>
      <c r="E59" s="89">
        <f>SUMIFS('Fluid 2 Transfer'!$P$12:$P$1000,'Fluid 2 Transfer'!$K$12:$K$1000,0,'Fluid 2 Transfer'!$H$12:$H$1000,'Fluid 2 Plate'!$B59 &amp; 'Fluid 2 Plate'!E$45)</f>
        <v>1932.5</v>
      </c>
      <c r="F59" s="89">
        <f>SUMIFS('Fluid 2 Transfer'!$P$12:$P$1000,'Fluid 2 Transfer'!$K$12:$K$1000,0,'Fluid 2 Transfer'!$H$12:$H$1000,'Fluid 2 Plate'!$B59 &amp; 'Fluid 2 Plate'!F$45)</f>
        <v>1932.5</v>
      </c>
      <c r="G59" s="89">
        <f>SUMIFS('Fluid 2 Transfer'!$P$12:$P$1000,'Fluid 2 Transfer'!$K$12:$K$1000,0,'Fluid 2 Transfer'!$H$12:$H$1000,'Fluid 2 Plate'!$B59 &amp; 'Fluid 2 Plate'!G$45)</f>
        <v>1932.5</v>
      </c>
      <c r="H59" s="89">
        <f>SUMIFS('Fluid 2 Transfer'!$P$12:$P$1000,'Fluid 2 Transfer'!$K$12:$K$1000,0,'Fluid 2 Transfer'!$H$12:$H$1000,'Fluid 2 Plate'!$B59 &amp; 'Fluid 2 Plate'!H$45)</f>
        <v>1932.5</v>
      </c>
      <c r="I59" s="89">
        <f>SUMIFS('Fluid 2 Transfer'!$P$12:$P$1000,'Fluid 2 Transfer'!$K$12:$K$1000,0,'Fluid 2 Transfer'!$H$12:$H$1000,'Fluid 2 Plate'!$B59 &amp; 'Fluid 2 Plate'!I$45)</f>
        <v>1932.5</v>
      </c>
      <c r="J59" s="89">
        <f>SUMIFS('Fluid 2 Transfer'!$P$12:$P$1000,'Fluid 2 Transfer'!$K$12:$K$1000,0,'Fluid 2 Transfer'!$H$12:$H$1000,'Fluid 2 Plate'!$B59 &amp; 'Fluid 2 Plate'!J$45)</f>
        <v>1932.5</v>
      </c>
      <c r="K59" s="89">
        <f>SUMIFS('Fluid 2 Transfer'!$P$12:$P$1000,'Fluid 2 Transfer'!$K$12:$K$1000,0,'Fluid 2 Transfer'!$H$12:$H$1000,'Fluid 2 Plate'!$B59 &amp; 'Fluid 2 Plate'!K$45)</f>
        <v>1932.5</v>
      </c>
      <c r="L59" s="89">
        <f>SUMIFS('Fluid 2 Transfer'!$P$12:$P$1000,'Fluid 2 Transfer'!$K$12:$K$1000,0,'Fluid 2 Transfer'!$H$12:$H$1000,'Fluid 2 Plate'!$B59 &amp; 'Fluid 2 Plate'!L$45)</f>
        <v>1932.5</v>
      </c>
      <c r="M59" s="89">
        <f>SUMIFS('Fluid 2 Transfer'!$P$12:$P$1000,'Fluid 2 Transfer'!$K$12:$K$1000,0,'Fluid 2 Transfer'!$H$12:$H$1000,'Fluid 2 Plate'!$B59 &amp; 'Fluid 2 Plate'!M$45)</f>
        <v>1932.5</v>
      </c>
      <c r="N59" s="89">
        <f>SUMIFS('Fluid 2 Transfer'!$P$12:$P$1000,'Fluid 2 Transfer'!$K$12:$K$1000,0,'Fluid 2 Transfer'!$H$12:$H$1000,'Fluid 2 Plate'!$B59 &amp; 'Fluid 2 Plate'!N$45)</f>
        <v>1932.5</v>
      </c>
      <c r="O59" s="89">
        <f>SUMIFS('Fluid 2 Transfer'!$P$12:$P$1000,'Fluid 2 Transfer'!$K$12:$K$1000,0,'Fluid 2 Transfer'!$H$12:$H$1000,'Fluid 2 Plate'!$B59 &amp; 'Fluid 2 Plate'!O$45)</f>
        <v>1932.5</v>
      </c>
      <c r="P59" s="89">
        <f>SUMIFS('Fluid 2 Transfer'!$P$12:$P$1000,'Fluid 2 Transfer'!$K$12:$K$1000,0,'Fluid 2 Transfer'!$H$12:$H$1000,'Fluid 2 Plate'!$B59 &amp; 'Fluid 2 Plate'!P$45)</f>
        <v>1932.5</v>
      </c>
      <c r="Q59" s="89">
        <f>SUMIFS('Fluid 2 Transfer'!$P$12:$P$1000,'Fluid 2 Transfer'!$K$12:$K$1000,0,'Fluid 2 Transfer'!$H$12:$H$1000,'Fluid 2 Plate'!$B59 &amp; 'Fluid 2 Plate'!Q$45)</f>
        <v>1932.5</v>
      </c>
      <c r="R59" s="89">
        <f>SUMIFS('Fluid 2 Transfer'!$P$12:$P$1000,'Fluid 2 Transfer'!$K$12:$K$1000,0,'Fluid 2 Transfer'!$H$12:$H$1000,'Fluid 2 Plate'!$B59 &amp; 'Fluid 2 Plate'!R$45)</f>
        <v>1932.5</v>
      </c>
      <c r="S59" s="89">
        <f>SUMIFS('Fluid 2 Transfer'!$P$12:$P$1000,'Fluid 2 Transfer'!$K$12:$K$1000,0,'Fluid 2 Transfer'!$H$12:$H$1000,'Fluid 2 Plate'!$B59 &amp; 'Fluid 2 Plate'!S$45)</f>
        <v>0</v>
      </c>
      <c r="T59" s="89">
        <f>SUMIFS('Fluid 2 Transfer'!$P$12:$P$1000,'Fluid 2 Transfer'!$K$12:$K$1000,0,'Fluid 2 Transfer'!$H$12:$H$1000,'Fluid 2 Plate'!$B59 &amp; 'Fluid 2 Plate'!T$45)</f>
        <v>0</v>
      </c>
      <c r="U59" s="89">
        <f>SUMIFS('Fluid 2 Transfer'!$P$12:$P$1000,'Fluid 2 Transfer'!$K$12:$K$1000,0,'Fluid 2 Transfer'!$H$12:$H$1000,'Fluid 2 Plate'!$B59 &amp; 'Fluid 2 Plate'!U$45)</f>
        <v>0</v>
      </c>
      <c r="V59" s="89">
        <f>SUMIFS('Fluid 2 Transfer'!$P$12:$P$1000,'Fluid 2 Transfer'!$K$12:$K$1000,0,'Fluid 2 Transfer'!$H$12:$H$1000,'Fluid 2 Plate'!$B59 &amp; 'Fluid 2 Plate'!V$45)</f>
        <v>2932.5</v>
      </c>
      <c r="W59" s="89">
        <f>SUMIFS('Fluid 2 Transfer'!$P$12:$P$1000,'Fluid 2 Transfer'!$K$12:$K$1000,0,'Fluid 2 Transfer'!$H$12:$H$1000,'Fluid 2 Plate'!$B59 &amp; 'Fluid 2 Plate'!W$45)</f>
        <v>2932.5</v>
      </c>
      <c r="X59" s="89">
        <f>SUMIFS('Fluid 2 Transfer'!$P$12:$P$1000,'Fluid 2 Transfer'!$K$12:$K$1000,0,'Fluid 2 Transfer'!$H$12:$H$1000,'Fluid 2 Plate'!$B59 &amp; 'Fluid 2 Plate'!X$45)</f>
        <v>0</v>
      </c>
      <c r="Y59" s="89">
        <f>SUMIFS('Fluid 2 Transfer'!$P$12:$P$1000,'Fluid 2 Transfer'!$K$12:$K$1000,0,'Fluid 2 Transfer'!$H$12:$H$1000,'Fluid 2 Plate'!$B59 &amp; 'Fluid 2 Plate'!Y$45)</f>
        <v>0</v>
      </c>
      <c r="Z59" s="89">
        <f>SUMIFS('Fluid 2 Transfer'!$P$12:$P$1000,'Fluid 2 Transfer'!$K$12:$K$1000,0,'Fluid 2 Transfer'!$H$12:$H$1000,'Fluid 2 Plate'!$B59 &amp; 'Fluid 2 Plate'!Z$45)</f>
        <v>0</v>
      </c>
    </row>
    <row r="60" spans="1:26">
      <c r="B60" s="93" t="s">
        <v>14</v>
      </c>
      <c r="C60" s="89">
        <f>SUMIFS('Fluid 2 Transfer'!$P$12:$P$1000,'Fluid 2 Transfer'!$K$12:$K$1000,0,'Fluid 2 Transfer'!$H$12:$H$1000,'Fluid 2 Plate'!$B60 &amp; 'Fluid 2 Plate'!C$45)</f>
        <v>1977.5</v>
      </c>
      <c r="D60" s="89">
        <f>SUMIFS('Fluid 2 Transfer'!$P$12:$P$1000,'Fluid 2 Transfer'!$K$12:$K$1000,0,'Fluid 2 Transfer'!$H$12:$H$1000,'Fluid 2 Plate'!$B60 &amp; 'Fluid 2 Plate'!D$45)</f>
        <v>1977.5</v>
      </c>
      <c r="E60" s="89">
        <f>SUMIFS('Fluid 2 Transfer'!$P$12:$P$1000,'Fluid 2 Transfer'!$K$12:$K$1000,0,'Fluid 2 Transfer'!$H$12:$H$1000,'Fluid 2 Plate'!$B60 &amp; 'Fluid 2 Plate'!E$45)</f>
        <v>1977.5</v>
      </c>
      <c r="F60" s="89">
        <f>SUMIFS('Fluid 2 Transfer'!$P$12:$P$1000,'Fluid 2 Transfer'!$K$12:$K$1000,0,'Fluid 2 Transfer'!$H$12:$H$1000,'Fluid 2 Plate'!$B60 &amp; 'Fluid 2 Plate'!F$45)</f>
        <v>1977.5</v>
      </c>
      <c r="G60" s="89">
        <f>SUMIFS('Fluid 2 Transfer'!$P$12:$P$1000,'Fluid 2 Transfer'!$K$12:$K$1000,0,'Fluid 2 Transfer'!$H$12:$H$1000,'Fluid 2 Plate'!$B60 &amp; 'Fluid 2 Plate'!G$45)</f>
        <v>1977.5</v>
      </c>
      <c r="H60" s="89">
        <f>SUMIFS('Fluid 2 Transfer'!$P$12:$P$1000,'Fluid 2 Transfer'!$K$12:$K$1000,0,'Fluid 2 Transfer'!$H$12:$H$1000,'Fluid 2 Plate'!$B60 &amp; 'Fluid 2 Plate'!H$45)</f>
        <v>1977.5</v>
      </c>
      <c r="I60" s="89">
        <f>SUMIFS('Fluid 2 Transfer'!$P$12:$P$1000,'Fluid 2 Transfer'!$K$12:$K$1000,0,'Fluid 2 Transfer'!$H$12:$H$1000,'Fluid 2 Plate'!$B60 &amp; 'Fluid 2 Plate'!I$45)</f>
        <v>1977.5</v>
      </c>
      <c r="J60" s="89">
        <f>SUMIFS('Fluid 2 Transfer'!$P$12:$P$1000,'Fluid 2 Transfer'!$K$12:$K$1000,0,'Fluid 2 Transfer'!$H$12:$H$1000,'Fluid 2 Plate'!$B60 &amp; 'Fluid 2 Plate'!J$45)</f>
        <v>1977.5</v>
      </c>
      <c r="K60" s="89">
        <f>SUMIFS('Fluid 2 Transfer'!$P$12:$P$1000,'Fluid 2 Transfer'!$K$12:$K$1000,0,'Fluid 2 Transfer'!$H$12:$H$1000,'Fluid 2 Plate'!$B60 &amp; 'Fluid 2 Plate'!K$45)</f>
        <v>1977.5</v>
      </c>
      <c r="L60" s="89">
        <f>SUMIFS('Fluid 2 Transfer'!$P$12:$P$1000,'Fluid 2 Transfer'!$K$12:$K$1000,0,'Fluid 2 Transfer'!$H$12:$H$1000,'Fluid 2 Plate'!$B60 &amp; 'Fluid 2 Plate'!L$45)</f>
        <v>1977.5</v>
      </c>
      <c r="M60" s="89">
        <f>SUMIFS('Fluid 2 Transfer'!$P$12:$P$1000,'Fluid 2 Transfer'!$K$12:$K$1000,0,'Fluid 2 Transfer'!$H$12:$H$1000,'Fluid 2 Plate'!$B60 &amp; 'Fluid 2 Plate'!M$45)</f>
        <v>1977.5</v>
      </c>
      <c r="N60" s="89">
        <f>SUMIFS('Fluid 2 Transfer'!$P$12:$P$1000,'Fluid 2 Transfer'!$K$12:$K$1000,0,'Fluid 2 Transfer'!$H$12:$H$1000,'Fluid 2 Plate'!$B60 &amp; 'Fluid 2 Plate'!N$45)</f>
        <v>1977.5</v>
      </c>
      <c r="O60" s="89">
        <f>SUMIFS('Fluid 2 Transfer'!$P$12:$P$1000,'Fluid 2 Transfer'!$K$12:$K$1000,0,'Fluid 2 Transfer'!$H$12:$H$1000,'Fluid 2 Plate'!$B60 &amp; 'Fluid 2 Plate'!O$45)</f>
        <v>1977.5</v>
      </c>
      <c r="P60" s="89">
        <f>SUMIFS('Fluid 2 Transfer'!$P$12:$P$1000,'Fluid 2 Transfer'!$K$12:$K$1000,0,'Fluid 2 Transfer'!$H$12:$H$1000,'Fluid 2 Plate'!$B60 &amp; 'Fluid 2 Plate'!P$45)</f>
        <v>1977.5</v>
      </c>
      <c r="Q60" s="89">
        <f>SUMIFS('Fluid 2 Transfer'!$P$12:$P$1000,'Fluid 2 Transfer'!$K$12:$K$1000,0,'Fluid 2 Transfer'!$H$12:$H$1000,'Fluid 2 Plate'!$B60 &amp; 'Fluid 2 Plate'!Q$45)</f>
        <v>1977.5</v>
      </c>
      <c r="R60" s="89">
        <f>SUMIFS('Fluid 2 Transfer'!$P$12:$P$1000,'Fluid 2 Transfer'!$K$12:$K$1000,0,'Fluid 2 Transfer'!$H$12:$H$1000,'Fluid 2 Plate'!$B60 &amp; 'Fluid 2 Plate'!R$45)</f>
        <v>1977.5</v>
      </c>
      <c r="S60" s="89">
        <f>SUMIFS('Fluid 2 Transfer'!$P$12:$P$1000,'Fluid 2 Transfer'!$K$12:$K$1000,0,'Fluid 2 Transfer'!$H$12:$H$1000,'Fluid 2 Plate'!$B60 &amp; 'Fluid 2 Plate'!S$45)</f>
        <v>0</v>
      </c>
      <c r="T60" s="89">
        <f>SUMIFS('Fluid 2 Transfer'!$P$12:$P$1000,'Fluid 2 Transfer'!$K$12:$K$1000,0,'Fluid 2 Transfer'!$H$12:$H$1000,'Fluid 2 Plate'!$B60 &amp; 'Fluid 2 Plate'!T$45)</f>
        <v>0</v>
      </c>
      <c r="U60" s="89">
        <f>SUMIFS('Fluid 2 Transfer'!$P$12:$P$1000,'Fluid 2 Transfer'!$K$12:$K$1000,0,'Fluid 2 Transfer'!$H$12:$H$1000,'Fluid 2 Plate'!$B60 &amp; 'Fluid 2 Plate'!U$45)</f>
        <v>0</v>
      </c>
      <c r="V60" s="89">
        <f>SUMIFS('Fluid 2 Transfer'!$P$12:$P$1000,'Fluid 2 Transfer'!$K$12:$K$1000,0,'Fluid 2 Transfer'!$H$12:$H$1000,'Fluid 2 Plate'!$B60 &amp; 'Fluid 2 Plate'!V$45)</f>
        <v>2977.5</v>
      </c>
      <c r="W60" s="89">
        <f>SUMIFS('Fluid 2 Transfer'!$P$12:$P$1000,'Fluid 2 Transfer'!$K$12:$K$1000,0,'Fluid 2 Transfer'!$H$12:$H$1000,'Fluid 2 Plate'!$B60 &amp; 'Fluid 2 Plate'!W$45)</f>
        <v>2977.5</v>
      </c>
      <c r="X60" s="89">
        <f>SUMIFS('Fluid 2 Transfer'!$P$12:$P$1000,'Fluid 2 Transfer'!$K$12:$K$1000,0,'Fluid 2 Transfer'!$H$12:$H$1000,'Fluid 2 Plate'!$B60 &amp; 'Fluid 2 Plate'!X$45)</f>
        <v>0</v>
      </c>
      <c r="Y60" s="89">
        <f>SUMIFS('Fluid 2 Transfer'!$P$12:$P$1000,'Fluid 2 Transfer'!$K$12:$K$1000,0,'Fluid 2 Transfer'!$H$12:$H$1000,'Fluid 2 Plate'!$B60 &amp; 'Fluid 2 Plate'!Y$45)</f>
        <v>0</v>
      </c>
      <c r="Z60" s="89">
        <f>SUMIFS('Fluid 2 Transfer'!$P$12:$P$1000,'Fluid 2 Transfer'!$K$12:$K$1000,0,'Fluid 2 Transfer'!$H$12:$H$1000,'Fluid 2 Plate'!$B60 &amp; 'Fluid 2 Plate'!Z$45)</f>
        <v>0</v>
      </c>
    </row>
    <row r="61" spans="1:26">
      <c r="B61" s="93" t="s">
        <v>15</v>
      </c>
      <c r="C61" s="89">
        <f>SUMIFS('Fluid 2 Transfer'!$P$12:$P$1000,'Fluid 2 Transfer'!$K$12:$K$1000,0,'Fluid 2 Transfer'!$H$12:$H$1000,'Fluid 2 Plate'!$B61 &amp; 'Fluid 2 Plate'!C$45)</f>
        <v>1992.5</v>
      </c>
      <c r="D61" s="89">
        <f>SUMIFS('Fluid 2 Transfer'!$P$12:$P$1000,'Fluid 2 Transfer'!$K$12:$K$1000,0,'Fluid 2 Transfer'!$H$12:$H$1000,'Fluid 2 Plate'!$B61 &amp; 'Fluid 2 Plate'!D$45)</f>
        <v>1992.5</v>
      </c>
      <c r="E61" s="89">
        <f>SUMIFS('Fluid 2 Transfer'!$P$12:$P$1000,'Fluid 2 Transfer'!$K$12:$K$1000,0,'Fluid 2 Transfer'!$H$12:$H$1000,'Fluid 2 Plate'!$B61 &amp; 'Fluid 2 Plate'!E$45)</f>
        <v>1992.5</v>
      </c>
      <c r="F61" s="89">
        <f>SUMIFS('Fluid 2 Transfer'!$P$12:$P$1000,'Fluid 2 Transfer'!$K$12:$K$1000,0,'Fluid 2 Transfer'!$H$12:$H$1000,'Fluid 2 Plate'!$B61 &amp; 'Fluid 2 Plate'!F$45)</f>
        <v>1992.5</v>
      </c>
      <c r="G61" s="89">
        <f>SUMIFS('Fluid 2 Transfer'!$P$12:$P$1000,'Fluid 2 Transfer'!$K$12:$K$1000,0,'Fluid 2 Transfer'!$H$12:$H$1000,'Fluid 2 Plate'!$B61 &amp; 'Fluid 2 Plate'!G$45)</f>
        <v>1992.5</v>
      </c>
      <c r="H61" s="89">
        <f>SUMIFS('Fluid 2 Transfer'!$P$12:$P$1000,'Fluid 2 Transfer'!$K$12:$K$1000,0,'Fluid 2 Transfer'!$H$12:$H$1000,'Fluid 2 Plate'!$B61 &amp; 'Fluid 2 Plate'!H$45)</f>
        <v>1992.5</v>
      </c>
      <c r="I61" s="89">
        <f>SUMIFS('Fluid 2 Transfer'!$P$12:$P$1000,'Fluid 2 Transfer'!$K$12:$K$1000,0,'Fluid 2 Transfer'!$H$12:$H$1000,'Fluid 2 Plate'!$B61 &amp; 'Fluid 2 Plate'!I$45)</f>
        <v>1992.5</v>
      </c>
      <c r="J61" s="89">
        <f>SUMIFS('Fluid 2 Transfer'!$P$12:$P$1000,'Fluid 2 Transfer'!$K$12:$K$1000,0,'Fluid 2 Transfer'!$H$12:$H$1000,'Fluid 2 Plate'!$B61 &amp; 'Fluid 2 Plate'!J$45)</f>
        <v>1992.5</v>
      </c>
      <c r="K61" s="89">
        <f>SUMIFS('Fluid 2 Transfer'!$P$12:$P$1000,'Fluid 2 Transfer'!$K$12:$K$1000,0,'Fluid 2 Transfer'!$H$12:$H$1000,'Fluid 2 Plate'!$B61 &amp; 'Fluid 2 Plate'!K$45)</f>
        <v>1992.5</v>
      </c>
      <c r="L61" s="89">
        <f>SUMIFS('Fluid 2 Transfer'!$P$12:$P$1000,'Fluid 2 Transfer'!$K$12:$K$1000,0,'Fluid 2 Transfer'!$H$12:$H$1000,'Fluid 2 Plate'!$B61 &amp; 'Fluid 2 Plate'!L$45)</f>
        <v>1992.5</v>
      </c>
      <c r="M61" s="89">
        <f>SUMIFS('Fluid 2 Transfer'!$P$12:$P$1000,'Fluid 2 Transfer'!$K$12:$K$1000,0,'Fluid 2 Transfer'!$H$12:$H$1000,'Fluid 2 Plate'!$B61 &amp; 'Fluid 2 Plate'!M$45)</f>
        <v>1992.5</v>
      </c>
      <c r="N61" s="89">
        <f>SUMIFS('Fluid 2 Transfer'!$P$12:$P$1000,'Fluid 2 Transfer'!$K$12:$K$1000,0,'Fluid 2 Transfer'!$H$12:$H$1000,'Fluid 2 Plate'!$B61 &amp; 'Fluid 2 Plate'!N$45)</f>
        <v>1992.5</v>
      </c>
      <c r="O61" s="89">
        <f>SUMIFS('Fluid 2 Transfer'!$P$12:$P$1000,'Fluid 2 Transfer'!$K$12:$K$1000,0,'Fluid 2 Transfer'!$H$12:$H$1000,'Fluid 2 Plate'!$B61 &amp; 'Fluid 2 Plate'!O$45)</f>
        <v>1992.5</v>
      </c>
      <c r="P61" s="89">
        <f>SUMIFS('Fluid 2 Transfer'!$P$12:$P$1000,'Fluid 2 Transfer'!$K$12:$K$1000,0,'Fluid 2 Transfer'!$H$12:$H$1000,'Fluid 2 Plate'!$B61 &amp; 'Fluid 2 Plate'!P$45)</f>
        <v>1992.5</v>
      </c>
      <c r="Q61" s="89">
        <f>SUMIFS('Fluid 2 Transfer'!$P$12:$P$1000,'Fluid 2 Transfer'!$K$12:$K$1000,0,'Fluid 2 Transfer'!$H$12:$H$1000,'Fluid 2 Plate'!$B61 &amp; 'Fluid 2 Plate'!Q$45)</f>
        <v>1992.5</v>
      </c>
      <c r="R61" s="89">
        <f>SUMIFS('Fluid 2 Transfer'!$P$12:$P$1000,'Fluid 2 Transfer'!$K$12:$K$1000,0,'Fluid 2 Transfer'!$H$12:$H$1000,'Fluid 2 Plate'!$B61 &amp; 'Fluid 2 Plate'!R$45)</f>
        <v>1992.5</v>
      </c>
      <c r="S61" s="89">
        <f>SUMIFS('Fluid 2 Transfer'!$P$12:$P$1000,'Fluid 2 Transfer'!$K$12:$K$1000,0,'Fluid 2 Transfer'!$H$12:$H$1000,'Fluid 2 Plate'!$B61 &amp; 'Fluid 2 Plate'!S$45)</f>
        <v>0</v>
      </c>
      <c r="T61" s="89">
        <f>SUMIFS('Fluid 2 Transfer'!$P$12:$P$1000,'Fluid 2 Transfer'!$K$12:$K$1000,0,'Fluid 2 Transfer'!$H$12:$H$1000,'Fluid 2 Plate'!$B61 &amp; 'Fluid 2 Plate'!T$45)</f>
        <v>0</v>
      </c>
      <c r="U61" s="89">
        <f>SUMIFS('Fluid 2 Transfer'!$P$12:$P$1000,'Fluid 2 Transfer'!$K$12:$K$1000,0,'Fluid 2 Transfer'!$H$12:$H$1000,'Fluid 2 Plate'!$B61 &amp; 'Fluid 2 Plate'!U$45)</f>
        <v>0</v>
      </c>
      <c r="V61" s="89">
        <f>SUMIFS('Fluid 2 Transfer'!$P$12:$P$1000,'Fluid 2 Transfer'!$K$12:$K$1000,0,'Fluid 2 Transfer'!$H$12:$H$1000,'Fluid 2 Plate'!$B61 &amp; 'Fluid 2 Plate'!V$45)</f>
        <v>2992.5</v>
      </c>
      <c r="W61" s="89">
        <f>SUMIFS('Fluid 2 Transfer'!$P$12:$P$1000,'Fluid 2 Transfer'!$K$12:$K$1000,0,'Fluid 2 Transfer'!$H$12:$H$1000,'Fluid 2 Plate'!$B61 &amp; 'Fluid 2 Plate'!W$45)</f>
        <v>2992.5</v>
      </c>
      <c r="X61" s="89">
        <f>SUMIFS('Fluid 2 Transfer'!$P$12:$P$1000,'Fluid 2 Transfer'!$K$12:$K$1000,0,'Fluid 2 Transfer'!$H$12:$H$1000,'Fluid 2 Plate'!$B61 &amp; 'Fluid 2 Plate'!X$45)</f>
        <v>0</v>
      </c>
      <c r="Y61" s="89">
        <f>SUMIFS('Fluid 2 Transfer'!$P$12:$P$1000,'Fluid 2 Transfer'!$K$12:$K$1000,0,'Fluid 2 Transfer'!$H$12:$H$1000,'Fluid 2 Plate'!$B61 &amp; 'Fluid 2 Plate'!Y$45)</f>
        <v>0</v>
      </c>
      <c r="Z61" s="89">
        <f>SUMIFS('Fluid 2 Transfer'!$P$12:$P$1000,'Fluid 2 Transfer'!$K$12:$K$1000,0,'Fluid 2 Transfer'!$H$12:$H$1000,'Fluid 2 Plate'!$B61 &amp; 'Fluid 2 Plate'!Z$45)</f>
        <v>0</v>
      </c>
    </row>
    <row r="62" spans="1:26">
      <c r="B62" s="93"/>
      <c r="C62" s="95"/>
      <c r="D62" s="95"/>
      <c r="E62" s="95"/>
      <c r="F62" s="95"/>
      <c r="G62" s="95"/>
      <c r="H62" s="95"/>
      <c r="I62" s="95"/>
      <c r="J62" s="95"/>
      <c r="K62" s="95"/>
      <c r="L62" s="95"/>
      <c r="M62" s="95"/>
      <c r="N62" s="95"/>
      <c r="O62" s="95"/>
      <c r="P62" s="95"/>
      <c r="Q62" s="95"/>
      <c r="R62" s="95"/>
      <c r="S62" s="95"/>
      <c r="T62" s="95"/>
      <c r="U62" s="95"/>
      <c r="V62" s="95"/>
      <c r="W62" s="95"/>
      <c r="X62" s="95"/>
      <c r="Y62" s="95"/>
      <c r="Z62" s="95"/>
    </row>
    <row r="63" spans="1:26" ht="18.75">
      <c r="B63" s="5"/>
      <c r="C63" s="278" t="str">
        <f>"% of Transfer " &amp; "Backfill (DMSO)"</f>
        <v>% of Transfer Backfill (DMSO)</v>
      </c>
      <c r="D63" s="278"/>
      <c r="E63" s="278"/>
      <c r="F63" s="278"/>
      <c r="G63" s="278"/>
      <c r="H63" s="278"/>
      <c r="I63" s="278"/>
      <c r="J63" s="278"/>
      <c r="K63" s="278"/>
      <c r="L63" s="278"/>
      <c r="M63" s="278"/>
      <c r="N63" s="278"/>
      <c r="O63" s="278"/>
      <c r="P63" s="278"/>
      <c r="Q63" s="278"/>
      <c r="R63" s="278"/>
      <c r="S63" s="278"/>
      <c r="T63" s="278"/>
      <c r="U63" s="278"/>
      <c r="V63" s="278"/>
      <c r="W63" s="278"/>
      <c r="X63" s="278"/>
      <c r="Y63" s="278"/>
      <c r="Z63" s="278"/>
    </row>
    <row r="64" spans="1:26">
      <c r="B64" s="93"/>
      <c r="C64" s="93">
        <v>1</v>
      </c>
      <c r="D64" s="93">
        <v>2</v>
      </c>
      <c r="E64" s="93">
        <v>3</v>
      </c>
      <c r="F64" s="93">
        <v>4</v>
      </c>
      <c r="G64" s="93">
        <v>5</v>
      </c>
      <c r="H64" s="93">
        <v>6</v>
      </c>
      <c r="I64" s="93">
        <v>7</v>
      </c>
      <c r="J64" s="93">
        <v>8</v>
      </c>
      <c r="K64" s="93">
        <v>9</v>
      </c>
      <c r="L64" s="93">
        <v>10</v>
      </c>
      <c r="M64" s="93">
        <v>11</v>
      </c>
      <c r="N64" s="93">
        <v>12</v>
      </c>
      <c r="O64" s="93">
        <v>13</v>
      </c>
      <c r="P64" s="93">
        <v>14</v>
      </c>
      <c r="Q64" s="93">
        <v>15</v>
      </c>
      <c r="R64" s="93">
        <v>16</v>
      </c>
      <c r="S64" s="93">
        <v>17</v>
      </c>
      <c r="T64" s="93">
        <v>18</v>
      </c>
      <c r="U64" s="93">
        <v>19</v>
      </c>
      <c r="V64" s="93">
        <v>20</v>
      </c>
      <c r="W64" s="93">
        <v>21</v>
      </c>
      <c r="X64" s="93">
        <v>22</v>
      </c>
      <c r="Y64" s="93">
        <v>23</v>
      </c>
      <c r="Z64" s="93">
        <v>24</v>
      </c>
    </row>
    <row r="65" spans="2:26">
      <c r="B65" s="93" t="s">
        <v>0</v>
      </c>
      <c r="C65" s="96">
        <f>SUMIFS('Fluid 2 Transfer'!$O$12:$O$1000,'Fluid 2 Transfer'!$K$12:$K$1000,0,'Fluid 2 Transfer'!$H$12:$H$1000,'Fluid 2 Plate'!$B65 &amp; 'Fluid 2 Plate'!C$64)</f>
        <v>2.75E-2</v>
      </c>
      <c r="D65" s="96">
        <f>SUMIFS('Fluid 2 Transfer'!$O$12:$O$1000,'Fluid 2 Transfer'!$K$12:$K$1000,0,'Fluid 2 Transfer'!$H$12:$H$1000,'Fluid 2 Plate'!$B65 &amp; 'Fluid 2 Plate'!D$64)</f>
        <v>2.75E-2</v>
      </c>
      <c r="E65" s="96">
        <f>SUMIFS('Fluid 2 Transfer'!$O$12:$O$1000,'Fluid 2 Transfer'!$K$12:$K$1000,0,'Fluid 2 Transfer'!$H$12:$H$1000,'Fluid 2 Plate'!$B65 &amp; 'Fluid 2 Plate'!E$64)</f>
        <v>2.75E-2</v>
      </c>
      <c r="F65" s="96">
        <f>SUMIFS('Fluid 2 Transfer'!$O$12:$O$1000,'Fluid 2 Transfer'!$K$12:$K$1000,0,'Fluid 2 Transfer'!$H$12:$H$1000,'Fluid 2 Plate'!$B65 &amp; 'Fluid 2 Plate'!F$64)</f>
        <v>2.75E-2</v>
      </c>
      <c r="G65" s="96">
        <f>SUMIFS('Fluid 2 Transfer'!$O$12:$O$1000,'Fluid 2 Transfer'!$K$12:$K$1000,0,'Fluid 2 Transfer'!$H$12:$H$1000,'Fluid 2 Plate'!$B65 &amp; 'Fluid 2 Plate'!G$64)</f>
        <v>2.75E-2</v>
      </c>
      <c r="H65" s="96">
        <f>SUMIFS('Fluid 2 Transfer'!$O$12:$O$1000,'Fluid 2 Transfer'!$K$12:$K$1000,0,'Fluid 2 Transfer'!$H$12:$H$1000,'Fluid 2 Plate'!$B65 &amp; 'Fluid 2 Plate'!H$64)</f>
        <v>2.75E-2</v>
      </c>
      <c r="I65" s="96">
        <f>SUMIFS('Fluid 2 Transfer'!$O$12:$O$1000,'Fluid 2 Transfer'!$K$12:$K$1000,0,'Fluid 2 Transfer'!$H$12:$H$1000,'Fluid 2 Plate'!$B65 &amp; 'Fluid 2 Plate'!I$64)</f>
        <v>2.75E-2</v>
      </c>
      <c r="J65" s="96">
        <f>SUMIFS('Fluid 2 Transfer'!$O$12:$O$1000,'Fluid 2 Transfer'!$K$12:$K$1000,0,'Fluid 2 Transfer'!$H$12:$H$1000,'Fluid 2 Plate'!$B65 &amp; 'Fluid 2 Plate'!J$64)</f>
        <v>2.75E-2</v>
      </c>
      <c r="K65" s="96">
        <f>SUMIFS('Fluid 2 Transfer'!$O$12:$O$1000,'Fluid 2 Transfer'!$K$12:$K$1000,0,'Fluid 2 Transfer'!$H$12:$H$1000,'Fluid 2 Plate'!$B65 &amp; 'Fluid 2 Plate'!K$64)</f>
        <v>2.75E-2</v>
      </c>
      <c r="L65" s="96">
        <f>SUMIFS('Fluid 2 Transfer'!$O$12:$O$1000,'Fluid 2 Transfer'!$K$12:$K$1000,0,'Fluid 2 Transfer'!$H$12:$H$1000,'Fluid 2 Plate'!$B65 &amp; 'Fluid 2 Plate'!L$64)</f>
        <v>2.75E-2</v>
      </c>
      <c r="M65" s="96">
        <f>SUMIFS('Fluid 2 Transfer'!$O$12:$O$1000,'Fluid 2 Transfer'!$K$12:$K$1000,0,'Fluid 2 Transfer'!$H$12:$H$1000,'Fluid 2 Plate'!$B65 &amp; 'Fluid 2 Plate'!M$64)</f>
        <v>2.75E-2</v>
      </c>
      <c r="N65" s="96">
        <f>SUMIFS('Fluid 2 Transfer'!$O$12:$O$1000,'Fluid 2 Transfer'!$K$12:$K$1000,0,'Fluid 2 Transfer'!$H$12:$H$1000,'Fluid 2 Plate'!$B65 &amp; 'Fluid 2 Plate'!N$64)</f>
        <v>2.75E-2</v>
      </c>
      <c r="O65" s="96">
        <f>SUMIFS('Fluid 2 Transfer'!$O$12:$O$1000,'Fluid 2 Transfer'!$K$12:$K$1000,0,'Fluid 2 Transfer'!$H$12:$H$1000,'Fluid 2 Plate'!$B65 &amp; 'Fluid 2 Plate'!O$64)</f>
        <v>2.75E-2</v>
      </c>
      <c r="P65" s="96">
        <f>SUMIFS('Fluid 2 Transfer'!$O$12:$O$1000,'Fluid 2 Transfer'!$K$12:$K$1000,0,'Fluid 2 Transfer'!$H$12:$H$1000,'Fluid 2 Plate'!$B65 &amp; 'Fluid 2 Plate'!P$64)</f>
        <v>2.75E-2</v>
      </c>
      <c r="Q65" s="96">
        <f>SUMIFS('Fluid 2 Transfer'!$O$12:$O$1000,'Fluid 2 Transfer'!$K$12:$K$1000,0,'Fluid 2 Transfer'!$H$12:$H$1000,'Fluid 2 Plate'!$B65 &amp; 'Fluid 2 Plate'!Q$64)</f>
        <v>2.75E-2</v>
      </c>
      <c r="R65" s="96">
        <f>SUMIFS('Fluid 2 Transfer'!$O$12:$O$1000,'Fluid 2 Transfer'!$K$12:$K$1000,0,'Fluid 2 Transfer'!$H$12:$H$1000,'Fluid 2 Plate'!$B65 &amp; 'Fluid 2 Plate'!R$64)</f>
        <v>2.75E-2</v>
      </c>
      <c r="S65" s="96">
        <f>SUMIFS('Fluid 2 Transfer'!$O$12:$O$1000,'Fluid 2 Transfer'!$K$12:$K$1000,0,'Fluid 2 Transfer'!$H$12:$H$1000,'Fluid 2 Plate'!$B65 &amp; 'Fluid 2 Plate'!S$64)</f>
        <v>0</v>
      </c>
      <c r="T65" s="96">
        <f>SUMIFS('Fluid 2 Transfer'!$O$12:$O$1000,'Fluid 2 Transfer'!$K$12:$K$1000,0,'Fluid 2 Transfer'!$H$12:$H$1000,'Fluid 2 Plate'!$B65 &amp; 'Fluid 2 Plate'!T$64)</f>
        <v>0</v>
      </c>
      <c r="U65" s="96">
        <f>SUMIFS('Fluid 2 Transfer'!$O$12:$O$1000,'Fluid 2 Transfer'!$K$12:$K$1000,0,'Fluid 2 Transfer'!$H$12:$H$1000,'Fluid 2 Plate'!$B65 &amp; 'Fluid 2 Plate'!U$64)</f>
        <v>0</v>
      </c>
      <c r="V65" s="96">
        <f>SUMIFS('Fluid 2 Transfer'!$O$12:$O$1000,'Fluid 2 Transfer'!$K$12:$K$1000,0,'Fluid 2 Transfer'!$H$12:$H$1000,'Fluid 2 Plate'!$B65 &amp; 'Fluid 2 Plate'!V$64)</f>
        <v>0.52749999999999997</v>
      </c>
      <c r="W65" s="96">
        <f>SUMIFS('Fluid 2 Transfer'!$O$12:$O$1000,'Fluid 2 Transfer'!$K$12:$K$1000,0,'Fluid 2 Transfer'!$H$12:$H$1000,'Fluid 2 Plate'!$B65 &amp; 'Fluid 2 Plate'!W$64)</f>
        <v>0.52749999999999997</v>
      </c>
      <c r="X65" s="96">
        <f>SUMIFS('Fluid 2 Transfer'!$O$12:$O$1000,'Fluid 2 Transfer'!$K$12:$K$1000,0,'Fluid 2 Transfer'!$H$12:$H$1000,'Fluid 2 Plate'!$B65 &amp; 'Fluid 2 Plate'!X$64)</f>
        <v>0</v>
      </c>
      <c r="Y65" s="96">
        <f>SUMIFS('Fluid 2 Transfer'!$O$12:$O$1000,'Fluid 2 Transfer'!$K$12:$K$1000,0,'Fluid 2 Transfer'!$H$12:$H$1000,'Fluid 2 Plate'!$B65 &amp; 'Fluid 2 Plate'!Y$64)</f>
        <v>0</v>
      </c>
      <c r="Z65" s="96">
        <f>SUMIFS('Fluid 2 Transfer'!$O$12:$O$1000,'Fluid 2 Transfer'!$K$12:$K$1000,0,'Fluid 2 Transfer'!$H$12:$H$1000,'Fluid 2 Plate'!$B65 &amp; 'Fluid 2 Plate'!Z$64)</f>
        <v>0</v>
      </c>
    </row>
    <row r="66" spans="2:26">
      <c r="B66" s="93" t="s">
        <v>1</v>
      </c>
      <c r="C66" s="96">
        <f>SUMIFS('Fluid 2 Transfer'!$O$12:$O$1000,'Fluid 2 Transfer'!$K$12:$K$1000,0,'Fluid 2 Transfer'!$H$12:$H$1000,'Fluid 2 Plate'!$B66 &amp; 'Fluid 2 Plate'!C$64)</f>
        <v>0.67625000000000002</v>
      </c>
      <c r="D66" s="96">
        <f>SUMIFS('Fluid 2 Transfer'!$O$12:$O$1000,'Fluid 2 Transfer'!$K$12:$K$1000,0,'Fluid 2 Transfer'!$H$12:$H$1000,'Fluid 2 Plate'!$B66 &amp; 'Fluid 2 Plate'!D$64)</f>
        <v>0.67625000000000002</v>
      </c>
      <c r="E66" s="96">
        <f>SUMIFS('Fluid 2 Transfer'!$O$12:$O$1000,'Fluid 2 Transfer'!$K$12:$K$1000,0,'Fluid 2 Transfer'!$H$12:$H$1000,'Fluid 2 Plate'!$B66 &amp; 'Fluid 2 Plate'!E$64)</f>
        <v>0.67625000000000002</v>
      </c>
      <c r="F66" s="96">
        <f>SUMIFS('Fluid 2 Transfer'!$O$12:$O$1000,'Fluid 2 Transfer'!$K$12:$K$1000,0,'Fluid 2 Transfer'!$H$12:$H$1000,'Fluid 2 Plate'!$B66 &amp; 'Fluid 2 Plate'!F$64)</f>
        <v>0.67625000000000002</v>
      </c>
      <c r="G66" s="96">
        <f>SUMIFS('Fluid 2 Transfer'!$O$12:$O$1000,'Fluid 2 Transfer'!$K$12:$K$1000,0,'Fluid 2 Transfer'!$H$12:$H$1000,'Fluid 2 Plate'!$B66 &amp; 'Fluid 2 Plate'!G$64)</f>
        <v>0.67625000000000002</v>
      </c>
      <c r="H66" s="96">
        <f>SUMIFS('Fluid 2 Transfer'!$O$12:$O$1000,'Fluid 2 Transfer'!$K$12:$K$1000,0,'Fluid 2 Transfer'!$H$12:$H$1000,'Fluid 2 Plate'!$B66 &amp; 'Fluid 2 Plate'!H$64)</f>
        <v>0.67625000000000002</v>
      </c>
      <c r="I66" s="96">
        <f>SUMIFS('Fluid 2 Transfer'!$O$12:$O$1000,'Fluid 2 Transfer'!$K$12:$K$1000,0,'Fluid 2 Transfer'!$H$12:$H$1000,'Fluid 2 Plate'!$B66 &amp; 'Fluid 2 Plate'!I$64)</f>
        <v>0.67625000000000002</v>
      </c>
      <c r="J66" s="96">
        <f>SUMIFS('Fluid 2 Transfer'!$O$12:$O$1000,'Fluid 2 Transfer'!$K$12:$K$1000,0,'Fluid 2 Transfer'!$H$12:$H$1000,'Fluid 2 Plate'!$B66 &amp; 'Fluid 2 Plate'!J$64)</f>
        <v>0.67625000000000002</v>
      </c>
      <c r="K66" s="96">
        <f>SUMIFS('Fluid 2 Transfer'!$O$12:$O$1000,'Fluid 2 Transfer'!$K$12:$K$1000,0,'Fluid 2 Transfer'!$H$12:$H$1000,'Fluid 2 Plate'!$B66 &amp; 'Fluid 2 Plate'!K$64)</f>
        <v>0.67625000000000002</v>
      </c>
      <c r="L66" s="96">
        <f>SUMIFS('Fluid 2 Transfer'!$O$12:$O$1000,'Fluid 2 Transfer'!$K$12:$K$1000,0,'Fluid 2 Transfer'!$H$12:$H$1000,'Fluid 2 Plate'!$B66 &amp; 'Fluid 2 Plate'!L$64)</f>
        <v>0.67625000000000002</v>
      </c>
      <c r="M66" s="96">
        <f>SUMIFS('Fluid 2 Transfer'!$O$12:$O$1000,'Fluid 2 Transfer'!$K$12:$K$1000,0,'Fluid 2 Transfer'!$H$12:$H$1000,'Fluid 2 Plate'!$B66 &amp; 'Fluid 2 Plate'!M$64)</f>
        <v>0.67625000000000002</v>
      </c>
      <c r="N66" s="96">
        <f>SUMIFS('Fluid 2 Transfer'!$O$12:$O$1000,'Fluid 2 Transfer'!$K$12:$K$1000,0,'Fluid 2 Transfer'!$H$12:$H$1000,'Fluid 2 Plate'!$B66 &amp; 'Fluid 2 Plate'!N$64)</f>
        <v>0.67625000000000002</v>
      </c>
      <c r="O66" s="96">
        <f>SUMIFS('Fluid 2 Transfer'!$O$12:$O$1000,'Fluid 2 Transfer'!$K$12:$K$1000,0,'Fluid 2 Transfer'!$H$12:$H$1000,'Fluid 2 Plate'!$B66 &amp; 'Fluid 2 Plate'!O$64)</f>
        <v>0.67625000000000002</v>
      </c>
      <c r="P66" s="96">
        <f>SUMIFS('Fluid 2 Transfer'!$O$12:$O$1000,'Fluid 2 Transfer'!$K$12:$K$1000,0,'Fluid 2 Transfer'!$H$12:$H$1000,'Fluid 2 Plate'!$B66 &amp; 'Fluid 2 Plate'!P$64)</f>
        <v>0.67625000000000002</v>
      </c>
      <c r="Q66" s="96">
        <f>SUMIFS('Fluid 2 Transfer'!$O$12:$O$1000,'Fluid 2 Transfer'!$K$12:$K$1000,0,'Fluid 2 Transfer'!$H$12:$H$1000,'Fluid 2 Plate'!$B66 &amp; 'Fluid 2 Plate'!Q$64)</f>
        <v>0.67625000000000002</v>
      </c>
      <c r="R66" s="96">
        <f>SUMIFS('Fluid 2 Transfer'!$O$12:$O$1000,'Fluid 2 Transfer'!$K$12:$K$1000,0,'Fluid 2 Transfer'!$H$12:$H$1000,'Fluid 2 Plate'!$B66 &amp; 'Fluid 2 Plate'!R$64)</f>
        <v>0.67625000000000002</v>
      </c>
      <c r="S66" s="96">
        <f>SUMIFS('Fluid 2 Transfer'!$O$12:$O$1000,'Fluid 2 Transfer'!$K$12:$K$1000,0,'Fluid 2 Transfer'!$H$12:$H$1000,'Fluid 2 Plate'!$B66 &amp; 'Fluid 2 Plate'!S$64)</f>
        <v>0</v>
      </c>
      <c r="T66" s="96">
        <f>SUMIFS('Fluid 2 Transfer'!$O$12:$O$1000,'Fluid 2 Transfer'!$K$12:$K$1000,0,'Fluid 2 Transfer'!$H$12:$H$1000,'Fluid 2 Plate'!$B66 &amp; 'Fluid 2 Plate'!T$64)</f>
        <v>0</v>
      </c>
      <c r="U66" s="96">
        <f>SUMIFS('Fluid 2 Transfer'!$O$12:$O$1000,'Fluid 2 Transfer'!$K$12:$K$1000,0,'Fluid 2 Transfer'!$H$12:$H$1000,'Fluid 2 Plate'!$B66 &amp; 'Fluid 2 Plate'!U$64)</f>
        <v>0</v>
      </c>
      <c r="V66" s="96">
        <f>SUMIFS('Fluid 2 Transfer'!$O$12:$O$1000,'Fluid 2 Transfer'!$K$12:$K$1000,0,'Fluid 2 Transfer'!$H$12:$H$1000,'Fluid 2 Plate'!$B66 &amp; 'Fluid 2 Plate'!V$64)</f>
        <v>1.17625</v>
      </c>
      <c r="W66" s="96">
        <f>SUMIFS('Fluid 2 Transfer'!$O$12:$O$1000,'Fluid 2 Transfer'!$K$12:$K$1000,0,'Fluid 2 Transfer'!$H$12:$H$1000,'Fluid 2 Plate'!$B66 &amp; 'Fluid 2 Plate'!W$64)</f>
        <v>1.17625</v>
      </c>
      <c r="X66" s="96">
        <f>SUMIFS('Fluid 2 Transfer'!$O$12:$O$1000,'Fluid 2 Transfer'!$K$12:$K$1000,0,'Fluid 2 Transfer'!$H$12:$H$1000,'Fluid 2 Plate'!$B66 &amp; 'Fluid 2 Plate'!X$64)</f>
        <v>0</v>
      </c>
      <c r="Y66" s="96">
        <f>SUMIFS('Fluid 2 Transfer'!$O$12:$O$1000,'Fluid 2 Transfer'!$K$12:$K$1000,0,'Fluid 2 Transfer'!$H$12:$H$1000,'Fluid 2 Plate'!$B66 &amp; 'Fluid 2 Plate'!Y$64)</f>
        <v>0</v>
      </c>
      <c r="Z66" s="96">
        <f>SUMIFS('Fluid 2 Transfer'!$O$12:$O$1000,'Fluid 2 Transfer'!$K$12:$K$1000,0,'Fluid 2 Transfer'!$H$12:$H$1000,'Fluid 2 Plate'!$B66 &amp; 'Fluid 2 Plate'!Z$64)</f>
        <v>0</v>
      </c>
    </row>
    <row r="67" spans="2:26">
      <c r="B67" s="93" t="s">
        <v>2</v>
      </c>
      <c r="C67" s="96">
        <f>SUMIFS('Fluid 2 Transfer'!$O$12:$O$1000,'Fluid 2 Transfer'!$K$12:$K$1000,0,'Fluid 2 Transfer'!$H$12:$H$1000,'Fluid 2 Plate'!$B67 &amp; 'Fluid 2 Plate'!C$64)</f>
        <v>0.89249999999999996</v>
      </c>
      <c r="D67" s="96">
        <f>SUMIFS('Fluid 2 Transfer'!$O$12:$O$1000,'Fluid 2 Transfer'!$K$12:$K$1000,0,'Fluid 2 Transfer'!$H$12:$H$1000,'Fluid 2 Plate'!$B67 &amp; 'Fluid 2 Plate'!D$64)</f>
        <v>0.89249999999999996</v>
      </c>
      <c r="E67" s="96">
        <f>SUMIFS('Fluid 2 Transfer'!$O$12:$O$1000,'Fluid 2 Transfer'!$K$12:$K$1000,0,'Fluid 2 Transfer'!$H$12:$H$1000,'Fluid 2 Plate'!$B67 &amp; 'Fluid 2 Plate'!E$64)</f>
        <v>0.89249999999999996</v>
      </c>
      <c r="F67" s="96">
        <f>SUMIFS('Fluid 2 Transfer'!$O$12:$O$1000,'Fluid 2 Transfer'!$K$12:$K$1000,0,'Fluid 2 Transfer'!$H$12:$H$1000,'Fluid 2 Plate'!$B67 &amp; 'Fluid 2 Plate'!F$64)</f>
        <v>0.89249999999999996</v>
      </c>
      <c r="G67" s="96">
        <f>SUMIFS('Fluid 2 Transfer'!$O$12:$O$1000,'Fluid 2 Transfer'!$K$12:$K$1000,0,'Fluid 2 Transfer'!$H$12:$H$1000,'Fluid 2 Plate'!$B67 &amp; 'Fluid 2 Plate'!G$64)</f>
        <v>0.89249999999999996</v>
      </c>
      <c r="H67" s="96">
        <f>SUMIFS('Fluid 2 Transfer'!$O$12:$O$1000,'Fluid 2 Transfer'!$K$12:$K$1000,0,'Fluid 2 Transfer'!$H$12:$H$1000,'Fluid 2 Plate'!$B67 &amp; 'Fluid 2 Plate'!H$64)</f>
        <v>0.89249999999999996</v>
      </c>
      <c r="I67" s="96">
        <f>SUMIFS('Fluid 2 Transfer'!$O$12:$O$1000,'Fluid 2 Transfer'!$K$12:$K$1000,0,'Fluid 2 Transfer'!$H$12:$H$1000,'Fluid 2 Plate'!$B67 &amp; 'Fluid 2 Plate'!I$64)</f>
        <v>0.89249999999999996</v>
      </c>
      <c r="J67" s="96">
        <f>SUMIFS('Fluid 2 Transfer'!$O$12:$O$1000,'Fluid 2 Transfer'!$K$12:$K$1000,0,'Fluid 2 Transfer'!$H$12:$H$1000,'Fluid 2 Plate'!$B67 &amp; 'Fluid 2 Plate'!J$64)</f>
        <v>0.89249999999999996</v>
      </c>
      <c r="K67" s="96">
        <f>SUMIFS('Fluid 2 Transfer'!$O$12:$O$1000,'Fluid 2 Transfer'!$K$12:$K$1000,0,'Fluid 2 Transfer'!$H$12:$H$1000,'Fluid 2 Plate'!$B67 &amp; 'Fluid 2 Plate'!K$64)</f>
        <v>0.89249999999999996</v>
      </c>
      <c r="L67" s="96">
        <f>SUMIFS('Fluid 2 Transfer'!$O$12:$O$1000,'Fluid 2 Transfer'!$K$12:$K$1000,0,'Fluid 2 Transfer'!$H$12:$H$1000,'Fluid 2 Plate'!$B67 &amp; 'Fluid 2 Plate'!L$64)</f>
        <v>0.89249999999999996</v>
      </c>
      <c r="M67" s="96">
        <f>SUMIFS('Fluid 2 Transfer'!$O$12:$O$1000,'Fluid 2 Transfer'!$K$12:$K$1000,0,'Fluid 2 Transfer'!$H$12:$H$1000,'Fluid 2 Plate'!$B67 &amp; 'Fluid 2 Plate'!M$64)</f>
        <v>0.89249999999999996</v>
      </c>
      <c r="N67" s="96">
        <f>SUMIFS('Fluid 2 Transfer'!$O$12:$O$1000,'Fluid 2 Transfer'!$K$12:$K$1000,0,'Fluid 2 Transfer'!$H$12:$H$1000,'Fluid 2 Plate'!$B67 &amp; 'Fluid 2 Plate'!N$64)</f>
        <v>0.89249999999999996</v>
      </c>
      <c r="O67" s="96">
        <f>SUMIFS('Fluid 2 Transfer'!$O$12:$O$1000,'Fluid 2 Transfer'!$K$12:$K$1000,0,'Fluid 2 Transfer'!$H$12:$H$1000,'Fluid 2 Plate'!$B67 &amp; 'Fluid 2 Plate'!O$64)</f>
        <v>0.89249999999999996</v>
      </c>
      <c r="P67" s="96">
        <f>SUMIFS('Fluid 2 Transfer'!$O$12:$O$1000,'Fluid 2 Transfer'!$K$12:$K$1000,0,'Fluid 2 Transfer'!$H$12:$H$1000,'Fluid 2 Plate'!$B67 &amp; 'Fluid 2 Plate'!P$64)</f>
        <v>0.89249999999999996</v>
      </c>
      <c r="Q67" s="96">
        <f>SUMIFS('Fluid 2 Transfer'!$O$12:$O$1000,'Fluid 2 Transfer'!$K$12:$K$1000,0,'Fluid 2 Transfer'!$H$12:$H$1000,'Fluid 2 Plate'!$B67 &amp; 'Fluid 2 Plate'!Q$64)</f>
        <v>0.89249999999999996</v>
      </c>
      <c r="R67" s="96">
        <f>SUMIFS('Fluid 2 Transfer'!$O$12:$O$1000,'Fluid 2 Transfer'!$K$12:$K$1000,0,'Fluid 2 Transfer'!$H$12:$H$1000,'Fluid 2 Plate'!$B67 &amp; 'Fluid 2 Plate'!R$64)</f>
        <v>0.89249999999999996</v>
      </c>
      <c r="S67" s="96">
        <f>SUMIFS('Fluid 2 Transfer'!$O$12:$O$1000,'Fluid 2 Transfer'!$K$12:$K$1000,0,'Fluid 2 Transfer'!$H$12:$H$1000,'Fluid 2 Plate'!$B67 &amp; 'Fluid 2 Plate'!S$64)</f>
        <v>0</v>
      </c>
      <c r="T67" s="96">
        <f>SUMIFS('Fluid 2 Transfer'!$O$12:$O$1000,'Fluid 2 Transfer'!$K$12:$K$1000,0,'Fluid 2 Transfer'!$H$12:$H$1000,'Fluid 2 Plate'!$B67 &amp; 'Fluid 2 Plate'!T$64)</f>
        <v>0</v>
      </c>
      <c r="U67" s="96">
        <f>SUMIFS('Fluid 2 Transfer'!$O$12:$O$1000,'Fluid 2 Transfer'!$K$12:$K$1000,0,'Fluid 2 Transfer'!$H$12:$H$1000,'Fluid 2 Plate'!$B67 &amp; 'Fluid 2 Plate'!U$64)</f>
        <v>0</v>
      </c>
      <c r="V67" s="96">
        <f>SUMIFS('Fluid 2 Transfer'!$O$12:$O$1000,'Fluid 2 Transfer'!$K$12:$K$1000,0,'Fluid 2 Transfer'!$H$12:$H$1000,'Fluid 2 Plate'!$B67 &amp; 'Fluid 2 Plate'!V$64)</f>
        <v>1.3925000000000001</v>
      </c>
      <c r="W67" s="96">
        <f>SUMIFS('Fluid 2 Transfer'!$O$12:$O$1000,'Fluid 2 Transfer'!$K$12:$K$1000,0,'Fluid 2 Transfer'!$H$12:$H$1000,'Fluid 2 Plate'!$B67 &amp; 'Fluid 2 Plate'!W$64)</f>
        <v>1.3925000000000001</v>
      </c>
      <c r="X67" s="96">
        <f>SUMIFS('Fluid 2 Transfer'!$O$12:$O$1000,'Fluid 2 Transfer'!$K$12:$K$1000,0,'Fluid 2 Transfer'!$H$12:$H$1000,'Fluid 2 Plate'!$B67 &amp; 'Fluid 2 Plate'!X$64)</f>
        <v>0</v>
      </c>
      <c r="Y67" s="96">
        <f>SUMIFS('Fluid 2 Transfer'!$O$12:$O$1000,'Fluid 2 Transfer'!$K$12:$K$1000,0,'Fluid 2 Transfer'!$H$12:$H$1000,'Fluid 2 Plate'!$B67 &amp; 'Fluid 2 Plate'!Y$64)</f>
        <v>0</v>
      </c>
      <c r="Z67" s="96">
        <f>SUMIFS('Fluid 2 Transfer'!$O$12:$O$1000,'Fluid 2 Transfer'!$K$12:$K$1000,0,'Fluid 2 Transfer'!$H$12:$H$1000,'Fluid 2 Plate'!$B67 &amp; 'Fluid 2 Plate'!Z$64)</f>
        <v>0</v>
      </c>
    </row>
    <row r="68" spans="2:26">
      <c r="B68" s="93" t="s">
        <v>3</v>
      </c>
      <c r="C68" s="96">
        <f>SUMIFS('Fluid 2 Transfer'!$O$12:$O$1000,'Fluid 2 Transfer'!$K$12:$K$1000,0,'Fluid 2 Transfer'!$H$12:$H$1000,'Fluid 2 Plate'!$B68 &amp; 'Fluid 2 Plate'!C$64)</f>
        <v>0.96375</v>
      </c>
      <c r="D68" s="96">
        <f>SUMIFS('Fluid 2 Transfer'!$O$12:$O$1000,'Fluid 2 Transfer'!$K$12:$K$1000,0,'Fluid 2 Transfer'!$H$12:$H$1000,'Fluid 2 Plate'!$B68 &amp; 'Fluid 2 Plate'!D$64)</f>
        <v>0.96375</v>
      </c>
      <c r="E68" s="96">
        <f>SUMIFS('Fluid 2 Transfer'!$O$12:$O$1000,'Fluid 2 Transfer'!$K$12:$K$1000,0,'Fluid 2 Transfer'!$H$12:$H$1000,'Fluid 2 Plate'!$B68 &amp; 'Fluid 2 Plate'!E$64)</f>
        <v>0.96375</v>
      </c>
      <c r="F68" s="96">
        <f>SUMIFS('Fluid 2 Transfer'!$O$12:$O$1000,'Fluid 2 Transfer'!$K$12:$K$1000,0,'Fluid 2 Transfer'!$H$12:$H$1000,'Fluid 2 Plate'!$B68 &amp; 'Fluid 2 Plate'!F$64)</f>
        <v>0.96375</v>
      </c>
      <c r="G68" s="96">
        <f>SUMIFS('Fluid 2 Transfer'!$O$12:$O$1000,'Fluid 2 Transfer'!$K$12:$K$1000,0,'Fluid 2 Transfer'!$H$12:$H$1000,'Fluid 2 Plate'!$B68 &amp; 'Fluid 2 Plate'!G$64)</f>
        <v>0.96375</v>
      </c>
      <c r="H68" s="96">
        <f>SUMIFS('Fluid 2 Transfer'!$O$12:$O$1000,'Fluid 2 Transfer'!$K$12:$K$1000,0,'Fluid 2 Transfer'!$H$12:$H$1000,'Fluid 2 Plate'!$B68 &amp; 'Fluid 2 Plate'!H$64)</f>
        <v>0.96375</v>
      </c>
      <c r="I68" s="96">
        <f>SUMIFS('Fluid 2 Transfer'!$O$12:$O$1000,'Fluid 2 Transfer'!$K$12:$K$1000,0,'Fluid 2 Transfer'!$H$12:$H$1000,'Fluid 2 Plate'!$B68 &amp; 'Fluid 2 Plate'!I$64)</f>
        <v>0.96375</v>
      </c>
      <c r="J68" s="96">
        <f>SUMIFS('Fluid 2 Transfer'!$O$12:$O$1000,'Fluid 2 Transfer'!$K$12:$K$1000,0,'Fluid 2 Transfer'!$H$12:$H$1000,'Fluid 2 Plate'!$B68 &amp; 'Fluid 2 Plate'!J$64)</f>
        <v>0.96375</v>
      </c>
      <c r="K68" s="96">
        <f>SUMIFS('Fluid 2 Transfer'!$O$12:$O$1000,'Fluid 2 Transfer'!$K$12:$K$1000,0,'Fluid 2 Transfer'!$H$12:$H$1000,'Fluid 2 Plate'!$B68 &amp; 'Fluid 2 Plate'!K$64)</f>
        <v>0.96375</v>
      </c>
      <c r="L68" s="96">
        <f>SUMIFS('Fluid 2 Transfer'!$O$12:$O$1000,'Fluid 2 Transfer'!$K$12:$K$1000,0,'Fluid 2 Transfer'!$H$12:$H$1000,'Fluid 2 Plate'!$B68 &amp; 'Fluid 2 Plate'!L$64)</f>
        <v>0.96375</v>
      </c>
      <c r="M68" s="96">
        <f>SUMIFS('Fluid 2 Transfer'!$O$12:$O$1000,'Fluid 2 Transfer'!$K$12:$K$1000,0,'Fluid 2 Transfer'!$H$12:$H$1000,'Fluid 2 Plate'!$B68 &amp; 'Fluid 2 Plate'!M$64)</f>
        <v>0.96375</v>
      </c>
      <c r="N68" s="96">
        <f>SUMIFS('Fluid 2 Transfer'!$O$12:$O$1000,'Fluid 2 Transfer'!$K$12:$K$1000,0,'Fluid 2 Transfer'!$H$12:$H$1000,'Fluid 2 Plate'!$B68 &amp; 'Fluid 2 Plate'!N$64)</f>
        <v>0.96375</v>
      </c>
      <c r="O68" s="96">
        <f>SUMIFS('Fluid 2 Transfer'!$O$12:$O$1000,'Fluid 2 Transfer'!$K$12:$K$1000,0,'Fluid 2 Transfer'!$H$12:$H$1000,'Fluid 2 Plate'!$B68 &amp; 'Fluid 2 Plate'!O$64)</f>
        <v>0.96375</v>
      </c>
      <c r="P68" s="96">
        <f>SUMIFS('Fluid 2 Transfer'!$O$12:$O$1000,'Fluid 2 Transfer'!$K$12:$K$1000,0,'Fluid 2 Transfer'!$H$12:$H$1000,'Fluid 2 Plate'!$B68 &amp; 'Fluid 2 Plate'!P$64)</f>
        <v>0.96375</v>
      </c>
      <c r="Q68" s="96">
        <f>SUMIFS('Fluid 2 Transfer'!$O$12:$O$1000,'Fluid 2 Transfer'!$K$12:$K$1000,0,'Fluid 2 Transfer'!$H$12:$H$1000,'Fluid 2 Plate'!$B68 &amp; 'Fluid 2 Plate'!Q$64)</f>
        <v>0.96375</v>
      </c>
      <c r="R68" s="96">
        <f>SUMIFS('Fluid 2 Transfer'!$O$12:$O$1000,'Fluid 2 Transfer'!$K$12:$K$1000,0,'Fluid 2 Transfer'!$H$12:$H$1000,'Fluid 2 Plate'!$B68 &amp; 'Fluid 2 Plate'!R$64)</f>
        <v>0.96375</v>
      </c>
      <c r="S68" s="96">
        <f>SUMIFS('Fluid 2 Transfer'!$O$12:$O$1000,'Fluid 2 Transfer'!$K$12:$K$1000,0,'Fluid 2 Transfer'!$H$12:$H$1000,'Fluid 2 Plate'!$B68 &amp; 'Fluid 2 Plate'!S$64)</f>
        <v>0</v>
      </c>
      <c r="T68" s="96">
        <f>SUMIFS('Fluid 2 Transfer'!$O$12:$O$1000,'Fluid 2 Transfer'!$K$12:$K$1000,0,'Fluid 2 Transfer'!$H$12:$H$1000,'Fluid 2 Plate'!$B68 &amp; 'Fluid 2 Plate'!T$64)</f>
        <v>0</v>
      </c>
      <c r="U68" s="96">
        <f>SUMIFS('Fluid 2 Transfer'!$O$12:$O$1000,'Fluid 2 Transfer'!$K$12:$K$1000,0,'Fluid 2 Transfer'!$H$12:$H$1000,'Fluid 2 Plate'!$B68 &amp; 'Fluid 2 Plate'!U$64)</f>
        <v>0</v>
      </c>
      <c r="V68" s="96">
        <f>SUMIFS('Fluid 2 Transfer'!$O$12:$O$1000,'Fluid 2 Transfer'!$K$12:$K$1000,0,'Fluid 2 Transfer'!$H$12:$H$1000,'Fluid 2 Plate'!$B68 &amp; 'Fluid 2 Plate'!V$64)</f>
        <v>1.4637500000000001</v>
      </c>
      <c r="W68" s="96">
        <f>SUMIFS('Fluid 2 Transfer'!$O$12:$O$1000,'Fluid 2 Transfer'!$K$12:$K$1000,0,'Fluid 2 Transfer'!$H$12:$H$1000,'Fluid 2 Plate'!$B68 &amp; 'Fluid 2 Plate'!W$64)</f>
        <v>1.4637500000000001</v>
      </c>
      <c r="X68" s="96">
        <f>SUMIFS('Fluid 2 Transfer'!$O$12:$O$1000,'Fluid 2 Transfer'!$K$12:$K$1000,0,'Fluid 2 Transfer'!$H$12:$H$1000,'Fluid 2 Plate'!$B68 &amp; 'Fluid 2 Plate'!X$64)</f>
        <v>0</v>
      </c>
      <c r="Y68" s="96">
        <f>SUMIFS('Fluid 2 Transfer'!$O$12:$O$1000,'Fluid 2 Transfer'!$K$12:$K$1000,0,'Fluid 2 Transfer'!$H$12:$H$1000,'Fluid 2 Plate'!$B68 &amp; 'Fluid 2 Plate'!Y$64)</f>
        <v>0</v>
      </c>
      <c r="Z68" s="96">
        <f>SUMIFS('Fluid 2 Transfer'!$O$12:$O$1000,'Fluid 2 Transfer'!$K$12:$K$1000,0,'Fluid 2 Transfer'!$H$12:$H$1000,'Fluid 2 Plate'!$B68 &amp; 'Fluid 2 Plate'!Z$64)</f>
        <v>0</v>
      </c>
    </row>
    <row r="69" spans="2:26">
      <c r="B69" s="93" t="s">
        <v>4</v>
      </c>
      <c r="C69" s="96">
        <f>SUMIFS('Fluid 2 Transfer'!$O$12:$O$1000,'Fluid 2 Transfer'!$K$12:$K$1000,0,'Fluid 2 Transfer'!$H$12:$H$1000,'Fluid 2 Plate'!$B69 &amp; 'Fluid 2 Plate'!C$64)</f>
        <v>9.1249999999999998E-2</v>
      </c>
      <c r="D69" s="96">
        <f>SUMIFS('Fluid 2 Transfer'!$O$12:$O$1000,'Fluid 2 Transfer'!$K$12:$K$1000,0,'Fluid 2 Transfer'!$H$12:$H$1000,'Fluid 2 Plate'!$B69 &amp; 'Fluid 2 Plate'!D$64)</f>
        <v>9.1249999999999998E-2</v>
      </c>
      <c r="E69" s="96">
        <f>SUMIFS('Fluid 2 Transfer'!$O$12:$O$1000,'Fluid 2 Transfer'!$K$12:$K$1000,0,'Fluid 2 Transfer'!$H$12:$H$1000,'Fluid 2 Plate'!$B69 &amp; 'Fluid 2 Plate'!E$64)</f>
        <v>9.1249999999999998E-2</v>
      </c>
      <c r="F69" s="96">
        <f>SUMIFS('Fluid 2 Transfer'!$O$12:$O$1000,'Fluid 2 Transfer'!$K$12:$K$1000,0,'Fluid 2 Transfer'!$H$12:$H$1000,'Fluid 2 Plate'!$B69 &amp; 'Fluid 2 Plate'!F$64)</f>
        <v>9.1249999999999998E-2</v>
      </c>
      <c r="G69" s="96">
        <f>SUMIFS('Fluid 2 Transfer'!$O$12:$O$1000,'Fluid 2 Transfer'!$K$12:$K$1000,0,'Fluid 2 Transfer'!$H$12:$H$1000,'Fluid 2 Plate'!$B69 &amp; 'Fluid 2 Plate'!G$64)</f>
        <v>9.1249999999999998E-2</v>
      </c>
      <c r="H69" s="96">
        <f>SUMIFS('Fluid 2 Transfer'!$O$12:$O$1000,'Fluid 2 Transfer'!$K$12:$K$1000,0,'Fluid 2 Transfer'!$H$12:$H$1000,'Fluid 2 Plate'!$B69 &amp; 'Fluid 2 Plate'!H$64)</f>
        <v>9.1249999999999998E-2</v>
      </c>
      <c r="I69" s="96">
        <f>SUMIFS('Fluid 2 Transfer'!$O$12:$O$1000,'Fluid 2 Transfer'!$K$12:$K$1000,0,'Fluid 2 Transfer'!$H$12:$H$1000,'Fluid 2 Plate'!$B69 &amp; 'Fluid 2 Plate'!I$64)</f>
        <v>9.1249999999999998E-2</v>
      </c>
      <c r="J69" s="96">
        <f>SUMIFS('Fluid 2 Transfer'!$O$12:$O$1000,'Fluid 2 Transfer'!$K$12:$K$1000,0,'Fluid 2 Transfer'!$H$12:$H$1000,'Fluid 2 Plate'!$B69 &amp; 'Fluid 2 Plate'!J$64)</f>
        <v>9.1249999999999998E-2</v>
      </c>
      <c r="K69" s="96">
        <f>SUMIFS('Fluid 2 Transfer'!$O$12:$O$1000,'Fluid 2 Transfer'!$K$12:$K$1000,0,'Fluid 2 Transfer'!$H$12:$H$1000,'Fluid 2 Plate'!$B69 &amp; 'Fluid 2 Plate'!K$64)</f>
        <v>9.1249999999999998E-2</v>
      </c>
      <c r="L69" s="96">
        <f>SUMIFS('Fluid 2 Transfer'!$O$12:$O$1000,'Fluid 2 Transfer'!$K$12:$K$1000,0,'Fluid 2 Transfer'!$H$12:$H$1000,'Fluid 2 Plate'!$B69 &amp; 'Fluid 2 Plate'!L$64)</f>
        <v>9.1249999999999998E-2</v>
      </c>
      <c r="M69" s="96">
        <f>SUMIFS('Fluid 2 Transfer'!$O$12:$O$1000,'Fluid 2 Transfer'!$K$12:$K$1000,0,'Fluid 2 Transfer'!$H$12:$H$1000,'Fluid 2 Plate'!$B69 &amp; 'Fluid 2 Plate'!M$64)</f>
        <v>9.1249999999999998E-2</v>
      </c>
      <c r="N69" s="96">
        <f>SUMIFS('Fluid 2 Transfer'!$O$12:$O$1000,'Fluid 2 Transfer'!$K$12:$K$1000,0,'Fluid 2 Transfer'!$H$12:$H$1000,'Fluid 2 Plate'!$B69 &amp; 'Fluid 2 Plate'!N$64)</f>
        <v>9.1249999999999998E-2</v>
      </c>
      <c r="O69" s="96">
        <f>SUMIFS('Fluid 2 Transfer'!$O$12:$O$1000,'Fluid 2 Transfer'!$K$12:$K$1000,0,'Fluid 2 Transfer'!$H$12:$H$1000,'Fluid 2 Plate'!$B69 &amp; 'Fluid 2 Plate'!O$64)</f>
        <v>9.1249999999999998E-2</v>
      </c>
      <c r="P69" s="96">
        <f>SUMIFS('Fluid 2 Transfer'!$O$12:$O$1000,'Fluid 2 Transfer'!$K$12:$K$1000,0,'Fluid 2 Transfer'!$H$12:$H$1000,'Fluid 2 Plate'!$B69 &amp; 'Fluid 2 Plate'!P$64)</f>
        <v>9.1249999999999998E-2</v>
      </c>
      <c r="Q69" s="96">
        <f>SUMIFS('Fluid 2 Transfer'!$O$12:$O$1000,'Fluid 2 Transfer'!$K$12:$K$1000,0,'Fluid 2 Transfer'!$H$12:$H$1000,'Fluid 2 Plate'!$B69 &amp; 'Fluid 2 Plate'!Q$64)</f>
        <v>9.1249999999999998E-2</v>
      </c>
      <c r="R69" s="96">
        <f>SUMIFS('Fluid 2 Transfer'!$O$12:$O$1000,'Fluid 2 Transfer'!$K$12:$K$1000,0,'Fluid 2 Transfer'!$H$12:$H$1000,'Fluid 2 Plate'!$B69 &amp; 'Fluid 2 Plate'!R$64)</f>
        <v>9.1249999999999998E-2</v>
      </c>
      <c r="S69" s="96">
        <f>SUMIFS('Fluid 2 Transfer'!$O$12:$O$1000,'Fluid 2 Transfer'!$K$12:$K$1000,0,'Fluid 2 Transfer'!$H$12:$H$1000,'Fluid 2 Plate'!$B69 &amp; 'Fluid 2 Plate'!S$64)</f>
        <v>0</v>
      </c>
      <c r="T69" s="96">
        <f>SUMIFS('Fluid 2 Transfer'!$O$12:$O$1000,'Fluid 2 Transfer'!$K$12:$K$1000,0,'Fluid 2 Transfer'!$H$12:$H$1000,'Fluid 2 Plate'!$B69 &amp; 'Fluid 2 Plate'!T$64)</f>
        <v>0</v>
      </c>
      <c r="U69" s="96">
        <f>SUMIFS('Fluid 2 Transfer'!$O$12:$O$1000,'Fluid 2 Transfer'!$K$12:$K$1000,0,'Fluid 2 Transfer'!$H$12:$H$1000,'Fluid 2 Plate'!$B69 &amp; 'Fluid 2 Plate'!U$64)</f>
        <v>0</v>
      </c>
      <c r="V69" s="96">
        <f>SUMIFS('Fluid 2 Transfer'!$O$12:$O$1000,'Fluid 2 Transfer'!$K$12:$K$1000,0,'Fluid 2 Transfer'!$H$12:$H$1000,'Fluid 2 Plate'!$B69 &amp; 'Fluid 2 Plate'!V$64)</f>
        <v>0.59125000000000005</v>
      </c>
      <c r="W69" s="96">
        <f>SUMIFS('Fluid 2 Transfer'!$O$12:$O$1000,'Fluid 2 Transfer'!$K$12:$K$1000,0,'Fluid 2 Transfer'!$H$12:$H$1000,'Fluid 2 Plate'!$B69 &amp; 'Fluid 2 Plate'!W$64)</f>
        <v>0.59125000000000005</v>
      </c>
      <c r="X69" s="96">
        <f>SUMIFS('Fluid 2 Transfer'!$O$12:$O$1000,'Fluid 2 Transfer'!$K$12:$K$1000,0,'Fluid 2 Transfer'!$H$12:$H$1000,'Fluid 2 Plate'!$B69 &amp; 'Fluid 2 Plate'!X$64)</f>
        <v>0</v>
      </c>
      <c r="Y69" s="96">
        <f>SUMIFS('Fluid 2 Transfer'!$O$12:$O$1000,'Fluid 2 Transfer'!$K$12:$K$1000,0,'Fluid 2 Transfer'!$H$12:$H$1000,'Fluid 2 Plate'!$B69 &amp; 'Fluid 2 Plate'!Y$64)</f>
        <v>0</v>
      </c>
      <c r="Z69" s="96">
        <f>SUMIFS('Fluid 2 Transfer'!$O$12:$O$1000,'Fluid 2 Transfer'!$K$12:$K$1000,0,'Fluid 2 Transfer'!$H$12:$H$1000,'Fluid 2 Plate'!$B69 &amp; 'Fluid 2 Plate'!Z$64)</f>
        <v>0</v>
      </c>
    </row>
    <row r="70" spans="2:26">
      <c r="B70" s="93" t="s">
        <v>5</v>
      </c>
      <c r="C70" s="96">
        <f>SUMIFS('Fluid 2 Transfer'!$O$12:$O$1000,'Fluid 2 Transfer'!$K$12:$K$1000,0,'Fluid 2 Transfer'!$H$12:$H$1000,'Fluid 2 Plate'!$B70 &amp; 'Fluid 2 Plate'!C$64)</f>
        <v>0.69750000000000001</v>
      </c>
      <c r="D70" s="96">
        <f>SUMIFS('Fluid 2 Transfer'!$O$12:$O$1000,'Fluid 2 Transfer'!$K$12:$K$1000,0,'Fluid 2 Transfer'!$H$12:$H$1000,'Fluid 2 Plate'!$B70 &amp; 'Fluid 2 Plate'!D$64)</f>
        <v>0.69750000000000001</v>
      </c>
      <c r="E70" s="96">
        <f>SUMIFS('Fluid 2 Transfer'!$O$12:$O$1000,'Fluid 2 Transfer'!$K$12:$K$1000,0,'Fluid 2 Transfer'!$H$12:$H$1000,'Fluid 2 Plate'!$B70 &amp; 'Fluid 2 Plate'!E$64)</f>
        <v>0.69750000000000001</v>
      </c>
      <c r="F70" s="96">
        <f>SUMIFS('Fluid 2 Transfer'!$O$12:$O$1000,'Fluid 2 Transfer'!$K$12:$K$1000,0,'Fluid 2 Transfer'!$H$12:$H$1000,'Fluid 2 Plate'!$B70 &amp; 'Fluid 2 Plate'!F$64)</f>
        <v>0.69750000000000001</v>
      </c>
      <c r="G70" s="96">
        <f>SUMIFS('Fluid 2 Transfer'!$O$12:$O$1000,'Fluid 2 Transfer'!$K$12:$K$1000,0,'Fluid 2 Transfer'!$H$12:$H$1000,'Fluid 2 Plate'!$B70 &amp; 'Fluid 2 Plate'!G$64)</f>
        <v>0.69750000000000001</v>
      </c>
      <c r="H70" s="96">
        <f>SUMIFS('Fluid 2 Transfer'!$O$12:$O$1000,'Fluid 2 Transfer'!$K$12:$K$1000,0,'Fluid 2 Transfer'!$H$12:$H$1000,'Fluid 2 Plate'!$B70 &amp; 'Fluid 2 Plate'!H$64)</f>
        <v>0.69750000000000001</v>
      </c>
      <c r="I70" s="96">
        <f>SUMIFS('Fluid 2 Transfer'!$O$12:$O$1000,'Fluid 2 Transfer'!$K$12:$K$1000,0,'Fluid 2 Transfer'!$H$12:$H$1000,'Fluid 2 Plate'!$B70 &amp; 'Fluid 2 Plate'!I$64)</f>
        <v>0.69750000000000001</v>
      </c>
      <c r="J70" s="96">
        <f>SUMIFS('Fluid 2 Transfer'!$O$12:$O$1000,'Fluid 2 Transfer'!$K$12:$K$1000,0,'Fluid 2 Transfer'!$H$12:$H$1000,'Fluid 2 Plate'!$B70 &amp; 'Fluid 2 Plate'!J$64)</f>
        <v>0.69750000000000001</v>
      </c>
      <c r="K70" s="96">
        <f>SUMIFS('Fluid 2 Transfer'!$O$12:$O$1000,'Fluid 2 Transfer'!$K$12:$K$1000,0,'Fluid 2 Transfer'!$H$12:$H$1000,'Fluid 2 Plate'!$B70 &amp; 'Fluid 2 Plate'!K$64)</f>
        <v>0.69750000000000001</v>
      </c>
      <c r="L70" s="96">
        <f>SUMIFS('Fluid 2 Transfer'!$O$12:$O$1000,'Fluid 2 Transfer'!$K$12:$K$1000,0,'Fluid 2 Transfer'!$H$12:$H$1000,'Fluid 2 Plate'!$B70 &amp; 'Fluid 2 Plate'!L$64)</f>
        <v>0.69750000000000001</v>
      </c>
      <c r="M70" s="96">
        <f>SUMIFS('Fluid 2 Transfer'!$O$12:$O$1000,'Fluid 2 Transfer'!$K$12:$K$1000,0,'Fluid 2 Transfer'!$H$12:$H$1000,'Fluid 2 Plate'!$B70 &amp; 'Fluid 2 Plate'!M$64)</f>
        <v>0.69750000000000001</v>
      </c>
      <c r="N70" s="96">
        <f>SUMIFS('Fluid 2 Transfer'!$O$12:$O$1000,'Fluid 2 Transfer'!$K$12:$K$1000,0,'Fluid 2 Transfer'!$H$12:$H$1000,'Fluid 2 Plate'!$B70 &amp; 'Fluid 2 Plate'!N$64)</f>
        <v>0.69750000000000001</v>
      </c>
      <c r="O70" s="96">
        <f>SUMIFS('Fluid 2 Transfer'!$O$12:$O$1000,'Fluid 2 Transfer'!$K$12:$K$1000,0,'Fluid 2 Transfer'!$H$12:$H$1000,'Fluid 2 Plate'!$B70 &amp; 'Fluid 2 Plate'!O$64)</f>
        <v>0.69750000000000001</v>
      </c>
      <c r="P70" s="96">
        <f>SUMIFS('Fluid 2 Transfer'!$O$12:$O$1000,'Fluid 2 Transfer'!$K$12:$K$1000,0,'Fluid 2 Transfer'!$H$12:$H$1000,'Fluid 2 Plate'!$B70 &amp; 'Fluid 2 Plate'!P$64)</f>
        <v>0.69750000000000001</v>
      </c>
      <c r="Q70" s="96">
        <f>SUMIFS('Fluid 2 Transfer'!$O$12:$O$1000,'Fluid 2 Transfer'!$K$12:$K$1000,0,'Fluid 2 Transfer'!$H$12:$H$1000,'Fluid 2 Plate'!$B70 &amp; 'Fluid 2 Plate'!Q$64)</f>
        <v>0.69750000000000001</v>
      </c>
      <c r="R70" s="96">
        <f>SUMIFS('Fluid 2 Transfer'!$O$12:$O$1000,'Fluid 2 Transfer'!$K$12:$K$1000,0,'Fluid 2 Transfer'!$H$12:$H$1000,'Fluid 2 Plate'!$B70 &amp; 'Fluid 2 Plate'!R$64)</f>
        <v>0.69750000000000001</v>
      </c>
      <c r="S70" s="96">
        <f>SUMIFS('Fluid 2 Transfer'!$O$12:$O$1000,'Fluid 2 Transfer'!$K$12:$K$1000,0,'Fluid 2 Transfer'!$H$12:$H$1000,'Fluid 2 Plate'!$B70 &amp; 'Fluid 2 Plate'!S$64)</f>
        <v>0</v>
      </c>
      <c r="T70" s="96">
        <f>SUMIFS('Fluid 2 Transfer'!$O$12:$O$1000,'Fluid 2 Transfer'!$K$12:$K$1000,0,'Fluid 2 Transfer'!$H$12:$H$1000,'Fluid 2 Plate'!$B70 &amp; 'Fluid 2 Plate'!T$64)</f>
        <v>0</v>
      </c>
      <c r="U70" s="96">
        <f>SUMIFS('Fluid 2 Transfer'!$O$12:$O$1000,'Fluid 2 Transfer'!$K$12:$K$1000,0,'Fluid 2 Transfer'!$H$12:$H$1000,'Fluid 2 Plate'!$B70 &amp; 'Fluid 2 Plate'!U$64)</f>
        <v>0</v>
      </c>
      <c r="V70" s="96">
        <f>SUMIFS('Fluid 2 Transfer'!$O$12:$O$1000,'Fluid 2 Transfer'!$K$12:$K$1000,0,'Fluid 2 Transfer'!$H$12:$H$1000,'Fluid 2 Plate'!$B70 &amp; 'Fluid 2 Plate'!V$64)</f>
        <v>1.1975</v>
      </c>
      <c r="W70" s="96">
        <f>SUMIFS('Fluid 2 Transfer'!$O$12:$O$1000,'Fluid 2 Transfer'!$K$12:$K$1000,0,'Fluid 2 Transfer'!$H$12:$H$1000,'Fluid 2 Plate'!$B70 &amp; 'Fluid 2 Plate'!W$64)</f>
        <v>1.1975</v>
      </c>
      <c r="X70" s="96">
        <f>SUMIFS('Fluid 2 Transfer'!$O$12:$O$1000,'Fluid 2 Transfer'!$K$12:$K$1000,0,'Fluid 2 Transfer'!$H$12:$H$1000,'Fluid 2 Plate'!$B70 &amp; 'Fluid 2 Plate'!X$64)</f>
        <v>0</v>
      </c>
      <c r="Y70" s="96">
        <f>SUMIFS('Fluid 2 Transfer'!$O$12:$O$1000,'Fluid 2 Transfer'!$K$12:$K$1000,0,'Fluid 2 Transfer'!$H$12:$H$1000,'Fluid 2 Plate'!$B70 &amp; 'Fluid 2 Plate'!Y$64)</f>
        <v>0</v>
      </c>
      <c r="Z70" s="96">
        <f>SUMIFS('Fluid 2 Transfer'!$O$12:$O$1000,'Fluid 2 Transfer'!$K$12:$K$1000,0,'Fluid 2 Transfer'!$H$12:$H$1000,'Fluid 2 Plate'!$B70 &amp; 'Fluid 2 Plate'!Z$64)</f>
        <v>0</v>
      </c>
    </row>
    <row r="71" spans="2:26">
      <c r="B71" s="93" t="s">
        <v>6</v>
      </c>
      <c r="C71" s="96">
        <f>SUMIFS('Fluid 2 Transfer'!$O$12:$O$1000,'Fluid 2 Transfer'!$K$12:$K$1000,0,'Fluid 2 Transfer'!$H$12:$H$1000,'Fluid 2 Plate'!$B71 &amp; 'Fluid 2 Plate'!C$64)</f>
        <v>0.89875000000000005</v>
      </c>
      <c r="D71" s="96">
        <f>SUMIFS('Fluid 2 Transfer'!$O$12:$O$1000,'Fluid 2 Transfer'!$K$12:$K$1000,0,'Fluid 2 Transfer'!$H$12:$H$1000,'Fluid 2 Plate'!$B71 &amp; 'Fluid 2 Plate'!D$64)</f>
        <v>0.89875000000000005</v>
      </c>
      <c r="E71" s="96">
        <f>SUMIFS('Fluid 2 Transfer'!$O$12:$O$1000,'Fluid 2 Transfer'!$K$12:$K$1000,0,'Fluid 2 Transfer'!$H$12:$H$1000,'Fluid 2 Plate'!$B71 &amp; 'Fluid 2 Plate'!E$64)</f>
        <v>0.89875000000000005</v>
      </c>
      <c r="F71" s="96">
        <f>SUMIFS('Fluid 2 Transfer'!$O$12:$O$1000,'Fluid 2 Transfer'!$K$12:$K$1000,0,'Fluid 2 Transfer'!$H$12:$H$1000,'Fluid 2 Plate'!$B71 &amp; 'Fluid 2 Plate'!F$64)</f>
        <v>0.89875000000000005</v>
      </c>
      <c r="G71" s="96">
        <f>SUMIFS('Fluid 2 Transfer'!$O$12:$O$1000,'Fluid 2 Transfer'!$K$12:$K$1000,0,'Fluid 2 Transfer'!$H$12:$H$1000,'Fluid 2 Plate'!$B71 &amp; 'Fluid 2 Plate'!G$64)</f>
        <v>0.89875000000000005</v>
      </c>
      <c r="H71" s="96">
        <f>SUMIFS('Fluid 2 Transfer'!$O$12:$O$1000,'Fluid 2 Transfer'!$K$12:$K$1000,0,'Fluid 2 Transfer'!$H$12:$H$1000,'Fluid 2 Plate'!$B71 &amp; 'Fluid 2 Plate'!H$64)</f>
        <v>0.89875000000000005</v>
      </c>
      <c r="I71" s="96">
        <f>SUMIFS('Fluid 2 Transfer'!$O$12:$O$1000,'Fluid 2 Transfer'!$K$12:$K$1000,0,'Fluid 2 Transfer'!$H$12:$H$1000,'Fluid 2 Plate'!$B71 &amp; 'Fluid 2 Plate'!I$64)</f>
        <v>0.89875000000000005</v>
      </c>
      <c r="J71" s="96">
        <f>SUMIFS('Fluid 2 Transfer'!$O$12:$O$1000,'Fluid 2 Transfer'!$K$12:$K$1000,0,'Fluid 2 Transfer'!$H$12:$H$1000,'Fluid 2 Plate'!$B71 &amp; 'Fluid 2 Plate'!J$64)</f>
        <v>0.89875000000000005</v>
      </c>
      <c r="K71" s="96">
        <f>SUMIFS('Fluid 2 Transfer'!$O$12:$O$1000,'Fluid 2 Transfer'!$K$12:$K$1000,0,'Fluid 2 Transfer'!$H$12:$H$1000,'Fluid 2 Plate'!$B71 &amp; 'Fluid 2 Plate'!K$64)</f>
        <v>0.89875000000000005</v>
      </c>
      <c r="L71" s="96">
        <f>SUMIFS('Fluid 2 Transfer'!$O$12:$O$1000,'Fluid 2 Transfer'!$K$12:$K$1000,0,'Fluid 2 Transfer'!$H$12:$H$1000,'Fluid 2 Plate'!$B71 &amp; 'Fluid 2 Plate'!L$64)</f>
        <v>0.89875000000000005</v>
      </c>
      <c r="M71" s="96">
        <f>SUMIFS('Fluid 2 Transfer'!$O$12:$O$1000,'Fluid 2 Transfer'!$K$12:$K$1000,0,'Fluid 2 Transfer'!$H$12:$H$1000,'Fluid 2 Plate'!$B71 &amp; 'Fluid 2 Plate'!M$64)</f>
        <v>0.89875000000000005</v>
      </c>
      <c r="N71" s="96">
        <f>SUMIFS('Fluid 2 Transfer'!$O$12:$O$1000,'Fluid 2 Transfer'!$K$12:$K$1000,0,'Fluid 2 Transfer'!$H$12:$H$1000,'Fluid 2 Plate'!$B71 &amp; 'Fluid 2 Plate'!N$64)</f>
        <v>0.89875000000000005</v>
      </c>
      <c r="O71" s="96">
        <f>SUMIFS('Fluid 2 Transfer'!$O$12:$O$1000,'Fluid 2 Transfer'!$K$12:$K$1000,0,'Fluid 2 Transfer'!$H$12:$H$1000,'Fluid 2 Plate'!$B71 &amp; 'Fluid 2 Plate'!O$64)</f>
        <v>0.89875000000000005</v>
      </c>
      <c r="P71" s="96">
        <f>SUMIFS('Fluid 2 Transfer'!$O$12:$O$1000,'Fluid 2 Transfer'!$K$12:$K$1000,0,'Fluid 2 Transfer'!$H$12:$H$1000,'Fluid 2 Plate'!$B71 &amp; 'Fluid 2 Plate'!P$64)</f>
        <v>0.89875000000000005</v>
      </c>
      <c r="Q71" s="96">
        <f>SUMIFS('Fluid 2 Transfer'!$O$12:$O$1000,'Fluid 2 Transfer'!$K$12:$K$1000,0,'Fluid 2 Transfer'!$H$12:$H$1000,'Fluid 2 Plate'!$B71 &amp; 'Fluid 2 Plate'!Q$64)</f>
        <v>0.89875000000000005</v>
      </c>
      <c r="R71" s="96">
        <f>SUMIFS('Fluid 2 Transfer'!$O$12:$O$1000,'Fluid 2 Transfer'!$K$12:$K$1000,0,'Fluid 2 Transfer'!$H$12:$H$1000,'Fluid 2 Plate'!$B71 &amp; 'Fluid 2 Plate'!R$64)</f>
        <v>0.89875000000000005</v>
      </c>
      <c r="S71" s="96">
        <f>SUMIFS('Fluid 2 Transfer'!$O$12:$O$1000,'Fluid 2 Transfer'!$K$12:$K$1000,0,'Fluid 2 Transfer'!$H$12:$H$1000,'Fluid 2 Plate'!$B71 &amp; 'Fluid 2 Plate'!S$64)</f>
        <v>0</v>
      </c>
      <c r="T71" s="96">
        <f>SUMIFS('Fluid 2 Transfer'!$O$12:$O$1000,'Fluid 2 Transfer'!$K$12:$K$1000,0,'Fluid 2 Transfer'!$H$12:$H$1000,'Fluid 2 Plate'!$B71 &amp; 'Fluid 2 Plate'!T$64)</f>
        <v>0</v>
      </c>
      <c r="U71" s="96">
        <f>SUMIFS('Fluid 2 Transfer'!$O$12:$O$1000,'Fluid 2 Transfer'!$K$12:$K$1000,0,'Fluid 2 Transfer'!$H$12:$H$1000,'Fluid 2 Plate'!$B71 &amp; 'Fluid 2 Plate'!U$64)</f>
        <v>0</v>
      </c>
      <c r="V71" s="96">
        <f>SUMIFS('Fluid 2 Transfer'!$O$12:$O$1000,'Fluid 2 Transfer'!$K$12:$K$1000,0,'Fluid 2 Transfer'!$H$12:$H$1000,'Fluid 2 Plate'!$B71 &amp; 'Fluid 2 Plate'!V$64)</f>
        <v>1.3987499999999999</v>
      </c>
      <c r="W71" s="96">
        <f>SUMIFS('Fluid 2 Transfer'!$O$12:$O$1000,'Fluid 2 Transfer'!$K$12:$K$1000,0,'Fluid 2 Transfer'!$H$12:$H$1000,'Fluid 2 Plate'!$B71 &amp; 'Fluid 2 Plate'!W$64)</f>
        <v>1.3987499999999999</v>
      </c>
      <c r="X71" s="96">
        <f>SUMIFS('Fluid 2 Transfer'!$O$12:$O$1000,'Fluid 2 Transfer'!$K$12:$K$1000,0,'Fluid 2 Transfer'!$H$12:$H$1000,'Fluid 2 Plate'!$B71 &amp; 'Fluid 2 Plate'!X$64)</f>
        <v>0</v>
      </c>
      <c r="Y71" s="96">
        <f>SUMIFS('Fluid 2 Transfer'!$O$12:$O$1000,'Fluid 2 Transfer'!$K$12:$K$1000,0,'Fluid 2 Transfer'!$H$12:$H$1000,'Fluid 2 Plate'!$B71 &amp; 'Fluid 2 Plate'!Y$64)</f>
        <v>0</v>
      </c>
      <c r="Z71" s="96">
        <f>SUMIFS('Fluid 2 Transfer'!$O$12:$O$1000,'Fluid 2 Transfer'!$K$12:$K$1000,0,'Fluid 2 Transfer'!$H$12:$H$1000,'Fluid 2 Plate'!$B71 &amp; 'Fluid 2 Plate'!Z$64)</f>
        <v>0</v>
      </c>
    </row>
    <row r="72" spans="2:26">
      <c r="B72" s="93" t="s">
        <v>7</v>
      </c>
      <c r="C72" s="96">
        <f>SUMIFS('Fluid 2 Transfer'!$O$12:$O$1000,'Fluid 2 Transfer'!$K$12:$K$1000,0,'Fluid 2 Transfer'!$H$12:$H$1000,'Fluid 2 Plate'!$B72 &amp; 'Fluid 2 Plate'!C$64)</f>
        <v>0.96625000000000005</v>
      </c>
      <c r="D72" s="96">
        <f>SUMIFS('Fluid 2 Transfer'!$O$12:$O$1000,'Fluid 2 Transfer'!$K$12:$K$1000,0,'Fluid 2 Transfer'!$H$12:$H$1000,'Fluid 2 Plate'!$B72 &amp; 'Fluid 2 Plate'!D$64)</f>
        <v>0.96625000000000005</v>
      </c>
      <c r="E72" s="96">
        <f>SUMIFS('Fluid 2 Transfer'!$O$12:$O$1000,'Fluid 2 Transfer'!$K$12:$K$1000,0,'Fluid 2 Transfer'!$H$12:$H$1000,'Fluid 2 Plate'!$B72 &amp; 'Fluid 2 Plate'!E$64)</f>
        <v>0.96625000000000005</v>
      </c>
      <c r="F72" s="96">
        <f>SUMIFS('Fluid 2 Transfer'!$O$12:$O$1000,'Fluid 2 Transfer'!$K$12:$K$1000,0,'Fluid 2 Transfer'!$H$12:$H$1000,'Fluid 2 Plate'!$B72 &amp; 'Fluid 2 Plate'!F$64)</f>
        <v>0.96625000000000005</v>
      </c>
      <c r="G72" s="96">
        <f>SUMIFS('Fluid 2 Transfer'!$O$12:$O$1000,'Fluid 2 Transfer'!$K$12:$K$1000,0,'Fluid 2 Transfer'!$H$12:$H$1000,'Fluid 2 Plate'!$B72 &amp; 'Fluid 2 Plate'!G$64)</f>
        <v>0.96625000000000005</v>
      </c>
      <c r="H72" s="96">
        <f>SUMIFS('Fluid 2 Transfer'!$O$12:$O$1000,'Fluid 2 Transfer'!$K$12:$K$1000,0,'Fluid 2 Transfer'!$H$12:$H$1000,'Fluid 2 Plate'!$B72 &amp; 'Fluid 2 Plate'!H$64)</f>
        <v>0.96625000000000005</v>
      </c>
      <c r="I72" s="96">
        <f>SUMIFS('Fluid 2 Transfer'!$O$12:$O$1000,'Fluid 2 Transfer'!$K$12:$K$1000,0,'Fluid 2 Transfer'!$H$12:$H$1000,'Fluid 2 Plate'!$B72 &amp; 'Fluid 2 Plate'!I$64)</f>
        <v>0.96625000000000005</v>
      </c>
      <c r="J72" s="96">
        <f>SUMIFS('Fluid 2 Transfer'!$O$12:$O$1000,'Fluid 2 Transfer'!$K$12:$K$1000,0,'Fluid 2 Transfer'!$H$12:$H$1000,'Fluid 2 Plate'!$B72 &amp; 'Fluid 2 Plate'!J$64)</f>
        <v>0.96625000000000005</v>
      </c>
      <c r="K72" s="96">
        <f>SUMIFS('Fluid 2 Transfer'!$O$12:$O$1000,'Fluid 2 Transfer'!$K$12:$K$1000,0,'Fluid 2 Transfer'!$H$12:$H$1000,'Fluid 2 Plate'!$B72 &amp; 'Fluid 2 Plate'!K$64)</f>
        <v>0.96625000000000005</v>
      </c>
      <c r="L72" s="96">
        <f>SUMIFS('Fluid 2 Transfer'!$O$12:$O$1000,'Fluid 2 Transfer'!$K$12:$K$1000,0,'Fluid 2 Transfer'!$H$12:$H$1000,'Fluid 2 Plate'!$B72 &amp; 'Fluid 2 Plate'!L$64)</f>
        <v>0.96625000000000005</v>
      </c>
      <c r="M72" s="96">
        <f>SUMIFS('Fluid 2 Transfer'!$O$12:$O$1000,'Fluid 2 Transfer'!$K$12:$K$1000,0,'Fluid 2 Transfer'!$H$12:$H$1000,'Fluid 2 Plate'!$B72 &amp; 'Fluid 2 Plate'!M$64)</f>
        <v>0.96625000000000005</v>
      </c>
      <c r="N72" s="96">
        <f>SUMIFS('Fluid 2 Transfer'!$O$12:$O$1000,'Fluid 2 Transfer'!$K$12:$K$1000,0,'Fluid 2 Transfer'!$H$12:$H$1000,'Fluid 2 Plate'!$B72 &amp; 'Fluid 2 Plate'!N$64)</f>
        <v>0.96625000000000005</v>
      </c>
      <c r="O72" s="96">
        <f>SUMIFS('Fluid 2 Transfer'!$O$12:$O$1000,'Fluid 2 Transfer'!$K$12:$K$1000,0,'Fluid 2 Transfer'!$H$12:$H$1000,'Fluid 2 Plate'!$B72 &amp; 'Fluid 2 Plate'!O$64)</f>
        <v>0.96625000000000005</v>
      </c>
      <c r="P72" s="96">
        <f>SUMIFS('Fluid 2 Transfer'!$O$12:$O$1000,'Fluid 2 Transfer'!$K$12:$K$1000,0,'Fluid 2 Transfer'!$H$12:$H$1000,'Fluid 2 Plate'!$B72 &amp; 'Fluid 2 Plate'!P$64)</f>
        <v>0.96625000000000005</v>
      </c>
      <c r="Q72" s="96">
        <f>SUMIFS('Fluid 2 Transfer'!$O$12:$O$1000,'Fluid 2 Transfer'!$K$12:$K$1000,0,'Fluid 2 Transfer'!$H$12:$H$1000,'Fluid 2 Plate'!$B72 &amp; 'Fluid 2 Plate'!Q$64)</f>
        <v>0.96625000000000005</v>
      </c>
      <c r="R72" s="96">
        <f>SUMIFS('Fluid 2 Transfer'!$O$12:$O$1000,'Fluid 2 Transfer'!$K$12:$K$1000,0,'Fluid 2 Transfer'!$H$12:$H$1000,'Fluid 2 Plate'!$B72 &amp; 'Fluid 2 Plate'!R$64)</f>
        <v>0.96625000000000005</v>
      </c>
      <c r="S72" s="96">
        <f>SUMIFS('Fluid 2 Transfer'!$O$12:$O$1000,'Fluid 2 Transfer'!$K$12:$K$1000,0,'Fluid 2 Transfer'!$H$12:$H$1000,'Fluid 2 Plate'!$B72 &amp; 'Fluid 2 Plate'!S$64)</f>
        <v>0</v>
      </c>
      <c r="T72" s="96">
        <f>SUMIFS('Fluid 2 Transfer'!$O$12:$O$1000,'Fluid 2 Transfer'!$K$12:$K$1000,0,'Fluid 2 Transfer'!$H$12:$H$1000,'Fluid 2 Plate'!$B72 &amp; 'Fluid 2 Plate'!T$64)</f>
        <v>0</v>
      </c>
      <c r="U72" s="96">
        <f>SUMIFS('Fluid 2 Transfer'!$O$12:$O$1000,'Fluid 2 Transfer'!$K$12:$K$1000,0,'Fluid 2 Transfer'!$H$12:$H$1000,'Fluid 2 Plate'!$B72 &amp; 'Fluid 2 Plate'!U$64)</f>
        <v>0</v>
      </c>
      <c r="V72" s="96">
        <f>SUMIFS('Fluid 2 Transfer'!$O$12:$O$1000,'Fluid 2 Transfer'!$K$12:$K$1000,0,'Fluid 2 Transfer'!$H$12:$H$1000,'Fluid 2 Plate'!$B72 &amp; 'Fluid 2 Plate'!V$64)</f>
        <v>1.4662500000000001</v>
      </c>
      <c r="W72" s="96">
        <f>SUMIFS('Fluid 2 Transfer'!$O$12:$O$1000,'Fluid 2 Transfer'!$K$12:$K$1000,0,'Fluid 2 Transfer'!$H$12:$H$1000,'Fluid 2 Plate'!$B72 &amp; 'Fluid 2 Plate'!W$64)</f>
        <v>1.4662500000000001</v>
      </c>
      <c r="X72" s="96">
        <f>SUMIFS('Fluid 2 Transfer'!$O$12:$O$1000,'Fluid 2 Transfer'!$K$12:$K$1000,0,'Fluid 2 Transfer'!$H$12:$H$1000,'Fluid 2 Plate'!$B72 &amp; 'Fluid 2 Plate'!X$64)</f>
        <v>0</v>
      </c>
      <c r="Y72" s="96">
        <f>SUMIFS('Fluid 2 Transfer'!$O$12:$O$1000,'Fluid 2 Transfer'!$K$12:$K$1000,0,'Fluid 2 Transfer'!$H$12:$H$1000,'Fluid 2 Plate'!$B72 &amp; 'Fluid 2 Plate'!Y$64)</f>
        <v>0</v>
      </c>
      <c r="Z72" s="96">
        <f>SUMIFS('Fluid 2 Transfer'!$O$12:$O$1000,'Fluid 2 Transfer'!$K$12:$K$1000,0,'Fluid 2 Transfer'!$H$12:$H$1000,'Fluid 2 Plate'!$B72 &amp; 'Fluid 2 Plate'!Z$64)</f>
        <v>0</v>
      </c>
    </row>
    <row r="73" spans="2:26">
      <c r="B73" s="93" t="s">
        <v>8</v>
      </c>
      <c r="C73" s="96">
        <f>SUMIFS('Fluid 2 Transfer'!$O$12:$O$1000,'Fluid 2 Transfer'!$K$12:$K$1000,0,'Fluid 2 Transfer'!$H$12:$H$1000,'Fluid 2 Plate'!$B73 &amp; 'Fluid 2 Plate'!C$64)</f>
        <v>0.98875000000000002</v>
      </c>
      <c r="D73" s="96">
        <f>SUMIFS('Fluid 2 Transfer'!$O$12:$O$1000,'Fluid 2 Transfer'!$K$12:$K$1000,0,'Fluid 2 Transfer'!$H$12:$H$1000,'Fluid 2 Plate'!$B73 &amp; 'Fluid 2 Plate'!D$64)</f>
        <v>0.98875000000000002</v>
      </c>
      <c r="E73" s="96">
        <f>SUMIFS('Fluid 2 Transfer'!$O$12:$O$1000,'Fluid 2 Transfer'!$K$12:$K$1000,0,'Fluid 2 Transfer'!$H$12:$H$1000,'Fluid 2 Plate'!$B73 &amp; 'Fluid 2 Plate'!E$64)</f>
        <v>0.98875000000000002</v>
      </c>
      <c r="F73" s="96">
        <f>SUMIFS('Fluid 2 Transfer'!$O$12:$O$1000,'Fluid 2 Transfer'!$K$12:$K$1000,0,'Fluid 2 Transfer'!$H$12:$H$1000,'Fluid 2 Plate'!$B73 &amp; 'Fluid 2 Plate'!F$64)</f>
        <v>0.98875000000000002</v>
      </c>
      <c r="G73" s="96">
        <f>SUMIFS('Fluid 2 Transfer'!$O$12:$O$1000,'Fluid 2 Transfer'!$K$12:$K$1000,0,'Fluid 2 Transfer'!$H$12:$H$1000,'Fluid 2 Plate'!$B73 &amp; 'Fluid 2 Plate'!G$64)</f>
        <v>0.98875000000000002</v>
      </c>
      <c r="H73" s="96">
        <f>SUMIFS('Fluid 2 Transfer'!$O$12:$O$1000,'Fluid 2 Transfer'!$K$12:$K$1000,0,'Fluid 2 Transfer'!$H$12:$H$1000,'Fluid 2 Plate'!$B73 &amp; 'Fluid 2 Plate'!H$64)</f>
        <v>0.98875000000000002</v>
      </c>
      <c r="I73" s="96">
        <f>SUMIFS('Fluid 2 Transfer'!$O$12:$O$1000,'Fluid 2 Transfer'!$K$12:$K$1000,0,'Fluid 2 Transfer'!$H$12:$H$1000,'Fluid 2 Plate'!$B73 &amp; 'Fluid 2 Plate'!I$64)</f>
        <v>0.98875000000000002</v>
      </c>
      <c r="J73" s="96">
        <f>SUMIFS('Fluid 2 Transfer'!$O$12:$O$1000,'Fluid 2 Transfer'!$K$12:$K$1000,0,'Fluid 2 Transfer'!$H$12:$H$1000,'Fluid 2 Plate'!$B73 &amp; 'Fluid 2 Plate'!J$64)</f>
        <v>0.98875000000000002</v>
      </c>
      <c r="K73" s="96">
        <f>SUMIFS('Fluid 2 Transfer'!$O$12:$O$1000,'Fluid 2 Transfer'!$K$12:$K$1000,0,'Fluid 2 Transfer'!$H$12:$H$1000,'Fluid 2 Plate'!$B73 &amp; 'Fluid 2 Plate'!K$64)</f>
        <v>0.98875000000000002</v>
      </c>
      <c r="L73" s="96">
        <f>SUMIFS('Fluid 2 Transfer'!$O$12:$O$1000,'Fluid 2 Transfer'!$K$12:$K$1000,0,'Fluid 2 Transfer'!$H$12:$H$1000,'Fluid 2 Plate'!$B73 &amp; 'Fluid 2 Plate'!L$64)</f>
        <v>0.98875000000000002</v>
      </c>
      <c r="M73" s="96">
        <f>SUMIFS('Fluid 2 Transfer'!$O$12:$O$1000,'Fluid 2 Transfer'!$K$12:$K$1000,0,'Fluid 2 Transfer'!$H$12:$H$1000,'Fluid 2 Plate'!$B73 &amp; 'Fluid 2 Plate'!M$64)</f>
        <v>0.98875000000000002</v>
      </c>
      <c r="N73" s="96">
        <f>SUMIFS('Fluid 2 Transfer'!$O$12:$O$1000,'Fluid 2 Transfer'!$K$12:$K$1000,0,'Fluid 2 Transfer'!$H$12:$H$1000,'Fluid 2 Plate'!$B73 &amp; 'Fluid 2 Plate'!N$64)</f>
        <v>0.98875000000000002</v>
      </c>
      <c r="O73" s="96">
        <f>SUMIFS('Fluid 2 Transfer'!$O$12:$O$1000,'Fluid 2 Transfer'!$K$12:$K$1000,0,'Fluid 2 Transfer'!$H$12:$H$1000,'Fluid 2 Plate'!$B73 &amp; 'Fluid 2 Plate'!O$64)</f>
        <v>0.98875000000000002</v>
      </c>
      <c r="P73" s="96">
        <f>SUMIFS('Fluid 2 Transfer'!$O$12:$O$1000,'Fluid 2 Transfer'!$K$12:$K$1000,0,'Fluid 2 Transfer'!$H$12:$H$1000,'Fluid 2 Plate'!$B73 &amp; 'Fluid 2 Plate'!P$64)</f>
        <v>0.98875000000000002</v>
      </c>
      <c r="Q73" s="96">
        <f>SUMIFS('Fluid 2 Transfer'!$O$12:$O$1000,'Fluid 2 Transfer'!$K$12:$K$1000,0,'Fluid 2 Transfer'!$H$12:$H$1000,'Fluid 2 Plate'!$B73 &amp; 'Fluid 2 Plate'!Q$64)</f>
        <v>0.98875000000000002</v>
      </c>
      <c r="R73" s="96">
        <f>SUMIFS('Fluid 2 Transfer'!$O$12:$O$1000,'Fluid 2 Transfer'!$K$12:$K$1000,0,'Fluid 2 Transfer'!$H$12:$H$1000,'Fluid 2 Plate'!$B73 &amp; 'Fluid 2 Plate'!R$64)</f>
        <v>0.98875000000000002</v>
      </c>
      <c r="S73" s="96">
        <f>SUMIFS('Fluid 2 Transfer'!$O$12:$O$1000,'Fluid 2 Transfer'!$K$12:$K$1000,0,'Fluid 2 Transfer'!$H$12:$H$1000,'Fluid 2 Plate'!$B73 &amp; 'Fluid 2 Plate'!S$64)</f>
        <v>0</v>
      </c>
      <c r="T73" s="96">
        <f>SUMIFS('Fluid 2 Transfer'!$O$12:$O$1000,'Fluid 2 Transfer'!$K$12:$K$1000,0,'Fluid 2 Transfer'!$H$12:$H$1000,'Fluid 2 Plate'!$B73 &amp; 'Fluid 2 Plate'!T$64)</f>
        <v>0</v>
      </c>
      <c r="U73" s="96">
        <f>SUMIFS('Fluid 2 Transfer'!$O$12:$O$1000,'Fluid 2 Transfer'!$K$12:$K$1000,0,'Fluid 2 Transfer'!$H$12:$H$1000,'Fluid 2 Plate'!$B73 &amp; 'Fluid 2 Plate'!U$64)</f>
        <v>0</v>
      </c>
      <c r="V73" s="96">
        <f>SUMIFS('Fluid 2 Transfer'!$O$12:$O$1000,'Fluid 2 Transfer'!$K$12:$K$1000,0,'Fluid 2 Transfer'!$H$12:$H$1000,'Fluid 2 Plate'!$B73 &amp; 'Fluid 2 Plate'!V$64)</f>
        <v>1.48875</v>
      </c>
      <c r="W73" s="96">
        <f>SUMIFS('Fluid 2 Transfer'!$O$12:$O$1000,'Fluid 2 Transfer'!$K$12:$K$1000,0,'Fluid 2 Transfer'!$H$12:$H$1000,'Fluid 2 Plate'!$B73 &amp; 'Fluid 2 Plate'!W$64)</f>
        <v>1.48875</v>
      </c>
      <c r="X73" s="96">
        <f>SUMIFS('Fluid 2 Transfer'!$O$12:$O$1000,'Fluid 2 Transfer'!$K$12:$K$1000,0,'Fluid 2 Transfer'!$H$12:$H$1000,'Fluid 2 Plate'!$B73 &amp; 'Fluid 2 Plate'!X$64)</f>
        <v>0</v>
      </c>
      <c r="Y73" s="96">
        <f>SUMIFS('Fluid 2 Transfer'!$O$12:$O$1000,'Fluid 2 Transfer'!$K$12:$K$1000,0,'Fluid 2 Transfer'!$H$12:$H$1000,'Fluid 2 Plate'!$B73 &amp; 'Fluid 2 Plate'!Y$64)</f>
        <v>0</v>
      </c>
      <c r="Z73" s="96">
        <f>SUMIFS('Fluid 2 Transfer'!$O$12:$O$1000,'Fluid 2 Transfer'!$K$12:$K$1000,0,'Fluid 2 Transfer'!$H$12:$H$1000,'Fluid 2 Plate'!$B73 &amp; 'Fluid 2 Plate'!Z$64)</f>
        <v>0</v>
      </c>
    </row>
    <row r="74" spans="2:26">
      <c r="B74" s="93" t="s">
        <v>9</v>
      </c>
      <c r="C74" s="96">
        <f>SUMIFS('Fluid 2 Transfer'!$O$12:$O$1000,'Fluid 2 Transfer'!$K$12:$K$1000,0,'Fluid 2 Transfer'!$H$12:$H$1000,'Fluid 2 Plate'!$B74 &amp; 'Fluid 2 Plate'!C$64)</f>
        <v>0.99624999999999997</v>
      </c>
      <c r="D74" s="96">
        <f>SUMIFS('Fluid 2 Transfer'!$O$12:$O$1000,'Fluid 2 Transfer'!$K$12:$K$1000,0,'Fluid 2 Transfer'!$H$12:$H$1000,'Fluid 2 Plate'!$B74 &amp; 'Fluid 2 Plate'!D$64)</f>
        <v>0.99624999999999997</v>
      </c>
      <c r="E74" s="96">
        <f>SUMIFS('Fluid 2 Transfer'!$O$12:$O$1000,'Fluid 2 Transfer'!$K$12:$K$1000,0,'Fluid 2 Transfer'!$H$12:$H$1000,'Fluid 2 Plate'!$B74 &amp; 'Fluid 2 Plate'!E$64)</f>
        <v>0.99624999999999997</v>
      </c>
      <c r="F74" s="96">
        <f>SUMIFS('Fluid 2 Transfer'!$O$12:$O$1000,'Fluid 2 Transfer'!$K$12:$K$1000,0,'Fluid 2 Transfer'!$H$12:$H$1000,'Fluid 2 Plate'!$B74 &amp; 'Fluid 2 Plate'!F$64)</f>
        <v>0.99624999999999997</v>
      </c>
      <c r="G74" s="96">
        <f>SUMIFS('Fluid 2 Transfer'!$O$12:$O$1000,'Fluid 2 Transfer'!$K$12:$K$1000,0,'Fluid 2 Transfer'!$H$12:$H$1000,'Fluid 2 Plate'!$B74 &amp; 'Fluid 2 Plate'!G$64)</f>
        <v>0.99624999999999997</v>
      </c>
      <c r="H74" s="96">
        <f>SUMIFS('Fluid 2 Transfer'!$O$12:$O$1000,'Fluid 2 Transfer'!$K$12:$K$1000,0,'Fluid 2 Transfer'!$H$12:$H$1000,'Fluid 2 Plate'!$B74 &amp; 'Fluid 2 Plate'!H$64)</f>
        <v>0.99624999999999997</v>
      </c>
      <c r="I74" s="96">
        <f>SUMIFS('Fluid 2 Transfer'!$O$12:$O$1000,'Fluid 2 Transfer'!$K$12:$K$1000,0,'Fluid 2 Transfer'!$H$12:$H$1000,'Fluid 2 Plate'!$B74 &amp; 'Fluid 2 Plate'!I$64)</f>
        <v>0.99624999999999997</v>
      </c>
      <c r="J74" s="96">
        <f>SUMIFS('Fluid 2 Transfer'!$O$12:$O$1000,'Fluid 2 Transfer'!$K$12:$K$1000,0,'Fluid 2 Transfer'!$H$12:$H$1000,'Fluid 2 Plate'!$B74 &amp; 'Fluid 2 Plate'!J$64)</f>
        <v>0.99624999999999997</v>
      </c>
      <c r="K74" s="96">
        <f>SUMIFS('Fluid 2 Transfer'!$O$12:$O$1000,'Fluid 2 Transfer'!$K$12:$K$1000,0,'Fluid 2 Transfer'!$H$12:$H$1000,'Fluid 2 Plate'!$B74 &amp; 'Fluid 2 Plate'!K$64)</f>
        <v>0.99624999999999997</v>
      </c>
      <c r="L74" s="96">
        <f>SUMIFS('Fluid 2 Transfer'!$O$12:$O$1000,'Fluid 2 Transfer'!$K$12:$K$1000,0,'Fluid 2 Transfer'!$H$12:$H$1000,'Fluid 2 Plate'!$B74 &amp; 'Fluid 2 Plate'!L$64)</f>
        <v>0.99624999999999997</v>
      </c>
      <c r="M74" s="96">
        <f>SUMIFS('Fluid 2 Transfer'!$O$12:$O$1000,'Fluid 2 Transfer'!$K$12:$K$1000,0,'Fluid 2 Transfer'!$H$12:$H$1000,'Fluid 2 Plate'!$B74 &amp; 'Fluid 2 Plate'!M$64)</f>
        <v>0.99624999999999997</v>
      </c>
      <c r="N74" s="96">
        <f>SUMIFS('Fluid 2 Transfer'!$O$12:$O$1000,'Fluid 2 Transfer'!$K$12:$K$1000,0,'Fluid 2 Transfer'!$H$12:$H$1000,'Fluid 2 Plate'!$B74 &amp; 'Fluid 2 Plate'!N$64)</f>
        <v>0.99624999999999997</v>
      </c>
      <c r="O74" s="96">
        <f>SUMIFS('Fluid 2 Transfer'!$O$12:$O$1000,'Fluid 2 Transfer'!$K$12:$K$1000,0,'Fluid 2 Transfer'!$H$12:$H$1000,'Fluid 2 Plate'!$B74 &amp; 'Fluid 2 Plate'!O$64)</f>
        <v>0.99624999999999997</v>
      </c>
      <c r="P74" s="96">
        <f>SUMIFS('Fluid 2 Transfer'!$O$12:$O$1000,'Fluid 2 Transfer'!$K$12:$K$1000,0,'Fluid 2 Transfer'!$H$12:$H$1000,'Fluid 2 Plate'!$B74 &amp; 'Fluid 2 Plate'!P$64)</f>
        <v>0.99624999999999997</v>
      </c>
      <c r="Q74" s="96">
        <f>SUMIFS('Fluid 2 Transfer'!$O$12:$O$1000,'Fluid 2 Transfer'!$K$12:$K$1000,0,'Fluid 2 Transfer'!$H$12:$H$1000,'Fluid 2 Plate'!$B74 &amp; 'Fluid 2 Plate'!Q$64)</f>
        <v>0.99624999999999997</v>
      </c>
      <c r="R74" s="96">
        <f>SUMIFS('Fluid 2 Transfer'!$O$12:$O$1000,'Fluid 2 Transfer'!$K$12:$K$1000,0,'Fluid 2 Transfer'!$H$12:$H$1000,'Fluid 2 Plate'!$B74 &amp; 'Fluid 2 Plate'!R$64)</f>
        <v>0.99624999999999997</v>
      </c>
      <c r="S74" s="96">
        <f>SUMIFS('Fluid 2 Transfer'!$O$12:$O$1000,'Fluid 2 Transfer'!$K$12:$K$1000,0,'Fluid 2 Transfer'!$H$12:$H$1000,'Fluid 2 Plate'!$B74 &amp; 'Fluid 2 Plate'!S$64)</f>
        <v>0</v>
      </c>
      <c r="T74" s="96">
        <f>SUMIFS('Fluid 2 Transfer'!$O$12:$O$1000,'Fluid 2 Transfer'!$K$12:$K$1000,0,'Fluid 2 Transfer'!$H$12:$H$1000,'Fluid 2 Plate'!$B74 &amp; 'Fluid 2 Plate'!T$64)</f>
        <v>0</v>
      </c>
      <c r="U74" s="96">
        <f>SUMIFS('Fluid 2 Transfer'!$O$12:$O$1000,'Fluid 2 Transfer'!$K$12:$K$1000,0,'Fluid 2 Transfer'!$H$12:$H$1000,'Fluid 2 Plate'!$B74 &amp; 'Fluid 2 Plate'!U$64)</f>
        <v>0</v>
      </c>
      <c r="V74" s="96">
        <f>SUMIFS('Fluid 2 Transfer'!$O$12:$O$1000,'Fluid 2 Transfer'!$K$12:$K$1000,0,'Fluid 2 Transfer'!$H$12:$H$1000,'Fluid 2 Plate'!$B74 &amp; 'Fluid 2 Plate'!V$64)</f>
        <v>1.4962500000000001</v>
      </c>
      <c r="W74" s="96">
        <f>SUMIFS('Fluid 2 Transfer'!$O$12:$O$1000,'Fluid 2 Transfer'!$K$12:$K$1000,0,'Fluid 2 Transfer'!$H$12:$H$1000,'Fluid 2 Plate'!$B74 &amp; 'Fluid 2 Plate'!W$64)</f>
        <v>1.4962500000000001</v>
      </c>
      <c r="X74" s="96">
        <f>SUMIFS('Fluid 2 Transfer'!$O$12:$O$1000,'Fluid 2 Transfer'!$K$12:$K$1000,0,'Fluid 2 Transfer'!$H$12:$H$1000,'Fluid 2 Plate'!$B74 &amp; 'Fluid 2 Plate'!X$64)</f>
        <v>0</v>
      </c>
      <c r="Y74" s="96">
        <f>SUMIFS('Fluid 2 Transfer'!$O$12:$O$1000,'Fluid 2 Transfer'!$K$12:$K$1000,0,'Fluid 2 Transfer'!$H$12:$H$1000,'Fluid 2 Plate'!$B74 &amp; 'Fluid 2 Plate'!Y$64)</f>
        <v>0</v>
      </c>
      <c r="Z74" s="96">
        <f>SUMIFS('Fluid 2 Transfer'!$O$12:$O$1000,'Fluid 2 Transfer'!$K$12:$K$1000,0,'Fluid 2 Transfer'!$H$12:$H$1000,'Fluid 2 Plate'!$B74 &amp; 'Fluid 2 Plate'!Z$64)</f>
        <v>0</v>
      </c>
    </row>
    <row r="75" spans="2:26">
      <c r="B75" s="93" t="s">
        <v>10</v>
      </c>
      <c r="C75" s="96">
        <f>SUMIFS('Fluid 2 Transfer'!$O$12:$O$1000,'Fluid 2 Transfer'!$K$12:$K$1000,0,'Fluid 2 Transfer'!$H$12:$H$1000,'Fluid 2 Plate'!$B75 &amp; 'Fluid 2 Plate'!C$64)</f>
        <v>8.5000000000000006E-2</v>
      </c>
      <c r="D75" s="96">
        <f>SUMIFS('Fluid 2 Transfer'!$O$12:$O$1000,'Fluid 2 Transfer'!$K$12:$K$1000,0,'Fluid 2 Transfer'!$H$12:$H$1000,'Fluid 2 Plate'!$B75 &amp; 'Fluid 2 Plate'!D$64)</f>
        <v>8.5000000000000006E-2</v>
      </c>
      <c r="E75" s="96">
        <f>SUMIFS('Fluid 2 Transfer'!$O$12:$O$1000,'Fluid 2 Transfer'!$K$12:$K$1000,0,'Fluid 2 Transfer'!$H$12:$H$1000,'Fluid 2 Plate'!$B75 &amp; 'Fluid 2 Plate'!E$64)</f>
        <v>8.5000000000000006E-2</v>
      </c>
      <c r="F75" s="96">
        <f>SUMIFS('Fluid 2 Transfer'!$O$12:$O$1000,'Fluid 2 Transfer'!$K$12:$K$1000,0,'Fluid 2 Transfer'!$H$12:$H$1000,'Fluid 2 Plate'!$B75 &amp; 'Fluid 2 Plate'!F$64)</f>
        <v>8.5000000000000006E-2</v>
      </c>
      <c r="G75" s="96">
        <f>SUMIFS('Fluid 2 Transfer'!$O$12:$O$1000,'Fluid 2 Transfer'!$K$12:$K$1000,0,'Fluid 2 Transfer'!$H$12:$H$1000,'Fluid 2 Plate'!$B75 &amp; 'Fluid 2 Plate'!G$64)</f>
        <v>8.5000000000000006E-2</v>
      </c>
      <c r="H75" s="96">
        <f>SUMIFS('Fluid 2 Transfer'!$O$12:$O$1000,'Fluid 2 Transfer'!$K$12:$K$1000,0,'Fluid 2 Transfer'!$H$12:$H$1000,'Fluid 2 Plate'!$B75 &amp; 'Fluid 2 Plate'!H$64)</f>
        <v>8.5000000000000006E-2</v>
      </c>
      <c r="I75" s="96">
        <f>SUMIFS('Fluid 2 Transfer'!$O$12:$O$1000,'Fluid 2 Transfer'!$K$12:$K$1000,0,'Fluid 2 Transfer'!$H$12:$H$1000,'Fluid 2 Plate'!$B75 &amp; 'Fluid 2 Plate'!I$64)</f>
        <v>8.5000000000000006E-2</v>
      </c>
      <c r="J75" s="96">
        <f>SUMIFS('Fluid 2 Transfer'!$O$12:$O$1000,'Fluid 2 Transfer'!$K$12:$K$1000,0,'Fluid 2 Transfer'!$H$12:$H$1000,'Fluid 2 Plate'!$B75 &amp; 'Fluid 2 Plate'!J$64)</f>
        <v>8.5000000000000006E-2</v>
      </c>
      <c r="K75" s="96">
        <f>SUMIFS('Fluid 2 Transfer'!$O$12:$O$1000,'Fluid 2 Transfer'!$K$12:$K$1000,0,'Fluid 2 Transfer'!$H$12:$H$1000,'Fluid 2 Plate'!$B75 &amp; 'Fluid 2 Plate'!K$64)</f>
        <v>8.5000000000000006E-2</v>
      </c>
      <c r="L75" s="96">
        <f>SUMIFS('Fluid 2 Transfer'!$O$12:$O$1000,'Fluid 2 Transfer'!$K$12:$K$1000,0,'Fluid 2 Transfer'!$H$12:$H$1000,'Fluid 2 Plate'!$B75 &amp; 'Fluid 2 Plate'!L$64)</f>
        <v>8.5000000000000006E-2</v>
      </c>
      <c r="M75" s="96">
        <f>SUMIFS('Fluid 2 Transfer'!$O$12:$O$1000,'Fluid 2 Transfer'!$K$12:$K$1000,0,'Fluid 2 Transfer'!$H$12:$H$1000,'Fluid 2 Plate'!$B75 &amp; 'Fluid 2 Plate'!M$64)</f>
        <v>8.5000000000000006E-2</v>
      </c>
      <c r="N75" s="96">
        <f>SUMIFS('Fluid 2 Transfer'!$O$12:$O$1000,'Fluid 2 Transfer'!$K$12:$K$1000,0,'Fluid 2 Transfer'!$H$12:$H$1000,'Fluid 2 Plate'!$B75 &amp; 'Fluid 2 Plate'!N$64)</f>
        <v>8.5000000000000006E-2</v>
      </c>
      <c r="O75" s="96">
        <f>SUMIFS('Fluid 2 Transfer'!$O$12:$O$1000,'Fluid 2 Transfer'!$K$12:$K$1000,0,'Fluid 2 Transfer'!$H$12:$H$1000,'Fluid 2 Plate'!$B75 &amp; 'Fluid 2 Plate'!O$64)</f>
        <v>8.5000000000000006E-2</v>
      </c>
      <c r="P75" s="96">
        <f>SUMIFS('Fluid 2 Transfer'!$O$12:$O$1000,'Fluid 2 Transfer'!$K$12:$K$1000,0,'Fluid 2 Transfer'!$H$12:$H$1000,'Fluid 2 Plate'!$B75 &amp; 'Fluid 2 Plate'!P$64)</f>
        <v>8.5000000000000006E-2</v>
      </c>
      <c r="Q75" s="96">
        <f>SUMIFS('Fluid 2 Transfer'!$O$12:$O$1000,'Fluid 2 Transfer'!$K$12:$K$1000,0,'Fluid 2 Transfer'!$H$12:$H$1000,'Fluid 2 Plate'!$B75 &amp; 'Fluid 2 Plate'!Q$64)</f>
        <v>8.5000000000000006E-2</v>
      </c>
      <c r="R75" s="96">
        <f>SUMIFS('Fluid 2 Transfer'!$O$12:$O$1000,'Fluid 2 Transfer'!$K$12:$K$1000,0,'Fluid 2 Transfer'!$H$12:$H$1000,'Fluid 2 Plate'!$B75 &amp; 'Fluid 2 Plate'!R$64)</f>
        <v>8.5000000000000006E-2</v>
      </c>
      <c r="S75" s="96">
        <f>SUMIFS('Fluid 2 Transfer'!$O$12:$O$1000,'Fluid 2 Transfer'!$K$12:$K$1000,0,'Fluid 2 Transfer'!$H$12:$H$1000,'Fluid 2 Plate'!$B75 &amp; 'Fluid 2 Plate'!S$64)</f>
        <v>0</v>
      </c>
      <c r="T75" s="96">
        <f>SUMIFS('Fluid 2 Transfer'!$O$12:$O$1000,'Fluid 2 Transfer'!$K$12:$K$1000,0,'Fluid 2 Transfer'!$H$12:$H$1000,'Fluid 2 Plate'!$B75 &amp; 'Fluid 2 Plate'!T$64)</f>
        <v>0</v>
      </c>
      <c r="U75" s="96">
        <f>SUMIFS('Fluid 2 Transfer'!$O$12:$O$1000,'Fluid 2 Transfer'!$K$12:$K$1000,0,'Fluid 2 Transfer'!$H$12:$H$1000,'Fluid 2 Plate'!$B75 &amp; 'Fluid 2 Plate'!U$64)</f>
        <v>0</v>
      </c>
      <c r="V75" s="96">
        <f>SUMIFS('Fluid 2 Transfer'!$O$12:$O$1000,'Fluid 2 Transfer'!$K$12:$K$1000,0,'Fluid 2 Transfer'!$H$12:$H$1000,'Fluid 2 Plate'!$B75 &amp; 'Fluid 2 Plate'!V$64)</f>
        <v>0.58499999999999996</v>
      </c>
      <c r="W75" s="96">
        <f>SUMIFS('Fluid 2 Transfer'!$O$12:$O$1000,'Fluid 2 Transfer'!$K$12:$K$1000,0,'Fluid 2 Transfer'!$H$12:$H$1000,'Fluid 2 Plate'!$B75 &amp; 'Fluid 2 Plate'!W$64)</f>
        <v>0.58499999999999996</v>
      </c>
      <c r="X75" s="96">
        <f>SUMIFS('Fluid 2 Transfer'!$O$12:$O$1000,'Fluid 2 Transfer'!$K$12:$K$1000,0,'Fluid 2 Transfer'!$H$12:$H$1000,'Fluid 2 Plate'!$B75 &amp; 'Fluid 2 Plate'!X$64)</f>
        <v>0</v>
      </c>
      <c r="Y75" s="96">
        <f>SUMIFS('Fluid 2 Transfer'!$O$12:$O$1000,'Fluid 2 Transfer'!$K$12:$K$1000,0,'Fluid 2 Transfer'!$H$12:$H$1000,'Fluid 2 Plate'!$B75 &amp; 'Fluid 2 Plate'!Y$64)</f>
        <v>0</v>
      </c>
      <c r="Z75" s="96">
        <f>SUMIFS('Fluid 2 Transfer'!$O$12:$O$1000,'Fluid 2 Transfer'!$K$12:$K$1000,0,'Fluid 2 Transfer'!$H$12:$H$1000,'Fluid 2 Plate'!$B75 &amp; 'Fluid 2 Plate'!Z$64)</f>
        <v>0</v>
      </c>
    </row>
    <row r="76" spans="2:26">
      <c r="B76" s="93" t="s">
        <v>11</v>
      </c>
      <c r="C76" s="96">
        <f>SUMIFS('Fluid 2 Transfer'!$O$12:$O$1000,'Fluid 2 Transfer'!$K$12:$K$1000,0,'Fluid 2 Transfer'!$H$12:$H$1000,'Fluid 2 Plate'!$B76 &amp; 'Fluid 2 Plate'!C$64)</f>
        <v>0.69499999999999995</v>
      </c>
      <c r="D76" s="96">
        <f>SUMIFS('Fluid 2 Transfer'!$O$12:$O$1000,'Fluid 2 Transfer'!$K$12:$K$1000,0,'Fluid 2 Transfer'!$H$12:$H$1000,'Fluid 2 Plate'!$B76 &amp; 'Fluid 2 Plate'!D$64)</f>
        <v>0.69499999999999995</v>
      </c>
      <c r="E76" s="96">
        <f>SUMIFS('Fluid 2 Transfer'!$O$12:$O$1000,'Fluid 2 Transfer'!$K$12:$K$1000,0,'Fluid 2 Transfer'!$H$12:$H$1000,'Fluid 2 Plate'!$B76 &amp; 'Fluid 2 Plate'!E$64)</f>
        <v>0.69499999999999995</v>
      </c>
      <c r="F76" s="96">
        <f>SUMIFS('Fluid 2 Transfer'!$O$12:$O$1000,'Fluid 2 Transfer'!$K$12:$K$1000,0,'Fluid 2 Transfer'!$H$12:$H$1000,'Fluid 2 Plate'!$B76 &amp; 'Fluid 2 Plate'!F$64)</f>
        <v>0.69499999999999995</v>
      </c>
      <c r="G76" s="96">
        <f>SUMIFS('Fluid 2 Transfer'!$O$12:$O$1000,'Fluid 2 Transfer'!$K$12:$K$1000,0,'Fluid 2 Transfer'!$H$12:$H$1000,'Fluid 2 Plate'!$B76 &amp; 'Fluid 2 Plate'!G$64)</f>
        <v>0.69499999999999995</v>
      </c>
      <c r="H76" s="96">
        <f>SUMIFS('Fluid 2 Transfer'!$O$12:$O$1000,'Fluid 2 Transfer'!$K$12:$K$1000,0,'Fluid 2 Transfer'!$H$12:$H$1000,'Fluid 2 Plate'!$B76 &amp; 'Fluid 2 Plate'!H$64)</f>
        <v>0.69499999999999995</v>
      </c>
      <c r="I76" s="96">
        <f>SUMIFS('Fluid 2 Transfer'!$O$12:$O$1000,'Fluid 2 Transfer'!$K$12:$K$1000,0,'Fluid 2 Transfer'!$H$12:$H$1000,'Fluid 2 Plate'!$B76 &amp; 'Fluid 2 Plate'!I$64)</f>
        <v>0.69499999999999995</v>
      </c>
      <c r="J76" s="96">
        <f>SUMIFS('Fluid 2 Transfer'!$O$12:$O$1000,'Fluid 2 Transfer'!$K$12:$K$1000,0,'Fluid 2 Transfer'!$H$12:$H$1000,'Fluid 2 Plate'!$B76 &amp; 'Fluid 2 Plate'!J$64)</f>
        <v>0.69499999999999995</v>
      </c>
      <c r="K76" s="96">
        <f>SUMIFS('Fluid 2 Transfer'!$O$12:$O$1000,'Fluid 2 Transfer'!$K$12:$K$1000,0,'Fluid 2 Transfer'!$H$12:$H$1000,'Fluid 2 Plate'!$B76 &amp; 'Fluid 2 Plate'!K$64)</f>
        <v>0.69499999999999995</v>
      </c>
      <c r="L76" s="96">
        <f>SUMIFS('Fluid 2 Transfer'!$O$12:$O$1000,'Fluid 2 Transfer'!$K$12:$K$1000,0,'Fluid 2 Transfer'!$H$12:$H$1000,'Fluid 2 Plate'!$B76 &amp; 'Fluid 2 Plate'!L$64)</f>
        <v>0.69499999999999995</v>
      </c>
      <c r="M76" s="96">
        <f>SUMIFS('Fluid 2 Transfer'!$O$12:$O$1000,'Fluid 2 Transfer'!$K$12:$K$1000,0,'Fluid 2 Transfer'!$H$12:$H$1000,'Fluid 2 Plate'!$B76 &amp; 'Fluid 2 Plate'!M$64)</f>
        <v>0.69499999999999995</v>
      </c>
      <c r="N76" s="96">
        <f>SUMIFS('Fluid 2 Transfer'!$O$12:$O$1000,'Fluid 2 Transfer'!$K$12:$K$1000,0,'Fluid 2 Transfer'!$H$12:$H$1000,'Fluid 2 Plate'!$B76 &amp; 'Fluid 2 Plate'!N$64)</f>
        <v>0.69499999999999995</v>
      </c>
      <c r="O76" s="96">
        <f>SUMIFS('Fluid 2 Transfer'!$O$12:$O$1000,'Fluid 2 Transfer'!$K$12:$K$1000,0,'Fluid 2 Transfer'!$H$12:$H$1000,'Fluid 2 Plate'!$B76 &amp; 'Fluid 2 Plate'!O$64)</f>
        <v>0.69499999999999995</v>
      </c>
      <c r="P76" s="96">
        <f>SUMIFS('Fluid 2 Transfer'!$O$12:$O$1000,'Fluid 2 Transfer'!$K$12:$K$1000,0,'Fluid 2 Transfer'!$H$12:$H$1000,'Fluid 2 Plate'!$B76 &amp; 'Fluid 2 Plate'!P$64)</f>
        <v>0.69499999999999995</v>
      </c>
      <c r="Q76" s="96">
        <f>SUMIFS('Fluid 2 Transfer'!$O$12:$O$1000,'Fluid 2 Transfer'!$K$12:$K$1000,0,'Fluid 2 Transfer'!$H$12:$H$1000,'Fluid 2 Plate'!$B76 &amp; 'Fluid 2 Plate'!Q$64)</f>
        <v>0.69499999999999995</v>
      </c>
      <c r="R76" s="96">
        <f>SUMIFS('Fluid 2 Transfer'!$O$12:$O$1000,'Fluid 2 Transfer'!$K$12:$K$1000,0,'Fluid 2 Transfer'!$H$12:$H$1000,'Fluid 2 Plate'!$B76 &amp; 'Fluid 2 Plate'!R$64)</f>
        <v>0.69499999999999995</v>
      </c>
      <c r="S76" s="96">
        <f>SUMIFS('Fluid 2 Transfer'!$O$12:$O$1000,'Fluid 2 Transfer'!$K$12:$K$1000,0,'Fluid 2 Transfer'!$H$12:$H$1000,'Fluid 2 Plate'!$B76 &amp; 'Fluid 2 Plate'!S$64)</f>
        <v>0</v>
      </c>
      <c r="T76" s="96">
        <f>SUMIFS('Fluid 2 Transfer'!$O$12:$O$1000,'Fluid 2 Transfer'!$K$12:$K$1000,0,'Fluid 2 Transfer'!$H$12:$H$1000,'Fluid 2 Plate'!$B76 &amp; 'Fluid 2 Plate'!T$64)</f>
        <v>0</v>
      </c>
      <c r="U76" s="96">
        <f>SUMIFS('Fluid 2 Transfer'!$O$12:$O$1000,'Fluid 2 Transfer'!$K$12:$K$1000,0,'Fluid 2 Transfer'!$H$12:$H$1000,'Fluid 2 Plate'!$B76 &amp; 'Fluid 2 Plate'!U$64)</f>
        <v>0</v>
      </c>
      <c r="V76" s="96">
        <f>SUMIFS('Fluid 2 Transfer'!$O$12:$O$1000,'Fluid 2 Transfer'!$K$12:$K$1000,0,'Fluid 2 Transfer'!$H$12:$H$1000,'Fluid 2 Plate'!$B76 &amp; 'Fluid 2 Plate'!V$64)</f>
        <v>1.1950000000000001</v>
      </c>
      <c r="W76" s="96">
        <f>SUMIFS('Fluid 2 Transfer'!$O$12:$O$1000,'Fluid 2 Transfer'!$K$12:$K$1000,0,'Fluid 2 Transfer'!$H$12:$H$1000,'Fluid 2 Plate'!$B76 &amp; 'Fluid 2 Plate'!W$64)</f>
        <v>1.1950000000000001</v>
      </c>
      <c r="X76" s="96">
        <f>SUMIFS('Fluid 2 Transfer'!$O$12:$O$1000,'Fluid 2 Transfer'!$K$12:$K$1000,0,'Fluid 2 Transfer'!$H$12:$H$1000,'Fluid 2 Plate'!$B76 &amp; 'Fluid 2 Plate'!X$64)</f>
        <v>0</v>
      </c>
      <c r="Y76" s="96">
        <f>SUMIFS('Fluid 2 Transfer'!$O$12:$O$1000,'Fluid 2 Transfer'!$K$12:$K$1000,0,'Fluid 2 Transfer'!$H$12:$H$1000,'Fluid 2 Plate'!$B76 &amp; 'Fluid 2 Plate'!Y$64)</f>
        <v>0</v>
      </c>
      <c r="Z76" s="96">
        <f>SUMIFS('Fluid 2 Transfer'!$O$12:$O$1000,'Fluid 2 Transfer'!$K$12:$K$1000,0,'Fluid 2 Transfer'!$H$12:$H$1000,'Fluid 2 Plate'!$B76 &amp; 'Fluid 2 Plate'!Z$64)</f>
        <v>0</v>
      </c>
    </row>
    <row r="77" spans="2:26">
      <c r="B77" s="93" t="s">
        <v>12</v>
      </c>
      <c r="C77" s="96">
        <f>SUMIFS('Fluid 2 Transfer'!$O$12:$O$1000,'Fluid 2 Transfer'!$K$12:$K$1000,0,'Fluid 2 Transfer'!$H$12:$H$1000,'Fluid 2 Plate'!$B77 &amp; 'Fluid 2 Plate'!C$64)</f>
        <v>0.89875000000000005</v>
      </c>
      <c r="D77" s="96">
        <f>SUMIFS('Fluid 2 Transfer'!$O$12:$O$1000,'Fluid 2 Transfer'!$K$12:$K$1000,0,'Fluid 2 Transfer'!$H$12:$H$1000,'Fluid 2 Plate'!$B77 &amp; 'Fluid 2 Plate'!D$64)</f>
        <v>0.89875000000000005</v>
      </c>
      <c r="E77" s="96">
        <f>SUMIFS('Fluid 2 Transfer'!$O$12:$O$1000,'Fluid 2 Transfer'!$K$12:$K$1000,0,'Fluid 2 Transfer'!$H$12:$H$1000,'Fluid 2 Plate'!$B77 &amp; 'Fluid 2 Plate'!E$64)</f>
        <v>0.89875000000000005</v>
      </c>
      <c r="F77" s="96">
        <f>SUMIFS('Fluid 2 Transfer'!$O$12:$O$1000,'Fluid 2 Transfer'!$K$12:$K$1000,0,'Fluid 2 Transfer'!$H$12:$H$1000,'Fluid 2 Plate'!$B77 &amp; 'Fluid 2 Plate'!F$64)</f>
        <v>0.89875000000000005</v>
      </c>
      <c r="G77" s="96">
        <f>SUMIFS('Fluid 2 Transfer'!$O$12:$O$1000,'Fluid 2 Transfer'!$K$12:$K$1000,0,'Fluid 2 Transfer'!$H$12:$H$1000,'Fluid 2 Plate'!$B77 &amp; 'Fluid 2 Plate'!G$64)</f>
        <v>0.89875000000000005</v>
      </c>
      <c r="H77" s="96">
        <f>SUMIFS('Fluid 2 Transfer'!$O$12:$O$1000,'Fluid 2 Transfer'!$K$12:$K$1000,0,'Fluid 2 Transfer'!$H$12:$H$1000,'Fluid 2 Plate'!$B77 &amp; 'Fluid 2 Plate'!H$64)</f>
        <v>0.89875000000000005</v>
      </c>
      <c r="I77" s="96">
        <f>SUMIFS('Fluid 2 Transfer'!$O$12:$O$1000,'Fluid 2 Transfer'!$K$12:$K$1000,0,'Fluid 2 Transfer'!$H$12:$H$1000,'Fluid 2 Plate'!$B77 &amp; 'Fluid 2 Plate'!I$64)</f>
        <v>0.89875000000000005</v>
      </c>
      <c r="J77" s="96">
        <f>SUMIFS('Fluid 2 Transfer'!$O$12:$O$1000,'Fluid 2 Transfer'!$K$12:$K$1000,0,'Fluid 2 Transfer'!$H$12:$H$1000,'Fluid 2 Plate'!$B77 &amp; 'Fluid 2 Plate'!J$64)</f>
        <v>0.89875000000000005</v>
      </c>
      <c r="K77" s="96">
        <f>SUMIFS('Fluid 2 Transfer'!$O$12:$O$1000,'Fluid 2 Transfer'!$K$12:$K$1000,0,'Fluid 2 Transfer'!$H$12:$H$1000,'Fluid 2 Plate'!$B77 &amp; 'Fluid 2 Plate'!K$64)</f>
        <v>0.89875000000000005</v>
      </c>
      <c r="L77" s="96">
        <f>SUMIFS('Fluid 2 Transfer'!$O$12:$O$1000,'Fluid 2 Transfer'!$K$12:$K$1000,0,'Fluid 2 Transfer'!$H$12:$H$1000,'Fluid 2 Plate'!$B77 &amp; 'Fluid 2 Plate'!L$64)</f>
        <v>0.89875000000000005</v>
      </c>
      <c r="M77" s="96">
        <f>SUMIFS('Fluid 2 Transfer'!$O$12:$O$1000,'Fluid 2 Transfer'!$K$12:$K$1000,0,'Fluid 2 Transfer'!$H$12:$H$1000,'Fluid 2 Plate'!$B77 &amp; 'Fluid 2 Plate'!M$64)</f>
        <v>0.89875000000000005</v>
      </c>
      <c r="N77" s="96">
        <f>SUMIFS('Fluid 2 Transfer'!$O$12:$O$1000,'Fluid 2 Transfer'!$K$12:$K$1000,0,'Fluid 2 Transfer'!$H$12:$H$1000,'Fluid 2 Plate'!$B77 &amp; 'Fluid 2 Plate'!N$64)</f>
        <v>0.89875000000000005</v>
      </c>
      <c r="O77" s="96">
        <f>SUMIFS('Fluid 2 Transfer'!$O$12:$O$1000,'Fluid 2 Transfer'!$K$12:$K$1000,0,'Fluid 2 Transfer'!$H$12:$H$1000,'Fluid 2 Plate'!$B77 &amp; 'Fluid 2 Plate'!O$64)</f>
        <v>0.89875000000000005</v>
      </c>
      <c r="P77" s="96">
        <f>SUMIFS('Fluid 2 Transfer'!$O$12:$O$1000,'Fluid 2 Transfer'!$K$12:$K$1000,0,'Fluid 2 Transfer'!$H$12:$H$1000,'Fluid 2 Plate'!$B77 &amp; 'Fluid 2 Plate'!P$64)</f>
        <v>0.89875000000000005</v>
      </c>
      <c r="Q77" s="96">
        <f>SUMIFS('Fluid 2 Transfer'!$O$12:$O$1000,'Fluid 2 Transfer'!$K$12:$K$1000,0,'Fluid 2 Transfer'!$H$12:$H$1000,'Fluid 2 Plate'!$B77 &amp; 'Fluid 2 Plate'!Q$64)</f>
        <v>0.89875000000000005</v>
      </c>
      <c r="R77" s="96">
        <f>SUMIFS('Fluid 2 Transfer'!$O$12:$O$1000,'Fluid 2 Transfer'!$K$12:$K$1000,0,'Fluid 2 Transfer'!$H$12:$H$1000,'Fluid 2 Plate'!$B77 &amp; 'Fluid 2 Plate'!R$64)</f>
        <v>0.89875000000000005</v>
      </c>
      <c r="S77" s="96">
        <f>SUMIFS('Fluid 2 Transfer'!$O$12:$O$1000,'Fluid 2 Transfer'!$K$12:$K$1000,0,'Fluid 2 Transfer'!$H$12:$H$1000,'Fluid 2 Plate'!$B77 &amp; 'Fluid 2 Plate'!S$64)</f>
        <v>0</v>
      </c>
      <c r="T77" s="96">
        <f>SUMIFS('Fluid 2 Transfer'!$O$12:$O$1000,'Fluid 2 Transfer'!$K$12:$K$1000,0,'Fluid 2 Transfer'!$H$12:$H$1000,'Fluid 2 Plate'!$B77 &amp; 'Fluid 2 Plate'!T$64)</f>
        <v>0</v>
      </c>
      <c r="U77" s="96">
        <f>SUMIFS('Fluid 2 Transfer'!$O$12:$O$1000,'Fluid 2 Transfer'!$K$12:$K$1000,0,'Fluid 2 Transfer'!$H$12:$H$1000,'Fluid 2 Plate'!$B77 &amp; 'Fluid 2 Plate'!U$64)</f>
        <v>0</v>
      </c>
      <c r="V77" s="96">
        <f>SUMIFS('Fluid 2 Transfer'!$O$12:$O$1000,'Fluid 2 Transfer'!$K$12:$K$1000,0,'Fluid 2 Transfer'!$H$12:$H$1000,'Fluid 2 Plate'!$B77 &amp; 'Fluid 2 Plate'!V$64)</f>
        <v>1.3987499999999999</v>
      </c>
      <c r="W77" s="96">
        <f>SUMIFS('Fluid 2 Transfer'!$O$12:$O$1000,'Fluid 2 Transfer'!$K$12:$K$1000,0,'Fluid 2 Transfer'!$H$12:$H$1000,'Fluid 2 Plate'!$B77 &amp; 'Fluid 2 Plate'!W$64)</f>
        <v>1.3987499999999999</v>
      </c>
      <c r="X77" s="96">
        <f>SUMIFS('Fluid 2 Transfer'!$O$12:$O$1000,'Fluid 2 Transfer'!$K$12:$K$1000,0,'Fluid 2 Transfer'!$H$12:$H$1000,'Fluid 2 Plate'!$B77 &amp; 'Fluid 2 Plate'!X$64)</f>
        <v>0</v>
      </c>
      <c r="Y77" s="96">
        <f>SUMIFS('Fluid 2 Transfer'!$O$12:$O$1000,'Fluid 2 Transfer'!$K$12:$K$1000,0,'Fluid 2 Transfer'!$H$12:$H$1000,'Fluid 2 Plate'!$B77 &amp; 'Fluid 2 Plate'!Y$64)</f>
        <v>0</v>
      </c>
      <c r="Z77" s="96">
        <f>SUMIFS('Fluid 2 Transfer'!$O$12:$O$1000,'Fluid 2 Transfer'!$K$12:$K$1000,0,'Fluid 2 Transfer'!$H$12:$H$1000,'Fluid 2 Plate'!$B77 &amp; 'Fluid 2 Plate'!Z$64)</f>
        <v>0</v>
      </c>
    </row>
    <row r="78" spans="2:26">
      <c r="B78" s="93" t="s">
        <v>13</v>
      </c>
      <c r="C78" s="96">
        <f>SUMIFS('Fluid 2 Transfer'!$O$12:$O$1000,'Fluid 2 Transfer'!$K$12:$K$1000,0,'Fluid 2 Transfer'!$H$12:$H$1000,'Fluid 2 Plate'!$B78 &amp; 'Fluid 2 Plate'!C$64)</f>
        <v>0.96625000000000005</v>
      </c>
      <c r="D78" s="96">
        <f>SUMIFS('Fluid 2 Transfer'!$O$12:$O$1000,'Fluid 2 Transfer'!$K$12:$K$1000,0,'Fluid 2 Transfer'!$H$12:$H$1000,'Fluid 2 Plate'!$B78 &amp; 'Fluid 2 Plate'!D$64)</f>
        <v>0.96625000000000005</v>
      </c>
      <c r="E78" s="96">
        <f>SUMIFS('Fluid 2 Transfer'!$O$12:$O$1000,'Fluid 2 Transfer'!$K$12:$K$1000,0,'Fluid 2 Transfer'!$H$12:$H$1000,'Fluid 2 Plate'!$B78 &amp; 'Fluid 2 Plate'!E$64)</f>
        <v>0.96625000000000005</v>
      </c>
      <c r="F78" s="96">
        <f>SUMIFS('Fluid 2 Transfer'!$O$12:$O$1000,'Fluid 2 Transfer'!$K$12:$K$1000,0,'Fluid 2 Transfer'!$H$12:$H$1000,'Fluid 2 Plate'!$B78 &amp; 'Fluid 2 Plate'!F$64)</f>
        <v>0.96625000000000005</v>
      </c>
      <c r="G78" s="96">
        <f>SUMIFS('Fluid 2 Transfer'!$O$12:$O$1000,'Fluid 2 Transfer'!$K$12:$K$1000,0,'Fluid 2 Transfer'!$H$12:$H$1000,'Fluid 2 Plate'!$B78 &amp; 'Fluid 2 Plate'!G$64)</f>
        <v>0.96625000000000005</v>
      </c>
      <c r="H78" s="96">
        <f>SUMIFS('Fluid 2 Transfer'!$O$12:$O$1000,'Fluid 2 Transfer'!$K$12:$K$1000,0,'Fluid 2 Transfer'!$H$12:$H$1000,'Fluid 2 Plate'!$B78 &amp; 'Fluid 2 Plate'!H$64)</f>
        <v>0.96625000000000005</v>
      </c>
      <c r="I78" s="96">
        <f>SUMIFS('Fluid 2 Transfer'!$O$12:$O$1000,'Fluid 2 Transfer'!$K$12:$K$1000,0,'Fluid 2 Transfer'!$H$12:$H$1000,'Fluid 2 Plate'!$B78 &amp; 'Fluid 2 Plate'!I$64)</f>
        <v>0.96625000000000005</v>
      </c>
      <c r="J78" s="96">
        <f>SUMIFS('Fluid 2 Transfer'!$O$12:$O$1000,'Fluid 2 Transfer'!$K$12:$K$1000,0,'Fluid 2 Transfer'!$H$12:$H$1000,'Fluid 2 Plate'!$B78 &amp; 'Fluid 2 Plate'!J$64)</f>
        <v>0.96625000000000005</v>
      </c>
      <c r="K78" s="96">
        <f>SUMIFS('Fluid 2 Transfer'!$O$12:$O$1000,'Fluid 2 Transfer'!$K$12:$K$1000,0,'Fluid 2 Transfer'!$H$12:$H$1000,'Fluid 2 Plate'!$B78 &amp; 'Fluid 2 Plate'!K$64)</f>
        <v>0.96625000000000005</v>
      </c>
      <c r="L78" s="96">
        <f>SUMIFS('Fluid 2 Transfer'!$O$12:$O$1000,'Fluid 2 Transfer'!$K$12:$K$1000,0,'Fluid 2 Transfer'!$H$12:$H$1000,'Fluid 2 Plate'!$B78 &amp; 'Fluid 2 Plate'!L$64)</f>
        <v>0.96625000000000005</v>
      </c>
      <c r="M78" s="96">
        <f>SUMIFS('Fluid 2 Transfer'!$O$12:$O$1000,'Fluid 2 Transfer'!$K$12:$K$1000,0,'Fluid 2 Transfer'!$H$12:$H$1000,'Fluid 2 Plate'!$B78 &amp; 'Fluid 2 Plate'!M$64)</f>
        <v>0.96625000000000005</v>
      </c>
      <c r="N78" s="96">
        <f>SUMIFS('Fluid 2 Transfer'!$O$12:$O$1000,'Fluid 2 Transfer'!$K$12:$K$1000,0,'Fluid 2 Transfer'!$H$12:$H$1000,'Fluid 2 Plate'!$B78 &amp; 'Fluid 2 Plate'!N$64)</f>
        <v>0.96625000000000005</v>
      </c>
      <c r="O78" s="96">
        <f>SUMIFS('Fluid 2 Transfer'!$O$12:$O$1000,'Fluid 2 Transfer'!$K$12:$K$1000,0,'Fluid 2 Transfer'!$H$12:$H$1000,'Fluid 2 Plate'!$B78 &amp; 'Fluid 2 Plate'!O$64)</f>
        <v>0.96625000000000005</v>
      </c>
      <c r="P78" s="96">
        <f>SUMIFS('Fluid 2 Transfer'!$O$12:$O$1000,'Fluid 2 Transfer'!$K$12:$K$1000,0,'Fluid 2 Transfer'!$H$12:$H$1000,'Fluid 2 Plate'!$B78 &amp; 'Fluid 2 Plate'!P$64)</f>
        <v>0.96625000000000005</v>
      </c>
      <c r="Q78" s="96">
        <f>SUMIFS('Fluid 2 Transfer'!$O$12:$O$1000,'Fluid 2 Transfer'!$K$12:$K$1000,0,'Fluid 2 Transfer'!$H$12:$H$1000,'Fluid 2 Plate'!$B78 &amp; 'Fluid 2 Plate'!Q$64)</f>
        <v>0.96625000000000005</v>
      </c>
      <c r="R78" s="96">
        <f>SUMIFS('Fluid 2 Transfer'!$O$12:$O$1000,'Fluid 2 Transfer'!$K$12:$K$1000,0,'Fluid 2 Transfer'!$H$12:$H$1000,'Fluid 2 Plate'!$B78 &amp; 'Fluid 2 Plate'!R$64)</f>
        <v>0.96625000000000005</v>
      </c>
      <c r="S78" s="96">
        <f>SUMIFS('Fluid 2 Transfer'!$O$12:$O$1000,'Fluid 2 Transfer'!$K$12:$K$1000,0,'Fluid 2 Transfer'!$H$12:$H$1000,'Fluid 2 Plate'!$B78 &amp; 'Fluid 2 Plate'!S$64)</f>
        <v>0</v>
      </c>
      <c r="T78" s="96">
        <f>SUMIFS('Fluid 2 Transfer'!$O$12:$O$1000,'Fluid 2 Transfer'!$K$12:$K$1000,0,'Fluid 2 Transfer'!$H$12:$H$1000,'Fluid 2 Plate'!$B78 &amp; 'Fluid 2 Plate'!T$64)</f>
        <v>0</v>
      </c>
      <c r="U78" s="96">
        <f>SUMIFS('Fluid 2 Transfer'!$O$12:$O$1000,'Fluid 2 Transfer'!$K$12:$K$1000,0,'Fluid 2 Transfer'!$H$12:$H$1000,'Fluid 2 Plate'!$B78 &amp; 'Fluid 2 Plate'!U$64)</f>
        <v>0</v>
      </c>
      <c r="V78" s="96">
        <f>SUMIFS('Fluid 2 Transfer'!$O$12:$O$1000,'Fluid 2 Transfer'!$K$12:$K$1000,0,'Fluid 2 Transfer'!$H$12:$H$1000,'Fluid 2 Plate'!$B78 &amp; 'Fluid 2 Plate'!V$64)</f>
        <v>1.4662500000000001</v>
      </c>
      <c r="W78" s="96">
        <f>SUMIFS('Fluid 2 Transfer'!$O$12:$O$1000,'Fluid 2 Transfer'!$K$12:$K$1000,0,'Fluid 2 Transfer'!$H$12:$H$1000,'Fluid 2 Plate'!$B78 &amp; 'Fluid 2 Plate'!W$64)</f>
        <v>1.4662500000000001</v>
      </c>
      <c r="X78" s="96">
        <f>SUMIFS('Fluid 2 Transfer'!$O$12:$O$1000,'Fluid 2 Transfer'!$K$12:$K$1000,0,'Fluid 2 Transfer'!$H$12:$H$1000,'Fluid 2 Plate'!$B78 &amp; 'Fluid 2 Plate'!X$64)</f>
        <v>0</v>
      </c>
      <c r="Y78" s="96">
        <f>SUMIFS('Fluid 2 Transfer'!$O$12:$O$1000,'Fluid 2 Transfer'!$K$12:$K$1000,0,'Fluid 2 Transfer'!$H$12:$H$1000,'Fluid 2 Plate'!$B78 &amp; 'Fluid 2 Plate'!Y$64)</f>
        <v>0</v>
      </c>
      <c r="Z78" s="96">
        <f>SUMIFS('Fluid 2 Transfer'!$O$12:$O$1000,'Fluid 2 Transfer'!$K$12:$K$1000,0,'Fluid 2 Transfer'!$H$12:$H$1000,'Fluid 2 Plate'!$B78 &amp; 'Fluid 2 Plate'!Z$64)</f>
        <v>0</v>
      </c>
    </row>
    <row r="79" spans="2:26">
      <c r="B79" s="93" t="s">
        <v>14</v>
      </c>
      <c r="C79" s="96">
        <f>SUMIFS('Fluid 2 Transfer'!$O$12:$O$1000,'Fluid 2 Transfer'!$K$12:$K$1000,0,'Fluid 2 Transfer'!$H$12:$H$1000,'Fluid 2 Plate'!$B79 &amp; 'Fluid 2 Plate'!C$64)</f>
        <v>0.98875000000000002</v>
      </c>
      <c r="D79" s="96">
        <f>SUMIFS('Fluid 2 Transfer'!$O$12:$O$1000,'Fluid 2 Transfer'!$K$12:$K$1000,0,'Fluid 2 Transfer'!$H$12:$H$1000,'Fluid 2 Plate'!$B79 &amp; 'Fluid 2 Plate'!D$64)</f>
        <v>0.98875000000000002</v>
      </c>
      <c r="E79" s="96">
        <f>SUMIFS('Fluid 2 Transfer'!$O$12:$O$1000,'Fluid 2 Transfer'!$K$12:$K$1000,0,'Fluid 2 Transfer'!$H$12:$H$1000,'Fluid 2 Plate'!$B79 &amp; 'Fluid 2 Plate'!E$64)</f>
        <v>0.98875000000000002</v>
      </c>
      <c r="F79" s="96">
        <f>SUMIFS('Fluid 2 Transfer'!$O$12:$O$1000,'Fluid 2 Transfer'!$K$12:$K$1000,0,'Fluid 2 Transfer'!$H$12:$H$1000,'Fluid 2 Plate'!$B79 &amp; 'Fluid 2 Plate'!F$64)</f>
        <v>0.98875000000000002</v>
      </c>
      <c r="G79" s="96">
        <f>SUMIFS('Fluid 2 Transfer'!$O$12:$O$1000,'Fluid 2 Transfer'!$K$12:$K$1000,0,'Fluid 2 Transfer'!$H$12:$H$1000,'Fluid 2 Plate'!$B79 &amp; 'Fluid 2 Plate'!G$64)</f>
        <v>0.98875000000000002</v>
      </c>
      <c r="H79" s="96">
        <f>SUMIFS('Fluid 2 Transfer'!$O$12:$O$1000,'Fluid 2 Transfer'!$K$12:$K$1000,0,'Fluid 2 Transfer'!$H$12:$H$1000,'Fluid 2 Plate'!$B79 &amp; 'Fluid 2 Plate'!H$64)</f>
        <v>0.98875000000000002</v>
      </c>
      <c r="I79" s="96">
        <f>SUMIFS('Fluid 2 Transfer'!$O$12:$O$1000,'Fluid 2 Transfer'!$K$12:$K$1000,0,'Fluid 2 Transfer'!$H$12:$H$1000,'Fluid 2 Plate'!$B79 &amp; 'Fluid 2 Plate'!I$64)</f>
        <v>0.98875000000000002</v>
      </c>
      <c r="J79" s="96">
        <f>SUMIFS('Fluid 2 Transfer'!$O$12:$O$1000,'Fluid 2 Transfer'!$K$12:$K$1000,0,'Fluid 2 Transfer'!$H$12:$H$1000,'Fluid 2 Plate'!$B79 &amp; 'Fluid 2 Plate'!J$64)</f>
        <v>0.98875000000000002</v>
      </c>
      <c r="K79" s="96">
        <f>SUMIFS('Fluid 2 Transfer'!$O$12:$O$1000,'Fluid 2 Transfer'!$K$12:$K$1000,0,'Fluid 2 Transfer'!$H$12:$H$1000,'Fluid 2 Plate'!$B79 &amp; 'Fluid 2 Plate'!K$64)</f>
        <v>0.98875000000000002</v>
      </c>
      <c r="L79" s="96">
        <f>SUMIFS('Fluid 2 Transfer'!$O$12:$O$1000,'Fluid 2 Transfer'!$K$12:$K$1000,0,'Fluid 2 Transfer'!$H$12:$H$1000,'Fluid 2 Plate'!$B79 &amp; 'Fluid 2 Plate'!L$64)</f>
        <v>0.98875000000000002</v>
      </c>
      <c r="M79" s="96">
        <f>SUMIFS('Fluid 2 Transfer'!$O$12:$O$1000,'Fluid 2 Transfer'!$K$12:$K$1000,0,'Fluid 2 Transfer'!$H$12:$H$1000,'Fluid 2 Plate'!$B79 &amp; 'Fluid 2 Plate'!M$64)</f>
        <v>0.98875000000000002</v>
      </c>
      <c r="N79" s="96">
        <f>SUMIFS('Fluid 2 Transfer'!$O$12:$O$1000,'Fluid 2 Transfer'!$K$12:$K$1000,0,'Fluid 2 Transfer'!$H$12:$H$1000,'Fluid 2 Plate'!$B79 &amp; 'Fluid 2 Plate'!N$64)</f>
        <v>0.98875000000000002</v>
      </c>
      <c r="O79" s="96">
        <f>SUMIFS('Fluid 2 Transfer'!$O$12:$O$1000,'Fluid 2 Transfer'!$K$12:$K$1000,0,'Fluid 2 Transfer'!$H$12:$H$1000,'Fluid 2 Plate'!$B79 &amp; 'Fluid 2 Plate'!O$64)</f>
        <v>0.98875000000000002</v>
      </c>
      <c r="P79" s="96">
        <f>SUMIFS('Fluid 2 Transfer'!$O$12:$O$1000,'Fluid 2 Transfer'!$K$12:$K$1000,0,'Fluid 2 Transfer'!$H$12:$H$1000,'Fluid 2 Plate'!$B79 &amp; 'Fluid 2 Plate'!P$64)</f>
        <v>0.98875000000000002</v>
      </c>
      <c r="Q79" s="96">
        <f>SUMIFS('Fluid 2 Transfer'!$O$12:$O$1000,'Fluid 2 Transfer'!$K$12:$K$1000,0,'Fluid 2 Transfer'!$H$12:$H$1000,'Fluid 2 Plate'!$B79 &amp; 'Fluid 2 Plate'!Q$64)</f>
        <v>0.98875000000000002</v>
      </c>
      <c r="R79" s="96">
        <f>SUMIFS('Fluid 2 Transfer'!$O$12:$O$1000,'Fluid 2 Transfer'!$K$12:$K$1000,0,'Fluid 2 Transfer'!$H$12:$H$1000,'Fluid 2 Plate'!$B79 &amp; 'Fluid 2 Plate'!R$64)</f>
        <v>0.98875000000000002</v>
      </c>
      <c r="S79" s="96">
        <f>SUMIFS('Fluid 2 Transfer'!$O$12:$O$1000,'Fluid 2 Transfer'!$K$12:$K$1000,0,'Fluid 2 Transfer'!$H$12:$H$1000,'Fluid 2 Plate'!$B79 &amp; 'Fluid 2 Plate'!S$64)</f>
        <v>0</v>
      </c>
      <c r="T79" s="96">
        <f>SUMIFS('Fluid 2 Transfer'!$O$12:$O$1000,'Fluid 2 Transfer'!$K$12:$K$1000,0,'Fluid 2 Transfer'!$H$12:$H$1000,'Fluid 2 Plate'!$B79 &amp; 'Fluid 2 Plate'!T$64)</f>
        <v>0</v>
      </c>
      <c r="U79" s="96">
        <f>SUMIFS('Fluid 2 Transfer'!$O$12:$O$1000,'Fluid 2 Transfer'!$K$12:$K$1000,0,'Fluid 2 Transfer'!$H$12:$H$1000,'Fluid 2 Plate'!$B79 &amp; 'Fluid 2 Plate'!U$64)</f>
        <v>0</v>
      </c>
      <c r="V79" s="96">
        <f>SUMIFS('Fluid 2 Transfer'!$O$12:$O$1000,'Fluid 2 Transfer'!$K$12:$K$1000,0,'Fluid 2 Transfer'!$H$12:$H$1000,'Fluid 2 Plate'!$B79 &amp; 'Fluid 2 Plate'!V$64)</f>
        <v>1.48875</v>
      </c>
      <c r="W79" s="96">
        <f>SUMIFS('Fluid 2 Transfer'!$O$12:$O$1000,'Fluid 2 Transfer'!$K$12:$K$1000,0,'Fluid 2 Transfer'!$H$12:$H$1000,'Fluid 2 Plate'!$B79 &amp; 'Fluid 2 Plate'!W$64)</f>
        <v>1.48875</v>
      </c>
      <c r="X79" s="96">
        <f>SUMIFS('Fluid 2 Transfer'!$O$12:$O$1000,'Fluid 2 Transfer'!$K$12:$K$1000,0,'Fluid 2 Transfer'!$H$12:$H$1000,'Fluid 2 Plate'!$B79 &amp; 'Fluid 2 Plate'!X$64)</f>
        <v>0</v>
      </c>
      <c r="Y79" s="96">
        <f>SUMIFS('Fluid 2 Transfer'!$O$12:$O$1000,'Fluid 2 Transfer'!$K$12:$K$1000,0,'Fluid 2 Transfer'!$H$12:$H$1000,'Fluid 2 Plate'!$B79 &amp; 'Fluid 2 Plate'!Y$64)</f>
        <v>0</v>
      </c>
      <c r="Z79" s="96">
        <f>SUMIFS('Fluid 2 Transfer'!$O$12:$O$1000,'Fluid 2 Transfer'!$K$12:$K$1000,0,'Fluid 2 Transfer'!$H$12:$H$1000,'Fluid 2 Plate'!$B79 &amp; 'Fluid 2 Plate'!Z$64)</f>
        <v>0</v>
      </c>
    </row>
    <row r="80" spans="2:26">
      <c r="B80" s="93" t="s">
        <v>15</v>
      </c>
      <c r="C80" s="96">
        <f>SUMIFS('Fluid 2 Transfer'!$O$12:$O$1000,'Fluid 2 Transfer'!$K$12:$K$1000,0,'Fluid 2 Transfer'!$H$12:$H$1000,'Fluid 2 Plate'!$B80 &amp; 'Fluid 2 Plate'!C$64)</f>
        <v>0.99624999999999997</v>
      </c>
      <c r="D80" s="96">
        <f>SUMIFS('Fluid 2 Transfer'!$O$12:$O$1000,'Fluid 2 Transfer'!$K$12:$K$1000,0,'Fluid 2 Transfer'!$H$12:$H$1000,'Fluid 2 Plate'!$B80 &amp; 'Fluid 2 Plate'!D$64)</f>
        <v>0.99624999999999997</v>
      </c>
      <c r="E80" s="96">
        <f>SUMIFS('Fluid 2 Transfer'!$O$12:$O$1000,'Fluid 2 Transfer'!$K$12:$K$1000,0,'Fluid 2 Transfer'!$H$12:$H$1000,'Fluid 2 Plate'!$B80 &amp; 'Fluid 2 Plate'!E$64)</f>
        <v>0.99624999999999997</v>
      </c>
      <c r="F80" s="96">
        <f>SUMIFS('Fluid 2 Transfer'!$O$12:$O$1000,'Fluid 2 Transfer'!$K$12:$K$1000,0,'Fluid 2 Transfer'!$H$12:$H$1000,'Fluid 2 Plate'!$B80 &amp; 'Fluid 2 Plate'!F$64)</f>
        <v>0.99624999999999997</v>
      </c>
      <c r="G80" s="96">
        <f>SUMIFS('Fluid 2 Transfer'!$O$12:$O$1000,'Fluid 2 Transfer'!$K$12:$K$1000,0,'Fluid 2 Transfer'!$H$12:$H$1000,'Fluid 2 Plate'!$B80 &amp; 'Fluid 2 Plate'!G$64)</f>
        <v>0.99624999999999997</v>
      </c>
      <c r="H80" s="96">
        <f>SUMIFS('Fluid 2 Transfer'!$O$12:$O$1000,'Fluid 2 Transfer'!$K$12:$K$1000,0,'Fluid 2 Transfer'!$H$12:$H$1000,'Fluid 2 Plate'!$B80 &amp; 'Fluid 2 Plate'!H$64)</f>
        <v>0.99624999999999997</v>
      </c>
      <c r="I80" s="96">
        <f>SUMIFS('Fluid 2 Transfer'!$O$12:$O$1000,'Fluid 2 Transfer'!$K$12:$K$1000,0,'Fluid 2 Transfer'!$H$12:$H$1000,'Fluid 2 Plate'!$B80 &amp; 'Fluid 2 Plate'!I$64)</f>
        <v>0.99624999999999997</v>
      </c>
      <c r="J80" s="96">
        <f>SUMIFS('Fluid 2 Transfer'!$O$12:$O$1000,'Fluid 2 Transfer'!$K$12:$K$1000,0,'Fluid 2 Transfer'!$H$12:$H$1000,'Fluid 2 Plate'!$B80 &amp; 'Fluid 2 Plate'!J$64)</f>
        <v>0.99624999999999997</v>
      </c>
      <c r="K80" s="96">
        <f>SUMIFS('Fluid 2 Transfer'!$O$12:$O$1000,'Fluid 2 Transfer'!$K$12:$K$1000,0,'Fluid 2 Transfer'!$H$12:$H$1000,'Fluid 2 Plate'!$B80 &amp; 'Fluid 2 Plate'!K$64)</f>
        <v>0.99624999999999997</v>
      </c>
      <c r="L80" s="96">
        <f>SUMIFS('Fluid 2 Transfer'!$O$12:$O$1000,'Fluid 2 Transfer'!$K$12:$K$1000,0,'Fluid 2 Transfer'!$H$12:$H$1000,'Fluid 2 Plate'!$B80 &amp; 'Fluid 2 Plate'!L$64)</f>
        <v>0.99624999999999997</v>
      </c>
      <c r="M80" s="96">
        <f>SUMIFS('Fluid 2 Transfer'!$O$12:$O$1000,'Fluid 2 Transfer'!$K$12:$K$1000,0,'Fluid 2 Transfer'!$H$12:$H$1000,'Fluid 2 Plate'!$B80 &amp; 'Fluid 2 Plate'!M$64)</f>
        <v>0.99624999999999997</v>
      </c>
      <c r="N80" s="96">
        <f>SUMIFS('Fluid 2 Transfer'!$O$12:$O$1000,'Fluid 2 Transfer'!$K$12:$K$1000,0,'Fluid 2 Transfer'!$H$12:$H$1000,'Fluid 2 Plate'!$B80 &amp; 'Fluid 2 Plate'!N$64)</f>
        <v>0.99624999999999997</v>
      </c>
      <c r="O80" s="96">
        <f>SUMIFS('Fluid 2 Transfer'!$O$12:$O$1000,'Fluid 2 Transfer'!$K$12:$K$1000,0,'Fluid 2 Transfer'!$H$12:$H$1000,'Fluid 2 Plate'!$B80 &amp; 'Fluid 2 Plate'!O$64)</f>
        <v>0.99624999999999997</v>
      </c>
      <c r="P80" s="96">
        <f>SUMIFS('Fluid 2 Transfer'!$O$12:$O$1000,'Fluid 2 Transfer'!$K$12:$K$1000,0,'Fluid 2 Transfer'!$H$12:$H$1000,'Fluid 2 Plate'!$B80 &amp; 'Fluid 2 Plate'!P$64)</f>
        <v>0.99624999999999997</v>
      </c>
      <c r="Q80" s="96">
        <f>SUMIFS('Fluid 2 Transfer'!$O$12:$O$1000,'Fluid 2 Transfer'!$K$12:$K$1000,0,'Fluid 2 Transfer'!$H$12:$H$1000,'Fluid 2 Plate'!$B80 &amp; 'Fluid 2 Plate'!Q$64)</f>
        <v>0.99624999999999997</v>
      </c>
      <c r="R80" s="96">
        <f>SUMIFS('Fluid 2 Transfer'!$O$12:$O$1000,'Fluid 2 Transfer'!$K$12:$K$1000,0,'Fluid 2 Transfer'!$H$12:$H$1000,'Fluid 2 Plate'!$B80 &amp; 'Fluid 2 Plate'!R$64)</f>
        <v>0.99624999999999997</v>
      </c>
      <c r="S80" s="96">
        <f>SUMIFS('Fluid 2 Transfer'!$O$12:$O$1000,'Fluid 2 Transfer'!$K$12:$K$1000,0,'Fluid 2 Transfer'!$H$12:$H$1000,'Fluid 2 Plate'!$B80 &amp; 'Fluid 2 Plate'!S$64)</f>
        <v>0</v>
      </c>
      <c r="T80" s="96">
        <f>SUMIFS('Fluid 2 Transfer'!$O$12:$O$1000,'Fluid 2 Transfer'!$K$12:$K$1000,0,'Fluid 2 Transfer'!$H$12:$H$1000,'Fluid 2 Plate'!$B80 &amp; 'Fluid 2 Plate'!T$64)</f>
        <v>0</v>
      </c>
      <c r="U80" s="96">
        <f>SUMIFS('Fluid 2 Transfer'!$O$12:$O$1000,'Fluid 2 Transfer'!$K$12:$K$1000,0,'Fluid 2 Transfer'!$H$12:$H$1000,'Fluid 2 Plate'!$B80 &amp; 'Fluid 2 Plate'!U$64)</f>
        <v>0</v>
      </c>
      <c r="V80" s="96">
        <f>SUMIFS('Fluid 2 Transfer'!$O$12:$O$1000,'Fluid 2 Transfer'!$K$12:$K$1000,0,'Fluid 2 Transfer'!$H$12:$H$1000,'Fluid 2 Plate'!$B80 &amp; 'Fluid 2 Plate'!V$64)</f>
        <v>1.4962500000000001</v>
      </c>
      <c r="W80" s="96">
        <f>SUMIFS('Fluid 2 Transfer'!$O$12:$O$1000,'Fluid 2 Transfer'!$K$12:$K$1000,0,'Fluid 2 Transfer'!$H$12:$H$1000,'Fluid 2 Plate'!$B80 &amp; 'Fluid 2 Plate'!W$64)</f>
        <v>1.4962500000000001</v>
      </c>
      <c r="X80" s="96">
        <f>SUMIFS('Fluid 2 Transfer'!$O$12:$O$1000,'Fluid 2 Transfer'!$K$12:$K$1000,0,'Fluid 2 Transfer'!$H$12:$H$1000,'Fluid 2 Plate'!$B80 &amp; 'Fluid 2 Plate'!X$64)</f>
        <v>0</v>
      </c>
      <c r="Y80" s="96">
        <f>SUMIFS('Fluid 2 Transfer'!$O$12:$O$1000,'Fluid 2 Transfer'!$K$12:$K$1000,0,'Fluid 2 Transfer'!$H$12:$H$1000,'Fluid 2 Plate'!$B80 &amp; 'Fluid 2 Plate'!Y$64)</f>
        <v>0</v>
      </c>
      <c r="Z80" s="96">
        <f>SUMIFS('Fluid 2 Transfer'!$O$12:$O$1000,'Fluid 2 Transfer'!$K$12:$K$1000,0,'Fluid 2 Transfer'!$H$12:$H$1000,'Fluid 2 Plate'!$B80 &amp; 'Fluid 2 Plate'!Z$64)</f>
        <v>0</v>
      </c>
    </row>
  </sheetData>
  <mergeCells count="7">
    <mergeCell ref="C2:G2"/>
    <mergeCell ref="H2:Z2"/>
    <mergeCell ref="C43:Z43"/>
    <mergeCell ref="C44:Z44"/>
    <mergeCell ref="C63:Z63"/>
    <mergeCell ref="C4:Z4"/>
    <mergeCell ref="C23:Z23"/>
  </mergeCells>
  <conditionalFormatting sqref="C24:Z24 B25:B40 B6:B21 C5:Z5">
    <cfRule type="notContainsBlanks" dxfId="10" priority="4">
      <formula>LEN(TRIM(B5))&gt;0</formula>
    </cfRule>
  </conditionalFormatting>
  <conditionalFormatting sqref="B46:B61 C45:Z45 C64:Z64 B65:B80">
    <cfRule type="notContainsBlanks" dxfId="9" priority="2">
      <formula>LEN(TRIM(B45))&gt;0</formula>
    </cfRule>
  </conditionalFormatting>
  <conditionalFormatting sqref="C6:Z21 C25:Z40 C46:Z61 C65:Z80">
    <cfRule type="cellIs" dxfId="8" priority="1" operator="lessThanOrEqual">
      <formula>0</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2">
    <tabColor theme="1"/>
  </sheetPr>
  <dimension ref="B1:Q3000"/>
  <sheetViews>
    <sheetView zoomScale="80" zoomScaleNormal="80" workbookViewId="0">
      <pane ySplit="15" topLeftCell="A16" activePane="bottomLeft" state="frozenSplit"/>
      <selection activeCell="V48" sqref="V48"/>
      <selection pane="bottomLeft" activeCell="S35" sqref="S35"/>
    </sheetView>
  </sheetViews>
  <sheetFormatPr defaultRowHeight="15"/>
  <cols>
    <col min="1" max="1" width="6" style="1" customWidth="1"/>
    <col min="2" max="2" width="4.42578125" style="1" bestFit="1" customWidth="1"/>
    <col min="3" max="17" width="13.7109375" style="1" customWidth="1"/>
    <col min="18" max="18" width="11.5703125" style="1" customWidth="1"/>
    <col min="19" max="16384" width="9.140625" style="1"/>
  </cols>
  <sheetData>
    <row r="1" spans="2:17" s="86" customFormat="1" ht="15.75" thickBot="1"/>
    <row r="2" spans="2:17" s="135" customFormat="1" ht="15.75">
      <c r="C2" s="292" t="str">
        <f>Overview!E4</f>
        <v>LSD1 Inhib.</v>
      </c>
      <c r="D2" s="293"/>
      <c r="E2" s="293"/>
      <c r="F2" s="294"/>
      <c r="G2" s="136"/>
      <c r="H2" s="292" t="str">
        <f>Overview!E20</f>
        <v>AZA</v>
      </c>
      <c r="I2" s="293"/>
      <c r="J2" s="293"/>
      <c r="K2" s="294"/>
      <c r="L2" s="136"/>
      <c r="N2" s="136"/>
      <c r="O2" s="136"/>
    </row>
    <row r="3" spans="2:17" s="129" customFormat="1" ht="15" customHeight="1">
      <c r="C3" s="284" t="str">
        <f>Overview!E7</f>
        <v>Total Dosing Plate Volume</v>
      </c>
      <c r="D3" s="285"/>
      <c r="E3" s="130">
        <f>Overview!F7</f>
        <v>108</v>
      </c>
      <c r="F3" s="131" t="str">
        <f>Overview!G7</f>
        <v>uL</v>
      </c>
      <c r="H3" s="284" t="str">
        <f>Overview!E23</f>
        <v>Total Dosing Plate Volume</v>
      </c>
      <c r="I3" s="285"/>
      <c r="J3" s="130">
        <f>Overview!F23</f>
        <v>108</v>
      </c>
      <c r="K3" s="131" t="str">
        <f>Overview!G23</f>
        <v>uL</v>
      </c>
      <c r="L3" s="286" t="s">
        <v>481</v>
      </c>
      <c r="M3" s="287"/>
      <c r="N3" s="129">
        <v>1.1499999999999999</v>
      </c>
      <c r="O3" s="138" t="s">
        <v>476</v>
      </c>
    </row>
    <row r="4" spans="2:17" s="129" customFormat="1" ht="15" customHeight="1">
      <c r="C4" s="284" t="str">
        <f>Overview!E8</f>
        <v>Titration Volume</v>
      </c>
      <c r="D4" s="285"/>
      <c r="E4" s="130">
        <f>Overview!F8</f>
        <v>1</v>
      </c>
      <c r="F4" s="131" t="str">
        <f>Overview!G8</f>
        <v>uL</v>
      </c>
      <c r="H4" s="284" t="str">
        <f>Overview!E24</f>
        <v>Titration Volume</v>
      </c>
      <c r="I4" s="285"/>
      <c r="J4" s="130">
        <f>Overview!F24</f>
        <v>2</v>
      </c>
      <c r="K4" s="131" t="str">
        <f>Overview!G24</f>
        <v>uL</v>
      </c>
      <c r="L4" s="288" t="s">
        <v>475</v>
      </c>
      <c r="M4" s="289"/>
      <c r="N4" s="129">
        <f>SUM(Q16:Q3000)/1000</f>
        <v>1056</v>
      </c>
      <c r="O4" s="138" t="s">
        <v>339</v>
      </c>
    </row>
    <row r="5" spans="2:17" s="129" customFormat="1" ht="12.75">
      <c r="C5" s="284" t="str">
        <f>Overview!E9</f>
        <v>Dilution Ratio</v>
      </c>
      <c r="D5" s="285"/>
      <c r="E5" s="130">
        <f>Overview!F9</f>
        <v>3</v>
      </c>
      <c r="F5" s="131" t="str">
        <f>Overview!G9</f>
        <v>(to 1)</v>
      </c>
      <c r="H5" s="284" t="str">
        <f>Overview!E25</f>
        <v>Dilution Ratio</v>
      </c>
      <c r="I5" s="285"/>
      <c r="J5" s="130">
        <f>Overview!F25</f>
        <v>3</v>
      </c>
      <c r="K5" s="131" t="str">
        <f>Overview!G25</f>
        <v>(to 1)</v>
      </c>
      <c r="M5" s="137" t="s">
        <v>474</v>
      </c>
      <c r="N5" s="129">
        <f>N4*N3/60</f>
        <v>20.239999999999998</v>
      </c>
      <c r="O5" s="138" t="s">
        <v>354</v>
      </c>
    </row>
    <row r="6" spans="2:17" s="129" customFormat="1" ht="12.75">
      <c r="C6" s="284" t="str">
        <f>Overview!E10</f>
        <v>Dilution Steps</v>
      </c>
      <c r="D6" s="285"/>
      <c r="E6" s="130">
        <f>Overview!F10</f>
        <v>16</v>
      </c>
      <c r="F6" s="131" t="str">
        <f>Overview!G10</f>
        <v>steps</v>
      </c>
      <c r="G6" s="132"/>
      <c r="H6" s="284" t="str">
        <f>Overview!E26</f>
        <v>Dilution Steps</v>
      </c>
      <c r="I6" s="285"/>
      <c r="J6" s="130">
        <f>Overview!F26</f>
        <v>16</v>
      </c>
      <c r="K6" s="131" t="str">
        <f>Overview!G26</f>
        <v>steps</v>
      </c>
      <c r="L6" s="132"/>
      <c r="M6" s="132"/>
    </row>
    <row r="7" spans="2:17" s="129" customFormat="1" ht="12.75">
      <c r="C7" s="284" t="str">
        <f>Overview!E11</f>
        <v>Dilution Replicates</v>
      </c>
      <c r="D7" s="285"/>
      <c r="E7" s="130">
        <f>Overview!F11</f>
        <v>16</v>
      </c>
      <c r="F7" s="131" t="str">
        <f>Overview!G11</f>
        <v>replicates</v>
      </c>
      <c r="G7" s="132"/>
      <c r="H7" s="284" t="str">
        <f>Overview!E27</f>
        <v>Dilution Replicates</v>
      </c>
      <c r="I7" s="285"/>
      <c r="J7" s="130">
        <f>Overview!F27</f>
        <v>16</v>
      </c>
      <c r="K7" s="131" t="str">
        <f>Overview!G27</f>
        <v>replicates</v>
      </c>
      <c r="L7" s="132"/>
      <c r="M7" s="132"/>
    </row>
    <row r="8" spans="2:17" s="129" customFormat="1" ht="12.75">
      <c r="C8" s="284" t="str">
        <f>Overview!E12</f>
        <v>Dilution Direction (H to L)</v>
      </c>
      <c r="D8" s="285"/>
      <c r="E8" s="290" t="str">
        <f>Overview!F12</f>
        <v>Left to Right</v>
      </c>
      <c r="F8" s="291"/>
      <c r="G8" s="132"/>
      <c r="H8" s="284" t="str">
        <f>Overview!E28</f>
        <v>Dilution Direction (H to L)</v>
      </c>
      <c r="I8" s="285"/>
      <c r="J8" s="295" t="str">
        <f>Overview!F28</f>
        <v>Top to Bottom</v>
      </c>
      <c r="K8" s="296"/>
      <c r="L8" s="132"/>
      <c r="M8" s="132"/>
    </row>
    <row r="9" spans="2:17" s="129" customFormat="1" ht="12.75">
      <c r="C9" s="284" t="s">
        <v>436</v>
      </c>
      <c r="D9" s="285"/>
      <c r="E9" s="130">
        <f>'Fluid 1 Calc'!G5</f>
        <v>20000</v>
      </c>
      <c r="F9" s="131" t="s">
        <v>343</v>
      </c>
      <c r="H9" s="284" t="s">
        <v>436</v>
      </c>
      <c r="I9" s="285"/>
      <c r="J9" s="130">
        <f>'Fluid 2 Calc'!G5</f>
        <v>25000</v>
      </c>
      <c r="K9" s="131" t="str">
        <f>F9</f>
        <v>uM</v>
      </c>
    </row>
    <row r="10" spans="2:17" s="129" customFormat="1" ht="12.75">
      <c r="C10" s="284" t="s">
        <v>437</v>
      </c>
      <c r="D10" s="285"/>
      <c r="E10" s="130">
        <f>'Fluid 1 Calc'!K5</f>
        <v>110</v>
      </c>
      <c r="F10" s="131" t="s">
        <v>343</v>
      </c>
      <c r="H10" s="284" t="s">
        <v>437</v>
      </c>
      <c r="I10" s="285"/>
      <c r="J10" s="130">
        <f>'Fluid 2 Calc'!K5</f>
        <v>330</v>
      </c>
      <c r="K10" s="131" t="str">
        <f>F10</f>
        <v>uM</v>
      </c>
    </row>
    <row r="11" spans="2:17" s="129" customFormat="1" ht="12.75">
      <c r="C11" s="284" t="s">
        <v>438</v>
      </c>
      <c r="D11" s="285"/>
      <c r="E11" s="130">
        <f>'Fluid 1 Calc'!O5</f>
        <v>0.15</v>
      </c>
      <c r="F11" s="131" t="s">
        <v>343</v>
      </c>
      <c r="G11" s="132"/>
      <c r="H11" s="284" t="s">
        <v>438</v>
      </c>
      <c r="I11" s="285"/>
      <c r="J11" s="130">
        <f>'Fluid 2 Calc'!O5</f>
        <v>0.45</v>
      </c>
      <c r="K11" s="131" t="str">
        <f>F11</f>
        <v>uM</v>
      </c>
      <c r="L11" s="132"/>
      <c r="O11" s="132"/>
      <c r="P11" s="132"/>
    </row>
    <row r="12" spans="2:17" s="129" customFormat="1" ht="13.5" thickBot="1">
      <c r="C12" s="282" t="s">
        <v>439</v>
      </c>
      <c r="D12" s="283"/>
      <c r="E12" s="133">
        <f>'Fluid 1 Calc'!S5</f>
        <v>2</v>
      </c>
      <c r="F12" s="134" t="s">
        <v>343</v>
      </c>
      <c r="G12" s="132"/>
      <c r="H12" s="282" t="s">
        <v>439</v>
      </c>
      <c r="I12" s="283"/>
      <c r="J12" s="133">
        <f>'Fluid 2 Calc'!S5</f>
        <v>18</v>
      </c>
      <c r="K12" s="134" t="str">
        <f>F12</f>
        <v>uM</v>
      </c>
      <c r="L12" s="132"/>
      <c r="O12" s="132"/>
      <c r="P12" s="132"/>
    </row>
    <row r="13" spans="2:17" s="86" customFormat="1"/>
    <row r="14" spans="2:17" s="84" customFormat="1" ht="30">
      <c r="B14" s="100" t="str">
        <f>'Fluid 1 Transfer'!B10</f>
        <v>#</v>
      </c>
      <c r="C14" s="85" t="str">
        <f>'Fluid 1 Transfer'!C10</f>
        <v>Source</v>
      </c>
      <c r="D14" s="85" t="str">
        <f>'Fluid 1 Transfer'!D10</f>
        <v>Source</v>
      </c>
      <c r="E14" s="85" t="str">
        <f>'Fluid 1 Transfer'!E10</f>
        <v>Source</v>
      </c>
      <c r="F14" s="85" t="str">
        <f>'Fluid 1 Transfer'!F10</f>
        <v>Destination</v>
      </c>
      <c r="G14" s="85" t="str">
        <f>'Fluid 1 Transfer'!G10</f>
        <v>Destination</v>
      </c>
      <c r="H14" s="85" t="str">
        <f>'Fluid 1 Transfer'!H10</f>
        <v>Destination</v>
      </c>
      <c r="I14" s="85" t="str">
        <f>'Fluid 1 Transfer'!I10</f>
        <v>Plate</v>
      </c>
      <c r="J14" s="85" t="str">
        <f>'Fluid 1 Transfer'!J10</f>
        <v>Serial Index</v>
      </c>
      <c r="K14" s="85" t="str">
        <f>'Fluid 1 Transfer'!K10</f>
        <v>Fluid</v>
      </c>
      <c r="L14" s="85" t="str">
        <f>'Fluid 1 Transfer'!L10</f>
        <v>Fluid</v>
      </c>
      <c r="M14" s="85" t="str">
        <f>'Fluid 1 Transfer'!M10</f>
        <v>Fluid Mix Level</v>
      </c>
      <c r="N14" s="85" t="str">
        <f>'Fluid 1 Transfer'!N10</f>
        <v>Fluid Mix Conc.</v>
      </c>
      <c r="O14" s="100" t="str">
        <f>'Fluid 1 Transfer'!O10</f>
        <v>Dispensed Conc.</v>
      </c>
      <c r="P14" s="85" t="str">
        <f>'Fluid 1 Transfer'!P10</f>
        <v>Dispensed Volume</v>
      </c>
      <c r="Q14" s="85" t="str">
        <f>'Fluid 1 Transfer'!Q10</f>
        <v>Volume Filtered</v>
      </c>
    </row>
    <row r="15" spans="2:17">
      <c r="B15" s="128" t="s">
        <v>426</v>
      </c>
      <c r="C15" s="85" t="str">
        <f>'Fluid 1 Transfer'!C11</f>
        <v>Row</v>
      </c>
      <c r="D15" s="85" t="str">
        <f>'Fluid 1 Transfer'!D11</f>
        <v>Column</v>
      </c>
      <c r="E15" s="85" t="str">
        <f>'Fluid 1 Transfer'!E11</f>
        <v>ID</v>
      </c>
      <c r="F15" s="85" t="str">
        <f>'Fluid 1 Transfer'!F11</f>
        <v>Row</v>
      </c>
      <c r="G15" s="85" t="str">
        <f>'Fluid 1 Transfer'!G11</f>
        <v>Column</v>
      </c>
      <c r="H15" s="85" t="str">
        <f>'Fluid 1 Transfer'!H11</f>
        <v>ID</v>
      </c>
      <c r="I15" s="85" t="str">
        <f>'Fluid 1 Transfer'!I11</f>
        <v>Index</v>
      </c>
      <c r="J15" s="85" t="str">
        <f>'Fluid 1 Transfer'!J11</f>
        <v>(1 to 16)</v>
      </c>
      <c r="K15" s="85" t="str">
        <f>'Fluid 1 Transfer'!K11</f>
        <v>Number</v>
      </c>
      <c r="L15" s="85" t="str">
        <f>'Fluid 1 Transfer'!L11</f>
        <v>Name</v>
      </c>
      <c r="M15" s="85" t="str">
        <f>'Fluid 1 Transfer'!M11</f>
        <v>(H - M - L)</v>
      </c>
      <c r="N15" s="85" t="str">
        <f>'Fluid 1 Transfer'!N11</f>
        <v>(uM)</v>
      </c>
      <c r="O15" s="100" t="str">
        <f>'Fluid 1 Transfer'!O11</f>
        <v>(uM)</v>
      </c>
      <c r="P15" s="85" t="str">
        <f>'Fluid 1 Transfer'!P11</f>
        <v>(nL)</v>
      </c>
      <c r="Q15" s="85" t="str">
        <f>'Fluid 1 Transfer'!Q11</f>
        <v>(nL)</v>
      </c>
    </row>
    <row r="16" spans="2:17">
      <c r="B16" s="87">
        <v>1</v>
      </c>
      <c r="C16" s="87" t="s">
        <v>3</v>
      </c>
      <c r="D16" s="87">
        <v>1</v>
      </c>
      <c r="E16" s="87" t="s">
        <v>76</v>
      </c>
      <c r="F16" s="87" t="s">
        <v>0</v>
      </c>
      <c r="G16" s="87">
        <v>1</v>
      </c>
      <c r="H16" s="87" t="s">
        <v>16</v>
      </c>
      <c r="I16" s="87">
        <v>1</v>
      </c>
      <c r="J16" s="87">
        <v>1</v>
      </c>
      <c r="K16" s="87">
        <v>1</v>
      </c>
      <c r="L16" s="87" t="s">
        <v>441</v>
      </c>
      <c r="M16" s="87" t="s">
        <v>406</v>
      </c>
      <c r="N16" s="87">
        <v>20000</v>
      </c>
      <c r="O16" s="87">
        <v>50</v>
      </c>
      <c r="P16" s="87">
        <v>270</v>
      </c>
      <c r="Q16" s="87">
        <v>270</v>
      </c>
    </row>
    <row r="17" spans="2:17">
      <c r="B17" s="87">
        <v>2</v>
      </c>
      <c r="C17" s="87" t="s">
        <v>3</v>
      </c>
      <c r="D17" s="87">
        <v>1</v>
      </c>
      <c r="E17" s="87" t="s">
        <v>76</v>
      </c>
      <c r="F17" s="87" t="s">
        <v>0</v>
      </c>
      <c r="G17" s="87">
        <v>2</v>
      </c>
      <c r="H17" s="87" t="s">
        <v>17</v>
      </c>
      <c r="I17" s="87">
        <v>2</v>
      </c>
      <c r="J17" s="87">
        <v>2</v>
      </c>
      <c r="K17" s="87">
        <v>1</v>
      </c>
      <c r="L17" s="87" t="s">
        <v>441</v>
      </c>
      <c r="M17" s="87" t="s">
        <v>406</v>
      </c>
      <c r="N17" s="87">
        <v>20000</v>
      </c>
      <c r="O17" s="87">
        <v>16.666666666666668</v>
      </c>
      <c r="P17" s="87">
        <v>90</v>
      </c>
      <c r="Q17" s="87">
        <v>90</v>
      </c>
    </row>
    <row r="18" spans="2:17">
      <c r="B18" s="87">
        <v>3</v>
      </c>
      <c r="C18" s="87" t="s">
        <v>3</v>
      </c>
      <c r="D18" s="87">
        <v>1</v>
      </c>
      <c r="E18" s="87" t="s">
        <v>76</v>
      </c>
      <c r="F18" s="87" t="s">
        <v>0</v>
      </c>
      <c r="G18" s="87">
        <v>3</v>
      </c>
      <c r="H18" s="87" t="s">
        <v>18</v>
      </c>
      <c r="I18" s="87">
        <v>3</v>
      </c>
      <c r="J18" s="87">
        <v>3</v>
      </c>
      <c r="K18" s="87">
        <v>1</v>
      </c>
      <c r="L18" s="87" t="s">
        <v>441</v>
      </c>
      <c r="M18" s="87" t="s">
        <v>406</v>
      </c>
      <c r="N18" s="87">
        <v>20000</v>
      </c>
      <c r="O18" s="87">
        <v>5.5555555555555554</v>
      </c>
      <c r="P18" s="87">
        <v>30</v>
      </c>
      <c r="Q18" s="87">
        <v>30</v>
      </c>
    </row>
    <row r="19" spans="2:17">
      <c r="B19" s="87">
        <v>4</v>
      </c>
      <c r="C19" s="87" t="s">
        <v>3</v>
      </c>
      <c r="D19" s="87">
        <v>1</v>
      </c>
      <c r="E19" s="87" t="s">
        <v>76</v>
      </c>
      <c r="F19" s="87" t="s">
        <v>0</v>
      </c>
      <c r="G19" s="87">
        <v>4</v>
      </c>
      <c r="H19" s="87" t="s">
        <v>19</v>
      </c>
      <c r="I19" s="87">
        <v>4</v>
      </c>
      <c r="J19" s="87">
        <v>4</v>
      </c>
      <c r="K19" s="87">
        <v>1</v>
      </c>
      <c r="L19" s="87" t="s">
        <v>441</v>
      </c>
      <c r="M19" s="87" t="s">
        <v>406</v>
      </c>
      <c r="N19" s="87">
        <v>20000</v>
      </c>
      <c r="O19" s="87">
        <v>1.8518518518518519</v>
      </c>
      <c r="P19" s="87">
        <v>10</v>
      </c>
      <c r="Q19" s="87">
        <v>10</v>
      </c>
    </row>
    <row r="20" spans="2:17">
      <c r="B20" s="87">
        <v>5</v>
      </c>
      <c r="C20" s="87" t="s">
        <v>3</v>
      </c>
      <c r="D20" s="87">
        <v>2</v>
      </c>
      <c r="E20" s="87" t="s">
        <v>77</v>
      </c>
      <c r="F20" s="87" t="s">
        <v>0</v>
      </c>
      <c r="G20" s="87">
        <v>5</v>
      </c>
      <c r="H20" s="87" t="s">
        <v>20</v>
      </c>
      <c r="I20" s="87">
        <v>5</v>
      </c>
      <c r="J20" s="87">
        <v>5</v>
      </c>
      <c r="K20" s="87">
        <v>1</v>
      </c>
      <c r="L20" s="87" t="s">
        <v>441</v>
      </c>
      <c r="M20" s="87" t="s">
        <v>407</v>
      </c>
      <c r="N20" s="87">
        <v>110</v>
      </c>
      <c r="O20" s="87">
        <v>0.6162037037037037</v>
      </c>
      <c r="P20" s="87">
        <v>605</v>
      </c>
      <c r="Q20" s="87">
        <v>605</v>
      </c>
    </row>
    <row r="21" spans="2:17">
      <c r="B21" s="87">
        <v>6</v>
      </c>
      <c r="C21" s="87" t="s">
        <v>3</v>
      </c>
      <c r="D21" s="87">
        <v>2</v>
      </c>
      <c r="E21" s="87" t="s">
        <v>77</v>
      </c>
      <c r="F21" s="87" t="s">
        <v>0</v>
      </c>
      <c r="G21" s="87">
        <v>6</v>
      </c>
      <c r="H21" s="87" t="s">
        <v>21</v>
      </c>
      <c r="I21" s="87">
        <v>6</v>
      </c>
      <c r="J21" s="87">
        <v>6</v>
      </c>
      <c r="K21" s="87">
        <v>1</v>
      </c>
      <c r="L21" s="87" t="s">
        <v>441</v>
      </c>
      <c r="M21" s="87" t="s">
        <v>407</v>
      </c>
      <c r="N21" s="87">
        <v>110</v>
      </c>
      <c r="O21" s="87">
        <v>0.20625000000000002</v>
      </c>
      <c r="P21" s="87">
        <v>202.5</v>
      </c>
      <c r="Q21" s="87">
        <v>202.5</v>
      </c>
    </row>
    <row r="22" spans="2:17">
      <c r="B22" s="87">
        <v>7</v>
      </c>
      <c r="C22" s="87" t="s">
        <v>3</v>
      </c>
      <c r="D22" s="87">
        <v>2</v>
      </c>
      <c r="E22" s="87" t="s">
        <v>77</v>
      </c>
      <c r="F22" s="87" t="s">
        <v>0</v>
      </c>
      <c r="G22" s="87">
        <v>7</v>
      </c>
      <c r="H22" s="87" t="s">
        <v>22</v>
      </c>
      <c r="I22" s="87">
        <v>7</v>
      </c>
      <c r="J22" s="87">
        <v>7</v>
      </c>
      <c r="K22" s="87">
        <v>1</v>
      </c>
      <c r="L22" s="87" t="s">
        <v>441</v>
      </c>
      <c r="M22" s="87" t="s">
        <v>407</v>
      </c>
      <c r="N22" s="87">
        <v>110</v>
      </c>
      <c r="O22" s="87">
        <v>6.8750000000000006E-2</v>
      </c>
      <c r="P22" s="87">
        <v>67.5</v>
      </c>
      <c r="Q22" s="87">
        <v>67.5</v>
      </c>
    </row>
    <row r="23" spans="2:17">
      <c r="B23" s="87">
        <v>8</v>
      </c>
      <c r="C23" s="87" t="s">
        <v>3</v>
      </c>
      <c r="D23" s="87">
        <v>2</v>
      </c>
      <c r="E23" s="87" t="s">
        <v>77</v>
      </c>
      <c r="F23" s="87" t="s">
        <v>0</v>
      </c>
      <c r="G23" s="87">
        <v>8</v>
      </c>
      <c r="H23" s="87" t="s">
        <v>23</v>
      </c>
      <c r="I23" s="87">
        <v>8</v>
      </c>
      <c r="J23" s="87">
        <v>8</v>
      </c>
      <c r="K23" s="87">
        <v>1</v>
      </c>
      <c r="L23" s="87" t="s">
        <v>441</v>
      </c>
      <c r="M23" s="87" t="s">
        <v>407</v>
      </c>
      <c r="N23" s="87">
        <v>110</v>
      </c>
      <c r="O23" s="87">
        <v>2.2916666666666669E-2</v>
      </c>
      <c r="P23" s="87">
        <v>22.5</v>
      </c>
      <c r="Q23" s="87">
        <v>22.5</v>
      </c>
    </row>
    <row r="24" spans="2:17">
      <c r="B24" s="87">
        <v>9</v>
      </c>
      <c r="C24" s="87" t="s">
        <v>3</v>
      </c>
      <c r="D24" s="87">
        <v>2</v>
      </c>
      <c r="E24" s="87" t="s">
        <v>77</v>
      </c>
      <c r="F24" s="87" t="s">
        <v>0</v>
      </c>
      <c r="G24" s="87">
        <v>9</v>
      </c>
      <c r="H24" s="87" t="s">
        <v>24</v>
      </c>
      <c r="I24" s="87">
        <v>9</v>
      </c>
      <c r="J24" s="87">
        <v>9</v>
      </c>
      <c r="K24" s="87">
        <v>1</v>
      </c>
      <c r="L24" s="87" t="s">
        <v>441</v>
      </c>
      <c r="M24" s="87" t="s">
        <v>407</v>
      </c>
      <c r="N24" s="87">
        <v>110</v>
      </c>
      <c r="O24" s="87">
        <v>7.6388888888888886E-3</v>
      </c>
      <c r="P24" s="87">
        <v>7.5</v>
      </c>
      <c r="Q24" s="87">
        <v>7.5</v>
      </c>
    </row>
    <row r="25" spans="2:17">
      <c r="B25" s="87">
        <v>10</v>
      </c>
      <c r="C25" s="87" t="s">
        <v>3</v>
      </c>
      <c r="D25" s="87">
        <v>2</v>
      </c>
      <c r="E25" s="87" t="s">
        <v>77</v>
      </c>
      <c r="F25" s="87" t="s">
        <v>0</v>
      </c>
      <c r="G25" s="87">
        <v>10</v>
      </c>
      <c r="H25" s="87" t="s">
        <v>25</v>
      </c>
      <c r="I25" s="87">
        <v>10</v>
      </c>
      <c r="J25" s="87">
        <v>10</v>
      </c>
      <c r="K25" s="87">
        <v>1</v>
      </c>
      <c r="L25" s="87" t="s">
        <v>441</v>
      </c>
      <c r="M25" s="87" t="s">
        <v>407</v>
      </c>
      <c r="N25" s="87">
        <v>110</v>
      </c>
      <c r="O25" s="87">
        <v>2.5462962962962965E-3</v>
      </c>
      <c r="P25" s="87">
        <v>2.5</v>
      </c>
      <c r="Q25" s="87">
        <v>2.5</v>
      </c>
    </row>
    <row r="26" spans="2:17">
      <c r="B26" s="87">
        <v>11</v>
      </c>
      <c r="C26" s="87" t="s">
        <v>3</v>
      </c>
      <c r="D26" s="87">
        <v>3</v>
      </c>
      <c r="E26" s="87" t="s">
        <v>78</v>
      </c>
      <c r="F26" s="87" t="s">
        <v>0</v>
      </c>
      <c r="G26" s="87">
        <v>11</v>
      </c>
      <c r="H26" s="87" t="s">
        <v>26</v>
      </c>
      <c r="I26" s="87">
        <v>11</v>
      </c>
      <c r="J26" s="87">
        <v>11</v>
      </c>
      <c r="K26" s="87">
        <v>1</v>
      </c>
      <c r="L26" s="87" t="s">
        <v>441</v>
      </c>
      <c r="M26" s="87" t="s">
        <v>408</v>
      </c>
      <c r="N26" s="87">
        <v>0.15</v>
      </c>
      <c r="O26" s="87">
        <v>8.4722222222222219E-4</v>
      </c>
      <c r="P26" s="87">
        <v>610</v>
      </c>
      <c r="Q26" s="87">
        <v>610</v>
      </c>
    </row>
    <row r="27" spans="2:17">
      <c r="B27" s="87">
        <v>12</v>
      </c>
      <c r="C27" s="87" t="s">
        <v>3</v>
      </c>
      <c r="D27" s="87">
        <v>3</v>
      </c>
      <c r="E27" s="87" t="s">
        <v>78</v>
      </c>
      <c r="F27" s="87" t="s">
        <v>0</v>
      </c>
      <c r="G27" s="87">
        <v>12</v>
      </c>
      <c r="H27" s="87" t="s">
        <v>27</v>
      </c>
      <c r="I27" s="87">
        <v>12</v>
      </c>
      <c r="J27" s="87">
        <v>12</v>
      </c>
      <c r="K27" s="87">
        <v>1</v>
      </c>
      <c r="L27" s="87" t="s">
        <v>441</v>
      </c>
      <c r="M27" s="87" t="s">
        <v>408</v>
      </c>
      <c r="N27" s="87">
        <v>0.15</v>
      </c>
      <c r="O27" s="87">
        <v>2.8124999999999998E-4</v>
      </c>
      <c r="P27" s="87">
        <v>202.5</v>
      </c>
      <c r="Q27" s="87">
        <v>202.5</v>
      </c>
    </row>
    <row r="28" spans="2:17">
      <c r="B28" s="87">
        <v>13</v>
      </c>
      <c r="C28" s="87" t="s">
        <v>3</v>
      </c>
      <c r="D28" s="87">
        <v>3</v>
      </c>
      <c r="E28" s="87" t="s">
        <v>78</v>
      </c>
      <c r="F28" s="87" t="s">
        <v>0</v>
      </c>
      <c r="G28" s="87">
        <v>13</v>
      </c>
      <c r="H28" s="87" t="s">
        <v>28</v>
      </c>
      <c r="I28" s="87">
        <v>13</v>
      </c>
      <c r="J28" s="87">
        <v>13</v>
      </c>
      <c r="K28" s="87">
        <v>1</v>
      </c>
      <c r="L28" s="87" t="s">
        <v>441</v>
      </c>
      <c r="M28" s="87" t="s">
        <v>408</v>
      </c>
      <c r="N28" s="87">
        <v>0.15</v>
      </c>
      <c r="O28" s="87">
        <v>9.3750000000000002E-5</v>
      </c>
      <c r="P28" s="87">
        <v>67.5</v>
      </c>
      <c r="Q28" s="87">
        <v>67.5</v>
      </c>
    </row>
    <row r="29" spans="2:17">
      <c r="B29" s="87">
        <v>14</v>
      </c>
      <c r="C29" s="87" t="s">
        <v>3</v>
      </c>
      <c r="D29" s="87">
        <v>3</v>
      </c>
      <c r="E29" s="87" t="s">
        <v>78</v>
      </c>
      <c r="F29" s="87" t="s">
        <v>0</v>
      </c>
      <c r="G29" s="87">
        <v>14</v>
      </c>
      <c r="H29" s="87" t="s">
        <v>29</v>
      </c>
      <c r="I29" s="87">
        <v>14</v>
      </c>
      <c r="J29" s="87">
        <v>14</v>
      </c>
      <c r="K29" s="87">
        <v>1</v>
      </c>
      <c r="L29" s="87" t="s">
        <v>441</v>
      </c>
      <c r="M29" s="87" t="s">
        <v>408</v>
      </c>
      <c r="N29" s="87">
        <v>0.15</v>
      </c>
      <c r="O29" s="87">
        <v>3.1250000000000001E-5</v>
      </c>
      <c r="P29" s="87">
        <v>22.5</v>
      </c>
      <c r="Q29" s="87">
        <v>22.5</v>
      </c>
    </row>
    <row r="30" spans="2:17">
      <c r="B30" s="87">
        <v>15</v>
      </c>
      <c r="C30" s="87" t="s">
        <v>3</v>
      </c>
      <c r="D30" s="87">
        <v>3</v>
      </c>
      <c r="E30" s="87" t="s">
        <v>78</v>
      </c>
      <c r="F30" s="87" t="s">
        <v>0</v>
      </c>
      <c r="G30" s="87">
        <v>15</v>
      </c>
      <c r="H30" s="87" t="s">
        <v>30</v>
      </c>
      <c r="I30" s="87">
        <v>15</v>
      </c>
      <c r="J30" s="87">
        <v>15</v>
      </c>
      <c r="K30" s="87">
        <v>1</v>
      </c>
      <c r="L30" s="87" t="s">
        <v>441</v>
      </c>
      <c r="M30" s="87" t="s">
        <v>408</v>
      </c>
      <c r="N30" s="87">
        <v>0.15</v>
      </c>
      <c r="O30" s="87">
        <v>1.0416666666666666E-5</v>
      </c>
      <c r="P30" s="87">
        <v>7.5</v>
      </c>
      <c r="Q30" s="87">
        <v>7.5</v>
      </c>
    </row>
    <row r="31" spans="2:17">
      <c r="B31" s="87">
        <v>16</v>
      </c>
      <c r="C31" s="87" t="s">
        <v>3</v>
      </c>
      <c r="D31" s="87">
        <v>3</v>
      </c>
      <c r="E31" s="87" t="s">
        <v>78</v>
      </c>
      <c r="F31" s="87" t="s">
        <v>0</v>
      </c>
      <c r="G31" s="87">
        <v>16</v>
      </c>
      <c r="H31" s="87" t="s">
        <v>31</v>
      </c>
      <c r="I31" s="87">
        <v>16</v>
      </c>
      <c r="J31" s="87">
        <v>16</v>
      </c>
      <c r="K31" s="87">
        <v>1</v>
      </c>
      <c r="L31" s="87" t="s">
        <v>441</v>
      </c>
      <c r="M31" s="87" t="s">
        <v>408</v>
      </c>
      <c r="N31" s="87">
        <v>0.15</v>
      </c>
      <c r="O31" s="87">
        <v>3.4722222222222224E-6</v>
      </c>
      <c r="P31" s="87">
        <v>2.5</v>
      </c>
      <c r="Q31" s="87">
        <v>2.5</v>
      </c>
    </row>
    <row r="32" spans="2:17">
      <c r="B32" s="87">
        <v>17</v>
      </c>
      <c r="C32" s="87" t="s">
        <v>3</v>
      </c>
      <c r="D32" s="87">
        <v>1</v>
      </c>
      <c r="E32" s="87" t="s">
        <v>76</v>
      </c>
      <c r="F32" s="87" t="s">
        <v>1</v>
      </c>
      <c r="G32" s="87">
        <v>1</v>
      </c>
      <c r="H32" s="87" t="s">
        <v>36</v>
      </c>
      <c r="I32" s="87">
        <v>25</v>
      </c>
      <c r="J32" s="87">
        <v>1</v>
      </c>
      <c r="K32" s="87">
        <v>1</v>
      </c>
      <c r="L32" s="87" t="s">
        <v>441</v>
      </c>
      <c r="M32" s="87" t="s">
        <v>406</v>
      </c>
      <c r="N32" s="87">
        <v>20000</v>
      </c>
      <c r="O32" s="87">
        <v>50</v>
      </c>
      <c r="P32" s="87">
        <v>270</v>
      </c>
      <c r="Q32" s="87">
        <v>270</v>
      </c>
    </row>
    <row r="33" spans="2:17">
      <c r="B33" s="87">
        <v>18</v>
      </c>
      <c r="C33" s="87" t="s">
        <v>3</v>
      </c>
      <c r="D33" s="87">
        <v>1</v>
      </c>
      <c r="E33" s="87" t="s">
        <v>76</v>
      </c>
      <c r="F33" s="87" t="s">
        <v>1</v>
      </c>
      <c r="G33" s="87">
        <v>2</v>
      </c>
      <c r="H33" s="87" t="s">
        <v>37</v>
      </c>
      <c r="I33" s="87">
        <v>26</v>
      </c>
      <c r="J33" s="87">
        <v>2</v>
      </c>
      <c r="K33" s="87">
        <v>1</v>
      </c>
      <c r="L33" s="87" t="s">
        <v>441</v>
      </c>
      <c r="M33" s="87" t="s">
        <v>406</v>
      </c>
      <c r="N33" s="87">
        <v>20000</v>
      </c>
      <c r="O33" s="87">
        <v>16.666666666666668</v>
      </c>
      <c r="P33" s="87">
        <v>90</v>
      </c>
      <c r="Q33" s="87">
        <v>90</v>
      </c>
    </row>
    <row r="34" spans="2:17">
      <c r="B34" s="87">
        <v>19</v>
      </c>
      <c r="C34" s="87" t="s">
        <v>3</v>
      </c>
      <c r="D34" s="87">
        <v>1</v>
      </c>
      <c r="E34" s="87" t="s">
        <v>76</v>
      </c>
      <c r="F34" s="87" t="s">
        <v>1</v>
      </c>
      <c r="G34" s="87">
        <v>3</v>
      </c>
      <c r="H34" s="87" t="s">
        <v>38</v>
      </c>
      <c r="I34" s="87">
        <v>27</v>
      </c>
      <c r="J34" s="87">
        <v>3</v>
      </c>
      <c r="K34" s="87">
        <v>1</v>
      </c>
      <c r="L34" s="87" t="s">
        <v>441</v>
      </c>
      <c r="M34" s="87" t="s">
        <v>406</v>
      </c>
      <c r="N34" s="87">
        <v>20000</v>
      </c>
      <c r="O34" s="87">
        <v>5.5555555555555554</v>
      </c>
      <c r="P34" s="87">
        <v>30</v>
      </c>
      <c r="Q34" s="87">
        <v>30</v>
      </c>
    </row>
    <row r="35" spans="2:17">
      <c r="B35" s="87">
        <v>20</v>
      </c>
      <c r="C35" s="87" t="s">
        <v>3</v>
      </c>
      <c r="D35" s="87">
        <v>1</v>
      </c>
      <c r="E35" s="87" t="s">
        <v>76</v>
      </c>
      <c r="F35" s="87" t="s">
        <v>1</v>
      </c>
      <c r="G35" s="87">
        <v>4</v>
      </c>
      <c r="H35" s="87" t="s">
        <v>39</v>
      </c>
      <c r="I35" s="87">
        <v>28</v>
      </c>
      <c r="J35" s="87">
        <v>4</v>
      </c>
      <c r="K35" s="87">
        <v>1</v>
      </c>
      <c r="L35" s="87" t="s">
        <v>441</v>
      </c>
      <c r="M35" s="87" t="s">
        <v>406</v>
      </c>
      <c r="N35" s="87">
        <v>20000</v>
      </c>
      <c r="O35" s="87">
        <v>1.8518518518518519</v>
      </c>
      <c r="P35" s="87">
        <v>10</v>
      </c>
      <c r="Q35" s="87">
        <v>10</v>
      </c>
    </row>
    <row r="36" spans="2:17">
      <c r="B36" s="87">
        <v>21</v>
      </c>
      <c r="C36" s="87" t="s">
        <v>3</v>
      </c>
      <c r="D36" s="87">
        <v>2</v>
      </c>
      <c r="E36" s="87" t="s">
        <v>77</v>
      </c>
      <c r="F36" s="87" t="s">
        <v>1</v>
      </c>
      <c r="G36" s="87">
        <v>5</v>
      </c>
      <c r="H36" s="87" t="s">
        <v>40</v>
      </c>
      <c r="I36" s="87">
        <v>29</v>
      </c>
      <c r="J36" s="87">
        <v>5</v>
      </c>
      <c r="K36" s="87">
        <v>1</v>
      </c>
      <c r="L36" s="87" t="s">
        <v>441</v>
      </c>
      <c r="M36" s="87" t="s">
        <v>407</v>
      </c>
      <c r="N36" s="87">
        <v>110</v>
      </c>
      <c r="O36" s="87">
        <v>0.6162037037037037</v>
      </c>
      <c r="P36" s="87">
        <v>605</v>
      </c>
      <c r="Q36" s="87">
        <v>605</v>
      </c>
    </row>
    <row r="37" spans="2:17">
      <c r="B37" s="87">
        <v>22</v>
      </c>
      <c r="C37" s="87" t="s">
        <v>3</v>
      </c>
      <c r="D37" s="87">
        <v>2</v>
      </c>
      <c r="E37" s="87" t="s">
        <v>77</v>
      </c>
      <c r="F37" s="87" t="s">
        <v>1</v>
      </c>
      <c r="G37" s="87">
        <v>6</v>
      </c>
      <c r="H37" s="87" t="s">
        <v>41</v>
      </c>
      <c r="I37" s="87">
        <v>30</v>
      </c>
      <c r="J37" s="87">
        <v>6</v>
      </c>
      <c r="K37" s="87">
        <v>1</v>
      </c>
      <c r="L37" s="87" t="s">
        <v>441</v>
      </c>
      <c r="M37" s="87" t="s">
        <v>407</v>
      </c>
      <c r="N37" s="87">
        <v>110</v>
      </c>
      <c r="O37" s="87">
        <v>0.20625000000000002</v>
      </c>
      <c r="P37" s="87">
        <v>202.5</v>
      </c>
      <c r="Q37" s="87">
        <v>202.5</v>
      </c>
    </row>
    <row r="38" spans="2:17">
      <c r="B38" s="87">
        <v>23</v>
      </c>
      <c r="C38" s="87" t="s">
        <v>3</v>
      </c>
      <c r="D38" s="87">
        <v>2</v>
      </c>
      <c r="E38" s="87" t="s">
        <v>77</v>
      </c>
      <c r="F38" s="87" t="s">
        <v>1</v>
      </c>
      <c r="G38" s="87">
        <v>7</v>
      </c>
      <c r="H38" s="87" t="s">
        <v>42</v>
      </c>
      <c r="I38" s="87">
        <v>31</v>
      </c>
      <c r="J38" s="87">
        <v>7</v>
      </c>
      <c r="K38" s="87">
        <v>1</v>
      </c>
      <c r="L38" s="87" t="s">
        <v>441</v>
      </c>
      <c r="M38" s="87" t="s">
        <v>407</v>
      </c>
      <c r="N38" s="87">
        <v>110</v>
      </c>
      <c r="O38" s="87">
        <v>6.8750000000000006E-2</v>
      </c>
      <c r="P38" s="87">
        <v>67.5</v>
      </c>
      <c r="Q38" s="87">
        <v>67.5</v>
      </c>
    </row>
    <row r="39" spans="2:17">
      <c r="B39" s="87">
        <v>24</v>
      </c>
      <c r="C39" s="87" t="s">
        <v>3</v>
      </c>
      <c r="D39" s="87">
        <v>2</v>
      </c>
      <c r="E39" s="87" t="s">
        <v>77</v>
      </c>
      <c r="F39" s="87" t="s">
        <v>1</v>
      </c>
      <c r="G39" s="87">
        <v>8</v>
      </c>
      <c r="H39" s="87" t="s">
        <v>43</v>
      </c>
      <c r="I39" s="87">
        <v>32</v>
      </c>
      <c r="J39" s="87">
        <v>8</v>
      </c>
      <c r="K39" s="87">
        <v>1</v>
      </c>
      <c r="L39" s="87" t="s">
        <v>441</v>
      </c>
      <c r="M39" s="87" t="s">
        <v>407</v>
      </c>
      <c r="N39" s="87">
        <v>110</v>
      </c>
      <c r="O39" s="87">
        <v>2.2916666666666669E-2</v>
      </c>
      <c r="P39" s="87">
        <v>22.5</v>
      </c>
      <c r="Q39" s="87">
        <v>22.5</v>
      </c>
    </row>
    <row r="40" spans="2:17">
      <c r="B40" s="87">
        <v>25</v>
      </c>
      <c r="C40" s="87" t="s">
        <v>3</v>
      </c>
      <c r="D40" s="87">
        <v>2</v>
      </c>
      <c r="E40" s="87" t="s">
        <v>77</v>
      </c>
      <c r="F40" s="87" t="s">
        <v>1</v>
      </c>
      <c r="G40" s="87">
        <v>9</v>
      </c>
      <c r="H40" s="87" t="s">
        <v>44</v>
      </c>
      <c r="I40" s="87">
        <v>33</v>
      </c>
      <c r="J40" s="87">
        <v>9</v>
      </c>
      <c r="K40" s="87">
        <v>1</v>
      </c>
      <c r="L40" s="87" t="s">
        <v>441</v>
      </c>
      <c r="M40" s="87" t="s">
        <v>407</v>
      </c>
      <c r="N40" s="87">
        <v>110</v>
      </c>
      <c r="O40" s="87">
        <v>7.6388888888888886E-3</v>
      </c>
      <c r="P40" s="87">
        <v>7.5</v>
      </c>
      <c r="Q40" s="87">
        <v>7.5</v>
      </c>
    </row>
    <row r="41" spans="2:17">
      <c r="B41" s="87">
        <v>26</v>
      </c>
      <c r="C41" s="87" t="s">
        <v>3</v>
      </c>
      <c r="D41" s="87">
        <v>2</v>
      </c>
      <c r="E41" s="87" t="s">
        <v>77</v>
      </c>
      <c r="F41" s="87" t="s">
        <v>1</v>
      </c>
      <c r="G41" s="87">
        <v>10</v>
      </c>
      <c r="H41" s="87" t="s">
        <v>45</v>
      </c>
      <c r="I41" s="87">
        <v>34</v>
      </c>
      <c r="J41" s="87">
        <v>10</v>
      </c>
      <c r="K41" s="87">
        <v>1</v>
      </c>
      <c r="L41" s="87" t="s">
        <v>441</v>
      </c>
      <c r="M41" s="87" t="s">
        <v>407</v>
      </c>
      <c r="N41" s="87">
        <v>110</v>
      </c>
      <c r="O41" s="87">
        <v>2.5462962962962965E-3</v>
      </c>
      <c r="P41" s="87">
        <v>2.5</v>
      </c>
      <c r="Q41" s="87">
        <v>2.5</v>
      </c>
    </row>
    <row r="42" spans="2:17">
      <c r="B42" s="87">
        <v>27</v>
      </c>
      <c r="C42" s="87" t="s">
        <v>3</v>
      </c>
      <c r="D42" s="87">
        <v>3</v>
      </c>
      <c r="E42" s="87" t="s">
        <v>78</v>
      </c>
      <c r="F42" s="87" t="s">
        <v>1</v>
      </c>
      <c r="G42" s="87">
        <v>11</v>
      </c>
      <c r="H42" s="87" t="s">
        <v>46</v>
      </c>
      <c r="I42" s="87">
        <v>35</v>
      </c>
      <c r="J42" s="87">
        <v>11</v>
      </c>
      <c r="K42" s="87">
        <v>1</v>
      </c>
      <c r="L42" s="87" t="s">
        <v>441</v>
      </c>
      <c r="M42" s="87" t="s">
        <v>408</v>
      </c>
      <c r="N42" s="87">
        <v>0.15</v>
      </c>
      <c r="O42" s="87">
        <v>8.4722222222222219E-4</v>
      </c>
      <c r="P42" s="87">
        <v>610</v>
      </c>
      <c r="Q42" s="87">
        <v>610</v>
      </c>
    </row>
    <row r="43" spans="2:17">
      <c r="B43" s="87">
        <v>28</v>
      </c>
      <c r="C43" s="87" t="s">
        <v>3</v>
      </c>
      <c r="D43" s="87">
        <v>3</v>
      </c>
      <c r="E43" s="87" t="s">
        <v>78</v>
      </c>
      <c r="F43" s="87" t="s">
        <v>1</v>
      </c>
      <c r="G43" s="87">
        <v>12</v>
      </c>
      <c r="H43" s="87" t="s">
        <v>47</v>
      </c>
      <c r="I43" s="87">
        <v>36</v>
      </c>
      <c r="J43" s="87">
        <v>12</v>
      </c>
      <c r="K43" s="87">
        <v>1</v>
      </c>
      <c r="L43" s="87" t="s">
        <v>441</v>
      </c>
      <c r="M43" s="87" t="s">
        <v>408</v>
      </c>
      <c r="N43" s="87">
        <v>0.15</v>
      </c>
      <c r="O43" s="87">
        <v>2.8124999999999998E-4</v>
      </c>
      <c r="P43" s="87">
        <v>202.5</v>
      </c>
      <c r="Q43" s="87">
        <v>202.5</v>
      </c>
    </row>
    <row r="44" spans="2:17">
      <c r="B44" s="87">
        <v>29</v>
      </c>
      <c r="C44" s="87" t="s">
        <v>3</v>
      </c>
      <c r="D44" s="87">
        <v>3</v>
      </c>
      <c r="E44" s="87" t="s">
        <v>78</v>
      </c>
      <c r="F44" s="87" t="s">
        <v>1</v>
      </c>
      <c r="G44" s="87">
        <v>13</v>
      </c>
      <c r="H44" s="87" t="s">
        <v>48</v>
      </c>
      <c r="I44" s="87">
        <v>37</v>
      </c>
      <c r="J44" s="87">
        <v>13</v>
      </c>
      <c r="K44" s="87">
        <v>1</v>
      </c>
      <c r="L44" s="87" t="s">
        <v>441</v>
      </c>
      <c r="M44" s="87" t="s">
        <v>408</v>
      </c>
      <c r="N44" s="87">
        <v>0.15</v>
      </c>
      <c r="O44" s="87">
        <v>9.3750000000000002E-5</v>
      </c>
      <c r="P44" s="87">
        <v>67.5</v>
      </c>
      <c r="Q44" s="87">
        <v>67.5</v>
      </c>
    </row>
    <row r="45" spans="2:17">
      <c r="B45" s="87">
        <v>30</v>
      </c>
      <c r="C45" s="87" t="s">
        <v>3</v>
      </c>
      <c r="D45" s="87">
        <v>3</v>
      </c>
      <c r="E45" s="87" t="s">
        <v>78</v>
      </c>
      <c r="F45" s="87" t="s">
        <v>1</v>
      </c>
      <c r="G45" s="87">
        <v>14</v>
      </c>
      <c r="H45" s="87" t="s">
        <v>49</v>
      </c>
      <c r="I45" s="87">
        <v>38</v>
      </c>
      <c r="J45" s="87">
        <v>14</v>
      </c>
      <c r="K45" s="87">
        <v>1</v>
      </c>
      <c r="L45" s="87" t="s">
        <v>441</v>
      </c>
      <c r="M45" s="87" t="s">
        <v>408</v>
      </c>
      <c r="N45" s="87">
        <v>0.15</v>
      </c>
      <c r="O45" s="87">
        <v>3.1250000000000001E-5</v>
      </c>
      <c r="P45" s="87">
        <v>22.5</v>
      </c>
      <c r="Q45" s="87">
        <v>22.5</v>
      </c>
    </row>
    <row r="46" spans="2:17">
      <c r="B46" s="87">
        <v>31</v>
      </c>
      <c r="C46" s="87" t="s">
        <v>3</v>
      </c>
      <c r="D46" s="87">
        <v>3</v>
      </c>
      <c r="E46" s="87" t="s">
        <v>78</v>
      </c>
      <c r="F46" s="87" t="s">
        <v>1</v>
      </c>
      <c r="G46" s="87">
        <v>15</v>
      </c>
      <c r="H46" s="87" t="s">
        <v>50</v>
      </c>
      <c r="I46" s="87">
        <v>39</v>
      </c>
      <c r="J46" s="87">
        <v>15</v>
      </c>
      <c r="K46" s="87">
        <v>1</v>
      </c>
      <c r="L46" s="87" t="s">
        <v>441</v>
      </c>
      <c r="M46" s="87" t="s">
        <v>408</v>
      </c>
      <c r="N46" s="87">
        <v>0.15</v>
      </c>
      <c r="O46" s="87">
        <v>1.0416666666666666E-5</v>
      </c>
      <c r="P46" s="87">
        <v>7.5</v>
      </c>
      <c r="Q46" s="87">
        <v>7.5</v>
      </c>
    </row>
    <row r="47" spans="2:17">
      <c r="B47" s="87">
        <v>32</v>
      </c>
      <c r="C47" s="87" t="s">
        <v>3</v>
      </c>
      <c r="D47" s="87">
        <v>3</v>
      </c>
      <c r="E47" s="87" t="s">
        <v>78</v>
      </c>
      <c r="F47" s="87" t="s">
        <v>1</v>
      </c>
      <c r="G47" s="87">
        <v>16</v>
      </c>
      <c r="H47" s="87" t="s">
        <v>51</v>
      </c>
      <c r="I47" s="87">
        <v>40</v>
      </c>
      <c r="J47" s="87">
        <v>16</v>
      </c>
      <c r="K47" s="87">
        <v>1</v>
      </c>
      <c r="L47" s="87" t="s">
        <v>441</v>
      </c>
      <c r="M47" s="87" t="s">
        <v>408</v>
      </c>
      <c r="N47" s="87">
        <v>0.15</v>
      </c>
      <c r="O47" s="87">
        <v>3.4722222222222224E-6</v>
      </c>
      <c r="P47" s="87">
        <v>2.5</v>
      </c>
      <c r="Q47" s="87">
        <v>2.5</v>
      </c>
    </row>
    <row r="48" spans="2:17">
      <c r="B48" s="87">
        <v>33</v>
      </c>
      <c r="C48" s="87" t="s">
        <v>3</v>
      </c>
      <c r="D48" s="87">
        <v>1</v>
      </c>
      <c r="E48" s="87" t="s">
        <v>76</v>
      </c>
      <c r="F48" s="87" t="s">
        <v>2</v>
      </c>
      <c r="G48" s="87">
        <v>1</v>
      </c>
      <c r="H48" s="87" t="s">
        <v>56</v>
      </c>
      <c r="I48" s="87">
        <v>49</v>
      </c>
      <c r="J48" s="87">
        <v>1</v>
      </c>
      <c r="K48" s="87">
        <v>1</v>
      </c>
      <c r="L48" s="87" t="s">
        <v>441</v>
      </c>
      <c r="M48" s="87" t="s">
        <v>406</v>
      </c>
      <c r="N48" s="87">
        <v>20000</v>
      </c>
      <c r="O48" s="87">
        <v>50</v>
      </c>
      <c r="P48" s="87">
        <v>270</v>
      </c>
      <c r="Q48" s="87">
        <v>270</v>
      </c>
    </row>
    <row r="49" spans="2:17">
      <c r="B49" s="87">
        <v>34</v>
      </c>
      <c r="C49" s="87" t="s">
        <v>3</v>
      </c>
      <c r="D49" s="87">
        <v>1</v>
      </c>
      <c r="E49" s="87" t="s">
        <v>76</v>
      </c>
      <c r="F49" s="87" t="s">
        <v>2</v>
      </c>
      <c r="G49" s="87">
        <v>2</v>
      </c>
      <c r="H49" s="87" t="s">
        <v>57</v>
      </c>
      <c r="I49" s="87">
        <v>50</v>
      </c>
      <c r="J49" s="87">
        <v>2</v>
      </c>
      <c r="K49" s="87">
        <v>1</v>
      </c>
      <c r="L49" s="87" t="s">
        <v>441</v>
      </c>
      <c r="M49" s="87" t="s">
        <v>406</v>
      </c>
      <c r="N49" s="87">
        <v>20000</v>
      </c>
      <c r="O49" s="87">
        <v>16.666666666666668</v>
      </c>
      <c r="P49" s="87">
        <v>90</v>
      </c>
      <c r="Q49" s="87">
        <v>90</v>
      </c>
    </row>
    <row r="50" spans="2:17">
      <c r="B50" s="87">
        <v>35</v>
      </c>
      <c r="C50" s="87" t="s">
        <v>3</v>
      </c>
      <c r="D50" s="87">
        <v>1</v>
      </c>
      <c r="E50" s="87" t="s">
        <v>76</v>
      </c>
      <c r="F50" s="87" t="s">
        <v>2</v>
      </c>
      <c r="G50" s="87">
        <v>3</v>
      </c>
      <c r="H50" s="87" t="s">
        <v>58</v>
      </c>
      <c r="I50" s="87">
        <v>51</v>
      </c>
      <c r="J50" s="87">
        <v>3</v>
      </c>
      <c r="K50" s="87">
        <v>1</v>
      </c>
      <c r="L50" s="87" t="s">
        <v>441</v>
      </c>
      <c r="M50" s="87" t="s">
        <v>406</v>
      </c>
      <c r="N50" s="87">
        <v>20000</v>
      </c>
      <c r="O50" s="87">
        <v>5.5555555555555554</v>
      </c>
      <c r="P50" s="87">
        <v>30</v>
      </c>
      <c r="Q50" s="87">
        <v>30</v>
      </c>
    </row>
    <row r="51" spans="2:17">
      <c r="B51" s="87">
        <v>36</v>
      </c>
      <c r="C51" s="87" t="s">
        <v>3</v>
      </c>
      <c r="D51" s="87">
        <v>1</v>
      </c>
      <c r="E51" s="87" t="s">
        <v>76</v>
      </c>
      <c r="F51" s="87" t="s">
        <v>2</v>
      </c>
      <c r="G51" s="87">
        <v>4</v>
      </c>
      <c r="H51" s="87" t="s">
        <v>59</v>
      </c>
      <c r="I51" s="87">
        <v>52</v>
      </c>
      <c r="J51" s="87">
        <v>4</v>
      </c>
      <c r="K51" s="87">
        <v>1</v>
      </c>
      <c r="L51" s="87" t="s">
        <v>441</v>
      </c>
      <c r="M51" s="87" t="s">
        <v>406</v>
      </c>
      <c r="N51" s="87">
        <v>20000</v>
      </c>
      <c r="O51" s="87">
        <v>1.8518518518518519</v>
      </c>
      <c r="P51" s="87">
        <v>10</v>
      </c>
      <c r="Q51" s="87">
        <v>10</v>
      </c>
    </row>
    <row r="52" spans="2:17">
      <c r="B52" s="87">
        <v>37</v>
      </c>
      <c r="C52" s="87" t="s">
        <v>3</v>
      </c>
      <c r="D52" s="87">
        <v>2</v>
      </c>
      <c r="E52" s="87" t="s">
        <v>77</v>
      </c>
      <c r="F52" s="87" t="s">
        <v>2</v>
      </c>
      <c r="G52" s="87">
        <v>5</v>
      </c>
      <c r="H52" s="87" t="s">
        <v>60</v>
      </c>
      <c r="I52" s="87">
        <v>53</v>
      </c>
      <c r="J52" s="87">
        <v>5</v>
      </c>
      <c r="K52" s="87">
        <v>1</v>
      </c>
      <c r="L52" s="87" t="s">
        <v>441</v>
      </c>
      <c r="M52" s="87" t="s">
        <v>407</v>
      </c>
      <c r="N52" s="87">
        <v>110</v>
      </c>
      <c r="O52" s="87">
        <v>0.6162037037037037</v>
      </c>
      <c r="P52" s="87">
        <v>605</v>
      </c>
      <c r="Q52" s="87">
        <v>605</v>
      </c>
    </row>
    <row r="53" spans="2:17">
      <c r="B53" s="87">
        <v>38</v>
      </c>
      <c r="C53" s="87" t="s">
        <v>3</v>
      </c>
      <c r="D53" s="87">
        <v>2</v>
      </c>
      <c r="E53" s="87" t="s">
        <v>77</v>
      </c>
      <c r="F53" s="87" t="s">
        <v>2</v>
      </c>
      <c r="G53" s="87">
        <v>6</v>
      </c>
      <c r="H53" s="87" t="s">
        <v>61</v>
      </c>
      <c r="I53" s="87">
        <v>54</v>
      </c>
      <c r="J53" s="87">
        <v>6</v>
      </c>
      <c r="K53" s="87">
        <v>1</v>
      </c>
      <c r="L53" s="87" t="s">
        <v>441</v>
      </c>
      <c r="M53" s="87" t="s">
        <v>407</v>
      </c>
      <c r="N53" s="87">
        <v>110</v>
      </c>
      <c r="O53" s="87">
        <v>0.20625000000000002</v>
      </c>
      <c r="P53" s="87">
        <v>202.5</v>
      </c>
      <c r="Q53" s="87">
        <v>202.5</v>
      </c>
    </row>
    <row r="54" spans="2:17">
      <c r="B54" s="87">
        <v>39</v>
      </c>
      <c r="C54" s="87" t="s">
        <v>3</v>
      </c>
      <c r="D54" s="87">
        <v>2</v>
      </c>
      <c r="E54" s="87" t="s">
        <v>77</v>
      </c>
      <c r="F54" s="87" t="s">
        <v>2</v>
      </c>
      <c r="G54" s="87">
        <v>7</v>
      </c>
      <c r="H54" s="87" t="s">
        <v>62</v>
      </c>
      <c r="I54" s="87">
        <v>55</v>
      </c>
      <c r="J54" s="87">
        <v>7</v>
      </c>
      <c r="K54" s="87">
        <v>1</v>
      </c>
      <c r="L54" s="87" t="s">
        <v>441</v>
      </c>
      <c r="M54" s="87" t="s">
        <v>407</v>
      </c>
      <c r="N54" s="87">
        <v>110</v>
      </c>
      <c r="O54" s="87">
        <v>6.8750000000000006E-2</v>
      </c>
      <c r="P54" s="87">
        <v>67.5</v>
      </c>
      <c r="Q54" s="87">
        <v>67.5</v>
      </c>
    </row>
    <row r="55" spans="2:17">
      <c r="B55" s="87">
        <v>40</v>
      </c>
      <c r="C55" s="87" t="s">
        <v>3</v>
      </c>
      <c r="D55" s="87">
        <v>2</v>
      </c>
      <c r="E55" s="87" t="s">
        <v>77</v>
      </c>
      <c r="F55" s="87" t="s">
        <v>2</v>
      </c>
      <c r="G55" s="87">
        <v>8</v>
      </c>
      <c r="H55" s="87" t="s">
        <v>63</v>
      </c>
      <c r="I55" s="87">
        <v>56</v>
      </c>
      <c r="J55" s="87">
        <v>8</v>
      </c>
      <c r="K55" s="87">
        <v>1</v>
      </c>
      <c r="L55" s="87" t="s">
        <v>441</v>
      </c>
      <c r="M55" s="87" t="s">
        <v>407</v>
      </c>
      <c r="N55" s="87">
        <v>110</v>
      </c>
      <c r="O55" s="87">
        <v>2.2916666666666669E-2</v>
      </c>
      <c r="P55" s="87">
        <v>22.5</v>
      </c>
      <c r="Q55" s="87">
        <v>22.5</v>
      </c>
    </row>
    <row r="56" spans="2:17">
      <c r="B56" s="87">
        <v>41</v>
      </c>
      <c r="C56" s="87" t="s">
        <v>3</v>
      </c>
      <c r="D56" s="87">
        <v>2</v>
      </c>
      <c r="E56" s="87" t="s">
        <v>77</v>
      </c>
      <c r="F56" s="87" t="s">
        <v>2</v>
      </c>
      <c r="G56" s="87">
        <v>9</v>
      </c>
      <c r="H56" s="87" t="s">
        <v>64</v>
      </c>
      <c r="I56" s="87">
        <v>57</v>
      </c>
      <c r="J56" s="87">
        <v>9</v>
      </c>
      <c r="K56" s="87">
        <v>1</v>
      </c>
      <c r="L56" s="87" t="s">
        <v>441</v>
      </c>
      <c r="M56" s="87" t="s">
        <v>407</v>
      </c>
      <c r="N56" s="87">
        <v>110</v>
      </c>
      <c r="O56" s="87">
        <v>7.6388888888888886E-3</v>
      </c>
      <c r="P56" s="87">
        <v>7.5</v>
      </c>
      <c r="Q56" s="87">
        <v>7.5</v>
      </c>
    </row>
    <row r="57" spans="2:17">
      <c r="B57" s="87">
        <v>42</v>
      </c>
      <c r="C57" s="87" t="s">
        <v>3</v>
      </c>
      <c r="D57" s="87">
        <v>2</v>
      </c>
      <c r="E57" s="87" t="s">
        <v>77</v>
      </c>
      <c r="F57" s="87" t="s">
        <v>2</v>
      </c>
      <c r="G57" s="87">
        <v>10</v>
      </c>
      <c r="H57" s="87" t="s">
        <v>65</v>
      </c>
      <c r="I57" s="87">
        <v>58</v>
      </c>
      <c r="J57" s="87">
        <v>10</v>
      </c>
      <c r="K57" s="87">
        <v>1</v>
      </c>
      <c r="L57" s="87" t="s">
        <v>441</v>
      </c>
      <c r="M57" s="87" t="s">
        <v>407</v>
      </c>
      <c r="N57" s="87">
        <v>110</v>
      </c>
      <c r="O57" s="87">
        <v>2.5462962962962965E-3</v>
      </c>
      <c r="P57" s="87">
        <v>2.5</v>
      </c>
      <c r="Q57" s="87">
        <v>2.5</v>
      </c>
    </row>
    <row r="58" spans="2:17">
      <c r="B58" s="87">
        <v>43</v>
      </c>
      <c r="C58" s="87" t="s">
        <v>3</v>
      </c>
      <c r="D58" s="87">
        <v>3</v>
      </c>
      <c r="E58" s="87" t="s">
        <v>78</v>
      </c>
      <c r="F58" s="87" t="s">
        <v>2</v>
      </c>
      <c r="G58" s="87">
        <v>11</v>
      </c>
      <c r="H58" s="87" t="s">
        <v>66</v>
      </c>
      <c r="I58" s="87">
        <v>59</v>
      </c>
      <c r="J58" s="87">
        <v>11</v>
      </c>
      <c r="K58" s="87">
        <v>1</v>
      </c>
      <c r="L58" s="87" t="s">
        <v>441</v>
      </c>
      <c r="M58" s="87" t="s">
        <v>408</v>
      </c>
      <c r="N58" s="87">
        <v>0.15</v>
      </c>
      <c r="O58" s="87">
        <v>8.4722222222222219E-4</v>
      </c>
      <c r="P58" s="87">
        <v>610</v>
      </c>
      <c r="Q58" s="87">
        <v>610</v>
      </c>
    </row>
    <row r="59" spans="2:17">
      <c r="B59" s="87">
        <v>44</v>
      </c>
      <c r="C59" s="87" t="s">
        <v>3</v>
      </c>
      <c r="D59" s="87">
        <v>3</v>
      </c>
      <c r="E59" s="87" t="s">
        <v>78</v>
      </c>
      <c r="F59" s="87" t="s">
        <v>2</v>
      </c>
      <c r="G59" s="87">
        <v>12</v>
      </c>
      <c r="H59" s="87" t="s">
        <v>67</v>
      </c>
      <c r="I59" s="87">
        <v>60</v>
      </c>
      <c r="J59" s="87">
        <v>12</v>
      </c>
      <c r="K59" s="87">
        <v>1</v>
      </c>
      <c r="L59" s="87" t="s">
        <v>441</v>
      </c>
      <c r="M59" s="87" t="s">
        <v>408</v>
      </c>
      <c r="N59" s="87">
        <v>0.15</v>
      </c>
      <c r="O59" s="87">
        <v>2.8124999999999998E-4</v>
      </c>
      <c r="P59" s="87">
        <v>202.5</v>
      </c>
      <c r="Q59" s="87">
        <v>202.5</v>
      </c>
    </row>
    <row r="60" spans="2:17">
      <c r="B60" s="87">
        <v>45</v>
      </c>
      <c r="C60" s="87" t="s">
        <v>3</v>
      </c>
      <c r="D60" s="87">
        <v>3</v>
      </c>
      <c r="E60" s="87" t="s">
        <v>78</v>
      </c>
      <c r="F60" s="87" t="s">
        <v>2</v>
      </c>
      <c r="G60" s="87">
        <v>13</v>
      </c>
      <c r="H60" s="87" t="s">
        <v>68</v>
      </c>
      <c r="I60" s="87">
        <v>61</v>
      </c>
      <c r="J60" s="87">
        <v>13</v>
      </c>
      <c r="K60" s="87">
        <v>1</v>
      </c>
      <c r="L60" s="87" t="s">
        <v>441</v>
      </c>
      <c r="M60" s="87" t="s">
        <v>408</v>
      </c>
      <c r="N60" s="87">
        <v>0.15</v>
      </c>
      <c r="O60" s="87">
        <v>9.3750000000000002E-5</v>
      </c>
      <c r="P60" s="87">
        <v>67.5</v>
      </c>
      <c r="Q60" s="87">
        <v>67.5</v>
      </c>
    </row>
    <row r="61" spans="2:17">
      <c r="B61" s="87">
        <v>46</v>
      </c>
      <c r="C61" s="87" t="s">
        <v>3</v>
      </c>
      <c r="D61" s="87">
        <v>3</v>
      </c>
      <c r="E61" s="87" t="s">
        <v>78</v>
      </c>
      <c r="F61" s="87" t="s">
        <v>2</v>
      </c>
      <c r="G61" s="87">
        <v>14</v>
      </c>
      <c r="H61" s="87" t="s">
        <v>69</v>
      </c>
      <c r="I61" s="87">
        <v>62</v>
      </c>
      <c r="J61" s="87">
        <v>14</v>
      </c>
      <c r="K61" s="87">
        <v>1</v>
      </c>
      <c r="L61" s="87" t="s">
        <v>441</v>
      </c>
      <c r="M61" s="87" t="s">
        <v>408</v>
      </c>
      <c r="N61" s="87">
        <v>0.15</v>
      </c>
      <c r="O61" s="87">
        <v>3.1250000000000001E-5</v>
      </c>
      <c r="P61" s="87">
        <v>22.5</v>
      </c>
      <c r="Q61" s="87">
        <v>22.5</v>
      </c>
    </row>
    <row r="62" spans="2:17">
      <c r="B62" s="87">
        <v>47</v>
      </c>
      <c r="C62" s="87" t="s">
        <v>3</v>
      </c>
      <c r="D62" s="87">
        <v>3</v>
      </c>
      <c r="E62" s="87" t="s">
        <v>78</v>
      </c>
      <c r="F62" s="87" t="s">
        <v>2</v>
      </c>
      <c r="G62" s="87">
        <v>15</v>
      </c>
      <c r="H62" s="87" t="s">
        <v>70</v>
      </c>
      <c r="I62" s="87">
        <v>63</v>
      </c>
      <c r="J62" s="87">
        <v>15</v>
      </c>
      <c r="K62" s="87">
        <v>1</v>
      </c>
      <c r="L62" s="87" t="s">
        <v>441</v>
      </c>
      <c r="M62" s="87" t="s">
        <v>408</v>
      </c>
      <c r="N62" s="87">
        <v>0.15</v>
      </c>
      <c r="O62" s="87">
        <v>1.0416666666666666E-5</v>
      </c>
      <c r="P62" s="87">
        <v>7.5</v>
      </c>
      <c r="Q62" s="87">
        <v>7.5</v>
      </c>
    </row>
    <row r="63" spans="2:17">
      <c r="B63" s="87">
        <v>48</v>
      </c>
      <c r="C63" s="87" t="s">
        <v>3</v>
      </c>
      <c r="D63" s="87">
        <v>3</v>
      </c>
      <c r="E63" s="87" t="s">
        <v>78</v>
      </c>
      <c r="F63" s="87" t="s">
        <v>2</v>
      </c>
      <c r="G63" s="87">
        <v>16</v>
      </c>
      <c r="H63" s="87" t="s">
        <v>71</v>
      </c>
      <c r="I63" s="87">
        <v>64</v>
      </c>
      <c r="J63" s="87">
        <v>16</v>
      </c>
      <c r="K63" s="87">
        <v>1</v>
      </c>
      <c r="L63" s="87" t="s">
        <v>441</v>
      </c>
      <c r="M63" s="87" t="s">
        <v>408</v>
      </c>
      <c r="N63" s="87">
        <v>0.15</v>
      </c>
      <c r="O63" s="87">
        <v>3.4722222222222224E-6</v>
      </c>
      <c r="P63" s="87">
        <v>2.5</v>
      </c>
      <c r="Q63" s="87">
        <v>2.5</v>
      </c>
    </row>
    <row r="64" spans="2:17">
      <c r="B64" s="87">
        <v>49</v>
      </c>
      <c r="C64" s="87" t="s">
        <v>3</v>
      </c>
      <c r="D64" s="87">
        <v>1</v>
      </c>
      <c r="E64" s="87" t="s">
        <v>76</v>
      </c>
      <c r="F64" s="87" t="s">
        <v>3</v>
      </c>
      <c r="G64" s="87">
        <v>1</v>
      </c>
      <c r="H64" s="87" t="s">
        <v>76</v>
      </c>
      <c r="I64" s="87">
        <v>73</v>
      </c>
      <c r="J64" s="87">
        <v>1</v>
      </c>
      <c r="K64" s="87">
        <v>1</v>
      </c>
      <c r="L64" s="87" t="s">
        <v>441</v>
      </c>
      <c r="M64" s="87" t="s">
        <v>406</v>
      </c>
      <c r="N64" s="87">
        <v>20000</v>
      </c>
      <c r="O64" s="87">
        <v>50</v>
      </c>
      <c r="P64" s="87">
        <v>270</v>
      </c>
      <c r="Q64" s="87">
        <v>270</v>
      </c>
    </row>
    <row r="65" spans="2:17">
      <c r="B65" s="87">
        <v>50</v>
      </c>
      <c r="C65" s="87" t="s">
        <v>3</v>
      </c>
      <c r="D65" s="87">
        <v>1</v>
      </c>
      <c r="E65" s="87" t="s">
        <v>76</v>
      </c>
      <c r="F65" s="87" t="s">
        <v>3</v>
      </c>
      <c r="G65" s="87">
        <v>2</v>
      </c>
      <c r="H65" s="87" t="s">
        <v>77</v>
      </c>
      <c r="I65" s="87">
        <v>74</v>
      </c>
      <c r="J65" s="87">
        <v>2</v>
      </c>
      <c r="K65" s="87">
        <v>1</v>
      </c>
      <c r="L65" s="87" t="s">
        <v>441</v>
      </c>
      <c r="M65" s="87" t="s">
        <v>406</v>
      </c>
      <c r="N65" s="87">
        <v>20000</v>
      </c>
      <c r="O65" s="87">
        <v>16.666666666666668</v>
      </c>
      <c r="P65" s="87">
        <v>90</v>
      </c>
      <c r="Q65" s="87">
        <v>90</v>
      </c>
    </row>
    <row r="66" spans="2:17">
      <c r="B66" s="87">
        <v>51</v>
      </c>
      <c r="C66" s="87" t="s">
        <v>3</v>
      </c>
      <c r="D66" s="87">
        <v>1</v>
      </c>
      <c r="E66" s="87" t="s">
        <v>76</v>
      </c>
      <c r="F66" s="87" t="s">
        <v>3</v>
      </c>
      <c r="G66" s="87">
        <v>3</v>
      </c>
      <c r="H66" s="87" t="s">
        <v>78</v>
      </c>
      <c r="I66" s="87">
        <v>75</v>
      </c>
      <c r="J66" s="87">
        <v>3</v>
      </c>
      <c r="K66" s="87">
        <v>1</v>
      </c>
      <c r="L66" s="87" t="s">
        <v>441</v>
      </c>
      <c r="M66" s="87" t="s">
        <v>406</v>
      </c>
      <c r="N66" s="87">
        <v>20000</v>
      </c>
      <c r="O66" s="87">
        <v>5.5555555555555554</v>
      </c>
      <c r="P66" s="87">
        <v>30</v>
      </c>
      <c r="Q66" s="87">
        <v>30</v>
      </c>
    </row>
    <row r="67" spans="2:17">
      <c r="B67" s="87">
        <v>52</v>
      </c>
      <c r="C67" s="87" t="s">
        <v>3</v>
      </c>
      <c r="D67" s="87">
        <v>1</v>
      </c>
      <c r="E67" s="87" t="s">
        <v>76</v>
      </c>
      <c r="F67" s="87" t="s">
        <v>3</v>
      </c>
      <c r="G67" s="87">
        <v>4</v>
      </c>
      <c r="H67" s="87" t="s">
        <v>79</v>
      </c>
      <c r="I67" s="87">
        <v>76</v>
      </c>
      <c r="J67" s="87">
        <v>4</v>
      </c>
      <c r="K67" s="87">
        <v>1</v>
      </c>
      <c r="L67" s="87" t="s">
        <v>441</v>
      </c>
      <c r="M67" s="87" t="s">
        <v>406</v>
      </c>
      <c r="N67" s="87">
        <v>20000</v>
      </c>
      <c r="O67" s="87">
        <v>1.8518518518518519</v>
      </c>
      <c r="P67" s="87">
        <v>10</v>
      </c>
      <c r="Q67" s="87">
        <v>10</v>
      </c>
    </row>
    <row r="68" spans="2:17">
      <c r="B68" s="87">
        <v>53</v>
      </c>
      <c r="C68" s="87" t="s">
        <v>3</v>
      </c>
      <c r="D68" s="87">
        <v>2</v>
      </c>
      <c r="E68" s="87" t="s">
        <v>77</v>
      </c>
      <c r="F68" s="87" t="s">
        <v>3</v>
      </c>
      <c r="G68" s="87">
        <v>5</v>
      </c>
      <c r="H68" s="87" t="s">
        <v>80</v>
      </c>
      <c r="I68" s="87">
        <v>77</v>
      </c>
      <c r="J68" s="87">
        <v>5</v>
      </c>
      <c r="K68" s="87">
        <v>1</v>
      </c>
      <c r="L68" s="87" t="s">
        <v>441</v>
      </c>
      <c r="M68" s="87" t="s">
        <v>407</v>
      </c>
      <c r="N68" s="87">
        <v>110</v>
      </c>
      <c r="O68" s="87">
        <v>0.6162037037037037</v>
      </c>
      <c r="P68" s="87">
        <v>605</v>
      </c>
      <c r="Q68" s="87">
        <v>605</v>
      </c>
    </row>
    <row r="69" spans="2:17">
      <c r="B69" s="87">
        <v>54</v>
      </c>
      <c r="C69" s="87" t="s">
        <v>3</v>
      </c>
      <c r="D69" s="87">
        <v>2</v>
      </c>
      <c r="E69" s="87" t="s">
        <v>77</v>
      </c>
      <c r="F69" s="87" t="s">
        <v>3</v>
      </c>
      <c r="G69" s="87">
        <v>6</v>
      </c>
      <c r="H69" s="87" t="s">
        <v>81</v>
      </c>
      <c r="I69" s="87">
        <v>78</v>
      </c>
      <c r="J69" s="87">
        <v>6</v>
      </c>
      <c r="K69" s="87">
        <v>1</v>
      </c>
      <c r="L69" s="87" t="s">
        <v>441</v>
      </c>
      <c r="M69" s="87" t="s">
        <v>407</v>
      </c>
      <c r="N69" s="87">
        <v>110</v>
      </c>
      <c r="O69" s="87">
        <v>0.20625000000000002</v>
      </c>
      <c r="P69" s="87">
        <v>202.5</v>
      </c>
      <c r="Q69" s="87">
        <v>202.5</v>
      </c>
    </row>
    <row r="70" spans="2:17">
      <c r="B70" s="87">
        <v>55</v>
      </c>
      <c r="C70" s="87" t="s">
        <v>3</v>
      </c>
      <c r="D70" s="87">
        <v>2</v>
      </c>
      <c r="E70" s="87" t="s">
        <v>77</v>
      </c>
      <c r="F70" s="87" t="s">
        <v>3</v>
      </c>
      <c r="G70" s="87">
        <v>7</v>
      </c>
      <c r="H70" s="87" t="s">
        <v>82</v>
      </c>
      <c r="I70" s="87">
        <v>79</v>
      </c>
      <c r="J70" s="87">
        <v>7</v>
      </c>
      <c r="K70" s="87">
        <v>1</v>
      </c>
      <c r="L70" s="87" t="s">
        <v>441</v>
      </c>
      <c r="M70" s="87" t="s">
        <v>407</v>
      </c>
      <c r="N70" s="87">
        <v>110</v>
      </c>
      <c r="O70" s="87">
        <v>6.8750000000000006E-2</v>
      </c>
      <c r="P70" s="87">
        <v>67.5</v>
      </c>
      <c r="Q70" s="87">
        <v>67.5</v>
      </c>
    </row>
    <row r="71" spans="2:17">
      <c r="B71" s="87">
        <v>56</v>
      </c>
      <c r="C71" s="87" t="s">
        <v>3</v>
      </c>
      <c r="D71" s="87">
        <v>2</v>
      </c>
      <c r="E71" s="87" t="s">
        <v>77</v>
      </c>
      <c r="F71" s="87" t="s">
        <v>3</v>
      </c>
      <c r="G71" s="87">
        <v>8</v>
      </c>
      <c r="H71" s="87" t="s">
        <v>83</v>
      </c>
      <c r="I71" s="87">
        <v>80</v>
      </c>
      <c r="J71" s="87">
        <v>8</v>
      </c>
      <c r="K71" s="87">
        <v>1</v>
      </c>
      <c r="L71" s="87" t="s">
        <v>441</v>
      </c>
      <c r="M71" s="87" t="s">
        <v>407</v>
      </c>
      <c r="N71" s="87">
        <v>110</v>
      </c>
      <c r="O71" s="87">
        <v>2.2916666666666669E-2</v>
      </c>
      <c r="P71" s="87">
        <v>22.5</v>
      </c>
      <c r="Q71" s="87">
        <v>22.5</v>
      </c>
    </row>
    <row r="72" spans="2:17">
      <c r="B72" s="87">
        <v>57</v>
      </c>
      <c r="C72" s="87" t="s">
        <v>3</v>
      </c>
      <c r="D72" s="87">
        <v>2</v>
      </c>
      <c r="E72" s="87" t="s">
        <v>77</v>
      </c>
      <c r="F72" s="87" t="s">
        <v>3</v>
      </c>
      <c r="G72" s="87">
        <v>9</v>
      </c>
      <c r="H72" s="87" t="s">
        <v>84</v>
      </c>
      <c r="I72" s="87">
        <v>81</v>
      </c>
      <c r="J72" s="87">
        <v>9</v>
      </c>
      <c r="K72" s="87">
        <v>1</v>
      </c>
      <c r="L72" s="87" t="s">
        <v>441</v>
      </c>
      <c r="M72" s="87" t="s">
        <v>407</v>
      </c>
      <c r="N72" s="87">
        <v>110</v>
      </c>
      <c r="O72" s="87">
        <v>7.6388888888888886E-3</v>
      </c>
      <c r="P72" s="87">
        <v>7.5</v>
      </c>
      <c r="Q72" s="87">
        <v>7.5</v>
      </c>
    </row>
    <row r="73" spans="2:17">
      <c r="B73" s="87">
        <v>58</v>
      </c>
      <c r="C73" s="87" t="s">
        <v>3</v>
      </c>
      <c r="D73" s="87">
        <v>2</v>
      </c>
      <c r="E73" s="87" t="s">
        <v>77</v>
      </c>
      <c r="F73" s="87" t="s">
        <v>3</v>
      </c>
      <c r="G73" s="87">
        <v>10</v>
      </c>
      <c r="H73" s="87" t="s">
        <v>85</v>
      </c>
      <c r="I73" s="87">
        <v>82</v>
      </c>
      <c r="J73" s="87">
        <v>10</v>
      </c>
      <c r="K73" s="87">
        <v>1</v>
      </c>
      <c r="L73" s="87" t="s">
        <v>441</v>
      </c>
      <c r="M73" s="87" t="s">
        <v>407</v>
      </c>
      <c r="N73" s="87">
        <v>110</v>
      </c>
      <c r="O73" s="87">
        <v>2.5462962962962965E-3</v>
      </c>
      <c r="P73" s="87">
        <v>2.5</v>
      </c>
      <c r="Q73" s="87">
        <v>2.5</v>
      </c>
    </row>
    <row r="74" spans="2:17">
      <c r="B74" s="87">
        <v>59</v>
      </c>
      <c r="C74" s="87" t="s">
        <v>3</v>
      </c>
      <c r="D74" s="87">
        <v>3</v>
      </c>
      <c r="E74" s="87" t="s">
        <v>78</v>
      </c>
      <c r="F74" s="87" t="s">
        <v>3</v>
      </c>
      <c r="G74" s="87">
        <v>11</v>
      </c>
      <c r="H74" s="87" t="s">
        <v>86</v>
      </c>
      <c r="I74" s="87">
        <v>83</v>
      </c>
      <c r="J74" s="87">
        <v>11</v>
      </c>
      <c r="K74" s="87">
        <v>1</v>
      </c>
      <c r="L74" s="87" t="s">
        <v>441</v>
      </c>
      <c r="M74" s="87" t="s">
        <v>408</v>
      </c>
      <c r="N74" s="87">
        <v>0.15</v>
      </c>
      <c r="O74" s="87">
        <v>8.4722222222222219E-4</v>
      </c>
      <c r="P74" s="87">
        <v>610</v>
      </c>
      <c r="Q74" s="87">
        <v>610</v>
      </c>
    </row>
    <row r="75" spans="2:17">
      <c r="B75" s="87">
        <v>60</v>
      </c>
      <c r="C75" s="87" t="s">
        <v>3</v>
      </c>
      <c r="D75" s="87">
        <v>3</v>
      </c>
      <c r="E75" s="87" t="s">
        <v>78</v>
      </c>
      <c r="F75" s="87" t="s">
        <v>3</v>
      </c>
      <c r="G75" s="87">
        <v>12</v>
      </c>
      <c r="H75" s="87" t="s">
        <v>87</v>
      </c>
      <c r="I75" s="87">
        <v>84</v>
      </c>
      <c r="J75" s="87">
        <v>12</v>
      </c>
      <c r="K75" s="87">
        <v>1</v>
      </c>
      <c r="L75" s="87" t="s">
        <v>441</v>
      </c>
      <c r="M75" s="87" t="s">
        <v>408</v>
      </c>
      <c r="N75" s="87">
        <v>0.15</v>
      </c>
      <c r="O75" s="87">
        <v>2.8124999999999998E-4</v>
      </c>
      <c r="P75" s="87">
        <v>202.5</v>
      </c>
      <c r="Q75" s="87">
        <v>202.5</v>
      </c>
    </row>
    <row r="76" spans="2:17">
      <c r="B76" s="87">
        <v>61</v>
      </c>
      <c r="C76" s="87" t="s">
        <v>3</v>
      </c>
      <c r="D76" s="87">
        <v>3</v>
      </c>
      <c r="E76" s="87" t="s">
        <v>78</v>
      </c>
      <c r="F76" s="87" t="s">
        <v>3</v>
      </c>
      <c r="G76" s="87">
        <v>13</v>
      </c>
      <c r="H76" s="87" t="s">
        <v>88</v>
      </c>
      <c r="I76" s="87">
        <v>85</v>
      </c>
      <c r="J76" s="87">
        <v>13</v>
      </c>
      <c r="K76" s="87">
        <v>1</v>
      </c>
      <c r="L76" s="87" t="s">
        <v>441</v>
      </c>
      <c r="M76" s="87" t="s">
        <v>408</v>
      </c>
      <c r="N76" s="87">
        <v>0.15</v>
      </c>
      <c r="O76" s="87">
        <v>9.3750000000000002E-5</v>
      </c>
      <c r="P76" s="87">
        <v>67.5</v>
      </c>
      <c r="Q76" s="87">
        <v>67.5</v>
      </c>
    </row>
    <row r="77" spans="2:17">
      <c r="B77" s="87">
        <v>62</v>
      </c>
      <c r="C77" s="87" t="s">
        <v>3</v>
      </c>
      <c r="D77" s="87">
        <v>3</v>
      </c>
      <c r="E77" s="87" t="s">
        <v>78</v>
      </c>
      <c r="F77" s="87" t="s">
        <v>3</v>
      </c>
      <c r="G77" s="87">
        <v>14</v>
      </c>
      <c r="H77" s="87" t="s">
        <v>89</v>
      </c>
      <c r="I77" s="87">
        <v>86</v>
      </c>
      <c r="J77" s="87">
        <v>14</v>
      </c>
      <c r="K77" s="87">
        <v>1</v>
      </c>
      <c r="L77" s="87" t="s">
        <v>441</v>
      </c>
      <c r="M77" s="87" t="s">
        <v>408</v>
      </c>
      <c r="N77" s="87">
        <v>0.15</v>
      </c>
      <c r="O77" s="87">
        <v>3.1250000000000001E-5</v>
      </c>
      <c r="P77" s="87">
        <v>22.5</v>
      </c>
      <c r="Q77" s="87">
        <v>22.5</v>
      </c>
    </row>
    <row r="78" spans="2:17">
      <c r="B78" s="87">
        <v>63</v>
      </c>
      <c r="C78" s="87" t="s">
        <v>3</v>
      </c>
      <c r="D78" s="87">
        <v>3</v>
      </c>
      <c r="E78" s="87" t="s">
        <v>78</v>
      </c>
      <c r="F78" s="87" t="s">
        <v>3</v>
      </c>
      <c r="G78" s="87">
        <v>15</v>
      </c>
      <c r="H78" s="87" t="s">
        <v>90</v>
      </c>
      <c r="I78" s="87">
        <v>87</v>
      </c>
      <c r="J78" s="87">
        <v>15</v>
      </c>
      <c r="K78" s="87">
        <v>1</v>
      </c>
      <c r="L78" s="87" t="s">
        <v>441</v>
      </c>
      <c r="M78" s="87" t="s">
        <v>408</v>
      </c>
      <c r="N78" s="87">
        <v>0.15</v>
      </c>
      <c r="O78" s="87">
        <v>1.0416666666666666E-5</v>
      </c>
      <c r="P78" s="87">
        <v>7.5</v>
      </c>
      <c r="Q78" s="87">
        <v>7.5</v>
      </c>
    </row>
    <row r="79" spans="2:17">
      <c r="B79" s="87">
        <v>64</v>
      </c>
      <c r="C79" s="87" t="s">
        <v>3</v>
      </c>
      <c r="D79" s="87">
        <v>3</v>
      </c>
      <c r="E79" s="87" t="s">
        <v>78</v>
      </c>
      <c r="F79" s="87" t="s">
        <v>3</v>
      </c>
      <c r="G79" s="87">
        <v>16</v>
      </c>
      <c r="H79" s="87" t="s">
        <v>91</v>
      </c>
      <c r="I79" s="87">
        <v>88</v>
      </c>
      <c r="J79" s="87">
        <v>16</v>
      </c>
      <c r="K79" s="87">
        <v>1</v>
      </c>
      <c r="L79" s="87" t="s">
        <v>441</v>
      </c>
      <c r="M79" s="87" t="s">
        <v>408</v>
      </c>
      <c r="N79" s="87">
        <v>0.15</v>
      </c>
      <c r="O79" s="87">
        <v>3.4722222222222224E-6</v>
      </c>
      <c r="P79" s="87">
        <v>2.5</v>
      </c>
      <c r="Q79" s="87">
        <v>2.5</v>
      </c>
    </row>
    <row r="80" spans="2:17">
      <c r="B80" s="87">
        <v>65</v>
      </c>
      <c r="C80" s="87" t="s">
        <v>3</v>
      </c>
      <c r="D80" s="87">
        <v>1</v>
      </c>
      <c r="E80" s="87" t="s">
        <v>76</v>
      </c>
      <c r="F80" s="87" t="s">
        <v>4</v>
      </c>
      <c r="G80" s="87">
        <v>1</v>
      </c>
      <c r="H80" s="87" t="s">
        <v>96</v>
      </c>
      <c r="I80" s="87">
        <v>97</v>
      </c>
      <c r="J80" s="87">
        <v>1</v>
      </c>
      <c r="K80" s="87">
        <v>1</v>
      </c>
      <c r="L80" s="87" t="s">
        <v>441</v>
      </c>
      <c r="M80" s="87" t="s">
        <v>406</v>
      </c>
      <c r="N80" s="87">
        <v>20000</v>
      </c>
      <c r="O80" s="87">
        <v>50</v>
      </c>
      <c r="P80" s="87">
        <v>270</v>
      </c>
      <c r="Q80" s="87">
        <v>270</v>
      </c>
    </row>
    <row r="81" spans="2:17">
      <c r="B81" s="87">
        <v>66</v>
      </c>
      <c r="C81" s="87" t="s">
        <v>3</v>
      </c>
      <c r="D81" s="87">
        <v>1</v>
      </c>
      <c r="E81" s="87" t="s">
        <v>76</v>
      </c>
      <c r="F81" s="87" t="s">
        <v>4</v>
      </c>
      <c r="G81" s="87">
        <v>2</v>
      </c>
      <c r="H81" s="87" t="s">
        <v>97</v>
      </c>
      <c r="I81" s="87">
        <v>98</v>
      </c>
      <c r="J81" s="87">
        <v>2</v>
      </c>
      <c r="K81" s="87">
        <v>1</v>
      </c>
      <c r="L81" s="87" t="s">
        <v>441</v>
      </c>
      <c r="M81" s="87" t="s">
        <v>406</v>
      </c>
      <c r="N81" s="87">
        <v>20000</v>
      </c>
      <c r="O81" s="87">
        <v>16.666666666666668</v>
      </c>
      <c r="P81" s="87">
        <v>90</v>
      </c>
      <c r="Q81" s="87">
        <v>90</v>
      </c>
    </row>
    <row r="82" spans="2:17">
      <c r="B82" s="87">
        <v>67</v>
      </c>
      <c r="C82" s="87" t="s">
        <v>3</v>
      </c>
      <c r="D82" s="87">
        <v>1</v>
      </c>
      <c r="E82" s="87" t="s">
        <v>76</v>
      </c>
      <c r="F82" s="87" t="s">
        <v>4</v>
      </c>
      <c r="G82" s="87">
        <v>3</v>
      </c>
      <c r="H82" s="87" t="s">
        <v>98</v>
      </c>
      <c r="I82" s="87">
        <v>99</v>
      </c>
      <c r="J82" s="87">
        <v>3</v>
      </c>
      <c r="K82" s="87">
        <v>1</v>
      </c>
      <c r="L82" s="87" t="s">
        <v>441</v>
      </c>
      <c r="M82" s="87" t="s">
        <v>406</v>
      </c>
      <c r="N82" s="87">
        <v>20000</v>
      </c>
      <c r="O82" s="87">
        <v>5.5555555555555554</v>
      </c>
      <c r="P82" s="87">
        <v>30</v>
      </c>
      <c r="Q82" s="87">
        <v>30</v>
      </c>
    </row>
    <row r="83" spans="2:17">
      <c r="B83" s="87">
        <v>68</v>
      </c>
      <c r="C83" s="87" t="s">
        <v>3</v>
      </c>
      <c r="D83" s="87">
        <v>1</v>
      </c>
      <c r="E83" s="87" t="s">
        <v>76</v>
      </c>
      <c r="F83" s="87" t="s">
        <v>4</v>
      </c>
      <c r="G83" s="87">
        <v>4</v>
      </c>
      <c r="H83" s="87" t="s">
        <v>99</v>
      </c>
      <c r="I83" s="87">
        <v>100</v>
      </c>
      <c r="J83" s="87">
        <v>4</v>
      </c>
      <c r="K83" s="87">
        <v>1</v>
      </c>
      <c r="L83" s="87" t="s">
        <v>441</v>
      </c>
      <c r="M83" s="87" t="s">
        <v>406</v>
      </c>
      <c r="N83" s="87">
        <v>20000</v>
      </c>
      <c r="O83" s="87">
        <v>1.8518518518518519</v>
      </c>
      <c r="P83" s="87">
        <v>10</v>
      </c>
      <c r="Q83" s="87">
        <v>10</v>
      </c>
    </row>
    <row r="84" spans="2:17">
      <c r="B84" s="87">
        <v>69</v>
      </c>
      <c r="C84" s="87" t="s">
        <v>3</v>
      </c>
      <c r="D84" s="87">
        <v>2</v>
      </c>
      <c r="E84" s="87" t="s">
        <v>77</v>
      </c>
      <c r="F84" s="87" t="s">
        <v>4</v>
      </c>
      <c r="G84" s="87">
        <v>5</v>
      </c>
      <c r="H84" s="87" t="s">
        <v>100</v>
      </c>
      <c r="I84" s="87">
        <v>101</v>
      </c>
      <c r="J84" s="87">
        <v>5</v>
      </c>
      <c r="K84" s="87">
        <v>1</v>
      </c>
      <c r="L84" s="87" t="s">
        <v>441</v>
      </c>
      <c r="M84" s="87" t="s">
        <v>407</v>
      </c>
      <c r="N84" s="87">
        <v>110</v>
      </c>
      <c r="O84" s="87">
        <v>0.6162037037037037</v>
      </c>
      <c r="P84" s="87">
        <v>605</v>
      </c>
      <c r="Q84" s="87">
        <v>605</v>
      </c>
    </row>
    <row r="85" spans="2:17">
      <c r="B85" s="87">
        <v>70</v>
      </c>
      <c r="C85" s="87" t="s">
        <v>3</v>
      </c>
      <c r="D85" s="87">
        <v>2</v>
      </c>
      <c r="E85" s="87" t="s">
        <v>77</v>
      </c>
      <c r="F85" s="87" t="s">
        <v>4</v>
      </c>
      <c r="G85" s="87">
        <v>6</v>
      </c>
      <c r="H85" s="87" t="s">
        <v>101</v>
      </c>
      <c r="I85" s="87">
        <v>102</v>
      </c>
      <c r="J85" s="87">
        <v>6</v>
      </c>
      <c r="K85" s="87">
        <v>1</v>
      </c>
      <c r="L85" s="87" t="s">
        <v>441</v>
      </c>
      <c r="M85" s="87" t="s">
        <v>407</v>
      </c>
      <c r="N85" s="87">
        <v>110</v>
      </c>
      <c r="O85" s="87">
        <v>0.20625000000000002</v>
      </c>
      <c r="P85" s="87">
        <v>202.5</v>
      </c>
      <c r="Q85" s="87">
        <v>202.5</v>
      </c>
    </row>
    <row r="86" spans="2:17">
      <c r="B86" s="87">
        <v>71</v>
      </c>
      <c r="C86" s="87" t="s">
        <v>3</v>
      </c>
      <c r="D86" s="87">
        <v>2</v>
      </c>
      <c r="E86" s="87" t="s">
        <v>77</v>
      </c>
      <c r="F86" s="87" t="s">
        <v>4</v>
      </c>
      <c r="G86" s="87">
        <v>7</v>
      </c>
      <c r="H86" s="87" t="s">
        <v>102</v>
      </c>
      <c r="I86" s="87">
        <v>103</v>
      </c>
      <c r="J86" s="87">
        <v>7</v>
      </c>
      <c r="K86" s="87">
        <v>1</v>
      </c>
      <c r="L86" s="87" t="s">
        <v>441</v>
      </c>
      <c r="M86" s="87" t="s">
        <v>407</v>
      </c>
      <c r="N86" s="87">
        <v>110</v>
      </c>
      <c r="O86" s="87">
        <v>6.8750000000000006E-2</v>
      </c>
      <c r="P86" s="87">
        <v>67.5</v>
      </c>
      <c r="Q86" s="87">
        <v>67.5</v>
      </c>
    </row>
    <row r="87" spans="2:17">
      <c r="B87" s="87">
        <v>72</v>
      </c>
      <c r="C87" s="87" t="s">
        <v>3</v>
      </c>
      <c r="D87" s="87">
        <v>2</v>
      </c>
      <c r="E87" s="87" t="s">
        <v>77</v>
      </c>
      <c r="F87" s="87" t="s">
        <v>4</v>
      </c>
      <c r="G87" s="87">
        <v>8</v>
      </c>
      <c r="H87" s="87" t="s">
        <v>103</v>
      </c>
      <c r="I87" s="87">
        <v>104</v>
      </c>
      <c r="J87" s="87">
        <v>8</v>
      </c>
      <c r="K87" s="87">
        <v>1</v>
      </c>
      <c r="L87" s="87" t="s">
        <v>441</v>
      </c>
      <c r="M87" s="87" t="s">
        <v>407</v>
      </c>
      <c r="N87" s="87">
        <v>110</v>
      </c>
      <c r="O87" s="87">
        <v>2.2916666666666669E-2</v>
      </c>
      <c r="P87" s="87">
        <v>22.5</v>
      </c>
      <c r="Q87" s="87">
        <v>22.5</v>
      </c>
    </row>
    <row r="88" spans="2:17">
      <c r="B88" s="87">
        <v>73</v>
      </c>
      <c r="C88" s="87" t="s">
        <v>3</v>
      </c>
      <c r="D88" s="87">
        <v>2</v>
      </c>
      <c r="E88" s="87" t="s">
        <v>77</v>
      </c>
      <c r="F88" s="87" t="s">
        <v>4</v>
      </c>
      <c r="G88" s="87">
        <v>9</v>
      </c>
      <c r="H88" s="87" t="s">
        <v>104</v>
      </c>
      <c r="I88" s="87">
        <v>105</v>
      </c>
      <c r="J88" s="87">
        <v>9</v>
      </c>
      <c r="K88" s="87">
        <v>1</v>
      </c>
      <c r="L88" s="87" t="s">
        <v>441</v>
      </c>
      <c r="M88" s="87" t="s">
        <v>407</v>
      </c>
      <c r="N88" s="87">
        <v>110</v>
      </c>
      <c r="O88" s="87">
        <v>7.6388888888888886E-3</v>
      </c>
      <c r="P88" s="87">
        <v>7.5</v>
      </c>
      <c r="Q88" s="87">
        <v>7.5</v>
      </c>
    </row>
    <row r="89" spans="2:17">
      <c r="B89" s="87">
        <v>74</v>
      </c>
      <c r="C89" s="87" t="s">
        <v>3</v>
      </c>
      <c r="D89" s="87">
        <v>2</v>
      </c>
      <c r="E89" s="87" t="s">
        <v>77</v>
      </c>
      <c r="F89" s="87" t="s">
        <v>4</v>
      </c>
      <c r="G89" s="87">
        <v>10</v>
      </c>
      <c r="H89" s="87" t="s">
        <v>105</v>
      </c>
      <c r="I89" s="87">
        <v>106</v>
      </c>
      <c r="J89" s="87">
        <v>10</v>
      </c>
      <c r="K89" s="87">
        <v>1</v>
      </c>
      <c r="L89" s="87" t="s">
        <v>441</v>
      </c>
      <c r="M89" s="87" t="s">
        <v>407</v>
      </c>
      <c r="N89" s="87">
        <v>110</v>
      </c>
      <c r="O89" s="87">
        <v>2.5462962962962965E-3</v>
      </c>
      <c r="P89" s="87">
        <v>2.5</v>
      </c>
      <c r="Q89" s="87">
        <v>2.5</v>
      </c>
    </row>
    <row r="90" spans="2:17">
      <c r="B90" s="87">
        <v>75</v>
      </c>
      <c r="C90" s="87" t="s">
        <v>3</v>
      </c>
      <c r="D90" s="87">
        <v>3</v>
      </c>
      <c r="E90" s="87" t="s">
        <v>78</v>
      </c>
      <c r="F90" s="87" t="s">
        <v>4</v>
      </c>
      <c r="G90" s="87">
        <v>11</v>
      </c>
      <c r="H90" s="87" t="s">
        <v>106</v>
      </c>
      <c r="I90" s="87">
        <v>107</v>
      </c>
      <c r="J90" s="87">
        <v>11</v>
      </c>
      <c r="K90" s="87">
        <v>1</v>
      </c>
      <c r="L90" s="87" t="s">
        <v>441</v>
      </c>
      <c r="M90" s="87" t="s">
        <v>408</v>
      </c>
      <c r="N90" s="87">
        <v>0.15</v>
      </c>
      <c r="O90" s="87">
        <v>8.4722222222222219E-4</v>
      </c>
      <c r="P90" s="87">
        <v>610</v>
      </c>
      <c r="Q90" s="87">
        <v>610</v>
      </c>
    </row>
    <row r="91" spans="2:17">
      <c r="B91" s="87">
        <v>76</v>
      </c>
      <c r="C91" s="87" t="s">
        <v>3</v>
      </c>
      <c r="D91" s="87">
        <v>3</v>
      </c>
      <c r="E91" s="87" t="s">
        <v>78</v>
      </c>
      <c r="F91" s="87" t="s">
        <v>4</v>
      </c>
      <c r="G91" s="87">
        <v>12</v>
      </c>
      <c r="H91" s="87" t="s">
        <v>107</v>
      </c>
      <c r="I91" s="87">
        <v>108</v>
      </c>
      <c r="J91" s="87">
        <v>12</v>
      </c>
      <c r="K91" s="87">
        <v>1</v>
      </c>
      <c r="L91" s="87" t="s">
        <v>441</v>
      </c>
      <c r="M91" s="87" t="s">
        <v>408</v>
      </c>
      <c r="N91" s="87">
        <v>0.15</v>
      </c>
      <c r="O91" s="87">
        <v>2.8124999999999998E-4</v>
      </c>
      <c r="P91" s="87">
        <v>202.5</v>
      </c>
      <c r="Q91" s="87">
        <v>202.5</v>
      </c>
    </row>
    <row r="92" spans="2:17">
      <c r="B92" s="87">
        <v>77</v>
      </c>
      <c r="C92" s="87" t="s">
        <v>3</v>
      </c>
      <c r="D92" s="87">
        <v>3</v>
      </c>
      <c r="E92" s="87" t="s">
        <v>78</v>
      </c>
      <c r="F92" s="87" t="s">
        <v>4</v>
      </c>
      <c r="G92" s="87">
        <v>13</v>
      </c>
      <c r="H92" s="87" t="s">
        <v>108</v>
      </c>
      <c r="I92" s="87">
        <v>109</v>
      </c>
      <c r="J92" s="87">
        <v>13</v>
      </c>
      <c r="K92" s="87">
        <v>1</v>
      </c>
      <c r="L92" s="87" t="s">
        <v>441</v>
      </c>
      <c r="M92" s="87" t="s">
        <v>408</v>
      </c>
      <c r="N92" s="87">
        <v>0.15</v>
      </c>
      <c r="O92" s="87">
        <v>9.3750000000000002E-5</v>
      </c>
      <c r="P92" s="87">
        <v>67.5</v>
      </c>
      <c r="Q92" s="87">
        <v>67.5</v>
      </c>
    </row>
    <row r="93" spans="2:17">
      <c r="B93" s="87">
        <v>78</v>
      </c>
      <c r="C93" s="87" t="s">
        <v>3</v>
      </c>
      <c r="D93" s="87">
        <v>3</v>
      </c>
      <c r="E93" s="87" t="s">
        <v>78</v>
      </c>
      <c r="F93" s="87" t="s">
        <v>4</v>
      </c>
      <c r="G93" s="87">
        <v>14</v>
      </c>
      <c r="H93" s="87" t="s">
        <v>109</v>
      </c>
      <c r="I93" s="87">
        <v>110</v>
      </c>
      <c r="J93" s="87">
        <v>14</v>
      </c>
      <c r="K93" s="87">
        <v>1</v>
      </c>
      <c r="L93" s="87" t="s">
        <v>441</v>
      </c>
      <c r="M93" s="87" t="s">
        <v>408</v>
      </c>
      <c r="N93" s="87">
        <v>0.15</v>
      </c>
      <c r="O93" s="87">
        <v>3.1250000000000001E-5</v>
      </c>
      <c r="P93" s="87">
        <v>22.5</v>
      </c>
      <c r="Q93" s="87">
        <v>22.5</v>
      </c>
    </row>
    <row r="94" spans="2:17">
      <c r="B94" s="87">
        <v>79</v>
      </c>
      <c r="C94" s="87" t="s">
        <v>3</v>
      </c>
      <c r="D94" s="87">
        <v>3</v>
      </c>
      <c r="E94" s="87" t="s">
        <v>78</v>
      </c>
      <c r="F94" s="87" t="s">
        <v>4</v>
      </c>
      <c r="G94" s="87">
        <v>15</v>
      </c>
      <c r="H94" s="87" t="s">
        <v>110</v>
      </c>
      <c r="I94" s="87">
        <v>111</v>
      </c>
      <c r="J94" s="87">
        <v>15</v>
      </c>
      <c r="K94" s="87">
        <v>1</v>
      </c>
      <c r="L94" s="87" t="s">
        <v>441</v>
      </c>
      <c r="M94" s="87" t="s">
        <v>408</v>
      </c>
      <c r="N94" s="87">
        <v>0.15</v>
      </c>
      <c r="O94" s="87">
        <v>1.0416666666666666E-5</v>
      </c>
      <c r="P94" s="87">
        <v>7.5</v>
      </c>
      <c r="Q94" s="87">
        <v>7.5</v>
      </c>
    </row>
    <row r="95" spans="2:17">
      <c r="B95" s="87">
        <v>80</v>
      </c>
      <c r="C95" s="87" t="s">
        <v>3</v>
      </c>
      <c r="D95" s="87">
        <v>3</v>
      </c>
      <c r="E95" s="87" t="s">
        <v>78</v>
      </c>
      <c r="F95" s="87" t="s">
        <v>4</v>
      </c>
      <c r="G95" s="87">
        <v>16</v>
      </c>
      <c r="H95" s="87" t="s">
        <v>111</v>
      </c>
      <c r="I95" s="87">
        <v>112</v>
      </c>
      <c r="J95" s="87">
        <v>16</v>
      </c>
      <c r="K95" s="87">
        <v>1</v>
      </c>
      <c r="L95" s="87" t="s">
        <v>441</v>
      </c>
      <c r="M95" s="87" t="s">
        <v>408</v>
      </c>
      <c r="N95" s="87">
        <v>0.15</v>
      </c>
      <c r="O95" s="87">
        <v>3.4722222222222224E-6</v>
      </c>
      <c r="P95" s="87">
        <v>2.5</v>
      </c>
      <c r="Q95" s="87">
        <v>2.5</v>
      </c>
    </row>
    <row r="96" spans="2:17">
      <c r="B96" s="87">
        <v>81</v>
      </c>
      <c r="C96" s="87" t="s">
        <v>3</v>
      </c>
      <c r="D96" s="87">
        <v>1</v>
      </c>
      <c r="E96" s="87" t="s">
        <v>76</v>
      </c>
      <c r="F96" s="87" t="s">
        <v>5</v>
      </c>
      <c r="G96" s="87">
        <v>1</v>
      </c>
      <c r="H96" s="87" t="s">
        <v>116</v>
      </c>
      <c r="I96" s="87">
        <v>121</v>
      </c>
      <c r="J96" s="87">
        <v>1</v>
      </c>
      <c r="K96" s="87">
        <v>1</v>
      </c>
      <c r="L96" s="87" t="s">
        <v>441</v>
      </c>
      <c r="M96" s="87" t="s">
        <v>406</v>
      </c>
      <c r="N96" s="87">
        <v>20000</v>
      </c>
      <c r="O96" s="87">
        <v>50</v>
      </c>
      <c r="P96" s="87">
        <v>270</v>
      </c>
      <c r="Q96" s="87">
        <v>270</v>
      </c>
    </row>
    <row r="97" spans="2:17">
      <c r="B97" s="87">
        <v>82</v>
      </c>
      <c r="C97" s="87" t="s">
        <v>3</v>
      </c>
      <c r="D97" s="87">
        <v>1</v>
      </c>
      <c r="E97" s="87" t="s">
        <v>76</v>
      </c>
      <c r="F97" s="87" t="s">
        <v>5</v>
      </c>
      <c r="G97" s="87">
        <v>2</v>
      </c>
      <c r="H97" s="87" t="s">
        <v>117</v>
      </c>
      <c r="I97" s="87">
        <v>122</v>
      </c>
      <c r="J97" s="87">
        <v>2</v>
      </c>
      <c r="K97" s="87">
        <v>1</v>
      </c>
      <c r="L97" s="87" t="s">
        <v>441</v>
      </c>
      <c r="M97" s="87" t="s">
        <v>406</v>
      </c>
      <c r="N97" s="87">
        <v>20000</v>
      </c>
      <c r="O97" s="87">
        <v>16.666666666666668</v>
      </c>
      <c r="P97" s="87">
        <v>90</v>
      </c>
      <c r="Q97" s="87">
        <v>90</v>
      </c>
    </row>
    <row r="98" spans="2:17">
      <c r="B98" s="87">
        <v>83</v>
      </c>
      <c r="C98" s="87" t="s">
        <v>3</v>
      </c>
      <c r="D98" s="87">
        <v>1</v>
      </c>
      <c r="E98" s="87" t="s">
        <v>76</v>
      </c>
      <c r="F98" s="87" t="s">
        <v>5</v>
      </c>
      <c r="G98" s="87">
        <v>3</v>
      </c>
      <c r="H98" s="87" t="s">
        <v>118</v>
      </c>
      <c r="I98" s="87">
        <v>123</v>
      </c>
      <c r="J98" s="87">
        <v>3</v>
      </c>
      <c r="K98" s="87">
        <v>1</v>
      </c>
      <c r="L98" s="87" t="s">
        <v>441</v>
      </c>
      <c r="M98" s="87" t="s">
        <v>406</v>
      </c>
      <c r="N98" s="87">
        <v>20000</v>
      </c>
      <c r="O98" s="87">
        <v>5.5555555555555554</v>
      </c>
      <c r="P98" s="87">
        <v>30</v>
      </c>
      <c r="Q98" s="87">
        <v>30</v>
      </c>
    </row>
    <row r="99" spans="2:17">
      <c r="B99" s="87">
        <v>84</v>
      </c>
      <c r="C99" s="87" t="s">
        <v>3</v>
      </c>
      <c r="D99" s="87">
        <v>1</v>
      </c>
      <c r="E99" s="87" t="s">
        <v>76</v>
      </c>
      <c r="F99" s="87" t="s">
        <v>5</v>
      </c>
      <c r="G99" s="87">
        <v>4</v>
      </c>
      <c r="H99" s="87" t="s">
        <v>119</v>
      </c>
      <c r="I99" s="87">
        <v>124</v>
      </c>
      <c r="J99" s="87">
        <v>4</v>
      </c>
      <c r="K99" s="87">
        <v>1</v>
      </c>
      <c r="L99" s="87" t="s">
        <v>441</v>
      </c>
      <c r="M99" s="87" t="s">
        <v>406</v>
      </c>
      <c r="N99" s="87">
        <v>20000</v>
      </c>
      <c r="O99" s="87">
        <v>1.8518518518518519</v>
      </c>
      <c r="P99" s="87">
        <v>10</v>
      </c>
      <c r="Q99" s="87">
        <v>10</v>
      </c>
    </row>
    <row r="100" spans="2:17">
      <c r="B100" s="87">
        <v>85</v>
      </c>
      <c r="C100" s="87" t="s">
        <v>3</v>
      </c>
      <c r="D100" s="87">
        <v>2</v>
      </c>
      <c r="E100" s="87" t="s">
        <v>77</v>
      </c>
      <c r="F100" s="87" t="s">
        <v>5</v>
      </c>
      <c r="G100" s="87">
        <v>5</v>
      </c>
      <c r="H100" s="87" t="s">
        <v>120</v>
      </c>
      <c r="I100" s="87">
        <v>125</v>
      </c>
      <c r="J100" s="87">
        <v>5</v>
      </c>
      <c r="K100" s="87">
        <v>1</v>
      </c>
      <c r="L100" s="87" t="s">
        <v>441</v>
      </c>
      <c r="M100" s="87" t="s">
        <v>407</v>
      </c>
      <c r="N100" s="87">
        <v>110</v>
      </c>
      <c r="O100" s="87">
        <v>0.6162037037037037</v>
      </c>
      <c r="P100" s="87">
        <v>605</v>
      </c>
      <c r="Q100" s="87">
        <v>605</v>
      </c>
    </row>
    <row r="101" spans="2:17">
      <c r="B101" s="87">
        <v>86</v>
      </c>
      <c r="C101" s="87" t="s">
        <v>3</v>
      </c>
      <c r="D101" s="87">
        <v>2</v>
      </c>
      <c r="E101" s="87" t="s">
        <v>77</v>
      </c>
      <c r="F101" s="87" t="s">
        <v>5</v>
      </c>
      <c r="G101" s="87">
        <v>6</v>
      </c>
      <c r="H101" s="87" t="s">
        <v>121</v>
      </c>
      <c r="I101" s="87">
        <v>126</v>
      </c>
      <c r="J101" s="87">
        <v>6</v>
      </c>
      <c r="K101" s="87">
        <v>1</v>
      </c>
      <c r="L101" s="87" t="s">
        <v>441</v>
      </c>
      <c r="M101" s="87" t="s">
        <v>407</v>
      </c>
      <c r="N101" s="87">
        <v>110</v>
      </c>
      <c r="O101" s="87">
        <v>0.20625000000000002</v>
      </c>
      <c r="P101" s="87">
        <v>202.5</v>
      </c>
      <c r="Q101" s="87">
        <v>202.5</v>
      </c>
    </row>
    <row r="102" spans="2:17">
      <c r="B102" s="87">
        <v>87</v>
      </c>
      <c r="C102" s="87" t="s">
        <v>3</v>
      </c>
      <c r="D102" s="87">
        <v>2</v>
      </c>
      <c r="E102" s="87" t="s">
        <v>77</v>
      </c>
      <c r="F102" s="87" t="s">
        <v>5</v>
      </c>
      <c r="G102" s="87">
        <v>7</v>
      </c>
      <c r="H102" s="87" t="s">
        <v>122</v>
      </c>
      <c r="I102" s="87">
        <v>127</v>
      </c>
      <c r="J102" s="87">
        <v>7</v>
      </c>
      <c r="K102" s="87">
        <v>1</v>
      </c>
      <c r="L102" s="87" t="s">
        <v>441</v>
      </c>
      <c r="M102" s="87" t="s">
        <v>407</v>
      </c>
      <c r="N102" s="87">
        <v>110</v>
      </c>
      <c r="O102" s="87">
        <v>6.8750000000000006E-2</v>
      </c>
      <c r="P102" s="87">
        <v>67.5</v>
      </c>
      <c r="Q102" s="87">
        <v>67.5</v>
      </c>
    </row>
    <row r="103" spans="2:17">
      <c r="B103" s="87">
        <v>88</v>
      </c>
      <c r="C103" s="87" t="s">
        <v>3</v>
      </c>
      <c r="D103" s="87">
        <v>2</v>
      </c>
      <c r="E103" s="87" t="s">
        <v>77</v>
      </c>
      <c r="F103" s="87" t="s">
        <v>5</v>
      </c>
      <c r="G103" s="87">
        <v>8</v>
      </c>
      <c r="H103" s="87" t="s">
        <v>123</v>
      </c>
      <c r="I103" s="87">
        <v>128</v>
      </c>
      <c r="J103" s="87">
        <v>8</v>
      </c>
      <c r="K103" s="87">
        <v>1</v>
      </c>
      <c r="L103" s="87" t="s">
        <v>441</v>
      </c>
      <c r="M103" s="87" t="s">
        <v>407</v>
      </c>
      <c r="N103" s="87">
        <v>110</v>
      </c>
      <c r="O103" s="87">
        <v>2.2916666666666669E-2</v>
      </c>
      <c r="P103" s="87">
        <v>22.5</v>
      </c>
      <c r="Q103" s="87">
        <v>22.5</v>
      </c>
    </row>
    <row r="104" spans="2:17">
      <c r="B104" s="87">
        <v>89</v>
      </c>
      <c r="C104" s="87" t="s">
        <v>3</v>
      </c>
      <c r="D104" s="87">
        <v>2</v>
      </c>
      <c r="E104" s="87" t="s">
        <v>77</v>
      </c>
      <c r="F104" s="87" t="s">
        <v>5</v>
      </c>
      <c r="G104" s="87">
        <v>9</v>
      </c>
      <c r="H104" s="87" t="s">
        <v>124</v>
      </c>
      <c r="I104" s="87">
        <v>129</v>
      </c>
      <c r="J104" s="87">
        <v>9</v>
      </c>
      <c r="K104" s="87">
        <v>1</v>
      </c>
      <c r="L104" s="87" t="s">
        <v>441</v>
      </c>
      <c r="M104" s="87" t="s">
        <v>407</v>
      </c>
      <c r="N104" s="87">
        <v>110</v>
      </c>
      <c r="O104" s="87">
        <v>7.6388888888888886E-3</v>
      </c>
      <c r="P104" s="87">
        <v>7.5</v>
      </c>
      <c r="Q104" s="87">
        <v>7.5</v>
      </c>
    </row>
    <row r="105" spans="2:17">
      <c r="B105" s="87">
        <v>90</v>
      </c>
      <c r="C105" s="87" t="s">
        <v>3</v>
      </c>
      <c r="D105" s="87">
        <v>2</v>
      </c>
      <c r="E105" s="87" t="s">
        <v>77</v>
      </c>
      <c r="F105" s="87" t="s">
        <v>5</v>
      </c>
      <c r="G105" s="87">
        <v>10</v>
      </c>
      <c r="H105" s="87" t="s">
        <v>125</v>
      </c>
      <c r="I105" s="87">
        <v>130</v>
      </c>
      <c r="J105" s="87">
        <v>10</v>
      </c>
      <c r="K105" s="87">
        <v>1</v>
      </c>
      <c r="L105" s="87" t="s">
        <v>441</v>
      </c>
      <c r="M105" s="87" t="s">
        <v>407</v>
      </c>
      <c r="N105" s="87">
        <v>110</v>
      </c>
      <c r="O105" s="87">
        <v>2.5462962962962965E-3</v>
      </c>
      <c r="P105" s="87">
        <v>2.5</v>
      </c>
      <c r="Q105" s="87">
        <v>2.5</v>
      </c>
    </row>
    <row r="106" spans="2:17">
      <c r="B106" s="87">
        <v>91</v>
      </c>
      <c r="C106" s="87" t="s">
        <v>3</v>
      </c>
      <c r="D106" s="87">
        <v>3</v>
      </c>
      <c r="E106" s="87" t="s">
        <v>78</v>
      </c>
      <c r="F106" s="87" t="s">
        <v>5</v>
      </c>
      <c r="G106" s="87">
        <v>11</v>
      </c>
      <c r="H106" s="87" t="s">
        <v>126</v>
      </c>
      <c r="I106" s="87">
        <v>131</v>
      </c>
      <c r="J106" s="87">
        <v>11</v>
      </c>
      <c r="K106" s="87">
        <v>1</v>
      </c>
      <c r="L106" s="87" t="s">
        <v>441</v>
      </c>
      <c r="M106" s="87" t="s">
        <v>408</v>
      </c>
      <c r="N106" s="87">
        <v>0.15</v>
      </c>
      <c r="O106" s="87">
        <v>8.4722222222222219E-4</v>
      </c>
      <c r="P106" s="87">
        <v>610</v>
      </c>
      <c r="Q106" s="87">
        <v>610</v>
      </c>
    </row>
    <row r="107" spans="2:17">
      <c r="B107" s="87">
        <v>92</v>
      </c>
      <c r="C107" s="87" t="s">
        <v>3</v>
      </c>
      <c r="D107" s="87">
        <v>3</v>
      </c>
      <c r="E107" s="87" t="s">
        <v>78</v>
      </c>
      <c r="F107" s="87" t="s">
        <v>5</v>
      </c>
      <c r="G107" s="87">
        <v>12</v>
      </c>
      <c r="H107" s="87" t="s">
        <v>127</v>
      </c>
      <c r="I107" s="87">
        <v>132</v>
      </c>
      <c r="J107" s="87">
        <v>12</v>
      </c>
      <c r="K107" s="87">
        <v>1</v>
      </c>
      <c r="L107" s="87" t="s">
        <v>441</v>
      </c>
      <c r="M107" s="87" t="s">
        <v>408</v>
      </c>
      <c r="N107" s="87">
        <v>0.15</v>
      </c>
      <c r="O107" s="87">
        <v>2.8124999999999998E-4</v>
      </c>
      <c r="P107" s="87">
        <v>202.5</v>
      </c>
      <c r="Q107" s="87">
        <v>202.5</v>
      </c>
    </row>
    <row r="108" spans="2:17">
      <c r="B108" s="87">
        <v>93</v>
      </c>
      <c r="C108" s="87" t="s">
        <v>3</v>
      </c>
      <c r="D108" s="87">
        <v>3</v>
      </c>
      <c r="E108" s="87" t="s">
        <v>78</v>
      </c>
      <c r="F108" s="87" t="s">
        <v>5</v>
      </c>
      <c r="G108" s="87">
        <v>13</v>
      </c>
      <c r="H108" s="87" t="s">
        <v>128</v>
      </c>
      <c r="I108" s="87">
        <v>133</v>
      </c>
      <c r="J108" s="87">
        <v>13</v>
      </c>
      <c r="K108" s="87">
        <v>1</v>
      </c>
      <c r="L108" s="87" t="s">
        <v>441</v>
      </c>
      <c r="M108" s="87" t="s">
        <v>408</v>
      </c>
      <c r="N108" s="87">
        <v>0.15</v>
      </c>
      <c r="O108" s="87">
        <v>9.3750000000000002E-5</v>
      </c>
      <c r="P108" s="87">
        <v>67.5</v>
      </c>
      <c r="Q108" s="87">
        <v>67.5</v>
      </c>
    </row>
    <row r="109" spans="2:17">
      <c r="B109" s="87">
        <v>94</v>
      </c>
      <c r="C109" s="87" t="s">
        <v>3</v>
      </c>
      <c r="D109" s="87">
        <v>3</v>
      </c>
      <c r="E109" s="87" t="s">
        <v>78</v>
      </c>
      <c r="F109" s="87" t="s">
        <v>5</v>
      </c>
      <c r="G109" s="87">
        <v>14</v>
      </c>
      <c r="H109" s="87" t="s">
        <v>129</v>
      </c>
      <c r="I109" s="87">
        <v>134</v>
      </c>
      <c r="J109" s="87">
        <v>14</v>
      </c>
      <c r="K109" s="87">
        <v>1</v>
      </c>
      <c r="L109" s="87" t="s">
        <v>441</v>
      </c>
      <c r="M109" s="87" t="s">
        <v>408</v>
      </c>
      <c r="N109" s="87">
        <v>0.15</v>
      </c>
      <c r="O109" s="87">
        <v>3.1250000000000001E-5</v>
      </c>
      <c r="P109" s="87">
        <v>22.5</v>
      </c>
      <c r="Q109" s="87">
        <v>22.5</v>
      </c>
    </row>
    <row r="110" spans="2:17">
      <c r="B110" s="87">
        <v>95</v>
      </c>
      <c r="C110" s="87" t="s">
        <v>3</v>
      </c>
      <c r="D110" s="87">
        <v>3</v>
      </c>
      <c r="E110" s="87" t="s">
        <v>78</v>
      </c>
      <c r="F110" s="87" t="s">
        <v>5</v>
      </c>
      <c r="G110" s="87">
        <v>15</v>
      </c>
      <c r="H110" s="87" t="s">
        <v>130</v>
      </c>
      <c r="I110" s="87">
        <v>135</v>
      </c>
      <c r="J110" s="87">
        <v>15</v>
      </c>
      <c r="K110" s="87">
        <v>1</v>
      </c>
      <c r="L110" s="87" t="s">
        <v>441</v>
      </c>
      <c r="M110" s="87" t="s">
        <v>408</v>
      </c>
      <c r="N110" s="87">
        <v>0.15</v>
      </c>
      <c r="O110" s="87">
        <v>1.0416666666666666E-5</v>
      </c>
      <c r="P110" s="87">
        <v>7.5</v>
      </c>
      <c r="Q110" s="87">
        <v>7.5</v>
      </c>
    </row>
    <row r="111" spans="2:17">
      <c r="B111" s="87">
        <v>96</v>
      </c>
      <c r="C111" s="87" t="s">
        <v>3</v>
      </c>
      <c r="D111" s="87">
        <v>3</v>
      </c>
      <c r="E111" s="87" t="s">
        <v>78</v>
      </c>
      <c r="F111" s="87" t="s">
        <v>5</v>
      </c>
      <c r="G111" s="87">
        <v>16</v>
      </c>
      <c r="H111" s="87" t="s">
        <v>131</v>
      </c>
      <c r="I111" s="87">
        <v>136</v>
      </c>
      <c r="J111" s="87">
        <v>16</v>
      </c>
      <c r="K111" s="87">
        <v>1</v>
      </c>
      <c r="L111" s="87" t="s">
        <v>441</v>
      </c>
      <c r="M111" s="87" t="s">
        <v>408</v>
      </c>
      <c r="N111" s="87">
        <v>0.15</v>
      </c>
      <c r="O111" s="87">
        <v>3.4722222222222224E-6</v>
      </c>
      <c r="P111" s="87">
        <v>2.5</v>
      </c>
      <c r="Q111" s="87">
        <v>2.5</v>
      </c>
    </row>
    <row r="112" spans="2:17">
      <c r="B112" s="87">
        <v>97</v>
      </c>
      <c r="C112" s="87" t="s">
        <v>3</v>
      </c>
      <c r="D112" s="87">
        <v>1</v>
      </c>
      <c r="E112" s="87" t="s">
        <v>76</v>
      </c>
      <c r="F112" s="87" t="s">
        <v>6</v>
      </c>
      <c r="G112" s="87">
        <v>1</v>
      </c>
      <c r="H112" s="87" t="s">
        <v>136</v>
      </c>
      <c r="I112" s="87">
        <v>145</v>
      </c>
      <c r="J112" s="87">
        <v>1</v>
      </c>
      <c r="K112" s="87">
        <v>1</v>
      </c>
      <c r="L112" s="87" t="s">
        <v>441</v>
      </c>
      <c r="M112" s="87" t="s">
        <v>406</v>
      </c>
      <c r="N112" s="87">
        <v>20000</v>
      </c>
      <c r="O112" s="87">
        <v>50</v>
      </c>
      <c r="P112" s="87">
        <v>270</v>
      </c>
      <c r="Q112" s="87">
        <v>270</v>
      </c>
    </row>
    <row r="113" spans="2:17">
      <c r="B113" s="87">
        <v>98</v>
      </c>
      <c r="C113" s="87" t="s">
        <v>3</v>
      </c>
      <c r="D113" s="87">
        <v>1</v>
      </c>
      <c r="E113" s="87" t="s">
        <v>76</v>
      </c>
      <c r="F113" s="87" t="s">
        <v>6</v>
      </c>
      <c r="G113" s="87">
        <v>2</v>
      </c>
      <c r="H113" s="87" t="s">
        <v>137</v>
      </c>
      <c r="I113" s="87">
        <v>146</v>
      </c>
      <c r="J113" s="87">
        <v>2</v>
      </c>
      <c r="K113" s="87">
        <v>1</v>
      </c>
      <c r="L113" s="87" t="s">
        <v>441</v>
      </c>
      <c r="M113" s="87" t="s">
        <v>406</v>
      </c>
      <c r="N113" s="87">
        <v>20000</v>
      </c>
      <c r="O113" s="87">
        <v>16.666666666666668</v>
      </c>
      <c r="P113" s="87">
        <v>90</v>
      </c>
      <c r="Q113" s="87">
        <v>90</v>
      </c>
    </row>
    <row r="114" spans="2:17">
      <c r="B114" s="87">
        <v>99</v>
      </c>
      <c r="C114" s="87" t="s">
        <v>3</v>
      </c>
      <c r="D114" s="87">
        <v>1</v>
      </c>
      <c r="E114" s="87" t="s">
        <v>76</v>
      </c>
      <c r="F114" s="87" t="s">
        <v>6</v>
      </c>
      <c r="G114" s="87">
        <v>3</v>
      </c>
      <c r="H114" s="87" t="s">
        <v>138</v>
      </c>
      <c r="I114" s="87">
        <v>147</v>
      </c>
      <c r="J114" s="87">
        <v>3</v>
      </c>
      <c r="K114" s="87">
        <v>1</v>
      </c>
      <c r="L114" s="87" t="s">
        <v>441</v>
      </c>
      <c r="M114" s="87" t="s">
        <v>406</v>
      </c>
      <c r="N114" s="87">
        <v>20000</v>
      </c>
      <c r="O114" s="87">
        <v>5.5555555555555554</v>
      </c>
      <c r="P114" s="87">
        <v>30</v>
      </c>
      <c r="Q114" s="87">
        <v>30</v>
      </c>
    </row>
    <row r="115" spans="2:17">
      <c r="B115" s="87">
        <v>100</v>
      </c>
      <c r="C115" s="87" t="s">
        <v>3</v>
      </c>
      <c r="D115" s="87">
        <v>1</v>
      </c>
      <c r="E115" s="87" t="s">
        <v>76</v>
      </c>
      <c r="F115" s="87" t="s">
        <v>6</v>
      </c>
      <c r="G115" s="87">
        <v>4</v>
      </c>
      <c r="H115" s="87" t="s">
        <v>139</v>
      </c>
      <c r="I115" s="87">
        <v>148</v>
      </c>
      <c r="J115" s="87">
        <v>4</v>
      </c>
      <c r="K115" s="87">
        <v>1</v>
      </c>
      <c r="L115" s="87" t="s">
        <v>441</v>
      </c>
      <c r="M115" s="87" t="s">
        <v>406</v>
      </c>
      <c r="N115" s="87">
        <v>20000</v>
      </c>
      <c r="O115" s="87">
        <v>1.8518518518518519</v>
      </c>
      <c r="P115" s="87">
        <v>10</v>
      </c>
      <c r="Q115" s="87">
        <v>10</v>
      </c>
    </row>
    <row r="116" spans="2:17">
      <c r="B116" s="87">
        <v>101</v>
      </c>
      <c r="C116" s="87" t="s">
        <v>3</v>
      </c>
      <c r="D116" s="87">
        <v>2</v>
      </c>
      <c r="E116" s="87" t="s">
        <v>77</v>
      </c>
      <c r="F116" s="87" t="s">
        <v>6</v>
      </c>
      <c r="G116" s="87">
        <v>5</v>
      </c>
      <c r="H116" s="87" t="s">
        <v>140</v>
      </c>
      <c r="I116" s="87">
        <v>149</v>
      </c>
      <c r="J116" s="87">
        <v>5</v>
      </c>
      <c r="K116" s="87">
        <v>1</v>
      </c>
      <c r="L116" s="87" t="s">
        <v>441</v>
      </c>
      <c r="M116" s="87" t="s">
        <v>407</v>
      </c>
      <c r="N116" s="87">
        <v>110</v>
      </c>
      <c r="O116" s="87">
        <v>0.6162037037037037</v>
      </c>
      <c r="P116" s="87">
        <v>605</v>
      </c>
      <c r="Q116" s="87">
        <v>605</v>
      </c>
    </row>
    <row r="117" spans="2:17">
      <c r="B117" s="87">
        <v>102</v>
      </c>
      <c r="C117" s="87" t="s">
        <v>3</v>
      </c>
      <c r="D117" s="87">
        <v>2</v>
      </c>
      <c r="E117" s="87" t="s">
        <v>77</v>
      </c>
      <c r="F117" s="87" t="s">
        <v>6</v>
      </c>
      <c r="G117" s="87">
        <v>6</v>
      </c>
      <c r="H117" s="87" t="s">
        <v>141</v>
      </c>
      <c r="I117" s="87">
        <v>150</v>
      </c>
      <c r="J117" s="87">
        <v>6</v>
      </c>
      <c r="K117" s="87">
        <v>1</v>
      </c>
      <c r="L117" s="87" t="s">
        <v>441</v>
      </c>
      <c r="M117" s="87" t="s">
        <v>407</v>
      </c>
      <c r="N117" s="87">
        <v>110</v>
      </c>
      <c r="O117" s="87">
        <v>0.20625000000000002</v>
      </c>
      <c r="P117" s="87">
        <v>202.5</v>
      </c>
      <c r="Q117" s="87">
        <v>202.5</v>
      </c>
    </row>
    <row r="118" spans="2:17">
      <c r="B118" s="87">
        <v>103</v>
      </c>
      <c r="C118" s="87" t="s">
        <v>3</v>
      </c>
      <c r="D118" s="87">
        <v>2</v>
      </c>
      <c r="E118" s="87" t="s">
        <v>77</v>
      </c>
      <c r="F118" s="87" t="s">
        <v>6</v>
      </c>
      <c r="G118" s="87">
        <v>7</v>
      </c>
      <c r="H118" s="87" t="s">
        <v>142</v>
      </c>
      <c r="I118" s="87">
        <v>151</v>
      </c>
      <c r="J118" s="87">
        <v>7</v>
      </c>
      <c r="K118" s="87">
        <v>1</v>
      </c>
      <c r="L118" s="87" t="s">
        <v>441</v>
      </c>
      <c r="M118" s="87" t="s">
        <v>407</v>
      </c>
      <c r="N118" s="87">
        <v>110</v>
      </c>
      <c r="O118" s="87">
        <v>6.8750000000000006E-2</v>
      </c>
      <c r="P118" s="87">
        <v>67.5</v>
      </c>
      <c r="Q118" s="87">
        <v>67.5</v>
      </c>
    </row>
    <row r="119" spans="2:17">
      <c r="B119" s="87">
        <v>104</v>
      </c>
      <c r="C119" s="87" t="s">
        <v>3</v>
      </c>
      <c r="D119" s="87">
        <v>2</v>
      </c>
      <c r="E119" s="87" t="s">
        <v>77</v>
      </c>
      <c r="F119" s="87" t="s">
        <v>6</v>
      </c>
      <c r="G119" s="87">
        <v>8</v>
      </c>
      <c r="H119" s="87" t="s">
        <v>143</v>
      </c>
      <c r="I119" s="87">
        <v>152</v>
      </c>
      <c r="J119" s="87">
        <v>8</v>
      </c>
      <c r="K119" s="87">
        <v>1</v>
      </c>
      <c r="L119" s="87" t="s">
        <v>441</v>
      </c>
      <c r="M119" s="87" t="s">
        <v>407</v>
      </c>
      <c r="N119" s="87">
        <v>110</v>
      </c>
      <c r="O119" s="87">
        <v>2.2916666666666669E-2</v>
      </c>
      <c r="P119" s="87">
        <v>22.5</v>
      </c>
      <c r="Q119" s="87">
        <v>22.5</v>
      </c>
    </row>
    <row r="120" spans="2:17">
      <c r="B120" s="87">
        <v>105</v>
      </c>
      <c r="C120" s="87" t="s">
        <v>3</v>
      </c>
      <c r="D120" s="87">
        <v>2</v>
      </c>
      <c r="E120" s="87" t="s">
        <v>77</v>
      </c>
      <c r="F120" s="87" t="s">
        <v>6</v>
      </c>
      <c r="G120" s="87">
        <v>9</v>
      </c>
      <c r="H120" s="87" t="s">
        <v>144</v>
      </c>
      <c r="I120" s="87">
        <v>153</v>
      </c>
      <c r="J120" s="87">
        <v>9</v>
      </c>
      <c r="K120" s="87">
        <v>1</v>
      </c>
      <c r="L120" s="87" t="s">
        <v>441</v>
      </c>
      <c r="M120" s="87" t="s">
        <v>407</v>
      </c>
      <c r="N120" s="87">
        <v>110</v>
      </c>
      <c r="O120" s="87">
        <v>7.6388888888888886E-3</v>
      </c>
      <c r="P120" s="87">
        <v>7.5</v>
      </c>
      <c r="Q120" s="87">
        <v>7.5</v>
      </c>
    </row>
    <row r="121" spans="2:17">
      <c r="B121" s="87">
        <v>106</v>
      </c>
      <c r="C121" s="87" t="s">
        <v>3</v>
      </c>
      <c r="D121" s="87">
        <v>2</v>
      </c>
      <c r="E121" s="87" t="s">
        <v>77</v>
      </c>
      <c r="F121" s="87" t="s">
        <v>6</v>
      </c>
      <c r="G121" s="87">
        <v>10</v>
      </c>
      <c r="H121" s="87" t="s">
        <v>145</v>
      </c>
      <c r="I121" s="87">
        <v>154</v>
      </c>
      <c r="J121" s="87">
        <v>10</v>
      </c>
      <c r="K121" s="87">
        <v>1</v>
      </c>
      <c r="L121" s="87" t="s">
        <v>441</v>
      </c>
      <c r="M121" s="87" t="s">
        <v>407</v>
      </c>
      <c r="N121" s="87">
        <v>110</v>
      </c>
      <c r="O121" s="87">
        <v>2.5462962962962965E-3</v>
      </c>
      <c r="P121" s="87">
        <v>2.5</v>
      </c>
      <c r="Q121" s="87">
        <v>2.5</v>
      </c>
    </row>
    <row r="122" spans="2:17">
      <c r="B122" s="87">
        <v>107</v>
      </c>
      <c r="C122" s="87" t="s">
        <v>3</v>
      </c>
      <c r="D122" s="87">
        <v>3</v>
      </c>
      <c r="E122" s="87" t="s">
        <v>78</v>
      </c>
      <c r="F122" s="87" t="s">
        <v>6</v>
      </c>
      <c r="G122" s="87">
        <v>11</v>
      </c>
      <c r="H122" s="87" t="s">
        <v>146</v>
      </c>
      <c r="I122" s="87">
        <v>155</v>
      </c>
      <c r="J122" s="87">
        <v>11</v>
      </c>
      <c r="K122" s="87">
        <v>1</v>
      </c>
      <c r="L122" s="87" t="s">
        <v>441</v>
      </c>
      <c r="M122" s="87" t="s">
        <v>408</v>
      </c>
      <c r="N122" s="87">
        <v>0.15</v>
      </c>
      <c r="O122" s="87">
        <v>8.4722222222222219E-4</v>
      </c>
      <c r="P122" s="87">
        <v>610</v>
      </c>
      <c r="Q122" s="87">
        <v>610</v>
      </c>
    </row>
    <row r="123" spans="2:17">
      <c r="B123" s="87">
        <v>108</v>
      </c>
      <c r="C123" s="87" t="s">
        <v>3</v>
      </c>
      <c r="D123" s="87">
        <v>3</v>
      </c>
      <c r="E123" s="87" t="s">
        <v>78</v>
      </c>
      <c r="F123" s="87" t="s">
        <v>6</v>
      </c>
      <c r="G123" s="87">
        <v>12</v>
      </c>
      <c r="H123" s="87" t="s">
        <v>147</v>
      </c>
      <c r="I123" s="87">
        <v>156</v>
      </c>
      <c r="J123" s="87">
        <v>12</v>
      </c>
      <c r="K123" s="87">
        <v>1</v>
      </c>
      <c r="L123" s="87" t="s">
        <v>441</v>
      </c>
      <c r="M123" s="87" t="s">
        <v>408</v>
      </c>
      <c r="N123" s="87">
        <v>0.15</v>
      </c>
      <c r="O123" s="87">
        <v>2.8124999999999998E-4</v>
      </c>
      <c r="P123" s="87">
        <v>202.5</v>
      </c>
      <c r="Q123" s="87">
        <v>202.5</v>
      </c>
    </row>
    <row r="124" spans="2:17">
      <c r="B124" s="87">
        <v>109</v>
      </c>
      <c r="C124" s="87" t="s">
        <v>3</v>
      </c>
      <c r="D124" s="87">
        <v>3</v>
      </c>
      <c r="E124" s="87" t="s">
        <v>78</v>
      </c>
      <c r="F124" s="87" t="s">
        <v>6</v>
      </c>
      <c r="G124" s="87">
        <v>13</v>
      </c>
      <c r="H124" s="87" t="s">
        <v>148</v>
      </c>
      <c r="I124" s="87">
        <v>157</v>
      </c>
      <c r="J124" s="87">
        <v>13</v>
      </c>
      <c r="K124" s="87">
        <v>1</v>
      </c>
      <c r="L124" s="87" t="s">
        <v>441</v>
      </c>
      <c r="M124" s="87" t="s">
        <v>408</v>
      </c>
      <c r="N124" s="87">
        <v>0.15</v>
      </c>
      <c r="O124" s="87">
        <v>9.3750000000000002E-5</v>
      </c>
      <c r="P124" s="87">
        <v>67.5</v>
      </c>
      <c r="Q124" s="87">
        <v>67.5</v>
      </c>
    </row>
    <row r="125" spans="2:17">
      <c r="B125" s="87">
        <v>110</v>
      </c>
      <c r="C125" s="87" t="s">
        <v>3</v>
      </c>
      <c r="D125" s="87">
        <v>3</v>
      </c>
      <c r="E125" s="87" t="s">
        <v>78</v>
      </c>
      <c r="F125" s="87" t="s">
        <v>6</v>
      </c>
      <c r="G125" s="87">
        <v>14</v>
      </c>
      <c r="H125" s="87" t="s">
        <v>149</v>
      </c>
      <c r="I125" s="87">
        <v>158</v>
      </c>
      <c r="J125" s="87">
        <v>14</v>
      </c>
      <c r="K125" s="87">
        <v>1</v>
      </c>
      <c r="L125" s="87" t="s">
        <v>441</v>
      </c>
      <c r="M125" s="87" t="s">
        <v>408</v>
      </c>
      <c r="N125" s="87">
        <v>0.15</v>
      </c>
      <c r="O125" s="87">
        <v>3.1250000000000001E-5</v>
      </c>
      <c r="P125" s="87">
        <v>22.5</v>
      </c>
      <c r="Q125" s="87">
        <v>22.5</v>
      </c>
    </row>
    <row r="126" spans="2:17">
      <c r="B126" s="87">
        <v>111</v>
      </c>
      <c r="C126" s="87" t="s">
        <v>3</v>
      </c>
      <c r="D126" s="87">
        <v>3</v>
      </c>
      <c r="E126" s="87" t="s">
        <v>78</v>
      </c>
      <c r="F126" s="87" t="s">
        <v>6</v>
      </c>
      <c r="G126" s="87">
        <v>15</v>
      </c>
      <c r="H126" s="87" t="s">
        <v>150</v>
      </c>
      <c r="I126" s="87">
        <v>159</v>
      </c>
      <c r="J126" s="87">
        <v>15</v>
      </c>
      <c r="K126" s="87">
        <v>1</v>
      </c>
      <c r="L126" s="87" t="s">
        <v>441</v>
      </c>
      <c r="M126" s="87" t="s">
        <v>408</v>
      </c>
      <c r="N126" s="87">
        <v>0.15</v>
      </c>
      <c r="O126" s="87">
        <v>1.0416666666666666E-5</v>
      </c>
      <c r="P126" s="87">
        <v>7.5</v>
      </c>
      <c r="Q126" s="87">
        <v>7.5</v>
      </c>
    </row>
    <row r="127" spans="2:17">
      <c r="B127" s="87">
        <v>112</v>
      </c>
      <c r="C127" s="87" t="s">
        <v>3</v>
      </c>
      <c r="D127" s="87">
        <v>3</v>
      </c>
      <c r="E127" s="87" t="s">
        <v>78</v>
      </c>
      <c r="F127" s="87" t="s">
        <v>6</v>
      </c>
      <c r="G127" s="87">
        <v>16</v>
      </c>
      <c r="H127" s="87" t="s">
        <v>151</v>
      </c>
      <c r="I127" s="87">
        <v>160</v>
      </c>
      <c r="J127" s="87">
        <v>16</v>
      </c>
      <c r="K127" s="87">
        <v>1</v>
      </c>
      <c r="L127" s="87" t="s">
        <v>441</v>
      </c>
      <c r="M127" s="87" t="s">
        <v>408</v>
      </c>
      <c r="N127" s="87">
        <v>0.15</v>
      </c>
      <c r="O127" s="87">
        <v>3.4722222222222224E-6</v>
      </c>
      <c r="P127" s="87">
        <v>2.5</v>
      </c>
      <c r="Q127" s="87">
        <v>2.5</v>
      </c>
    </row>
    <row r="128" spans="2:17">
      <c r="B128" s="87">
        <v>113</v>
      </c>
      <c r="C128" s="87" t="s">
        <v>3</v>
      </c>
      <c r="D128" s="87">
        <v>1</v>
      </c>
      <c r="E128" s="87" t="s">
        <v>76</v>
      </c>
      <c r="F128" s="87" t="s">
        <v>7</v>
      </c>
      <c r="G128" s="87">
        <v>1</v>
      </c>
      <c r="H128" s="87" t="s">
        <v>156</v>
      </c>
      <c r="I128" s="87">
        <v>169</v>
      </c>
      <c r="J128" s="87">
        <v>1</v>
      </c>
      <c r="K128" s="87">
        <v>1</v>
      </c>
      <c r="L128" s="87" t="s">
        <v>441</v>
      </c>
      <c r="M128" s="87" t="s">
        <v>406</v>
      </c>
      <c r="N128" s="87">
        <v>20000</v>
      </c>
      <c r="O128" s="87">
        <v>50</v>
      </c>
      <c r="P128" s="87">
        <v>270</v>
      </c>
      <c r="Q128" s="87">
        <v>270</v>
      </c>
    </row>
    <row r="129" spans="2:17">
      <c r="B129" s="87">
        <v>114</v>
      </c>
      <c r="C129" s="87" t="s">
        <v>3</v>
      </c>
      <c r="D129" s="87">
        <v>1</v>
      </c>
      <c r="E129" s="87" t="s">
        <v>76</v>
      </c>
      <c r="F129" s="87" t="s">
        <v>7</v>
      </c>
      <c r="G129" s="87">
        <v>2</v>
      </c>
      <c r="H129" s="87" t="s">
        <v>157</v>
      </c>
      <c r="I129" s="87">
        <v>170</v>
      </c>
      <c r="J129" s="87">
        <v>2</v>
      </c>
      <c r="K129" s="87">
        <v>1</v>
      </c>
      <c r="L129" s="87" t="s">
        <v>441</v>
      </c>
      <c r="M129" s="87" t="s">
        <v>406</v>
      </c>
      <c r="N129" s="87">
        <v>20000</v>
      </c>
      <c r="O129" s="87">
        <v>16.666666666666668</v>
      </c>
      <c r="P129" s="87">
        <v>90</v>
      </c>
      <c r="Q129" s="87">
        <v>90</v>
      </c>
    </row>
    <row r="130" spans="2:17">
      <c r="B130" s="87">
        <v>115</v>
      </c>
      <c r="C130" s="87" t="s">
        <v>3</v>
      </c>
      <c r="D130" s="87">
        <v>1</v>
      </c>
      <c r="E130" s="87" t="s">
        <v>76</v>
      </c>
      <c r="F130" s="87" t="s">
        <v>7</v>
      </c>
      <c r="G130" s="87">
        <v>3</v>
      </c>
      <c r="H130" s="87" t="s">
        <v>158</v>
      </c>
      <c r="I130" s="87">
        <v>171</v>
      </c>
      <c r="J130" s="87">
        <v>3</v>
      </c>
      <c r="K130" s="87">
        <v>1</v>
      </c>
      <c r="L130" s="87" t="s">
        <v>441</v>
      </c>
      <c r="M130" s="87" t="s">
        <v>406</v>
      </c>
      <c r="N130" s="87">
        <v>20000</v>
      </c>
      <c r="O130" s="87">
        <v>5.5555555555555554</v>
      </c>
      <c r="P130" s="87">
        <v>30</v>
      </c>
      <c r="Q130" s="87">
        <v>30</v>
      </c>
    </row>
    <row r="131" spans="2:17">
      <c r="B131" s="87">
        <v>116</v>
      </c>
      <c r="C131" s="87" t="s">
        <v>3</v>
      </c>
      <c r="D131" s="87">
        <v>1</v>
      </c>
      <c r="E131" s="87" t="s">
        <v>76</v>
      </c>
      <c r="F131" s="87" t="s">
        <v>7</v>
      </c>
      <c r="G131" s="87">
        <v>4</v>
      </c>
      <c r="H131" s="87" t="s">
        <v>159</v>
      </c>
      <c r="I131" s="87">
        <v>172</v>
      </c>
      <c r="J131" s="87">
        <v>4</v>
      </c>
      <c r="K131" s="87">
        <v>1</v>
      </c>
      <c r="L131" s="87" t="s">
        <v>441</v>
      </c>
      <c r="M131" s="87" t="s">
        <v>406</v>
      </c>
      <c r="N131" s="87">
        <v>20000</v>
      </c>
      <c r="O131" s="87">
        <v>1.8518518518518519</v>
      </c>
      <c r="P131" s="87">
        <v>10</v>
      </c>
      <c r="Q131" s="87">
        <v>10</v>
      </c>
    </row>
    <row r="132" spans="2:17">
      <c r="B132" s="87">
        <v>117</v>
      </c>
      <c r="C132" s="87" t="s">
        <v>3</v>
      </c>
      <c r="D132" s="87">
        <v>2</v>
      </c>
      <c r="E132" s="87" t="s">
        <v>77</v>
      </c>
      <c r="F132" s="87" t="s">
        <v>7</v>
      </c>
      <c r="G132" s="87">
        <v>5</v>
      </c>
      <c r="H132" s="87" t="s">
        <v>160</v>
      </c>
      <c r="I132" s="87">
        <v>173</v>
      </c>
      <c r="J132" s="87">
        <v>5</v>
      </c>
      <c r="K132" s="87">
        <v>1</v>
      </c>
      <c r="L132" s="87" t="s">
        <v>441</v>
      </c>
      <c r="M132" s="87" t="s">
        <v>407</v>
      </c>
      <c r="N132" s="87">
        <v>110</v>
      </c>
      <c r="O132" s="87">
        <v>0.6162037037037037</v>
      </c>
      <c r="P132" s="87">
        <v>605</v>
      </c>
      <c r="Q132" s="87">
        <v>605</v>
      </c>
    </row>
    <row r="133" spans="2:17">
      <c r="B133" s="87">
        <v>118</v>
      </c>
      <c r="C133" s="87" t="s">
        <v>3</v>
      </c>
      <c r="D133" s="87">
        <v>2</v>
      </c>
      <c r="E133" s="87" t="s">
        <v>77</v>
      </c>
      <c r="F133" s="87" t="s">
        <v>7</v>
      </c>
      <c r="G133" s="87">
        <v>6</v>
      </c>
      <c r="H133" s="87" t="s">
        <v>161</v>
      </c>
      <c r="I133" s="87">
        <v>174</v>
      </c>
      <c r="J133" s="87">
        <v>6</v>
      </c>
      <c r="K133" s="87">
        <v>1</v>
      </c>
      <c r="L133" s="87" t="s">
        <v>441</v>
      </c>
      <c r="M133" s="87" t="s">
        <v>407</v>
      </c>
      <c r="N133" s="87">
        <v>110</v>
      </c>
      <c r="O133" s="87">
        <v>0.20625000000000002</v>
      </c>
      <c r="P133" s="87">
        <v>202.5</v>
      </c>
      <c r="Q133" s="87">
        <v>202.5</v>
      </c>
    </row>
    <row r="134" spans="2:17">
      <c r="B134" s="87">
        <v>119</v>
      </c>
      <c r="C134" s="87" t="s">
        <v>3</v>
      </c>
      <c r="D134" s="87">
        <v>2</v>
      </c>
      <c r="E134" s="87" t="s">
        <v>77</v>
      </c>
      <c r="F134" s="87" t="s">
        <v>7</v>
      </c>
      <c r="G134" s="87">
        <v>7</v>
      </c>
      <c r="H134" s="87" t="s">
        <v>162</v>
      </c>
      <c r="I134" s="87">
        <v>175</v>
      </c>
      <c r="J134" s="87">
        <v>7</v>
      </c>
      <c r="K134" s="87">
        <v>1</v>
      </c>
      <c r="L134" s="87" t="s">
        <v>441</v>
      </c>
      <c r="M134" s="87" t="s">
        <v>407</v>
      </c>
      <c r="N134" s="87">
        <v>110</v>
      </c>
      <c r="O134" s="87">
        <v>6.8750000000000006E-2</v>
      </c>
      <c r="P134" s="87">
        <v>67.5</v>
      </c>
      <c r="Q134" s="87">
        <v>67.5</v>
      </c>
    </row>
    <row r="135" spans="2:17">
      <c r="B135" s="87">
        <v>120</v>
      </c>
      <c r="C135" s="87" t="s">
        <v>3</v>
      </c>
      <c r="D135" s="87">
        <v>2</v>
      </c>
      <c r="E135" s="87" t="s">
        <v>77</v>
      </c>
      <c r="F135" s="87" t="s">
        <v>7</v>
      </c>
      <c r="G135" s="87">
        <v>8</v>
      </c>
      <c r="H135" s="87" t="s">
        <v>163</v>
      </c>
      <c r="I135" s="87">
        <v>176</v>
      </c>
      <c r="J135" s="87">
        <v>8</v>
      </c>
      <c r="K135" s="87">
        <v>1</v>
      </c>
      <c r="L135" s="87" t="s">
        <v>441</v>
      </c>
      <c r="M135" s="87" t="s">
        <v>407</v>
      </c>
      <c r="N135" s="87">
        <v>110</v>
      </c>
      <c r="O135" s="87">
        <v>2.2916666666666669E-2</v>
      </c>
      <c r="P135" s="87">
        <v>22.5</v>
      </c>
      <c r="Q135" s="87">
        <v>22.5</v>
      </c>
    </row>
    <row r="136" spans="2:17">
      <c r="B136" s="87">
        <v>121</v>
      </c>
      <c r="C136" s="87" t="s">
        <v>3</v>
      </c>
      <c r="D136" s="87">
        <v>2</v>
      </c>
      <c r="E136" s="87" t="s">
        <v>77</v>
      </c>
      <c r="F136" s="87" t="s">
        <v>7</v>
      </c>
      <c r="G136" s="87">
        <v>9</v>
      </c>
      <c r="H136" s="87" t="s">
        <v>164</v>
      </c>
      <c r="I136" s="87">
        <v>177</v>
      </c>
      <c r="J136" s="87">
        <v>9</v>
      </c>
      <c r="K136" s="87">
        <v>1</v>
      </c>
      <c r="L136" s="87" t="s">
        <v>441</v>
      </c>
      <c r="M136" s="87" t="s">
        <v>407</v>
      </c>
      <c r="N136" s="87">
        <v>110</v>
      </c>
      <c r="O136" s="87">
        <v>7.6388888888888886E-3</v>
      </c>
      <c r="P136" s="87">
        <v>7.5</v>
      </c>
      <c r="Q136" s="87">
        <v>7.5</v>
      </c>
    </row>
    <row r="137" spans="2:17">
      <c r="B137" s="87">
        <v>122</v>
      </c>
      <c r="C137" s="87" t="s">
        <v>3</v>
      </c>
      <c r="D137" s="87">
        <v>2</v>
      </c>
      <c r="E137" s="87" t="s">
        <v>77</v>
      </c>
      <c r="F137" s="87" t="s">
        <v>7</v>
      </c>
      <c r="G137" s="87">
        <v>10</v>
      </c>
      <c r="H137" s="87" t="s">
        <v>165</v>
      </c>
      <c r="I137" s="87">
        <v>178</v>
      </c>
      <c r="J137" s="87">
        <v>10</v>
      </c>
      <c r="K137" s="87">
        <v>1</v>
      </c>
      <c r="L137" s="87" t="s">
        <v>441</v>
      </c>
      <c r="M137" s="87" t="s">
        <v>407</v>
      </c>
      <c r="N137" s="87">
        <v>110</v>
      </c>
      <c r="O137" s="87">
        <v>2.5462962962962965E-3</v>
      </c>
      <c r="P137" s="87">
        <v>2.5</v>
      </c>
      <c r="Q137" s="87">
        <v>2.5</v>
      </c>
    </row>
    <row r="138" spans="2:17">
      <c r="B138" s="87">
        <v>123</v>
      </c>
      <c r="C138" s="87" t="s">
        <v>3</v>
      </c>
      <c r="D138" s="87">
        <v>3</v>
      </c>
      <c r="E138" s="87" t="s">
        <v>78</v>
      </c>
      <c r="F138" s="87" t="s">
        <v>7</v>
      </c>
      <c r="G138" s="87">
        <v>11</v>
      </c>
      <c r="H138" s="87" t="s">
        <v>166</v>
      </c>
      <c r="I138" s="87">
        <v>179</v>
      </c>
      <c r="J138" s="87">
        <v>11</v>
      </c>
      <c r="K138" s="87">
        <v>1</v>
      </c>
      <c r="L138" s="87" t="s">
        <v>441</v>
      </c>
      <c r="M138" s="87" t="s">
        <v>408</v>
      </c>
      <c r="N138" s="87">
        <v>0.15</v>
      </c>
      <c r="O138" s="87">
        <v>8.4722222222222219E-4</v>
      </c>
      <c r="P138" s="87">
        <v>610</v>
      </c>
      <c r="Q138" s="87">
        <v>610</v>
      </c>
    </row>
    <row r="139" spans="2:17">
      <c r="B139" s="87">
        <v>124</v>
      </c>
      <c r="C139" s="87" t="s">
        <v>3</v>
      </c>
      <c r="D139" s="87">
        <v>3</v>
      </c>
      <c r="E139" s="87" t="s">
        <v>78</v>
      </c>
      <c r="F139" s="87" t="s">
        <v>7</v>
      </c>
      <c r="G139" s="87">
        <v>12</v>
      </c>
      <c r="H139" s="87" t="s">
        <v>167</v>
      </c>
      <c r="I139" s="87">
        <v>180</v>
      </c>
      <c r="J139" s="87">
        <v>12</v>
      </c>
      <c r="K139" s="87">
        <v>1</v>
      </c>
      <c r="L139" s="87" t="s">
        <v>441</v>
      </c>
      <c r="M139" s="87" t="s">
        <v>408</v>
      </c>
      <c r="N139" s="87">
        <v>0.15</v>
      </c>
      <c r="O139" s="87">
        <v>2.8124999999999998E-4</v>
      </c>
      <c r="P139" s="87">
        <v>202.5</v>
      </c>
      <c r="Q139" s="87">
        <v>202.5</v>
      </c>
    </row>
    <row r="140" spans="2:17">
      <c r="B140" s="87">
        <v>125</v>
      </c>
      <c r="C140" s="87" t="s">
        <v>3</v>
      </c>
      <c r="D140" s="87">
        <v>3</v>
      </c>
      <c r="E140" s="87" t="s">
        <v>78</v>
      </c>
      <c r="F140" s="87" t="s">
        <v>7</v>
      </c>
      <c r="G140" s="87">
        <v>13</v>
      </c>
      <c r="H140" s="87" t="s">
        <v>168</v>
      </c>
      <c r="I140" s="87">
        <v>181</v>
      </c>
      <c r="J140" s="87">
        <v>13</v>
      </c>
      <c r="K140" s="87">
        <v>1</v>
      </c>
      <c r="L140" s="87" t="s">
        <v>441</v>
      </c>
      <c r="M140" s="87" t="s">
        <v>408</v>
      </c>
      <c r="N140" s="87">
        <v>0.15</v>
      </c>
      <c r="O140" s="87">
        <v>9.3750000000000002E-5</v>
      </c>
      <c r="P140" s="87">
        <v>67.5</v>
      </c>
      <c r="Q140" s="87">
        <v>67.5</v>
      </c>
    </row>
    <row r="141" spans="2:17">
      <c r="B141" s="87">
        <v>126</v>
      </c>
      <c r="C141" s="87" t="s">
        <v>3</v>
      </c>
      <c r="D141" s="87">
        <v>3</v>
      </c>
      <c r="E141" s="87" t="s">
        <v>78</v>
      </c>
      <c r="F141" s="87" t="s">
        <v>7</v>
      </c>
      <c r="G141" s="87">
        <v>14</v>
      </c>
      <c r="H141" s="87" t="s">
        <v>169</v>
      </c>
      <c r="I141" s="87">
        <v>182</v>
      </c>
      <c r="J141" s="87">
        <v>14</v>
      </c>
      <c r="K141" s="87">
        <v>1</v>
      </c>
      <c r="L141" s="87" t="s">
        <v>441</v>
      </c>
      <c r="M141" s="87" t="s">
        <v>408</v>
      </c>
      <c r="N141" s="87">
        <v>0.15</v>
      </c>
      <c r="O141" s="87">
        <v>3.1250000000000001E-5</v>
      </c>
      <c r="P141" s="87">
        <v>22.5</v>
      </c>
      <c r="Q141" s="87">
        <v>22.5</v>
      </c>
    </row>
    <row r="142" spans="2:17">
      <c r="B142" s="87">
        <v>127</v>
      </c>
      <c r="C142" s="87" t="s">
        <v>3</v>
      </c>
      <c r="D142" s="87">
        <v>3</v>
      </c>
      <c r="E142" s="87" t="s">
        <v>78</v>
      </c>
      <c r="F142" s="87" t="s">
        <v>7</v>
      </c>
      <c r="G142" s="87">
        <v>15</v>
      </c>
      <c r="H142" s="87" t="s">
        <v>170</v>
      </c>
      <c r="I142" s="87">
        <v>183</v>
      </c>
      <c r="J142" s="87">
        <v>15</v>
      </c>
      <c r="K142" s="87">
        <v>1</v>
      </c>
      <c r="L142" s="87" t="s">
        <v>441</v>
      </c>
      <c r="M142" s="87" t="s">
        <v>408</v>
      </c>
      <c r="N142" s="87">
        <v>0.15</v>
      </c>
      <c r="O142" s="87">
        <v>1.0416666666666666E-5</v>
      </c>
      <c r="P142" s="87">
        <v>7.5</v>
      </c>
      <c r="Q142" s="87">
        <v>7.5</v>
      </c>
    </row>
    <row r="143" spans="2:17">
      <c r="B143" s="87">
        <v>128</v>
      </c>
      <c r="C143" s="87" t="s">
        <v>3</v>
      </c>
      <c r="D143" s="87">
        <v>3</v>
      </c>
      <c r="E143" s="87" t="s">
        <v>78</v>
      </c>
      <c r="F143" s="87" t="s">
        <v>7</v>
      </c>
      <c r="G143" s="87">
        <v>16</v>
      </c>
      <c r="H143" s="87" t="s">
        <v>171</v>
      </c>
      <c r="I143" s="87">
        <v>184</v>
      </c>
      <c r="J143" s="87">
        <v>16</v>
      </c>
      <c r="K143" s="87">
        <v>1</v>
      </c>
      <c r="L143" s="87" t="s">
        <v>441</v>
      </c>
      <c r="M143" s="87" t="s">
        <v>408</v>
      </c>
      <c r="N143" s="87">
        <v>0.15</v>
      </c>
      <c r="O143" s="87">
        <v>3.4722222222222224E-6</v>
      </c>
      <c r="P143" s="87">
        <v>2.5</v>
      </c>
      <c r="Q143" s="87">
        <v>2.5</v>
      </c>
    </row>
    <row r="144" spans="2:17">
      <c r="B144" s="87">
        <v>129</v>
      </c>
      <c r="C144" s="87" t="s">
        <v>3</v>
      </c>
      <c r="D144" s="87">
        <v>1</v>
      </c>
      <c r="E144" s="87" t="s">
        <v>76</v>
      </c>
      <c r="F144" s="87" t="s">
        <v>8</v>
      </c>
      <c r="G144" s="87">
        <v>1</v>
      </c>
      <c r="H144" s="87" t="s">
        <v>176</v>
      </c>
      <c r="I144" s="87">
        <v>193</v>
      </c>
      <c r="J144" s="87">
        <v>1</v>
      </c>
      <c r="K144" s="87">
        <v>1</v>
      </c>
      <c r="L144" s="87" t="s">
        <v>441</v>
      </c>
      <c r="M144" s="87" t="s">
        <v>406</v>
      </c>
      <c r="N144" s="87">
        <v>20000</v>
      </c>
      <c r="O144" s="87">
        <v>50</v>
      </c>
      <c r="P144" s="87">
        <v>270</v>
      </c>
      <c r="Q144" s="87">
        <v>270</v>
      </c>
    </row>
    <row r="145" spans="2:17">
      <c r="B145" s="87">
        <v>130</v>
      </c>
      <c r="C145" s="87" t="s">
        <v>3</v>
      </c>
      <c r="D145" s="87">
        <v>1</v>
      </c>
      <c r="E145" s="87" t="s">
        <v>76</v>
      </c>
      <c r="F145" s="87" t="s">
        <v>8</v>
      </c>
      <c r="G145" s="87">
        <v>2</v>
      </c>
      <c r="H145" s="87" t="s">
        <v>177</v>
      </c>
      <c r="I145" s="87">
        <v>194</v>
      </c>
      <c r="J145" s="87">
        <v>2</v>
      </c>
      <c r="K145" s="87">
        <v>1</v>
      </c>
      <c r="L145" s="87" t="s">
        <v>441</v>
      </c>
      <c r="M145" s="87" t="s">
        <v>406</v>
      </c>
      <c r="N145" s="87">
        <v>20000</v>
      </c>
      <c r="O145" s="87">
        <v>16.666666666666668</v>
      </c>
      <c r="P145" s="87">
        <v>90</v>
      </c>
      <c r="Q145" s="87">
        <v>90</v>
      </c>
    </row>
    <row r="146" spans="2:17">
      <c r="B146" s="87">
        <v>131</v>
      </c>
      <c r="C146" s="87" t="s">
        <v>3</v>
      </c>
      <c r="D146" s="87">
        <v>1</v>
      </c>
      <c r="E146" s="87" t="s">
        <v>76</v>
      </c>
      <c r="F146" s="87" t="s">
        <v>8</v>
      </c>
      <c r="G146" s="87">
        <v>3</v>
      </c>
      <c r="H146" s="87" t="s">
        <v>178</v>
      </c>
      <c r="I146" s="87">
        <v>195</v>
      </c>
      <c r="J146" s="87">
        <v>3</v>
      </c>
      <c r="K146" s="87">
        <v>1</v>
      </c>
      <c r="L146" s="87" t="s">
        <v>441</v>
      </c>
      <c r="M146" s="87" t="s">
        <v>406</v>
      </c>
      <c r="N146" s="87">
        <v>20000</v>
      </c>
      <c r="O146" s="87">
        <v>5.5555555555555554</v>
      </c>
      <c r="P146" s="87">
        <v>30</v>
      </c>
      <c r="Q146" s="87">
        <v>30</v>
      </c>
    </row>
    <row r="147" spans="2:17">
      <c r="B147" s="87">
        <v>132</v>
      </c>
      <c r="C147" s="87" t="s">
        <v>3</v>
      </c>
      <c r="D147" s="87">
        <v>1</v>
      </c>
      <c r="E147" s="87" t="s">
        <v>76</v>
      </c>
      <c r="F147" s="87" t="s">
        <v>8</v>
      </c>
      <c r="G147" s="87">
        <v>4</v>
      </c>
      <c r="H147" s="87" t="s">
        <v>179</v>
      </c>
      <c r="I147" s="87">
        <v>196</v>
      </c>
      <c r="J147" s="87">
        <v>4</v>
      </c>
      <c r="K147" s="87">
        <v>1</v>
      </c>
      <c r="L147" s="87" t="s">
        <v>441</v>
      </c>
      <c r="M147" s="87" t="s">
        <v>406</v>
      </c>
      <c r="N147" s="87">
        <v>20000</v>
      </c>
      <c r="O147" s="87">
        <v>1.8518518518518519</v>
      </c>
      <c r="P147" s="87">
        <v>10</v>
      </c>
      <c r="Q147" s="87">
        <v>10</v>
      </c>
    </row>
    <row r="148" spans="2:17">
      <c r="B148" s="87">
        <v>133</v>
      </c>
      <c r="C148" s="87" t="s">
        <v>3</v>
      </c>
      <c r="D148" s="87">
        <v>2</v>
      </c>
      <c r="E148" s="87" t="s">
        <v>77</v>
      </c>
      <c r="F148" s="87" t="s">
        <v>8</v>
      </c>
      <c r="G148" s="87">
        <v>5</v>
      </c>
      <c r="H148" s="87" t="s">
        <v>180</v>
      </c>
      <c r="I148" s="87">
        <v>197</v>
      </c>
      <c r="J148" s="87">
        <v>5</v>
      </c>
      <c r="K148" s="87">
        <v>1</v>
      </c>
      <c r="L148" s="87" t="s">
        <v>441</v>
      </c>
      <c r="M148" s="87" t="s">
        <v>407</v>
      </c>
      <c r="N148" s="87">
        <v>110</v>
      </c>
      <c r="O148" s="87">
        <v>0.6162037037037037</v>
      </c>
      <c r="P148" s="87">
        <v>605</v>
      </c>
      <c r="Q148" s="87">
        <v>605</v>
      </c>
    </row>
    <row r="149" spans="2:17">
      <c r="B149" s="87">
        <v>134</v>
      </c>
      <c r="C149" s="87" t="s">
        <v>3</v>
      </c>
      <c r="D149" s="87">
        <v>2</v>
      </c>
      <c r="E149" s="87" t="s">
        <v>77</v>
      </c>
      <c r="F149" s="87" t="s">
        <v>8</v>
      </c>
      <c r="G149" s="87">
        <v>6</v>
      </c>
      <c r="H149" s="87" t="s">
        <v>181</v>
      </c>
      <c r="I149" s="87">
        <v>198</v>
      </c>
      <c r="J149" s="87">
        <v>6</v>
      </c>
      <c r="K149" s="87">
        <v>1</v>
      </c>
      <c r="L149" s="87" t="s">
        <v>441</v>
      </c>
      <c r="M149" s="87" t="s">
        <v>407</v>
      </c>
      <c r="N149" s="87">
        <v>110</v>
      </c>
      <c r="O149" s="87">
        <v>0.20625000000000002</v>
      </c>
      <c r="P149" s="87">
        <v>202.5</v>
      </c>
      <c r="Q149" s="87">
        <v>202.5</v>
      </c>
    </row>
    <row r="150" spans="2:17">
      <c r="B150" s="87">
        <v>135</v>
      </c>
      <c r="C150" s="87" t="s">
        <v>3</v>
      </c>
      <c r="D150" s="87">
        <v>2</v>
      </c>
      <c r="E150" s="87" t="s">
        <v>77</v>
      </c>
      <c r="F150" s="87" t="s">
        <v>8</v>
      </c>
      <c r="G150" s="87">
        <v>7</v>
      </c>
      <c r="H150" s="87" t="s">
        <v>182</v>
      </c>
      <c r="I150" s="87">
        <v>199</v>
      </c>
      <c r="J150" s="87">
        <v>7</v>
      </c>
      <c r="K150" s="87">
        <v>1</v>
      </c>
      <c r="L150" s="87" t="s">
        <v>441</v>
      </c>
      <c r="M150" s="87" t="s">
        <v>407</v>
      </c>
      <c r="N150" s="87">
        <v>110</v>
      </c>
      <c r="O150" s="87">
        <v>6.8750000000000006E-2</v>
      </c>
      <c r="P150" s="87">
        <v>67.5</v>
      </c>
      <c r="Q150" s="87">
        <v>67.5</v>
      </c>
    </row>
    <row r="151" spans="2:17">
      <c r="B151" s="87">
        <v>136</v>
      </c>
      <c r="C151" s="87" t="s">
        <v>3</v>
      </c>
      <c r="D151" s="87">
        <v>2</v>
      </c>
      <c r="E151" s="87" t="s">
        <v>77</v>
      </c>
      <c r="F151" s="87" t="s">
        <v>8</v>
      </c>
      <c r="G151" s="87">
        <v>8</v>
      </c>
      <c r="H151" s="87" t="s">
        <v>183</v>
      </c>
      <c r="I151" s="87">
        <v>200</v>
      </c>
      <c r="J151" s="87">
        <v>8</v>
      </c>
      <c r="K151" s="87">
        <v>1</v>
      </c>
      <c r="L151" s="87" t="s">
        <v>441</v>
      </c>
      <c r="M151" s="87" t="s">
        <v>407</v>
      </c>
      <c r="N151" s="87">
        <v>110</v>
      </c>
      <c r="O151" s="87">
        <v>2.2916666666666669E-2</v>
      </c>
      <c r="P151" s="87">
        <v>22.5</v>
      </c>
      <c r="Q151" s="87">
        <v>22.5</v>
      </c>
    </row>
    <row r="152" spans="2:17">
      <c r="B152" s="87">
        <v>137</v>
      </c>
      <c r="C152" s="87" t="s">
        <v>3</v>
      </c>
      <c r="D152" s="87">
        <v>2</v>
      </c>
      <c r="E152" s="87" t="s">
        <v>77</v>
      </c>
      <c r="F152" s="87" t="s">
        <v>8</v>
      </c>
      <c r="G152" s="87">
        <v>9</v>
      </c>
      <c r="H152" s="87" t="s">
        <v>184</v>
      </c>
      <c r="I152" s="87">
        <v>201</v>
      </c>
      <c r="J152" s="87">
        <v>9</v>
      </c>
      <c r="K152" s="87">
        <v>1</v>
      </c>
      <c r="L152" s="87" t="s">
        <v>441</v>
      </c>
      <c r="M152" s="87" t="s">
        <v>407</v>
      </c>
      <c r="N152" s="87">
        <v>110</v>
      </c>
      <c r="O152" s="87">
        <v>7.6388888888888886E-3</v>
      </c>
      <c r="P152" s="87">
        <v>7.5</v>
      </c>
      <c r="Q152" s="87">
        <v>7.5</v>
      </c>
    </row>
    <row r="153" spans="2:17">
      <c r="B153" s="87">
        <v>138</v>
      </c>
      <c r="C153" s="87" t="s">
        <v>3</v>
      </c>
      <c r="D153" s="87">
        <v>2</v>
      </c>
      <c r="E153" s="87" t="s">
        <v>77</v>
      </c>
      <c r="F153" s="87" t="s">
        <v>8</v>
      </c>
      <c r="G153" s="87">
        <v>10</v>
      </c>
      <c r="H153" s="87" t="s">
        <v>185</v>
      </c>
      <c r="I153" s="87">
        <v>202</v>
      </c>
      <c r="J153" s="87">
        <v>10</v>
      </c>
      <c r="K153" s="87">
        <v>1</v>
      </c>
      <c r="L153" s="87" t="s">
        <v>441</v>
      </c>
      <c r="M153" s="87" t="s">
        <v>407</v>
      </c>
      <c r="N153" s="87">
        <v>110</v>
      </c>
      <c r="O153" s="87">
        <v>2.5462962962962965E-3</v>
      </c>
      <c r="P153" s="87">
        <v>2.5</v>
      </c>
      <c r="Q153" s="87">
        <v>2.5</v>
      </c>
    </row>
    <row r="154" spans="2:17">
      <c r="B154" s="87">
        <v>139</v>
      </c>
      <c r="C154" s="87" t="s">
        <v>3</v>
      </c>
      <c r="D154" s="87">
        <v>3</v>
      </c>
      <c r="E154" s="87" t="s">
        <v>78</v>
      </c>
      <c r="F154" s="87" t="s">
        <v>8</v>
      </c>
      <c r="G154" s="87">
        <v>11</v>
      </c>
      <c r="H154" s="87" t="s">
        <v>186</v>
      </c>
      <c r="I154" s="87">
        <v>203</v>
      </c>
      <c r="J154" s="87">
        <v>11</v>
      </c>
      <c r="K154" s="87">
        <v>1</v>
      </c>
      <c r="L154" s="87" t="s">
        <v>441</v>
      </c>
      <c r="M154" s="87" t="s">
        <v>408</v>
      </c>
      <c r="N154" s="87">
        <v>0.15</v>
      </c>
      <c r="O154" s="87">
        <v>8.4722222222222219E-4</v>
      </c>
      <c r="P154" s="87">
        <v>610</v>
      </c>
      <c r="Q154" s="87">
        <v>610</v>
      </c>
    </row>
    <row r="155" spans="2:17">
      <c r="B155" s="87">
        <v>140</v>
      </c>
      <c r="C155" s="87" t="s">
        <v>3</v>
      </c>
      <c r="D155" s="87">
        <v>3</v>
      </c>
      <c r="E155" s="87" t="s">
        <v>78</v>
      </c>
      <c r="F155" s="87" t="s">
        <v>8</v>
      </c>
      <c r="G155" s="87">
        <v>12</v>
      </c>
      <c r="H155" s="87" t="s">
        <v>187</v>
      </c>
      <c r="I155" s="87">
        <v>204</v>
      </c>
      <c r="J155" s="87">
        <v>12</v>
      </c>
      <c r="K155" s="87">
        <v>1</v>
      </c>
      <c r="L155" s="87" t="s">
        <v>441</v>
      </c>
      <c r="M155" s="87" t="s">
        <v>408</v>
      </c>
      <c r="N155" s="87">
        <v>0.15</v>
      </c>
      <c r="O155" s="87">
        <v>2.8124999999999998E-4</v>
      </c>
      <c r="P155" s="87">
        <v>202.5</v>
      </c>
      <c r="Q155" s="87">
        <v>202.5</v>
      </c>
    </row>
    <row r="156" spans="2:17">
      <c r="B156" s="87">
        <v>141</v>
      </c>
      <c r="C156" s="87" t="s">
        <v>3</v>
      </c>
      <c r="D156" s="87">
        <v>3</v>
      </c>
      <c r="E156" s="87" t="s">
        <v>78</v>
      </c>
      <c r="F156" s="87" t="s">
        <v>8</v>
      </c>
      <c r="G156" s="87">
        <v>13</v>
      </c>
      <c r="H156" s="87" t="s">
        <v>188</v>
      </c>
      <c r="I156" s="87">
        <v>205</v>
      </c>
      <c r="J156" s="87">
        <v>13</v>
      </c>
      <c r="K156" s="87">
        <v>1</v>
      </c>
      <c r="L156" s="87" t="s">
        <v>441</v>
      </c>
      <c r="M156" s="87" t="s">
        <v>408</v>
      </c>
      <c r="N156" s="87">
        <v>0.15</v>
      </c>
      <c r="O156" s="87">
        <v>9.3750000000000002E-5</v>
      </c>
      <c r="P156" s="87">
        <v>67.5</v>
      </c>
      <c r="Q156" s="87">
        <v>67.5</v>
      </c>
    </row>
    <row r="157" spans="2:17">
      <c r="B157" s="87">
        <v>142</v>
      </c>
      <c r="C157" s="87" t="s">
        <v>3</v>
      </c>
      <c r="D157" s="87">
        <v>3</v>
      </c>
      <c r="E157" s="87" t="s">
        <v>78</v>
      </c>
      <c r="F157" s="87" t="s">
        <v>8</v>
      </c>
      <c r="G157" s="87">
        <v>14</v>
      </c>
      <c r="H157" s="87" t="s">
        <v>189</v>
      </c>
      <c r="I157" s="87">
        <v>206</v>
      </c>
      <c r="J157" s="87">
        <v>14</v>
      </c>
      <c r="K157" s="87">
        <v>1</v>
      </c>
      <c r="L157" s="87" t="s">
        <v>441</v>
      </c>
      <c r="M157" s="87" t="s">
        <v>408</v>
      </c>
      <c r="N157" s="87">
        <v>0.15</v>
      </c>
      <c r="O157" s="87">
        <v>3.1250000000000001E-5</v>
      </c>
      <c r="P157" s="87">
        <v>22.5</v>
      </c>
      <c r="Q157" s="87">
        <v>22.5</v>
      </c>
    </row>
    <row r="158" spans="2:17">
      <c r="B158" s="87">
        <v>143</v>
      </c>
      <c r="C158" s="87" t="s">
        <v>3</v>
      </c>
      <c r="D158" s="87">
        <v>3</v>
      </c>
      <c r="E158" s="87" t="s">
        <v>78</v>
      </c>
      <c r="F158" s="87" t="s">
        <v>8</v>
      </c>
      <c r="G158" s="87">
        <v>15</v>
      </c>
      <c r="H158" s="87" t="s">
        <v>190</v>
      </c>
      <c r="I158" s="87">
        <v>207</v>
      </c>
      <c r="J158" s="87">
        <v>15</v>
      </c>
      <c r="K158" s="87">
        <v>1</v>
      </c>
      <c r="L158" s="87" t="s">
        <v>441</v>
      </c>
      <c r="M158" s="87" t="s">
        <v>408</v>
      </c>
      <c r="N158" s="87">
        <v>0.15</v>
      </c>
      <c r="O158" s="87">
        <v>1.0416666666666666E-5</v>
      </c>
      <c r="P158" s="87">
        <v>7.5</v>
      </c>
      <c r="Q158" s="87">
        <v>7.5</v>
      </c>
    </row>
    <row r="159" spans="2:17">
      <c r="B159" s="87">
        <v>144</v>
      </c>
      <c r="C159" s="87" t="s">
        <v>3</v>
      </c>
      <c r="D159" s="87">
        <v>3</v>
      </c>
      <c r="E159" s="87" t="s">
        <v>78</v>
      </c>
      <c r="F159" s="87" t="s">
        <v>8</v>
      </c>
      <c r="G159" s="87">
        <v>16</v>
      </c>
      <c r="H159" s="87" t="s">
        <v>191</v>
      </c>
      <c r="I159" s="87">
        <v>208</v>
      </c>
      <c r="J159" s="87">
        <v>16</v>
      </c>
      <c r="K159" s="87">
        <v>1</v>
      </c>
      <c r="L159" s="87" t="s">
        <v>441</v>
      </c>
      <c r="M159" s="87" t="s">
        <v>408</v>
      </c>
      <c r="N159" s="87">
        <v>0.15</v>
      </c>
      <c r="O159" s="87">
        <v>3.4722222222222224E-6</v>
      </c>
      <c r="P159" s="87">
        <v>2.5</v>
      </c>
      <c r="Q159" s="87">
        <v>2.5</v>
      </c>
    </row>
    <row r="160" spans="2:17">
      <c r="B160" s="87">
        <v>145</v>
      </c>
      <c r="C160" s="87" t="s">
        <v>3</v>
      </c>
      <c r="D160" s="87">
        <v>1</v>
      </c>
      <c r="E160" s="87" t="s">
        <v>76</v>
      </c>
      <c r="F160" s="87" t="s">
        <v>9</v>
      </c>
      <c r="G160" s="87">
        <v>1</v>
      </c>
      <c r="H160" s="87" t="s">
        <v>196</v>
      </c>
      <c r="I160" s="87">
        <v>217</v>
      </c>
      <c r="J160" s="87">
        <v>1</v>
      </c>
      <c r="K160" s="87">
        <v>1</v>
      </c>
      <c r="L160" s="87" t="s">
        <v>441</v>
      </c>
      <c r="M160" s="87" t="s">
        <v>406</v>
      </c>
      <c r="N160" s="87">
        <v>20000</v>
      </c>
      <c r="O160" s="87">
        <v>50</v>
      </c>
      <c r="P160" s="87">
        <v>270</v>
      </c>
      <c r="Q160" s="87">
        <v>270</v>
      </c>
    </row>
    <row r="161" spans="2:17">
      <c r="B161" s="87">
        <v>146</v>
      </c>
      <c r="C161" s="87" t="s">
        <v>3</v>
      </c>
      <c r="D161" s="87">
        <v>1</v>
      </c>
      <c r="E161" s="87" t="s">
        <v>76</v>
      </c>
      <c r="F161" s="87" t="s">
        <v>9</v>
      </c>
      <c r="G161" s="87">
        <v>2</v>
      </c>
      <c r="H161" s="87" t="s">
        <v>197</v>
      </c>
      <c r="I161" s="87">
        <v>218</v>
      </c>
      <c r="J161" s="87">
        <v>2</v>
      </c>
      <c r="K161" s="87">
        <v>1</v>
      </c>
      <c r="L161" s="87" t="s">
        <v>441</v>
      </c>
      <c r="M161" s="87" t="s">
        <v>406</v>
      </c>
      <c r="N161" s="87">
        <v>20000</v>
      </c>
      <c r="O161" s="87">
        <v>16.666666666666668</v>
      </c>
      <c r="P161" s="87">
        <v>90</v>
      </c>
      <c r="Q161" s="87">
        <v>90</v>
      </c>
    </row>
    <row r="162" spans="2:17">
      <c r="B162" s="87">
        <v>147</v>
      </c>
      <c r="C162" s="87" t="s">
        <v>3</v>
      </c>
      <c r="D162" s="87">
        <v>1</v>
      </c>
      <c r="E162" s="87" t="s">
        <v>76</v>
      </c>
      <c r="F162" s="87" t="s">
        <v>9</v>
      </c>
      <c r="G162" s="87">
        <v>3</v>
      </c>
      <c r="H162" s="87" t="s">
        <v>198</v>
      </c>
      <c r="I162" s="87">
        <v>219</v>
      </c>
      <c r="J162" s="87">
        <v>3</v>
      </c>
      <c r="K162" s="87">
        <v>1</v>
      </c>
      <c r="L162" s="87" t="s">
        <v>441</v>
      </c>
      <c r="M162" s="87" t="s">
        <v>406</v>
      </c>
      <c r="N162" s="87">
        <v>20000</v>
      </c>
      <c r="O162" s="87">
        <v>5.5555555555555554</v>
      </c>
      <c r="P162" s="87">
        <v>30</v>
      </c>
      <c r="Q162" s="87">
        <v>30</v>
      </c>
    </row>
    <row r="163" spans="2:17">
      <c r="B163" s="87">
        <v>148</v>
      </c>
      <c r="C163" s="87" t="s">
        <v>3</v>
      </c>
      <c r="D163" s="87">
        <v>1</v>
      </c>
      <c r="E163" s="87" t="s">
        <v>76</v>
      </c>
      <c r="F163" s="87" t="s">
        <v>9</v>
      </c>
      <c r="G163" s="87">
        <v>4</v>
      </c>
      <c r="H163" s="87" t="s">
        <v>199</v>
      </c>
      <c r="I163" s="87">
        <v>220</v>
      </c>
      <c r="J163" s="87">
        <v>4</v>
      </c>
      <c r="K163" s="87">
        <v>1</v>
      </c>
      <c r="L163" s="87" t="s">
        <v>441</v>
      </c>
      <c r="M163" s="87" t="s">
        <v>406</v>
      </c>
      <c r="N163" s="87">
        <v>20000</v>
      </c>
      <c r="O163" s="87">
        <v>1.8518518518518519</v>
      </c>
      <c r="P163" s="87">
        <v>10</v>
      </c>
      <c r="Q163" s="87">
        <v>10</v>
      </c>
    </row>
    <row r="164" spans="2:17">
      <c r="B164" s="87">
        <v>149</v>
      </c>
      <c r="C164" s="87" t="s">
        <v>3</v>
      </c>
      <c r="D164" s="87">
        <v>2</v>
      </c>
      <c r="E164" s="87" t="s">
        <v>77</v>
      </c>
      <c r="F164" s="87" t="s">
        <v>9</v>
      </c>
      <c r="G164" s="87">
        <v>5</v>
      </c>
      <c r="H164" s="87" t="s">
        <v>200</v>
      </c>
      <c r="I164" s="87">
        <v>221</v>
      </c>
      <c r="J164" s="87">
        <v>5</v>
      </c>
      <c r="K164" s="87">
        <v>1</v>
      </c>
      <c r="L164" s="87" t="s">
        <v>441</v>
      </c>
      <c r="M164" s="87" t="s">
        <v>407</v>
      </c>
      <c r="N164" s="87">
        <v>110</v>
      </c>
      <c r="O164" s="87">
        <v>0.6162037037037037</v>
      </c>
      <c r="P164" s="87">
        <v>605</v>
      </c>
      <c r="Q164" s="87">
        <v>605</v>
      </c>
    </row>
    <row r="165" spans="2:17">
      <c r="B165" s="87">
        <v>150</v>
      </c>
      <c r="C165" s="87" t="s">
        <v>3</v>
      </c>
      <c r="D165" s="87">
        <v>2</v>
      </c>
      <c r="E165" s="87" t="s">
        <v>77</v>
      </c>
      <c r="F165" s="87" t="s">
        <v>9</v>
      </c>
      <c r="G165" s="87">
        <v>6</v>
      </c>
      <c r="H165" s="87" t="s">
        <v>201</v>
      </c>
      <c r="I165" s="87">
        <v>222</v>
      </c>
      <c r="J165" s="87">
        <v>6</v>
      </c>
      <c r="K165" s="87">
        <v>1</v>
      </c>
      <c r="L165" s="87" t="s">
        <v>441</v>
      </c>
      <c r="M165" s="87" t="s">
        <v>407</v>
      </c>
      <c r="N165" s="87">
        <v>110</v>
      </c>
      <c r="O165" s="87">
        <v>0.20625000000000002</v>
      </c>
      <c r="P165" s="87">
        <v>202.5</v>
      </c>
      <c r="Q165" s="87">
        <v>202.5</v>
      </c>
    </row>
    <row r="166" spans="2:17">
      <c r="B166" s="87">
        <v>151</v>
      </c>
      <c r="C166" s="87" t="s">
        <v>3</v>
      </c>
      <c r="D166" s="87">
        <v>2</v>
      </c>
      <c r="E166" s="87" t="s">
        <v>77</v>
      </c>
      <c r="F166" s="87" t="s">
        <v>9</v>
      </c>
      <c r="G166" s="87">
        <v>7</v>
      </c>
      <c r="H166" s="87" t="s">
        <v>202</v>
      </c>
      <c r="I166" s="87">
        <v>223</v>
      </c>
      <c r="J166" s="87">
        <v>7</v>
      </c>
      <c r="K166" s="87">
        <v>1</v>
      </c>
      <c r="L166" s="87" t="s">
        <v>441</v>
      </c>
      <c r="M166" s="87" t="s">
        <v>407</v>
      </c>
      <c r="N166" s="87">
        <v>110</v>
      </c>
      <c r="O166" s="87">
        <v>6.8750000000000006E-2</v>
      </c>
      <c r="P166" s="87">
        <v>67.5</v>
      </c>
      <c r="Q166" s="87">
        <v>67.5</v>
      </c>
    </row>
    <row r="167" spans="2:17">
      <c r="B167" s="87">
        <v>152</v>
      </c>
      <c r="C167" s="87" t="s">
        <v>3</v>
      </c>
      <c r="D167" s="87">
        <v>2</v>
      </c>
      <c r="E167" s="87" t="s">
        <v>77</v>
      </c>
      <c r="F167" s="87" t="s">
        <v>9</v>
      </c>
      <c r="G167" s="87">
        <v>8</v>
      </c>
      <c r="H167" s="87" t="s">
        <v>203</v>
      </c>
      <c r="I167" s="87">
        <v>224</v>
      </c>
      <c r="J167" s="87">
        <v>8</v>
      </c>
      <c r="K167" s="87">
        <v>1</v>
      </c>
      <c r="L167" s="87" t="s">
        <v>441</v>
      </c>
      <c r="M167" s="87" t="s">
        <v>407</v>
      </c>
      <c r="N167" s="87">
        <v>110</v>
      </c>
      <c r="O167" s="87">
        <v>2.2916666666666669E-2</v>
      </c>
      <c r="P167" s="87">
        <v>22.5</v>
      </c>
      <c r="Q167" s="87">
        <v>22.5</v>
      </c>
    </row>
    <row r="168" spans="2:17">
      <c r="B168" s="87">
        <v>153</v>
      </c>
      <c r="C168" s="87" t="s">
        <v>3</v>
      </c>
      <c r="D168" s="87">
        <v>2</v>
      </c>
      <c r="E168" s="87" t="s">
        <v>77</v>
      </c>
      <c r="F168" s="87" t="s">
        <v>9</v>
      </c>
      <c r="G168" s="87">
        <v>9</v>
      </c>
      <c r="H168" s="87" t="s">
        <v>204</v>
      </c>
      <c r="I168" s="87">
        <v>225</v>
      </c>
      <c r="J168" s="87">
        <v>9</v>
      </c>
      <c r="K168" s="87">
        <v>1</v>
      </c>
      <c r="L168" s="87" t="s">
        <v>441</v>
      </c>
      <c r="M168" s="87" t="s">
        <v>407</v>
      </c>
      <c r="N168" s="87">
        <v>110</v>
      </c>
      <c r="O168" s="87">
        <v>7.6388888888888886E-3</v>
      </c>
      <c r="P168" s="87">
        <v>7.5</v>
      </c>
      <c r="Q168" s="87">
        <v>7.5</v>
      </c>
    </row>
    <row r="169" spans="2:17">
      <c r="B169" s="87">
        <v>154</v>
      </c>
      <c r="C169" s="87" t="s">
        <v>3</v>
      </c>
      <c r="D169" s="87">
        <v>2</v>
      </c>
      <c r="E169" s="87" t="s">
        <v>77</v>
      </c>
      <c r="F169" s="87" t="s">
        <v>9</v>
      </c>
      <c r="G169" s="87">
        <v>10</v>
      </c>
      <c r="H169" s="87" t="s">
        <v>205</v>
      </c>
      <c r="I169" s="87">
        <v>226</v>
      </c>
      <c r="J169" s="87">
        <v>10</v>
      </c>
      <c r="K169" s="87">
        <v>1</v>
      </c>
      <c r="L169" s="87" t="s">
        <v>441</v>
      </c>
      <c r="M169" s="87" t="s">
        <v>407</v>
      </c>
      <c r="N169" s="87">
        <v>110</v>
      </c>
      <c r="O169" s="87">
        <v>2.5462962962962965E-3</v>
      </c>
      <c r="P169" s="87">
        <v>2.5</v>
      </c>
      <c r="Q169" s="87">
        <v>2.5</v>
      </c>
    </row>
    <row r="170" spans="2:17">
      <c r="B170" s="87">
        <v>155</v>
      </c>
      <c r="C170" s="87" t="s">
        <v>3</v>
      </c>
      <c r="D170" s="87">
        <v>3</v>
      </c>
      <c r="E170" s="87" t="s">
        <v>78</v>
      </c>
      <c r="F170" s="87" t="s">
        <v>9</v>
      </c>
      <c r="G170" s="87">
        <v>11</v>
      </c>
      <c r="H170" s="87" t="s">
        <v>206</v>
      </c>
      <c r="I170" s="87">
        <v>227</v>
      </c>
      <c r="J170" s="87">
        <v>11</v>
      </c>
      <c r="K170" s="87">
        <v>1</v>
      </c>
      <c r="L170" s="87" t="s">
        <v>441</v>
      </c>
      <c r="M170" s="87" t="s">
        <v>408</v>
      </c>
      <c r="N170" s="87">
        <v>0.15</v>
      </c>
      <c r="O170" s="87">
        <v>8.4722222222222219E-4</v>
      </c>
      <c r="P170" s="87">
        <v>610</v>
      </c>
      <c r="Q170" s="87">
        <v>610</v>
      </c>
    </row>
    <row r="171" spans="2:17">
      <c r="B171" s="87">
        <v>156</v>
      </c>
      <c r="C171" s="87" t="s">
        <v>3</v>
      </c>
      <c r="D171" s="87">
        <v>3</v>
      </c>
      <c r="E171" s="87" t="s">
        <v>78</v>
      </c>
      <c r="F171" s="87" t="s">
        <v>9</v>
      </c>
      <c r="G171" s="87">
        <v>12</v>
      </c>
      <c r="H171" s="87" t="s">
        <v>207</v>
      </c>
      <c r="I171" s="87">
        <v>228</v>
      </c>
      <c r="J171" s="87">
        <v>12</v>
      </c>
      <c r="K171" s="87">
        <v>1</v>
      </c>
      <c r="L171" s="87" t="s">
        <v>441</v>
      </c>
      <c r="M171" s="87" t="s">
        <v>408</v>
      </c>
      <c r="N171" s="87">
        <v>0.15</v>
      </c>
      <c r="O171" s="87">
        <v>2.8124999999999998E-4</v>
      </c>
      <c r="P171" s="87">
        <v>202.5</v>
      </c>
      <c r="Q171" s="87">
        <v>202.5</v>
      </c>
    </row>
    <row r="172" spans="2:17">
      <c r="B172" s="87">
        <v>157</v>
      </c>
      <c r="C172" s="87" t="s">
        <v>3</v>
      </c>
      <c r="D172" s="87">
        <v>3</v>
      </c>
      <c r="E172" s="87" t="s">
        <v>78</v>
      </c>
      <c r="F172" s="87" t="s">
        <v>9</v>
      </c>
      <c r="G172" s="87">
        <v>13</v>
      </c>
      <c r="H172" s="87" t="s">
        <v>208</v>
      </c>
      <c r="I172" s="87">
        <v>229</v>
      </c>
      <c r="J172" s="87">
        <v>13</v>
      </c>
      <c r="K172" s="87">
        <v>1</v>
      </c>
      <c r="L172" s="87" t="s">
        <v>441</v>
      </c>
      <c r="M172" s="87" t="s">
        <v>408</v>
      </c>
      <c r="N172" s="87">
        <v>0.15</v>
      </c>
      <c r="O172" s="87">
        <v>9.3750000000000002E-5</v>
      </c>
      <c r="P172" s="87">
        <v>67.5</v>
      </c>
      <c r="Q172" s="87">
        <v>67.5</v>
      </c>
    </row>
    <row r="173" spans="2:17">
      <c r="B173" s="87">
        <v>158</v>
      </c>
      <c r="C173" s="87" t="s">
        <v>3</v>
      </c>
      <c r="D173" s="87">
        <v>3</v>
      </c>
      <c r="E173" s="87" t="s">
        <v>78</v>
      </c>
      <c r="F173" s="87" t="s">
        <v>9</v>
      </c>
      <c r="G173" s="87">
        <v>14</v>
      </c>
      <c r="H173" s="87" t="s">
        <v>209</v>
      </c>
      <c r="I173" s="87">
        <v>230</v>
      </c>
      <c r="J173" s="87">
        <v>14</v>
      </c>
      <c r="K173" s="87">
        <v>1</v>
      </c>
      <c r="L173" s="87" t="s">
        <v>441</v>
      </c>
      <c r="M173" s="87" t="s">
        <v>408</v>
      </c>
      <c r="N173" s="87">
        <v>0.15</v>
      </c>
      <c r="O173" s="87">
        <v>3.1250000000000001E-5</v>
      </c>
      <c r="P173" s="87">
        <v>22.5</v>
      </c>
      <c r="Q173" s="87">
        <v>22.5</v>
      </c>
    </row>
    <row r="174" spans="2:17">
      <c r="B174" s="87">
        <v>159</v>
      </c>
      <c r="C174" s="87" t="s">
        <v>3</v>
      </c>
      <c r="D174" s="87">
        <v>3</v>
      </c>
      <c r="E174" s="87" t="s">
        <v>78</v>
      </c>
      <c r="F174" s="87" t="s">
        <v>9</v>
      </c>
      <c r="G174" s="87">
        <v>15</v>
      </c>
      <c r="H174" s="87" t="s">
        <v>210</v>
      </c>
      <c r="I174" s="87">
        <v>231</v>
      </c>
      <c r="J174" s="87">
        <v>15</v>
      </c>
      <c r="K174" s="87">
        <v>1</v>
      </c>
      <c r="L174" s="87" t="s">
        <v>441</v>
      </c>
      <c r="M174" s="87" t="s">
        <v>408</v>
      </c>
      <c r="N174" s="87">
        <v>0.15</v>
      </c>
      <c r="O174" s="87">
        <v>1.0416666666666666E-5</v>
      </c>
      <c r="P174" s="87">
        <v>7.5</v>
      </c>
      <c r="Q174" s="87">
        <v>7.5</v>
      </c>
    </row>
    <row r="175" spans="2:17">
      <c r="B175" s="87">
        <v>160</v>
      </c>
      <c r="C175" s="87" t="s">
        <v>3</v>
      </c>
      <c r="D175" s="87">
        <v>3</v>
      </c>
      <c r="E175" s="87" t="s">
        <v>78</v>
      </c>
      <c r="F175" s="87" t="s">
        <v>9</v>
      </c>
      <c r="G175" s="87">
        <v>16</v>
      </c>
      <c r="H175" s="87" t="s">
        <v>211</v>
      </c>
      <c r="I175" s="87">
        <v>232</v>
      </c>
      <c r="J175" s="87">
        <v>16</v>
      </c>
      <c r="K175" s="87">
        <v>1</v>
      </c>
      <c r="L175" s="87" t="s">
        <v>441</v>
      </c>
      <c r="M175" s="87" t="s">
        <v>408</v>
      </c>
      <c r="N175" s="87">
        <v>0.15</v>
      </c>
      <c r="O175" s="87">
        <v>3.4722222222222224E-6</v>
      </c>
      <c r="P175" s="87">
        <v>2.5</v>
      </c>
      <c r="Q175" s="87">
        <v>2.5</v>
      </c>
    </row>
    <row r="176" spans="2:17">
      <c r="B176" s="87">
        <v>161</v>
      </c>
      <c r="C176" s="87" t="s">
        <v>3</v>
      </c>
      <c r="D176" s="87">
        <v>1</v>
      </c>
      <c r="E176" s="87" t="s">
        <v>76</v>
      </c>
      <c r="F176" s="87" t="s">
        <v>10</v>
      </c>
      <c r="G176" s="87">
        <v>1</v>
      </c>
      <c r="H176" s="87" t="s">
        <v>216</v>
      </c>
      <c r="I176" s="87">
        <v>241</v>
      </c>
      <c r="J176" s="87">
        <v>1</v>
      </c>
      <c r="K176" s="87">
        <v>1</v>
      </c>
      <c r="L176" s="87" t="s">
        <v>441</v>
      </c>
      <c r="M176" s="87" t="s">
        <v>406</v>
      </c>
      <c r="N176" s="87">
        <v>20000</v>
      </c>
      <c r="O176" s="87">
        <v>50</v>
      </c>
      <c r="P176" s="87">
        <v>270</v>
      </c>
      <c r="Q176" s="87">
        <v>270</v>
      </c>
    </row>
    <row r="177" spans="2:17">
      <c r="B177" s="87">
        <v>162</v>
      </c>
      <c r="C177" s="87" t="s">
        <v>3</v>
      </c>
      <c r="D177" s="87">
        <v>1</v>
      </c>
      <c r="E177" s="87" t="s">
        <v>76</v>
      </c>
      <c r="F177" s="87" t="s">
        <v>10</v>
      </c>
      <c r="G177" s="87">
        <v>2</v>
      </c>
      <c r="H177" s="87" t="s">
        <v>217</v>
      </c>
      <c r="I177" s="87">
        <v>242</v>
      </c>
      <c r="J177" s="87">
        <v>2</v>
      </c>
      <c r="K177" s="87">
        <v>1</v>
      </c>
      <c r="L177" s="87" t="s">
        <v>441</v>
      </c>
      <c r="M177" s="87" t="s">
        <v>406</v>
      </c>
      <c r="N177" s="87">
        <v>20000</v>
      </c>
      <c r="O177" s="87">
        <v>16.666666666666668</v>
      </c>
      <c r="P177" s="87">
        <v>90</v>
      </c>
      <c r="Q177" s="87">
        <v>90</v>
      </c>
    </row>
    <row r="178" spans="2:17">
      <c r="B178" s="87">
        <v>163</v>
      </c>
      <c r="C178" s="87" t="s">
        <v>3</v>
      </c>
      <c r="D178" s="87">
        <v>1</v>
      </c>
      <c r="E178" s="87" t="s">
        <v>76</v>
      </c>
      <c r="F178" s="87" t="s">
        <v>10</v>
      </c>
      <c r="G178" s="87">
        <v>3</v>
      </c>
      <c r="H178" s="87" t="s">
        <v>218</v>
      </c>
      <c r="I178" s="87">
        <v>243</v>
      </c>
      <c r="J178" s="87">
        <v>3</v>
      </c>
      <c r="K178" s="87">
        <v>1</v>
      </c>
      <c r="L178" s="87" t="s">
        <v>441</v>
      </c>
      <c r="M178" s="87" t="s">
        <v>406</v>
      </c>
      <c r="N178" s="87">
        <v>20000</v>
      </c>
      <c r="O178" s="87">
        <v>5.5555555555555554</v>
      </c>
      <c r="P178" s="87">
        <v>30</v>
      </c>
      <c r="Q178" s="87">
        <v>30</v>
      </c>
    </row>
    <row r="179" spans="2:17">
      <c r="B179" s="87">
        <v>164</v>
      </c>
      <c r="C179" s="87" t="s">
        <v>3</v>
      </c>
      <c r="D179" s="87">
        <v>1</v>
      </c>
      <c r="E179" s="87" t="s">
        <v>76</v>
      </c>
      <c r="F179" s="87" t="s">
        <v>10</v>
      </c>
      <c r="G179" s="87">
        <v>4</v>
      </c>
      <c r="H179" s="87" t="s">
        <v>219</v>
      </c>
      <c r="I179" s="87">
        <v>244</v>
      </c>
      <c r="J179" s="87">
        <v>4</v>
      </c>
      <c r="K179" s="87">
        <v>1</v>
      </c>
      <c r="L179" s="87" t="s">
        <v>441</v>
      </c>
      <c r="M179" s="87" t="s">
        <v>406</v>
      </c>
      <c r="N179" s="87">
        <v>20000</v>
      </c>
      <c r="O179" s="87">
        <v>1.8518518518518519</v>
      </c>
      <c r="P179" s="87">
        <v>10</v>
      </c>
      <c r="Q179" s="87">
        <v>10</v>
      </c>
    </row>
    <row r="180" spans="2:17">
      <c r="B180" s="87">
        <v>165</v>
      </c>
      <c r="C180" s="87" t="s">
        <v>3</v>
      </c>
      <c r="D180" s="87">
        <v>2</v>
      </c>
      <c r="E180" s="87" t="s">
        <v>77</v>
      </c>
      <c r="F180" s="87" t="s">
        <v>10</v>
      </c>
      <c r="G180" s="87">
        <v>5</v>
      </c>
      <c r="H180" s="87" t="s">
        <v>220</v>
      </c>
      <c r="I180" s="87">
        <v>245</v>
      </c>
      <c r="J180" s="87">
        <v>5</v>
      </c>
      <c r="K180" s="87">
        <v>1</v>
      </c>
      <c r="L180" s="87" t="s">
        <v>441</v>
      </c>
      <c r="M180" s="87" t="s">
        <v>407</v>
      </c>
      <c r="N180" s="87">
        <v>110</v>
      </c>
      <c r="O180" s="87">
        <v>0.6162037037037037</v>
      </c>
      <c r="P180" s="87">
        <v>605</v>
      </c>
      <c r="Q180" s="87">
        <v>605</v>
      </c>
    </row>
    <row r="181" spans="2:17">
      <c r="B181" s="87">
        <v>166</v>
      </c>
      <c r="C181" s="87" t="s">
        <v>3</v>
      </c>
      <c r="D181" s="87">
        <v>2</v>
      </c>
      <c r="E181" s="87" t="s">
        <v>77</v>
      </c>
      <c r="F181" s="87" t="s">
        <v>10</v>
      </c>
      <c r="G181" s="87">
        <v>6</v>
      </c>
      <c r="H181" s="87" t="s">
        <v>221</v>
      </c>
      <c r="I181" s="87">
        <v>246</v>
      </c>
      <c r="J181" s="87">
        <v>6</v>
      </c>
      <c r="K181" s="87">
        <v>1</v>
      </c>
      <c r="L181" s="87" t="s">
        <v>441</v>
      </c>
      <c r="M181" s="87" t="s">
        <v>407</v>
      </c>
      <c r="N181" s="87">
        <v>110</v>
      </c>
      <c r="O181" s="87">
        <v>0.20625000000000002</v>
      </c>
      <c r="P181" s="87">
        <v>202.5</v>
      </c>
      <c r="Q181" s="87">
        <v>202.5</v>
      </c>
    </row>
    <row r="182" spans="2:17">
      <c r="B182" s="87">
        <v>167</v>
      </c>
      <c r="C182" s="87" t="s">
        <v>3</v>
      </c>
      <c r="D182" s="87">
        <v>2</v>
      </c>
      <c r="E182" s="87" t="s">
        <v>77</v>
      </c>
      <c r="F182" s="87" t="s">
        <v>10</v>
      </c>
      <c r="G182" s="87">
        <v>7</v>
      </c>
      <c r="H182" s="87" t="s">
        <v>222</v>
      </c>
      <c r="I182" s="87">
        <v>247</v>
      </c>
      <c r="J182" s="87">
        <v>7</v>
      </c>
      <c r="K182" s="87">
        <v>1</v>
      </c>
      <c r="L182" s="87" t="s">
        <v>441</v>
      </c>
      <c r="M182" s="87" t="s">
        <v>407</v>
      </c>
      <c r="N182" s="87">
        <v>110</v>
      </c>
      <c r="O182" s="87">
        <v>6.8750000000000006E-2</v>
      </c>
      <c r="P182" s="87">
        <v>67.5</v>
      </c>
      <c r="Q182" s="87">
        <v>67.5</v>
      </c>
    </row>
    <row r="183" spans="2:17">
      <c r="B183" s="87">
        <v>168</v>
      </c>
      <c r="C183" s="87" t="s">
        <v>3</v>
      </c>
      <c r="D183" s="87">
        <v>2</v>
      </c>
      <c r="E183" s="87" t="s">
        <v>77</v>
      </c>
      <c r="F183" s="87" t="s">
        <v>10</v>
      </c>
      <c r="G183" s="87">
        <v>8</v>
      </c>
      <c r="H183" s="87" t="s">
        <v>223</v>
      </c>
      <c r="I183" s="87">
        <v>248</v>
      </c>
      <c r="J183" s="87">
        <v>8</v>
      </c>
      <c r="K183" s="87">
        <v>1</v>
      </c>
      <c r="L183" s="87" t="s">
        <v>441</v>
      </c>
      <c r="M183" s="87" t="s">
        <v>407</v>
      </c>
      <c r="N183" s="87">
        <v>110</v>
      </c>
      <c r="O183" s="87">
        <v>2.2916666666666669E-2</v>
      </c>
      <c r="P183" s="87">
        <v>22.5</v>
      </c>
      <c r="Q183" s="87">
        <v>22.5</v>
      </c>
    </row>
    <row r="184" spans="2:17">
      <c r="B184" s="87">
        <v>169</v>
      </c>
      <c r="C184" s="87" t="s">
        <v>3</v>
      </c>
      <c r="D184" s="87">
        <v>2</v>
      </c>
      <c r="E184" s="87" t="s">
        <v>77</v>
      </c>
      <c r="F184" s="87" t="s">
        <v>10</v>
      </c>
      <c r="G184" s="87">
        <v>9</v>
      </c>
      <c r="H184" s="87" t="s">
        <v>224</v>
      </c>
      <c r="I184" s="87">
        <v>249</v>
      </c>
      <c r="J184" s="87">
        <v>9</v>
      </c>
      <c r="K184" s="87">
        <v>1</v>
      </c>
      <c r="L184" s="87" t="s">
        <v>441</v>
      </c>
      <c r="M184" s="87" t="s">
        <v>407</v>
      </c>
      <c r="N184" s="87">
        <v>110</v>
      </c>
      <c r="O184" s="87">
        <v>7.6388888888888886E-3</v>
      </c>
      <c r="P184" s="87">
        <v>7.5</v>
      </c>
      <c r="Q184" s="87">
        <v>7.5</v>
      </c>
    </row>
    <row r="185" spans="2:17">
      <c r="B185" s="87">
        <v>170</v>
      </c>
      <c r="C185" s="87" t="s">
        <v>3</v>
      </c>
      <c r="D185" s="87">
        <v>2</v>
      </c>
      <c r="E185" s="87" t="s">
        <v>77</v>
      </c>
      <c r="F185" s="87" t="s">
        <v>10</v>
      </c>
      <c r="G185" s="87">
        <v>10</v>
      </c>
      <c r="H185" s="87" t="s">
        <v>225</v>
      </c>
      <c r="I185" s="87">
        <v>250</v>
      </c>
      <c r="J185" s="87">
        <v>10</v>
      </c>
      <c r="K185" s="87">
        <v>1</v>
      </c>
      <c r="L185" s="87" t="s">
        <v>441</v>
      </c>
      <c r="M185" s="87" t="s">
        <v>407</v>
      </c>
      <c r="N185" s="87">
        <v>110</v>
      </c>
      <c r="O185" s="87">
        <v>2.5462962962962965E-3</v>
      </c>
      <c r="P185" s="87">
        <v>2.5</v>
      </c>
      <c r="Q185" s="87">
        <v>2.5</v>
      </c>
    </row>
    <row r="186" spans="2:17">
      <c r="B186" s="87">
        <v>171</v>
      </c>
      <c r="C186" s="87" t="s">
        <v>3</v>
      </c>
      <c r="D186" s="87">
        <v>3</v>
      </c>
      <c r="E186" s="87" t="s">
        <v>78</v>
      </c>
      <c r="F186" s="87" t="s">
        <v>10</v>
      </c>
      <c r="G186" s="87">
        <v>11</v>
      </c>
      <c r="H186" s="87" t="s">
        <v>226</v>
      </c>
      <c r="I186" s="87">
        <v>251</v>
      </c>
      <c r="J186" s="87">
        <v>11</v>
      </c>
      <c r="K186" s="87">
        <v>1</v>
      </c>
      <c r="L186" s="87" t="s">
        <v>441</v>
      </c>
      <c r="M186" s="87" t="s">
        <v>408</v>
      </c>
      <c r="N186" s="87">
        <v>0.15</v>
      </c>
      <c r="O186" s="87">
        <v>8.4722222222222219E-4</v>
      </c>
      <c r="P186" s="87">
        <v>610</v>
      </c>
      <c r="Q186" s="87">
        <v>610</v>
      </c>
    </row>
    <row r="187" spans="2:17">
      <c r="B187" s="87">
        <v>172</v>
      </c>
      <c r="C187" s="87" t="s">
        <v>3</v>
      </c>
      <c r="D187" s="87">
        <v>3</v>
      </c>
      <c r="E187" s="87" t="s">
        <v>78</v>
      </c>
      <c r="F187" s="87" t="s">
        <v>10</v>
      </c>
      <c r="G187" s="87">
        <v>12</v>
      </c>
      <c r="H187" s="87" t="s">
        <v>227</v>
      </c>
      <c r="I187" s="87">
        <v>252</v>
      </c>
      <c r="J187" s="87">
        <v>12</v>
      </c>
      <c r="K187" s="87">
        <v>1</v>
      </c>
      <c r="L187" s="87" t="s">
        <v>441</v>
      </c>
      <c r="M187" s="87" t="s">
        <v>408</v>
      </c>
      <c r="N187" s="87">
        <v>0.15</v>
      </c>
      <c r="O187" s="87">
        <v>2.8124999999999998E-4</v>
      </c>
      <c r="P187" s="87">
        <v>202.5</v>
      </c>
      <c r="Q187" s="87">
        <v>202.5</v>
      </c>
    </row>
    <row r="188" spans="2:17">
      <c r="B188" s="87">
        <v>173</v>
      </c>
      <c r="C188" s="87" t="s">
        <v>3</v>
      </c>
      <c r="D188" s="87">
        <v>3</v>
      </c>
      <c r="E188" s="87" t="s">
        <v>78</v>
      </c>
      <c r="F188" s="87" t="s">
        <v>10</v>
      </c>
      <c r="G188" s="87">
        <v>13</v>
      </c>
      <c r="H188" s="87" t="s">
        <v>228</v>
      </c>
      <c r="I188" s="87">
        <v>253</v>
      </c>
      <c r="J188" s="87">
        <v>13</v>
      </c>
      <c r="K188" s="87">
        <v>1</v>
      </c>
      <c r="L188" s="87" t="s">
        <v>441</v>
      </c>
      <c r="M188" s="87" t="s">
        <v>408</v>
      </c>
      <c r="N188" s="87">
        <v>0.15</v>
      </c>
      <c r="O188" s="87">
        <v>9.3750000000000002E-5</v>
      </c>
      <c r="P188" s="87">
        <v>67.5</v>
      </c>
      <c r="Q188" s="87">
        <v>67.5</v>
      </c>
    </row>
    <row r="189" spans="2:17">
      <c r="B189" s="87">
        <v>174</v>
      </c>
      <c r="C189" s="87" t="s">
        <v>3</v>
      </c>
      <c r="D189" s="87">
        <v>3</v>
      </c>
      <c r="E189" s="87" t="s">
        <v>78</v>
      </c>
      <c r="F189" s="87" t="s">
        <v>10</v>
      </c>
      <c r="G189" s="87">
        <v>14</v>
      </c>
      <c r="H189" s="87" t="s">
        <v>229</v>
      </c>
      <c r="I189" s="87">
        <v>254</v>
      </c>
      <c r="J189" s="87">
        <v>14</v>
      </c>
      <c r="K189" s="87">
        <v>1</v>
      </c>
      <c r="L189" s="87" t="s">
        <v>441</v>
      </c>
      <c r="M189" s="87" t="s">
        <v>408</v>
      </c>
      <c r="N189" s="87">
        <v>0.15</v>
      </c>
      <c r="O189" s="87">
        <v>3.1250000000000001E-5</v>
      </c>
      <c r="P189" s="87">
        <v>22.5</v>
      </c>
      <c r="Q189" s="87">
        <v>22.5</v>
      </c>
    </row>
    <row r="190" spans="2:17">
      <c r="B190" s="87">
        <v>175</v>
      </c>
      <c r="C190" s="87" t="s">
        <v>3</v>
      </c>
      <c r="D190" s="87">
        <v>3</v>
      </c>
      <c r="E190" s="87" t="s">
        <v>78</v>
      </c>
      <c r="F190" s="87" t="s">
        <v>10</v>
      </c>
      <c r="G190" s="87">
        <v>15</v>
      </c>
      <c r="H190" s="87" t="s">
        <v>230</v>
      </c>
      <c r="I190" s="87">
        <v>255</v>
      </c>
      <c r="J190" s="87">
        <v>15</v>
      </c>
      <c r="K190" s="87">
        <v>1</v>
      </c>
      <c r="L190" s="87" t="s">
        <v>441</v>
      </c>
      <c r="M190" s="87" t="s">
        <v>408</v>
      </c>
      <c r="N190" s="87">
        <v>0.15</v>
      </c>
      <c r="O190" s="87">
        <v>1.0416666666666666E-5</v>
      </c>
      <c r="P190" s="87">
        <v>7.5</v>
      </c>
      <c r="Q190" s="87">
        <v>7.5</v>
      </c>
    </row>
    <row r="191" spans="2:17">
      <c r="B191" s="87">
        <v>176</v>
      </c>
      <c r="C191" s="87" t="s">
        <v>3</v>
      </c>
      <c r="D191" s="87">
        <v>3</v>
      </c>
      <c r="E191" s="87" t="s">
        <v>78</v>
      </c>
      <c r="F191" s="87" t="s">
        <v>10</v>
      </c>
      <c r="G191" s="87">
        <v>16</v>
      </c>
      <c r="H191" s="87" t="s">
        <v>231</v>
      </c>
      <c r="I191" s="87">
        <v>256</v>
      </c>
      <c r="J191" s="87">
        <v>16</v>
      </c>
      <c r="K191" s="87">
        <v>1</v>
      </c>
      <c r="L191" s="87" t="s">
        <v>441</v>
      </c>
      <c r="M191" s="87" t="s">
        <v>408</v>
      </c>
      <c r="N191" s="87">
        <v>0.15</v>
      </c>
      <c r="O191" s="87">
        <v>3.4722222222222224E-6</v>
      </c>
      <c r="P191" s="87">
        <v>2.5</v>
      </c>
      <c r="Q191" s="87">
        <v>2.5</v>
      </c>
    </row>
    <row r="192" spans="2:17">
      <c r="B192" s="87">
        <v>177</v>
      </c>
      <c r="C192" s="87" t="s">
        <v>3</v>
      </c>
      <c r="D192" s="87">
        <v>1</v>
      </c>
      <c r="E192" s="87" t="s">
        <v>76</v>
      </c>
      <c r="F192" s="87" t="s">
        <v>11</v>
      </c>
      <c r="G192" s="87">
        <v>1</v>
      </c>
      <c r="H192" s="87" t="s">
        <v>236</v>
      </c>
      <c r="I192" s="87">
        <v>265</v>
      </c>
      <c r="J192" s="87">
        <v>1</v>
      </c>
      <c r="K192" s="87">
        <v>1</v>
      </c>
      <c r="L192" s="87" t="s">
        <v>441</v>
      </c>
      <c r="M192" s="87" t="s">
        <v>406</v>
      </c>
      <c r="N192" s="87">
        <v>20000</v>
      </c>
      <c r="O192" s="87">
        <v>50</v>
      </c>
      <c r="P192" s="87">
        <v>270</v>
      </c>
      <c r="Q192" s="87">
        <v>270</v>
      </c>
    </row>
    <row r="193" spans="2:17">
      <c r="B193" s="87">
        <v>178</v>
      </c>
      <c r="C193" s="87" t="s">
        <v>3</v>
      </c>
      <c r="D193" s="87">
        <v>1</v>
      </c>
      <c r="E193" s="87" t="s">
        <v>76</v>
      </c>
      <c r="F193" s="87" t="s">
        <v>11</v>
      </c>
      <c r="G193" s="87">
        <v>2</v>
      </c>
      <c r="H193" s="87" t="s">
        <v>237</v>
      </c>
      <c r="I193" s="87">
        <v>266</v>
      </c>
      <c r="J193" s="87">
        <v>2</v>
      </c>
      <c r="K193" s="87">
        <v>1</v>
      </c>
      <c r="L193" s="87" t="s">
        <v>441</v>
      </c>
      <c r="M193" s="87" t="s">
        <v>406</v>
      </c>
      <c r="N193" s="87">
        <v>20000</v>
      </c>
      <c r="O193" s="87">
        <v>16.666666666666668</v>
      </c>
      <c r="P193" s="87">
        <v>90</v>
      </c>
      <c r="Q193" s="87">
        <v>90</v>
      </c>
    </row>
    <row r="194" spans="2:17">
      <c r="B194" s="87">
        <v>179</v>
      </c>
      <c r="C194" s="87" t="s">
        <v>3</v>
      </c>
      <c r="D194" s="87">
        <v>1</v>
      </c>
      <c r="E194" s="87" t="s">
        <v>76</v>
      </c>
      <c r="F194" s="87" t="s">
        <v>11</v>
      </c>
      <c r="G194" s="87">
        <v>3</v>
      </c>
      <c r="H194" s="87" t="s">
        <v>238</v>
      </c>
      <c r="I194" s="87">
        <v>267</v>
      </c>
      <c r="J194" s="87">
        <v>3</v>
      </c>
      <c r="K194" s="87">
        <v>1</v>
      </c>
      <c r="L194" s="87" t="s">
        <v>441</v>
      </c>
      <c r="M194" s="87" t="s">
        <v>406</v>
      </c>
      <c r="N194" s="87">
        <v>20000</v>
      </c>
      <c r="O194" s="87">
        <v>5.5555555555555554</v>
      </c>
      <c r="P194" s="87">
        <v>30</v>
      </c>
      <c r="Q194" s="87">
        <v>30</v>
      </c>
    </row>
    <row r="195" spans="2:17">
      <c r="B195" s="87">
        <v>180</v>
      </c>
      <c r="C195" s="87" t="s">
        <v>3</v>
      </c>
      <c r="D195" s="87">
        <v>1</v>
      </c>
      <c r="E195" s="87" t="s">
        <v>76</v>
      </c>
      <c r="F195" s="87" t="s">
        <v>11</v>
      </c>
      <c r="G195" s="87">
        <v>4</v>
      </c>
      <c r="H195" s="87" t="s">
        <v>239</v>
      </c>
      <c r="I195" s="87">
        <v>268</v>
      </c>
      <c r="J195" s="87">
        <v>4</v>
      </c>
      <c r="K195" s="87">
        <v>1</v>
      </c>
      <c r="L195" s="87" t="s">
        <v>441</v>
      </c>
      <c r="M195" s="87" t="s">
        <v>406</v>
      </c>
      <c r="N195" s="87">
        <v>20000</v>
      </c>
      <c r="O195" s="87">
        <v>1.8518518518518519</v>
      </c>
      <c r="P195" s="87">
        <v>10</v>
      </c>
      <c r="Q195" s="87">
        <v>10</v>
      </c>
    </row>
    <row r="196" spans="2:17">
      <c r="B196" s="87">
        <v>181</v>
      </c>
      <c r="C196" s="87" t="s">
        <v>3</v>
      </c>
      <c r="D196" s="87">
        <v>2</v>
      </c>
      <c r="E196" s="87" t="s">
        <v>77</v>
      </c>
      <c r="F196" s="87" t="s">
        <v>11</v>
      </c>
      <c r="G196" s="87">
        <v>5</v>
      </c>
      <c r="H196" s="87" t="s">
        <v>240</v>
      </c>
      <c r="I196" s="87">
        <v>269</v>
      </c>
      <c r="J196" s="87">
        <v>5</v>
      </c>
      <c r="K196" s="87">
        <v>1</v>
      </c>
      <c r="L196" s="87" t="s">
        <v>441</v>
      </c>
      <c r="M196" s="87" t="s">
        <v>407</v>
      </c>
      <c r="N196" s="87">
        <v>110</v>
      </c>
      <c r="O196" s="87">
        <v>0.6162037037037037</v>
      </c>
      <c r="P196" s="87">
        <v>605</v>
      </c>
      <c r="Q196" s="87">
        <v>605</v>
      </c>
    </row>
    <row r="197" spans="2:17">
      <c r="B197" s="87">
        <v>182</v>
      </c>
      <c r="C197" s="87" t="s">
        <v>3</v>
      </c>
      <c r="D197" s="87">
        <v>2</v>
      </c>
      <c r="E197" s="87" t="s">
        <v>77</v>
      </c>
      <c r="F197" s="87" t="s">
        <v>11</v>
      </c>
      <c r="G197" s="87">
        <v>6</v>
      </c>
      <c r="H197" s="87" t="s">
        <v>241</v>
      </c>
      <c r="I197" s="87">
        <v>270</v>
      </c>
      <c r="J197" s="87">
        <v>6</v>
      </c>
      <c r="K197" s="87">
        <v>1</v>
      </c>
      <c r="L197" s="87" t="s">
        <v>441</v>
      </c>
      <c r="M197" s="87" t="s">
        <v>407</v>
      </c>
      <c r="N197" s="87">
        <v>110</v>
      </c>
      <c r="O197" s="87">
        <v>0.20625000000000002</v>
      </c>
      <c r="P197" s="87">
        <v>202.5</v>
      </c>
      <c r="Q197" s="87">
        <v>202.5</v>
      </c>
    </row>
    <row r="198" spans="2:17">
      <c r="B198" s="87">
        <v>183</v>
      </c>
      <c r="C198" s="87" t="s">
        <v>3</v>
      </c>
      <c r="D198" s="87">
        <v>2</v>
      </c>
      <c r="E198" s="87" t="s">
        <v>77</v>
      </c>
      <c r="F198" s="87" t="s">
        <v>11</v>
      </c>
      <c r="G198" s="87">
        <v>7</v>
      </c>
      <c r="H198" s="87" t="s">
        <v>242</v>
      </c>
      <c r="I198" s="87">
        <v>271</v>
      </c>
      <c r="J198" s="87">
        <v>7</v>
      </c>
      <c r="K198" s="87">
        <v>1</v>
      </c>
      <c r="L198" s="87" t="s">
        <v>441</v>
      </c>
      <c r="M198" s="87" t="s">
        <v>407</v>
      </c>
      <c r="N198" s="87">
        <v>110</v>
      </c>
      <c r="O198" s="87">
        <v>6.8750000000000006E-2</v>
      </c>
      <c r="P198" s="87">
        <v>67.5</v>
      </c>
      <c r="Q198" s="87">
        <v>67.5</v>
      </c>
    </row>
    <row r="199" spans="2:17">
      <c r="B199" s="87">
        <v>184</v>
      </c>
      <c r="C199" s="87" t="s">
        <v>3</v>
      </c>
      <c r="D199" s="87">
        <v>2</v>
      </c>
      <c r="E199" s="87" t="s">
        <v>77</v>
      </c>
      <c r="F199" s="87" t="s">
        <v>11</v>
      </c>
      <c r="G199" s="87">
        <v>8</v>
      </c>
      <c r="H199" s="87" t="s">
        <v>243</v>
      </c>
      <c r="I199" s="87">
        <v>272</v>
      </c>
      <c r="J199" s="87">
        <v>8</v>
      </c>
      <c r="K199" s="87">
        <v>1</v>
      </c>
      <c r="L199" s="87" t="s">
        <v>441</v>
      </c>
      <c r="M199" s="87" t="s">
        <v>407</v>
      </c>
      <c r="N199" s="87">
        <v>110</v>
      </c>
      <c r="O199" s="87">
        <v>2.2916666666666669E-2</v>
      </c>
      <c r="P199" s="87">
        <v>22.5</v>
      </c>
      <c r="Q199" s="87">
        <v>22.5</v>
      </c>
    </row>
    <row r="200" spans="2:17">
      <c r="B200" s="87">
        <v>185</v>
      </c>
      <c r="C200" s="87" t="s">
        <v>3</v>
      </c>
      <c r="D200" s="87">
        <v>2</v>
      </c>
      <c r="E200" s="87" t="s">
        <v>77</v>
      </c>
      <c r="F200" s="87" t="s">
        <v>11</v>
      </c>
      <c r="G200" s="87">
        <v>9</v>
      </c>
      <c r="H200" s="87" t="s">
        <v>244</v>
      </c>
      <c r="I200" s="87">
        <v>273</v>
      </c>
      <c r="J200" s="87">
        <v>9</v>
      </c>
      <c r="K200" s="87">
        <v>1</v>
      </c>
      <c r="L200" s="87" t="s">
        <v>441</v>
      </c>
      <c r="M200" s="87" t="s">
        <v>407</v>
      </c>
      <c r="N200" s="87">
        <v>110</v>
      </c>
      <c r="O200" s="87">
        <v>7.6388888888888886E-3</v>
      </c>
      <c r="P200" s="87">
        <v>7.5</v>
      </c>
      <c r="Q200" s="87">
        <v>7.5</v>
      </c>
    </row>
    <row r="201" spans="2:17">
      <c r="B201" s="87">
        <v>186</v>
      </c>
      <c r="C201" s="87" t="s">
        <v>3</v>
      </c>
      <c r="D201" s="87">
        <v>2</v>
      </c>
      <c r="E201" s="87" t="s">
        <v>77</v>
      </c>
      <c r="F201" s="87" t="s">
        <v>11</v>
      </c>
      <c r="G201" s="87">
        <v>10</v>
      </c>
      <c r="H201" s="87" t="s">
        <v>245</v>
      </c>
      <c r="I201" s="87">
        <v>274</v>
      </c>
      <c r="J201" s="87">
        <v>10</v>
      </c>
      <c r="K201" s="87">
        <v>1</v>
      </c>
      <c r="L201" s="87" t="s">
        <v>441</v>
      </c>
      <c r="M201" s="87" t="s">
        <v>407</v>
      </c>
      <c r="N201" s="87">
        <v>110</v>
      </c>
      <c r="O201" s="87">
        <v>2.5462962962962965E-3</v>
      </c>
      <c r="P201" s="87">
        <v>2.5</v>
      </c>
      <c r="Q201" s="87">
        <v>2.5</v>
      </c>
    </row>
    <row r="202" spans="2:17">
      <c r="B202" s="87">
        <v>187</v>
      </c>
      <c r="C202" s="87" t="s">
        <v>3</v>
      </c>
      <c r="D202" s="87">
        <v>3</v>
      </c>
      <c r="E202" s="87" t="s">
        <v>78</v>
      </c>
      <c r="F202" s="87" t="s">
        <v>11</v>
      </c>
      <c r="G202" s="87">
        <v>11</v>
      </c>
      <c r="H202" s="87" t="s">
        <v>246</v>
      </c>
      <c r="I202" s="87">
        <v>275</v>
      </c>
      <c r="J202" s="87">
        <v>11</v>
      </c>
      <c r="K202" s="87">
        <v>1</v>
      </c>
      <c r="L202" s="87" t="s">
        <v>441</v>
      </c>
      <c r="M202" s="87" t="s">
        <v>408</v>
      </c>
      <c r="N202" s="87">
        <v>0.15</v>
      </c>
      <c r="O202" s="87">
        <v>8.4722222222222219E-4</v>
      </c>
      <c r="P202" s="87">
        <v>610</v>
      </c>
      <c r="Q202" s="87">
        <v>610</v>
      </c>
    </row>
    <row r="203" spans="2:17">
      <c r="B203" s="87">
        <v>188</v>
      </c>
      <c r="C203" s="87" t="s">
        <v>3</v>
      </c>
      <c r="D203" s="87">
        <v>3</v>
      </c>
      <c r="E203" s="87" t="s">
        <v>78</v>
      </c>
      <c r="F203" s="87" t="s">
        <v>11</v>
      </c>
      <c r="G203" s="87">
        <v>12</v>
      </c>
      <c r="H203" s="87" t="s">
        <v>247</v>
      </c>
      <c r="I203" s="87">
        <v>276</v>
      </c>
      <c r="J203" s="87">
        <v>12</v>
      </c>
      <c r="K203" s="87">
        <v>1</v>
      </c>
      <c r="L203" s="87" t="s">
        <v>441</v>
      </c>
      <c r="M203" s="87" t="s">
        <v>408</v>
      </c>
      <c r="N203" s="87">
        <v>0.15</v>
      </c>
      <c r="O203" s="87">
        <v>2.8124999999999998E-4</v>
      </c>
      <c r="P203" s="87">
        <v>202.5</v>
      </c>
      <c r="Q203" s="87">
        <v>202.5</v>
      </c>
    </row>
    <row r="204" spans="2:17">
      <c r="B204" s="87">
        <v>189</v>
      </c>
      <c r="C204" s="87" t="s">
        <v>3</v>
      </c>
      <c r="D204" s="87">
        <v>3</v>
      </c>
      <c r="E204" s="87" t="s">
        <v>78</v>
      </c>
      <c r="F204" s="87" t="s">
        <v>11</v>
      </c>
      <c r="G204" s="87">
        <v>13</v>
      </c>
      <c r="H204" s="87" t="s">
        <v>248</v>
      </c>
      <c r="I204" s="87">
        <v>277</v>
      </c>
      <c r="J204" s="87">
        <v>13</v>
      </c>
      <c r="K204" s="87">
        <v>1</v>
      </c>
      <c r="L204" s="87" t="s">
        <v>441</v>
      </c>
      <c r="M204" s="87" t="s">
        <v>408</v>
      </c>
      <c r="N204" s="87">
        <v>0.15</v>
      </c>
      <c r="O204" s="87">
        <v>9.3750000000000002E-5</v>
      </c>
      <c r="P204" s="87">
        <v>67.5</v>
      </c>
      <c r="Q204" s="87">
        <v>67.5</v>
      </c>
    </row>
    <row r="205" spans="2:17">
      <c r="B205" s="87">
        <v>190</v>
      </c>
      <c r="C205" s="87" t="s">
        <v>3</v>
      </c>
      <c r="D205" s="87">
        <v>3</v>
      </c>
      <c r="E205" s="87" t="s">
        <v>78</v>
      </c>
      <c r="F205" s="87" t="s">
        <v>11</v>
      </c>
      <c r="G205" s="87">
        <v>14</v>
      </c>
      <c r="H205" s="87" t="s">
        <v>249</v>
      </c>
      <c r="I205" s="87">
        <v>278</v>
      </c>
      <c r="J205" s="87">
        <v>14</v>
      </c>
      <c r="K205" s="87">
        <v>1</v>
      </c>
      <c r="L205" s="87" t="s">
        <v>441</v>
      </c>
      <c r="M205" s="87" t="s">
        <v>408</v>
      </c>
      <c r="N205" s="87">
        <v>0.15</v>
      </c>
      <c r="O205" s="87">
        <v>3.1250000000000001E-5</v>
      </c>
      <c r="P205" s="87">
        <v>22.5</v>
      </c>
      <c r="Q205" s="87">
        <v>22.5</v>
      </c>
    </row>
    <row r="206" spans="2:17">
      <c r="B206" s="87">
        <v>191</v>
      </c>
      <c r="C206" s="87" t="s">
        <v>3</v>
      </c>
      <c r="D206" s="87">
        <v>3</v>
      </c>
      <c r="E206" s="87" t="s">
        <v>78</v>
      </c>
      <c r="F206" s="87" t="s">
        <v>11</v>
      </c>
      <c r="G206" s="87">
        <v>15</v>
      </c>
      <c r="H206" s="87" t="s">
        <v>250</v>
      </c>
      <c r="I206" s="87">
        <v>279</v>
      </c>
      <c r="J206" s="87">
        <v>15</v>
      </c>
      <c r="K206" s="87">
        <v>1</v>
      </c>
      <c r="L206" s="87" t="s">
        <v>441</v>
      </c>
      <c r="M206" s="87" t="s">
        <v>408</v>
      </c>
      <c r="N206" s="87">
        <v>0.15</v>
      </c>
      <c r="O206" s="87">
        <v>1.0416666666666666E-5</v>
      </c>
      <c r="P206" s="87">
        <v>7.5</v>
      </c>
      <c r="Q206" s="87">
        <v>7.5</v>
      </c>
    </row>
    <row r="207" spans="2:17">
      <c r="B207" s="87">
        <v>192</v>
      </c>
      <c r="C207" s="87" t="s">
        <v>3</v>
      </c>
      <c r="D207" s="87">
        <v>3</v>
      </c>
      <c r="E207" s="87" t="s">
        <v>78</v>
      </c>
      <c r="F207" s="87" t="s">
        <v>11</v>
      </c>
      <c r="G207" s="87">
        <v>16</v>
      </c>
      <c r="H207" s="87" t="s">
        <v>251</v>
      </c>
      <c r="I207" s="87">
        <v>280</v>
      </c>
      <c r="J207" s="87">
        <v>16</v>
      </c>
      <c r="K207" s="87">
        <v>1</v>
      </c>
      <c r="L207" s="87" t="s">
        <v>441</v>
      </c>
      <c r="M207" s="87" t="s">
        <v>408</v>
      </c>
      <c r="N207" s="87">
        <v>0.15</v>
      </c>
      <c r="O207" s="87">
        <v>3.4722222222222224E-6</v>
      </c>
      <c r="P207" s="87">
        <v>2.5</v>
      </c>
      <c r="Q207" s="87">
        <v>2.5</v>
      </c>
    </row>
    <row r="208" spans="2:17">
      <c r="B208" s="87">
        <v>193</v>
      </c>
      <c r="C208" s="87" t="s">
        <v>3</v>
      </c>
      <c r="D208" s="87">
        <v>1</v>
      </c>
      <c r="E208" s="87" t="s">
        <v>76</v>
      </c>
      <c r="F208" s="87" t="s">
        <v>12</v>
      </c>
      <c r="G208" s="87">
        <v>1</v>
      </c>
      <c r="H208" s="87" t="s">
        <v>256</v>
      </c>
      <c r="I208" s="87">
        <v>289</v>
      </c>
      <c r="J208" s="87">
        <v>1</v>
      </c>
      <c r="K208" s="87">
        <v>1</v>
      </c>
      <c r="L208" s="87" t="s">
        <v>441</v>
      </c>
      <c r="M208" s="87" t="s">
        <v>406</v>
      </c>
      <c r="N208" s="87">
        <v>20000</v>
      </c>
      <c r="O208" s="87">
        <v>50</v>
      </c>
      <c r="P208" s="87">
        <v>270</v>
      </c>
      <c r="Q208" s="87">
        <v>270</v>
      </c>
    </row>
    <row r="209" spans="2:17">
      <c r="B209" s="87">
        <v>194</v>
      </c>
      <c r="C209" s="87" t="s">
        <v>3</v>
      </c>
      <c r="D209" s="87">
        <v>1</v>
      </c>
      <c r="E209" s="87" t="s">
        <v>76</v>
      </c>
      <c r="F209" s="87" t="s">
        <v>12</v>
      </c>
      <c r="G209" s="87">
        <v>2</v>
      </c>
      <c r="H209" s="87" t="s">
        <v>257</v>
      </c>
      <c r="I209" s="87">
        <v>290</v>
      </c>
      <c r="J209" s="87">
        <v>2</v>
      </c>
      <c r="K209" s="87">
        <v>1</v>
      </c>
      <c r="L209" s="87" t="s">
        <v>441</v>
      </c>
      <c r="M209" s="87" t="s">
        <v>406</v>
      </c>
      <c r="N209" s="87">
        <v>20000</v>
      </c>
      <c r="O209" s="87">
        <v>16.666666666666668</v>
      </c>
      <c r="P209" s="87">
        <v>90</v>
      </c>
      <c r="Q209" s="87">
        <v>90</v>
      </c>
    </row>
    <row r="210" spans="2:17">
      <c r="B210" s="87">
        <v>195</v>
      </c>
      <c r="C210" s="87" t="s">
        <v>3</v>
      </c>
      <c r="D210" s="87">
        <v>1</v>
      </c>
      <c r="E210" s="87" t="s">
        <v>76</v>
      </c>
      <c r="F210" s="87" t="s">
        <v>12</v>
      </c>
      <c r="G210" s="87">
        <v>3</v>
      </c>
      <c r="H210" s="87" t="s">
        <v>258</v>
      </c>
      <c r="I210" s="87">
        <v>291</v>
      </c>
      <c r="J210" s="87">
        <v>3</v>
      </c>
      <c r="K210" s="87">
        <v>1</v>
      </c>
      <c r="L210" s="87" t="s">
        <v>441</v>
      </c>
      <c r="M210" s="87" t="s">
        <v>406</v>
      </c>
      <c r="N210" s="87">
        <v>20000</v>
      </c>
      <c r="O210" s="87">
        <v>5.5555555555555554</v>
      </c>
      <c r="P210" s="87">
        <v>30</v>
      </c>
      <c r="Q210" s="87">
        <v>30</v>
      </c>
    </row>
    <row r="211" spans="2:17">
      <c r="B211" s="87">
        <v>196</v>
      </c>
      <c r="C211" s="87" t="s">
        <v>3</v>
      </c>
      <c r="D211" s="87">
        <v>1</v>
      </c>
      <c r="E211" s="87" t="s">
        <v>76</v>
      </c>
      <c r="F211" s="87" t="s">
        <v>12</v>
      </c>
      <c r="G211" s="87">
        <v>4</v>
      </c>
      <c r="H211" s="87" t="s">
        <v>259</v>
      </c>
      <c r="I211" s="87">
        <v>292</v>
      </c>
      <c r="J211" s="87">
        <v>4</v>
      </c>
      <c r="K211" s="87">
        <v>1</v>
      </c>
      <c r="L211" s="87" t="s">
        <v>441</v>
      </c>
      <c r="M211" s="87" t="s">
        <v>406</v>
      </c>
      <c r="N211" s="87">
        <v>20000</v>
      </c>
      <c r="O211" s="87">
        <v>1.8518518518518519</v>
      </c>
      <c r="P211" s="87">
        <v>10</v>
      </c>
      <c r="Q211" s="87">
        <v>10</v>
      </c>
    </row>
    <row r="212" spans="2:17">
      <c r="B212" s="87">
        <v>197</v>
      </c>
      <c r="C212" s="87" t="s">
        <v>3</v>
      </c>
      <c r="D212" s="87">
        <v>2</v>
      </c>
      <c r="E212" s="87" t="s">
        <v>77</v>
      </c>
      <c r="F212" s="87" t="s">
        <v>12</v>
      </c>
      <c r="G212" s="87">
        <v>5</v>
      </c>
      <c r="H212" s="87" t="s">
        <v>260</v>
      </c>
      <c r="I212" s="87">
        <v>293</v>
      </c>
      <c r="J212" s="87">
        <v>5</v>
      </c>
      <c r="K212" s="87">
        <v>1</v>
      </c>
      <c r="L212" s="87" t="s">
        <v>441</v>
      </c>
      <c r="M212" s="87" t="s">
        <v>407</v>
      </c>
      <c r="N212" s="87">
        <v>110</v>
      </c>
      <c r="O212" s="87">
        <v>0.6162037037037037</v>
      </c>
      <c r="P212" s="87">
        <v>605</v>
      </c>
      <c r="Q212" s="87">
        <v>605</v>
      </c>
    </row>
    <row r="213" spans="2:17">
      <c r="B213" s="87">
        <v>198</v>
      </c>
      <c r="C213" s="87" t="s">
        <v>3</v>
      </c>
      <c r="D213" s="87">
        <v>2</v>
      </c>
      <c r="E213" s="87" t="s">
        <v>77</v>
      </c>
      <c r="F213" s="87" t="s">
        <v>12</v>
      </c>
      <c r="G213" s="87">
        <v>6</v>
      </c>
      <c r="H213" s="87" t="s">
        <v>261</v>
      </c>
      <c r="I213" s="87">
        <v>294</v>
      </c>
      <c r="J213" s="87">
        <v>6</v>
      </c>
      <c r="K213" s="87">
        <v>1</v>
      </c>
      <c r="L213" s="87" t="s">
        <v>441</v>
      </c>
      <c r="M213" s="87" t="s">
        <v>407</v>
      </c>
      <c r="N213" s="87">
        <v>110</v>
      </c>
      <c r="O213" s="87">
        <v>0.20625000000000002</v>
      </c>
      <c r="P213" s="87">
        <v>202.5</v>
      </c>
      <c r="Q213" s="87">
        <v>202.5</v>
      </c>
    </row>
    <row r="214" spans="2:17">
      <c r="B214" s="87">
        <v>199</v>
      </c>
      <c r="C214" s="87" t="s">
        <v>3</v>
      </c>
      <c r="D214" s="87">
        <v>2</v>
      </c>
      <c r="E214" s="87" t="s">
        <v>77</v>
      </c>
      <c r="F214" s="87" t="s">
        <v>12</v>
      </c>
      <c r="G214" s="87">
        <v>7</v>
      </c>
      <c r="H214" s="87" t="s">
        <v>262</v>
      </c>
      <c r="I214" s="87">
        <v>295</v>
      </c>
      <c r="J214" s="87">
        <v>7</v>
      </c>
      <c r="K214" s="87">
        <v>1</v>
      </c>
      <c r="L214" s="87" t="s">
        <v>441</v>
      </c>
      <c r="M214" s="87" t="s">
        <v>407</v>
      </c>
      <c r="N214" s="87">
        <v>110</v>
      </c>
      <c r="O214" s="87">
        <v>6.8750000000000006E-2</v>
      </c>
      <c r="P214" s="87">
        <v>67.5</v>
      </c>
      <c r="Q214" s="87">
        <v>67.5</v>
      </c>
    </row>
    <row r="215" spans="2:17">
      <c r="B215" s="87">
        <v>200</v>
      </c>
      <c r="C215" s="87" t="s">
        <v>3</v>
      </c>
      <c r="D215" s="87">
        <v>2</v>
      </c>
      <c r="E215" s="87" t="s">
        <v>77</v>
      </c>
      <c r="F215" s="87" t="s">
        <v>12</v>
      </c>
      <c r="G215" s="87">
        <v>8</v>
      </c>
      <c r="H215" s="87" t="s">
        <v>263</v>
      </c>
      <c r="I215" s="87">
        <v>296</v>
      </c>
      <c r="J215" s="87">
        <v>8</v>
      </c>
      <c r="K215" s="87">
        <v>1</v>
      </c>
      <c r="L215" s="87" t="s">
        <v>441</v>
      </c>
      <c r="M215" s="87" t="s">
        <v>407</v>
      </c>
      <c r="N215" s="87">
        <v>110</v>
      </c>
      <c r="O215" s="87">
        <v>2.2916666666666669E-2</v>
      </c>
      <c r="P215" s="87">
        <v>22.5</v>
      </c>
      <c r="Q215" s="87">
        <v>22.5</v>
      </c>
    </row>
    <row r="216" spans="2:17">
      <c r="B216" s="87">
        <v>201</v>
      </c>
      <c r="C216" s="87" t="s">
        <v>3</v>
      </c>
      <c r="D216" s="87">
        <v>2</v>
      </c>
      <c r="E216" s="87" t="s">
        <v>77</v>
      </c>
      <c r="F216" s="87" t="s">
        <v>12</v>
      </c>
      <c r="G216" s="87">
        <v>9</v>
      </c>
      <c r="H216" s="87" t="s">
        <v>264</v>
      </c>
      <c r="I216" s="87">
        <v>297</v>
      </c>
      <c r="J216" s="87">
        <v>9</v>
      </c>
      <c r="K216" s="87">
        <v>1</v>
      </c>
      <c r="L216" s="87" t="s">
        <v>441</v>
      </c>
      <c r="M216" s="87" t="s">
        <v>407</v>
      </c>
      <c r="N216" s="87">
        <v>110</v>
      </c>
      <c r="O216" s="87">
        <v>7.6388888888888886E-3</v>
      </c>
      <c r="P216" s="87">
        <v>7.5</v>
      </c>
      <c r="Q216" s="87">
        <v>7.5</v>
      </c>
    </row>
    <row r="217" spans="2:17">
      <c r="B217" s="87">
        <v>202</v>
      </c>
      <c r="C217" s="87" t="s">
        <v>3</v>
      </c>
      <c r="D217" s="87">
        <v>2</v>
      </c>
      <c r="E217" s="87" t="s">
        <v>77</v>
      </c>
      <c r="F217" s="87" t="s">
        <v>12</v>
      </c>
      <c r="G217" s="87">
        <v>10</v>
      </c>
      <c r="H217" s="87" t="s">
        <v>265</v>
      </c>
      <c r="I217" s="87">
        <v>298</v>
      </c>
      <c r="J217" s="87">
        <v>10</v>
      </c>
      <c r="K217" s="87">
        <v>1</v>
      </c>
      <c r="L217" s="87" t="s">
        <v>441</v>
      </c>
      <c r="M217" s="87" t="s">
        <v>407</v>
      </c>
      <c r="N217" s="87">
        <v>110</v>
      </c>
      <c r="O217" s="87">
        <v>2.5462962962962965E-3</v>
      </c>
      <c r="P217" s="87">
        <v>2.5</v>
      </c>
      <c r="Q217" s="87">
        <v>2.5</v>
      </c>
    </row>
    <row r="218" spans="2:17">
      <c r="B218" s="87">
        <v>203</v>
      </c>
      <c r="C218" s="87" t="s">
        <v>3</v>
      </c>
      <c r="D218" s="87">
        <v>3</v>
      </c>
      <c r="E218" s="87" t="s">
        <v>78</v>
      </c>
      <c r="F218" s="87" t="s">
        <v>12</v>
      </c>
      <c r="G218" s="87">
        <v>11</v>
      </c>
      <c r="H218" s="87" t="s">
        <v>266</v>
      </c>
      <c r="I218" s="87">
        <v>299</v>
      </c>
      <c r="J218" s="87">
        <v>11</v>
      </c>
      <c r="K218" s="87">
        <v>1</v>
      </c>
      <c r="L218" s="87" t="s">
        <v>441</v>
      </c>
      <c r="M218" s="87" t="s">
        <v>408</v>
      </c>
      <c r="N218" s="87">
        <v>0.15</v>
      </c>
      <c r="O218" s="87">
        <v>8.4722222222222219E-4</v>
      </c>
      <c r="P218" s="87">
        <v>610</v>
      </c>
      <c r="Q218" s="87">
        <v>610</v>
      </c>
    </row>
    <row r="219" spans="2:17">
      <c r="B219" s="87">
        <v>204</v>
      </c>
      <c r="C219" s="87" t="s">
        <v>3</v>
      </c>
      <c r="D219" s="87">
        <v>3</v>
      </c>
      <c r="E219" s="87" t="s">
        <v>78</v>
      </c>
      <c r="F219" s="87" t="s">
        <v>12</v>
      </c>
      <c r="G219" s="87">
        <v>12</v>
      </c>
      <c r="H219" s="87" t="s">
        <v>267</v>
      </c>
      <c r="I219" s="87">
        <v>300</v>
      </c>
      <c r="J219" s="87">
        <v>12</v>
      </c>
      <c r="K219" s="87">
        <v>1</v>
      </c>
      <c r="L219" s="87" t="s">
        <v>441</v>
      </c>
      <c r="M219" s="87" t="s">
        <v>408</v>
      </c>
      <c r="N219" s="87">
        <v>0.15</v>
      </c>
      <c r="O219" s="87">
        <v>2.8124999999999998E-4</v>
      </c>
      <c r="P219" s="87">
        <v>202.5</v>
      </c>
      <c r="Q219" s="87">
        <v>202.5</v>
      </c>
    </row>
    <row r="220" spans="2:17">
      <c r="B220" s="87">
        <v>205</v>
      </c>
      <c r="C220" s="87" t="s">
        <v>3</v>
      </c>
      <c r="D220" s="87">
        <v>3</v>
      </c>
      <c r="E220" s="87" t="s">
        <v>78</v>
      </c>
      <c r="F220" s="87" t="s">
        <v>12</v>
      </c>
      <c r="G220" s="87">
        <v>13</v>
      </c>
      <c r="H220" s="87" t="s">
        <v>268</v>
      </c>
      <c r="I220" s="87">
        <v>301</v>
      </c>
      <c r="J220" s="87">
        <v>13</v>
      </c>
      <c r="K220" s="87">
        <v>1</v>
      </c>
      <c r="L220" s="87" t="s">
        <v>441</v>
      </c>
      <c r="M220" s="87" t="s">
        <v>408</v>
      </c>
      <c r="N220" s="87">
        <v>0.15</v>
      </c>
      <c r="O220" s="87">
        <v>9.3750000000000002E-5</v>
      </c>
      <c r="P220" s="87">
        <v>67.5</v>
      </c>
      <c r="Q220" s="87">
        <v>67.5</v>
      </c>
    </row>
    <row r="221" spans="2:17">
      <c r="B221" s="87">
        <v>206</v>
      </c>
      <c r="C221" s="87" t="s">
        <v>3</v>
      </c>
      <c r="D221" s="87">
        <v>3</v>
      </c>
      <c r="E221" s="87" t="s">
        <v>78</v>
      </c>
      <c r="F221" s="87" t="s">
        <v>12</v>
      </c>
      <c r="G221" s="87">
        <v>14</v>
      </c>
      <c r="H221" s="87" t="s">
        <v>269</v>
      </c>
      <c r="I221" s="87">
        <v>302</v>
      </c>
      <c r="J221" s="87">
        <v>14</v>
      </c>
      <c r="K221" s="87">
        <v>1</v>
      </c>
      <c r="L221" s="87" t="s">
        <v>441</v>
      </c>
      <c r="M221" s="87" t="s">
        <v>408</v>
      </c>
      <c r="N221" s="87">
        <v>0.15</v>
      </c>
      <c r="O221" s="87">
        <v>3.1250000000000001E-5</v>
      </c>
      <c r="P221" s="87">
        <v>22.5</v>
      </c>
      <c r="Q221" s="87">
        <v>22.5</v>
      </c>
    </row>
    <row r="222" spans="2:17">
      <c r="B222" s="87">
        <v>207</v>
      </c>
      <c r="C222" s="87" t="s">
        <v>3</v>
      </c>
      <c r="D222" s="87">
        <v>3</v>
      </c>
      <c r="E222" s="87" t="s">
        <v>78</v>
      </c>
      <c r="F222" s="87" t="s">
        <v>12</v>
      </c>
      <c r="G222" s="87">
        <v>15</v>
      </c>
      <c r="H222" s="87" t="s">
        <v>270</v>
      </c>
      <c r="I222" s="87">
        <v>303</v>
      </c>
      <c r="J222" s="87">
        <v>15</v>
      </c>
      <c r="K222" s="87">
        <v>1</v>
      </c>
      <c r="L222" s="87" t="s">
        <v>441</v>
      </c>
      <c r="M222" s="87" t="s">
        <v>408</v>
      </c>
      <c r="N222" s="87">
        <v>0.15</v>
      </c>
      <c r="O222" s="87">
        <v>1.0416666666666666E-5</v>
      </c>
      <c r="P222" s="87">
        <v>7.5</v>
      </c>
      <c r="Q222" s="87">
        <v>7.5</v>
      </c>
    </row>
    <row r="223" spans="2:17">
      <c r="B223" s="87">
        <v>208</v>
      </c>
      <c r="C223" s="87" t="s">
        <v>3</v>
      </c>
      <c r="D223" s="87">
        <v>3</v>
      </c>
      <c r="E223" s="87" t="s">
        <v>78</v>
      </c>
      <c r="F223" s="87" t="s">
        <v>12</v>
      </c>
      <c r="G223" s="87">
        <v>16</v>
      </c>
      <c r="H223" s="87" t="s">
        <v>271</v>
      </c>
      <c r="I223" s="87">
        <v>304</v>
      </c>
      <c r="J223" s="87">
        <v>16</v>
      </c>
      <c r="K223" s="87">
        <v>1</v>
      </c>
      <c r="L223" s="87" t="s">
        <v>441</v>
      </c>
      <c r="M223" s="87" t="s">
        <v>408</v>
      </c>
      <c r="N223" s="87">
        <v>0.15</v>
      </c>
      <c r="O223" s="87">
        <v>3.4722222222222224E-6</v>
      </c>
      <c r="P223" s="87">
        <v>2.5</v>
      </c>
      <c r="Q223" s="87">
        <v>2.5</v>
      </c>
    </row>
    <row r="224" spans="2:17">
      <c r="B224" s="87">
        <v>209</v>
      </c>
      <c r="C224" s="87" t="s">
        <v>3</v>
      </c>
      <c r="D224" s="87">
        <v>1</v>
      </c>
      <c r="E224" s="87" t="s">
        <v>76</v>
      </c>
      <c r="F224" s="87" t="s">
        <v>13</v>
      </c>
      <c r="G224" s="87">
        <v>1</v>
      </c>
      <c r="H224" s="87" t="s">
        <v>276</v>
      </c>
      <c r="I224" s="87">
        <v>313</v>
      </c>
      <c r="J224" s="87">
        <v>1</v>
      </c>
      <c r="K224" s="87">
        <v>1</v>
      </c>
      <c r="L224" s="87" t="s">
        <v>441</v>
      </c>
      <c r="M224" s="87" t="s">
        <v>406</v>
      </c>
      <c r="N224" s="87">
        <v>20000</v>
      </c>
      <c r="O224" s="87">
        <v>50</v>
      </c>
      <c r="P224" s="87">
        <v>270</v>
      </c>
      <c r="Q224" s="87">
        <v>270</v>
      </c>
    </row>
    <row r="225" spans="2:17">
      <c r="B225" s="87">
        <v>210</v>
      </c>
      <c r="C225" s="87" t="s">
        <v>3</v>
      </c>
      <c r="D225" s="87">
        <v>1</v>
      </c>
      <c r="E225" s="87" t="s">
        <v>76</v>
      </c>
      <c r="F225" s="87" t="s">
        <v>13</v>
      </c>
      <c r="G225" s="87">
        <v>2</v>
      </c>
      <c r="H225" s="87" t="s">
        <v>277</v>
      </c>
      <c r="I225" s="87">
        <v>314</v>
      </c>
      <c r="J225" s="87">
        <v>2</v>
      </c>
      <c r="K225" s="87">
        <v>1</v>
      </c>
      <c r="L225" s="87" t="s">
        <v>441</v>
      </c>
      <c r="M225" s="87" t="s">
        <v>406</v>
      </c>
      <c r="N225" s="87">
        <v>20000</v>
      </c>
      <c r="O225" s="87">
        <v>16.666666666666668</v>
      </c>
      <c r="P225" s="87">
        <v>90</v>
      </c>
      <c r="Q225" s="87">
        <v>90</v>
      </c>
    </row>
    <row r="226" spans="2:17">
      <c r="B226" s="87">
        <v>211</v>
      </c>
      <c r="C226" s="87" t="s">
        <v>3</v>
      </c>
      <c r="D226" s="87">
        <v>1</v>
      </c>
      <c r="E226" s="87" t="s">
        <v>76</v>
      </c>
      <c r="F226" s="87" t="s">
        <v>13</v>
      </c>
      <c r="G226" s="87">
        <v>3</v>
      </c>
      <c r="H226" s="87" t="s">
        <v>278</v>
      </c>
      <c r="I226" s="87">
        <v>315</v>
      </c>
      <c r="J226" s="87">
        <v>3</v>
      </c>
      <c r="K226" s="87">
        <v>1</v>
      </c>
      <c r="L226" s="87" t="s">
        <v>441</v>
      </c>
      <c r="M226" s="87" t="s">
        <v>406</v>
      </c>
      <c r="N226" s="87">
        <v>20000</v>
      </c>
      <c r="O226" s="87">
        <v>5.5555555555555554</v>
      </c>
      <c r="P226" s="87">
        <v>30</v>
      </c>
      <c r="Q226" s="87">
        <v>30</v>
      </c>
    </row>
    <row r="227" spans="2:17">
      <c r="B227" s="87">
        <v>212</v>
      </c>
      <c r="C227" s="87" t="s">
        <v>3</v>
      </c>
      <c r="D227" s="87">
        <v>1</v>
      </c>
      <c r="E227" s="87" t="s">
        <v>76</v>
      </c>
      <c r="F227" s="87" t="s">
        <v>13</v>
      </c>
      <c r="G227" s="87">
        <v>4</v>
      </c>
      <c r="H227" s="87" t="s">
        <v>279</v>
      </c>
      <c r="I227" s="87">
        <v>316</v>
      </c>
      <c r="J227" s="87">
        <v>4</v>
      </c>
      <c r="K227" s="87">
        <v>1</v>
      </c>
      <c r="L227" s="87" t="s">
        <v>441</v>
      </c>
      <c r="M227" s="87" t="s">
        <v>406</v>
      </c>
      <c r="N227" s="87">
        <v>20000</v>
      </c>
      <c r="O227" s="87">
        <v>1.8518518518518519</v>
      </c>
      <c r="P227" s="87">
        <v>10</v>
      </c>
      <c r="Q227" s="87">
        <v>10</v>
      </c>
    </row>
    <row r="228" spans="2:17">
      <c r="B228" s="87">
        <v>213</v>
      </c>
      <c r="C228" s="87" t="s">
        <v>3</v>
      </c>
      <c r="D228" s="87">
        <v>2</v>
      </c>
      <c r="E228" s="87" t="s">
        <v>77</v>
      </c>
      <c r="F228" s="87" t="s">
        <v>13</v>
      </c>
      <c r="G228" s="87">
        <v>5</v>
      </c>
      <c r="H228" s="87" t="s">
        <v>280</v>
      </c>
      <c r="I228" s="87">
        <v>317</v>
      </c>
      <c r="J228" s="87">
        <v>5</v>
      </c>
      <c r="K228" s="87">
        <v>1</v>
      </c>
      <c r="L228" s="87" t="s">
        <v>441</v>
      </c>
      <c r="M228" s="87" t="s">
        <v>407</v>
      </c>
      <c r="N228" s="87">
        <v>110</v>
      </c>
      <c r="O228" s="87">
        <v>0.6162037037037037</v>
      </c>
      <c r="P228" s="87">
        <v>605</v>
      </c>
      <c r="Q228" s="87">
        <v>605</v>
      </c>
    </row>
    <row r="229" spans="2:17">
      <c r="B229" s="87">
        <v>214</v>
      </c>
      <c r="C229" s="87" t="s">
        <v>3</v>
      </c>
      <c r="D229" s="87">
        <v>2</v>
      </c>
      <c r="E229" s="87" t="s">
        <v>77</v>
      </c>
      <c r="F229" s="87" t="s">
        <v>13</v>
      </c>
      <c r="G229" s="87">
        <v>6</v>
      </c>
      <c r="H229" s="87" t="s">
        <v>281</v>
      </c>
      <c r="I229" s="87">
        <v>318</v>
      </c>
      <c r="J229" s="87">
        <v>6</v>
      </c>
      <c r="K229" s="87">
        <v>1</v>
      </c>
      <c r="L229" s="87" t="s">
        <v>441</v>
      </c>
      <c r="M229" s="87" t="s">
        <v>407</v>
      </c>
      <c r="N229" s="87">
        <v>110</v>
      </c>
      <c r="O229" s="87">
        <v>0.20625000000000002</v>
      </c>
      <c r="P229" s="87">
        <v>202.5</v>
      </c>
      <c r="Q229" s="87">
        <v>202.5</v>
      </c>
    </row>
    <row r="230" spans="2:17">
      <c r="B230" s="87">
        <v>215</v>
      </c>
      <c r="C230" s="87" t="s">
        <v>3</v>
      </c>
      <c r="D230" s="87">
        <v>2</v>
      </c>
      <c r="E230" s="87" t="s">
        <v>77</v>
      </c>
      <c r="F230" s="87" t="s">
        <v>13</v>
      </c>
      <c r="G230" s="87">
        <v>7</v>
      </c>
      <c r="H230" s="87" t="s">
        <v>282</v>
      </c>
      <c r="I230" s="87">
        <v>319</v>
      </c>
      <c r="J230" s="87">
        <v>7</v>
      </c>
      <c r="K230" s="87">
        <v>1</v>
      </c>
      <c r="L230" s="87" t="s">
        <v>441</v>
      </c>
      <c r="M230" s="87" t="s">
        <v>407</v>
      </c>
      <c r="N230" s="87">
        <v>110</v>
      </c>
      <c r="O230" s="87">
        <v>6.8750000000000006E-2</v>
      </c>
      <c r="P230" s="87">
        <v>67.5</v>
      </c>
      <c r="Q230" s="87">
        <v>67.5</v>
      </c>
    </row>
    <row r="231" spans="2:17">
      <c r="B231" s="87">
        <v>216</v>
      </c>
      <c r="C231" s="87" t="s">
        <v>3</v>
      </c>
      <c r="D231" s="87">
        <v>2</v>
      </c>
      <c r="E231" s="87" t="s">
        <v>77</v>
      </c>
      <c r="F231" s="87" t="s">
        <v>13</v>
      </c>
      <c r="G231" s="87">
        <v>8</v>
      </c>
      <c r="H231" s="87" t="s">
        <v>283</v>
      </c>
      <c r="I231" s="87">
        <v>320</v>
      </c>
      <c r="J231" s="87">
        <v>8</v>
      </c>
      <c r="K231" s="87">
        <v>1</v>
      </c>
      <c r="L231" s="87" t="s">
        <v>441</v>
      </c>
      <c r="M231" s="87" t="s">
        <v>407</v>
      </c>
      <c r="N231" s="87">
        <v>110</v>
      </c>
      <c r="O231" s="87">
        <v>2.2916666666666669E-2</v>
      </c>
      <c r="P231" s="87">
        <v>22.5</v>
      </c>
      <c r="Q231" s="87">
        <v>22.5</v>
      </c>
    </row>
    <row r="232" spans="2:17">
      <c r="B232" s="87">
        <v>217</v>
      </c>
      <c r="C232" s="87" t="s">
        <v>3</v>
      </c>
      <c r="D232" s="87">
        <v>2</v>
      </c>
      <c r="E232" s="87" t="s">
        <v>77</v>
      </c>
      <c r="F232" s="87" t="s">
        <v>13</v>
      </c>
      <c r="G232" s="87">
        <v>9</v>
      </c>
      <c r="H232" s="87" t="s">
        <v>284</v>
      </c>
      <c r="I232" s="87">
        <v>321</v>
      </c>
      <c r="J232" s="87">
        <v>9</v>
      </c>
      <c r="K232" s="87">
        <v>1</v>
      </c>
      <c r="L232" s="87" t="s">
        <v>441</v>
      </c>
      <c r="M232" s="87" t="s">
        <v>407</v>
      </c>
      <c r="N232" s="87">
        <v>110</v>
      </c>
      <c r="O232" s="87">
        <v>7.6388888888888886E-3</v>
      </c>
      <c r="P232" s="87">
        <v>7.5</v>
      </c>
      <c r="Q232" s="87">
        <v>7.5</v>
      </c>
    </row>
    <row r="233" spans="2:17">
      <c r="B233" s="87">
        <v>218</v>
      </c>
      <c r="C233" s="87" t="s">
        <v>3</v>
      </c>
      <c r="D233" s="87">
        <v>2</v>
      </c>
      <c r="E233" s="87" t="s">
        <v>77</v>
      </c>
      <c r="F233" s="87" t="s">
        <v>13</v>
      </c>
      <c r="G233" s="87">
        <v>10</v>
      </c>
      <c r="H233" s="87" t="s">
        <v>285</v>
      </c>
      <c r="I233" s="87">
        <v>322</v>
      </c>
      <c r="J233" s="87">
        <v>10</v>
      </c>
      <c r="K233" s="87">
        <v>1</v>
      </c>
      <c r="L233" s="87" t="s">
        <v>441</v>
      </c>
      <c r="M233" s="87" t="s">
        <v>407</v>
      </c>
      <c r="N233" s="87">
        <v>110</v>
      </c>
      <c r="O233" s="87">
        <v>2.5462962962962965E-3</v>
      </c>
      <c r="P233" s="87">
        <v>2.5</v>
      </c>
      <c r="Q233" s="87">
        <v>2.5</v>
      </c>
    </row>
    <row r="234" spans="2:17">
      <c r="B234" s="87">
        <v>219</v>
      </c>
      <c r="C234" s="87" t="s">
        <v>3</v>
      </c>
      <c r="D234" s="87">
        <v>3</v>
      </c>
      <c r="E234" s="87" t="s">
        <v>78</v>
      </c>
      <c r="F234" s="87" t="s">
        <v>13</v>
      </c>
      <c r="G234" s="87">
        <v>11</v>
      </c>
      <c r="H234" s="87" t="s">
        <v>286</v>
      </c>
      <c r="I234" s="87">
        <v>323</v>
      </c>
      <c r="J234" s="87">
        <v>11</v>
      </c>
      <c r="K234" s="87">
        <v>1</v>
      </c>
      <c r="L234" s="87" t="s">
        <v>441</v>
      </c>
      <c r="M234" s="87" t="s">
        <v>408</v>
      </c>
      <c r="N234" s="87">
        <v>0.15</v>
      </c>
      <c r="O234" s="87">
        <v>8.4722222222222219E-4</v>
      </c>
      <c r="P234" s="87">
        <v>610</v>
      </c>
      <c r="Q234" s="87">
        <v>610</v>
      </c>
    </row>
    <row r="235" spans="2:17">
      <c r="B235" s="87">
        <v>220</v>
      </c>
      <c r="C235" s="87" t="s">
        <v>3</v>
      </c>
      <c r="D235" s="87">
        <v>3</v>
      </c>
      <c r="E235" s="87" t="s">
        <v>78</v>
      </c>
      <c r="F235" s="87" t="s">
        <v>13</v>
      </c>
      <c r="G235" s="87">
        <v>12</v>
      </c>
      <c r="H235" s="87" t="s">
        <v>287</v>
      </c>
      <c r="I235" s="87">
        <v>324</v>
      </c>
      <c r="J235" s="87">
        <v>12</v>
      </c>
      <c r="K235" s="87">
        <v>1</v>
      </c>
      <c r="L235" s="87" t="s">
        <v>441</v>
      </c>
      <c r="M235" s="87" t="s">
        <v>408</v>
      </c>
      <c r="N235" s="87">
        <v>0.15</v>
      </c>
      <c r="O235" s="87">
        <v>2.8124999999999998E-4</v>
      </c>
      <c r="P235" s="87">
        <v>202.5</v>
      </c>
      <c r="Q235" s="87">
        <v>202.5</v>
      </c>
    </row>
    <row r="236" spans="2:17">
      <c r="B236" s="87">
        <v>221</v>
      </c>
      <c r="C236" s="87" t="s">
        <v>3</v>
      </c>
      <c r="D236" s="87">
        <v>3</v>
      </c>
      <c r="E236" s="87" t="s">
        <v>78</v>
      </c>
      <c r="F236" s="87" t="s">
        <v>13</v>
      </c>
      <c r="G236" s="87">
        <v>13</v>
      </c>
      <c r="H236" s="87" t="s">
        <v>288</v>
      </c>
      <c r="I236" s="87">
        <v>325</v>
      </c>
      <c r="J236" s="87">
        <v>13</v>
      </c>
      <c r="K236" s="87">
        <v>1</v>
      </c>
      <c r="L236" s="87" t="s">
        <v>441</v>
      </c>
      <c r="M236" s="87" t="s">
        <v>408</v>
      </c>
      <c r="N236" s="87">
        <v>0.15</v>
      </c>
      <c r="O236" s="87">
        <v>9.3750000000000002E-5</v>
      </c>
      <c r="P236" s="87">
        <v>67.5</v>
      </c>
      <c r="Q236" s="87">
        <v>67.5</v>
      </c>
    </row>
    <row r="237" spans="2:17">
      <c r="B237" s="87">
        <v>222</v>
      </c>
      <c r="C237" s="87" t="s">
        <v>3</v>
      </c>
      <c r="D237" s="87">
        <v>3</v>
      </c>
      <c r="E237" s="87" t="s">
        <v>78</v>
      </c>
      <c r="F237" s="87" t="s">
        <v>13</v>
      </c>
      <c r="G237" s="87">
        <v>14</v>
      </c>
      <c r="H237" s="87" t="s">
        <v>289</v>
      </c>
      <c r="I237" s="87">
        <v>326</v>
      </c>
      <c r="J237" s="87">
        <v>14</v>
      </c>
      <c r="K237" s="87">
        <v>1</v>
      </c>
      <c r="L237" s="87" t="s">
        <v>441</v>
      </c>
      <c r="M237" s="87" t="s">
        <v>408</v>
      </c>
      <c r="N237" s="87">
        <v>0.15</v>
      </c>
      <c r="O237" s="87">
        <v>3.1250000000000001E-5</v>
      </c>
      <c r="P237" s="87">
        <v>22.5</v>
      </c>
      <c r="Q237" s="87">
        <v>22.5</v>
      </c>
    </row>
    <row r="238" spans="2:17">
      <c r="B238" s="87">
        <v>223</v>
      </c>
      <c r="C238" s="87" t="s">
        <v>3</v>
      </c>
      <c r="D238" s="87">
        <v>3</v>
      </c>
      <c r="E238" s="87" t="s">
        <v>78</v>
      </c>
      <c r="F238" s="87" t="s">
        <v>13</v>
      </c>
      <c r="G238" s="87">
        <v>15</v>
      </c>
      <c r="H238" s="87" t="s">
        <v>290</v>
      </c>
      <c r="I238" s="87">
        <v>327</v>
      </c>
      <c r="J238" s="87">
        <v>15</v>
      </c>
      <c r="K238" s="87">
        <v>1</v>
      </c>
      <c r="L238" s="87" t="s">
        <v>441</v>
      </c>
      <c r="M238" s="87" t="s">
        <v>408</v>
      </c>
      <c r="N238" s="87">
        <v>0.15</v>
      </c>
      <c r="O238" s="87">
        <v>1.0416666666666666E-5</v>
      </c>
      <c r="P238" s="87">
        <v>7.5</v>
      </c>
      <c r="Q238" s="87">
        <v>7.5</v>
      </c>
    </row>
    <row r="239" spans="2:17">
      <c r="B239" s="87">
        <v>224</v>
      </c>
      <c r="C239" s="87" t="s">
        <v>3</v>
      </c>
      <c r="D239" s="87">
        <v>3</v>
      </c>
      <c r="E239" s="87" t="s">
        <v>78</v>
      </c>
      <c r="F239" s="87" t="s">
        <v>13</v>
      </c>
      <c r="G239" s="87">
        <v>16</v>
      </c>
      <c r="H239" s="87" t="s">
        <v>291</v>
      </c>
      <c r="I239" s="87">
        <v>328</v>
      </c>
      <c r="J239" s="87">
        <v>16</v>
      </c>
      <c r="K239" s="87">
        <v>1</v>
      </c>
      <c r="L239" s="87" t="s">
        <v>441</v>
      </c>
      <c r="M239" s="87" t="s">
        <v>408</v>
      </c>
      <c r="N239" s="87">
        <v>0.15</v>
      </c>
      <c r="O239" s="87">
        <v>3.4722222222222224E-6</v>
      </c>
      <c r="P239" s="87">
        <v>2.5</v>
      </c>
      <c r="Q239" s="87">
        <v>2.5</v>
      </c>
    </row>
    <row r="240" spans="2:17">
      <c r="B240" s="87">
        <v>225</v>
      </c>
      <c r="C240" s="87" t="s">
        <v>3</v>
      </c>
      <c r="D240" s="87">
        <v>1</v>
      </c>
      <c r="E240" s="87" t="s">
        <v>76</v>
      </c>
      <c r="F240" s="87" t="s">
        <v>14</v>
      </c>
      <c r="G240" s="87">
        <v>1</v>
      </c>
      <c r="H240" s="87" t="s">
        <v>296</v>
      </c>
      <c r="I240" s="87">
        <v>337</v>
      </c>
      <c r="J240" s="87">
        <v>1</v>
      </c>
      <c r="K240" s="87">
        <v>1</v>
      </c>
      <c r="L240" s="87" t="s">
        <v>441</v>
      </c>
      <c r="M240" s="87" t="s">
        <v>406</v>
      </c>
      <c r="N240" s="87">
        <v>20000</v>
      </c>
      <c r="O240" s="87">
        <v>50</v>
      </c>
      <c r="P240" s="87">
        <v>270</v>
      </c>
      <c r="Q240" s="87">
        <v>270</v>
      </c>
    </row>
    <row r="241" spans="2:17">
      <c r="B241" s="87">
        <v>226</v>
      </c>
      <c r="C241" s="87" t="s">
        <v>3</v>
      </c>
      <c r="D241" s="87">
        <v>1</v>
      </c>
      <c r="E241" s="87" t="s">
        <v>76</v>
      </c>
      <c r="F241" s="87" t="s">
        <v>14</v>
      </c>
      <c r="G241" s="87">
        <v>2</v>
      </c>
      <c r="H241" s="87" t="s">
        <v>297</v>
      </c>
      <c r="I241" s="87">
        <v>338</v>
      </c>
      <c r="J241" s="87">
        <v>2</v>
      </c>
      <c r="K241" s="87">
        <v>1</v>
      </c>
      <c r="L241" s="87" t="s">
        <v>441</v>
      </c>
      <c r="M241" s="87" t="s">
        <v>406</v>
      </c>
      <c r="N241" s="87">
        <v>20000</v>
      </c>
      <c r="O241" s="87">
        <v>16.666666666666668</v>
      </c>
      <c r="P241" s="87">
        <v>90</v>
      </c>
      <c r="Q241" s="87">
        <v>90</v>
      </c>
    </row>
    <row r="242" spans="2:17">
      <c r="B242" s="87">
        <v>227</v>
      </c>
      <c r="C242" s="87" t="s">
        <v>3</v>
      </c>
      <c r="D242" s="87">
        <v>1</v>
      </c>
      <c r="E242" s="87" t="s">
        <v>76</v>
      </c>
      <c r="F242" s="87" t="s">
        <v>14</v>
      </c>
      <c r="G242" s="87">
        <v>3</v>
      </c>
      <c r="H242" s="87" t="s">
        <v>298</v>
      </c>
      <c r="I242" s="87">
        <v>339</v>
      </c>
      <c r="J242" s="87">
        <v>3</v>
      </c>
      <c r="K242" s="87">
        <v>1</v>
      </c>
      <c r="L242" s="87" t="s">
        <v>441</v>
      </c>
      <c r="M242" s="87" t="s">
        <v>406</v>
      </c>
      <c r="N242" s="87">
        <v>20000</v>
      </c>
      <c r="O242" s="87">
        <v>5.5555555555555554</v>
      </c>
      <c r="P242" s="87">
        <v>30</v>
      </c>
      <c r="Q242" s="87">
        <v>30</v>
      </c>
    </row>
    <row r="243" spans="2:17">
      <c r="B243" s="87">
        <v>228</v>
      </c>
      <c r="C243" s="87" t="s">
        <v>3</v>
      </c>
      <c r="D243" s="87">
        <v>1</v>
      </c>
      <c r="E243" s="87" t="s">
        <v>76</v>
      </c>
      <c r="F243" s="87" t="s">
        <v>14</v>
      </c>
      <c r="G243" s="87">
        <v>4</v>
      </c>
      <c r="H243" s="87" t="s">
        <v>299</v>
      </c>
      <c r="I243" s="87">
        <v>340</v>
      </c>
      <c r="J243" s="87">
        <v>4</v>
      </c>
      <c r="K243" s="87">
        <v>1</v>
      </c>
      <c r="L243" s="87" t="s">
        <v>441</v>
      </c>
      <c r="M243" s="87" t="s">
        <v>406</v>
      </c>
      <c r="N243" s="87">
        <v>20000</v>
      </c>
      <c r="O243" s="87">
        <v>1.8518518518518519</v>
      </c>
      <c r="P243" s="87">
        <v>10</v>
      </c>
      <c r="Q243" s="87">
        <v>10</v>
      </c>
    </row>
    <row r="244" spans="2:17">
      <c r="B244" s="87">
        <v>229</v>
      </c>
      <c r="C244" s="87" t="s">
        <v>3</v>
      </c>
      <c r="D244" s="87">
        <v>2</v>
      </c>
      <c r="E244" s="87" t="s">
        <v>77</v>
      </c>
      <c r="F244" s="87" t="s">
        <v>14</v>
      </c>
      <c r="G244" s="87">
        <v>5</v>
      </c>
      <c r="H244" s="87" t="s">
        <v>300</v>
      </c>
      <c r="I244" s="87">
        <v>341</v>
      </c>
      <c r="J244" s="87">
        <v>5</v>
      </c>
      <c r="K244" s="87">
        <v>1</v>
      </c>
      <c r="L244" s="87" t="s">
        <v>441</v>
      </c>
      <c r="M244" s="87" t="s">
        <v>407</v>
      </c>
      <c r="N244" s="87">
        <v>110</v>
      </c>
      <c r="O244" s="87">
        <v>0.6162037037037037</v>
      </c>
      <c r="P244" s="87">
        <v>605</v>
      </c>
      <c r="Q244" s="87">
        <v>605</v>
      </c>
    </row>
    <row r="245" spans="2:17">
      <c r="B245" s="87">
        <v>230</v>
      </c>
      <c r="C245" s="87" t="s">
        <v>3</v>
      </c>
      <c r="D245" s="87">
        <v>2</v>
      </c>
      <c r="E245" s="87" t="s">
        <v>77</v>
      </c>
      <c r="F245" s="87" t="s">
        <v>14</v>
      </c>
      <c r="G245" s="87">
        <v>6</v>
      </c>
      <c r="H245" s="87" t="s">
        <v>301</v>
      </c>
      <c r="I245" s="87">
        <v>342</v>
      </c>
      <c r="J245" s="87">
        <v>6</v>
      </c>
      <c r="K245" s="87">
        <v>1</v>
      </c>
      <c r="L245" s="87" t="s">
        <v>441</v>
      </c>
      <c r="M245" s="87" t="s">
        <v>407</v>
      </c>
      <c r="N245" s="87">
        <v>110</v>
      </c>
      <c r="O245" s="87">
        <v>0.20625000000000002</v>
      </c>
      <c r="P245" s="87">
        <v>202.5</v>
      </c>
      <c r="Q245" s="87">
        <v>202.5</v>
      </c>
    </row>
    <row r="246" spans="2:17">
      <c r="B246" s="87">
        <v>231</v>
      </c>
      <c r="C246" s="87" t="s">
        <v>3</v>
      </c>
      <c r="D246" s="87">
        <v>2</v>
      </c>
      <c r="E246" s="87" t="s">
        <v>77</v>
      </c>
      <c r="F246" s="87" t="s">
        <v>14</v>
      </c>
      <c r="G246" s="87">
        <v>7</v>
      </c>
      <c r="H246" s="87" t="s">
        <v>302</v>
      </c>
      <c r="I246" s="87">
        <v>343</v>
      </c>
      <c r="J246" s="87">
        <v>7</v>
      </c>
      <c r="K246" s="87">
        <v>1</v>
      </c>
      <c r="L246" s="87" t="s">
        <v>441</v>
      </c>
      <c r="M246" s="87" t="s">
        <v>407</v>
      </c>
      <c r="N246" s="87">
        <v>110</v>
      </c>
      <c r="O246" s="87">
        <v>6.8750000000000006E-2</v>
      </c>
      <c r="P246" s="87">
        <v>67.5</v>
      </c>
      <c r="Q246" s="87">
        <v>67.5</v>
      </c>
    </row>
    <row r="247" spans="2:17">
      <c r="B247" s="87">
        <v>232</v>
      </c>
      <c r="C247" s="87" t="s">
        <v>3</v>
      </c>
      <c r="D247" s="87">
        <v>2</v>
      </c>
      <c r="E247" s="87" t="s">
        <v>77</v>
      </c>
      <c r="F247" s="87" t="s">
        <v>14</v>
      </c>
      <c r="G247" s="87">
        <v>8</v>
      </c>
      <c r="H247" s="87" t="s">
        <v>303</v>
      </c>
      <c r="I247" s="87">
        <v>344</v>
      </c>
      <c r="J247" s="87">
        <v>8</v>
      </c>
      <c r="K247" s="87">
        <v>1</v>
      </c>
      <c r="L247" s="87" t="s">
        <v>441</v>
      </c>
      <c r="M247" s="87" t="s">
        <v>407</v>
      </c>
      <c r="N247" s="87">
        <v>110</v>
      </c>
      <c r="O247" s="87">
        <v>2.2916666666666669E-2</v>
      </c>
      <c r="P247" s="87">
        <v>22.5</v>
      </c>
      <c r="Q247" s="87">
        <v>22.5</v>
      </c>
    </row>
    <row r="248" spans="2:17">
      <c r="B248" s="87">
        <v>233</v>
      </c>
      <c r="C248" s="87" t="s">
        <v>3</v>
      </c>
      <c r="D248" s="87">
        <v>2</v>
      </c>
      <c r="E248" s="87" t="s">
        <v>77</v>
      </c>
      <c r="F248" s="87" t="s">
        <v>14</v>
      </c>
      <c r="G248" s="87">
        <v>9</v>
      </c>
      <c r="H248" s="87" t="s">
        <v>304</v>
      </c>
      <c r="I248" s="87">
        <v>345</v>
      </c>
      <c r="J248" s="87">
        <v>9</v>
      </c>
      <c r="K248" s="87">
        <v>1</v>
      </c>
      <c r="L248" s="87" t="s">
        <v>441</v>
      </c>
      <c r="M248" s="87" t="s">
        <v>407</v>
      </c>
      <c r="N248" s="87">
        <v>110</v>
      </c>
      <c r="O248" s="87">
        <v>7.6388888888888886E-3</v>
      </c>
      <c r="P248" s="87">
        <v>7.5</v>
      </c>
      <c r="Q248" s="87">
        <v>7.5</v>
      </c>
    </row>
    <row r="249" spans="2:17">
      <c r="B249" s="87">
        <v>234</v>
      </c>
      <c r="C249" s="87" t="s">
        <v>3</v>
      </c>
      <c r="D249" s="87">
        <v>2</v>
      </c>
      <c r="E249" s="87" t="s">
        <v>77</v>
      </c>
      <c r="F249" s="87" t="s">
        <v>14</v>
      </c>
      <c r="G249" s="87">
        <v>10</v>
      </c>
      <c r="H249" s="87" t="s">
        <v>305</v>
      </c>
      <c r="I249" s="87">
        <v>346</v>
      </c>
      <c r="J249" s="87">
        <v>10</v>
      </c>
      <c r="K249" s="87">
        <v>1</v>
      </c>
      <c r="L249" s="87" t="s">
        <v>441</v>
      </c>
      <c r="M249" s="87" t="s">
        <v>407</v>
      </c>
      <c r="N249" s="87">
        <v>110</v>
      </c>
      <c r="O249" s="87">
        <v>2.5462962962962965E-3</v>
      </c>
      <c r="P249" s="87">
        <v>2.5</v>
      </c>
      <c r="Q249" s="87">
        <v>2.5</v>
      </c>
    </row>
    <row r="250" spans="2:17">
      <c r="B250" s="87">
        <v>235</v>
      </c>
      <c r="C250" s="87" t="s">
        <v>3</v>
      </c>
      <c r="D250" s="87">
        <v>3</v>
      </c>
      <c r="E250" s="87" t="s">
        <v>78</v>
      </c>
      <c r="F250" s="87" t="s">
        <v>14</v>
      </c>
      <c r="G250" s="87">
        <v>11</v>
      </c>
      <c r="H250" s="87" t="s">
        <v>306</v>
      </c>
      <c r="I250" s="87">
        <v>347</v>
      </c>
      <c r="J250" s="87">
        <v>11</v>
      </c>
      <c r="K250" s="87">
        <v>1</v>
      </c>
      <c r="L250" s="87" t="s">
        <v>441</v>
      </c>
      <c r="M250" s="87" t="s">
        <v>408</v>
      </c>
      <c r="N250" s="87">
        <v>0.15</v>
      </c>
      <c r="O250" s="87">
        <v>8.4722222222222219E-4</v>
      </c>
      <c r="P250" s="87">
        <v>610</v>
      </c>
      <c r="Q250" s="87">
        <v>610</v>
      </c>
    </row>
    <row r="251" spans="2:17">
      <c r="B251" s="87">
        <v>236</v>
      </c>
      <c r="C251" s="87" t="s">
        <v>3</v>
      </c>
      <c r="D251" s="87">
        <v>3</v>
      </c>
      <c r="E251" s="87" t="s">
        <v>78</v>
      </c>
      <c r="F251" s="87" t="s">
        <v>14</v>
      </c>
      <c r="G251" s="87">
        <v>12</v>
      </c>
      <c r="H251" s="87" t="s">
        <v>307</v>
      </c>
      <c r="I251" s="87">
        <v>348</v>
      </c>
      <c r="J251" s="87">
        <v>12</v>
      </c>
      <c r="K251" s="87">
        <v>1</v>
      </c>
      <c r="L251" s="87" t="s">
        <v>441</v>
      </c>
      <c r="M251" s="87" t="s">
        <v>408</v>
      </c>
      <c r="N251" s="87">
        <v>0.15</v>
      </c>
      <c r="O251" s="87">
        <v>2.8124999999999998E-4</v>
      </c>
      <c r="P251" s="87">
        <v>202.5</v>
      </c>
      <c r="Q251" s="87">
        <v>202.5</v>
      </c>
    </row>
    <row r="252" spans="2:17">
      <c r="B252" s="87">
        <v>237</v>
      </c>
      <c r="C252" s="87" t="s">
        <v>3</v>
      </c>
      <c r="D252" s="87">
        <v>3</v>
      </c>
      <c r="E252" s="87" t="s">
        <v>78</v>
      </c>
      <c r="F252" s="87" t="s">
        <v>14</v>
      </c>
      <c r="G252" s="87">
        <v>13</v>
      </c>
      <c r="H252" s="87" t="s">
        <v>308</v>
      </c>
      <c r="I252" s="87">
        <v>349</v>
      </c>
      <c r="J252" s="87">
        <v>13</v>
      </c>
      <c r="K252" s="87">
        <v>1</v>
      </c>
      <c r="L252" s="87" t="s">
        <v>441</v>
      </c>
      <c r="M252" s="87" t="s">
        <v>408</v>
      </c>
      <c r="N252" s="87">
        <v>0.15</v>
      </c>
      <c r="O252" s="87">
        <v>9.3750000000000002E-5</v>
      </c>
      <c r="P252" s="87">
        <v>67.5</v>
      </c>
      <c r="Q252" s="87">
        <v>67.5</v>
      </c>
    </row>
    <row r="253" spans="2:17">
      <c r="B253" s="87">
        <v>238</v>
      </c>
      <c r="C253" s="87" t="s">
        <v>3</v>
      </c>
      <c r="D253" s="87">
        <v>3</v>
      </c>
      <c r="E253" s="87" t="s">
        <v>78</v>
      </c>
      <c r="F253" s="87" t="s">
        <v>14</v>
      </c>
      <c r="G253" s="87">
        <v>14</v>
      </c>
      <c r="H253" s="87" t="s">
        <v>309</v>
      </c>
      <c r="I253" s="87">
        <v>350</v>
      </c>
      <c r="J253" s="87">
        <v>14</v>
      </c>
      <c r="K253" s="87">
        <v>1</v>
      </c>
      <c r="L253" s="87" t="s">
        <v>441</v>
      </c>
      <c r="M253" s="87" t="s">
        <v>408</v>
      </c>
      <c r="N253" s="87">
        <v>0.15</v>
      </c>
      <c r="O253" s="87">
        <v>3.1250000000000001E-5</v>
      </c>
      <c r="P253" s="87">
        <v>22.5</v>
      </c>
      <c r="Q253" s="87">
        <v>22.5</v>
      </c>
    </row>
    <row r="254" spans="2:17">
      <c r="B254" s="87">
        <v>239</v>
      </c>
      <c r="C254" s="87" t="s">
        <v>3</v>
      </c>
      <c r="D254" s="87">
        <v>3</v>
      </c>
      <c r="E254" s="87" t="s">
        <v>78</v>
      </c>
      <c r="F254" s="87" t="s">
        <v>14</v>
      </c>
      <c r="G254" s="87">
        <v>15</v>
      </c>
      <c r="H254" s="87" t="s">
        <v>310</v>
      </c>
      <c r="I254" s="87">
        <v>351</v>
      </c>
      <c r="J254" s="87">
        <v>15</v>
      </c>
      <c r="K254" s="87">
        <v>1</v>
      </c>
      <c r="L254" s="87" t="s">
        <v>441</v>
      </c>
      <c r="M254" s="87" t="s">
        <v>408</v>
      </c>
      <c r="N254" s="87">
        <v>0.15</v>
      </c>
      <c r="O254" s="87">
        <v>1.0416666666666666E-5</v>
      </c>
      <c r="P254" s="87">
        <v>7.5</v>
      </c>
      <c r="Q254" s="87">
        <v>7.5</v>
      </c>
    </row>
    <row r="255" spans="2:17">
      <c r="B255" s="87">
        <v>240</v>
      </c>
      <c r="C255" s="87" t="s">
        <v>3</v>
      </c>
      <c r="D255" s="87">
        <v>3</v>
      </c>
      <c r="E255" s="87" t="s">
        <v>78</v>
      </c>
      <c r="F255" s="87" t="s">
        <v>14</v>
      </c>
      <c r="G255" s="87">
        <v>16</v>
      </c>
      <c r="H255" s="87" t="s">
        <v>311</v>
      </c>
      <c r="I255" s="87">
        <v>352</v>
      </c>
      <c r="J255" s="87">
        <v>16</v>
      </c>
      <c r="K255" s="87">
        <v>1</v>
      </c>
      <c r="L255" s="87" t="s">
        <v>441</v>
      </c>
      <c r="M255" s="87" t="s">
        <v>408</v>
      </c>
      <c r="N255" s="87">
        <v>0.15</v>
      </c>
      <c r="O255" s="87">
        <v>3.4722222222222224E-6</v>
      </c>
      <c r="P255" s="87">
        <v>2.5</v>
      </c>
      <c r="Q255" s="87">
        <v>2.5</v>
      </c>
    </row>
    <row r="256" spans="2:17">
      <c r="B256" s="87">
        <v>241</v>
      </c>
      <c r="C256" s="87" t="s">
        <v>3</v>
      </c>
      <c r="D256" s="87">
        <v>1</v>
      </c>
      <c r="E256" s="87" t="s">
        <v>76</v>
      </c>
      <c r="F256" s="87" t="s">
        <v>15</v>
      </c>
      <c r="G256" s="87">
        <v>1</v>
      </c>
      <c r="H256" s="87" t="s">
        <v>316</v>
      </c>
      <c r="I256" s="87">
        <v>361</v>
      </c>
      <c r="J256" s="87">
        <v>1</v>
      </c>
      <c r="K256" s="87">
        <v>1</v>
      </c>
      <c r="L256" s="87" t="s">
        <v>441</v>
      </c>
      <c r="M256" s="87" t="s">
        <v>406</v>
      </c>
      <c r="N256" s="87">
        <v>20000</v>
      </c>
      <c r="O256" s="87">
        <v>50</v>
      </c>
      <c r="P256" s="87">
        <v>270</v>
      </c>
      <c r="Q256" s="87">
        <v>270</v>
      </c>
    </row>
    <row r="257" spans="2:17">
      <c r="B257" s="87">
        <v>242</v>
      </c>
      <c r="C257" s="87" t="s">
        <v>3</v>
      </c>
      <c r="D257" s="87">
        <v>1</v>
      </c>
      <c r="E257" s="87" t="s">
        <v>76</v>
      </c>
      <c r="F257" s="87" t="s">
        <v>15</v>
      </c>
      <c r="G257" s="87">
        <v>2</v>
      </c>
      <c r="H257" s="87" t="s">
        <v>317</v>
      </c>
      <c r="I257" s="87">
        <v>362</v>
      </c>
      <c r="J257" s="87">
        <v>2</v>
      </c>
      <c r="K257" s="87">
        <v>1</v>
      </c>
      <c r="L257" s="87" t="s">
        <v>441</v>
      </c>
      <c r="M257" s="87" t="s">
        <v>406</v>
      </c>
      <c r="N257" s="87">
        <v>20000</v>
      </c>
      <c r="O257" s="87">
        <v>16.666666666666668</v>
      </c>
      <c r="P257" s="87">
        <v>90</v>
      </c>
      <c r="Q257" s="87">
        <v>90</v>
      </c>
    </row>
    <row r="258" spans="2:17">
      <c r="B258" s="87">
        <v>243</v>
      </c>
      <c r="C258" s="87" t="s">
        <v>3</v>
      </c>
      <c r="D258" s="87">
        <v>1</v>
      </c>
      <c r="E258" s="87" t="s">
        <v>76</v>
      </c>
      <c r="F258" s="87" t="s">
        <v>15</v>
      </c>
      <c r="G258" s="87">
        <v>3</v>
      </c>
      <c r="H258" s="87" t="s">
        <v>318</v>
      </c>
      <c r="I258" s="87">
        <v>363</v>
      </c>
      <c r="J258" s="87">
        <v>3</v>
      </c>
      <c r="K258" s="87">
        <v>1</v>
      </c>
      <c r="L258" s="87" t="s">
        <v>441</v>
      </c>
      <c r="M258" s="87" t="s">
        <v>406</v>
      </c>
      <c r="N258" s="87">
        <v>20000</v>
      </c>
      <c r="O258" s="87">
        <v>5.5555555555555554</v>
      </c>
      <c r="P258" s="87">
        <v>30</v>
      </c>
      <c r="Q258" s="87">
        <v>30</v>
      </c>
    </row>
    <row r="259" spans="2:17">
      <c r="B259" s="87">
        <v>244</v>
      </c>
      <c r="C259" s="87" t="s">
        <v>3</v>
      </c>
      <c r="D259" s="87">
        <v>1</v>
      </c>
      <c r="E259" s="87" t="s">
        <v>76</v>
      </c>
      <c r="F259" s="87" t="s">
        <v>15</v>
      </c>
      <c r="G259" s="87">
        <v>4</v>
      </c>
      <c r="H259" s="87" t="s">
        <v>319</v>
      </c>
      <c r="I259" s="87">
        <v>364</v>
      </c>
      <c r="J259" s="87">
        <v>4</v>
      </c>
      <c r="K259" s="87">
        <v>1</v>
      </c>
      <c r="L259" s="87" t="s">
        <v>441</v>
      </c>
      <c r="M259" s="87" t="s">
        <v>406</v>
      </c>
      <c r="N259" s="87">
        <v>20000</v>
      </c>
      <c r="O259" s="87">
        <v>1.8518518518518519</v>
      </c>
      <c r="P259" s="87">
        <v>10</v>
      </c>
      <c r="Q259" s="87">
        <v>10</v>
      </c>
    </row>
    <row r="260" spans="2:17">
      <c r="B260" s="87">
        <v>245</v>
      </c>
      <c r="C260" s="87" t="s">
        <v>3</v>
      </c>
      <c r="D260" s="87">
        <v>2</v>
      </c>
      <c r="E260" s="87" t="s">
        <v>77</v>
      </c>
      <c r="F260" s="87" t="s">
        <v>15</v>
      </c>
      <c r="G260" s="87">
        <v>5</v>
      </c>
      <c r="H260" s="87" t="s">
        <v>320</v>
      </c>
      <c r="I260" s="87">
        <v>365</v>
      </c>
      <c r="J260" s="87">
        <v>5</v>
      </c>
      <c r="K260" s="87">
        <v>1</v>
      </c>
      <c r="L260" s="87" t="s">
        <v>441</v>
      </c>
      <c r="M260" s="87" t="s">
        <v>407</v>
      </c>
      <c r="N260" s="87">
        <v>110</v>
      </c>
      <c r="O260" s="87">
        <v>0.6162037037037037</v>
      </c>
      <c r="P260" s="87">
        <v>605</v>
      </c>
      <c r="Q260" s="87">
        <v>605</v>
      </c>
    </row>
    <row r="261" spans="2:17">
      <c r="B261" s="87">
        <v>246</v>
      </c>
      <c r="C261" s="87" t="s">
        <v>3</v>
      </c>
      <c r="D261" s="87">
        <v>2</v>
      </c>
      <c r="E261" s="87" t="s">
        <v>77</v>
      </c>
      <c r="F261" s="87" t="s">
        <v>15</v>
      </c>
      <c r="G261" s="87">
        <v>6</v>
      </c>
      <c r="H261" s="87" t="s">
        <v>321</v>
      </c>
      <c r="I261" s="87">
        <v>366</v>
      </c>
      <c r="J261" s="87">
        <v>6</v>
      </c>
      <c r="K261" s="87">
        <v>1</v>
      </c>
      <c r="L261" s="87" t="s">
        <v>441</v>
      </c>
      <c r="M261" s="87" t="s">
        <v>407</v>
      </c>
      <c r="N261" s="87">
        <v>110</v>
      </c>
      <c r="O261" s="87">
        <v>0.20625000000000002</v>
      </c>
      <c r="P261" s="87">
        <v>202.5</v>
      </c>
      <c r="Q261" s="87">
        <v>202.5</v>
      </c>
    </row>
    <row r="262" spans="2:17">
      <c r="B262" s="87">
        <v>247</v>
      </c>
      <c r="C262" s="87" t="s">
        <v>3</v>
      </c>
      <c r="D262" s="87">
        <v>2</v>
      </c>
      <c r="E262" s="87" t="s">
        <v>77</v>
      </c>
      <c r="F262" s="87" t="s">
        <v>15</v>
      </c>
      <c r="G262" s="87">
        <v>7</v>
      </c>
      <c r="H262" s="87" t="s">
        <v>322</v>
      </c>
      <c r="I262" s="87">
        <v>367</v>
      </c>
      <c r="J262" s="87">
        <v>7</v>
      </c>
      <c r="K262" s="87">
        <v>1</v>
      </c>
      <c r="L262" s="87" t="s">
        <v>441</v>
      </c>
      <c r="M262" s="87" t="s">
        <v>407</v>
      </c>
      <c r="N262" s="87">
        <v>110</v>
      </c>
      <c r="O262" s="87">
        <v>6.8750000000000006E-2</v>
      </c>
      <c r="P262" s="87">
        <v>67.5</v>
      </c>
      <c r="Q262" s="87">
        <v>67.5</v>
      </c>
    </row>
    <row r="263" spans="2:17">
      <c r="B263" s="87">
        <v>248</v>
      </c>
      <c r="C263" s="87" t="s">
        <v>3</v>
      </c>
      <c r="D263" s="87">
        <v>2</v>
      </c>
      <c r="E263" s="87" t="s">
        <v>77</v>
      </c>
      <c r="F263" s="87" t="s">
        <v>15</v>
      </c>
      <c r="G263" s="87">
        <v>8</v>
      </c>
      <c r="H263" s="87" t="s">
        <v>323</v>
      </c>
      <c r="I263" s="87">
        <v>368</v>
      </c>
      <c r="J263" s="87">
        <v>8</v>
      </c>
      <c r="K263" s="87">
        <v>1</v>
      </c>
      <c r="L263" s="87" t="s">
        <v>441</v>
      </c>
      <c r="M263" s="87" t="s">
        <v>407</v>
      </c>
      <c r="N263" s="87">
        <v>110</v>
      </c>
      <c r="O263" s="87">
        <v>2.2916666666666669E-2</v>
      </c>
      <c r="P263" s="87">
        <v>22.5</v>
      </c>
      <c r="Q263" s="87">
        <v>22.5</v>
      </c>
    </row>
    <row r="264" spans="2:17">
      <c r="B264" s="87">
        <v>249</v>
      </c>
      <c r="C264" s="87" t="s">
        <v>3</v>
      </c>
      <c r="D264" s="87">
        <v>2</v>
      </c>
      <c r="E264" s="87" t="s">
        <v>77</v>
      </c>
      <c r="F264" s="87" t="s">
        <v>15</v>
      </c>
      <c r="G264" s="87">
        <v>9</v>
      </c>
      <c r="H264" s="87" t="s">
        <v>324</v>
      </c>
      <c r="I264" s="87">
        <v>369</v>
      </c>
      <c r="J264" s="87">
        <v>9</v>
      </c>
      <c r="K264" s="87">
        <v>1</v>
      </c>
      <c r="L264" s="87" t="s">
        <v>441</v>
      </c>
      <c r="M264" s="87" t="s">
        <v>407</v>
      </c>
      <c r="N264" s="87">
        <v>110</v>
      </c>
      <c r="O264" s="87">
        <v>7.6388888888888886E-3</v>
      </c>
      <c r="P264" s="87">
        <v>7.5</v>
      </c>
      <c r="Q264" s="87">
        <v>7.5</v>
      </c>
    </row>
    <row r="265" spans="2:17">
      <c r="B265" s="87">
        <v>250</v>
      </c>
      <c r="C265" s="87" t="s">
        <v>3</v>
      </c>
      <c r="D265" s="87">
        <v>2</v>
      </c>
      <c r="E265" s="87" t="s">
        <v>77</v>
      </c>
      <c r="F265" s="87" t="s">
        <v>15</v>
      </c>
      <c r="G265" s="87">
        <v>10</v>
      </c>
      <c r="H265" s="87" t="s">
        <v>325</v>
      </c>
      <c r="I265" s="87">
        <v>370</v>
      </c>
      <c r="J265" s="87">
        <v>10</v>
      </c>
      <c r="K265" s="87">
        <v>1</v>
      </c>
      <c r="L265" s="87" t="s">
        <v>441</v>
      </c>
      <c r="M265" s="87" t="s">
        <v>407</v>
      </c>
      <c r="N265" s="87">
        <v>110</v>
      </c>
      <c r="O265" s="87">
        <v>2.5462962962962965E-3</v>
      </c>
      <c r="P265" s="87">
        <v>2.5</v>
      </c>
      <c r="Q265" s="87">
        <v>2.5</v>
      </c>
    </row>
    <row r="266" spans="2:17">
      <c r="B266" s="87">
        <v>251</v>
      </c>
      <c r="C266" s="87" t="s">
        <v>3</v>
      </c>
      <c r="D266" s="87">
        <v>3</v>
      </c>
      <c r="E266" s="87" t="s">
        <v>78</v>
      </c>
      <c r="F266" s="87" t="s">
        <v>15</v>
      </c>
      <c r="G266" s="87">
        <v>11</v>
      </c>
      <c r="H266" s="87" t="s">
        <v>326</v>
      </c>
      <c r="I266" s="87">
        <v>371</v>
      </c>
      <c r="J266" s="87">
        <v>11</v>
      </c>
      <c r="K266" s="87">
        <v>1</v>
      </c>
      <c r="L266" s="87" t="s">
        <v>441</v>
      </c>
      <c r="M266" s="87" t="s">
        <v>408</v>
      </c>
      <c r="N266" s="87">
        <v>0.15</v>
      </c>
      <c r="O266" s="87">
        <v>8.4722222222222219E-4</v>
      </c>
      <c r="P266" s="87">
        <v>610</v>
      </c>
      <c r="Q266" s="87">
        <v>610</v>
      </c>
    </row>
    <row r="267" spans="2:17">
      <c r="B267" s="87">
        <v>252</v>
      </c>
      <c r="C267" s="87" t="s">
        <v>3</v>
      </c>
      <c r="D267" s="87">
        <v>3</v>
      </c>
      <c r="E267" s="87" t="s">
        <v>78</v>
      </c>
      <c r="F267" s="87" t="s">
        <v>15</v>
      </c>
      <c r="G267" s="87">
        <v>12</v>
      </c>
      <c r="H267" s="87" t="s">
        <v>327</v>
      </c>
      <c r="I267" s="87">
        <v>372</v>
      </c>
      <c r="J267" s="87">
        <v>12</v>
      </c>
      <c r="K267" s="87">
        <v>1</v>
      </c>
      <c r="L267" s="87" t="s">
        <v>441</v>
      </c>
      <c r="M267" s="87" t="s">
        <v>408</v>
      </c>
      <c r="N267" s="87">
        <v>0.15</v>
      </c>
      <c r="O267" s="87">
        <v>2.8124999999999998E-4</v>
      </c>
      <c r="P267" s="87">
        <v>202.5</v>
      </c>
      <c r="Q267" s="87">
        <v>202.5</v>
      </c>
    </row>
    <row r="268" spans="2:17">
      <c r="B268" s="87">
        <v>253</v>
      </c>
      <c r="C268" s="87" t="s">
        <v>3</v>
      </c>
      <c r="D268" s="87">
        <v>3</v>
      </c>
      <c r="E268" s="87" t="s">
        <v>78</v>
      </c>
      <c r="F268" s="87" t="s">
        <v>15</v>
      </c>
      <c r="G268" s="87">
        <v>13</v>
      </c>
      <c r="H268" s="87" t="s">
        <v>328</v>
      </c>
      <c r="I268" s="87">
        <v>373</v>
      </c>
      <c r="J268" s="87">
        <v>13</v>
      </c>
      <c r="K268" s="87">
        <v>1</v>
      </c>
      <c r="L268" s="87" t="s">
        <v>441</v>
      </c>
      <c r="M268" s="87" t="s">
        <v>408</v>
      </c>
      <c r="N268" s="87">
        <v>0.15</v>
      </c>
      <c r="O268" s="87">
        <v>9.3750000000000002E-5</v>
      </c>
      <c r="P268" s="87">
        <v>67.5</v>
      </c>
      <c r="Q268" s="87">
        <v>67.5</v>
      </c>
    </row>
    <row r="269" spans="2:17">
      <c r="B269" s="87">
        <v>254</v>
      </c>
      <c r="C269" s="87" t="s">
        <v>3</v>
      </c>
      <c r="D269" s="87">
        <v>3</v>
      </c>
      <c r="E269" s="87" t="s">
        <v>78</v>
      </c>
      <c r="F269" s="87" t="s">
        <v>15</v>
      </c>
      <c r="G269" s="87">
        <v>14</v>
      </c>
      <c r="H269" s="87" t="s">
        <v>329</v>
      </c>
      <c r="I269" s="87">
        <v>374</v>
      </c>
      <c r="J269" s="87">
        <v>14</v>
      </c>
      <c r="K269" s="87">
        <v>1</v>
      </c>
      <c r="L269" s="87" t="s">
        <v>441</v>
      </c>
      <c r="M269" s="87" t="s">
        <v>408</v>
      </c>
      <c r="N269" s="87">
        <v>0.15</v>
      </c>
      <c r="O269" s="87">
        <v>3.1250000000000001E-5</v>
      </c>
      <c r="P269" s="87">
        <v>22.5</v>
      </c>
      <c r="Q269" s="87">
        <v>22.5</v>
      </c>
    </row>
    <row r="270" spans="2:17">
      <c r="B270" s="87">
        <v>255</v>
      </c>
      <c r="C270" s="87" t="s">
        <v>3</v>
      </c>
      <c r="D270" s="87">
        <v>3</v>
      </c>
      <c r="E270" s="87" t="s">
        <v>78</v>
      </c>
      <c r="F270" s="87" t="s">
        <v>15</v>
      </c>
      <c r="G270" s="87">
        <v>15</v>
      </c>
      <c r="H270" s="87" t="s">
        <v>330</v>
      </c>
      <c r="I270" s="87">
        <v>375</v>
      </c>
      <c r="J270" s="87">
        <v>15</v>
      </c>
      <c r="K270" s="87">
        <v>1</v>
      </c>
      <c r="L270" s="87" t="s">
        <v>441</v>
      </c>
      <c r="M270" s="87" t="s">
        <v>408</v>
      </c>
      <c r="N270" s="87">
        <v>0.15</v>
      </c>
      <c r="O270" s="87">
        <v>1.0416666666666666E-5</v>
      </c>
      <c r="P270" s="87">
        <v>7.5</v>
      </c>
      <c r="Q270" s="87">
        <v>7.5</v>
      </c>
    </row>
    <row r="271" spans="2:17">
      <c r="B271" s="87">
        <v>256</v>
      </c>
      <c r="C271" s="87" t="s">
        <v>3</v>
      </c>
      <c r="D271" s="87">
        <v>3</v>
      </c>
      <c r="E271" s="87" t="s">
        <v>78</v>
      </c>
      <c r="F271" s="87" t="s">
        <v>15</v>
      </c>
      <c r="G271" s="87">
        <v>16</v>
      </c>
      <c r="H271" s="87" t="s">
        <v>331</v>
      </c>
      <c r="I271" s="87">
        <v>376</v>
      </c>
      <c r="J271" s="87">
        <v>16</v>
      </c>
      <c r="K271" s="87">
        <v>1</v>
      </c>
      <c r="L271" s="87" t="s">
        <v>441</v>
      </c>
      <c r="M271" s="87" t="s">
        <v>408</v>
      </c>
      <c r="N271" s="87">
        <v>0.15</v>
      </c>
      <c r="O271" s="87">
        <v>3.4722222222222224E-6</v>
      </c>
      <c r="P271" s="87">
        <v>2.5</v>
      </c>
      <c r="Q271" s="87">
        <v>2.5</v>
      </c>
    </row>
    <row r="272" spans="2:17">
      <c r="B272" s="87">
        <v>257</v>
      </c>
      <c r="C272" s="87" t="s">
        <v>14</v>
      </c>
      <c r="D272" s="87">
        <v>1</v>
      </c>
      <c r="E272" s="87" t="s">
        <v>296</v>
      </c>
      <c r="F272" s="87" t="s">
        <v>0</v>
      </c>
      <c r="G272" s="87">
        <v>1</v>
      </c>
      <c r="H272" s="87" t="s">
        <v>16</v>
      </c>
      <c r="I272" s="87">
        <v>1</v>
      </c>
      <c r="J272" s="87">
        <v>1</v>
      </c>
      <c r="K272" s="87">
        <v>0</v>
      </c>
      <c r="L272" s="87" t="s">
        <v>353</v>
      </c>
      <c r="M272" s="124">
        <v>1</v>
      </c>
      <c r="N272" s="124">
        <v>1</v>
      </c>
      <c r="O272" s="87">
        <v>0.73</v>
      </c>
      <c r="P272" s="87">
        <v>730</v>
      </c>
      <c r="Q272" s="87">
        <v>730</v>
      </c>
    </row>
    <row r="273" spans="2:17">
      <c r="B273" s="87">
        <v>258</v>
      </c>
      <c r="C273" s="87" t="s">
        <v>14</v>
      </c>
      <c r="D273" s="87">
        <v>1</v>
      </c>
      <c r="E273" s="87" t="s">
        <v>296</v>
      </c>
      <c r="F273" s="87" t="s">
        <v>0</v>
      </c>
      <c r="G273" s="87">
        <v>2</v>
      </c>
      <c r="H273" s="87" t="s">
        <v>17</v>
      </c>
      <c r="I273" s="87">
        <v>2</v>
      </c>
      <c r="J273" s="87">
        <v>2</v>
      </c>
      <c r="K273" s="87">
        <v>0</v>
      </c>
      <c r="L273" s="87" t="s">
        <v>353</v>
      </c>
      <c r="M273" s="124">
        <v>1</v>
      </c>
      <c r="N273" s="124">
        <v>1</v>
      </c>
      <c r="O273" s="87">
        <v>0.91</v>
      </c>
      <c r="P273" s="87">
        <v>910</v>
      </c>
      <c r="Q273" s="87">
        <v>910</v>
      </c>
    </row>
    <row r="274" spans="2:17">
      <c r="B274" s="87">
        <v>259</v>
      </c>
      <c r="C274" s="87" t="s">
        <v>14</v>
      </c>
      <c r="D274" s="87">
        <v>1</v>
      </c>
      <c r="E274" s="87" t="s">
        <v>296</v>
      </c>
      <c r="F274" s="87" t="s">
        <v>0</v>
      </c>
      <c r="G274" s="87">
        <v>3</v>
      </c>
      <c r="H274" s="87" t="s">
        <v>18</v>
      </c>
      <c r="I274" s="87">
        <v>3</v>
      </c>
      <c r="J274" s="87">
        <v>3</v>
      </c>
      <c r="K274" s="87">
        <v>0</v>
      </c>
      <c r="L274" s="87" t="s">
        <v>353</v>
      </c>
      <c r="M274" s="124">
        <v>1</v>
      </c>
      <c r="N274" s="124">
        <v>1</v>
      </c>
      <c r="O274" s="87">
        <v>0.97</v>
      </c>
      <c r="P274" s="87">
        <v>970</v>
      </c>
      <c r="Q274" s="87">
        <v>970</v>
      </c>
    </row>
    <row r="275" spans="2:17">
      <c r="B275" s="87">
        <v>260</v>
      </c>
      <c r="C275" s="87" t="s">
        <v>14</v>
      </c>
      <c r="D275" s="87">
        <v>1</v>
      </c>
      <c r="E275" s="87" t="s">
        <v>296</v>
      </c>
      <c r="F275" s="87" t="s">
        <v>0</v>
      </c>
      <c r="G275" s="87">
        <v>4</v>
      </c>
      <c r="H275" s="87" t="s">
        <v>19</v>
      </c>
      <c r="I275" s="87">
        <v>4</v>
      </c>
      <c r="J275" s="87">
        <v>4</v>
      </c>
      <c r="K275" s="87">
        <v>0</v>
      </c>
      <c r="L275" s="87" t="s">
        <v>353</v>
      </c>
      <c r="M275" s="124">
        <v>1</v>
      </c>
      <c r="N275" s="124">
        <v>1</v>
      </c>
      <c r="O275" s="87">
        <v>0.99</v>
      </c>
      <c r="P275" s="87">
        <v>990</v>
      </c>
      <c r="Q275" s="87">
        <v>990</v>
      </c>
    </row>
    <row r="276" spans="2:17">
      <c r="B276" s="87">
        <v>261</v>
      </c>
      <c r="C276" s="87" t="s">
        <v>14</v>
      </c>
      <c r="D276" s="87">
        <v>1</v>
      </c>
      <c r="E276" s="87" t="s">
        <v>296</v>
      </c>
      <c r="F276" s="87" t="s">
        <v>0</v>
      </c>
      <c r="G276" s="87">
        <v>5</v>
      </c>
      <c r="H276" s="87" t="s">
        <v>20</v>
      </c>
      <c r="I276" s="87">
        <v>5</v>
      </c>
      <c r="J276" s="87">
        <v>5</v>
      </c>
      <c r="K276" s="87">
        <v>0</v>
      </c>
      <c r="L276" s="87" t="s">
        <v>353</v>
      </c>
      <c r="M276" s="124">
        <v>1</v>
      </c>
      <c r="N276" s="124">
        <v>1</v>
      </c>
      <c r="O276" s="87">
        <v>0.39500000000000002</v>
      </c>
      <c r="P276" s="87">
        <v>395</v>
      </c>
      <c r="Q276" s="87">
        <v>395</v>
      </c>
    </row>
    <row r="277" spans="2:17">
      <c r="B277" s="87">
        <v>262</v>
      </c>
      <c r="C277" s="87" t="s">
        <v>14</v>
      </c>
      <c r="D277" s="87">
        <v>1</v>
      </c>
      <c r="E277" s="87" t="s">
        <v>296</v>
      </c>
      <c r="F277" s="87" t="s">
        <v>0</v>
      </c>
      <c r="G277" s="87">
        <v>6</v>
      </c>
      <c r="H277" s="87" t="s">
        <v>21</v>
      </c>
      <c r="I277" s="87">
        <v>6</v>
      </c>
      <c r="J277" s="87">
        <v>6</v>
      </c>
      <c r="K277" s="87">
        <v>0</v>
      </c>
      <c r="L277" s="87" t="s">
        <v>353</v>
      </c>
      <c r="M277" s="124">
        <v>1</v>
      </c>
      <c r="N277" s="124">
        <v>1</v>
      </c>
      <c r="O277" s="87">
        <v>0.79749999999999999</v>
      </c>
      <c r="P277" s="87">
        <v>797.5</v>
      </c>
      <c r="Q277" s="87">
        <v>797.5</v>
      </c>
    </row>
    <row r="278" spans="2:17">
      <c r="B278" s="87">
        <v>263</v>
      </c>
      <c r="C278" s="87" t="s">
        <v>14</v>
      </c>
      <c r="D278" s="87">
        <v>1</v>
      </c>
      <c r="E278" s="87" t="s">
        <v>296</v>
      </c>
      <c r="F278" s="87" t="s">
        <v>0</v>
      </c>
      <c r="G278" s="87">
        <v>7</v>
      </c>
      <c r="H278" s="87" t="s">
        <v>22</v>
      </c>
      <c r="I278" s="87">
        <v>7</v>
      </c>
      <c r="J278" s="87">
        <v>7</v>
      </c>
      <c r="K278" s="87">
        <v>0</v>
      </c>
      <c r="L278" s="87" t="s">
        <v>353</v>
      </c>
      <c r="M278" s="124">
        <v>1</v>
      </c>
      <c r="N278" s="124">
        <v>1</v>
      </c>
      <c r="O278" s="87">
        <v>0.9325</v>
      </c>
      <c r="P278" s="87">
        <v>932.5</v>
      </c>
      <c r="Q278" s="87">
        <v>932.5</v>
      </c>
    </row>
    <row r="279" spans="2:17">
      <c r="B279" s="87">
        <v>264</v>
      </c>
      <c r="C279" s="87" t="s">
        <v>14</v>
      </c>
      <c r="D279" s="87">
        <v>1</v>
      </c>
      <c r="E279" s="87" t="s">
        <v>296</v>
      </c>
      <c r="F279" s="87" t="s">
        <v>0</v>
      </c>
      <c r="G279" s="87">
        <v>8</v>
      </c>
      <c r="H279" s="87" t="s">
        <v>23</v>
      </c>
      <c r="I279" s="87">
        <v>8</v>
      </c>
      <c r="J279" s="87">
        <v>8</v>
      </c>
      <c r="K279" s="87">
        <v>0</v>
      </c>
      <c r="L279" s="87" t="s">
        <v>353</v>
      </c>
      <c r="M279" s="124">
        <v>1</v>
      </c>
      <c r="N279" s="124">
        <v>1</v>
      </c>
      <c r="O279" s="87">
        <v>0.97750000000000004</v>
      </c>
      <c r="P279" s="87">
        <v>977.5</v>
      </c>
      <c r="Q279" s="87">
        <v>977.5</v>
      </c>
    </row>
    <row r="280" spans="2:17">
      <c r="B280" s="87">
        <v>265</v>
      </c>
      <c r="C280" s="87" t="s">
        <v>14</v>
      </c>
      <c r="D280" s="87">
        <v>1</v>
      </c>
      <c r="E280" s="87" t="s">
        <v>296</v>
      </c>
      <c r="F280" s="87" t="s">
        <v>0</v>
      </c>
      <c r="G280" s="87">
        <v>9</v>
      </c>
      <c r="H280" s="87" t="s">
        <v>24</v>
      </c>
      <c r="I280" s="87">
        <v>9</v>
      </c>
      <c r="J280" s="87">
        <v>9</v>
      </c>
      <c r="K280" s="87">
        <v>0</v>
      </c>
      <c r="L280" s="87" t="s">
        <v>353</v>
      </c>
      <c r="M280" s="124">
        <v>1</v>
      </c>
      <c r="N280" s="124">
        <v>1</v>
      </c>
      <c r="O280" s="87">
        <v>0.99250000000000005</v>
      </c>
      <c r="P280" s="87">
        <v>992.5</v>
      </c>
      <c r="Q280" s="87">
        <v>992.5</v>
      </c>
    </row>
    <row r="281" spans="2:17">
      <c r="B281" s="87">
        <v>266</v>
      </c>
      <c r="C281" s="87" t="s">
        <v>14</v>
      </c>
      <c r="D281" s="87">
        <v>1</v>
      </c>
      <c r="E281" s="87" t="s">
        <v>296</v>
      </c>
      <c r="F281" s="87" t="s">
        <v>0</v>
      </c>
      <c r="G281" s="87">
        <v>10</v>
      </c>
      <c r="H281" s="87" t="s">
        <v>25</v>
      </c>
      <c r="I281" s="87">
        <v>10</v>
      </c>
      <c r="J281" s="87">
        <v>10</v>
      </c>
      <c r="K281" s="87">
        <v>0</v>
      </c>
      <c r="L281" s="87" t="s">
        <v>353</v>
      </c>
      <c r="M281" s="124">
        <v>1</v>
      </c>
      <c r="N281" s="124">
        <v>1</v>
      </c>
      <c r="O281" s="87">
        <v>0.99750000000000005</v>
      </c>
      <c r="P281" s="87">
        <v>997.5</v>
      </c>
      <c r="Q281" s="87">
        <v>997.5</v>
      </c>
    </row>
    <row r="282" spans="2:17">
      <c r="B282" s="87">
        <v>267</v>
      </c>
      <c r="C282" s="87" t="s">
        <v>14</v>
      </c>
      <c r="D282" s="87">
        <v>1</v>
      </c>
      <c r="E282" s="87" t="s">
        <v>296</v>
      </c>
      <c r="F282" s="87" t="s">
        <v>0</v>
      </c>
      <c r="G282" s="87">
        <v>11</v>
      </c>
      <c r="H282" s="87" t="s">
        <v>26</v>
      </c>
      <c r="I282" s="87">
        <v>11</v>
      </c>
      <c r="J282" s="87">
        <v>11</v>
      </c>
      <c r="K282" s="87">
        <v>0</v>
      </c>
      <c r="L282" s="87" t="s">
        <v>353</v>
      </c>
      <c r="M282" s="124">
        <v>1</v>
      </c>
      <c r="N282" s="124">
        <v>1</v>
      </c>
      <c r="O282" s="87">
        <v>0.39</v>
      </c>
      <c r="P282" s="87">
        <v>390</v>
      </c>
      <c r="Q282" s="87">
        <v>390</v>
      </c>
    </row>
    <row r="283" spans="2:17">
      <c r="B283" s="87">
        <v>268</v>
      </c>
      <c r="C283" s="87" t="s">
        <v>14</v>
      </c>
      <c r="D283" s="87">
        <v>1</v>
      </c>
      <c r="E283" s="87" t="s">
        <v>296</v>
      </c>
      <c r="F283" s="87" t="s">
        <v>0</v>
      </c>
      <c r="G283" s="87">
        <v>12</v>
      </c>
      <c r="H283" s="87" t="s">
        <v>27</v>
      </c>
      <c r="I283" s="87">
        <v>12</v>
      </c>
      <c r="J283" s="87">
        <v>12</v>
      </c>
      <c r="K283" s="87">
        <v>0</v>
      </c>
      <c r="L283" s="87" t="s">
        <v>353</v>
      </c>
      <c r="M283" s="124">
        <v>1</v>
      </c>
      <c r="N283" s="124">
        <v>1</v>
      </c>
      <c r="O283" s="87">
        <v>0.79749999999999999</v>
      </c>
      <c r="P283" s="87">
        <v>797.5</v>
      </c>
      <c r="Q283" s="87">
        <v>797.5</v>
      </c>
    </row>
    <row r="284" spans="2:17">
      <c r="B284" s="87">
        <v>269</v>
      </c>
      <c r="C284" s="87" t="s">
        <v>14</v>
      </c>
      <c r="D284" s="87">
        <v>1</v>
      </c>
      <c r="E284" s="87" t="s">
        <v>296</v>
      </c>
      <c r="F284" s="87" t="s">
        <v>0</v>
      </c>
      <c r="G284" s="87">
        <v>13</v>
      </c>
      <c r="H284" s="87" t="s">
        <v>28</v>
      </c>
      <c r="I284" s="87">
        <v>13</v>
      </c>
      <c r="J284" s="87">
        <v>13</v>
      </c>
      <c r="K284" s="87">
        <v>0</v>
      </c>
      <c r="L284" s="87" t="s">
        <v>353</v>
      </c>
      <c r="M284" s="124">
        <v>1</v>
      </c>
      <c r="N284" s="124">
        <v>1</v>
      </c>
      <c r="O284" s="87">
        <v>0.9325</v>
      </c>
      <c r="P284" s="87">
        <v>932.5</v>
      </c>
      <c r="Q284" s="87">
        <v>932.5</v>
      </c>
    </row>
    <row r="285" spans="2:17">
      <c r="B285" s="87">
        <v>270</v>
      </c>
      <c r="C285" s="87" t="s">
        <v>14</v>
      </c>
      <c r="D285" s="87">
        <v>1</v>
      </c>
      <c r="E285" s="87" t="s">
        <v>296</v>
      </c>
      <c r="F285" s="87" t="s">
        <v>0</v>
      </c>
      <c r="G285" s="87">
        <v>14</v>
      </c>
      <c r="H285" s="87" t="s">
        <v>29</v>
      </c>
      <c r="I285" s="87">
        <v>14</v>
      </c>
      <c r="J285" s="87">
        <v>14</v>
      </c>
      <c r="K285" s="87">
        <v>0</v>
      </c>
      <c r="L285" s="87" t="s">
        <v>353</v>
      </c>
      <c r="M285" s="124">
        <v>1</v>
      </c>
      <c r="N285" s="124">
        <v>1</v>
      </c>
      <c r="O285" s="87">
        <v>0.97750000000000004</v>
      </c>
      <c r="P285" s="87">
        <v>977.5</v>
      </c>
      <c r="Q285" s="87">
        <v>977.5</v>
      </c>
    </row>
    <row r="286" spans="2:17">
      <c r="B286" s="87">
        <v>271</v>
      </c>
      <c r="C286" s="87" t="s">
        <v>14</v>
      </c>
      <c r="D286" s="87">
        <v>1</v>
      </c>
      <c r="E286" s="87" t="s">
        <v>296</v>
      </c>
      <c r="F286" s="87" t="s">
        <v>0</v>
      </c>
      <c r="G286" s="87">
        <v>15</v>
      </c>
      <c r="H286" s="87" t="s">
        <v>30</v>
      </c>
      <c r="I286" s="87">
        <v>15</v>
      </c>
      <c r="J286" s="87">
        <v>15</v>
      </c>
      <c r="K286" s="87">
        <v>0</v>
      </c>
      <c r="L286" s="87" t="s">
        <v>353</v>
      </c>
      <c r="M286" s="124">
        <v>1</v>
      </c>
      <c r="N286" s="124">
        <v>1</v>
      </c>
      <c r="O286" s="87">
        <v>0.99250000000000005</v>
      </c>
      <c r="P286" s="87">
        <v>992.5</v>
      </c>
      <c r="Q286" s="87">
        <v>992.5</v>
      </c>
    </row>
    <row r="287" spans="2:17">
      <c r="B287" s="87">
        <v>272</v>
      </c>
      <c r="C287" s="87" t="s">
        <v>14</v>
      </c>
      <c r="D287" s="87">
        <v>1</v>
      </c>
      <c r="E287" s="87" t="s">
        <v>296</v>
      </c>
      <c r="F287" s="87" t="s">
        <v>0</v>
      </c>
      <c r="G287" s="87">
        <v>16</v>
      </c>
      <c r="H287" s="87" t="s">
        <v>31</v>
      </c>
      <c r="I287" s="87">
        <v>16</v>
      </c>
      <c r="J287" s="87">
        <v>16</v>
      </c>
      <c r="K287" s="87">
        <v>0</v>
      </c>
      <c r="L287" s="87" t="s">
        <v>353</v>
      </c>
      <c r="M287" s="124">
        <v>1</v>
      </c>
      <c r="N287" s="124">
        <v>1</v>
      </c>
      <c r="O287" s="87">
        <v>0.99750000000000005</v>
      </c>
      <c r="P287" s="87">
        <v>997.5</v>
      </c>
      <c r="Q287" s="87">
        <v>997.5</v>
      </c>
    </row>
    <row r="288" spans="2:17">
      <c r="B288" s="87">
        <v>273</v>
      </c>
      <c r="C288" s="87" t="s">
        <v>14</v>
      </c>
      <c r="D288" s="87">
        <v>1</v>
      </c>
      <c r="E288" s="87" t="s">
        <v>296</v>
      </c>
      <c r="F288" s="87" t="s">
        <v>1</v>
      </c>
      <c r="G288" s="87">
        <v>1</v>
      </c>
      <c r="H288" s="87" t="s">
        <v>36</v>
      </c>
      <c r="I288" s="87">
        <v>25</v>
      </c>
      <c r="J288" s="87">
        <v>1</v>
      </c>
      <c r="K288" s="87">
        <v>0</v>
      </c>
      <c r="L288" s="87" t="s">
        <v>353</v>
      </c>
      <c r="M288" s="124">
        <v>1</v>
      </c>
      <c r="N288" s="124">
        <v>1</v>
      </c>
      <c r="O288" s="87">
        <v>0.73</v>
      </c>
      <c r="P288" s="87">
        <v>730</v>
      </c>
      <c r="Q288" s="87">
        <v>730</v>
      </c>
    </row>
    <row r="289" spans="2:17">
      <c r="B289" s="87">
        <v>274</v>
      </c>
      <c r="C289" s="87" t="s">
        <v>14</v>
      </c>
      <c r="D289" s="87">
        <v>1</v>
      </c>
      <c r="E289" s="87" t="s">
        <v>296</v>
      </c>
      <c r="F289" s="87" t="s">
        <v>1</v>
      </c>
      <c r="G289" s="87">
        <v>2</v>
      </c>
      <c r="H289" s="87" t="s">
        <v>37</v>
      </c>
      <c r="I289" s="87">
        <v>26</v>
      </c>
      <c r="J289" s="87">
        <v>2</v>
      </c>
      <c r="K289" s="87">
        <v>0</v>
      </c>
      <c r="L289" s="87" t="s">
        <v>353</v>
      </c>
      <c r="M289" s="124">
        <v>1</v>
      </c>
      <c r="N289" s="124">
        <v>1</v>
      </c>
      <c r="O289" s="87">
        <v>0.91</v>
      </c>
      <c r="P289" s="87">
        <v>910</v>
      </c>
      <c r="Q289" s="87">
        <v>910</v>
      </c>
    </row>
    <row r="290" spans="2:17">
      <c r="B290" s="87">
        <v>275</v>
      </c>
      <c r="C290" s="87" t="s">
        <v>14</v>
      </c>
      <c r="D290" s="87">
        <v>1</v>
      </c>
      <c r="E290" s="87" t="s">
        <v>296</v>
      </c>
      <c r="F290" s="87" t="s">
        <v>1</v>
      </c>
      <c r="G290" s="87">
        <v>3</v>
      </c>
      <c r="H290" s="87" t="s">
        <v>38</v>
      </c>
      <c r="I290" s="87">
        <v>27</v>
      </c>
      <c r="J290" s="87">
        <v>3</v>
      </c>
      <c r="K290" s="87">
        <v>0</v>
      </c>
      <c r="L290" s="87" t="s">
        <v>353</v>
      </c>
      <c r="M290" s="124">
        <v>1</v>
      </c>
      <c r="N290" s="124">
        <v>1</v>
      </c>
      <c r="O290" s="87">
        <v>0.97</v>
      </c>
      <c r="P290" s="87">
        <v>970</v>
      </c>
      <c r="Q290" s="87">
        <v>970</v>
      </c>
    </row>
    <row r="291" spans="2:17">
      <c r="B291" s="87">
        <v>276</v>
      </c>
      <c r="C291" s="87" t="s">
        <v>14</v>
      </c>
      <c r="D291" s="87">
        <v>1</v>
      </c>
      <c r="E291" s="87" t="s">
        <v>296</v>
      </c>
      <c r="F291" s="87" t="s">
        <v>1</v>
      </c>
      <c r="G291" s="87">
        <v>4</v>
      </c>
      <c r="H291" s="87" t="s">
        <v>39</v>
      </c>
      <c r="I291" s="87">
        <v>28</v>
      </c>
      <c r="J291" s="87">
        <v>4</v>
      </c>
      <c r="K291" s="87">
        <v>0</v>
      </c>
      <c r="L291" s="87" t="s">
        <v>353</v>
      </c>
      <c r="M291" s="124">
        <v>1</v>
      </c>
      <c r="N291" s="124">
        <v>1</v>
      </c>
      <c r="O291" s="87">
        <v>0.99</v>
      </c>
      <c r="P291" s="87">
        <v>990</v>
      </c>
      <c r="Q291" s="87">
        <v>990</v>
      </c>
    </row>
    <row r="292" spans="2:17">
      <c r="B292" s="87">
        <v>277</v>
      </c>
      <c r="C292" s="87" t="s">
        <v>14</v>
      </c>
      <c r="D292" s="87">
        <v>1</v>
      </c>
      <c r="E292" s="87" t="s">
        <v>296</v>
      </c>
      <c r="F292" s="87" t="s">
        <v>1</v>
      </c>
      <c r="G292" s="87">
        <v>5</v>
      </c>
      <c r="H292" s="87" t="s">
        <v>40</v>
      </c>
      <c r="I292" s="87">
        <v>29</v>
      </c>
      <c r="J292" s="87">
        <v>5</v>
      </c>
      <c r="K292" s="87">
        <v>0</v>
      </c>
      <c r="L292" s="87" t="s">
        <v>353</v>
      </c>
      <c r="M292" s="124">
        <v>1</v>
      </c>
      <c r="N292" s="124">
        <v>1</v>
      </c>
      <c r="O292" s="87">
        <v>0.39500000000000002</v>
      </c>
      <c r="P292" s="87">
        <v>395</v>
      </c>
      <c r="Q292" s="87">
        <v>395</v>
      </c>
    </row>
    <row r="293" spans="2:17">
      <c r="B293" s="87">
        <v>278</v>
      </c>
      <c r="C293" s="87" t="s">
        <v>14</v>
      </c>
      <c r="D293" s="87">
        <v>1</v>
      </c>
      <c r="E293" s="87" t="s">
        <v>296</v>
      </c>
      <c r="F293" s="87" t="s">
        <v>1</v>
      </c>
      <c r="G293" s="87">
        <v>6</v>
      </c>
      <c r="H293" s="87" t="s">
        <v>41</v>
      </c>
      <c r="I293" s="87">
        <v>30</v>
      </c>
      <c r="J293" s="87">
        <v>6</v>
      </c>
      <c r="K293" s="87">
        <v>0</v>
      </c>
      <c r="L293" s="87" t="s">
        <v>353</v>
      </c>
      <c r="M293" s="124">
        <v>1</v>
      </c>
      <c r="N293" s="124">
        <v>1</v>
      </c>
      <c r="O293" s="87">
        <v>0.79749999999999999</v>
      </c>
      <c r="P293" s="87">
        <v>797.5</v>
      </c>
      <c r="Q293" s="87">
        <v>797.5</v>
      </c>
    </row>
    <row r="294" spans="2:17">
      <c r="B294" s="87">
        <v>279</v>
      </c>
      <c r="C294" s="87" t="s">
        <v>14</v>
      </c>
      <c r="D294" s="87">
        <v>1</v>
      </c>
      <c r="E294" s="87" t="s">
        <v>296</v>
      </c>
      <c r="F294" s="87" t="s">
        <v>1</v>
      </c>
      <c r="G294" s="87">
        <v>7</v>
      </c>
      <c r="H294" s="87" t="s">
        <v>42</v>
      </c>
      <c r="I294" s="87">
        <v>31</v>
      </c>
      <c r="J294" s="87">
        <v>7</v>
      </c>
      <c r="K294" s="87">
        <v>0</v>
      </c>
      <c r="L294" s="87" t="s">
        <v>353</v>
      </c>
      <c r="M294" s="124">
        <v>1</v>
      </c>
      <c r="N294" s="124">
        <v>1</v>
      </c>
      <c r="O294" s="87">
        <v>0.9325</v>
      </c>
      <c r="P294" s="87">
        <v>932.5</v>
      </c>
      <c r="Q294" s="87">
        <v>932.5</v>
      </c>
    </row>
    <row r="295" spans="2:17">
      <c r="B295" s="87">
        <v>280</v>
      </c>
      <c r="C295" s="87" t="s">
        <v>14</v>
      </c>
      <c r="D295" s="87">
        <v>1</v>
      </c>
      <c r="E295" s="87" t="s">
        <v>296</v>
      </c>
      <c r="F295" s="87" t="s">
        <v>1</v>
      </c>
      <c r="G295" s="87">
        <v>8</v>
      </c>
      <c r="H295" s="87" t="s">
        <v>43</v>
      </c>
      <c r="I295" s="87">
        <v>32</v>
      </c>
      <c r="J295" s="87">
        <v>8</v>
      </c>
      <c r="K295" s="87">
        <v>0</v>
      </c>
      <c r="L295" s="87" t="s">
        <v>353</v>
      </c>
      <c r="M295" s="124">
        <v>1</v>
      </c>
      <c r="N295" s="124">
        <v>1</v>
      </c>
      <c r="O295" s="87">
        <v>0.97750000000000004</v>
      </c>
      <c r="P295" s="87">
        <v>977.5</v>
      </c>
      <c r="Q295" s="87">
        <v>977.5</v>
      </c>
    </row>
    <row r="296" spans="2:17">
      <c r="B296" s="87">
        <v>281</v>
      </c>
      <c r="C296" s="87" t="s">
        <v>14</v>
      </c>
      <c r="D296" s="87">
        <v>1</v>
      </c>
      <c r="E296" s="87" t="s">
        <v>296</v>
      </c>
      <c r="F296" s="87" t="s">
        <v>1</v>
      </c>
      <c r="G296" s="87">
        <v>9</v>
      </c>
      <c r="H296" s="87" t="s">
        <v>44</v>
      </c>
      <c r="I296" s="87">
        <v>33</v>
      </c>
      <c r="J296" s="87">
        <v>9</v>
      </c>
      <c r="K296" s="87">
        <v>0</v>
      </c>
      <c r="L296" s="87" t="s">
        <v>353</v>
      </c>
      <c r="M296" s="124">
        <v>1</v>
      </c>
      <c r="N296" s="124">
        <v>1</v>
      </c>
      <c r="O296" s="87">
        <v>0.99250000000000005</v>
      </c>
      <c r="P296" s="87">
        <v>992.5</v>
      </c>
      <c r="Q296" s="87">
        <v>992.5</v>
      </c>
    </row>
    <row r="297" spans="2:17">
      <c r="B297" s="87">
        <v>282</v>
      </c>
      <c r="C297" s="87" t="s">
        <v>14</v>
      </c>
      <c r="D297" s="87">
        <v>1</v>
      </c>
      <c r="E297" s="87" t="s">
        <v>296</v>
      </c>
      <c r="F297" s="87" t="s">
        <v>1</v>
      </c>
      <c r="G297" s="87">
        <v>10</v>
      </c>
      <c r="H297" s="87" t="s">
        <v>45</v>
      </c>
      <c r="I297" s="87">
        <v>34</v>
      </c>
      <c r="J297" s="87">
        <v>10</v>
      </c>
      <c r="K297" s="87">
        <v>0</v>
      </c>
      <c r="L297" s="87" t="s">
        <v>353</v>
      </c>
      <c r="M297" s="124">
        <v>1</v>
      </c>
      <c r="N297" s="124">
        <v>1</v>
      </c>
      <c r="O297" s="87">
        <v>0.99750000000000005</v>
      </c>
      <c r="P297" s="87">
        <v>997.5</v>
      </c>
      <c r="Q297" s="87">
        <v>997.5</v>
      </c>
    </row>
    <row r="298" spans="2:17">
      <c r="B298" s="87">
        <v>283</v>
      </c>
      <c r="C298" s="87" t="s">
        <v>14</v>
      </c>
      <c r="D298" s="87">
        <v>1</v>
      </c>
      <c r="E298" s="87" t="s">
        <v>296</v>
      </c>
      <c r="F298" s="87" t="s">
        <v>1</v>
      </c>
      <c r="G298" s="87">
        <v>11</v>
      </c>
      <c r="H298" s="87" t="s">
        <v>46</v>
      </c>
      <c r="I298" s="87">
        <v>35</v>
      </c>
      <c r="J298" s="87">
        <v>11</v>
      </c>
      <c r="K298" s="87">
        <v>0</v>
      </c>
      <c r="L298" s="87" t="s">
        <v>353</v>
      </c>
      <c r="M298" s="124">
        <v>1</v>
      </c>
      <c r="N298" s="124">
        <v>1</v>
      </c>
      <c r="O298" s="87">
        <v>0.39</v>
      </c>
      <c r="P298" s="87">
        <v>390</v>
      </c>
      <c r="Q298" s="87">
        <v>390</v>
      </c>
    </row>
    <row r="299" spans="2:17">
      <c r="B299" s="87">
        <v>284</v>
      </c>
      <c r="C299" s="87" t="s">
        <v>14</v>
      </c>
      <c r="D299" s="87">
        <v>1</v>
      </c>
      <c r="E299" s="87" t="s">
        <v>296</v>
      </c>
      <c r="F299" s="87" t="s">
        <v>1</v>
      </c>
      <c r="G299" s="87">
        <v>12</v>
      </c>
      <c r="H299" s="87" t="s">
        <v>47</v>
      </c>
      <c r="I299" s="87">
        <v>36</v>
      </c>
      <c r="J299" s="87">
        <v>12</v>
      </c>
      <c r="K299" s="87">
        <v>0</v>
      </c>
      <c r="L299" s="87" t="s">
        <v>353</v>
      </c>
      <c r="M299" s="124">
        <v>1</v>
      </c>
      <c r="N299" s="124">
        <v>1</v>
      </c>
      <c r="O299" s="87">
        <v>0.79749999999999999</v>
      </c>
      <c r="P299" s="87">
        <v>797.5</v>
      </c>
      <c r="Q299" s="87">
        <v>797.5</v>
      </c>
    </row>
    <row r="300" spans="2:17">
      <c r="B300" s="87">
        <v>285</v>
      </c>
      <c r="C300" s="87" t="s">
        <v>14</v>
      </c>
      <c r="D300" s="87">
        <v>1</v>
      </c>
      <c r="E300" s="87" t="s">
        <v>296</v>
      </c>
      <c r="F300" s="87" t="s">
        <v>1</v>
      </c>
      <c r="G300" s="87">
        <v>13</v>
      </c>
      <c r="H300" s="87" t="s">
        <v>48</v>
      </c>
      <c r="I300" s="87">
        <v>37</v>
      </c>
      <c r="J300" s="87">
        <v>13</v>
      </c>
      <c r="K300" s="87">
        <v>0</v>
      </c>
      <c r="L300" s="87" t="s">
        <v>353</v>
      </c>
      <c r="M300" s="124">
        <v>1</v>
      </c>
      <c r="N300" s="124">
        <v>1</v>
      </c>
      <c r="O300" s="87">
        <v>0.9325</v>
      </c>
      <c r="P300" s="87">
        <v>932.5</v>
      </c>
      <c r="Q300" s="87">
        <v>932.5</v>
      </c>
    </row>
    <row r="301" spans="2:17">
      <c r="B301" s="87">
        <v>286</v>
      </c>
      <c r="C301" s="87" t="s">
        <v>14</v>
      </c>
      <c r="D301" s="87">
        <v>1</v>
      </c>
      <c r="E301" s="87" t="s">
        <v>296</v>
      </c>
      <c r="F301" s="87" t="s">
        <v>1</v>
      </c>
      <c r="G301" s="87">
        <v>14</v>
      </c>
      <c r="H301" s="87" t="s">
        <v>49</v>
      </c>
      <c r="I301" s="87">
        <v>38</v>
      </c>
      <c r="J301" s="87">
        <v>14</v>
      </c>
      <c r="K301" s="87">
        <v>0</v>
      </c>
      <c r="L301" s="87" t="s">
        <v>353</v>
      </c>
      <c r="M301" s="124">
        <v>1</v>
      </c>
      <c r="N301" s="124">
        <v>1</v>
      </c>
      <c r="O301" s="87">
        <v>0.97750000000000004</v>
      </c>
      <c r="P301" s="87">
        <v>977.5</v>
      </c>
      <c r="Q301" s="87">
        <v>977.5</v>
      </c>
    </row>
    <row r="302" spans="2:17">
      <c r="B302" s="87">
        <v>287</v>
      </c>
      <c r="C302" s="87" t="s">
        <v>14</v>
      </c>
      <c r="D302" s="87">
        <v>1</v>
      </c>
      <c r="E302" s="87" t="s">
        <v>296</v>
      </c>
      <c r="F302" s="87" t="s">
        <v>1</v>
      </c>
      <c r="G302" s="87">
        <v>15</v>
      </c>
      <c r="H302" s="87" t="s">
        <v>50</v>
      </c>
      <c r="I302" s="87">
        <v>39</v>
      </c>
      <c r="J302" s="87">
        <v>15</v>
      </c>
      <c r="K302" s="87">
        <v>0</v>
      </c>
      <c r="L302" s="87" t="s">
        <v>353</v>
      </c>
      <c r="M302" s="124">
        <v>1</v>
      </c>
      <c r="N302" s="124">
        <v>1</v>
      </c>
      <c r="O302" s="87">
        <v>0.99250000000000005</v>
      </c>
      <c r="P302" s="87">
        <v>992.5</v>
      </c>
      <c r="Q302" s="87">
        <v>992.5</v>
      </c>
    </row>
    <row r="303" spans="2:17">
      <c r="B303" s="87">
        <v>288</v>
      </c>
      <c r="C303" s="87" t="s">
        <v>14</v>
      </c>
      <c r="D303" s="87">
        <v>1</v>
      </c>
      <c r="E303" s="87" t="s">
        <v>296</v>
      </c>
      <c r="F303" s="87" t="s">
        <v>1</v>
      </c>
      <c r="G303" s="87">
        <v>16</v>
      </c>
      <c r="H303" s="87" t="s">
        <v>51</v>
      </c>
      <c r="I303" s="87">
        <v>40</v>
      </c>
      <c r="J303" s="87">
        <v>16</v>
      </c>
      <c r="K303" s="87">
        <v>0</v>
      </c>
      <c r="L303" s="87" t="s">
        <v>353</v>
      </c>
      <c r="M303" s="124">
        <v>1</v>
      </c>
      <c r="N303" s="124">
        <v>1</v>
      </c>
      <c r="O303" s="87">
        <v>0.99750000000000005</v>
      </c>
      <c r="P303" s="87">
        <v>997.5</v>
      </c>
      <c r="Q303" s="87">
        <v>997.5</v>
      </c>
    </row>
    <row r="304" spans="2:17">
      <c r="B304" s="87">
        <v>289</v>
      </c>
      <c r="C304" s="87" t="s">
        <v>14</v>
      </c>
      <c r="D304" s="87">
        <v>1</v>
      </c>
      <c r="E304" s="87" t="s">
        <v>296</v>
      </c>
      <c r="F304" s="87" t="s">
        <v>2</v>
      </c>
      <c r="G304" s="87">
        <v>1</v>
      </c>
      <c r="H304" s="87" t="s">
        <v>56</v>
      </c>
      <c r="I304" s="87">
        <v>49</v>
      </c>
      <c r="J304" s="87">
        <v>1</v>
      </c>
      <c r="K304" s="87">
        <v>0</v>
      </c>
      <c r="L304" s="87" t="s">
        <v>353</v>
      </c>
      <c r="M304" s="124">
        <v>1</v>
      </c>
      <c r="N304" s="124">
        <v>1</v>
      </c>
      <c r="O304" s="87">
        <v>0.73</v>
      </c>
      <c r="P304" s="87">
        <v>730</v>
      </c>
      <c r="Q304" s="87">
        <v>730</v>
      </c>
    </row>
    <row r="305" spans="2:17">
      <c r="B305" s="87">
        <v>290</v>
      </c>
      <c r="C305" s="87" t="s">
        <v>14</v>
      </c>
      <c r="D305" s="87">
        <v>1</v>
      </c>
      <c r="E305" s="87" t="s">
        <v>296</v>
      </c>
      <c r="F305" s="87" t="s">
        <v>2</v>
      </c>
      <c r="G305" s="87">
        <v>2</v>
      </c>
      <c r="H305" s="87" t="s">
        <v>57</v>
      </c>
      <c r="I305" s="87">
        <v>50</v>
      </c>
      <c r="J305" s="87">
        <v>2</v>
      </c>
      <c r="K305" s="87">
        <v>0</v>
      </c>
      <c r="L305" s="87" t="s">
        <v>353</v>
      </c>
      <c r="M305" s="124">
        <v>1</v>
      </c>
      <c r="N305" s="124">
        <v>1</v>
      </c>
      <c r="O305" s="87">
        <v>0.91</v>
      </c>
      <c r="P305" s="87">
        <v>910</v>
      </c>
      <c r="Q305" s="87">
        <v>910</v>
      </c>
    </row>
    <row r="306" spans="2:17">
      <c r="B306" s="87">
        <v>291</v>
      </c>
      <c r="C306" s="87" t="s">
        <v>14</v>
      </c>
      <c r="D306" s="87">
        <v>1</v>
      </c>
      <c r="E306" s="87" t="s">
        <v>296</v>
      </c>
      <c r="F306" s="87" t="s">
        <v>2</v>
      </c>
      <c r="G306" s="87">
        <v>3</v>
      </c>
      <c r="H306" s="87" t="s">
        <v>58</v>
      </c>
      <c r="I306" s="87">
        <v>51</v>
      </c>
      <c r="J306" s="87">
        <v>3</v>
      </c>
      <c r="K306" s="87">
        <v>0</v>
      </c>
      <c r="L306" s="87" t="s">
        <v>353</v>
      </c>
      <c r="M306" s="124">
        <v>1</v>
      </c>
      <c r="N306" s="124">
        <v>1</v>
      </c>
      <c r="O306" s="87">
        <v>0.97</v>
      </c>
      <c r="P306" s="87">
        <v>970</v>
      </c>
      <c r="Q306" s="87">
        <v>970</v>
      </c>
    </row>
    <row r="307" spans="2:17">
      <c r="B307" s="87">
        <v>292</v>
      </c>
      <c r="C307" s="87" t="s">
        <v>14</v>
      </c>
      <c r="D307" s="87">
        <v>1</v>
      </c>
      <c r="E307" s="87" t="s">
        <v>296</v>
      </c>
      <c r="F307" s="87" t="s">
        <v>2</v>
      </c>
      <c r="G307" s="87">
        <v>4</v>
      </c>
      <c r="H307" s="87" t="s">
        <v>59</v>
      </c>
      <c r="I307" s="87">
        <v>52</v>
      </c>
      <c r="J307" s="87">
        <v>4</v>
      </c>
      <c r="K307" s="87">
        <v>0</v>
      </c>
      <c r="L307" s="87" t="s">
        <v>353</v>
      </c>
      <c r="M307" s="124">
        <v>1</v>
      </c>
      <c r="N307" s="124">
        <v>1</v>
      </c>
      <c r="O307" s="87">
        <v>0.99</v>
      </c>
      <c r="P307" s="87">
        <v>990</v>
      </c>
      <c r="Q307" s="87">
        <v>990</v>
      </c>
    </row>
    <row r="308" spans="2:17">
      <c r="B308" s="87">
        <v>293</v>
      </c>
      <c r="C308" s="87" t="s">
        <v>14</v>
      </c>
      <c r="D308" s="87">
        <v>1</v>
      </c>
      <c r="E308" s="87" t="s">
        <v>296</v>
      </c>
      <c r="F308" s="87" t="s">
        <v>2</v>
      </c>
      <c r="G308" s="87">
        <v>5</v>
      </c>
      <c r="H308" s="87" t="s">
        <v>60</v>
      </c>
      <c r="I308" s="87">
        <v>53</v>
      </c>
      <c r="J308" s="87">
        <v>5</v>
      </c>
      <c r="K308" s="87">
        <v>0</v>
      </c>
      <c r="L308" s="87" t="s">
        <v>353</v>
      </c>
      <c r="M308" s="124">
        <v>1</v>
      </c>
      <c r="N308" s="124">
        <v>1</v>
      </c>
      <c r="O308" s="87">
        <v>0.39500000000000002</v>
      </c>
      <c r="P308" s="87">
        <v>395</v>
      </c>
      <c r="Q308" s="87">
        <v>395</v>
      </c>
    </row>
    <row r="309" spans="2:17">
      <c r="B309" s="87">
        <v>294</v>
      </c>
      <c r="C309" s="87" t="s">
        <v>14</v>
      </c>
      <c r="D309" s="87">
        <v>1</v>
      </c>
      <c r="E309" s="87" t="s">
        <v>296</v>
      </c>
      <c r="F309" s="87" t="s">
        <v>2</v>
      </c>
      <c r="G309" s="87">
        <v>6</v>
      </c>
      <c r="H309" s="87" t="s">
        <v>61</v>
      </c>
      <c r="I309" s="87">
        <v>54</v>
      </c>
      <c r="J309" s="87">
        <v>6</v>
      </c>
      <c r="K309" s="87">
        <v>0</v>
      </c>
      <c r="L309" s="87" t="s">
        <v>353</v>
      </c>
      <c r="M309" s="124">
        <v>1</v>
      </c>
      <c r="N309" s="124">
        <v>1</v>
      </c>
      <c r="O309" s="87">
        <v>0.79749999999999999</v>
      </c>
      <c r="P309" s="87">
        <v>797.5</v>
      </c>
      <c r="Q309" s="87">
        <v>797.5</v>
      </c>
    </row>
    <row r="310" spans="2:17">
      <c r="B310" s="87">
        <v>295</v>
      </c>
      <c r="C310" s="87" t="s">
        <v>14</v>
      </c>
      <c r="D310" s="87">
        <v>1</v>
      </c>
      <c r="E310" s="87" t="s">
        <v>296</v>
      </c>
      <c r="F310" s="87" t="s">
        <v>2</v>
      </c>
      <c r="G310" s="87">
        <v>7</v>
      </c>
      <c r="H310" s="87" t="s">
        <v>62</v>
      </c>
      <c r="I310" s="87">
        <v>55</v>
      </c>
      <c r="J310" s="87">
        <v>7</v>
      </c>
      <c r="K310" s="87">
        <v>0</v>
      </c>
      <c r="L310" s="87" t="s">
        <v>353</v>
      </c>
      <c r="M310" s="124">
        <v>1</v>
      </c>
      <c r="N310" s="124">
        <v>1</v>
      </c>
      <c r="O310" s="87">
        <v>0.9325</v>
      </c>
      <c r="P310" s="87">
        <v>932.5</v>
      </c>
      <c r="Q310" s="87">
        <v>932.5</v>
      </c>
    </row>
    <row r="311" spans="2:17">
      <c r="B311" s="87">
        <v>296</v>
      </c>
      <c r="C311" s="87" t="s">
        <v>14</v>
      </c>
      <c r="D311" s="87">
        <v>1</v>
      </c>
      <c r="E311" s="87" t="s">
        <v>296</v>
      </c>
      <c r="F311" s="87" t="s">
        <v>2</v>
      </c>
      <c r="G311" s="87">
        <v>8</v>
      </c>
      <c r="H311" s="87" t="s">
        <v>63</v>
      </c>
      <c r="I311" s="87">
        <v>56</v>
      </c>
      <c r="J311" s="87">
        <v>8</v>
      </c>
      <c r="K311" s="87">
        <v>0</v>
      </c>
      <c r="L311" s="87" t="s">
        <v>353</v>
      </c>
      <c r="M311" s="124">
        <v>1</v>
      </c>
      <c r="N311" s="124">
        <v>1</v>
      </c>
      <c r="O311" s="87">
        <v>0.97750000000000004</v>
      </c>
      <c r="P311" s="87">
        <v>977.5</v>
      </c>
      <c r="Q311" s="87">
        <v>977.5</v>
      </c>
    </row>
    <row r="312" spans="2:17">
      <c r="B312" s="87">
        <v>297</v>
      </c>
      <c r="C312" s="87" t="s">
        <v>14</v>
      </c>
      <c r="D312" s="87">
        <v>1</v>
      </c>
      <c r="E312" s="87" t="s">
        <v>296</v>
      </c>
      <c r="F312" s="87" t="s">
        <v>2</v>
      </c>
      <c r="G312" s="87">
        <v>9</v>
      </c>
      <c r="H312" s="87" t="s">
        <v>64</v>
      </c>
      <c r="I312" s="87">
        <v>57</v>
      </c>
      <c r="J312" s="87">
        <v>9</v>
      </c>
      <c r="K312" s="87">
        <v>0</v>
      </c>
      <c r="L312" s="87" t="s">
        <v>353</v>
      </c>
      <c r="M312" s="124">
        <v>1</v>
      </c>
      <c r="N312" s="124">
        <v>1</v>
      </c>
      <c r="O312" s="87">
        <v>0.99250000000000005</v>
      </c>
      <c r="P312" s="87">
        <v>992.5</v>
      </c>
      <c r="Q312" s="87">
        <v>992.5</v>
      </c>
    </row>
    <row r="313" spans="2:17">
      <c r="B313" s="87">
        <v>298</v>
      </c>
      <c r="C313" s="87" t="s">
        <v>14</v>
      </c>
      <c r="D313" s="87">
        <v>1</v>
      </c>
      <c r="E313" s="87" t="s">
        <v>296</v>
      </c>
      <c r="F313" s="87" t="s">
        <v>2</v>
      </c>
      <c r="G313" s="87">
        <v>10</v>
      </c>
      <c r="H313" s="87" t="s">
        <v>65</v>
      </c>
      <c r="I313" s="87">
        <v>58</v>
      </c>
      <c r="J313" s="87">
        <v>10</v>
      </c>
      <c r="K313" s="87">
        <v>0</v>
      </c>
      <c r="L313" s="87" t="s">
        <v>353</v>
      </c>
      <c r="M313" s="124">
        <v>1</v>
      </c>
      <c r="N313" s="124">
        <v>1</v>
      </c>
      <c r="O313" s="87">
        <v>0.99750000000000005</v>
      </c>
      <c r="P313" s="87">
        <v>997.5</v>
      </c>
      <c r="Q313" s="87">
        <v>997.5</v>
      </c>
    </row>
    <row r="314" spans="2:17">
      <c r="B314" s="87">
        <v>299</v>
      </c>
      <c r="C314" s="87" t="s">
        <v>14</v>
      </c>
      <c r="D314" s="87">
        <v>1</v>
      </c>
      <c r="E314" s="87" t="s">
        <v>296</v>
      </c>
      <c r="F314" s="87" t="s">
        <v>2</v>
      </c>
      <c r="G314" s="87">
        <v>11</v>
      </c>
      <c r="H314" s="87" t="s">
        <v>66</v>
      </c>
      <c r="I314" s="87">
        <v>59</v>
      </c>
      <c r="J314" s="87">
        <v>11</v>
      </c>
      <c r="K314" s="87">
        <v>0</v>
      </c>
      <c r="L314" s="87" t="s">
        <v>353</v>
      </c>
      <c r="M314" s="124">
        <v>1</v>
      </c>
      <c r="N314" s="124">
        <v>1</v>
      </c>
      <c r="O314" s="87">
        <v>0.39</v>
      </c>
      <c r="P314" s="87">
        <v>390</v>
      </c>
      <c r="Q314" s="87">
        <v>390</v>
      </c>
    </row>
    <row r="315" spans="2:17">
      <c r="B315" s="87">
        <v>300</v>
      </c>
      <c r="C315" s="87" t="s">
        <v>14</v>
      </c>
      <c r="D315" s="87">
        <v>1</v>
      </c>
      <c r="E315" s="87" t="s">
        <v>296</v>
      </c>
      <c r="F315" s="87" t="s">
        <v>2</v>
      </c>
      <c r="G315" s="87">
        <v>12</v>
      </c>
      <c r="H315" s="87" t="s">
        <v>67</v>
      </c>
      <c r="I315" s="87">
        <v>60</v>
      </c>
      <c r="J315" s="87">
        <v>12</v>
      </c>
      <c r="K315" s="87">
        <v>0</v>
      </c>
      <c r="L315" s="87" t="s">
        <v>353</v>
      </c>
      <c r="M315" s="124">
        <v>1</v>
      </c>
      <c r="N315" s="124">
        <v>1</v>
      </c>
      <c r="O315" s="87">
        <v>0.79749999999999999</v>
      </c>
      <c r="P315" s="87">
        <v>797.5</v>
      </c>
      <c r="Q315" s="87">
        <v>797.5</v>
      </c>
    </row>
    <row r="316" spans="2:17">
      <c r="B316" s="87">
        <v>301</v>
      </c>
      <c r="C316" s="87" t="s">
        <v>14</v>
      </c>
      <c r="D316" s="87">
        <v>1</v>
      </c>
      <c r="E316" s="87" t="s">
        <v>296</v>
      </c>
      <c r="F316" s="87" t="s">
        <v>2</v>
      </c>
      <c r="G316" s="87">
        <v>13</v>
      </c>
      <c r="H316" s="87" t="s">
        <v>68</v>
      </c>
      <c r="I316" s="87">
        <v>61</v>
      </c>
      <c r="J316" s="87">
        <v>13</v>
      </c>
      <c r="K316" s="87">
        <v>0</v>
      </c>
      <c r="L316" s="87" t="s">
        <v>353</v>
      </c>
      <c r="M316" s="124">
        <v>1</v>
      </c>
      <c r="N316" s="124">
        <v>1</v>
      </c>
      <c r="O316" s="87">
        <v>0.9325</v>
      </c>
      <c r="P316" s="87">
        <v>932.5</v>
      </c>
      <c r="Q316" s="87">
        <v>932.5</v>
      </c>
    </row>
    <row r="317" spans="2:17">
      <c r="B317" s="87">
        <v>302</v>
      </c>
      <c r="C317" s="87" t="s">
        <v>14</v>
      </c>
      <c r="D317" s="87">
        <v>1</v>
      </c>
      <c r="E317" s="87" t="s">
        <v>296</v>
      </c>
      <c r="F317" s="87" t="s">
        <v>2</v>
      </c>
      <c r="G317" s="87">
        <v>14</v>
      </c>
      <c r="H317" s="87" t="s">
        <v>69</v>
      </c>
      <c r="I317" s="87">
        <v>62</v>
      </c>
      <c r="J317" s="87">
        <v>14</v>
      </c>
      <c r="K317" s="87">
        <v>0</v>
      </c>
      <c r="L317" s="87" t="s">
        <v>353</v>
      </c>
      <c r="M317" s="124">
        <v>1</v>
      </c>
      <c r="N317" s="124">
        <v>1</v>
      </c>
      <c r="O317" s="87">
        <v>0.97750000000000004</v>
      </c>
      <c r="P317" s="87">
        <v>977.5</v>
      </c>
      <c r="Q317" s="87">
        <v>977.5</v>
      </c>
    </row>
    <row r="318" spans="2:17">
      <c r="B318" s="87">
        <v>303</v>
      </c>
      <c r="C318" s="87" t="s">
        <v>14</v>
      </c>
      <c r="D318" s="87">
        <v>1</v>
      </c>
      <c r="E318" s="87" t="s">
        <v>296</v>
      </c>
      <c r="F318" s="87" t="s">
        <v>2</v>
      </c>
      <c r="G318" s="87">
        <v>15</v>
      </c>
      <c r="H318" s="87" t="s">
        <v>70</v>
      </c>
      <c r="I318" s="87">
        <v>63</v>
      </c>
      <c r="J318" s="87">
        <v>15</v>
      </c>
      <c r="K318" s="87">
        <v>0</v>
      </c>
      <c r="L318" s="87" t="s">
        <v>353</v>
      </c>
      <c r="M318" s="124">
        <v>1</v>
      </c>
      <c r="N318" s="124">
        <v>1</v>
      </c>
      <c r="O318" s="87">
        <v>0.99250000000000005</v>
      </c>
      <c r="P318" s="87">
        <v>992.5</v>
      </c>
      <c r="Q318" s="87">
        <v>992.5</v>
      </c>
    </row>
    <row r="319" spans="2:17">
      <c r="B319" s="87">
        <v>304</v>
      </c>
      <c r="C319" s="87" t="s">
        <v>14</v>
      </c>
      <c r="D319" s="87">
        <v>1</v>
      </c>
      <c r="E319" s="87" t="s">
        <v>296</v>
      </c>
      <c r="F319" s="87" t="s">
        <v>2</v>
      </c>
      <c r="G319" s="87">
        <v>16</v>
      </c>
      <c r="H319" s="87" t="s">
        <v>71</v>
      </c>
      <c r="I319" s="87">
        <v>64</v>
      </c>
      <c r="J319" s="87">
        <v>16</v>
      </c>
      <c r="K319" s="87">
        <v>0</v>
      </c>
      <c r="L319" s="87" t="s">
        <v>353</v>
      </c>
      <c r="M319" s="124">
        <v>1</v>
      </c>
      <c r="N319" s="124">
        <v>1</v>
      </c>
      <c r="O319" s="87">
        <v>0.99750000000000005</v>
      </c>
      <c r="P319" s="87">
        <v>997.5</v>
      </c>
      <c r="Q319" s="87">
        <v>997.5</v>
      </c>
    </row>
    <row r="320" spans="2:17">
      <c r="B320" s="87">
        <v>305</v>
      </c>
      <c r="C320" s="87" t="s">
        <v>14</v>
      </c>
      <c r="D320" s="87">
        <v>1</v>
      </c>
      <c r="E320" s="87" t="s">
        <v>296</v>
      </c>
      <c r="F320" s="87" t="s">
        <v>3</v>
      </c>
      <c r="G320" s="87">
        <v>1</v>
      </c>
      <c r="H320" s="87" t="s">
        <v>76</v>
      </c>
      <c r="I320" s="87">
        <v>73</v>
      </c>
      <c r="J320" s="87">
        <v>1</v>
      </c>
      <c r="K320" s="87">
        <v>0</v>
      </c>
      <c r="L320" s="87" t="s">
        <v>353</v>
      </c>
      <c r="M320" s="124">
        <v>1</v>
      </c>
      <c r="N320" s="124">
        <v>1</v>
      </c>
      <c r="O320" s="87">
        <v>0.73</v>
      </c>
      <c r="P320" s="87">
        <v>730</v>
      </c>
      <c r="Q320" s="87">
        <v>730</v>
      </c>
    </row>
    <row r="321" spans="2:17">
      <c r="B321" s="87">
        <v>306</v>
      </c>
      <c r="C321" s="87" t="s">
        <v>14</v>
      </c>
      <c r="D321" s="87">
        <v>1</v>
      </c>
      <c r="E321" s="87" t="s">
        <v>296</v>
      </c>
      <c r="F321" s="87" t="s">
        <v>3</v>
      </c>
      <c r="G321" s="87">
        <v>2</v>
      </c>
      <c r="H321" s="87" t="s">
        <v>77</v>
      </c>
      <c r="I321" s="87">
        <v>74</v>
      </c>
      <c r="J321" s="87">
        <v>2</v>
      </c>
      <c r="K321" s="87">
        <v>0</v>
      </c>
      <c r="L321" s="87" t="s">
        <v>353</v>
      </c>
      <c r="M321" s="124">
        <v>1</v>
      </c>
      <c r="N321" s="124">
        <v>1</v>
      </c>
      <c r="O321" s="87">
        <v>0.91</v>
      </c>
      <c r="P321" s="87">
        <v>910</v>
      </c>
      <c r="Q321" s="87">
        <v>910</v>
      </c>
    </row>
    <row r="322" spans="2:17">
      <c r="B322" s="87">
        <v>307</v>
      </c>
      <c r="C322" s="87" t="s">
        <v>14</v>
      </c>
      <c r="D322" s="87">
        <v>1</v>
      </c>
      <c r="E322" s="87" t="s">
        <v>296</v>
      </c>
      <c r="F322" s="87" t="s">
        <v>3</v>
      </c>
      <c r="G322" s="87">
        <v>3</v>
      </c>
      <c r="H322" s="87" t="s">
        <v>78</v>
      </c>
      <c r="I322" s="87">
        <v>75</v>
      </c>
      <c r="J322" s="87">
        <v>3</v>
      </c>
      <c r="K322" s="87">
        <v>0</v>
      </c>
      <c r="L322" s="87" t="s">
        <v>353</v>
      </c>
      <c r="M322" s="124">
        <v>1</v>
      </c>
      <c r="N322" s="124">
        <v>1</v>
      </c>
      <c r="O322" s="87">
        <v>0.97</v>
      </c>
      <c r="P322" s="87">
        <v>970</v>
      </c>
      <c r="Q322" s="87">
        <v>970</v>
      </c>
    </row>
    <row r="323" spans="2:17">
      <c r="B323" s="87">
        <v>308</v>
      </c>
      <c r="C323" s="87" t="s">
        <v>14</v>
      </c>
      <c r="D323" s="87">
        <v>1</v>
      </c>
      <c r="E323" s="87" t="s">
        <v>296</v>
      </c>
      <c r="F323" s="87" t="s">
        <v>3</v>
      </c>
      <c r="G323" s="87">
        <v>4</v>
      </c>
      <c r="H323" s="87" t="s">
        <v>79</v>
      </c>
      <c r="I323" s="87">
        <v>76</v>
      </c>
      <c r="J323" s="87">
        <v>4</v>
      </c>
      <c r="K323" s="87">
        <v>0</v>
      </c>
      <c r="L323" s="87" t="s">
        <v>353</v>
      </c>
      <c r="M323" s="124">
        <v>1</v>
      </c>
      <c r="N323" s="124">
        <v>1</v>
      </c>
      <c r="O323" s="87">
        <v>0.99</v>
      </c>
      <c r="P323" s="87">
        <v>990</v>
      </c>
      <c r="Q323" s="87">
        <v>990</v>
      </c>
    </row>
    <row r="324" spans="2:17">
      <c r="B324" s="87">
        <v>309</v>
      </c>
      <c r="C324" s="87" t="s">
        <v>14</v>
      </c>
      <c r="D324" s="87">
        <v>1</v>
      </c>
      <c r="E324" s="87" t="s">
        <v>296</v>
      </c>
      <c r="F324" s="87" t="s">
        <v>3</v>
      </c>
      <c r="G324" s="87">
        <v>5</v>
      </c>
      <c r="H324" s="87" t="s">
        <v>80</v>
      </c>
      <c r="I324" s="87">
        <v>77</v>
      </c>
      <c r="J324" s="87">
        <v>5</v>
      </c>
      <c r="K324" s="87">
        <v>0</v>
      </c>
      <c r="L324" s="87" t="s">
        <v>353</v>
      </c>
      <c r="M324" s="124">
        <v>1</v>
      </c>
      <c r="N324" s="124">
        <v>1</v>
      </c>
      <c r="O324" s="87">
        <v>0.39500000000000002</v>
      </c>
      <c r="P324" s="87">
        <v>395</v>
      </c>
      <c r="Q324" s="87">
        <v>395</v>
      </c>
    </row>
    <row r="325" spans="2:17">
      <c r="B325" s="87">
        <v>310</v>
      </c>
      <c r="C325" s="87" t="s">
        <v>14</v>
      </c>
      <c r="D325" s="87">
        <v>1</v>
      </c>
      <c r="E325" s="87" t="s">
        <v>296</v>
      </c>
      <c r="F325" s="87" t="s">
        <v>3</v>
      </c>
      <c r="G325" s="87">
        <v>6</v>
      </c>
      <c r="H325" s="87" t="s">
        <v>81</v>
      </c>
      <c r="I325" s="87">
        <v>78</v>
      </c>
      <c r="J325" s="87">
        <v>6</v>
      </c>
      <c r="K325" s="87">
        <v>0</v>
      </c>
      <c r="L325" s="87" t="s">
        <v>353</v>
      </c>
      <c r="M325" s="124">
        <v>1</v>
      </c>
      <c r="N325" s="124">
        <v>1</v>
      </c>
      <c r="O325" s="87">
        <v>0.79749999999999999</v>
      </c>
      <c r="P325" s="87">
        <v>797.5</v>
      </c>
      <c r="Q325" s="87">
        <v>797.5</v>
      </c>
    </row>
    <row r="326" spans="2:17">
      <c r="B326" s="87">
        <v>311</v>
      </c>
      <c r="C326" s="87" t="s">
        <v>14</v>
      </c>
      <c r="D326" s="87">
        <v>1</v>
      </c>
      <c r="E326" s="87" t="s">
        <v>296</v>
      </c>
      <c r="F326" s="87" t="s">
        <v>3</v>
      </c>
      <c r="G326" s="87">
        <v>7</v>
      </c>
      <c r="H326" s="87" t="s">
        <v>82</v>
      </c>
      <c r="I326" s="87">
        <v>79</v>
      </c>
      <c r="J326" s="87">
        <v>7</v>
      </c>
      <c r="K326" s="87">
        <v>0</v>
      </c>
      <c r="L326" s="87" t="s">
        <v>353</v>
      </c>
      <c r="M326" s="124">
        <v>1</v>
      </c>
      <c r="N326" s="124">
        <v>1</v>
      </c>
      <c r="O326" s="87">
        <v>0.9325</v>
      </c>
      <c r="P326" s="87">
        <v>932.5</v>
      </c>
      <c r="Q326" s="87">
        <v>932.5</v>
      </c>
    </row>
    <row r="327" spans="2:17">
      <c r="B327" s="87">
        <v>312</v>
      </c>
      <c r="C327" s="87" t="s">
        <v>14</v>
      </c>
      <c r="D327" s="87">
        <v>2</v>
      </c>
      <c r="E327" s="87" t="s">
        <v>297</v>
      </c>
      <c r="F327" s="87" t="s">
        <v>3</v>
      </c>
      <c r="G327" s="87">
        <v>8</v>
      </c>
      <c r="H327" s="87" t="s">
        <v>83</v>
      </c>
      <c r="I327" s="87">
        <v>80</v>
      </c>
      <c r="J327" s="87">
        <v>8</v>
      </c>
      <c r="K327" s="87">
        <v>0</v>
      </c>
      <c r="L327" s="87" t="s">
        <v>353</v>
      </c>
      <c r="M327" s="124">
        <v>1</v>
      </c>
      <c r="N327" s="124">
        <v>1</v>
      </c>
      <c r="O327" s="87">
        <v>0.97750000000000004</v>
      </c>
      <c r="P327" s="87">
        <v>977.5</v>
      </c>
      <c r="Q327" s="87">
        <v>977.5</v>
      </c>
    </row>
    <row r="328" spans="2:17">
      <c r="B328" s="87">
        <v>313</v>
      </c>
      <c r="C328" s="87" t="s">
        <v>14</v>
      </c>
      <c r="D328" s="87">
        <v>2</v>
      </c>
      <c r="E328" s="87" t="s">
        <v>297</v>
      </c>
      <c r="F328" s="87" t="s">
        <v>3</v>
      </c>
      <c r="G328" s="87">
        <v>9</v>
      </c>
      <c r="H328" s="87" t="s">
        <v>84</v>
      </c>
      <c r="I328" s="87">
        <v>81</v>
      </c>
      <c r="J328" s="87">
        <v>9</v>
      </c>
      <c r="K328" s="87">
        <v>0</v>
      </c>
      <c r="L328" s="87" t="s">
        <v>353</v>
      </c>
      <c r="M328" s="124">
        <v>1</v>
      </c>
      <c r="N328" s="124">
        <v>1</v>
      </c>
      <c r="O328" s="87">
        <v>0.99250000000000005</v>
      </c>
      <c r="P328" s="87">
        <v>992.5</v>
      </c>
      <c r="Q328" s="87">
        <v>992.5</v>
      </c>
    </row>
    <row r="329" spans="2:17">
      <c r="B329" s="87">
        <v>314</v>
      </c>
      <c r="C329" s="87" t="s">
        <v>14</v>
      </c>
      <c r="D329" s="87">
        <v>2</v>
      </c>
      <c r="E329" s="87" t="s">
        <v>297</v>
      </c>
      <c r="F329" s="87" t="s">
        <v>3</v>
      </c>
      <c r="G329" s="87">
        <v>10</v>
      </c>
      <c r="H329" s="87" t="s">
        <v>85</v>
      </c>
      <c r="I329" s="87">
        <v>82</v>
      </c>
      <c r="J329" s="87">
        <v>10</v>
      </c>
      <c r="K329" s="87">
        <v>0</v>
      </c>
      <c r="L329" s="87" t="s">
        <v>353</v>
      </c>
      <c r="M329" s="124">
        <v>1</v>
      </c>
      <c r="N329" s="124">
        <v>1</v>
      </c>
      <c r="O329" s="87">
        <v>0.99750000000000005</v>
      </c>
      <c r="P329" s="87">
        <v>997.5</v>
      </c>
      <c r="Q329" s="87">
        <v>997.5</v>
      </c>
    </row>
    <row r="330" spans="2:17">
      <c r="B330" s="87">
        <v>315</v>
      </c>
      <c r="C330" s="87" t="s">
        <v>14</v>
      </c>
      <c r="D330" s="87">
        <v>2</v>
      </c>
      <c r="E330" s="87" t="s">
        <v>297</v>
      </c>
      <c r="F330" s="87" t="s">
        <v>3</v>
      </c>
      <c r="G330" s="87">
        <v>11</v>
      </c>
      <c r="H330" s="87" t="s">
        <v>86</v>
      </c>
      <c r="I330" s="87">
        <v>83</v>
      </c>
      <c r="J330" s="87">
        <v>11</v>
      </c>
      <c r="K330" s="87">
        <v>0</v>
      </c>
      <c r="L330" s="87" t="s">
        <v>353</v>
      </c>
      <c r="M330" s="124">
        <v>1</v>
      </c>
      <c r="N330" s="124">
        <v>1</v>
      </c>
      <c r="O330" s="87">
        <v>0.39</v>
      </c>
      <c r="P330" s="87">
        <v>390</v>
      </c>
      <c r="Q330" s="87">
        <v>390</v>
      </c>
    </row>
    <row r="331" spans="2:17">
      <c r="B331" s="87">
        <v>316</v>
      </c>
      <c r="C331" s="87" t="s">
        <v>14</v>
      </c>
      <c r="D331" s="87">
        <v>2</v>
      </c>
      <c r="E331" s="87" t="s">
        <v>297</v>
      </c>
      <c r="F331" s="87" t="s">
        <v>3</v>
      </c>
      <c r="G331" s="87">
        <v>12</v>
      </c>
      <c r="H331" s="87" t="s">
        <v>87</v>
      </c>
      <c r="I331" s="87">
        <v>84</v>
      </c>
      <c r="J331" s="87">
        <v>12</v>
      </c>
      <c r="K331" s="87">
        <v>0</v>
      </c>
      <c r="L331" s="87" t="s">
        <v>353</v>
      </c>
      <c r="M331" s="124">
        <v>1</v>
      </c>
      <c r="N331" s="124">
        <v>1</v>
      </c>
      <c r="O331" s="87">
        <v>0.79749999999999999</v>
      </c>
      <c r="P331" s="87">
        <v>797.5</v>
      </c>
      <c r="Q331" s="87">
        <v>797.5</v>
      </c>
    </row>
    <row r="332" spans="2:17">
      <c r="B332" s="87">
        <v>317</v>
      </c>
      <c r="C332" s="87" t="s">
        <v>14</v>
      </c>
      <c r="D332" s="87">
        <v>2</v>
      </c>
      <c r="E332" s="87" t="s">
        <v>297</v>
      </c>
      <c r="F332" s="87" t="s">
        <v>3</v>
      </c>
      <c r="G332" s="87">
        <v>13</v>
      </c>
      <c r="H332" s="87" t="s">
        <v>88</v>
      </c>
      <c r="I332" s="87">
        <v>85</v>
      </c>
      <c r="J332" s="87">
        <v>13</v>
      </c>
      <c r="K332" s="87">
        <v>0</v>
      </c>
      <c r="L332" s="87" t="s">
        <v>353</v>
      </c>
      <c r="M332" s="124">
        <v>1</v>
      </c>
      <c r="N332" s="124">
        <v>1</v>
      </c>
      <c r="O332" s="87">
        <v>0.9325</v>
      </c>
      <c r="P332" s="87">
        <v>932.5</v>
      </c>
      <c r="Q332" s="87">
        <v>932.5</v>
      </c>
    </row>
    <row r="333" spans="2:17">
      <c r="B333" s="87">
        <v>318</v>
      </c>
      <c r="C333" s="87" t="s">
        <v>14</v>
      </c>
      <c r="D333" s="87">
        <v>2</v>
      </c>
      <c r="E333" s="87" t="s">
        <v>297</v>
      </c>
      <c r="F333" s="87" t="s">
        <v>3</v>
      </c>
      <c r="G333" s="87">
        <v>14</v>
      </c>
      <c r="H333" s="87" t="s">
        <v>89</v>
      </c>
      <c r="I333" s="87">
        <v>86</v>
      </c>
      <c r="J333" s="87">
        <v>14</v>
      </c>
      <c r="K333" s="87">
        <v>0</v>
      </c>
      <c r="L333" s="87" t="s">
        <v>353</v>
      </c>
      <c r="M333" s="124">
        <v>1</v>
      </c>
      <c r="N333" s="124">
        <v>1</v>
      </c>
      <c r="O333" s="87">
        <v>0.97750000000000004</v>
      </c>
      <c r="P333" s="87">
        <v>977.5</v>
      </c>
      <c r="Q333" s="87">
        <v>977.5</v>
      </c>
    </row>
    <row r="334" spans="2:17">
      <c r="B334" s="87">
        <v>319</v>
      </c>
      <c r="C334" s="87" t="s">
        <v>14</v>
      </c>
      <c r="D334" s="87">
        <v>2</v>
      </c>
      <c r="E334" s="87" t="s">
        <v>297</v>
      </c>
      <c r="F334" s="87" t="s">
        <v>3</v>
      </c>
      <c r="G334" s="87">
        <v>15</v>
      </c>
      <c r="H334" s="87" t="s">
        <v>90</v>
      </c>
      <c r="I334" s="87">
        <v>87</v>
      </c>
      <c r="J334" s="87">
        <v>15</v>
      </c>
      <c r="K334" s="87">
        <v>0</v>
      </c>
      <c r="L334" s="87" t="s">
        <v>353</v>
      </c>
      <c r="M334" s="124">
        <v>1</v>
      </c>
      <c r="N334" s="124">
        <v>1</v>
      </c>
      <c r="O334" s="87">
        <v>0.99250000000000005</v>
      </c>
      <c r="P334" s="87">
        <v>992.5</v>
      </c>
      <c r="Q334" s="87">
        <v>992.5</v>
      </c>
    </row>
    <row r="335" spans="2:17">
      <c r="B335" s="87">
        <v>320</v>
      </c>
      <c r="C335" s="87" t="s">
        <v>14</v>
      </c>
      <c r="D335" s="87">
        <v>2</v>
      </c>
      <c r="E335" s="87" t="s">
        <v>297</v>
      </c>
      <c r="F335" s="87" t="s">
        <v>3</v>
      </c>
      <c r="G335" s="87">
        <v>16</v>
      </c>
      <c r="H335" s="87" t="s">
        <v>91</v>
      </c>
      <c r="I335" s="87">
        <v>88</v>
      </c>
      <c r="J335" s="87">
        <v>16</v>
      </c>
      <c r="K335" s="87">
        <v>0</v>
      </c>
      <c r="L335" s="87" t="s">
        <v>353</v>
      </c>
      <c r="M335" s="124">
        <v>1</v>
      </c>
      <c r="N335" s="124">
        <v>1</v>
      </c>
      <c r="O335" s="87">
        <v>0.99750000000000005</v>
      </c>
      <c r="P335" s="87">
        <v>997.5</v>
      </c>
      <c r="Q335" s="87">
        <v>997.5</v>
      </c>
    </row>
    <row r="336" spans="2:17">
      <c r="B336" s="87">
        <v>321</v>
      </c>
      <c r="C336" s="87" t="s">
        <v>14</v>
      </c>
      <c r="D336" s="87">
        <v>2</v>
      </c>
      <c r="E336" s="87" t="s">
        <v>297</v>
      </c>
      <c r="F336" s="87" t="s">
        <v>4</v>
      </c>
      <c r="G336" s="87">
        <v>1</v>
      </c>
      <c r="H336" s="87" t="s">
        <v>96</v>
      </c>
      <c r="I336" s="87">
        <v>97</v>
      </c>
      <c r="J336" s="87">
        <v>1</v>
      </c>
      <c r="K336" s="87">
        <v>0</v>
      </c>
      <c r="L336" s="87" t="s">
        <v>353</v>
      </c>
      <c r="M336" s="124">
        <v>1</v>
      </c>
      <c r="N336" s="124">
        <v>1</v>
      </c>
      <c r="O336" s="87">
        <v>0.73</v>
      </c>
      <c r="P336" s="87">
        <v>730</v>
      </c>
      <c r="Q336" s="87">
        <v>730</v>
      </c>
    </row>
    <row r="337" spans="2:17">
      <c r="B337" s="87">
        <v>322</v>
      </c>
      <c r="C337" s="87" t="s">
        <v>14</v>
      </c>
      <c r="D337" s="87">
        <v>2</v>
      </c>
      <c r="E337" s="87" t="s">
        <v>297</v>
      </c>
      <c r="F337" s="87" t="s">
        <v>4</v>
      </c>
      <c r="G337" s="87">
        <v>2</v>
      </c>
      <c r="H337" s="87" t="s">
        <v>97</v>
      </c>
      <c r="I337" s="87">
        <v>98</v>
      </c>
      <c r="J337" s="87">
        <v>2</v>
      </c>
      <c r="K337" s="87">
        <v>0</v>
      </c>
      <c r="L337" s="87" t="s">
        <v>353</v>
      </c>
      <c r="M337" s="124">
        <v>1</v>
      </c>
      <c r="N337" s="124">
        <v>1</v>
      </c>
      <c r="O337" s="87">
        <v>0.91</v>
      </c>
      <c r="P337" s="87">
        <v>910</v>
      </c>
      <c r="Q337" s="87">
        <v>910</v>
      </c>
    </row>
    <row r="338" spans="2:17">
      <c r="B338" s="87">
        <v>323</v>
      </c>
      <c r="C338" s="87" t="s">
        <v>14</v>
      </c>
      <c r="D338" s="87">
        <v>2</v>
      </c>
      <c r="E338" s="87" t="s">
        <v>297</v>
      </c>
      <c r="F338" s="87" t="s">
        <v>4</v>
      </c>
      <c r="G338" s="87">
        <v>3</v>
      </c>
      <c r="H338" s="87" t="s">
        <v>98</v>
      </c>
      <c r="I338" s="87">
        <v>99</v>
      </c>
      <c r="J338" s="87">
        <v>3</v>
      </c>
      <c r="K338" s="87">
        <v>0</v>
      </c>
      <c r="L338" s="87" t="s">
        <v>353</v>
      </c>
      <c r="M338" s="124">
        <v>1</v>
      </c>
      <c r="N338" s="124">
        <v>1</v>
      </c>
      <c r="O338" s="87">
        <v>0.97</v>
      </c>
      <c r="P338" s="87">
        <v>970</v>
      </c>
      <c r="Q338" s="87">
        <v>970</v>
      </c>
    </row>
    <row r="339" spans="2:17">
      <c r="B339" s="87">
        <v>324</v>
      </c>
      <c r="C339" s="87" t="s">
        <v>14</v>
      </c>
      <c r="D339" s="87">
        <v>2</v>
      </c>
      <c r="E339" s="87" t="s">
        <v>297</v>
      </c>
      <c r="F339" s="87" t="s">
        <v>4</v>
      </c>
      <c r="G339" s="87">
        <v>4</v>
      </c>
      <c r="H339" s="87" t="s">
        <v>99</v>
      </c>
      <c r="I339" s="87">
        <v>100</v>
      </c>
      <c r="J339" s="87">
        <v>4</v>
      </c>
      <c r="K339" s="87">
        <v>0</v>
      </c>
      <c r="L339" s="87" t="s">
        <v>353</v>
      </c>
      <c r="M339" s="124">
        <v>1</v>
      </c>
      <c r="N339" s="124">
        <v>1</v>
      </c>
      <c r="O339" s="87">
        <v>0.99</v>
      </c>
      <c r="P339" s="87">
        <v>990</v>
      </c>
      <c r="Q339" s="87">
        <v>990</v>
      </c>
    </row>
    <row r="340" spans="2:17">
      <c r="B340" s="87">
        <v>325</v>
      </c>
      <c r="C340" s="87" t="s">
        <v>14</v>
      </c>
      <c r="D340" s="87">
        <v>2</v>
      </c>
      <c r="E340" s="87" t="s">
        <v>297</v>
      </c>
      <c r="F340" s="87" t="s">
        <v>4</v>
      </c>
      <c r="G340" s="87">
        <v>5</v>
      </c>
      <c r="H340" s="87" t="s">
        <v>100</v>
      </c>
      <c r="I340" s="87">
        <v>101</v>
      </c>
      <c r="J340" s="87">
        <v>5</v>
      </c>
      <c r="K340" s="87">
        <v>0</v>
      </c>
      <c r="L340" s="87" t="s">
        <v>353</v>
      </c>
      <c r="M340" s="124">
        <v>1</v>
      </c>
      <c r="N340" s="124">
        <v>1</v>
      </c>
      <c r="O340" s="87">
        <v>0.39500000000000002</v>
      </c>
      <c r="P340" s="87">
        <v>395</v>
      </c>
      <c r="Q340" s="87">
        <v>395</v>
      </c>
    </row>
    <row r="341" spans="2:17">
      <c r="B341" s="87">
        <v>326</v>
      </c>
      <c r="C341" s="87" t="s">
        <v>14</v>
      </c>
      <c r="D341" s="87">
        <v>2</v>
      </c>
      <c r="E341" s="87" t="s">
        <v>297</v>
      </c>
      <c r="F341" s="87" t="s">
        <v>4</v>
      </c>
      <c r="G341" s="87">
        <v>6</v>
      </c>
      <c r="H341" s="87" t="s">
        <v>101</v>
      </c>
      <c r="I341" s="87">
        <v>102</v>
      </c>
      <c r="J341" s="87">
        <v>6</v>
      </c>
      <c r="K341" s="87">
        <v>0</v>
      </c>
      <c r="L341" s="87" t="s">
        <v>353</v>
      </c>
      <c r="M341" s="124">
        <v>1</v>
      </c>
      <c r="N341" s="124">
        <v>1</v>
      </c>
      <c r="O341" s="87">
        <v>0.79749999999999999</v>
      </c>
      <c r="P341" s="87">
        <v>797.5</v>
      </c>
      <c r="Q341" s="87">
        <v>797.5</v>
      </c>
    </row>
    <row r="342" spans="2:17">
      <c r="B342" s="87">
        <v>327</v>
      </c>
      <c r="C342" s="87" t="s">
        <v>14</v>
      </c>
      <c r="D342" s="87">
        <v>2</v>
      </c>
      <c r="E342" s="87" t="s">
        <v>297</v>
      </c>
      <c r="F342" s="87" t="s">
        <v>4</v>
      </c>
      <c r="G342" s="87">
        <v>7</v>
      </c>
      <c r="H342" s="87" t="s">
        <v>102</v>
      </c>
      <c r="I342" s="87">
        <v>103</v>
      </c>
      <c r="J342" s="87">
        <v>7</v>
      </c>
      <c r="K342" s="87">
        <v>0</v>
      </c>
      <c r="L342" s="87" t="s">
        <v>353</v>
      </c>
      <c r="M342" s="124">
        <v>1</v>
      </c>
      <c r="N342" s="124">
        <v>1</v>
      </c>
      <c r="O342" s="87">
        <v>0.9325</v>
      </c>
      <c r="P342" s="87">
        <v>932.5</v>
      </c>
      <c r="Q342" s="87">
        <v>932.5</v>
      </c>
    </row>
    <row r="343" spans="2:17">
      <c r="B343" s="87">
        <v>328</v>
      </c>
      <c r="C343" s="87" t="s">
        <v>14</v>
      </c>
      <c r="D343" s="87">
        <v>2</v>
      </c>
      <c r="E343" s="87" t="s">
        <v>297</v>
      </c>
      <c r="F343" s="87" t="s">
        <v>4</v>
      </c>
      <c r="G343" s="87">
        <v>8</v>
      </c>
      <c r="H343" s="87" t="s">
        <v>103</v>
      </c>
      <c r="I343" s="87">
        <v>104</v>
      </c>
      <c r="J343" s="87">
        <v>8</v>
      </c>
      <c r="K343" s="87">
        <v>0</v>
      </c>
      <c r="L343" s="87" t="s">
        <v>353</v>
      </c>
      <c r="M343" s="124">
        <v>1</v>
      </c>
      <c r="N343" s="124">
        <v>1</v>
      </c>
      <c r="O343" s="87">
        <v>0.97750000000000004</v>
      </c>
      <c r="P343" s="87">
        <v>977.5</v>
      </c>
      <c r="Q343" s="87">
        <v>977.5</v>
      </c>
    </row>
    <row r="344" spans="2:17">
      <c r="B344" s="87">
        <v>329</v>
      </c>
      <c r="C344" s="87" t="s">
        <v>14</v>
      </c>
      <c r="D344" s="87">
        <v>2</v>
      </c>
      <c r="E344" s="87" t="s">
        <v>297</v>
      </c>
      <c r="F344" s="87" t="s">
        <v>4</v>
      </c>
      <c r="G344" s="87">
        <v>9</v>
      </c>
      <c r="H344" s="87" t="s">
        <v>104</v>
      </c>
      <c r="I344" s="87">
        <v>105</v>
      </c>
      <c r="J344" s="87">
        <v>9</v>
      </c>
      <c r="K344" s="87">
        <v>0</v>
      </c>
      <c r="L344" s="87" t="s">
        <v>353</v>
      </c>
      <c r="M344" s="124">
        <v>1</v>
      </c>
      <c r="N344" s="124">
        <v>1</v>
      </c>
      <c r="O344" s="87">
        <v>0.99250000000000005</v>
      </c>
      <c r="P344" s="87">
        <v>992.5</v>
      </c>
      <c r="Q344" s="87">
        <v>992.5</v>
      </c>
    </row>
    <row r="345" spans="2:17">
      <c r="B345" s="87">
        <v>330</v>
      </c>
      <c r="C345" s="87" t="s">
        <v>14</v>
      </c>
      <c r="D345" s="87">
        <v>2</v>
      </c>
      <c r="E345" s="87" t="s">
        <v>297</v>
      </c>
      <c r="F345" s="87" t="s">
        <v>4</v>
      </c>
      <c r="G345" s="87">
        <v>10</v>
      </c>
      <c r="H345" s="87" t="s">
        <v>105</v>
      </c>
      <c r="I345" s="87">
        <v>106</v>
      </c>
      <c r="J345" s="87">
        <v>10</v>
      </c>
      <c r="K345" s="87">
        <v>0</v>
      </c>
      <c r="L345" s="87" t="s">
        <v>353</v>
      </c>
      <c r="M345" s="124">
        <v>1</v>
      </c>
      <c r="N345" s="124">
        <v>1</v>
      </c>
      <c r="O345" s="87">
        <v>0.99750000000000005</v>
      </c>
      <c r="P345" s="87">
        <v>997.5</v>
      </c>
      <c r="Q345" s="87">
        <v>997.5</v>
      </c>
    </row>
    <row r="346" spans="2:17">
      <c r="B346" s="87">
        <v>331</v>
      </c>
      <c r="C346" s="87" t="s">
        <v>14</v>
      </c>
      <c r="D346" s="87">
        <v>2</v>
      </c>
      <c r="E346" s="87" t="s">
        <v>297</v>
      </c>
      <c r="F346" s="87" t="s">
        <v>4</v>
      </c>
      <c r="G346" s="87">
        <v>11</v>
      </c>
      <c r="H346" s="87" t="s">
        <v>106</v>
      </c>
      <c r="I346" s="87">
        <v>107</v>
      </c>
      <c r="J346" s="87">
        <v>11</v>
      </c>
      <c r="K346" s="87">
        <v>0</v>
      </c>
      <c r="L346" s="87" t="s">
        <v>353</v>
      </c>
      <c r="M346" s="124">
        <v>1</v>
      </c>
      <c r="N346" s="124">
        <v>1</v>
      </c>
      <c r="O346" s="87">
        <v>0.39</v>
      </c>
      <c r="P346" s="87">
        <v>390</v>
      </c>
      <c r="Q346" s="87">
        <v>390</v>
      </c>
    </row>
    <row r="347" spans="2:17">
      <c r="B347" s="87">
        <v>332</v>
      </c>
      <c r="C347" s="87" t="s">
        <v>14</v>
      </c>
      <c r="D347" s="87">
        <v>2</v>
      </c>
      <c r="E347" s="87" t="s">
        <v>297</v>
      </c>
      <c r="F347" s="87" t="s">
        <v>4</v>
      </c>
      <c r="G347" s="87">
        <v>12</v>
      </c>
      <c r="H347" s="87" t="s">
        <v>107</v>
      </c>
      <c r="I347" s="87">
        <v>108</v>
      </c>
      <c r="J347" s="87">
        <v>12</v>
      </c>
      <c r="K347" s="87">
        <v>0</v>
      </c>
      <c r="L347" s="87" t="s">
        <v>353</v>
      </c>
      <c r="M347" s="124">
        <v>1</v>
      </c>
      <c r="N347" s="124">
        <v>1</v>
      </c>
      <c r="O347" s="87">
        <v>0.79749999999999999</v>
      </c>
      <c r="P347" s="87">
        <v>797.5</v>
      </c>
      <c r="Q347" s="87">
        <v>797.5</v>
      </c>
    </row>
    <row r="348" spans="2:17">
      <c r="B348" s="87">
        <v>333</v>
      </c>
      <c r="C348" s="87" t="s">
        <v>14</v>
      </c>
      <c r="D348" s="87">
        <v>2</v>
      </c>
      <c r="E348" s="87" t="s">
        <v>297</v>
      </c>
      <c r="F348" s="87" t="s">
        <v>4</v>
      </c>
      <c r="G348" s="87">
        <v>13</v>
      </c>
      <c r="H348" s="87" t="s">
        <v>108</v>
      </c>
      <c r="I348" s="87">
        <v>109</v>
      </c>
      <c r="J348" s="87">
        <v>13</v>
      </c>
      <c r="K348" s="87">
        <v>0</v>
      </c>
      <c r="L348" s="87" t="s">
        <v>353</v>
      </c>
      <c r="M348" s="124">
        <v>1</v>
      </c>
      <c r="N348" s="124">
        <v>1</v>
      </c>
      <c r="O348" s="87">
        <v>0.9325</v>
      </c>
      <c r="P348" s="87">
        <v>932.5</v>
      </c>
      <c r="Q348" s="87">
        <v>932.5</v>
      </c>
    </row>
    <row r="349" spans="2:17">
      <c r="B349" s="87">
        <v>334</v>
      </c>
      <c r="C349" s="87" t="s">
        <v>14</v>
      </c>
      <c r="D349" s="87">
        <v>2</v>
      </c>
      <c r="E349" s="87" t="s">
        <v>297</v>
      </c>
      <c r="F349" s="87" t="s">
        <v>4</v>
      </c>
      <c r="G349" s="87">
        <v>14</v>
      </c>
      <c r="H349" s="87" t="s">
        <v>109</v>
      </c>
      <c r="I349" s="87">
        <v>110</v>
      </c>
      <c r="J349" s="87">
        <v>14</v>
      </c>
      <c r="K349" s="87">
        <v>0</v>
      </c>
      <c r="L349" s="87" t="s">
        <v>353</v>
      </c>
      <c r="M349" s="124">
        <v>1</v>
      </c>
      <c r="N349" s="124">
        <v>1</v>
      </c>
      <c r="O349" s="87">
        <v>0.97750000000000004</v>
      </c>
      <c r="P349" s="87">
        <v>977.5</v>
      </c>
      <c r="Q349" s="87">
        <v>977.5</v>
      </c>
    </row>
    <row r="350" spans="2:17">
      <c r="B350" s="87">
        <v>335</v>
      </c>
      <c r="C350" s="87" t="s">
        <v>14</v>
      </c>
      <c r="D350" s="87">
        <v>2</v>
      </c>
      <c r="E350" s="87" t="s">
        <v>297</v>
      </c>
      <c r="F350" s="87" t="s">
        <v>4</v>
      </c>
      <c r="G350" s="87">
        <v>15</v>
      </c>
      <c r="H350" s="87" t="s">
        <v>110</v>
      </c>
      <c r="I350" s="87">
        <v>111</v>
      </c>
      <c r="J350" s="87">
        <v>15</v>
      </c>
      <c r="K350" s="87">
        <v>0</v>
      </c>
      <c r="L350" s="87" t="s">
        <v>353</v>
      </c>
      <c r="M350" s="124">
        <v>1</v>
      </c>
      <c r="N350" s="124">
        <v>1</v>
      </c>
      <c r="O350" s="87">
        <v>0.99250000000000005</v>
      </c>
      <c r="P350" s="87">
        <v>992.5</v>
      </c>
      <c r="Q350" s="87">
        <v>992.5</v>
      </c>
    </row>
    <row r="351" spans="2:17">
      <c r="B351" s="87">
        <v>336</v>
      </c>
      <c r="C351" s="87" t="s">
        <v>14</v>
      </c>
      <c r="D351" s="87">
        <v>2</v>
      </c>
      <c r="E351" s="87" t="s">
        <v>297</v>
      </c>
      <c r="F351" s="87" t="s">
        <v>4</v>
      </c>
      <c r="G351" s="87">
        <v>16</v>
      </c>
      <c r="H351" s="87" t="s">
        <v>111</v>
      </c>
      <c r="I351" s="87">
        <v>112</v>
      </c>
      <c r="J351" s="87">
        <v>16</v>
      </c>
      <c r="K351" s="87">
        <v>0</v>
      </c>
      <c r="L351" s="87" t="s">
        <v>353</v>
      </c>
      <c r="M351" s="124">
        <v>1</v>
      </c>
      <c r="N351" s="124">
        <v>1</v>
      </c>
      <c r="O351" s="87">
        <v>0.99750000000000005</v>
      </c>
      <c r="P351" s="87">
        <v>997.5</v>
      </c>
      <c r="Q351" s="87">
        <v>997.5</v>
      </c>
    </row>
    <row r="352" spans="2:17">
      <c r="B352" s="87">
        <v>337</v>
      </c>
      <c r="C352" s="87" t="s">
        <v>14</v>
      </c>
      <c r="D352" s="87">
        <v>2</v>
      </c>
      <c r="E352" s="87" t="s">
        <v>297</v>
      </c>
      <c r="F352" s="87" t="s">
        <v>5</v>
      </c>
      <c r="G352" s="87">
        <v>1</v>
      </c>
      <c r="H352" s="87" t="s">
        <v>116</v>
      </c>
      <c r="I352" s="87">
        <v>121</v>
      </c>
      <c r="J352" s="87">
        <v>1</v>
      </c>
      <c r="K352" s="87">
        <v>0</v>
      </c>
      <c r="L352" s="87" t="s">
        <v>353</v>
      </c>
      <c r="M352" s="124">
        <v>1</v>
      </c>
      <c r="N352" s="124">
        <v>1</v>
      </c>
      <c r="O352" s="87">
        <v>0.73</v>
      </c>
      <c r="P352" s="87">
        <v>730</v>
      </c>
      <c r="Q352" s="87">
        <v>730</v>
      </c>
    </row>
    <row r="353" spans="2:17">
      <c r="B353" s="87">
        <v>338</v>
      </c>
      <c r="C353" s="87" t="s">
        <v>14</v>
      </c>
      <c r="D353" s="87">
        <v>2</v>
      </c>
      <c r="E353" s="87" t="s">
        <v>297</v>
      </c>
      <c r="F353" s="87" t="s">
        <v>5</v>
      </c>
      <c r="G353" s="87">
        <v>2</v>
      </c>
      <c r="H353" s="87" t="s">
        <v>117</v>
      </c>
      <c r="I353" s="87">
        <v>122</v>
      </c>
      <c r="J353" s="87">
        <v>2</v>
      </c>
      <c r="K353" s="87">
        <v>0</v>
      </c>
      <c r="L353" s="87" t="s">
        <v>353</v>
      </c>
      <c r="M353" s="124">
        <v>1</v>
      </c>
      <c r="N353" s="124">
        <v>1</v>
      </c>
      <c r="O353" s="87">
        <v>0.91</v>
      </c>
      <c r="P353" s="87">
        <v>910</v>
      </c>
      <c r="Q353" s="87">
        <v>910</v>
      </c>
    </row>
    <row r="354" spans="2:17">
      <c r="B354" s="87">
        <v>339</v>
      </c>
      <c r="C354" s="87" t="s">
        <v>14</v>
      </c>
      <c r="D354" s="87">
        <v>2</v>
      </c>
      <c r="E354" s="87" t="s">
        <v>297</v>
      </c>
      <c r="F354" s="87" t="s">
        <v>5</v>
      </c>
      <c r="G354" s="87">
        <v>3</v>
      </c>
      <c r="H354" s="87" t="s">
        <v>118</v>
      </c>
      <c r="I354" s="87">
        <v>123</v>
      </c>
      <c r="J354" s="87">
        <v>3</v>
      </c>
      <c r="K354" s="87">
        <v>0</v>
      </c>
      <c r="L354" s="87" t="s">
        <v>353</v>
      </c>
      <c r="M354" s="124">
        <v>1</v>
      </c>
      <c r="N354" s="124">
        <v>1</v>
      </c>
      <c r="O354" s="87">
        <v>0.97</v>
      </c>
      <c r="P354" s="87">
        <v>970</v>
      </c>
      <c r="Q354" s="87">
        <v>970</v>
      </c>
    </row>
    <row r="355" spans="2:17">
      <c r="B355" s="87">
        <v>340</v>
      </c>
      <c r="C355" s="87" t="s">
        <v>14</v>
      </c>
      <c r="D355" s="87">
        <v>2</v>
      </c>
      <c r="E355" s="87" t="s">
        <v>297</v>
      </c>
      <c r="F355" s="87" t="s">
        <v>5</v>
      </c>
      <c r="G355" s="87">
        <v>4</v>
      </c>
      <c r="H355" s="87" t="s">
        <v>119</v>
      </c>
      <c r="I355" s="87">
        <v>124</v>
      </c>
      <c r="J355" s="87">
        <v>4</v>
      </c>
      <c r="K355" s="87">
        <v>0</v>
      </c>
      <c r="L355" s="87" t="s">
        <v>353</v>
      </c>
      <c r="M355" s="124">
        <v>1</v>
      </c>
      <c r="N355" s="124">
        <v>1</v>
      </c>
      <c r="O355" s="87">
        <v>0.99</v>
      </c>
      <c r="P355" s="87">
        <v>990</v>
      </c>
      <c r="Q355" s="87">
        <v>990</v>
      </c>
    </row>
    <row r="356" spans="2:17">
      <c r="B356" s="87">
        <v>341</v>
      </c>
      <c r="C356" s="87" t="s">
        <v>14</v>
      </c>
      <c r="D356" s="87">
        <v>2</v>
      </c>
      <c r="E356" s="87" t="s">
        <v>297</v>
      </c>
      <c r="F356" s="87" t="s">
        <v>5</v>
      </c>
      <c r="G356" s="87">
        <v>5</v>
      </c>
      <c r="H356" s="87" t="s">
        <v>120</v>
      </c>
      <c r="I356" s="87">
        <v>125</v>
      </c>
      <c r="J356" s="87">
        <v>5</v>
      </c>
      <c r="K356" s="87">
        <v>0</v>
      </c>
      <c r="L356" s="87" t="s">
        <v>353</v>
      </c>
      <c r="M356" s="124">
        <v>1</v>
      </c>
      <c r="N356" s="124">
        <v>1</v>
      </c>
      <c r="O356" s="87">
        <v>0.39500000000000002</v>
      </c>
      <c r="P356" s="87">
        <v>395</v>
      </c>
      <c r="Q356" s="87">
        <v>395</v>
      </c>
    </row>
    <row r="357" spans="2:17">
      <c r="B357" s="87">
        <v>342</v>
      </c>
      <c r="C357" s="87" t="s">
        <v>14</v>
      </c>
      <c r="D357" s="87">
        <v>2</v>
      </c>
      <c r="E357" s="87" t="s">
        <v>297</v>
      </c>
      <c r="F357" s="87" t="s">
        <v>5</v>
      </c>
      <c r="G357" s="87">
        <v>6</v>
      </c>
      <c r="H357" s="87" t="s">
        <v>121</v>
      </c>
      <c r="I357" s="87">
        <v>126</v>
      </c>
      <c r="J357" s="87">
        <v>6</v>
      </c>
      <c r="K357" s="87">
        <v>0</v>
      </c>
      <c r="L357" s="87" t="s">
        <v>353</v>
      </c>
      <c r="M357" s="124">
        <v>1</v>
      </c>
      <c r="N357" s="124">
        <v>1</v>
      </c>
      <c r="O357" s="87">
        <v>0.79749999999999999</v>
      </c>
      <c r="P357" s="87">
        <v>797.5</v>
      </c>
      <c r="Q357" s="87">
        <v>797.5</v>
      </c>
    </row>
    <row r="358" spans="2:17">
      <c r="B358" s="87">
        <v>343</v>
      </c>
      <c r="C358" s="87" t="s">
        <v>14</v>
      </c>
      <c r="D358" s="87">
        <v>2</v>
      </c>
      <c r="E358" s="87" t="s">
        <v>297</v>
      </c>
      <c r="F358" s="87" t="s">
        <v>5</v>
      </c>
      <c r="G358" s="87">
        <v>7</v>
      </c>
      <c r="H358" s="87" t="s">
        <v>122</v>
      </c>
      <c r="I358" s="87">
        <v>127</v>
      </c>
      <c r="J358" s="87">
        <v>7</v>
      </c>
      <c r="K358" s="87">
        <v>0</v>
      </c>
      <c r="L358" s="87" t="s">
        <v>353</v>
      </c>
      <c r="M358" s="124">
        <v>1</v>
      </c>
      <c r="N358" s="124">
        <v>1</v>
      </c>
      <c r="O358" s="87">
        <v>0.9325</v>
      </c>
      <c r="P358" s="87">
        <v>932.5</v>
      </c>
      <c r="Q358" s="87">
        <v>932.5</v>
      </c>
    </row>
    <row r="359" spans="2:17">
      <c r="B359" s="87">
        <v>344</v>
      </c>
      <c r="C359" s="87" t="s">
        <v>14</v>
      </c>
      <c r="D359" s="87">
        <v>2</v>
      </c>
      <c r="E359" s="87" t="s">
        <v>297</v>
      </c>
      <c r="F359" s="87" t="s">
        <v>5</v>
      </c>
      <c r="G359" s="87">
        <v>8</v>
      </c>
      <c r="H359" s="87" t="s">
        <v>123</v>
      </c>
      <c r="I359" s="87">
        <v>128</v>
      </c>
      <c r="J359" s="87">
        <v>8</v>
      </c>
      <c r="K359" s="87">
        <v>0</v>
      </c>
      <c r="L359" s="87" t="s">
        <v>353</v>
      </c>
      <c r="M359" s="124">
        <v>1</v>
      </c>
      <c r="N359" s="124">
        <v>1</v>
      </c>
      <c r="O359" s="87">
        <v>0.97750000000000004</v>
      </c>
      <c r="P359" s="87">
        <v>977.5</v>
      </c>
      <c r="Q359" s="87">
        <v>977.5</v>
      </c>
    </row>
    <row r="360" spans="2:17">
      <c r="B360" s="87">
        <v>345</v>
      </c>
      <c r="C360" s="87" t="s">
        <v>14</v>
      </c>
      <c r="D360" s="87">
        <v>2</v>
      </c>
      <c r="E360" s="87" t="s">
        <v>297</v>
      </c>
      <c r="F360" s="87" t="s">
        <v>5</v>
      </c>
      <c r="G360" s="87">
        <v>9</v>
      </c>
      <c r="H360" s="87" t="s">
        <v>124</v>
      </c>
      <c r="I360" s="87">
        <v>129</v>
      </c>
      <c r="J360" s="87">
        <v>9</v>
      </c>
      <c r="K360" s="87">
        <v>0</v>
      </c>
      <c r="L360" s="87" t="s">
        <v>353</v>
      </c>
      <c r="M360" s="124">
        <v>1</v>
      </c>
      <c r="N360" s="124">
        <v>1</v>
      </c>
      <c r="O360" s="87">
        <v>0.99250000000000005</v>
      </c>
      <c r="P360" s="87">
        <v>992.5</v>
      </c>
      <c r="Q360" s="87">
        <v>992.5</v>
      </c>
    </row>
    <row r="361" spans="2:17">
      <c r="B361" s="87">
        <v>346</v>
      </c>
      <c r="C361" s="87" t="s">
        <v>14</v>
      </c>
      <c r="D361" s="87">
        <v>2</v>
      </c>
      <c r="E361" s="87" t="s">
        <v>297</v>
      </c>
      <c r="F361" s="87" t="s">
        <v>5</v>
      </c>
      <c r="G361" s="87">
        <v>10</v>
      </c>
      <c r="H361" s="87" t="s">
        <v>125</v>
      </c>
      <c r="I361" s="87">
        <v>130</v>
      </c>
      <c r="J361" s="87">
        <v>10</v>
      </c>
      <c r="K361" s="87">
        <v>0</v>
      </c>
      <c r="L361" s="87" t="s">
        <v>353</v>
      </c>
      <c r="M361" s="124">
        <v>1</v>
      </c>
      <c r="N361" s="124">
        <v>1</v>
      </c>
      <c r="O361" s="87">
        <v>0.99750000000000005</v>
      </c>
      <c r="P361" s="87">
        <v>997.5</v>
      </c>
      <c r="Q361" s="87">
        <v>997.5</v>
      </c>
    </row>
    <row r="362" spans="2:17">
      <c r="B362" s="87">
        <v>347</v>
      </c>
      <c r="C362" s="87" t="s">
        <v>14</v>
      </c>
      <c r="D362" s="87">
        <v>2</v>
      </c>
      <c r="E362" s="87" t="s">
        <v>297</v>
      </c>
      <c r="F362" s="87" t="s">
        <v>5</v>
      </c>
      <c r="G362" s="87">
        <v>11</v>
      </c>
      <c r="H362" s="87" t="s">
        <v>126</v>
      </c>
      <c r="I362" s="87">
        <v>131</v>
      </c>
      <c r="J362" s="87">
        <v>11</v>
      </c>
      <c r="K362" s="87">
        <v>0</v>
      </c>
      <c r="L362" s="87" t="s">
        <v>353</v>
      </c>
      <c r="M362" s="124">
        <v>1</v>
      </c>
      <c r="N362" s="124">
        <v>1</v>
      </c>
      <c r="O362" s="87">
        <v>0.39</v>
      </c>
      <c r="P362" s="87">
        <v>390</v>
      </c>
      <c r="Q362" s="87">
        <v>390</v>
      </c>
    </row>
    <row r="363" spans="2:17">
      <c r="B363" s="87">
        <v>348</v>
      </c>
      <c r="C363" s="87" t="s">
        <v>14</v>
      </c>
      <c r="D363" s="87">
        <v>2</v>
      </c>
      <c r="E363" s="87" t="s">
        <v>297</v>
      </c>
      <c r="F363" s="87" t="s">
        <v>5</v>
      </c>
      <c r="G363" s="87">
        <v>12</v>
      </c>
      <c r="H363" s="87" t="s">
        <v>127</v>
      </c>
      <c r="I363" s="87">
        <v>132</v>
      </c>
      <c r="J363" s="87">
        <v>12</v>
      </c>
      <c r="K363" s="87">
        <v>0</v>
      </c>
      <c r="L363" s="87" t="s">
        <v>353</v>
      </c>
      <c r="M363" s="124">
        <v>1</v>
      </c>
      <c r="N363" s="124">
        <v>1</v>
      </c>
      <c r="O363" s="87">
        <v>0.79749999999999999</v>
      </c>
      <c r="P363" s="87">
        <v>797.5</v>
      </c>
      <c r="Q363" s="87">
        <v>797.5</v>
      </c>
    </row>
    <row r="364" spans="2:17">
      <c r="B364" s="87">
        <v>349</v>
      </c>
      <c r="C364" s="87" t="s">
        <v>14</v>
      </c>
      <c r="D364" s="87">
        <v>2</v>
      </c>
      <c r="E364" s="87" t="s">
        <v>297</v>
      </c>
      <c r="F364" s="87" t="s">
        <v>5</v>
      </c>
      <c r="G364" s="87">
        <v>13</v>
      </c>
      <c r="H364" s="87" t="s">
        <v>128</v>
      </c>
      <c r="I364" s="87">
        <v>133</v>
      </c>
      <c r="J364" s="87">
        <v>13</v>
      </c>
      <c r="K364" s="87">
        <v>0</v>
      </c>
      <c r="L364" s="87" t="s">
        <v>353</v>
      </c>
      <c r="M364" s="124">
        <v>1</v>
      </c>
      <c r="N364" s="124">
        <v>1</v>
      </c>
      <c r="O364" s="87">
        <v>0.9325</v>
      </c>
      <c r="P364" s="87">
        <v>932.5</v>
      </c>
      <c r="Q364" s="87">
        <v>932.5</v>
      </c>
    </row>
    <row r="365" spans="2:17">
      <c r="B365" s="87">
        <v>350</v>
      </c>
      <c r="C365" s="87" t="s">
        <v>14</v>
      </c>
      <c r="D365" s="87">
        <v>2</v>
      </c>
      <c r="E365" s="87" t="s">
        <v>297</v>
      </c>
      <c r="F365" s="87" t="s">
        <v>5</v>
      </c>
      <c r="G365" s="87">
        <v>14</v>
      </c>
      <c r="H365" s="87" t="s">
        <v>129</v>
      </c>
      <c r="I365" s="87">
        <v>134</v>
      </c>
      <c r="J365" s="87">
        <v>14</v>
      </c>
      <c r="K365" s="87">
        <v>0</v>
      </c>
      <c r="L365" s="87" t="s">
        <v>353</v>
      </c>
      <c r="M365" s="124">
        <v>1</v>
      </c>
      <c r="N365" s="124">
        <v>1</v>
      </c>
      <c r="O365" s="87">
        <v>0.97750000000000004</v>
      </c>
      <c r="P365" s="87">
        <v>977.5</v>
      </c>
      <c r="Q365" s="87">
        <v>977.5</v>
      </c>
    </row>
    <row r="366" spans="2:17">
      <c r="B366" s="87">
        <v>351</v>
      </c>
      <c r="C366" s="87" t="s">
        <v>14</v>
      </c>
      <c r="D366" s="87">
        <v>2</v>
      </c>
      <c r="E366" s="87" t="s">
        <v>297</v>
      </c>
      <c r="F366" s="87" t="s">
        <v>5</v>
      </c>
      <c r="G366" s="87">
        <v>15</v>
      </c>
      <c r="H366" s="87" t="s">
        <v>130</v>
      </c>
      <c r="I366" s="87">
        <v>135</v>
      </c>
      <c r="J366" s="87">
        <v>15</v>
      </c>
      <c r="K366" s="87">
        <v>0</v>
      </c>
      <c r="L366" s="87" t="s">
        <v>353</v>
      </c>
      <c r="M366" s="124">
        <v>1</v>
      </c>
      <c r="N366" s="124">
        <v>1</v>
      </c>
      <c r="O366" s="87">
        <v>0.99250000000000005</v>
      </c>
      <c r="P366" s="87">
        <v>992.5</v>
      </c>
      <c r="Q366" s="87">
        <v>992.5</v>
      </c>
    </row>
    <row r="367" spans="2:17">
      <c r="B367" s="87">
        <v>352</v>
      </c>
      <c r="C367" s="87" t="s">
        <v>14</v>
      </c>
      <c r="D367" s="87">
        <v>2</v>
      </c>
      <c r="E367" s="87" t="s">
        <v>297</v>
      </c>
      <c r="F367" s="87" t="s">
        <v>5</v>
      </c>
      <c r="G367" s="87">
        <v>16</v>
      </c>
      <c r="H367" s="87" t="s">
        <v>131</v>
      </c>
      <c r="I367" s="87">
        <v>136</v>
      </c>
      <c r="J367" s="87">
        <v>16</v>
      </c>
      <c r="K367" s="87">
        <v>0</v>
      </c>
      <c r="L367" s="87" t="s">
        <v>353</v>
      </c>
      <c r="M367" s="124">
        <v>1</v>
      </c>
      <c r="N367" s="124">
        <v>1</v>
      </c>
      <c r="O367" s="87">
        <v>0.99750000000000005</v>
      </c>
      <c r="P367" s="87">
        <v>997.5</v>
      </c>
      <c r="Q367" s="87">
        <v>997.5</v>
      </c>
    </row>
    <row r="368" spans="2:17">
      <c r="B368" s="87">
        <v>353</v>
      </c>
      <c r="C368" s="87" t="s">
        <v>14</v>
      </c>
      <c r="D368" s="87">
        <v>2</v>
      </c>
      <c r="E368" s="87" t="s">
        <v>297</v>
      </c>
      <c r="F368" s="87" t="s">
        <v>6</v>
      </c>
      <c r="G368" s="87">
        <v>1</v>
      </c>
      <c r="H368" s="87" t="s">
        <v>136</v>
      </c>
      <c r="I368" s="87">
        <v>145</v>
      </c>
      <c r="J368" s="87">
        <v>1</v>
      </c>
      <c r="K368" s="87">
        <v>0</v>
      </c>
      <c r="L368" s="87" t="s">
        <v>353</v>
      </c>
      <c r="M368" s="124">
        <v>1</v>
      </c>
      <c r="N368" s="124">
        <v>1</v>
      </c>
      <c r="O368" s="87">
        <v>0.73</v>
      </c>
      <c r="P368" s="87">
        <v>730</v>
      </c>
      <c r="Q368" s="87">
        <v>730</v>
      </c>
    </row>
    <row r="369" spans="2:17">
      <c r="B369" s="87">
        <v>354</v>
      </c>
      <c r="C369" s="87" t="s">
        <v>14</v>
      </c>
      <c r="D369" s="87">
        <v>2</v>
      </c>
      <c r="E369" s="87" t="s">
        <v>297</v>
      </c>
      <c r="F369" s="87" t="s">
        <v>6</v>
      </c>
      <c r="G369" s="87">
        <v>2</v>
      </c>
      <c r="H369" s="87" t="s">
        <v>137</v>
      </c>
      <c r="I369" s="87">
        <v>146</v>
      </c>
      <c r="J369" s="87">
        <v>2</v>
      </c>
      <c r="K369" s="87">
        <v>0</v>
      </c>
      <c r="L369" s="87" t="s">
        <v>353</v>
      </c>
      <c r="M369" s="124">
        <v>1</v>
      </c>
      <c r="N369" s="124">
        <v>1</v>
      </c>
      <c r="O369" s="87">
        <v>0.91</v>
      </c>
      <c r="P369" s="87">
        <v>910</v>
      </c>
      <c r="Q369" s="87">
        <v>910</v>
      </c>
    </row>
    <row r="370" spans="2:17">
      <c r="B370" s="87">
        <v>355</v>
      </c>
      <c r="C370" s="87" t="s">
        <v>14</v>
      </c>
      <c r="D370" s="87">
        <v>2</v>
      </c>
      <c r="E370" s="87" t="s">
        <v>297</v>
      </c>
      <c r="F370" s="87" t="s">
        <v>6</v>
      </c>
      <c r="G370" s="87">
        <v>3</v>
      </c>
      <c r="H370" s="87" t="s">
        <v>138</v>
      </c>
      <c r="I370" s="87">
        <v>147</v>
      </c>
      <c r="J370" s="87">
        <v>3</v>
      </c>
      <c r="K370" s="87">
        <v>0</v>
      </c>
      <c r="L370" s="87" t="s">
        <v>353</v>
      </c>
      <c r="M370" s="124">
        <v>1</v>
      </c>
      <c r="N370" s="124">
        <v>1</v>
      </c>
      <c r="O370" s="87">
        <v>0.97</v>
      </c>
      <c r="P370" s="87">
        <v>970</v>
      </c>
      <c r="Q370" s="87">
        <v>970</v>
      </c>
    </row>
    <row r="371" spans="2:17">
      <c r="B371" s="87">
        <v>356</v>
      </c>
      <c r="C371" s="87" t="s">
        <v>14</v>
      </c>
      <c r="D371" s="87">
        <v>2</v>
      </c>
      <c r="E371" s="87" t="s">
        <v>297</v>
      </c>
      <c r="F371" s="87" t="s">
        <v>6</v>
      </c>
      <c r="G371" s="87">
        <v>4</v>
      </c>
      <c r="H371" s="87" t="s">
        <v>139</v>
      </c>
      <c r="I371" s="87">
        <v>148</v>
      </c>
      <c r="J371" s="87">
        <v>4</v>
      </c>
      <c r="K371" s="87">
        <v>0</v>
      </c>
      <c r="L371" s="87" t="s">
        <v>353</v>
      </c>
      <c r="M371" s="124">
        <v>1</v>
      </c>
      <c r="N371" s="124">
        <v>1</v>
      </c>
      <c r="O371" s="87">
        <v>0.99</v>
      </c>
      <c r="P371" s="87">
        <v>990</v>
      </c>
      <c r="Q371" s="87">
        <v>990</v>
      </c>
    </row>
    <row r="372" spans="2:17">
      <c r="B372" s="87">
        <v>357</v>
      </c>
      <c r="C372" s="87" t="s">
        <v>14</v>
      </c>
      <c r="D372" s="87">
        <v>2</v>
      </c>
      <c r="E372" s="87" t="s">
        <v>297</v>
      </c>
      <c r="F372" s="87" t="s">
        <v>6</v>
      </c>
      <c r="G372" s="87">
        <v>5</v>
      </c>
      <c r="H372" s="87" t="s">
        <v>140</v>
      </c>
      <c r="I372" s="87">
        <v>149</v>
      </c>
      <c r="J372" s="87">
        <v>5</v>
      </c>
      <c r="K372" s="87">
        <v>0</v>
      </c>
      <c r="L372" s="87" t="s">
        <v>353</v>
      </c>
      <c r="M372" s="124">
        <v>1</v>
      </c>
      <c r="N372" s="124">
        <v>1</v>
      </c>
      <c r="O372" s="87">
        <v>0.39500000000000002</v>
      </c>
      <c r="P372" s="87">
        <v>395</v>
      </c>
      <c r="Q372" s="87">
        <v>395</v>
      </c>
    </row>
    <row r="373" spans="2:17">
      <c r="B373" s="87">
        <v>358</v>
      </c>
      <c r="C373" s="87" t="s">
        <v>14</v>
      </c>
      <c r="D373" s="87">
        <v>2</v>
      </c>
      <c r="E373" s="87" t="s">
        <v>297</v>
      </c>
      <c r="F373" s="87" t="s">
        <v>6</v>
      </c>
      <c r="G373" s="87">
        <v>6</v>
      </c>
      <c r="H373" s="87" t="s">
        <v>141</v>
      </c>
      <c r="I373" s="87">
        <v>150</v>
      </c>
      <c r="J373" s="87">
        <v>6</v>
      </c>
      <c r="K373" s="87">
        <v>0</v>
      </c>
      <c r="L373" s="87" t="s">
        <v>353</v>
      </c>
      <c r="M373" s="124">
        <v>1</v>
      </c>
      <c r="N373" s="124">
        <v>1</v>
      </c>
      <c r="O373" s="87">
        <v>0.79749999999999999</v>
      </c>
      <c r="P373" s="87">
        <v>797.5</v>
      </c>
      <c r="Q373" s="87">
        <v>797.5</v>
      </c>
    </row>
    <row r="374" spans="2:17">
      <c r="B374" s="87">
        <v>359</v>
      </c>
      <c r="C374" s="87" t="s">
        <v>14</v>
      </c>
      <c r="D374" s="87">
        <v>2</v>
      </c>
      <c r="E374" s="87" t="s">
        <v>297</v>
      </c>
      <c r="F374" s="87" t="s">
        <v>6</v>
      </c>
      <c r="G374" s="87">
        <v>7</v>
      </c>
      <c r="H374" s="87" t="s">
        <v>142</v>
      </c>
      <c r="I374" s="87">
        <v>151</v>
      </c>
      <c r="J374" s="87">
        <v>7</v>
      </c>
      <c r="K374" s="87">
        <v>0</v>
      </c>
      <c r="L374" s="87" t="s">
        <v>353</v>
      </c>
      <c r="M374" s="124">
        <v>1</v>
      </c>
      <c r="N374" s="124">
        <v>1</v>
      </c>
      <c r="O374" s="87">
        <v>0.9325</v>
      </c>
      <c r="P374" s="87">
        <v>932.5</v>
      </c>
      <c r="Q374" s="87">
        <v>932.5</v>
      </c>
    </row>
    <row r="375" spans="2:17">
      <c r="B375" s="87">
        <v>360</v>
      </c>
      <c r="C375" s="87" t="s">
        <v>14</v>
      </c>
      <c r="D375" s="87">
        <v>2</v>
      </c>
      <c r="E375" s="87" t="s">
        <v>297</v>
      </c>
      <c r="F375" s="87" t="s">
        <v>6</v>
      </c>
      <c r="G375" s="87">
        <v>8</v>
      </c>
      <c r="H375" s="87" t="s">
        <v>143</v>
      </c>
      <c r="I375" s="87">
        <v>152</v>
      </c>
      <c r="J375" s="87">
        <v>8</v>
      </c>
      <c r="K375" s="87">
        <v>0</v>
      </c>
      <c r="L375" s="87" t="s">
        <v>353</v>
      </c>
      <c r="M375" s="124">
        <v>1</v>
      </c>
      <c r="N375" s="124">
        <v>1</v>
      </c>
      <c r="O375" s="87">
        <v>0.97750000000000004</v>
      </c>
      <c r="P375" s="87">
        <v>977.5</v>
      </c>
      <c r="Q375" s="87">
        <v>977.5</v>
      </c>
    </row>
    <row r="376" spans="2:17">
      <c r="B376" s="87">
        <v>361</v>
      </c>
      <c r="C376" s="87" t="s">
        <v>14</v>
      </c>
      <c r="D376" s="87">
        <v>2</v>
      </c>
      <c r="E376" s="87" t="s">
        <v>297</v>
      </c>
      <c r="F376" s="87" t="s">
        <v>6</v>
      </c>
      <c r="G376" s="87">
        <v>9</v>
      </c>
      <c r="H376" s="87" t="s">
        <v>144</v>
      </c>
      <c r="I376" s="87">
        <v>153</v>
      </c>
      <c r="J376" s="87">
        <v>9</v>
      </c>
      <c r="K376" s="87">
        <v>0</v>
      </c>
      <c r="L376" s="87" t="s">
        <v>353</v>
      </c>
      <c r="M376" s="124">
        <v>1</v>
      </c>
      <c r="N376" s="124">
        <v>1</v>
      </c>
      <c r="O376" s="87">
        <v>0.99250000000000005</v>
      </c>
      <c r="P376" s="87">
        <v>992.5</v>
      </c>
      <c r="Q376" s="87">
        <v>992.5</v>
      </c>
    </row>
    <row r="377" spans="2:17">
      <c r="B377" s="87">
        <v>362</v>
      </c>
      <c r="C377" s="87" t="s">
        <v>14</v>
      </c>
      <c r="D377" s="87">
        <v>2</v>
      </c>
      <c r="E377" s="87" t="s">
        <v>297</v>
      </c>
      <c r="F377" s="87" t="s">
        <v>6</v>
      </c>
      <c r="G377" s="87">
        <v>10</v>
      </c>
      <c r="H377" s="87" t="s">
        <v>145</v>
      </c>
      <c r="I377" s="87">
        <v>154</v>
      </c>
      <c r="J377" s="87">
        <v>10</v>
      </c>
      <c r="K377" s="87">
        <v>0</v>
      </c>
      <c r="L377" s="87" t="s">
        <v>353</v>
      </c>
      <c r="M377" s="124">
        <v>1</v>
      </c>
      <c r="N377" s="124">
        <v>1</v>
      </c>
      <c r="O377" s="87">
        <v>0.99750000000000005</v>
      </c>
      <c r="P377" s="87">
        <v>997.5</v>
      </c>
      <c r="Q377" s="87">
        <v>997.5</v>
      </c>
    </row>
    <row r="378" spans="2:17">
      <c r="B378" s="87">
        <v>363</v>
      </c>
      <c r="C378" s="87" t="s">
        <v>14</v>
      </c>
      <c r="D378" s="87">
        <v>2</v>
      </c>
      <c r="E378" s="87" t="s">
        <v>297</v>
      </c>
      <c r="F378" s="87" t="s">
        <v>6</v>
      </c>
      <c r="G378" s="87">
        <v>11</v>
      </c>
      <c r="H378" s="87" t="s">
        <v>146</v>
      </c>
      <c r="I378" s="87">
        <v>155</v>
      </c>
      <c r="J378" s="87">
        <v>11</v>
      </c>
      <c r="K378" s="87">
        <v>0</v>
      </c>
      <c r="L378" s="87" t="s">
        <v>353</v>
      </c>
      <c r="M378" s="124">
        <v>1</v>
      </c>
      <c r="N378" s="124">
        <v>1</v>
      </c>
      <c r="O378" s="87">
        <v>0.39</v>
      </c>
      <c r="P378" s="87">
        <v>390</v>
      </c>
      <c r="Q378" s="87">
        <v>390</v>
      </c>
    </row>
    <row r="379" spans="2:17">
      <c r="B379" s="87">
        <v>364</v>
      </c>
      <c r="C379" s="87" t="s">
        <v>14</v>
      </c>
      <c r="D379" s="87">
        <v>2</v>
      </c>
      <c r="E379" s="87" t="s">
        <v>297</v>
      </c>
      <c r="F379" s="87" t="s">
        <v>6</v>
      </c>
      <c r="G379" s="87">
        <v>12</v>
      </c>
      <c r="H379" s="87" t="s">
        <v>147</v>
      </c>
      <c r="I379" s="87">
        <v>156</v>
      </c>
      <c r="J379" s="87">
        <v>12</v>
      </c>
      <c r="K379" s="87">
        <v>0</v>
      </c>
      <c r="L379" s="87" t="s">
        <v>353</v>
      </c>
      <c r="M379" s="124">
        <v>1</v>
      </c>
      <c r="N379" s="124">
        <v>1</v>
      </c>
      <c r="O379" s="87">
        <v>0.79749999999999999</v>
      </c>
      <c r="P379" s="87">
        <v>797.5</v>
      </c>
      <c r="Q379" s="87">
        <v>797.5</v>
      </c>
    </row>
    <row r="380" spans="2:17">
      <c r="B380" s="87">
        <v>365</v>
      </c>
      <c r="C380" s="87" t="s">
        <v>14</v>
      </c>
      <c r="D380" s="87">
        <v>2</v>
      </c>
      <c r="E380" s="87" t="s">
        <v>297</v>
      </c>
      <c r="F380" s="87" t="s">
        <v>6</v>
      </c>
      <c r="G380" s="87">
        <v>13</v>
      </c>
      <c r="H380" s="87" t="s">
        <v>148</v>
      </c>
      <c r="I380" s="87">
        <v>157</v>
      </c>
      <c r="J380" s="87">
        <v>13</v>
      </c>
      <c r="K380" s="87">
        <v>0</v>
      </c>
      <c r="L380" s="87" t="s">
        <v>353</v>
      </c>
      <c r="M380" s="124">
        <v>1</v>
      </c>
      <c r="N380" s="124">
        <v>1</v>
      </c>
      <c r="O380" s="87">
        <v>0.9325</v>
      </c>
      <c r="P380" s="87">
        <v>932.5</v>
      </c>
      <c r="Q380" s="87">
        <v>932.5</v>
      </c>
    </row>
    <row r="381" spans="2:17">
      <c r="B381" s="87">
        <v>366</v>
      </c>
      <c r="C381" s="87" t="s">
        <v>14</v>
      </c>
      <c r="D381" s="87">
        <v>2</v>
      </c>
      <c r="E381" s="87" t="s">
        <v>297</v>
      </c>
      <c r="F381" s="87" t="s">
        <v>6</v>
      </c>
      <c r="G381" s="87">
        <v>14</v>
      </c>
      <c r="H381" s="87" t="s">
        <v>149</v>
      </c>
      <c r="I381" s="87">
        <v>158</v>
      </c>
      <c r="J381" s="87">
        <v>14</v>
      </c>
      <c r="K381" s="87">
        <v>0</v>
      </c>
      <c r="L381" s="87" t="s">
        <v>353</v>
      </c>
      <c r="M381" s="124">
        <v>1</v>
      </c>
      <c r="N381" s="124">
        <v>1</v>
      </c>
      <c r="O381" s="87">
        <v>0.97750000000000004</v>
      </c>
      <c r="P381" s="87">
        <v>977.5</v>
      </c>
      <c r="Q381" s="87">
        <v>977.5</v>
      </c>
    </row>
    <row r="382" spans="2:17">
      <c r="B382" s="87">
        <v>367</v>
      </c>
      <c r="C382" s="87" t="s">
        <v>14</v>
      </c>
      <c r="D382" s="87">
        <v>3</v>
      </c>
      <c r="E382" s="87" t="s">
        <v>298</v>
      </c>
      <c r="F382" s="87" t="s">
        <v>6</v>
      </c>
      <c r="G382" s="87">
        <v>15</v>
      </c>
      <c r="H382" s="87" t="s">
        <v>150</v>
      </c>
      <c r="I382" s="87">
        <v>159</v>
      </c>
      <c r="J382" s="87">
        <v>15</v>
      </c>
      <c r="K382" s="87">
        <v>0</v>
      </c>
      <c r="L382" s="87" t="s">
        <v>353</v>
      </c>
      <c r="M382" s="124">
        <v>1</v>
      </c>
      <c r="N382" s="124">
        <v>1</v>
      </c>
      <c r="O382" s="87">
        <v>0.99250000000000005</v>
      </c>
      <c r="P382" s="87">
        <v>992.5</v>
      </c>
      <c r="Q382" s="87">
        <v>992.5</v>
      </c>
    </row>
    <row r="383" spans="2:17">
      <c r="B383" s="87">
        <v>368</v>
      </c>
      <c r="C383" s="87" t="s">
        <v>14</v>
      </c>
      <c r="D383" s="87">
        <v>3</v>
      </c>
      <c r="E383" s="87" t="s">
        <v>298</v>
      </c>
      <c r="F383" s="87" t="s">
        <v>6</v>
      </c>
      <c r="G383" s="87">
        <v>16</v>
      </c>
      <c r="H383" s="87" t="s">
        <v>151</v>
      </c>
      <c r="I383" s="87">
        <v>160</v>
      </c>
      <c r="J383" s="87">
        <v>16</v>
      </c>
      <c r="K383" s="87">
        <v>0</v>
      </c>
      <c r="L383" s="87" t="s">
        <v>353</v>
      </c>
      <c r="M383" s="124">
        <v>1</v>
      </c>
      <c r="N383" s="124">
        <v>1</v>
      </c>
      <c r="O383" s="87">
        <v>0.99750000000000005</v>
      </c>
      <c r="P383" s="87">
        <v>997.5</v>
      </c>
      <c r="Q383" s="87">
        <v>997.5</v>
      </c>
    </row>
    <row r="384" spans="2:17">
      <c r="B384" s="87">
        <v>369</v>
      </c>
      <c r="C384" s="87" t="s">
        <v>14</v>
      </c>
      <c r="D384" s="87">
        <v>3</v>
      </c>
      <c r="E384" s="87" t="s">
        <v>298</v>
      </c>
      <c r="F384" s="87" t="s">
        <v>7</v>
      </c>
      <c r="G384" s="87">
        <v>1</v>
      </c>
      <c r="H384" s="87" t="s">
        <v>156</v>
      </c>
      <c r="I384" s="87">
        <v>169</v>
      </c>
      <c r="J384" s="87">
        <v>1</v>
      </c>
      <c r="K384" s="87">
        <v>0</v>
      </c>
      <c r="L384" s="87" t="s">
        <v>353</v>
      </c>
      <c r="M384" s="124">
        <v>1</v>
      </c>
      <c r="N384" s="124">
        <v>1</v>
      </c>
      <c r="O384" s="87">
        <v>0.73</v>
      </c>
      <c r="P384" s="87">
        <v>730</v>
      </c>
      <c r="Q384" s="87">
        <v>730</v>
      </c>
    </row>
    <row r="385" spans="2:17">
      <c r="B385" s="87">
        <v>370</v>
      </c>
      <c r="C385" s="87" t="s">
        <v>14</v>
      </c>
      <c r="D385" s="87">
        <v>3</v>
      </c>
      <c r="E385" s="87" t="s">
        <v>298</v>
      </c>
      <c r="F385" s="87" t="s">
        <v>7</v>
      </c>
      <c r="G385" s="87">
        <v>2</v>
      </c>
      <c r="H385" s="87" t="s">
        <v>157</v>
      </c>
      <c r="I385" s="87">
        <v>170</v>
      </c>
      <c r="J385" s="87">
        <v>2</v>
      </c>
      <c r="K385" s="87">
        <v>0</v>
      </c>
      <c r="L385" s="87" t="s">
        <v>353</v>
      </c>
      <c r="M385" s="124">
        <v>1</v>
      </c>
      <c r="N385" s="124">
        <v>1</v>
      </c>
      <c r="O385" s="87">
        <v>0.91</v>
      </c>
      <c r="P385" s="87">
        <v>910</v>
      </c>
      <c r="Q385" s="87">
        <v>910</v>
      </c>
    </row>
    <row r="386" spans="2:17">
      <c r="B386" s="87">
        <v>371</v>
      </c>
      <c r="C386" s="87" t="s">
        <v>14</v>
      </c>
      <c r="D386" s="87">
        <v>3</v>
      </c>
      <c r="E386" s="87" t="s">
        <v>298</v>
      </c>
      <c r="F386" s="87" t="s">
        <v>7</v>
      </c>
      <c r="G386" s="87">
        <v>3</v>
      </c>
      <c r="H386" s="87" t="s">
        <v>158</v>
      </c>
      <c r="I386" s="87">
        <v>171</v>
      </c>
      <c r="J386" s="87">
        <v>3</v>
      </c>
      <c r="K386" s="87">
        <v>0</v>
      </c>
      <c r="L386" s="87" t="s">
        <v>353</v>
      </c>
      <c r="M386" s="124">
        <v>1</v>
      </c>
      <c r="N386" s="124">
        <v>1</v>
      </c>
      <c r="O386" s="87">
        <v>0.97</v>
      </c>
      <c r="P386" s="87">
        <v>970</v>
      </c>
      <c r="Q386" s="87">
        <v>970</v>
      </c>
    </row>
    <row r="387" spans="2:17">
      <c r="B387" s="87">
        <v>372</v>
      </c>
      <c r="C387" s="87" t="s">
        <v>14</v>
      </c>
      <c r="D387" s="87">
        <v>3</v>
      </c>
      <c r="E387" s="87" t="s">
        <v>298</v>
      </c>
      <c r="F387" s="87" t="s">
        <v>7</v>
      </c>
      <c r="G387" s="87">
        <v>4</v>
      </c>
      <c r="H387" s="87" t="s">
        <v>159</v>
      </c>
      <c r="I387" s="87">
        <v>172</v>
      </c>
      <c r="J387" s="87">
        <v>4</v>
      </c>
      <c r="K387" s="87">
        <v>0</v>
      </c>
      <c r="L387" s="87" t="s">
        <v>353</v>
      </c>
      <c r="M387" s="124">
        <v>1</v>
      </c>
      <c r="N387" s="124">
        <v>1</v>
      </c>
      <c r="O387" s="87">
        <v>0.99</v>
      </c>
      <c r="P387" s="87">
        <v>990</v>
      </c>
      <c r="Q387" s="87">
        <v>990</v>
      </c>
    </row>
    <row r="388" spans="2:17">
      <c r="B388" s="87">
        <v>373</v>
      </c>
      <c r="C388" s="87" t="s">
        <v>14</v>
      </c>
      <c r="D388" s="87">
        <v>3</v>
      </c>
      <c r="E388" s="87" t="s">
        <v>298</v>
      </c>
      <c r="F388" s="87" t="s">
        <v>7</v>
      </c>
      <c r="G388" s="87">
        <v>5</v>
      </c>
      <c r="H388" s="87" t="s">
        <v>160</v>
      </c>
      <c r="I388" s="87">
        <v>173</v>
      </c>
      <c r="J388" s="87">
        <v>5</v>
      </c>
      <c r="K388" s="87">
        <v>0</v>
      </c>
      <c r="L388" s="87" t="s">
        <v>353</v>
      </c>
      <c r="M388" s="124">
        <v>1</v>
      </c>
      <c r="N388" s="124">
        <v>1</v>
      </c>
      <c r="O388" s="87">
        <v>0.39500000000000002</v>
      </c>
      <c r="P388" s="87">
        <v>395</v>
      </c>
      <c r="Q388" s="87">
        <v>395</v>
      </c>
    </row>
    <row r="389" spans="2:17">
      <c r="B389" s="87">
        <v>374</v>
      </c>
      <c r="C389" s="87" t="s">
        <v>14</v>
      </c>
      <c r="D389" s="87">
        <v>3</v>
      </c>
      <c r="E389" s="87" t="s">
        <v>298</v>
      </c>
      <c r="F389" s="87" t="s">
        <v>7</v>
      </c>
      <c r="G389" s="87">
        <v>6</v>
      </c>
      <c r="H389" s="87" t="s">
        <v>161</v>
      </c>
      <c r="I389" s="87">
        <v>174</v>
      </c>
      <c r="J389" s="87">
        <v>6</v>
      </c>
      <c r="K389" s="87">
        <v>0</v>
      </c>
      <c r="L389" s="87" t="s">
        <v>353</v>
      </c>
      <c r="M389" s="124">
        <v>1</v>
      </c>
      <c r="N389" s="124">
        <v>1</v>
      </c>
      <c r="O389" s="87">
        <v>0.79749999999999999</v>
      </c>
      <c r="P389" s="87">
        <v>797.5</v>
      </c>
      <c r="Q389" s="87">
        <v>797.5</v>
      </c>
    </row>
    <row r="390" spans="2:17">
      <c r="B390" s="87">
        <v>375</v>
      </c>
      <c r="C390" s="87" t="s">
        <v>14</v>
      </c>
      <c r="D390" s="87">
        <v>3</v>
      </c>
      <c r="E390" s="87" t="s">
        <v>298</v>
      </c>
      <c r="F390" s="87" t="s">
        <v>7</v>
      </c>
      <c r="G390" s="87">
        <v>7</v>
      </c>
      <c r="H390" s="87" t="s">
        <v>162</v>
      </c>
      <c r="I390" s="87">
        <v>175</v>
      </c>
      <c r="J390" s="87">
        <v>7</v>
      </c>
      <c r="K390" s="87">
        <v>0</v>
      </c>
      <c r="L390" s="87" t="s">
        <v>353</v>
      </c>
      <c r="M390" s="124">
        <v>1</v>
      </c>
      <c r="N390" s="124">
        <v>1</v>
      </c>
      <c r="O390" s="87">
        <v>0.9325</v>
      </c>
      <c r="P390" s="87">
        <v>932.5</v>
      </c>
      <c r="Q390" s="87">
        <v>932.5</v>
      </c>
    </row>
    <row r="391" spans="2:17">
      <c r="B391" s="87">
        <v>376</v>
      </c>
      <c r="C391" s="87" t="s">
        <v>14</v>
      </c>
      <c r="D391" s="87">
        <v>3</v>
      </c>
      <c r="E391" s="87" t="s">
        <v>298</v>
      </c>
      <c r="F391" s="87" t="s">
        <v>7</v>
      </c>
      <c r="G391" s="87">
        <v>8</v>
      </c>
      <c r="H391" s="87" t="s">
        <v>163</v>
      </c>
      <c r="I391" s="87">
        <v>176</v>
      </c>
      <c r="J391" s="87">
        <v>8</v>
      </c>
      <c r="K391" s="87">
        <v>0</v>
      </c>
      <c r="L391" s="87" t="s">
        <v>353</v>
      </c>
      <c r="M391" s="124">
        <v>1</v>
      </c>
      <c r="N391" s="124">
        <v>1</v>
      </c>
      <c r="O391" s="87">
        <v>0.97750000000000004</v>
      </c>
      <c r="P391" s="87">
        <v>977.5</v>
      </c>
      <c r="Q391" s="87">
        <v>977.5</v>
      </c>
    </row>
    <row r="392" spans="2:17">
      <c r="B392" s="87">
        <v>377</v>
      </c>
      <c r="C392" s="87" t="s">
        <v>14</v>
      </c>
      <c r="D392" s="87">
        <v>3</v>
      </c>
      <c r="E392" s="87" t="s">
        <v>298</v>
      </c>
      <c r="F392" s="87" t="s">
        <v>7</v>
      </c>
      <c r="G392" s="87">
        <v>9</v>
      </c>
      <c r="H392" s="87" t="s">
        <v>164</v>
      </c>
      <c r="I392" s="87">
        <v>177</v>
      </c>
      <c r="J392" s="87">
        <v>9</v>
      </c>
      <c r="K392" s="87">
        <v>0</v>
      </c>
      <c r="L392" s="87" t="s">
        <v>353</v>
      </c>
      <c r="M392" s="124">
        <v>1</v>
      </c>
      <c r="N392" s="124">
        <v>1</v>
      </c>
      <c r="O392" s="87">
        <v>0.99250000000000005</v>
      </c>
      <c r="P392" s="87">
        <v>992.5</v>
      </c>
      <c r="Q392" s="87">
        <v>992.5</v>
      </c>
    </row>
    <row r="393" spans="2:17">
      <c r="B393" s="87">
        <v>378</v>
      </c>
      <c r="C393" s="87" t="s">
        <v>14</v>
      </c>
      <c r="D393" s="87">
        <v>3</v>
      </c>
      <c r="E393" s="87" t="s">
        <v>298</v>
      </c>
      <c r="F393" s="87" t="s">
        <v>7</v>
      </c>
      <c r="G393" s="87">
        <v>10</v>
      </c>
      <c r="H393" s="87" t="s">
        <v>165</v>
      </c>
      <c r="I393" s="87">
        <v>178</v>
      </c>
      <c r="J393" s="87">
        <v>10</v>
      </c>
      <c r="K393" s="87">
        <v>0</v>
      </c>
      <c r="L393" s="87" t="s">
        <v>353</v>
      </c>
      <c r="M393" s="124">
        <v>1</v>
      </c>
      <c r="N393" s="124">
        <v>1</v>
      </c>
      <c r="O393" s="87">
        <v>0.99750000000000005</v>
      </c>
      <c r="P393" s="87">
        <v>997.5</v>
      </c>
      <c r="Q393" s="87">
        <v>997.5</v>
      </c>
    </row>
    <row r="394" spans="2:17">
      <c r="B394" s="87">
        <v>379</v>
      </c>
      <c r="C394" s="87" t="s">
        <v>14</v>
      </c>
      <c r="D394" s="87">
        <v>3</v>
      </c>
      <c r="E394" s="87" t="s">
        <v>298</v>
      </c>
      <c r="F394" s="87" t="s">
        <v>7</v>
      </c>
      <c r="G394" s="87">
        <v>11</v>
      </c>
      <c r="H394" s="87" t="s">
        <v>166</v>
      </c>
      <c r="I394" s="87">
        <v>179</v>
      </c>
      <c r="J394" s="87">
        <v>11</v>
      </c>
      <c r="K394" s="87">
        <v>0</v>
      </c>
      <c r="L394" s="87" t="s">
        <v>353</v>
      </c>
      <c r="M394" s="124">
        <v>1</v>
      </c>
      <c r="N394" s="124">
        <v>1</v>
      </c>
      <c r="O394" s="87">
        <v>0.39</v>
      </c>
      <c r="P394" s="87">
        <v>390</v>
      </c>
      <c r="Q394" s="87">
        <v>390</v>
      </c>
    </row>
    <row r="395" spans="2:17">
      <c r="B395" s="87">
        <v>380</v>
      </c>
      <c r="C395" s="87" t="s">
        <v>14</v>
      </c>
      <c r="D395" s="87">
        <v>3</v>
      </c>
      <c r="E395" s="87" t="s">
        <v>298</v>
      </c>
      <c r="F395" s="87" t="s">
        <v>7</v>
      </c>
      <c r="G395" s="87">
        <v>12</v>
      </c>
      <c r="H395" s="87" t="s">
        <v>167</v>
      </c>
      <c r="I395" s="87">
        <v>180</v>
      </c>
      <c r="J395" s="87">
        <v>12</v>
      </c>
      <c r="K395" s="87">
        <v>0</v>
      </c>
      <c r="L395" s="87" t="s">
        <v>353</v>
      </c>
      <c r="M395" s="124">
        <v>1</v>
      </c>
      <c r="N395" s="124">
        <v>1</v>
      </c>
      <c r="O395" s="87">
        <v>0.79749999999999999</v>
      </c>
      <c r="P395" s="87">
        <v>797.5</v>
      </c>
      <c r="Q395" s="87">
        <v>797.5</v>
      </c>
    </row>
    <row r="396" spans="2:17">
      <c r="B396" s="87">
        <v>381</v>
      </c>
      <c r="C396" s="87" t="s">
        <v>14</v>
      </c>
      <c r="D396" s="87">
        <v>3</v>
      </c>
      <c r="E396" s="87" t="s">
        <v>298</v>
      </c>
      <c r="F396" s="87" t="s">
        <v>7</v>
      </c>
      <c r="G396" s="87">
        <v>13</v>
      </c>
      <c r="H396" s="87" t="s">
        <v>168</v>
      </c>
      <c r="I396" s="87">
        <v>181</v>
      </c>
      <c r="J396" s="87">
        <v>13</v>
      </c>
      <c r="K396" s="87">
        <v>0</v>
      </c>
      <c r="L396" s="87" t="s">
        <v>353</v>
      </c>
      <c r="M396" s="124">
        <v>1</v>
      </c>
      <c r="N396" s="124">
        <v>1</v>
      </c>
      <c r="O396" s="87">
        <v>0.9325</v>
      </c>
      <c r="P396" s="87">
        <v>932.5</v>
      </c>
      <c r="Q396" s="87">
        <v>932.5</v>
      </c>
    </row>
    <row r="397" spans="2:17">
      <c r="B397" s="87">
        <v>382</v>
      </c>
      <c r="C397" s="87" t="s">
        <v>14</v>
      </c>
      <c r="D397" s="87">
        <v>3</v>
      </c>
      <c r="E397" s="87" t="s">
        <v>298</v>
      </c>
      <c r="F397" s="87" t="s">
        <v>7</v>
      </c>
      <c r="G397" s="87">
        <v>14</v>
      </c>
      <c r="H397" s="87" t="s">
        <v>169</v>
      </c>
      <c r="I397" s="87">
        <v>182</v>
      </c>
      <c r="J397" s="87">
        <v>14</v>
      </c>
      <c r="K397" s="87">
        <v>0</v>
      </c>
      <c r="L397" s="87" t="s">
        <v>353</v>
      </c>
      <c r="M397" s="124">
        <v>1</v>
      </c>
      <c r="N397" s="124">
        <v>1</v>
      </c>
      <c r="O397" s="87">
        <v>0.97750000000000004</v>
      </c>
      <c r="P397" s="87">
        <v>977.5</v>
      </c>
      <c r="Q397" s="87">
        <v>977.5</v>
      </c>
    </row>
    <row r="398" spans="2:17">
      <c r="B398" s="87">
        <v>383</v>
      </c>
      <c r="C398" s="87" t="s">
        <v>14</v>
      </c>
      <c r="D398" s="87">
        <v>3</v>
      </c>
      <c r="E398" s="87" t="s">
        <v>298</v>
      </c>
      <c r="F398" s="87" t="s">
        <v>7</v>
      </c>
      <c r="G398" s="87">
        <v>15</v>
      </c>
      <c r="H398" s="87" t="s">
        <v>170</v>
      </c>
      <c r="I398" s="87">
        <v>183</v>
      </c>
      <c r="J398" s="87">
        <v>15</v>
      </c>
      <c r="K398" s="87">
        <v>0</v>
      </c>
      <c r="L398" s="87" t="s">
        <v>353</v>
      </c>
      <c r="M398" s="124">
        <v>1</v>
      </c>
      <c r="N398" s="124">
        <v>1</v>
      </c>
      <c r="O398" s="87">
        <v>0.99250000000000005</v>
      </c>
      <c r="P398" s="87">
        <v>992.5</v>
      </c>
      <c r="Q398" s="87">
        <v>992.5</v>
      </c>
    </row>
    <row r="399" spans="2:17">
      <c r="B399" s="87">
        <v>384</v>
      </c>
      <c r="C399" s="87" t="s">
        <v>14</v>
      </c>
      <c r="D399" s="87">
        <v>3</v>
      </c>
      <c r="E399" s="87" t="s">
        <v>298</v>
      </c>
      <c r="F399" s="87" t="s">
        <v>7</v>
      </c>
      <c r="G399" s="87">
        <v>16</v>
      </c>
      <c r="H399" s="87" t="s">
        <v>171</v>
      </c>
      <c r="I399" s="87">
        <v>184</v>
      </c>
      <c r="J399" s="87">
        <v>16</v>
      </c>
      <c r="K399" s="87">
        <v>0</v>
      </c>
      <c r="L399" s="87" t="s">
        <v>353</v>
      </c>
      <c r="M399" s="124">
        <v>1</v>
      </c>
      <c r="N399" s="124">
        <v>1</v>
      </c>
      <c r="O399" s="87">
        <v>0.99750000000000005</v>
      </c>
      <c r="P399" s="87">
        <v>997.5</v>
      </c>
      <c r="Q399" s="87">
        <v>997.5</v>
      </c>
    </row>
    <row r="400" spans="2:17">
      <c r="B400" s="87">
        <v>385</v>
      </c>
      <c r="C400" s="87" t="s">
        <v>14</v>
      </c>
      <c r="D400" s="87">
        <v>3</v>
      </c>
      <c r="E400" s="87" t="s">
        <v>298</v>
      </c>
      <c r="F400" s="87" t="s">
        <v>8</v>
      </c>
      <c r="G400" s="87">
        <v>1</v>
      </c>
      <c r="H400" s="87" t="s">
        <v>176</v>
      </c>
      <c r="I400" s="87">
        <v>193</v>
      </c>
      <c r="J400" s="87">
        <v>1</v>
      </c>
      <c r="K400" s="87">
        <v>0</v>
      </c>
      <c r="L400" s="87" t="s">
        <v>353</v>
      </c>
      <c r="M400" s="124">
        <v>1</v>
      </c>
      <c r="N400" s="124">
        <v>1</v>
      </c>
      <c r="O400" s="87">
        <v>0.73</v>
      </c>
      <c r="P400" s="87">
        <v>730</v>
      </c>
      <c r="Q400" s="87">
        <v>730</v>
      </c>
    </row>
    <row r="401" spans="2:17">
      <c r="B401" s="87">
        <v>386</v>
      </c>
      <c r="C401" s="87" t="s">
        <v>14</v>
      </c>
      <c r="D401" s="87">
        <v>3</v>
      </c>
      <c r="E401" s="87" t="s">
        <v>298</v>
      </c>
      <c r="F401" s="87" t="s">
        <v>8</v>
      </c>
      <c r="G401" s="87">
        <v>2</v>
      </c>
      <c r="H401" s="87" t="s">
        <v>177</v>
      </c>
      <c r="I401" s="87">
        <v>194</v>
      </c>
      <c r="J401" s="87">
        <v>2</v>
      </c>
      <c r="K401" s="87">
        <v>0</v>
      </c>
      <c r="L401" s="87" t="s">
        <v>353</v>
      </c>
      <c r="M401" s="124">
        <v>1</v>
      </c>
      <c r="N401" s="124">
        <v>1</v>
      </c>
      <c r="O401" s="87">
        <v>0.91</v>
      </c>
      <c r="P401" s="87">
        <v>910</v>
      </c>
      <c r="Q401" s="87">
        <v>910</v>
      </c>
    </row>
    <row r="402" spans="2:17">
      <c r="B402" s="87">
        <v>387</v>
      </c>
      <c r="C402" s="87" t="s">
        <v>14</v>
      </c>
      <c r="D402" s="87">
        <v>3</v>
      </c>
      <c r="E402" s="87" t="s">
        <v>298</v>
      </c>
      <c r="F402" s="87" t="s">
        <v>8</v>
      </c>
      <c r="G402" s="87">
        <v>3</v>
      </c>
      <c r="H402" s="87" t="s">
        <v>178</v>
      </c>
      <c r="I402" s="87">
        <v>195</v>
      </c>
      <c r="J402" s="87">
        <v>3</v>
      </c>
      <c r="K402" s="87">
        <v>0</v>
      </c>
      <c r="L402" s="87" t="s">
        <v>353</v>
      </c>
      <c r="M402" s="124">
        <v>1</v>
      </c>
      <c r="N402" s="124">
        <v>1</v>
      </c>
      <c r="O402" s="87">
        <v>0.97</v>
      </c>
      <c r="P402" s="87">
        <v>970</v>
      </c>
      <c r="Q402" s="87">
        <v>970</v>
      </c>
    </row>
    <row r="403" spans="2:17">
      <c r="B403" s="87">
        <v>388</v>
      </c>
      <c r="C403" s="87" t="s">
        <v>14</v>
      </c>
      <c r="D403" s="87">
        <v>3</v>
      </c>
      <c r="E403" s="87" t="s">
        <v>298</v>
      </c>
      <c r="F403" s="87" t="s">
        <v>8</v>
      </c>
      <c r="G403" s="87">
        <v>4</v>
      </c>
      <c r="H403" s="87" t="s">
        <v>179</v>
      </c>
      <c r="I403" s="87">
        <v>196</v>
      </c>
      <c r="J403" s="87">
        <v>4</v>
      </c>
      <c r="K403" s="87">
        <v>0</v>
      </c>
      <c r="L403" s="87" t="s">
        <v>353</v>
      </c>
      <c r="M403" s="124">
        <v>1</v>
      </c>
      <c r="N403" s="124">
        <v>1</v>
      </c>
      <c r="O403" s="87">
        <v>0.99</v>
      </c>
      <c r="P403" s="87">
        <v>990</v>
      </c>
      <c r="Q403" s="87">
        <v>990</v>
      </c>
    </row>
    <row r="404" spans="2:17">
      <c r="B404" s="87">
        <v>389</v>
      </c>
      <c r="C404" s="87" t="s">
        <v>14</v>
      </c>
      <c r="D404" s="87">
        <v>3</v>
      </c>
      <c r="E404" s="87" t="s">
        <v>298</v>
      </c>
      <c r="F404" s="87" t="s">
        <v>8</v>
      </c>
      <c r="G404" s="87">
        <v>5</v>
      </c>
      <c r="H404" s="87" t="s">
        <v>180</v>
      </c>
      <c r="I404" s="87">
        <v>197</v>
      </c>
      <c r="J404" s="87">
        <v>5</v>
      </c>
      <c r="K404" s="87">
        <v>0</v>
      </c>
      <c r="L404" s="87" t="s">
        <v>353</v>
      </c>
      <c r="M404" s="124">
        <v>1</v>
      </c>
      <c r="N404" s="124">
        <v>1</v>
      </c>
      <c r="O404" s="87">
        <v>0.39500000000000002</v>
      </c>
      <c r="P404" s="87">
        <v>395</v>
      </c>
      <c r="Q404" s="87">
        <v>395</v>
      </c>
    </row>
    <row r="405" spans="2:17">
      <c r="B405" s="87">
        <v>390</v>
      </c>
      <c r="C405" s="87" t="s">
        <v>14</v>
      </c>
      <c r="D405" s="87">
        <v>3</v>
      </c>
      <c r="E405" s="87" t="s">
        <v>298</v>
      </c>
      <c r="F405" s="87" t="s">
        <v>8</v>
      </c>
      <c r="G405" s="87">
        <v>6</v>
      </c>
      <c r="H405" s="87" t="s">
        <v>181</v>
      </c>
      <c r="I405" s="87">
        <v>198</v>
      </c>
      <c r="J405" s="87">
        <v>6</v>
      </c>
      <c r="K405" s="87">
        <v>0</v>
      </c>
      <c r="L405" s="87" t="s">
        <v>353</v>
      </c>
      <c r="M405" s="124">
        <v>1</v>
      </c>
      <c r="N405" s="124">
        <v>1</v>
      </c>
      <c r="O405" s="87">
        <v>0.79749999999999999</v>
      </c>
      <c r="P405" s="87">
        <v>797.5</v>
      </c>
      <c r="Q405" s="87">
        <v>797.5</v>
      </c>
    </row>
    <row r="406" spans="2:17">
      <c r="B406" s="87">
        <v>391</v>
      </c>
      <c r="C406" s="87" t="s">
        <v>14</v>
      </c>
      <c r="D406" s="87">
        <v>3</v>
      </c>
      <c r="E406" s="87" t="s">
        <v>298</v>
      </c>
      <c r="F406" s="87" t="s">
        <v>8</v>
      </c>
      <c r="G406" s="87">
        <v>7</v>
      </c>
      <c r="H406" s="87" t="s">
        <v>182</v>
      </c>
      <c r="I406" s="87">
        <v>199</v>
      </c>
      <c r="J406" s="87">
        <v>7</v>
      </c>
      <c r="K406" s="87">
        <v>0</v>
      </c>
      <c r="L406" s="87" t="s">
        <v>353</v>
      </c>
      <c r="M406" s="124">
        <v>1</v>
      </c>
      <c r="N406" s="124">
        <v>1</v>
      </c>
      <c r="O406" s="87">
        <v>0.9325</v>
      </c>
      <c r="P406" s="87">
        <v>932.5</v>
      </c>
      <c r="Q406" s="87">
        <v>932.5</v>
      </c>
    </row>
    <row r="407" spans="2:17">
      <c r="B407" s="87">
        <v>392</v>
      </c>
      <c r="C407" s="87" t="s">
        <v>14</v>
      </c>
      <c r="D407" s="87">
        <v>3</v>
      </c>
      <c r="E407" s="87" t="s">
        <v>298</v>
      </c>
      <c r="F407" s="87" t="s">
        <v>8</v>
      </c>
      <c r="G407" s="87">
        <v>8</v>
      </c>
      <c r="H407" s="87" t="s">
        <v>183</v>
      </c>
      <c r="I407" s="87">
        <v>200</v>
      </c>
      <c r="J407" s="87">
        <v>8</v>
      </c>
      <c r="K407" s="87">
        <v>0</v>
      </c>
      <c r="L407" s="87" t="s">
        <v>353</v>
      </c>
      <c r="M407" s="124">
        <v>1</v>
      </c>
      <c r="N407" s="124">
        <v>1</v>
      </c>
      <c r="O407" s="87">
        <v>0.97750000000000004</v>
      </c>
      <c r="P407" s="87">
        <v>977.5</v>
      </c>
      <c r="Q407" s="87">
        <v>977.5</v>
      </c>
    </row>
    <row r="408" spans="2:17">
      <c r="B408" s="87">
        <v>393</v>
      </c>
      <c r="C408" s="87" t="s">
        <v>14</v>
      </c>
      <c r="D408" s="87">
        <v>3</v>
      </c>
      <c r="E408" s="87" t="s">
        <v>298</v>
      </c>
      <c r="F408" s="87" t="s">
        <v>8</v>
      </c>
      <c r="G408" s="87">
        <v>9</v>
      </c>
      <c r="H408" s="87" t="s">
        <v>184</v>
      </c>
      <c r="I408" s="87">
        <v>201</v>
      </c>
      <c r="J408" s="87">
        <v>9</v>
      </c>
      <c r="K408" s="87">
        <v>0</v>
      </c>
      <c r="L408" s="87" t="s">
        <v>353</v>
      </c>
      <c r="M408" s="124">
        <v>1</v>
      </c>
      <c r="N408" s="124">
        <v>1</v>
      </c>
      <c r="O408" s="87">
        <v>0.99250000000000005</v>
      </c>
      <c r="P408" s="87">
        <v>992.5</v>
      </c>
      <c r="Q408" s="87">
        <v>992.5</v>
      </c>
    </row>
    <row r="409" spans="2:17">
      <c r="B409" s="87">
        <v>394</v>
      </c>
      <c r="C409" s="87" t="s">
        <v>14</v>
      </c>
      <c r="D409" s="87">
        <v>3</v>
      </c>
      <c r="E409" s="87" t="s">
        <v>298</v>
      </c>
      <c r="F409" s="87" t="s">
        <v>8</v>
      </c>
      <c r="G409" s="87">
        <v>10</v>
      </c>
      <c r="H409" s="87" t="s">
        <v>185</v>
      </c>
      <c r="I409" s="87">
        <v>202</v>
      </c>
      <c r="J409" s="87">
        <v>10</v>
      </c>
      <c r="K409" s="87">
        <v>0</v>
      </c>
      <c r="L409" s="87" t="s">
        <v>353</v>
      </c>
      <c r="M409" s="124">
        <v>1</v>
      </c>
      <c r="N409" s="124">
        <v>1</v>
      </c>
      <c r="O409" s="87">
        <v>0.99750000000000005</v>
      </c>
      <c r="P409" s="87">
        <v>997.5</v>
      </c>
      <c r="Q409" s="87">
        <v>997.5</v>
      </c>
    </row>
    <row r="410" spans="2:17">
      <c r="B410" s="87">
        <v>395</v>
      </c>
      <c r="C410" s="87" t="s">
        <v>14</v>
      </c>
      <c r="D410" s="87">
        <v>3</v>
      </c>
      <c r="E410" s="87" t="s">
        <v>298</v>
      </c>
      <c r="F410" s="87" t="s">
        <v>8</v>
      </c>
      <c r="G410" s="87">
        <v>11</v>
      </c>
      <c r="H410" s="87" t="s">
        <v>186</v>
      </c>
      <c r="I410" s="87">
        <v>203</v>
      </c>
      <c r="J410" s="87">
        <v>11</v>
      </c>
      <c r="K410" s="87">
        <v>0</v>
      </c>
      <c r="L410" s="87" t="s">
        <v>353</v>
      </c>
      <c r="M410" s="124">
        <v>1</v>
      </c>
      <c r="N410" s="124">
        <v>1</v>
      </c>
      <c r="O410" s="87">
        <v>0.39</v>
      </c>
      <c r="P410" s="87">
        <v>390</v>
      </c>
      <c r="Q410" s="87">
        <v>390</v>
      </c>
    </row>
    <row r="411" spans="2:17">
      <c r="B411" s="87">
        <v>396</v>
      </c>
      <c r="C411" s="87" t="s">
        <v>14</v>
      </c>
      <c r="D411" s="87">
        <v>3</v>
      </c>
      <c r="E411" s="87" t="s">
        <v>298</v>
      </c>
      <c r="F411" s="87" t="s">
        <v>8</v>
      </c>
      <c r="G411" s="87">
        <v>12</v>
      </c>
      <c r="H411" s="87" t="s">
        <v>187</v>
      </c>
      <c r="I411" s="87">
        <v>204</v>
      </c>
      <c r="J411" s="87">
        <v>12</v>
      </c>
      <c r="K411" s="87">
        <v>0</v>
      </c>
      <c r="L411" s="87" t="s">
        <v>353</v>
      </c>
      <c r="M411" s="124">
        <v>1</v>
      </c>
      <c r="N411" s="124">
        <v>1</v>
      </c>
      <c r="O411" s="87">
        <v>0.79749999999999999</v>
      </c>
      <c r="P411" s="87">
        <v>797.5</v>
      </c>
      <c r="Q411" s="87">
        <v>797.5</v>
      </c>
    </row>
    <row r="412" spans="2:17">
      <c r="B412" s="87">
        <v>397</v>
      </c>
      <c r="C412" s="87" t="s">
        <v>14</v>
      </c>
      <c r="D412" s="87">
        <v>3</v>
      </c>
      <c r="E412" s="87" t="s">
        <v>298</v>
      </c>
      <c r="F412" s="87" t="s">
        <v>8</v>
      </c>
      <c r="G412" s="87">
        <v>13</v>
      </c>
      <c r="H412" s="87" t="s">
        <v>188</v>
      </c>
      <c r="I412" s="87">
        <v>205</v>
      </c>
      <c r="J412" s="87">
        <v>13</v>
      </c>
      <c r="K412" s="87">
        <v>0</v>
      </c>
      <c r="L412" s="87" t="s">
        <v>353</v>
      </c>
      <c r="M412" s="124">
        <v>1</v>
      </c>
      <c r="N412" s="124">
        <v>1</v>
      </c>
      <c r="O412" s="87">
        <v>0.9325</v>
      </c>
      <c r="P412" s="87">
        <v>932.5</v>
      </c>
      <c r="Q412" s="87">
        <v>932.5</v>
      </c>
    </row>
    <row r="413" spans="2:17">
      <c r="B413" s="87">
        <v>398</v>
      </c>
      <c r="C413" s="87" t="s">
        <v>14</v>
      </c>
      <c r="D413" s="87">
        <v>3</v>
      </c>
      <c r="E413" s="87" t="s">
        <v>298</v>
      </c>
      <c r="F413" s="87" t="s">
        <v>8</v>
      </c>
      <c r="G413" s="87">
        <v>14</v>
      </c>
      <c r="H413" s="87" t="s">
        <v>189</v>
      </c>
      <c r="I413" s="87">
        <v>206</v>
      </c>
      <c r="J413" s="87">
        <v>14</v>
      </c>
      <c r="K413" s="87">
        <v>0</v>
      </c>
      <c r="L413" s="87" t="s">
        <v>353</v>
      </c>
      <c r="M413" s="124">
        <v>1</v>
      </c>
      <c r="N413" s="124">
        <v>1</v>
      </c>
      <c r="O413" s="87">
        <v>0.97750000000000004</v>
      </c>
      <c r="P413" s="87">
        <v>977.5</v>
      </c>
      <c r="Q413" s="87">
        <v>977.5</v>
      </c>
    </row>
    <row r="414" spans="2:17">
      <c r="B414" s="87">
        <v>399</v>
      </c>
      <c r="C414" s="87" t="s">
        <v>14</v>
      </c>
      <c r="D414" s="87">
        <v>3</v>
      </c>
      <c r="E414" s="87" t="s">
        <v>298</v>
      </c>
      <c r="F414" s="87" t="s">
        <v>8</v>
      </c>
      <c r="G414" s="87">
        <v>15</v>
      </c>
      <c r="H414" s="87" t="s">
        <v>190</v>
      </c>
      <c r="I414" s="87">
        <v>207</v>
      </c>
      <c r="J414" s="87">
        <v>15</v>
      </c>
      <c r="K414" s="87">
        <v>0</v>
      </c>
      <c r="L414" s="87" t="s">
        <v>353</v>
      </c>
      <c r="M414" s="124">
        <v>1</v>
      </c>
      <c r="N414" s="124">
        <v>1</v>
      </c>
      <c r="O414" s="87">
        <v>0.99250000000000005</v>
      </c>
      <c r="P414" s="87">
        <v>992.5</v>
      </c>
      <c r="Q414" s="87">
        <v>992.5</v>
      </c>
    </row>
    <row r="415" spans="2:17">
      <c r="B415" s="87">
        <v>400</v>
      </c>
      <c r="C415" s="87" t="s">
        <v>14</v>
      </c>
      <c r="D415" s="87">
        <v>3</v>
      </c>
      <c r="E415" s="87" t="s">
        <v>298</v>
      </c>
      <c r="F415" s="87" t="s">
        <v>8</v>
      </c>
      <c r="G415" s="87">
        <v>16</v>
      </c>
      <c r="H415" s="87" t="s">
        <v>191</v>
      </c>
      <c r="I415" s="87">
        <v>208</v>
      </c>
      <c r="J415" s="87">
        <v>16</v>
      </c>
      <c r="K415" s="87">
        <v>0</v>
      </c>
      <c r="L415" s="87" t="s">
        <v>353</v>
      </c>
      <c r="M415" s="124">
        <v>1</v>
      </c>
      <c r="N415" s="124">
        <v>1</v>
      </c>
      <c r="O415" s="87">
        <v>0.99750000000000005</v>
      </c>
      <c r="P415" s="87">
        <v>997.5</v>
      </c>
      <c r="Q415" s="87">
        <v>997.5</v>
      </c>
    </row>
    <row r="416" spans="2:17">
      <c r="B416" s="87">
        <v>401</v>
      </c>
      <c r="C416" s="87" t="s">
        <v>14</v>
      </c>
      <c r="D416" s="87">
        <v>3</v>
      </c>
      <c r="E416" s="87" t="s">
        <v>298</v>
      </c>
      <c r="F416" s="87" t="s">
        <v>9</v>
      </c>
      <c r="G416" s="87">
        <v>1</v>
      </c>
      <c r="H416" s="87" t="s">
        <v>196</v>
      </c>
      <c r="I416" s="87">
        <v>217</v>
      </c>
      <c r="J416" s="87">
        <v>1</v>
      </c>
      <c r="K416" s="87">
        <v>0</v>
      </c>
      <c r="L416" s="87" t="s">
        <v>353</v>
      </c>
      <c r="M416" s="124">
        <v>1</v>
      </c>
      <c r="N416" s="124">
        <v>1</v>
      </c>
      <c r="O416" s="87">
        <v>0.73</v>
      </c>
      <c r="P416" s="87">
        <v>730</v>
      </c>
      <c r="Q416" s="87">
        <v>730</v>
      </c>
    </row>
    <row r="417" spans="2:17">
      <c r="B417" s="87">
        <v>402</v>
      </c>
      <c r="C417" s="87" t="s">
        <v>14</v>
      </c>
      <c r="D417" s="87">
        <v>3</v>
      </c>
      <c r="E417" s="87" t="s">
        <v>298</v>
      </c>
      <c r="F417" s="87" t="s">
        <v>9</v>
      </c>
      <c r="G417" s="87">
        <v>2</v>
      </c>
      <c r="H417" s="87" t="s">
        <v>197</v>
      </c>
      <c r="I417" s="87">
        <v>218</v>
      </c>
      <c r="J417" s="87">
        <v>2</v>
      </c>
      <c r="K417" s="87">
        <v>0</v>
      </c>
      <c r="L417" s="87" t="s">
        <v>353</v>
      </c>
      <c r="M417" s="124">
        <v>1</v>
      </c>
      <c r="N417" s="124">
        <v>1</v>
      </c>
      <c r="O417" s="87">
        <v>0.91</v>
      </c>
      <c r="P417" s="87">
        <v>910</v>
      </c>
      <c r="Q417" s="87">
        <v>910</v>
      </c>
    </row>
    <row r="418" spans="2:17">
      <c r="B418" s="87">
        <v>403</v>
      </c>
      <c r="C418" s="87" t="s">
        <v>14</v>
      </c>
      <c r="D418" s="87">
        <v>3</v>
      </c>
      <c r="E418" s="87" t="s">
        <v>298</v>
      </c>
      <c r="F418" s="87" t="s">
        <v>9</v>
      </c>
      <c r="G418" s="87">
        <v>3</v>
      </c>
      <c r="H418" s="87" t="s">
        <v>198</v>
      </c>
      <c r="I418" s="87">
        <v>219</v>
      </c>
      <c r="J418" s="87">
        <v>3</v>
      </c>
      <c r="K418" s="87">
        <v>0</v>
      </c>
      <c r="L418" s="87" t="s">
        <v>353</v>
      </c>
      <c r="M418" s="124">
        <v>1</v>
      </c>
      <c r="N418" s="124">
        <v>1</v>
      </c>
      <c r="O418" s="87">
        <v>0.97</v>
      </c>
      <c r="P418" s="87">
        <v>970</v>
      </c>
      <c r="Q418" s="87">
        <v>970</v>
      </c>
    </row>
    <row r="419" spans="2:17">
      <c r="B419" s="87">
        <v>404</v>
      </c>
      <c r="C419" s="87" t="s">
        <v>14</v>
      </c>
      <c r="D419" s="87">
        <v>3</v>
      </c>
      <c r="E419" s="87" t="s">
        <v>298</v>
      </c>
      <c r="F419" s="87" t="s">
        <v>9</v>
      </c>
      <c r="G419" s="87">
        <v>4</v>
      </c>
      <c r="H419" s="87" t="s">
        <v>199</v>
      </c>
      <c r="I419" s="87">
        <v>220</v>
      </c>
      <c r="J419" s="87">
        <v>4</v>
      </c>
      <c r="K419" s="87">
        <v>0</v>
      </c>
      <c r="L419" s="87" t="s">
        <v>353</v>
      </c>
      <c r="M419" s="124">
        <v>1</v>
      </c>
      <c r="N419" s="124">
        <v>1</v>
      </c>
      <c r="O419" s="87">
        <v>0.99</v>
      </c>
      <c r="P419" s="87">
        <v>990</v>
      </c>
      <c r="Q419" s="87">
        <v>990</v>
      </c>
    </row>
    <row r="420" spans="2:17">
      <c r="B420" s="87">
        <v>405</v>
      </c>
      <c r="C420" s="87" t="s">
        <v>14</v>
      </c>
      <c r="D420" s="87">
        <v>3</v>
      </c>
      <c r="E420" s="87" t="s">
        <v>298</v>
      </c>
      <c r="F420" s="87" t="s">
        <v>9</v>
      </c>
      <c r="G420" s="87">
        <v>5</v>
      </c>
      <c r="H420" s="87" t="s">
        <v>200</v>
      </c>
      <c r="I420" s="87">
        <v>221</v>
      </c>
      <c r="J420" s="87">
        <v>5</v>
      </c>
      <c r="K420" s="87">
        <v>0</v>
      </c>
      <c r="L420" s="87" t="s">
        <v>353</v>
      </c>
      <c r="M420" s="124">
        <v>1</v>
      </c>
      <c r="N420" s="124">
        <v>1</v>
      </c>
      <c r="O420" s="87">
        <v>0.39500000000000002</v>
      </c>
      <c r="P420" s="87">
        <v>395</v>
      </c>
      <c r="Q420" s="87">
        <v>395</v>
      </c>
    </row>
    <row r="421" spans="2:17">
      <c r="B421" s="87">
        <v>406</v>
      </c>
      <c r="C421" s="87" t="s">
        <v>14</v>
      </c>
      <c r="D421" s="87">
        <v>3</v>
      </c>
      <c r="E421" s="87" t="s">
        <v>298</v>
      </c>
      <c r="F421" s="87" t="s">
        <v>9</v>
      </c>
      <c r="G421" s="87">
        <v>6</v>
      </c>
      <c r="H421" s="87" t="s">
        <v>201</v>
      </c>
      <c r="I421" s="87">
        <v>222</v>
      </c>
      <c r="J421" s="87">
        <v>6</v>
      </c>
      <c r="K421" s="87">
        <v>0</v>
      </c>
      <c r="L421" s="87" t="s">
        <v>353</v>
      </c>
      <c r="M421" s="124">
        <v>1</v>
      </c>
      <c r="N421" s="124">
        <v>1</v>
      </c>
      <c r="O421" s="87">
        <v>0.79749999999999999</v>
      </c>
      <c r="P421" s="87">
        <v>797.5</v>
      </c>
      <c r="Q421" s="87">
        <v>797.5</v>
      </c>
    </row>
    <row r="422" spans="2:17">
      <c r="B422" s="87">
        <v>407</v>
      </c>
      <c r="C422" s="87" t="s">
        <v>14</v>
      </c>
      <c r="D422" s="87">
        <v>3</v>
      </c>
      <c r="E422" s="87" t="s">
        <v>298</v>
      </c>
      <c r="F422" s="87" t="s">
        <v>9</v>
      </c>
      <c r="G422" s="87">
        <v>7</v>
      </c>
      <c r="H422" s="87" t="s">
        <v>202</v>
      </c>
      <c r="I422" s="87">
        <v>223</v>
      </c>
      <c r="J422" s="87">
        <v>7</v>
      </c>
      <c r="K422" s="87">
        <v>0</v>
      </c>
      <c r="L422" s="87" t="s">
        <v>353</v>
      </c>
      <c r="M422" s="124">
        <v>1</v>
      </c>
      <c r="N422" s="124">
        <v>1</v>
      </c>
      <c r="O422" s="87">
        <v>0.9325</v>
      </c>
      <c r="P422" s="87">
        <v>932.5</v>
      </c>
      <c r="Q422" s="87">
        <v>932.5</v>
      </c>
    </row>
    <row r="423" spans="2:17">
      <c r="B423" s="87">
        <v>408</v>
      </c>
      <c r="C423" s="87" t="s">
        <v>14</v>
      </c>
      <c r="D423" s="87">
        <v>3</v>
      </c>
      <c r="E423" s="87" t="s">
        <v>298</v>
      </c>
      <c r="F423" s="87" t="s">
        <v>9</v>
      </c>
      <c r="G423" s="87">
        <v>8</v>
      </c>
      <c r="H423" s="87" t="s">
        <v>203</v>
      </c>
      <c r="I423" s="87">
        <v>224</v>
      </c>
      <c r="J423" s="87">
        <v>8</v>
      </c>
      <c r="K423" s="87">
        <v>0</v>
      </c>
      <c r="L423" s="87" t="s">
        <v>353</v>
      </c>
      <c r="M423" s="124">
        <v>1</v>
      </c>
      <c r="N423" s="124">
        <v>1</v>
      </c>
      <c r="O423" s="87">
        <v>0.97750000000000004</v>
      </c>
      <c r="P423" s="87">
        <v>977.5</v>
      </c>
      <c r="Q423" s="87">
        <v>977.5</v>
      </c>
    </row>
    <row r="424" spans="2:17">
      <c r="B424" s="87">
        <v>409</v>
      </c>
      <c r="C424" s="87" t="s">
        <v>14</v>
      </c>
      <c r="D424" s="87">
        <v>3</v>
      </c>
      <c r="E424" s="87" t="s">
        <v>298</v>
      </c>
      <c r="F424" s="87" t="s">
        <v>9</v>
      </c>
      <c r="G424" s="87">
        <v>9</v>
      </c>
      <c r="H424" s="87" t="s">
        <v>204</v>
      </c>
      <c r="I424" s="87">
        <v>225</v>
      </c>
      <c r="J424" s="87">
        <v>9</v>
      </c>
      <c r="K424" s="87">
        <v>0</v>
      </c>
      <c r="L424" s="87" t="s">
        <v>353</v>
      </c>
      <c r="M424" s="124">
        <v>1</v>
      </c>
      <c r="N424" s="124">
        <v>1</v>
      </c>
      <c r="O424" s="87">
        <v>0.99250000000000005</v>
      </c>
      <c r="P424" s="87">
        <v>992.5</v>
      </c>
      <c r="Q424" s="87">
        <v>992.5</v>
      </c>
    </row>
    <row r="425" spans="2:17">
      <c r="B425" s="87">
        <v>410</v>
      </c>
      <c r="C425" s="87" t="s">
        <v>14</v>
      </c>
      <c r="D425" s="87">
        <v>3</v>
      </c>
      <c r="E425" s="87" t="s">
        <v>298</v>
      </c>
      <c r="F425" s="87" t="s">
        <v>9</v>
      </c>
      <c r="G425" s="87">
        <v>10</v>
      </c>
      <c r="H425" s="87" t="s">
        <v>205</v>
      </c>
      <c r="I425" s="87">
        <v>226</v>
      </c>
      <c r="J425" s="87">
        <v>10</v>
      </c>
      <c r="K425" s="87">
        <v>0</v>
      </c>
      <c r="L425" s="87" t="s">
        <v>353</v>
      </c>
      <c r="M425" s="124">
        <v>1</v>
      </c>
      <c r="N425" s="124">
        <v>1</v>
      </c>
      <c r="O425" s="87">
        <v>0.99750000000000005</v>
      </c>
      <c r="P425" s="87">
        <v>997.5</v>
      </c>
      <c r="Q425" s="87">
        <v>997.5</v>
      </c>
    </row>
    <row r="426" spans="2:17">
      <c r="B426" s="87">
        <v>411</v>
      </c>
      <c r="C426" s="87" t="s">
        <v>14</v>
      </c>
      <c r="D426" s="87">
        <v>3</v>
      </c>
      <c r="E426" s="87" t="s">
        <v>298</v>
      </c>
      <c r="F426" s="87" t="s">
        <v>9</v>
      </c>
      <c r="G426" s="87">
        <v>11</v>
      </c>
      <c r="H426" s="87" t="s">
        <v>206</v>
      </c>
      <c r="I426" s="87">
        <v>227</v>
      </c>
      <c r="J426" s="87">
        <v>11</v>
      </c>
      <c r="K426" s="87">
        <v>0</v>
      </c>
      <c r="L426" s="87" t="s">
        <v>353</v>
      </c>
      <c r="M426" s="124">
        <v>1</v>
      </c>
      <c r="N426" s="124">
        <v>1</v>
      </c>
      <c r="O426" s="87">
        <v>0.39</v>
      </c>
      <c r="P426" s="87">
        <v>390</v>
      </c>
      <c r="Q426" s="87">
        <v>390</v>
      </c>
    </row>
    <row r="427" spans="2:17">
      <c r="B427" s="87">
        <v>412</v>
      </c>
      <c r="C427" s="87" t="s">
        <v>14</v>
      </c>
      <c r="D427" s="87">
        <v>3</v>
      </c>
      <c r="E427" s="87" t="s">
        <v>298</v>
      </c>
      <c r="F427" s="87" t="s">
        <v>9</v>
      </c>
      <c r="G427" s="87">
        <v>12</v>
      </c>
      <c r="H427" s="87" t="s">
        <v>207</v>
      </c>
      <c r="I427" s="87">
        <v>228</v>
      </c>
      <c r="J427" s="87">
        <v>12</v>
      </c>
      <c r="K427" s="87">
        <v>0</v>
      </c>
      <c r="L427" s="87" t="s">
        <v>353</v>
      </c>
      <c r="M427" s="124">
        <v>1</v>
      </c>
      <c r="N427" s="124">
        <v>1</v>
      </c>
      <c r="O427" s="87">
        <v>0.79749999999999999</v>
      </c>
      <c r="P427" s="87">
        <v>797.5</v>
      </c>
      <c r="Q427" s="87">
        <v>797.5</v>
      </c>
    </row>
    <row r="428" spans="2:17">
      <c r="B428" s="87">
        <v>413</v>
      </c>
      <c r="C428" s="87" t="s">
        <v>14</v>
      </c>
      <c r="D428" s="87">
        <v>3</v>
      </c>
      <c r="E428" s="87" t="s">
        <v>298</v>
      </c>
      <c r="F428" s="87" t="s">
        <v>9</v>
      </c>
      <c r="G428" s="87">
        <v>13</v>
      </c>
      <c r="H428" s="87" t="s">
        <v>208</v>
      </c>
      <c r="I428" s="87">
        <v>229</v>
      </c>
      <c r="J428" s="87">
        <v>13</v>
      </c>
      <c r="K428" s="87">
        <v>0</v>
      </c>
      <c r="L428" s="87" t="s">
        <v>353</v>
      </c>
      <c r="M428" s="124">
        <v>1</v>
      </c>
      <c r="N428" s="124">
        <v>1</v>
      </c>
      <c r="O428" s="87">
        <v>0.9325</v>
      </c>
      <c r="P428" s="87">
        <v>932.5</v>
      </c>
      <c r="Q428" s="87">
        <v>932.5</v>
      </c>
    </row>
    <row r="429" spans="2:17">
      <c r="B429" s="87">
        <v>414</v>
      </c>
      <c r="C429" s="87" t="s">
        <v>14</v>
      </c>
      <c r="D429" s="87">
        <v>3</v>
      </c>
      <c r="E429" s="87" t="s">
        <v>298</v>
      </c>
      <c r="F429" s="87" t="s">
        <v>9</v>
      </c>
      <c r="G429" s="87">
        <v>14</v>
      </c>
      <c r="H429" s="87" t="s">
        <v>209</v>
      </c>
      <c r="I429" s="87">
        <v>230</v>
      </c>
      <c r="J429" s="87">
        <v>14</v>
      </c>
      <c r="K429" s="87">
        <v>0</v>
      </c>
      <c r="L429" s="87" t="s">
        <v>353</v>
      </c>
      <c r="M429" s="124">
        <v>1</v>
      </c>
      <c r="N429" s="124">
        <v>1</v>
      </c>
      <c r="O429" s="87">
        <v>0.97750000000000004</v>
      </c>
      <c r="P429" s="87">
        <v>977.5</v>
      </c>
      <c r="Q429" s="87">
        <v>977.5</v>
      </c>
    </row>
    <row r="430" spans="2:17">
      <c r="B430" s="87">
        <v>415</v>
      </c>
      <c r="C430" s="87" t="s">
        <v>14</v>
      </c>
      <c r="D430" s="87">
        <v>3</v>
      </c>
      <c r="E430" s="87" t="s">
        <v>298</v>
      </c>
      <c r="F430" s="87" t="s">
        <v>9</v>
      </c>
      <c r="G430" s="87">
        <v>15</v>
      </c>
      <c r="H430" s="87" t="s">
        <v>210</v>
      </c>
      <c r="I430" s="87">
        <v>231</v>
      </c>
      <c r="J430" s="87">
        <v>15</v>
      </c>
      <c r="K430" s="87">
        <v>0</v>
      </c>
      <c r="L430" s="87" t="s">
        <v>353</v>
      </c>
      <c r="M430" s="124">
        <v>1</v>
      </c>
      <c r="N430" s="124">
        <v>1</v>
      </c>
      <c r="O430" s="87">
        <v>0.99250000000000005</v>
      </c>
      <c r="P430" s="87">
        <v>992.5</v>
      </c>
      <c r="Q430" s="87">
        <v>992.5</v>
      </c>
    </row>
    <row r="431" spans="2:17">
      <c r="B431" s="87">
        <v>416</v>
      </c>
      <c r="C431" s="87" t="s">
        <v>14</v>
      </c>
      <c r="D431" s="87">
        <v>3</v>
      </c>
      <c r="E431" s="87" t="s">
        <v>298</v>
      </c>
      <c r="F431" s="87" t="s">
        <v>9</v>
      </c>
      <c r="G431" s="87">
        <v>16</v>
      </c>
      <c r="H431" s="87" t="s">
        <v>211</v>
      </c>
      <c r="I431" s="87">
        <v>232</v>
      </c>
      <c r="J431" s="87">
        <v>16</v>
      </c>
      <c r="K431" s="87">
        <v>0</v>
      </c>
      <c r="L431" s="87" t="s">
        <v>353</v>
      </c>
      <c r="M431" s="124">
        <v>1</v>
      </c>
      <c r="N431" s="124">
        <v>1</v>
      </c>
      <c r="O431" s="87">
        <v>0.99750000000000005</v>
      </c>
      <c r="P431" s="87">
        <v>997.5</v>
      </c>
      <c r="Q431" s="87">
        <v>997.5</v>
      </c>
    </row>
    <row r="432" spans="2:17">
      <c r="B432" s="87">
        <v>417</v>
      </c>
      <c r="C432" s="87" t="s">
        <v>14</v>
      </c>
      <c r="D432" s="87">
        <v>3</v>
      </c>
      <c r="E432" s="87" t="s">
        <v>298</v>
      </c>
      <c r="F432" s="87" t="s">
        <v>10</v>
      </c>
      <c r="G432" s="87">
        <v>1</v>
      </c>
      <c r="H432" s="87" t="s">
        <v>216</v>
      </c>
      <c r="I432" s="87">
        <v>241</v>
      </c>
      <c r="J432" s="87">
        <v>1</v>
      </c>
      <c r="K432" s="87">
        <v>0</v>
      </c>
      <c r="L432" s="87" t="s">
        <v>353</v>
      </c>
      <c r="M432" s="124">
        <v>1</v>
      </c>
      <c r="N432" s="124">
        <v>1</v>
      </c>
      <c r="O432" s="87">
        <v>0.73</v>
      </c>
      <c r="P432" s="87">
        <v>730</v>
      </c>
      <c r="Q432" s="87">
        <v>730</v>
      </c>
    </row>
    <row r="433" spans="2:17">
      <c r="B433" s="87">
        <v>418</v>
      </c>
      <c r="C433" s="87" t="s">
        <v>14</v>
      </c>
      <c r="D433" s="87">
        <v>3</v>
      </c>
      <c r="E433" s="87" t="s">
        <v>298</v>
      </c>
      <c r="F433" s="87" t="s">
        <v>10</v>
      </c>
      <c r="G433" s="87">
        <v>2</v>
      </c>
      <c r="H433" s="87" t="s">
        <v>217</v>
      </c>
      <c r="I433" s="87">
        <v>242</v>
      </c>
      <c r="J433" s="87">
        <v>2</v>
      </c>
      <c r="K433" s="87">
        <v>0</v>
      </c>
      <c r="L433" s="87" t="s">
        <v>353</v>
      </c>
      <c r="M433" s="124">
        <v>1</v>
      </c>
      <c r="N433" s="124">
        <v>1</v>
      </c>
      <c r="O433" s="87">
        <v>0.91</v>
      </c>
      <c r="P433" s="87">
        <v>910</v>
      </c>
      <c r="Q433" s="87">
        <v>910</v>
      </c>
    </row>
    <row r="434" spans="2:17">
      <c r="B434" s="87">
        <v>419</v>
      </c>
      <c r="C434" s="87" t="s">
        <v>14</v>
      </c>
      <c r="D434" s="87">
        <v>3</v>
      </c>
      <c r="E434" s="87" t="s">
        <v>298</v>
      </c>
      <c r="F434" s="87" t="s">
        <v>10</v>
      </c>
      <c r="G434" s="87">
        <v>3</v>
      </c>
      <c r="H434" s="87" t="s">
        <v>218</v>
      </c>
      <c r="I434" s="87">
        <v>243</v>
      </c>
      <c r="J434" s="87">
        <v>3</v>
      </c>
      <c r="K434" s="87">
        <v>0</v>
      </c>
      <c r="L434" s="87" t="s">
        <v>353</v>
      </c>
      <c r="M434" s="124">
        <v>1</v>
      </c>
      <c r="N434" s="124">
        <v>1</v>
      </c>
      <c r="O434" s="87">
        <v>0.97</v>
      </c>
      <c r="P434" s="87">
        <v>970</v>
      </c>
      <c r="Q434" s="87">
        <v>970</v>
      </c>
    </row>
    <row r="435" spans="2:17">
      <c r="B435" s="87">
        <v>420</v>
      </c>
      <c r="C435" s="87" t="s">
        <v>14</v>
      </c>
      <c r="D435" s="87">
        <v>3</v>
      </c>
      <c r="E435" s="87" t="s">
        <v>298</v>
      </c>
      <c r="F435" s="87" t="s">
        <v>10</v>
      </c>
      <c r="G435" s="87">
        <v>4</v>
      </c>
      <c r="H435" s="87" t="s">
        <v>219</v>
      </c>
      <c r="I435" s="87">
        <v>244</v>
      </c>
      <c r="J435" s="87">
        <v>4</v>
      </c>
      <c r="K435" s="87">
        <v>0</v>
      </c>
      <c r="L435" s="87" t="s">
        <v>353</v>
      </c>
      <c r="M435" s="124">
        <v>1</v>
      </c>
      <c r="N435" s="124">
        <v>1</v>
      </c>
      <c r="O435" s="87">
        <v>0.99</v>
      </c>
      <c r="P435" s="87">
        <v>990</v>
      </c>
      <c r="Q435" s="87">
        <v>990</v>
      </c>
    </row>
    <row r="436" spans="2:17">
      <c r="B436" s="87">
        <v>421</v>
      </c>
      <c r="C436" s="87" t="s">
        <v>14</v>
      </c>
      <c r="D436" s="87">
        <v>3</v>
      </c>
      <c r="E436" s="87" t="s">
        <v>298</v>
      </c>
      <c r="F436" s="87" t="s">
        <v>10</v>
      </c>
      <c r="G436" s="87">
        <v>5</v>
      </c>
      <c r="H436" s="87" t="s">
        <v>220</v>
      </c>
      <c r="I436" s="87">
        <v>245</v>
      </c>
      <c r="J436" s="87">
        <v>5</v>
      </c>
      <c r="K436" s="87">
        <v>0</v>
      </c>
      <c r="L436" s="87" t="s">
        <v>353</v>
      </c>
      <c r="M436" s="124">
        <v>1</v>
      </c>
      <c r="N436" s="124">
        <v>1</v>
      </c>
      <c r="O436" s="87">
        <v>0.39500000000000002</v>
      </c>
      <c r="P436" s="87">
        <v>395</v>
      </c>
      <c r="Q436" s="87">
        <v>395</v>
      </c>
    </row>
    <row r="437" spans="2:17">
      <c r="B437" s="87">
        <v>422</v>
      </c>
      <c r="C437" s="87" t="s">
        <v>14</v>
      </c>
      <c r="D437" s="87">
        <v>4</v>
      </c>
      <c r="E437" s="87" t="s">
        <v>299</v>
      </c>
      <c r="F437" s="87" t="s">
        <v>10</v>
      </c>
      <c r="G437" s="87">
        <v>6</v>
      </c>
      <c r="H437" s="87" t="s">
        <v>221</v>
      </c>
      <c r="I437" s="87">
        <v>246</v>
      </c>
      <c r="J437" s="87">
        <v>6</v>
      </c>
      <c r="K437" s="87">
        <v>0</v>
      </c>
      <c r="L437" s="87" t="s">
        <v>353</v>
      </c>
      <c r="M437" s="124">
        <v>1</v>
      </c>
      <c r="N437" s="124">
        <v>1</v>
      </c>
      <c r="O437" s="87">
        <v>0.79749999999999999</v>
      </c>
      <c r="P437" s="87">
        <v>797.5</v>
      </c>
      <c r="Q437" s="87">
        <v>797.5</v>
      </c>
    </row>
    <row r="438" spans="2:17">
      <c r="B438" s="87">
        <v>423</v>
      </c>
      <c r="C438" s="87" t="s">
        <v>14</v>
      </c>
      <c r="D438" s="87">
        <v>4</v>
      </c>
      <c r="E438" s="87" t="s">
        <v>299</v>
      </c>
      <c r="F438" s="87" t="s">
        <v>10</v>
      </c>
      <c r="G438" s="87">
        <v>7</v>
      </c>
      <c r="H438" s="87" t="s">
        <v>222</v>
      </c>
      <c r="I438" s="87">
        <v>247</v>
      </c>
      <c r="J438" s="87">
        <v>7</v>
      </c>
      <c r="K438" s="87">
        <v>0</v>
      </c>
      <c r="L438" s="87" t="s">
        <v>353</v>
      </c>
      <c r="M438" s="124">
        <v>1</v>
      </c>
      <c r="N438" s="124">
        <v>1</v>
      </c>
      <c r="O438" s="87">
        <v>0.9325</v>
      </c>
      <c r="P438" s="87">
        <v>932.5</v>
      </c>
      <c r="Q438" s="87">
        <v>932.5</v>
      </c>
    </row>
    <row r="439" spans="2:17">
      <c r="B439" s="87">
        <v>424</v>
      </c>
      <c r="C439" s="87" t="s">
        <v>14</v>
      </c>
      <c r="D439" s="87">
        <v>4</v>
      </c>
      <c r="E439" s="87" t="s">
        <v>299</v>
      </c>
      <c r="F439" s="87" t="s">
        <v>10</v>
      </c>
      <c r="G439" s="87">
        <v>8</v>
      </c>
      <c r="H439" s="87" t="s">
        <v>223</v>
      </c>
      <c r="I439" s="87">
        <v>248</v>
      </c>
      <c r="J439" s="87">
        <v>8</v>
      </c>
      <c r="K439" s="87">
        <v>0</v>
      </c>
      <c r="L439" s="87" t="s">
        <v>353</v>
      </c>
      <c r="M439" s="124">
        <v>1</v>
      </c>
      <c r="N439" s="124">
        <v>1</v>
      </c>
      <c r="O439" s="87">
        <v>0.97750000000000004</v>
      </c>
      <c r="P439" s="87">
        <v>977.5</v>
      </c>
      <c r="Q439" s="87">
        <v>977.5</v>
      </c>
    </row>
    <row r="440" spans="2:17">
      <c r="B440" s="87">
        <v>425</v>
      </c>
      <c r="C440" s="87" t="s">
        <v>14</v>
      </c>
      <c r="D440" s="87">
        <v>4</v>
      </c>
      <c r="E440" s="87" t="s">
        <v>299</v>
      </c>
      <c r="F440" s="87" t="s">
        <v>10</v>
      </c>
      <c r="G440" s="87">
        <v>9</v>
      </c>
      <c r="H440" s="87" t="s">
        <v>224</v>
      </c>
      <c r="I440" s="87">
        <v>249</v>
      </c>
      <c r="J440" s="87">
        <v>9</v>
      </c>
      <c r="K440" s="87">
        <v>0</v>
      </c>
      <c r="L440" s="87" t="s">
        <v>353</v>
      </c>
      <c r="M440" s="124">
        <v>1</v>
      </c>
      <c r="N440" s="124">
        <v>1</v>
      </c>
      <c r="O440" s="87">
        <v>0.99250000000000005</v>
      </c>
      <c r="P440" s="87">
        <v>992.5</v>
      </c>
      <c r="Q440" s="87">
        <v>992.5</v>
      </c>
    </row>
    <row r="441" spans="2:17">
      <c r="B441" s="87">
        <v>426</v>
      </c>
      <c r="C441" s="87" t="s">
        <v>14</v>
      </c>
      <c r="D441" s="87">
        <v>4</v>
      </c>
      <c r="E441" s="87" t="s">
        <v>299</v>
      </c>
      <c r="F441" s="87" t="s">
        <v>10</v>
      </c>
      <c r="G441" s="87">
        <v>10</v>
      </c>
      <c r="H441" s="87" t="s">
        <v>225</v>
      </c>
      <c r="I441" s="87">
        <v>250</v>
      </c>
      <c r="J441" s="87">
        <v>10</v>
      </c>
      <c r="K441" s="87">
        <v>0</v>
      </c>
      <c r="L441" s="87" t="s">
        <v>353</v>
      </c>
      <c r="M441" s="124">
        <v>1</v>
      </c>
      <c r="N441" s="124">
        <v>1</v>
      </c>
      <c r="O441" s="87">
        <v>0.99750000000000005</v>
      </c>
      <c r="P441" s="87">
        <v>997.5</v>
      </c>
      <c r="Q441" s="87">
        <v>997.5</v>
      </c>
    </row>
    <row r="442" spans="2:17">
      <c r="B442" s="87">
        <v>427</v>
      </c>
      <c r="C442" s="87" t="s">
        <v>14</v>
      </c>
      <c r="D442" s="87">
        <v>4</v>
      </c>
      <c r="E442" s="87" t="s">
        <v>299</v>
      </c>
      <c r="F442" s="87" t="s">
        <v>10</v>
      </c>
      <c r="G442" s="87">
        <v>11</v>
      </c>
      <c r="H442" s="87" t="s">
        <v>226</v>
      </c>
      <c r="I442" s="87">
        <v>251</v>
      </c>
      <c r="J442" s="87">
        <v>11</v>
      </c>
      <c r="K442" s="87">
        <v>0</v>
      </c>
      <c r="L442" s="87" t="s">
        <v>353</v>
      </c>
      <c r="M442" s="124">
        <v>1</v>
      </c>
      <c r="N442" s="124">
        <v>1</v>
      </c>
      <c r="O442" s="87">
        <v>0.39</v>
      </c>
      <c r="P442" s="87">
        <v>390</v>
      </c>
      <c r="Q442" s="87">
        <v>390</v>
      </c>
    </row>
    <row r="443" spans="2:17">
      <c r="B443" s="87">
        <v>428</v>
      </c>
      <c r="C443" s="87" t="s">
        <v>14</v>
      </c>
      <c r="D443" s="87">
        <v>4</v>
      </c>
      <c r="E443" s="87" t="s">
        <v>299</v>
      </c>
      <c r="F443" s="87" t="s">
        <v>10</v>
      </c>
      <c r="G443" s="87">
        <v>12</v>
      </c>
      <c r="H443" s="87" t="s">
        <v>227</v>
      </c>
      <c r="I443" s="87">
        <v>252</v>
      </c>
      <c r="J443" s="87">
        <v>12</v>
      </c>
      <c r="K443" s="87">
        <v>0</v>
      </c>
      <c r="L443" s="87" t="s">
        <v>353</v>
      </c>
      <c r="M443" s="124">
        <v>1</v>
      </c>
      <c r="N443" s="124">
        <v>1</v>
      </c>
      <c r="O443" s="87">
        <v>0.79749999999999999</v>
      </c>
      <c r="P443" s="87">
        <v>797.5</v>
      </c>
      <c r="Q443" s="87">
        <v>797.5</v>
      </c>
    </row>
    <row r="444" spans="2:17">
      <c r="B444" s="87">
        <v>429</v>
      </c>
      <c r="C444" s="87" t="s">
        <v>14</v>
      </c>
      <c r="D444" s="87">
        <v>4</v>
      </c>
      <c r="E444" s="87" t="s">
        <v>299</v>
      </c>
      <c r="F444" s="87" t="s">
        <v>10</v>
      </c>
      <c r="G444" s="87">
        <v>13</v>
      </c>
      <c r="H444" s="87" t="s">
        <v>228</v>
      </c>
      <c r="I444" s="87">
        <v>253</v>
      </c>
      <c r="J444" s="87">
        <v>13</v>
      </c>
      <c r="K444" s="87">
        <v>0</v>
      </c>
      <c r="L444" s="87" t="s">
        <v>353</v>
      </c>
      <c r="M444" s="124">
        <v>1</v>
      </c>
      <c r="N444" s="124">
        <v>1</v>
      </c>
      <c r="O444" s="87">
        <v>0.9325</v>
      </c>
      <c r="P444" s="87">
        <v>932.5</v>
      </c>
      <c r="Q444" s="87">
        <v>932.5</v>
      </c>
    </row>
    <row r="445" spans="2:17">
      <c r="B445" s="87">
        <v>430</v>
      </c>
      <c r="C445" s="87" t="s">
        <v>14</v>
      </c>
      <c r="D445" s="87">
        <v>4</v>
      </c>
      <c r="E445" s="87" t="s">
        <v>299</v>
      </c>
      <c r="F445" s="87" t="s">
        <v>10</v>
      </c>
      <c r="G445" s="87">
        <v>14</v>
      </c>
      <c r="H445" s="87" t="s">
        <v>229</v>
      </c>
      <c r="I445" s="87">
        <v>254</v>
      </c>
      <c r="J445" s="87">
        <v>14</v>
      </c>
      <c r="K445" s="87">
        <v>0</v>
      </c>
      <c r="L445" s="87" t="s">
        <v>353</v>
      </c>
      <c r="M445" s="124">
        <v>1</v>
      </c>
      <c r="N445" s="124">
        <v>1</v>
      </c>
      <c r="O445" s="87">
        <v>0.97750000000000004</v>
      </c>
      <c r="P445" s="87">
        <v>977.5</v>
      </c>
      <c r="Q445" s="87">
        <v>977.5</v>
      </c>
    </row>
    <row r="446" spans="2:17">
      <c r="B446" s="87">
        <v>431</v>
      </c>
      <c r="C446" s="87" t="s">
        <v>14</v>
      </c>
      <c r="D446" s="87">
        <v>4</v>
      </c>
      <c r="E446" s="87" t="s">
        <v>299</v>
      </c>
      <c r="F446" s="87" t="s">
        <v>10</v>
      </c>
      <c r="G446" s="87">
        <v>15</v>
      </c>
      <c r="H446" s="87" t="s">
        <v>230</v>
      </c>
      <c r="I446" s="87">
        <v>255</v>
      </c>
      <c r="J446" s="87">
        <v>15</v>
      </c>
      <c r="K446" s="87">
        <v>0</v>
      </c>
      <c r="L446" s="87" t="s">
        <v>353</v>
      </c>
      <c r="M446" s="124">
        <v>1</v>
      </c>
      <c r="N446" s="124">
        <v>1</v>
      </c>
      <c r="O446" s="87">
        <v>0.99250000000000005</v>
      </c>
      <c r="P446" s="87">
        <v>992.5</v>
      </c>
      <c r="Q446" s="87">
        <v>992.5</v>
      </c>
    </row>
    <row r="447" spans="2:17">
      <c r="B447" s="87">
        <v>432</v>
      </c>
      <c r="C447" s="87" t="s">
        <v>14</v>
      </c>
      <c r="D447" s="87">
        <v>4</v>
      </c>
      <c r="E447" s="87" t="s">
        <v>299</v>
      </c>
      <c r="F447" s="87" t="s">
        <v>10</v>
      </c>
      <c r="G447" s="87">
        <v>16</v>
      </c>
      <c r="H447" s="87" t="s">
        <v>231</v>
      </c>
      <c r="I447" s="87">
        <v>256</v>
      </c>
      <c r="J447" s="87">
        <v>16</v>
      </c>
      <c r="K447" s="87">
        <v>0</v>
      </c>
      <c r="L447" s="87" t="s">
        <v>353</v>
      </c>
      <c r="M447" s="124">
        <v>1</v>
      </c>
      <c r="N447" s="124">
        <v>1</v>
      </c>
      <c r="O447" s="87">
        <v>0.99750000000000005</v>
      </c>
      <c r="P447" s="87">
        <v>997.5</v>
      </c>
      <c r="Q447" s="87">
        <v>997.5</v>
      </c>
    </row>
    <row r="448" spans="2:17">
      <c r="B448" s="87">
        <v>433</v>
      </c>
      <c r="C448" s="87" t="s">
        <v>14</v>
      </c>
      <c r="D448" s="87">
        <v>4</v>
      </c>
      <c r="E448" s="87" t="s">
        <v>299</v>
      </c>
      <c r="F448" s="87" t="s">
        <v>11</v>
      </c>
      <c r="G448" s="87">
        <v>1</v>
      </c>
      <c r="H448" s="87" t="s">
        <v>236</v>
      </c>
      <c r="I448" s="87">
        <v>265</v>
      </c>
      <c r="J448" s="87">
        <v>1</v>
      </c>
      <c r="K448" s="87">
        <v>0</v>
      </c>
      <c r="L448" s="87" t="s">
        <v>353</v>
      </c>
      <c r="M448" s="124">
        <v>1</v>
      </c>
      <c r="N448" s="124">
        <v>1</v>
      </c>
      <c r="O448" s="87">
        <v>0.73</v>
      </c>
      <c r="P448" s="87">
        <v>730</v>
      </c>
      <c r="Q448" s="87">
        <v>730</v>
      </c>
    </row>
    <row r="449" spans="2:17">
      <c r="B449" s="87">
        <v>434</v>
      </c>
      <c r="C449" s="87" t="s">
        <v>14</v>
      </c>
      <c r="D449" s="87">
        <v>4</v>
      </c>
      <c r="E449" s="87" t="s">
        <v>299</v>
      </c>
      <c r="F449" s="87" t="s">
        <v>11</v>
      </c>
      <c r="G449" s="87">
        <v>2</v>
      </c>
      <c r="H449" s="87" t="s">
        <v>237</v>
      </c>
      <c r="I449" s="87">
        <v>266</v>
      </c>
      <c r="J449" s="87">
        <v>2</v>
      </c>
      <c r="K449" s="87">
        <v>0</v>
      </c>
      <c r="L449" s="87" t="s">
        <v>353</v>
      </c>
      <c r="M449" s="124">
        <v>1</v>
      </c>
      <c r="N449" s="124">
        <v>1</v>
      </c>
      <c r="O449" s="87">
        <v>0.91</v>
      </c>
      <c r="P449" s="87">
        <v>910</v>
      </c>
      <c r="Q449" s="87">
        <v>910</v>
      </c>
    </row>
    <row r="450" spans="2:17">
      <c r="B450" s="87">
        <v>435</v>
      </c>
      <c r="C450" s="87" t="s">
        <v>14</v>
      </c>
      <c r="D450" s="87">
        <v>4</v>
      </c>
      <c r="E450" s="87" t="s">
        <v>299</v>
      </c>
      <c r="F450" s="87" t="s">
        <v>11</v>
      </c>
      <c r="G450" s="87">
        <v>3</v>
      </c>
      <c r="H450" s="87" t="s">
        <v>238</v>
      </c>
      <c r="I450" s="87">
        <v>267</v>
      </c>
      <c r="J450" s="87">
        <v>3</v>
      </c>
      <c r="K450" s="87">
        <v>0</v>
      </c>
      <c r="L450" s="87" t="s">
        <v>353</v>
      </c>
      <c r="M450" s="124">
        <v>1</v>
      </c>
      <c r="N450" s="124">
        <v>1</v>
      </c>
      <c r="O450" s="87">
        <v>0.97</v>
      </c>
      <c r="P450" s="87">
        <v>970</v>
      </c>
      <c r="Q450" s="87">
        <v>970</v>
      </c>
    </row>
    <row r="451" spans="2:17">
      <c r="B451" s="87">
        <v>436</v>
      </c>
      <c r="C451" s="87" t="s">
        <v>14</v>
      </c>
      <c r="D451" s="87">
        <v>4</v>
      </c>
      <c r="E451" s="87" t="s">
        <v>299</v>
      </c>
      <c r="F451" s="87" t="s">
        <v>11</v>
      </c>
      <c r="G451" s="87">
        <v>4</v>
      </c>
      <c r="H451" s="87" t="s">
        <v>239</v>
      </c>
      <c r="I451" s="87">
        <v>268</v>
      </c>
      <c r="J451" s="87">
        <v>4</v>
      </c>
      <c r="K451" s="87">
        <v>0</v>
      </c>
      <c r="L451" s="87" t="s">
        <v>353</v>
      </c>
      <c r="M451" s="124">
        <v>1</v>
      </c>
      <c r="N451" s="124">
        <v>1</v>
      </c>
      <c r="O451" s="87">
        <v>0.99</v>
      </c>
      <c r="P451" s="87">
        <v>990</v>
      </c>
      <c r="Q451" s="87">
        <v>990</v>
      </c>
    </row>
    <row r="452" spans="2:17">
      <c r="B452" s="87">
        <v>437</v>
      </c>
      <c r="C452" s="87" t="s">
        <v>14</v>
      </c>
      <c r="D452" s="87">
        <v>4</v>
      </c>
      <c r="E452" s="87" t="s">
        <v>299</v>
      </c>
      <c r="F452" s="87" t="s">
        <v>11</v>
      </c>
      <c r="G452" s="87">
        <v>5</v>
      </c>
      <c r="H452" s="87" t="s">
        <v>240</v>
      </c>
      <c r="I452" s="87">
        <v>269</v>
      </c>
      <c r="J452" s="87">
        <v>5</v>
      </c>
      <c r="K452" s="87">
        <v>0</v>
      </c>
      <c r="L452" s="87" t="s">
        <v>353</v>
      </c>
      <c r="M452" s="124">
        <v>1</v>
      </c>
      <c r="N452" s="124">
        <v>1</v>
      </c>
      <c r="O452" s="87">
        <v>0.39500000000000002</v>
      </c>
      <c r="P452" s="87">
        <v>395</v>
      </c>
      <c r="Q452" s="87">
        <v>395</v>
      </c>
    </row>
    <row r="453" spans="2:17">
      <c r="B453" s="87">
        <v>438</v>
      </c>
      <c r="C453" s="87" t="s">
        <v>14</v>
      </c>
      <c r="D453" s="87">
        <v>4</v>
      </c>
      <c r="E453" s="87" t="s">
        <v>299</v>
      </c>
      <c r="F453" s="87" t="s">
        <v>11</v>
      </c>
      <c r="G453" s="87">
        <v>6</v>
      </c>
      <c r="H453" s="87" t="s">
        <v>241</v>
      </c>
      <c r="I453" s="87">
        <v>270</v>
      </c>
      <c r="J453" s="87">
        <v>6</v>
      </c>
      <c r="K453" s="87">
        <v>0</v>
      </c>
      <c r="L453" s="87" t="s">
        <v>353</v>
      </c>
      <c r="M453" s="124">
        <v>1</v>
      </c>
      <c r="N453" s="124">
        <v>1</v>
      </c>
      <c r="O453" s="87">
        <v>0.79749999999999999</v>
      </c>
      <c r="P453" s="87">
        <v>797.5</v>
      </c>
      <c r="Q453" s="87">
        <v>797.5</v>
      </c>
    </row>
    <row r="454" spans="2:17">
      <c r="B454" s="87">
        <v>439</v>
      </c>
      <c r="C454" s="87" t="s">
        <v>14</v>
      </c>
      <c r="D454" s="87">
        <v>4</v>
      </c>
      <c r="E454" s="87" t="s">
        <v>299</v>
      </c>
      <c r="F454" s="87" t="s">
        <v>11</v>
      </c>
      <c r="G454" s="87">
        <v>7</v>
      </c>
      <c r="H454" s="87" t="s">
        <v>242</v>
      </c>
      <c r="I454" s="87">
        <v>271</v>
      </c>
      <c r="J454" s="87">
        <v>7</v>
      </c>
      <c r="K454" s="87">
        <v>0</v>
      </c>
      <c r="L454" s="87" t="s">
        <v>353</v>
      </c>
      <c r="M454" s="124">
        <v>1</v>
      </c>
      <c r="N454" s="124">
        <v>1</v>
      </c>
      <c r="O454" s="87">
        <v>0.9325</v>
      </c>
      <c r="P454" s="87">
        <v>932.5</v>
      </c>
      <c r="Q454" s="87">
        <v>932.5</v>
      </c>
    </row>
    <row r="455" spans="2:17">
      <c r="B455" s="87">
        <v>440</v>
      </c>
      <c r="C455" s="87" t="s">
        <v>14</v>
      </c>
      <c r="D455" s="87">
        <v>4</v>
      </c>
      <c r="E455" s="87" t="s">
        <v>299</v>
      </c>
      <c r="F455" s="87" t="s">
        <v>11</v>
      </c>
      <c r="G455" s="87">
        <v>8</v>
      </c>
      <c r="H455" s="87" t="s">
        <v>243</v>
      </c>
      <c r="I455" s="87">
        <v>272</v>
      </c>
      <c r="J455" s="87">
        <v>8</v>
      </c>
      <c r="K455" s="87">
        <v>0</v>
      </c>
      <c r="L455" s="87" t="s">
        <v>353</v>
      </c>
      <c r="M455" s="124">
        <v>1</v>
      </c>
      <c r="N455" s="124">
        <v>1</v>
      </c>
      <c r="O455" s="87">
        <v>0.97750000000000004</v>
      </c>
      <c r="P455" s="87">
        <v>977.5</v>
      </c>
      <c r="Q455" s="87">
        <v>977.5</v>
      </c>
    </row>
    <row r="456" spans="2:17">
      <c r="B456" s="87">
        <v>441</v>
      </c>
      <c r="C456" s="87" t="s">
        <v>14</v>
      </c>
      <c r="D456" s="87">
        <v>4</v>
      </c>
      <c r="E456" s="87" t="s">
        <v>299</v>
      </c>
      <c r="F456" s="87" t="s">
        <v>11</v>
      </c>
      <c r="G456" s="87">
        <v>9</v>
      </c>
      <c r="H456" s="87" t="s">
        <v>244</v>
      </c>
      <c r="I456" s="87">
        <v>273</v>
      </c>
      <c r="J456" s="87">
        <v>9</v>
      </c>
      <c r="K456" s="87">
        <v>0</v>
      </c>
      <c r="L456" s="87" t="s">
        <v>353</v>
      </c>
      <c r="M456" s="124">
        <v>1</v>
      </c>
      <c r="N456" s="124">
        <v>1</v>
      </c>
      <c r="O456" s="87">
        <v>0.99250000000000005</v>
      </c>
      <c r="P456" s="87">
        <v>992.5</v>
      </c>
      <c r="Q456" s="87">
        <v>992.5</v>
      </c>
    </row>
    <row r="457" spans="2:17">
      <c r="B457" s="87">
        <v>442</v>
      </c>
      <c r="C457" s="87" t="s">
        <v>14</v>
      </c>
      <c r="D457" s="87">
        <v>4</v>
      </c>
      <c r="E457" s="87" t="s">
        <v>299</v>
      </c>
      <c r="F457" s="87" t="s">
        <v>11</v>
      </c>
      <c r="G457" s="87">
        <v>10</v>
      </c>
      <c r="H457" s="87" t="s">
        <v>245</v>
      </c>
      <c r="I457" s="87">
        <v>274</v>
      </c>
      <c r="J457" s="87">
        <v>10</v>
      </c>
      <c r="K457" s="87">
        <v>0</v>
      </c>
      <c r="L457" s="87" t="s">
        <v>353</v>
      </c>
      <c r="M457" s="124">
        <v>1</v>
      </c>
      <c r="N457" s="124">
        <v>1</v>
      </c>
      <c r="O457" s="87">
        <v>0.99750000000000005</v>
      </c>
      <c r="P457" s="87">
        <v>997.5</v>
      </c>
      <c r="Q457" s="87">
        <v>997.5</v>
      </c>
    </row>
    <row r="458" spans="2:17">
      <c r="B458" s="87">
        <v>443</v>
      </c>
      <c r="C458" s="87" t="s">
        <v>14</v>
      </c>
      <c r="D458" s="87">
        <v>4</v>
      </c>
      <c r="E458" s="87" t="s">
        <v>299</v>
      </c>
      <c r="F458" s="87" t="s">
        <v>11</v>
      </c>
      <c r="G458" s="87">
        <v>11</v>
      </c>
      <c r="H458" s="87" t="s">
        <v>246</v>
      </c>
      <c r="I458" s="87">
        <v>275</v>
      </c>
      <c r="J458" s="87">
        <v>11</v>
      </c>
      <c r="K458" s="87">
        <v>0</v>
      </c>
      <c r="L458" s="87" t="s">
        <v>353</v>
      </c>
      <c r="M458" s="124">
        <v>1</v>
      </c>
      <c r="N458" s="124">
        <v>1</v>
      </c>
      <c r="O458" s="87">
        <v>0.39</v>
      </c>
      <c r="P458" s="87">
        <v>390</v>
      </c>
      <c r="Q458" s="87">
        <v>390</v>
      </c>
    </row>
    <row r="459" spans="2:17">
      <c r="B459" s="87">
        <v>444</v>
      </c>
      <c r="C459" s="87" t="s">
        <v>14</v>
      </c>
      <c r="D459" s="87">
        <v>4</v>
      </c>
      <c r="E459" s="87" t="s">
        <v>299</v>
      </c>
      <c r="F459" s="87" t="s">
        <v>11</v>
      </c>
      <c r="G459" s="87">
        <v>12</v>
      </c>
      <c r="H459" s="87" t="s">
        <v>247</v>
      </c>
      <c r="I459" s="87">
        <v>276</v>
      </c>
      <c r="J459" s="87">
        <v>12</v>
      </c>
      <c r="K459" s="87">
        <v>0</v>
      </c>
      <c r="L459" s="87" t="s">
        <v>353</v>
      </c>
      <c r="M459" s="124">
        <v>1</v>
      </c>
      <c r="N459" s="124">
        <v>1</v>
      </c>
      <c r="O459" s="87">
        <v>0.79749999999999999</v>
      </c>
      <c r="P459" s="87">
        <v>797.5</v>
      </c>
      <c r="Q459" s="87">
        <v>797.5</v>
      </c>
    </row>
    <row r="460" spans="2:17">
      <c r="B460" s="87">
        <v>445</v>
      </c>
      <c r="C460" s="87" t="s">
        <v>14</v>
      </c>
      <c r="D460" s="87">
        <v>4</v>
      </c>
      <c r="E460" s="87" t="s">
        <v>299</v>
      </c>
      <c r="F460" s="87" t="s">
        <v>11</v>
      </c>
      <c r="G460" s="87">
        <v>13</v>
      </c>
      <c r="H460" s="87" t="s">
        <v>248</v>
      </c>
      <c r="I460" s="87">
        <v>277</v>
      </c>
      <c r="J460" s="87">
        <v>13</v>
      </c>
      <c r="K460" s="87">
        <v>0</v>
      </c>
      <c r="L460" s="87" t="s">
        <v>353</v>
      </c>
      <c r="M460" s="124">
        <v>1</v>
      </c>
      <c r="N460" s="124">
        <v>1</v>
      </c>
      <c r="O460" s="87">
        <v>0.9325</v>
      </c>
      <c r="P460" s="87">
        <v>932.5</v>
      </c>
      <c r="Q460" s="87">
        <v>932.5</v>
      </c>
    </row>
    <row r="461" spans="2:17">
      <c r="B461" s="87">
        <v>446</v>
      </c>
      <c r="C461" s="87" t="s">
        <v>14</v>
      </c>
      <c r="D461" s="87">
        <v>4</v>
      </c>
      <c r="E461" s="87" t="s">
        <v>299</v>
      </c>
      <c r="F461" s="87" t="s">
        <v>11</v>
      </c>
      <c r="G461" s="87">
        <v>14</v>
      </c>
      <c r="H461" s="87" t="s">
        <v>249</v>
      </c>
      <c r="I461" s="87">
        <v>278</v>
      </c>
      <c r="J461" s="87">
        <v>14</v>
      </c>
      <c r="K461" s="87">
        <v>0</v>
      </c>
      <c r="L461" s="87" t="s">
        <v>353</v>
      </c>
      <c r="M461" s="124">
        <v>1</v>
      </c>
      <c r="N461" s="124">
        <v>1</v>
      </c>
      <c r="O461" s="87">
        <v>0.97750000000000004</v>
      </c>
      <c r="P461" s="87">
        <v>977.5</v>
      </c>
      <c r="Q461" s="87">
        <v>977.5</v>
      </c>
    </row>
    <row r="462" spans="2:17">
      <c r="B462" s="87">
        <v>447</v>
      </c>
      <c r="C462" s="87" t="s">
        <v>14</v>
      </c>
      <c r="D462" s="87">
        <v>4</v>
      </c>
      <c r="E462" s="87" t="s">
        <v>299</v>
      </c>
      <c r="F462" s="87" t="s">
        <v>11</v>
      </c>
      <c r="G462" s="87">
        <v>15</v>
      </c>
      <c r="H462" s="87" t="s">
        <v>250</v>
      </c>
      <c r="I462" s="87">
        <v>279</v>
      </c>
      <c r="J462" s="87">
        <v>15</v>
      </c>
      <c r="K462" s="87">
        <v>0</v>
      </c>
      <c r="L462" s="87" t="s">
        <v>353</v>
      </c>
      <c r="M462" s="124">
        <v>1</v>
      </c>
      <c r="N462" s="124">
        <v>1</v>
      </c>
      <c r="O462" s="87">
        <v>0.99250000000000005</v>
      </c>
      <c r="P462" s="87">
        <v>992.5</v>
      </c>
      <c r="Q462" s="87">
        <v>992.5</v>
      </c>
    </row>
    <row r="463" spans="2:17">
      <c r="B463" s="87">
        <v>448</v>
      </c>
      <c r="C463" s="87" t="s">
        <v>14</v>
      </c>
      <c r="D463" s="87">
        <v>4</v>
      </c>
      <c r="E463" s="87" t="s">
        <v>299</v>
      </c>
      <c r="F463" s="87" t="s">
        <v>11</v>
      </c>
      <c r="G463" s="87">
        <v>16</v>
      </c>
      <c r="H463" s="87" t="s">
        <v>251</v>
      </c>
      <c r="I463" s="87">
        <v>280</v>
      </c>
      <c r="J463" s="87">
        <v>16</v>
      </c>
      <c r="K463" s="87">
        <v>0</v>
      </c>
      <c r="L463" s="87" t="s">
        <v>353</v>
      </c>
      <c r="M463" s="124">
        <v>1</v>
      </c>
      <c r="N463" s="124">
        <v>1</v>
      </c>
      <c r="O463" s="87">
        <v>0.99750000000000005</v>
      </c>
      <c r="P463" s="87">
        <v>997.5</v>
      </c>
      <c r="Q463" s="87">
        <v>997.5</v>
      </c>
    </row>
    <row r="464" spans="2:17">
      <c r="B464" s="87">
        <v>449</v>
      </c>
      <c r="C464" s="87" t="s">
        <v>14</v>
      </c>
      <c r="D464" s="87">
        <v>4</v>
      </c>
      <c r="E464" s="87" t="s">
        <v>299</v>
      </c>
      <c r="F464" s="87" t="s">
        <v>12</v>
      </c>
      <c r="G464" s="87">
        <v>1</v>
      </c>
      <c r="H464" s="87" t="s">
        <v>256</v>
      </c>
      <c r="I464" s="87">
        <v>289</v>
      </c>
      <c r="J464" s="87">
        <v>1</v>
      </c>
      <c r="K464" s="87">
        <v>0</v>
      </c>
      <c r="L464" s="87" t="s">
        <v>353</v>
      </c>
      <c r="M464" s="124">
        <v>1</v>
      </c>
      <c r="N464" s="124">
        <v>1</v>
      </c>
      <c r="O464" s="87">
        <v>0.73</v>
      </c>
      <c r="P464" s="87">
        <v>730</v>
      </c>
      <c r="Q464" s="87">
        <v>730</v>
      </c>
    </row>
    <row r="465" spans="2:17">
      <c r="B465" s="87">
        <v>450</v>
      </c>
      <c r="C465" s="87" t="s">
        <v>14</v>
      </c>
      <c r="D465" s="87">
        <v>4</v>
      </c>
      <c r="E465" s="87" t="s">
        <v>299</v>
      </c>
      <c r="F465" s="87" t="s">
        <v>12</v>
      </c>
      <c r="G465" s="87">
        <v>2</v>
      </c>
      <c r="H465" s="87" t="s">
        <v>257</v>
      </c>
      <c r="I465" s="87">
        <v>290</v>
      </c>
      <c r="J465" s="87">
        <v>2</v>
      </c>
      <c r="K465" s="87">
        <v>0</v>
      </c>
      <c r="L465" s="87" t="s">
        <v>353</v>
      </c>
      <c r="M465" s="124">
        <v>1</v>
      </c>
      <c r="N465" s="124">
        <v>1</v>
      </c>
      <c r="O465" s="87">
        <v>0.91</v>
      </c>
      <c r="P465" s="87">
        <v>910</v>
      </c>
      <c r="Q465" s="87">
        <v>910</v>
      </c>
    </row>
    <row r="466" spans="2:17">
      <c r="B466" s="87">
        <v>451</v>
      </c>
      <c r="C466" s="87" t="s">
        <v>14</v>
      </c>
      <c r="D466" s="87">
        <v>4</v>
      </c>
      <c r="E466" s="87" t="s">
        <v>299</v>
      </c>
      <c r="F466" s="87" t="s">
        <v>12</v>
      </c>
      <c r="G466" s="87">
        <v>3</v>
      </c>
      <c r="H466" s="87" t="s">
        <v>258</v>
      </c>
      <c r="I466" s="87">
        <v>291</v>
      </c>
      <c r="J466" s="87">
        <v>3</v>
      </c>
      <c r="K466" s="87">
        <v>0</v>
      </c>
      <c r="L466" s="87" t="s">
        <v>353</v>
      </c>
      <c r="M466" s="124">
        <v>1</v>
      </c>
      <c r="N466" s="124">
        <v>1</v>
      </c>
      <c r="O466" s="87">
        <v>0.97</v>
      </c>
      <c r="P466" s="87">
        <v>970</v>
      </c>
      <c r="Q466" s="87">
        <v>970</v>
      </c>
    </row>
    <row r="467" spans="2:17">
      <c r="B467" s="87">
        <v>452</v>
      </c>
      <c r="C467" s="87" t="s">
        <v>14</v>
      </c>
      <c r="D467" s="87">
        <v>4</v>
      </c>
      <c r="E467" s="87" t="s">
        <v>299</v>
      </c>
      <c r="F467" s="87" t="s">
        <v>12</v>
      </c>
      <c r="G467" s="87">
        <v>4</v>
      </c>
      <c r="H467" s="87" t="s">
        <v>259</v>
      </c>
      <c r="I467" s="87">
        <v>292</v>
      </c>
      <c r="J467" s="87">
        <v>4</v>
      </c>
      <c r="K467" s="87">
        <v>0</v>
      </c>
      <c r="L467" s="87" t="s">
        <v>353</v>
      </c>
      <c r="M467" s="124">
        <v>1</v>
      </c>
      <c r="N467" s="124">
        <v>1</v>
      </c>
      <c r="O467" s="87">
        <v>0.99</v>
      </c>
      <c r="P467" s="87">
        <v>990</v>
      </c>
      <c r="Q467" s="87">
        <v>990</v>
      </c>
    </row>
    <row r="468" spans="2:17">
      <c r="B468" s="87">
        <v>453</v>
      </c>
      <c r="C468" s="87" t="s">
        <v>14</v>
      </c>
      <c r="D468" s="87">
        <v>4</v>
      </c>
      <c r="E468" s="87" t="s">
        <v>299</v>
      </c>
      <c r="F468" s="87" t="s">
        <v>12</v>
      </c>
      <c r="G468" s="87">
        <v>5</v>
      </c>
      <c r="H468" s="87" t="s">
        <v>260</v>
      </c>
      <c r="I468" s="87">
        <v>293</v>
      </c>
      <c r="J468" s="87">
        <v>5</v>
      </c>
      <c r="K468" s="87">
        <v>0</v>
      </c>
      <c r="L468" s="87" t="s">
        <v>353</v>
      </c>
      <c r="M468" s="124">
        <v>1</v>
      </c>
      <c r="N468" s="124">
        <v>1</v>
      </c>
      <c r="O468" s="87">
        <v>0.39500000000000002</v>
      </c>
      <c r="P468" s="87">
        <v>395</v>
      </c>
      <c r="Q468" s="87">
        <v>395</v>
      </c>
    </row>
    <row r="469" spans="2:17">
      <c r="B469" s="87">
        <v>454</v>
      </c>
      <c r="C469" s="87" t="s">
        <v>14</v>
      </c>
      <c r="D469" s="87">
        <v>4</v>
      </c>
      <c r="E469" s="87" t="s">
        <v>299</v>
      </c>
      <c r="F469" s="87" t="s">
        <v>12</v>
      </c>
      <c r="G469" s="87">
        <v>6</v>
      </c>
      <c r="H469" s="87" t="s">
        <v>261</v>
      </c>
      <c r="I469" s="87">
        <v>294</v>
      </c>
      <c r="J469" s="87">
        <v>6</v>
      </c>
      <c r="K469" s="87">
        <v>0</v>
      </c>
      <c r="L469" s="87" t="s">
        <v>353</v>
      </c>
      <c r="M469" s="124">
        <v>1</v>
      </c>
      <c r="N469" s="124">
        <v>1</v>
      </c>
      <c r="O469" s="87">
        <v>0.79749999999999999</v>
      </c>
      <c r="P469" s="87">
        <v>797.5</v>
      </c>
      <c r="Q469" s="87">
        <v>797.5</v>
      </c>
    </row>
    <row r="470" spans="2:17">
      <c r="B470" s="87">
        <v>455</v>
      </c>
      <c r="C470" s="87" t="s">
        <v>14</v>
      </c>
      <c r="D470" s="87">
        <v>4</v>
      </c>
      <c r="E470" s="87" t="s">
        <v>299</v>
      </c>
      <c r="F470" s="87" t="s">
        <v>12</v>
      </c>
      <c r="G470" s="87">
        <v>7</v>
      </c>
      <c r="H470" s="87" t="s">
        <v>262</v>
      </c>
      <c r="I470" s="87">
        <v>295</v>
      </c>
      <c r="J470" s="87">
        <v>7</v>
      </c>
      <c r="K470" s="87">
        <v>0</v>
      </c>
      <c r="L470" s="87" t="s">
        <v>353</v>
      </c>
      <c r="M470" s="124">
        <v>1</v>
      </c>
      <c r="N470" s="124">
        <v>1</v>
      </c>
      <c r="O470" s="87">
        <v>0.9325</v>
      </c>
      <c r="P470" s="87">
        <v>932.5</v>
      </c>
      <c r="Q470" s="87">
        <v>932.5</v>
      </c>
    </row>
    <row r="471" spans="2:17">
      <c r="B471" s="87">
        <v>456</v>
      </c>
      <c r="C471" s="87" t="s">
        <v>14</v>
      </c>
      <c r="D471" s="87">
        <v>4</v>
      </c>
      <c r="E471" s="87" t="s">
        <v>299</v>
      </c>
      <c r="F471" s="87" t="s">
        <v>12</v>
      </c>
      <c r="G471" s="87">
        <v>8</v>
      </c>
      <c r="H471" s="87" t="s">
        <v>263</v>
      </c>
      <c r="I471" s="87">
        <v>296</v>
      </c>
      <c r="J471" s="87">
        <v>8</v>
      </c>
      <c r="K471" s="87">
        <v>0</v>
      </c>
      <c r="L471" s="87" t="s">
        <v>353</v>
      </c>
      <c r="M471" s="124">
        <v>1</v>
      </c>
      <c r="N471" s="124">
        <v>1</v>
      </c>
      <c r="O471" s="87">
        <v>0.97750000000000004</v>
      </c>
      <c r="P471" s="87">
        <v>977.5</v>
      </c>
      <c r="Q471" s="87">
        <v>977.5</v>
      </c>
    </row>
    <row r="472" spans="2:17">
      <c r="B472" s="87">
        <v>457</v>
      </c>
      <c r="C472" s="87" t="s">
        <v>14</v>
      </c>
      <c r="D472" s="87">
        <v>4</v>
      </c>
      <c r="E472" s="87" t="s">
        <v>299</v>
      </c>
      <c r="F472" s="87" t="s">
        <v>12</v>
      </c>
      <c r="G472" s="87">
        <v>9</v>
      </c>
      <c r="H472" s="87" t="s">
        <v>264</v>
      </c>
      <c r="I472" s="87">
        <v>297</v>
      </c>
      <c r="J472" s="87">
        <v>9</v>
      </c>
      <c r="K472" s="87">
        <v>0</v>
      </c>
      <c r="L472" s="87" t="s">
        <v>353</v>
      </c>
      <c r="M472" s="124">
        <v>1</v>
      </c>
      <c r="N472" s="124">
        <v>1</v>
      </c>
      <c r="O472" s="87">
        <v>0.99250000000000005</v>
      </c>
      <c r="P472" s="87">
        <v>992.5</v>
      </c>
      <c r="Q472" s="87">
        <v>992.5</v>
      </c>
    </row>
    <row r="473" spans="2:17">
      <c r="B473" s="87">
        <v>458</v>
      </c>
      <c r="C473" s="87" t="s">
        <v>14</v>
      </c>
      <c r="D473" s="87">
        <v>4</v>
      </c>
      <c r="E473" s="87" t="s">
        <v>299</v>
      </c>
      <c r="F473" s="87" t="s">
        <v>12</v>
      </c>
      <c r="G473" s="87">
        <v>10</v>
      </c>
      <c r="H473" s="87" t="s">
        <v>265</v>
      </c>
      <c r="I473" s="87">
        <v>298</v>
      </c>
      <c r="J473" s="87">
        <v>10</v>
      </c>
      <c r="K473" s="87">
        <v>0</v>
      </c>
      <c r="L473" s="87" t="s">
        <v>353</v>
      </c>
      <c r="M473" s="124">
        <v>1</v>
      </c>
      <c r="N473" s="124">
        <v>1</v>
      </c>
      <c r="O473" s="87">
        <v>0.99750000000000005</v>
      </c>
      <c r="P473" s="87">
        <v>997.5</v>
      </c>
      <c r="Q473" s="87">
        <v>997.5</v>
      </c>
    </row>
    <row r="474" spans="2:17">
      <c r="B474" s="87">
        <v>459</v>
      </c>
      <c r="C474" s="87" t="s">
        <v>14</v>
      </c>
      <c r="D474" s="87">
        <v>4</v>
      </c>
      <c r="E474" s="87" t="s">
        <v>299</v>
      </c>
      <c r="F474" s="87" t="s">
        <v>12</v>
      </c>
      <c r="G474" s="87">
        <v>11</v>
      </c>
      <c r="H474" s="87" t="s">
        <v>266</v>
      </c>
      <c r="I474" s="87">
        <v>299</v>
      </c>
      <c r="J474" s="87">
        <v>11</v>
      </c>
      <c r="K474" s="87">
        <v>0</v>
      </c>
      <c r="L474" s="87" t="s">
        <v>353</v>
      </c>
      <c r="M474" s="124">
        <v>1</v>
      </c>
      <c r="N474" s="124">
        <v>1</v>
      </c>
      <c r="O474" s="87">
        <v>0.39</v>
      </c>
      <c r="P474" s="87">
        <v>390</v>
      </c>
      <c r="Q474" s="87">
        <v>390</v>
      </c>
    </row>
    <row r="475" spans="2:17">
      <c r="B475" s="87">
        <v>460</v>
      </c>
      <c r="C475" s="87" t="s">
        <v>14</v>
      </c>
      <c r="D475" s="87">
        <v>4</v>
      </c>
      <c r="E475" s="87" t="s">
        <v>299</v>
      </c>
      <c r="F475" s="87" t="s">
        <v>12</v>
      </c>
      <c r="G475" s="87">
        <v>12</v>
      </c>
      <c r="H475" s="87" t="s">
        <v>267</v>
      </c>
      <c r="I475" s="87">
        <v>300</v>
      </c>
      <c r="J475" s="87">
        <v>12</v>
      </c>
      <c r="K475" s="87">
        <v>0</v>
      </c>
      <c r="L475" s="87" t="s">
        <v>353</v>
      </c>
      <c r="M475" s="124">
        <v>1</v>
      </c>
      <c r="N475" s="124">
        <v>1</v>
      </c>
      <c r="O475" s="87">
        <v>0.79749999999999999</v>
      </c>
      <c r="P475" s="87">
        <v>797.5</v>
      </c>
      <c r="Q475" s="87">
        <v>797.5</v>
      </c>
    </row>
    <row r="476" spans="2:17">
      <c r="B476" s="87">
        <v>461</v>
      </c>
      <c r="C476" s="87" t="s">
        <v>14</v>
      </c>
      <c r="D476" s="87">
        <v>4</v>
      </c>
      <c r="E476" s="87" t="s">
        <v>299</v>
      </c>
      <c r="F476" s="87" t="s">
        <v>12</v>
      </c>
      <c r="G476" s="87">
        <v>13</v>
      </c>
      <c r="H476" s="87" t="s">
        <v>268</v>
      </c>
      <c r="I476" s="87">
        <v>301</v>
      </c>
      <c r="J476" s="87">
        <v>13</v>
      </c>
      <c r="K476" s="87">
        <v>0</v>
      </c>
      <c r="L476" s="87" t="s">
        <v>353</v>
      </c>
      <c r="M476" s="124">
        <v>1</v>
      </c>
      <c r="N476" s="124">
        <v>1</v>
      </c>
      <c r="O476" s="87">
        <v>0.9325</v>
      </c>
      <c r="P476" s="87">
        <v>932.5</v>
      </c>
      <c r="Q476" s="87">
        <v>932.5</v>
      </c>
    </row>
    <row r="477" spans="2:17">
      <c r="B477" s="87">
        <v>462</v>
      </c>
      <c r="C477" s="87" t="s">
        <v>14</v>
      </c>
      <c r="D477" s="87">
        <v>4</v>
      </c>
      <c r="E477" s="87" t="s">
        <v>299</v>
      </c>
      <c r="F477" s="87" t="s">
        <v>12</v>
      </c>
      <c r="G477" s="87">
        <v>14</v>
      </c>
      <c r="H477" s="87" t="s">
        <v>269</v>
      </c>
      <c r="I477" s="87">
        <v>302</v>
      </c>
      <c r="J477" s="87">
        <v>14</v>
      </c>
      <c r="K477" s="87">
        <v>0</v>
      </c>
      <c r="L477" s="87" t="s">
        <v>353</v>
      </c>
      <c r="M477" s="124">
        <v>1</v>
      </c>
      <c r="N477" s="124">
        <v>1</v>
      </c>
      <c r="O477" s="87">
        <v>0.97750000000000004</v>
      </c>
      <c r="P477" s="87">
        <v>977.5</v>
      </c>
      <c r="Q477" s="87">
        <v>977.5</v>
      </c>
    </row>
    <row r="478" spans="2:17">
      <c r="B478" s="87">
        <v>463</v>
      </c>
      <c r="C478" s="87" t="s">
        <v>14</v>
      </c>
      <c r="D478" s="87">
        <v>4</v>
      </c>
      <c r="E478" s="87" t="s">
        <v>299</v>
      </c>
      <c r="F478" s="87" t="s">
        <v>12</v>
      </c>
      <c r="G478" s="87">
        <v>15</v>
      </c>
      <c r="H478" s="87" t="s">
        <v>270</v>
      </c>
      <c r="I478" s="87">
        <v>303</v>
      </c>
      <c r="J478" s="87">
        <v>15</v>
      </c>
      <c r="K478" s="87">
        <v>0</v>
      </c>
      <c r="L478" s="87" t="s">
        <v>353</v>
      </c>
      <c r="M478" s="124">
        <v>1</v>
      </c>
      <c r="N478" s="124">
        <v>1</v>
      </c>
      <c r="O478" s="87">
        <v>0.99250000000000005</v>
      </c>
      <c r="P478" s="87">
        <v>992.5</v>
      </c>
      <c r="Q478" s="87">
        <v>992.5</v>
      </c>
    </row>
    <row r="479" spans="2:17">
      <c r="B479" s="87">
        <v>464</v>
      </c>
      <c r="C479" s="87" t="s">
        <v>14</v>
      </c>
      <c r="D479" s="87">
        <v>4</v>
      </c>
      <c r="E479" s="87" t="s">
        <v>299</v>
      </c>
      <c r="F479" s="87" t="s">
        <v>12</v>
      </c>
      <c r="G479" s="87">
        <v>16</v>
      </c>
      <c r="H479" s="87" t="s">
        <v>271</v>
      </c>
      <c r="I479" s="87">
        <v>304</v>
      </c>
      <c r="J479" s="87">
        <v>16</v>
      </c>
      <c r="K479" s="87">
        <v>0</v>
      </c>
      <c r="L479" s="87" t="s">
        <v>353</v>
      </c>
      <c r="M479" s="124">
        <v>1</v>
      </c>
      <c r="N479" s="124">
        <v>1</v>
      </c>
      <c r="O479" s="87">
        <v>0.99750000000000005</v>
      </c>
      <c r="P479" s="87">
        <v>997.5</v>
      </c>
      <c r="Q479" s="87">
        <v>997.5</v>
      </c>
    </row>
    <row r="480" spans="2:17">
      <c r="B480" s="87">
        <v>465</v>
      </c>
      <c r="C480" s="87" t="s">
        <v>14</v>
      </c>
      <c r="D480" s="87">
        <v>4</v>
      </c>
      <c r="E480" s="87" t="s">
        <v>299</v>
      </c>
      <c r="F480" s="87" t="s">
        <v>13</v>
      </c>
      <c r="G480" s="87">
        <v>1</v>
      </c>
      <c r="H480" s="87" t="s">
        <v>276</v>
      </c>
      <c r="I480" s="87">
        <v>313</v>
      </c>
      <c r="J480" s="87">
        <v>1</v>
      </c>
      <c r="K480" s="87">
        <v>0</v>
      </c>
      <c r="L480" s="87" t="s">
        <v>353</v>
      </c>
      <c r="M480" s="124">
        <v>1</v>
      </c>
      <c r="N480" s="124">
        <v>1</v>
      </c>
      <c r="O480" s="87">
        <v>0.73</v>
      </c>
      <c r="P480" s="87">
        <v>730</v>
      </c>
      <c r="Q480" s="87">
        <v>730</v>
      </c>
    </row>
    <row r="481" spans="2:17">
      <c r="B481" s="87">
        <v>466</v>
      </c>
      <c r="C481" s="87" t="s">
        <v>14</v>
      </c>
      <c r="D481" s="87">
        <v>4</v>
      </c>
      <c r="E481" s="87" t="s">
        <v>299</v>
      </c>
      <c r="F481" s="87" t="s">
        <v>13</v>
      </c>
      <c r="G481" s="87">
        <v>2</v>
      </c>
      <c r="H481" s="87" t="s">
        <v>277</v>
      </c>
      <c r="I481" s="87">
        <v>314</v>
      </c>
      <c r="J481" s="87">
        <v>2</v>
      </c>
      <c r="K481" s="87">
        <v>0</v>
      </c>
      <c r="L481" s="87" t="s">
        <v>353</v>
      </c>
      <c r="M481" s="124">
        <v>1</v>
      </c>
      <c r="N481" s="124">
        <v>1</v>
      </c>
      <c r="O481" s="87">
        <v>0.91</v>
      </c>
      <c r="P481" s="87">
        <v>910</v>
      </c>
      <c r="Q481" s="87">
        <v>910</v>
      </c>
    </row>
    <row r="482" spans="2:17">
      <c r="B482" s="87">
        <v>467</v>
      </c>
      <c r="C482" s="87" t="s">
        <v>14</v>
      </c>
      <c r="D482" s="87">
        <v>4</v>
      </c>
      <c r="E482" s="87" t="s">
        <v>299</v>
      </c>
      <c r="F482" s="87" t="s">
        <v>13</v>
      </c>
      <c r="G482" s="87">
        <v>3</v>
      </c>
      <c r="H482" s="87" t="s">
        <v>278</v>
      </c>
      <c r="I482" s="87">
        <v>315</v>
      </c>
      <c r="J482" s="87">
        <v>3</v>
      </c>
      <c r="K482" s="87">
        <v>0</v>
      </c>
      <c r="L482" s="87" t="s">
        <v>353</v>
      </c>
      <c r="M482" s="124">
        <v>1</v>
      </c>
      <c r="N482" s="124">
        <v>1</v>
      </c>
      <c r="O482" s="87">
        <v>0.97</v>
      </c>
      <c r="P482" s="87">
        <v>970</v>
      </c>
      <c r="Q482" s="87">
        <v>970</v>
      </c>
    </row>
    <row r="483" spans="2:17">
      <c r="B483" s="87">
        <v>468</v>
      </c>
      <c r="C483" s="87" t="s">
        <v>14</v>
      </c>
      <c r="D483" s="87">
        <v>4</v>
      </c>
      <c r="E483" s="87" t="s">
        <v>299</v>
      </c>
      <c r="F483" s="87" t="s">
        <v>13</v>
      </c>
      <c r="G483" s="87">
        <v>4</v>
      </c>
      <c r="H483" s="87" t="s">
        <v>279</v>
      </c>
      <c r="I483" s="87">
        <v>316</v>
      </c>
      <c r="J483" s="87">
        <v>4</v>
      </c>
      <c r="K483" s="87">
        <v>0</v>
      </c>
      <c r="L483" s="87" t="s">
        <v>353</v>
      </c>
      <c r="M483" s="124">
        <v>1</v>
      </c>
      <c r="N483" s="124">
        <v>1</v>
      </c>
      <c r="O483" s="87">
        <v>0.99</v>
      </c>
      <c r="P483" s="87">
        <v>990</v>
      </c>
      <c r="Q483" s="87">
        <v>990</v>
      </c>
    </row>
    <row r="484" spans="2:17">
      <c r="B484" s="87">
        <v>469</v>
      </c>
      <c r="C484" s="87" t="s">
        <v>14</v>
      </c>
      <c r="D484" s="87">
        <v>4</v>
      </c>
      <c r="E484" s="87" t="s">
        <v>299</v>
      </c>
      <c r="F484" s="87" t="s">
        <v>13</v>
      </c>
      <c r="G484" s="87">
        <v>5</v>
      </c>
      <c r="H484" s="87" t="s">
        <v>280</v>
      </c>
      <c r="I484" s="87">
        <v>317</v>
      </c>
      <c r="J484" s="87">
        <v>5</v>
      </c>
      <c r="K484" s="87">
        <v>0</v>
      </c>
      <c r="L484" s="87" t="s">
        <v>353</v>
      </c>
      <c r="M484" s="124">
        <v>1</v>
      </c>
      <c r="N484" s="124">
        <v>1</v>
      </c>
      <c r="O484" s="87">
        <v>0.39500000000000002</v>
      </c>
      <c r="P484" s="87">
        <v>395</v>
      </c>
      <c r="Q484" s="87">
        <v>395</v>
      </c>
    </row>
    <row r="485" spans="2:17">
      <c r="B485" s="87">
        <v>470</v>
      </c>
      <c r="C485" s="87" t="s">
        <v>14</v>
      </c>
      <c r="D485" s="87">
        <v>4</v>
      </c>
      <c r="E485" s="87" t="s">
        <v>299</v>
      </c>
      <c r="F485" s="87" t="s">
        <v>13</v>
      </c>
      <c r="G485" s="87">
        <v>6</v>
      </c>
      <c r="H485" s="87" t="s">
        <v>281</v>
      </c>
      <c r="I485" s="87">
        <v>318</v>
      </c>
      <c r="J485" s="87">
        <v>6</v>
      </c>
      <c r="K485" s="87">
        <v>0</v>
      </c>
      <c r="L485" s="87" t="s">
        <v>353</v>
      </c>
      <c r="M485" s="124">
        <v>1</v>
      </c>
      <c r="N485" s="124">
        <v>1</v>
      </c>
      <c r="O485" s="87">
        <v>0.79749999999999999</v>
      </c>
      <c r="P485" s="87">
        <v>797.5</v>
      </c>
      <c r="Q485" s="87">
        <v>797.5</v>
      </c>
    </row>
    <row r="486" spans="2:17">
      <c r="B486" s="87">
        <v>471</v>
      </c>
      <c r="C486" s="87" t="s">
        <v>14</v>
      </c>
      <c r="D486" s="87">
        <v>4</v>
      </c>
      <c r="E486" s="87" t="s">
        <v>299</v>
      </c>
      <c r="F486" s="87" t="s">
        <v>13</v>
      </c>
      <c r="G486" s="87">
        <v>7</v>
      </c>
      <c r="H486" s="87" t="s">
        <v>282</v>
      </c>
      <c r="I486" s="87">
        <v>319</v>
      </c>
      <c r="J486" s="87">
        <v>7</v>
      </c>
      <c r="K486" s="87">
        <v>0</v>
      </c>
      <c r="L486" s="87" t="s">
        <v>353</v>
      </c>
      <c r="M486" s="124">
        <v>1</v>
      </c>
      <c r="N486" s="124">
        <v>1</v>
      </c>
      <c r="O486" s="87">
        <v>0.9325</v>
      </c>
      <c r="P486" s="87">
        <v>932.5</v>
      </c>
      <c r="Q486" s="87">
        <v>932.5</v>
      </c>
    </row>
    <row r="487" spans="2:17">
      <c r="B487" s="87">
        <v>472</v>
      </c>
      <c r="C487" s="87" t="s">
        <v>14</v>
      </c>
      <c r="D487" s="87">
        <v>4</v>
      </c>
      <c r="E487" s="87" t="s">
        <v>299</v>
      </c>
      <c r="F487" s="87" t="s">
        <v>13</v>
      </c>
      <c r="G487" s="87">
        <v>8</v>
      </c>
      <c r="H487" s="87" t="s">
        <v>283</v>
      </c>
      <c r="I487" s="87">
        <v>320</v>
      </c>
      <c r="J487" s="87">
        <v>8</v>
      </c>
      <c r="K487" s="87">
        <v>0</v>
      </c>
      <c r="L487" s="87" t="s">
        <v>353</v>
      </c>
      <c r="M487" s="124">
        <v>1</v>
      </c>
      <c r="N487" s="124">
        <v>1</v>
      </c>
      <c r="O487" s="87">
        <v>0.97750000000000004</v>
      </c>
      <c r="P487" s="87">
        <v>977.5</v>
      </c>
      <c r="Q487" s="87">
        <v>977.5</v>
      </c>
    </row>
    <row r="488" spans="2:17">
      <c r="B488" s="87">
        <v>473</v>
      </c>
      <c r="C488" s="87" t="s">
        <v>14</v>
      </c>
      <c r="D488" s="87">
        <v>4</v>
      </c>
      <c r="E488" s="87" t="s">
        <v>299</v>
      </c>
      <c r="F488" s="87" t="s">
        <v>13</v>
      </c>
      <c r="G488" s="87">
        <v>9</v>
      </c>
      <c r="H488" s="87" t="s">
        <v>284</v>
      </c>
      <c r="I488" s="87">
        <v>321</v>
      </c>
      <c r="J488" s="87">
        <v>9</v>
      </c>
      <c r="K488" s="87">
        <v>0</v>
      </c>
      <c r="L488" s="87" t="s">
        <v>353</v>
      </c>
      <c r="M488" s="124">
        <v>1</v>
      </c>
      <c r="N488" s="124">
        <v>1</v>
      </c>
      <c r="O488" s="87">
        <v>0.99250000000000005</v>
      </c>
      <c r="P488" s="87">
        <v>992.5</v>
      </c>
      <c r="Q488" s="87">
        <v>992.5</v>
      </c>
    </row>
    <row r="489" spans="2:17">
      <c r="B489" s="87">
        <v>474</v>
      </c>
      <c r="C489" s="87" t="s">
        <v>14</v>
      </c>
      <c r="D489" s="87">
        <v>4</v>
      </c>
      <c r="E489" s="87" t="s">
        <v>299</v>
      </c>
      <c r="F489" s="87" t="s">
        <v>13</v>
      </c>
      <c r="G489" s="87">
        <v>10</v>
      </c>
      <c r="H489" s="87" t="s">
        <v>285</v>
      </c>
      <c r="I489" s="87">
        <v>322</v>
      </c>
      <c r="J489" s="87">
        <v>10</v>
      </c>
      <c r="K489" s="87">
        <v>0</v>
      </c>
      <c r="L489" s="87" t="s">
        <v>353</v>
      </c>
      <c r="M489" s="124">
        <v>1</v>
      </c>
      <c r="N489" s="124">
        <v>1</v>
      </c>
      <c r="O489" s="87">
        <v>0.99750000000000005</v>
      </c>
      <c r="P489" s="87">
        <v>997.5</v>
      </c>
      <c r="Q489" s="87">
        <v>997.5</v>
      </c>
    </row>
    <row r="490" spans="2:17">
      <c r="B490" s="87">
        <v>475</v>
      </c>
      <c r="C490" s="87" t="s">
        <v>14</v>
      </c>
      <c r="D490" s="87">
        <v>4</v>
      </c>
      <c r="E490" s="87" t="s">
        <v>299</v>
      </c>
      <c r="F490" s="87" t="s">
        <v>13</v>
      </c>
      <c r="G490" s="87">
        <v>11</v>
      </c>
      <c r="H490" s="87" t="s">
        <v>286</v>
      </c>
      <c r="I490" s="87">
        <v>323</v>
      </c>
      <c r="J490" s="87">
        <v>11</v>
      </c>
      <c r="K490" s="87">
        <v>0</v>
      </c>
      <c r="L490" s="87" t="s">
        <v>353</v>
      </c>
      <c r="M490" s="124">
        <v>1</v>
      </c>
      <c r="N490" s="124">
        <v>1</v>
      </c>
      <c r="O490" s="87">
        <v>0.39</v>
      </c>
      <c r="P490" s="87">
        <v>390</v>
      </c>
      <c r="Q490" s="87">
        <v>390</v>
      </c>
    </row>
    <row r="491" spans="2:17">
      <c r="B491" s="87">
        <v>476</v>
      </c>
      <c r="C491" s="87" t="s">
        <v>14</v>
      </c>
      <c r="D491" s="87">
        <v>4</v>
      </c>
      <c r="E491" s="87" t="s">
        <v>299</v>
      </c>
      <c r="F491" s="87" t="s">
        <v>13</v>
      </c>
      <c r="G491" s="87">
        <v>12</v>
      </c>
      <c r="H491" s="87" t="s">
        <v>287</v>
      </c>
      <c r="I491" s="87">
        <v>324</v>
      </c>
      <c r="J491" s="87">
        <v>12</v>
      </c>
      <c r="K491" s="87">
        <v>0</v>
      </c>
      <c r="L491" s="87" t="s">
        <v>353</v>
      </c>
      <c r="M491" s="124">
        <v>1</v>
      </c>
      <c r="N491" s="124">
        <v>1</v>
      </c>
      <c r="O491" s="87">
        <v>0.79749999999999999</v>
      </c>
      <c r="P491" s="87">
        <v>797.5</v>
      </c>
      <c r="Q491" s="87">
        <v>797.5</v>
      </c>
    </row>
    <row r="492" spans="2:17">
      <c r="B492" s="87">
        <v>477</v>
      </c>
      <c r="C492" s="87" t="s">
        <v>14</v>
      </c>
      <c r="D492" s="87">
        <v>5</v>
      </c>
      <c r="E492" s="87" t="s">
        <v>300</v>
      </c>
      <c r="F492" s="87" t="s">
        <v>13</v>
      </c>
      <c r="G492" s="87">
        <v>13</v>
      </c>
      <c r="H492" s="87" t="s">
        <v>288</v>
      </c>
      <c r="I492" s="87">
        <v>325</v>
      </c>
      <c r="J492" s="87">
        <v>13</v>
      </c>
      <c r="K492" s="87">
        <v>0</v>
      </c>
      <c r="L492" s="87" t="s">
        <v>353</v>
      </c>
      <c r="M492" s="124">
        <v>1</v>
      </c>
      <c r="N492" s="124">
        <v>1</v>
      </c>
      <c r="O492" s="87">
        <v>0.9325</v>
      </c>
      <c r="P492" s="87">
        <v>932.5</v>
      </c>
      <c r="Q492" s="87">
        <v>932.5</v>
      </c>
    </row>
    <row r="493" spans="2:17">
      <c r="B493" s="87">
        <v>478</v>
      </c>
      <c r="C493" s="87" t="s">
        <v>14</v>
      </c>
      <c r="D493" s="87">
        <v>5</v>
      </c>
      <c r="E493" s="87" t="s">
        <v>300</v>
      </c>
      <c r="F493" s="87" t="s">
        <v>13</v>
      </c>
      <c r="G493" s="87">
        <v>14</v>
      </c>
      <c r="H493" s="87" t="s">
        <v>289</v>
      </c>
      <c r="I493" s="87">
        <v>326</v>
      </c>
      <c r="J493" s="87">
        <v>14</v>
      </c>
      <c r="K493" s="87">
        <v>0</v>
      </c>
      <c r="L493" s="87" t="s">
        <v>353</v>
      </c>
      <c r="M493" s="124">
        <v>1</v>
      </c>
      <c r="N493" s="124">
        <v>1</v>
      </c>
      <c r="O493" s="87">
        <v>0.97750000000000004</v>
      </c>
      <c r="P493" s="87">
        <v>977.5</v>
      </c>
      <c r="Q493" s="87">
        <v>977.5</v>
      </c>
    </row>
    <row r="494" spans="2:17">
      <c r="B494" s="87">
        <v>479</v>
      </c>
      <c r="C494" s="87" t="s">
        <v>14</v>
      </c>
      <c r="D494" s="87">
        <v>5</v>
      </c>
      <c r="E494" s="87" t="s">
        <v>300</v>
      </c>
      <c r="F494" s="87" t="s">
        <v>13</v>
      </c>
      <c r="G494" s="87">
        <v>15</v>
      </c>
      <c r="H494" s="87" t="s">
        <v>290</v>
      </c>
      <c r="I494" s="87">
        <v>327</v>
      </c>
      <c r="J494" s="87">
        <v>15</v>
      </c>
      <c r="K494" s="87">
        <v>0</v>
      </c>
      <c r="L494" s="87" t="s">
        <v>353</v>
      </c>
      <c r="M494" s="124">
        <v>1</v>
      </c>
      <c r="N494" s="124">
        <v>1</v>
      </c>
      <c r="O494" s="87">
        <v>0.99250000000000005</v>
      </c>
      <c r="P494" s="87">
        <v>992.5</v>
      </c>
      <c r="Q494" s="87">
        <v>992.5</v>
      </c>
    </row>
    <row r="495" spans="2:17">
      <c r="B495" s="87">
        <v>480</v>
      </c>
      <c r="C495" s="87" t="s">
        <v>14</v>
      </c>
      <c r="D495" s="87">
        <v>5</v>
      </c>
      <c r="E495" s="87" t="s">
        <v>300</v>
      </c>
      <c r="F495" s="87" t="s">
        <v>13</v>
      </c>
      <c r="G495" s="87">
        <v>16</v>
      </c>
      <c r="H495" s="87" t="s">
        <v>291</v>
      </c>
      <c r="I495" s="87">
        <v>328</v>
      </c>
      <c r="J495" s="87">
        <v>16</v>
      </c>
      <c r="K495" s="87">
        <v>0</v>
      </c>
      <c r="L495" s="87" t="s">
        <v>353</v>
      </c>
      <c r="M495" s="124">
        <v>1</v>
      </c>
      <c r="N495" s="124">
        <v>1</v>
      </c>
      <c r="O495" s="87">
        <v>0.99750000000000005</v>
      </c>
      <c r="P495" s="87">
        <v>997.5</v>
      </c>
      <c r="Q495" s="87">
        <v>997.5</v>
      </c>
    </row>
    <row r="496" spans="2:17">
      <c r="B496" s="87">
        <v>481</v>
      </c>
      <c r="C496" s="87" t="s">
        <v>14</v>
      </c>
      <c r="D496" s="87">
        <v>5</v>
      </c>
      <c r="E496" s="87" t="s">
        <v>300</v>
      </c>
      <c r="F496" s="87" t="s">
        <v>14</v>
      </c>
      <c r="G496" s="87">
        <v>1</v>
      </c>
      <c r="H496" s="87" t="s">
        <v>296</v>
      </c>
      <c r="I496" s="87">
        <v>337</v>
      </c>
      <c r="J496" s="87">
        <v>1</v>
      </c>
      <c r="K496" s="87">
        <v>0</v>
      </c>
      <c r="L496" s="87" t="s">
        <v>353</v>
      </c>
      <c r="M496" s="124">
        <v>1</v>
      </c>
      <c r="N496" s="124">
        <v>1</v>
      </c>
      <c r="O496" s="87">
        <v>0.73</v>
      </c>
      <c r="P496" s="87">
        <v>730</v>
      </c>
      <c r="Q496" s="87">
        <v>730</v>
      </c>
    </row>
    <row r="497" spans="2:17">
      <c r="B497" s="87">
        <v>482</v>
      </c>
      <c r="C497" s="87" t="s">
        <v>14</v>
      </c>
      <c r="D497" s="87">
        <v>5</v>
      </c>
      <c r="E497" s="87" t="s">
        <v>300</v>
      </c>
      <c r="F497" s="87" t="s">
        <v>14</v>
      </c>
      <c r="G497" s="87">
        <v>2</v>
      </c>
      <c r="H497" s="87" t="s">
        <v>297</v>
      </c>
      <c r="I497" s="87">
        <v>338</v>
      </c>
      <c r="J497" s="87">
        <v>2</v>
      </c>
      <c r="K497" s="87">
        <v>0</v>
      </c>
      <c r="L497" s="87" t="s">
        <v>353</v>
      </c>
      <c r="M497" s="124">
        <v>1</v>
      </c>
      <c r="N497" s="124">
        <v>1</v>
      </c>
      <c r="O497" s="87">
        <v>0.91</v>
      </c>
      <c r="P497" s="87">
        <v>910</v>
      </c>
      <c r="Q497" s="87">
        <v>910</v>
      </c>
    </row>
    <row r="498" spans="2:17">
      <c r="B498" s="87">
        <v>483</v>
      </c>
      <c r="C498" s="87" t="s">
        <v>14</v>
      </c>
      <c r="D498" s="87">
        <v>5</v>
      </c>
      <c r="E498" s="87" t="s">
        <v>300</v>
      </c>
      <c r="F498" s="87" t="s">
        <v>14</v>
      </c>
      <c r="G498" s="87">
        <v>3</v>
      </c>
      <c r="H498" s="87" t="s">
        <v>298</v>
      </c>
      <c r="I498" s="87">
        <v>339</v>
      </c>
      <c r="J498" s="87">
        <v>3</v>
      </c>
      <c r="K498" s="87">
        <v>0</v>
      </c>
      <c r="L498" s="87" t="s">
        <v>353</v>
      </c>
      <c r="M498" s="124">
        <v>1</v>
      </c>
      <c r="N498" s="124">
        <v>1</v>
      </c>
      <c r="O498" s="87">
        <v>0.97</v>
      </c>
      <c r="P498" s="87">
        <v>970</v>
      </c>
      <c r="Q498" s="87">
        <v>970</v>
      </c>
    </row>
    <row r="499" spans="2:17">
      <c r="B499" s="87">
        <v>484</v>
      </c>
      <c r="C499" s="87" t="s">
        <v>14</v>
      </c>
      <c r="D499" s="87">
        <v>5</v>
      </c>
      <c r="E499" s="87" t="s">
        <v>300</v>
      </c>
      <c r="F499" s="87" t="s">
        <v>14</v>
      </c>
      <c r="G499" s="87">
        <v>4</v>
      </c>
      <c r="H499" s="87" t="s">
        <v>299</v>
      </c>
      <c r="I499" s="87">
        <v>340</v>
      </c>
      <c r="J499" s="87">
        <v>4</v>
      </c>
      <c r="K499" s="87">
        <v>0</v>
      </c>
      <c r="L499" s="87" t="s">
        <v>353</v>
      </c>
      <c r="M499" s="124">
        <v>1</v>
      </c>
      <c r="N499" s="124">
        <v>1</v>
      </c>
      <c r="O499" s="87">
        <v>0.99</v>
      </c>
      <c r="P499" s="87">
        <v>990</v>
      </c>
      <c r="Q499" s="87">
        <v>990</v>
      </c>
    </row>
    <row r="500" spans="2:17">
      <c r="B500" s="87">
        <v>485</v>
      </c>
      <c r="C500" s="87" t="s">
        <v>14</v>
      </c>
      <c r="D500" s="87">
        <v>5</v>
      </c>
      <c r="E500" s="87" t="s">
        <v>300</v>
      </c>
      <c r="F500" s="87" t="s">
        <v>14</v>
      </c>
      <c r="G500" s="87">
        <v>5</v>
      </c>
      <c r="H500" s="87" t="s">
        <v>300</v>
      </c>
      <c r="I500" s="87">
        <v>341</v>
      </c>
      <c r="J500" s="87">
        <v>5</v>
      </c>
      <c r="K500" s="87">
        <v>0</v>
      </c>
      <c r="L500" s="87" t="s">
        <v>353</v>
      </c>
      <c r="M500" s="124">
        <v>1</v>
      </c>
      <c r="N500" s="124">
        <v>1</v>
      </c>
      <c r="O500" s="87">
        <v>0.39500000000000002</v>
      </c>
      <c r="P500" s="87">
        <v>395</v>
      </c>
      <c r="Q500" s="87">
        <v>395</v>
      </c>
    </row>
    <row r="501" spans="2:17">
      <c r="B501" s="87">
        <v>486</v>
      </c>
      <c r="C501" s="87" t="s">
        <v>14</v>
      </c>
      <c r="D501" s="87">
        <v>5</v>
      </c>
      <c r="E501" s="87" t="s">
        <v>300</v>
      </c>
      <c r="F501" s="87" t="s">
        <v>14</v>
      </c>
      <c r="G501" s="87">
        <v>6</v>
      </c>
      <c r="H501" s="87" t="s">
        <v>301</v>
      </c>
      <c r="I501" s="87">
        <v>342</v>
      </c>
      <c r="J501" s="87">
        <v>6</v>
      </c>
      <c r="K501" s="87">
        <v>0</v>
      </c>
      <c r="L501" s="87" t="s">
        <v>353</v>
      </c>
      <c r="M501" s="124">
        <v>1</v>
      </c>
      <c r="N501" s="124">
        <v>1</v>
      </c>
      <c r="O501" s="87">
        <v>0.79749999999999999</v>
      </c>
      <c r="P501" s="87">
        <v>797.5</v>
      </c>
      <c r="Q501" s="87">
        <v>797.5</v>
      </c>
    </row>
    <row r="502" spans="2:17">
      <c r="B502" s="87">
        <v>487</v>
      </c>
      <c r="C502" s="87" t="s">
        <v>14</v>
      </c>
      <c r="D502" s="87">
        <v>5</v>
      </c>
      <c r="E502" s="87" t="s">
        <v>300</v>
      </c>
      <c r="F502" s="87" t="s">
        <v>14</v>
      </c>
      <c r="G502" s="87">
        <v>7</v>
      </c>
      <c r="H502" s="87" t="s">
        <v>302</v>
      </c>
      <c r="I502" s="87">
        <v>343</v>
      </c>
      <c r="J502" s="87">
        <v>7</v>
      </c>
      <c r="K502" s="87">
        <v>0</v>
      </c>
      <c r="L502" s="87" t="s">
        <v>353</v>
      </c>
      <c r="M502" s="124">
        <v>1</v>
      </c>
      <c r="N502" s="124">
        <v>1</v>
      </c>
      <c r="O502" s="87">
        <v>0.9325</v>
      </c>
      <c r="P502" s="87">
        <v>932.5</v>
      </c>
      <c r="Q502" s="87">
        <v>932.5</v>
      </c>
    </row>
    <row r="503" spans="2:17">
      <c r="B503" s="87">
        <v>488</v>
      </c>
      <c r="C503" s="87" t="s">
        <v>14</v>
      </c>
      <c r="D503" s="87">
        <v>5</v>
      </c>
      <c r="E503" s="87" t="s">
        <v>300</v>
      </c>
      <c r="F503" s="87" t="s">
        <v>14</v>
      </c>
      <c r="G503" s="87">
        <v>8</v>
      </c>
      <c r="H503" s="87" t="s">
        <v>303</v>
      </c>
      <c r="I503" s="87">
        <v>344</v>
      </c>
      <c r="J503" s="87">
        <v>8</v>
      </c>
      <c r="K503" s="87">
        <v>0</v>
      </c>
      <c r="L503" s="87" t="s">
        <v>353</v>
      </c>
      <c r="M503" s="124">
        <v>1</v>
      </c>
      <c r="N503" s="124">
        <v>1</v>
      </c>
      <c r="O503" s="87">
        <v>0.97750000000000004</v>
      </c>
      <c r="P503" s="87">
        <v>977.5</v>
      </c>
      <c r="Q503" s="87">
        <v>977.5</v>
      </c>
    </row>
    <row r="504" spans="2:17">
      <c r="B504" s="87">
        <v>489</v>
      </c>
      <c r="C504" s="87" t="s">
        <v>14</v>
      </c>
      <c r="D504" s="87">
        <v>5</v>
      </c>
      <c r="E504" s="87" t="s">
        <v>300</v>
      </c>
      <c r="F504" s="87" t="s">
        <v>14</v>
      </c>
      <c r="G504" s="87">
        <v>9</v>
      </c>
      <c r="H504" s="87" t="s">
        <v>304</v>
      </c>
      <c r="I504" s="87">
        <v>345</v>
      </c>
      <c r="J504" s="87">
        <v>9</v>
      </c>
      <c r="K504" s="87">
        <v>0</v>
      </c>
      <c r="L504" s="87" t="s">
        <v>353</v>
      </c>
      <c r="M504" s="124">
        <v>1</v>
      </c>
      <c r="N504" s="124">
        <v>1</v>
      </c>
      <c r="O504" s="87">
        <v>0.99250000000000005</v>
      </c>
      <c r="P504" s="87">
        <v>992.5</v>
      </c>
      <c r="Q504" s="87">
        <v>992.5</v>
      </c>
    </row>
    <row r="505" spans="2:17">
      <c r="B505" s="87">
        <v>490</v>
      </c>
      <c r="C505" s="87" t="s">
        <v>14</v>
      </c>
      <c r="D505" s="87">
        <v>5</v>
      </c>
      <c r="E505" s="87" t="s">
        <v>300</v>
      </c>
      <c r="F505" s="87" t="s">
        <v>14</v>
      </c>
      <c r="G505" s="87">
        <v>10</v>
      </c>
      <c r="H505" s="87" t="s">
        <v>305</v>
      </c>
      <c r="I505" s="87">
        <v>346</v>
      </c>
      <c r="J505" s="87">
        <v>10</v>
      </c>
      <c r="K505" s="87">
        <v>0</v>
      </c>
      <c r="L505" s="87" t="s">
        <v>353</v>
      </c>
      <c r="M505" s="124">
        <v>1</v>
      </c>
      <c r="N505" s="124">
        <v>1</v>
      </c>
      <c r="O505" s="87">
        <v>0.99750000000000005</v>
      </c>
      <c r="P505" s="87">
        <v>997.5</v>
      </c>
      <c r="Q505" s="87">
        <v>997.5</v>
      </c>
    </row>
    <row r="506" spans="2:17">
      <c r="B506" s="87">
        <v>491</v>
      </c>
      <c r="C506" s="87" t="s">
        <v>14</v>
      </c>
      <c r="D506" s="87">
        <v>5</v>
      </c>
      <c r="E506" s="87" t="s">
        <v>300</v>
      </c>
      <c r="F506" s="87" t="s">
        <v>14</v>
      </c>
      <c r="G506" s="87">
        <v>11</v>
      </c>
      <c r="H506" s="87" t="s">
        <v>306</v>
      </c>
      <c r="I506" s="87">
        <v>347</v>
      </c>
      <c r="J506" s="87">
        <v>11</v>
      </c>
      <c r="K506" s="87">
        <v>0</v>
      </c>
      <c r="L506" s="87" t="s">
        <v>353</v>
      </c>
      <c r="M506" s="124">
        <v>1</v>
      </c>
      <c r="N506" s="124">
        <v>1</v>
      </c>
      <c r="O506" s="87">
        <v>0.39</v>
      </c>
      <c r="P506" s="87">
        <v>390</v>
      </c>
      <c r="Q506" s="87">
        <v>390</v>
      </c>
    </row>
    <row r="507" spans="2:17">
      <c r="B507" s="87">
        <v>492</v>
      </c>
      <c r="C507" s="87" t="s">
        <v>14</v>
      </c>
      <c r="D507" s="87">
        <v>5</v>
      </c>
      <c r="E507" s="87" t="s">
        <v>300</v>
      </c>
      <c r="F507" s="87" t="s">
        <v>14</v>
      </c>
      <c r="G507" s="87">
        <v>12</v>
      </c>
      <c r="H507" s="87" t="s">
        <v>307</v>
      </c>
      <c r="I507" s="87">
        <v>348</v>
      </c>
      <c r="J507" s="87">
        <v>12</v>
      </c>
      <c r="K507" s="87">
        <v>0</v>
      </c>
      <c r="L507" s="87" t="s">
        <v>353</v>
      </c>
      <c r="M507" s="124">
        <v>1</v>
      </c>
      <c r="N507" s="124">
        <v>1</v>
      </c>
      <c r="O507" s="87">
        <v>0.79749999999999999</v>
      </c>
      <c r="P507" s="87">
        <v>797.5</v>
      </c>
      <c r="Q507" s="87">
        <v>797.5</v>
      </c>
    </row>
    <row r="508" spans="2:17">
      <c r="B508" s="87">
        <v>493</v>
      </c>
      <c r="C508" s="87" t="s">
        <v>14</v>
      </c>
      <c r="D508" s="87">
        <v>5</v>
      </c>
      <c r="E508" s="87" t="s">
        <v>300</v>
      </c>
      <c r="F508" s="87" t="s">
        <v>14</v>
      </c>
      <c r="G508" s="87">
        <v>13</v>
      </c>
      <c r="H508" s="87" t="s">
        <v>308</v>
      </c>
      <c r="I508" s="87">
        <v>349</v>
      </c>
      <c r="J508" s="87">
        <v>13</v>
      </c>
      <c r="K508" s="87">
        <v>0</v>
      </c>
      <c r="L508" s="87" t="s">
        <v>353</v>
      </c>
      <c r="M508" s="124">
        <v>1</v>
      </c>
      <c r="N508" s="124">
        <v>1</v>
      </c>
      <c r="O508" s="87">
        <v>0.9325</v>
      </c>
      <c r="P508" s="87">
        <v>932.5</v>
      </c>
      <c r="Q508" s="87">
        <v>932.5</v>
      </c>
    </row>
    <row r="509" spans="2:17">
      <c r="B509" s="87">
        <v>494</v>
      </c>
      <c r="C509" s="87" t="s">
        <v>14</v>
      </c>
      <c r="D509" s="87">
        <v>5</v>
      </c>
      <c r="E509" s="87" t="s">
        <v>300</v>
      </c>
      <c r="F509" s="87" t="s">
        <v>14</v>
      </c>
      <c r="G509" s="87">
        <v>14</v>
      </c>
      <c r="H509" s="87" t="s">
        <v>309</v>
      </c>
      <c r="I509" s="87">
        <v>350</v>
      </c>
      <c r="J509" s="87">
        <v>14</v>
      </c>
      <c r="K509" s="87">
        <v>0</v>
      </c>
      <c r="L509" s="87" t="s">
        <v>353</v>
      </c>
      <c r="M509" s="124">
        <v>1</v>
      </c>
      <c r="N509" s="124">
        <v>1</v>
      </c>
      <c r="O509" s="87">
        <v>0.97750000000000004</v>
      </c>
      <c r="P509" s="87">
        <v>977.5</v>
      </c>
      <c r="Q509" s="87">
        <v>977.5</v>
      </c>
    </row>
    <row r="510" spans="2:17">
      <c r="B510" s="87">
        <v>495</v>
      </c>
      <c r="C510" s="87" t="s">
        <v>14</v>
      </c>
      <c r="D510" s="87">
        <v>5</v>
      </c>
      <c r="E510" s="87" t="s">
        <v>300</v>
      </c>
      <c r="F510" s="87" t="s">
        <v>14</v>
      </c>
      <c r="G510" s="87">
        <v>15</v>
      </c>
      <c r="H510" s="87" t="s">
        <v>310</v>
      </c>
      <c r="I510" s="87">
        <v>351</v>
      </c>
      <c r="J510" s="87">
        <v>15</v>
      </c>
      <c r="K510" s="87">
        <v>0</v>
      </c>
      <c r="L510" s="87" t="s">
        <v>353</v>
      </c>
      <c r="M510" s="124">
        <v>1</v>
      </c>
      <c r="N510" s="124">
        <v>1</v>
      </c>
      <c r="O510" s="87">
        <v>0.99250000000000005</v>
      </c>
      <c r="P510" s="87">
        <v>992.5</v>
      </c>
      <c r="Q510" s="87">
        <v>992.5</v>
      </c>
    </row>
    <row r="511" spans="2:17">
      <c r="B511" s="87">
        <v>496</v>
      </c>
      <c r="C511" s="87" t="s">
        <v>14</v>
      </c>
      <c r="D511" s="87">
        <v>5</v>
      </c>
      <c r="E511" s="87" t="s">
        <v>300</v>
      </c>
      <c r="F511" s="87" t="s">
        <v>14</v>
      </c>
      <c r="G511" s="87">
        <v>16</v>
      </c>
      <c r="H511" s="87" t="s">
        <v>311</v>
      </c>
      <c r="I511" s="87">
        <v>352</v>
      </c>
      <c r="J511" s="87">
        <v>16</v>
      </c>
      <c r="K511" s="87">
        <v>0</v>
      </c>
      <c r="L511" s="87" t="s">
        <v>353</v>
      </c>
      <c r="M511" s="124">
        <v>1</v>
      </c>
      <c r="N511" s="124">
        <v>1</v>
      </c>
      <c r="O511" s="87">
        <v>0.99750000000000005</v>
      </c>
      <c r="P511" s="87">
        <v>997.5</v>
      </c>
      <c r="Q511" s="87">
        <v>997.5</v>
      </c>
    </row>
    <row r="512" spans="2:17">
      <c r="B512" s="87">
        <v>497</v>
      </c>
      <c r="C512" s="87" t="s">
        <v>14</v>
      </c>
      <c r="D512" s="87">
        <v>5</v>
      </c>
      <c r="E512" s="87" t="s">
        <v>300</v>
      </c>
      <c r="F512" s="87" t="s">
        <v>15</v>
      </c>
      <c r="G512" s="87">
        <v>1</v>
      </c>
      <c r="H512" s="87" t="s">
        <v>316</v>
      </c>
      <c r="I512" s="87">
        <v>361</v>
      </c>
      <c r="J512" s="87">
        <v>1</v>
      </c>
      <c r="K512" s="87">
        <v>0</v>
      </c>
      <c r="L512" s="87" t="s">
        <v>353</v>
      </c>
      <c r="M512" s="124">
        <v>1</v>
      </c>
      <c r="N512" s="124">
        <v>1</v>
      </c>
      <c r="O512" s="87">
        <v>0.73</v>
      </c>
      <c r="P512" s="87">
        <v>730</v>
      </c>
      <c r="Q512" s="87">
        <v>730</v>
      </c>
    </row>
    <row r="513" spans="2:17">
      <c r="B513" s="87">
        <v>498</v>
      </c>
      <c r="C513" s="87" t="s">
        <v>14</v>
      </c>
      <c r="D513" s="87">
        <v>5</v>
      </c>
      <c r="E513" s="87" t="s">
        <v>300</v>
      </c>
      <c r="F513" s="87" t="s">
        <v>15</v>
      </c>
      <c r="G513" s="87">
        <v>2</v>
      </c>
      <c r="H513" s="87" t="s">
        <v>317</v>
      </c>
      <c r="I513" s="87">
        <v>362</v>
      </c>
      <c r="J513" s="87">
        <v>2</v>
      </c>
      <c r="K513" s="87">
        <v>0</v>
      </c>
      <c r="L513" s="87" t="s">
        <v>353</v>
      </c>
      <c r="M513" s="124">
        <v>1</v>
      </c>
      <c r="N513" s="124">
        <v>1</v>
      </c>
      <c r="O513" s="87">
        <v>0.91</v>
      </c>
      <c r="P513" s="87">
        <v>910</v>
      </c>
      <c r="Q513" s="87">
        <v>910</v>
      </c>
    </row>
    <row r="514" spans="2:17">
      <c r="B514" s="87">
        <v>499</v>
      </c>
      <c r="C514" s="87" t="s">
        <v>14</v>
      </c>
      <c r="D514" s="87">
        <v>5</v>
      </c>
      <c r="E514" s="87" t="s">
        <v>300</v>
      </c>
      <c r="F514" s="87" t="s">
        <v>15</v>
      </c>
      <c r="G514" s="87">
        <v>3</v>
      </c>
      <c r="H514" s="87" t="s">
        <v>318</v>
      </c>
      <c r="I514" s="87">
        <v>363</v>
      </c>
      <c r="J514" s="87">
        <v>3</v>
      </c>
      <c r="K514" s="87">
        <v>0</v>
      </c>
      <c r="L514" s="87" t="s">
        <v>353</v>
      </c>
      <c r="M514" s="124">
        <v>1</v>
      </c>
      <c r="N514" s="124">
        <v>1</v>
      </c>
      <c r="O514" s="87">
        <v>0.97</v>
      </c>
      <c r="P514" s="87">
        <v>970</v>
      </c>
      <c r="Q514" s="87">
        <v>970</v>
      </c>
    </row>
    <row r="515" spans="2:17">
      <c r="B515" s="87">
        <v>500</v>
      </c>
      <c r="C515" s="87" t="s">
        <v>14</v>
      </c>
      <c r="D515" s="87">
        <v>5</v>
      </c>
      <c r="E515" s="87" t="s">
        <v>300</v>
      </c>
      <c r="F515" s="87" t="s">
        <v>15</v>
      </c>
      <c r="G515" s="87">
        <v>4</v>
      </c>
      <c r="H515" s="87" t="s">
        <v>319</v>
      </c>
      <c r="I515" s="87">
        <v>364</v>
      </c>
      <c r="J515" s="87">
        <v>4</v>
      </c>
      <c r="K515" s="87">
        <v>0</v>
      </c>
      <c r="L515" s="87" t="s">
        <v>353</v>
      </c>
      <c r="M515" s="124">
        <v>1</v>
      </c>
      <c r="N515" s="124">
        <v>1</v>
      </c>
      <c r="O515" s="87">
        <v>0.99</v>
      </c>
      <c r="P515" s="87">
        <v>990</v>
      </c>
      <c r="Q515" s="87">
        <v>990</v>
      </c>
    </row>
    <row r="516" spans="2:17">
      <c r="B516" s="87">
        <v>501</v>
      </c>
      <c r="C516" s="87" t="s">
        <v>14</v>
      </c>
      <c r="D516" s="87">
        <v>5</v>
      </c>
      <c r="E516" s="87" t="s">
        <v>300</v>
      </c>
      <c r="F516" s="87" t="s">
        <v>15</v>
      </c>
      <c r="G516" s="87">
        <v>5</v>
      </c>
      <c r="H516" s="87" t="s">
        <v>320</v>
      </c>
      <c r="I516" s="87">
        <v>365</v>
      </c>
      <c r="J516" s="87">
        <v>5</v>
      </c>
      <c r="K516" s="87">
        <v>0</v>
      </c>
      <c r="L516" s="87" t="s">
        <v>353</v>
      </c>
      <c r="M516" s="124">
        <v>1</v>
      </c>
      <c r="N516" s="124">
        <v>1</v>
      </c>
      <c r="O516" s="87">
        <v>0.39500000000000002</v>
      </c>
      <c r="P516" s="87">
        <v>395</v>
      </c>
      <c r="Q516" s="87">
        <v>395</v>
      </c>
    </row>
    <row r="517" spans="2:17">
      <c r="B517" s="87">
        <v>502</v>
      </c>
      <c r="C517" s="87" t="s">
        <v>14</v>
      </c>
      <c r="D517" s="87">
        <v>5</v>
      </c>
      <c r="E517" s="87" t="s">
        <v>300</v>
      </c>
      <c r="F517" s="87" t="s">
        <v>15</v>
      </c>
      <c r="G517" s="87">
        <v>6</v>
      </c>
      <c r="H517" s="87" t="s">
        <v>321</v>
      </c>
      <c r="I517" s="87">
        <v>366</v>
      </c>
      <c r="J517" s="87">
        <v>6</v>
      </c>
      <c r="K517" s="87">
        <v>0</v>
      </c>
      <c r="L517" s="87" t="s">
        <v>353</v>
      </c>
      <c r="M517" s="124">
        <v>1</v>
      </c>
      <c r="N517" s="124">
        <v>1</v>
      </c>
      <c r="O517" s="87">
        <v>0.79749999999999999</v>
      </c>
      <c r="P517" s="87">
        <v>797.5</v>
      </c>
      <c r="Q517" s="87">
        <v>797.5</v>
      </c>
    </row>
    <row r="518" spans="2:17">
      <c r="B518" s="87">
        <v>503</v>
      </c>
      <c r="C518" s="87" t="s">
        <v>14</v>
      </c>
      <c r="D518" s="87">
        <v>5</v>
      </c>
      <c r="E518" s="87" t="s">
        <v>300</v>
      </c>
      <c r="F518" s="87" t="s">
        <v>15</v>
      </c>
      <c r="G518" s="87">
        <v>7</v>
      </c>
      <c r="H518" s="87" t="s">
        <v>322</v>
      </c>
      <c r="I518" s="87">
        <v>367</v>
      </c>
      <c r="J518" s="87">
        <v>7</v>
      </c>
      <c r="K518" s="87">
        <v>0</v>
      </c>
      <c r="L518" s="87" t="s">
        <v>353</v>
      </c>
      <c r="M518" s="124">
        <v>1</v>
      </c>
      <c r="N518" s="124">
        <v>1</v>
      </c>
      <c r="O518" s="87">
        <v>0.9325</v>
      </c>
      <c r="P518" s="87">
        <v>932.5</v>
      </c>
      <c r="Q518" s="87">
        <v>932.5</v>
      </c>
    </row>
    <row r="519" spans="2:17">
      <c r="B519" s="87">
        <v>504</v>
      </c>
      <c r="C519" s="87" t="s">
        <v>14</v>
      </c>
      <c r="D519" s="87">
        <v>5</v>
      </c>
      <c r="E519" s="87" t="s">
        <v>300</v>
      </c>
      <c r="F519" s="87" t="s">
        <v>15</v>
      </c>
      <c r="G519" s="87">
        <v>8</v>
      </c>
      <c r="H519" s="87" t="s">
        <v>323</v>
      </c>
      <c r="I519" s="87">
        <v>368</v>
      </c>
      <c r="J519" s="87">
        <v>8</v>
      </c>
      <c r="K519" s="87">
        <v>0</v>
      </c>
      <c r="L519" s="87" t="s">
        <v>353</v>
      </c>
      <c r="M519" s="124">
        <v>1</v>
      </c>
      <c r="N519" s="124">
        <v>1</v>
      </c>
      <c r="O519" s="87">
        <v>0.97750000000000004</v>
      </c>
      <c r="P519" s="87">
        <v>977.5</v>
      </c>
      <c r="Q519" s="87">
        <v>977.5</v>
      </c>
    </row>
    <row r="520" spans="2:17">
      <c r="B520" s="87">
        <v>505</v>
      </c>
      <c r="C520" s="87" t="s">
        <v>14</v>
      </c>
      <c r="D520" s="87">
        <v>5</v>
      </c>
      <c r="E520" s="87" t="s">
        <v>300</v>
      </c>
      <c r="F520" s="87" t="s">
        <v>15</v>
      </c>
      <c r="G520" s="87">
        <v>9</v>
      </c>
      <c r="H520" s="87" t="s">
        <v>324</v>
      </c>
      <c r="I520" s="87">
        <v>369</v>
      </c>
      <c r="J520" s="87">
        <v>9</v>
      </c>
      <c r="K520" s="87">
        <v>0</v>
      </c>
      <c r="L520" s="87" t="s">
        <v>353</v>
      </c>
      <c r="M520" s="124">
        <v>1</v>
      </c>
      <c r="N520" s="124">
        <v>1</v>
      </c>
      <c r="O520" s="87">
        <v>0.99250000000000005</v>
      </c>
      <c r="P520" s="87">
        <v>992.5</v>
      </c>
      <c r="Q520" s="87">
        <v>992.5</v>
      </c>
    </row>
    <row r="521" spans="2:17">
      <c r="B521" s="87">
        <v>506</v>
      </c>
      <c r="C521" s="87" t="s">
        <v>14</v>
      </c>
      <c r="D521" s="87">
        <v>5</v>
      </c>
      <c r="E521" s="87" t="s">
        <v>300</v>
      </c>
      <c r="F521" s="87" t="s">
        <v>15</v>
      </c>
      <c r="G521" s="87">
        <v>10</v>
      </c>
      <c r="H521" s="87" t="s">
        <v>325</v>
      </c>
      <c r="I521" s="87">
        <v>370</v>
      </c>
      <c r="J521" s="87">
        <v>10</v>
      </c>
      <c r="K521" s="87">
        <v>0</v>
      </c>
      <c r="L521" s="87" t="s">
        <v>353</v>
      </c>
      <c r="M521" s="124">
        <v>1</v>
      </c>
      <c r="N521" s="124">
        <v>1</v>
      </c>
      <c r="O521" s="87">
        <v>0.99750000000000005</v>
      </c>
      <c r="P521" s="87">
        <v>997.5</v>
      </c>
      <c r="Q521" s="87">
        <v>997.5</v>
      </c>
    </row>
    <row r="522" spans="2:17">
      <c r="B522" s="87">
        <v>507</v>
      </c>
      <c r="C522" s="87" t="s">
        <v>14</v>
      </c>
      <c r="D522" s="87">
        <v>5</v>
      </c>
      <c r="E522" s="87" t="s">
        <v>300</v>
      </c>
      <c r="F522" s="87" t="s">
        <v>15</v>
      </c>
      <c r="G522" s="87">
        <v>11</v>
      </c>
      <c r="H522" s="87" t="s">
        <v>326</v>
      </c>
      <c r="I522" s="87">
        <v>371</v>
      </c>
      <c r="J522" s="87">
        <v>11</v>
      </c>
      <c r="K522" s="87">
        <v>0</v>
      </c>
      <c r="L522" s="87" t="s">
        <v>353</v>
      </c>
      <c r="M522" s="124">
        <v>1</v>
      </c>
      <c r="N522" s="124">
        <v>1</v>
      </c>
      <c r="O522" s="87">
        <v>0.39</v>
      </c>
      <c r="P522" s="87">
        <v>390</v>
      </c>
      <c r="Q522" s="87">
        <v>390</v>
      </c>
    </row>
    <row r="523" spans="2:17">
      <c r="B523" s="87">
        <v>508</v>
      </c>
      <c r="C523" s="87" t="s">
        <v>14</v>
      </c>
      <c r="D523" s="87">
        <v>5</v>
      </c>
      <c r="E523" s="87" t="s">
        <v>300</v>
      </c>
      <c r="F523" s="87" t="s">
        <v>15</v>
      </c>
      <c r="G523" s="87">
        <v>12</v>
      </c>
      <c r="H523" s="87" t="s">
        <v>327</v>
      </c>
      <c r="I523" s="87">
        <v>372</v>
      </c>
      <c r="J523" s="87">
        <v>12</v>
      </c>
      <c r="K523" s="87">
        <v>0</v>
      </c>
      <c r="L523" s="87" t="s">
        <v>353</v>
      </c>
      <c r="M523" s="124">
        <v>1</v>
      </c>
      <c r="N523" s="124">
        <v>1</v>
      </c>
      <c r="O523" s="87">
        <v>0.79749999999999999</v>
      </c>
      <c r="P523" s="87">
        <v>797.5</v>
      </c>
      <c r="Q523" s="87">
        <v>797.5</v>
      </c>
    </row>
    <row r="524" spans="2:17">
      <c r="B524" s="87">
        <v>509</v>
      </c>
      <c r="C524" s="87" t="s">
        <v>14</v>
      </c>
      <c r="D524" s="87">
        <v>5</v>
      </c>
      <c r="E524" s="87" t="s">
        <v>300</v>
      </c>
      <c r="F524" s="87" t="s">
        <v>15</v>
      </c>
      <c r="G524" s="87">
        <v>13</v>
      </c>
      <c r="H524" s="87" t="s">
        <v>328</v>
      </c>
      <c r="I524" s="87">
        <v>373</v>
      </c>
      <c r="J524" s="87">
        <v>13</v>
      </c>
      <c r="K524" s="87">
        <v>0</v>
      </c>
      <c r="L524" s="87" t="s">
        <v>353</v>
      </c>
      <c r="M524" s="124">
        <v>1</v>
      </c>
      <c r="N524" s="124">
        <v>1</v>
      </c>
      <c r="O524" s="87">
        <v>0.9325</v>
      </c>
      <c r="P524" s="87">
        <v>932.5</v>
      </c>
      <c r="Q524" s="87">
        <v>932.5</v>
      </c>
    </row>
    <row r="525" spans="2:17">
      <c r="B525" s="87">
        <v>510</v>
      </c>
      <c r="C525" s="87" t="s">
        <v>14</v>
      </c>
      <c r="D525" s="87">
        <v>5</v>
      </c>
      <c r="E525" s="87" t="s">
        <v>300</v>
      </c>
      <c r="F525" s="87" t="s">
        <v>15</v>
      </c>
      <c r="G525" s="87">
        <v>14</v>
      </c>
      <c r="H525" s="87" t="s">
        <v>329</v>
      </c>
      <c r="I525" s="87">
        <v>374</v>
      </c>
      <c r="J525" s="87">
        <v>14</v>
      </c>
      <c r="K525" s="87">
        <v>0</v>
      </c>
      <c r="L525" s="87" t="s">
        <v>353</v>
      </c>
      <c r="M525" s="124">
        <v>1</v>
      </c>
      <c r="N525" s="124">
        <v>1</v>
      </c>
      <c r="O525" s="87">
        <v>0.97750000000000004</v>
      </c>
      <c r="P525" s="87">
        <v>977.5</v>
      </c>
      <c r="Q525" s="87">
        <v>977.5</v>
      </c>
    </row>
    <row r="526" spans="2:17">
      <c r="B526" s="87">
        <v>511</v>
      </c>
      <c r="C526" s="87" t="s">
        <v>14</v>
      </c>
      <c r="D526" s="87">
        <v>5</v>
      </c>
      <c r="E526" s="87" t="s">
        <v>300</v>
      </c>
      <c r="F526" s="87" t="s">
        <v>15</v>
      </c>
      <c r="G526" s="87">
        <v>15</v>
      </c>
      <c r="H526" s="87" t="s">
        <v>330</v>
      </c>
      <c r="I526" s="87">
        <v>375</v>
      </c>
      <c r="J526" s="87">
        <v>15</v>
      </c>
      <c r="K526" s="87">
        <v>0</v>
      </c>
      <c r="L526" s="87" t="s">
        <v>353</v>
      </c>
      <c r="M526" s="124">
        <v>1</v>
      </c>
      <c r="N526" s="124">
        <v>1</v>
      </c>
      <c r="O526" s="87">
        <v>0.99250000000000005</v>
      </c>
      <c r="P526" s="87">
        <v>992.5</v>
      </c>
      <c r="Q526" s="87">
        <v>992.5</v>
      </c>
    </row>
    <row r="527" spans="2:17">
      <c r="B527" s="87">
        <v>512</v>
      </c>
      <c r="C527" s="87" t="s">
        <v>14</v>
      </c>
      <c r="D527" s="87">
        <v>5</v>
      </c>
      <c r="E527" s="87" t="s">
        <v>300</v>
      </c>
      <c r="F527" s="87" t="s">
        <v>15</v>
      </c>
      <c r="G527" s="87">
        <v>16</v>
      </c>
      <c r="H527" s="87" t="s">
        <v>331</v>
      </c>
      <c r="I527" s="87">
        <v>376</v>
      </c>
      <c r="J527" s="87">
        <v>16</v>
      </c>
      <c r="K527" s="87">
        <v>0</v>
      </c>
      <c r="L527" s="87" t="s">
        <v>353</v>
      </c>
      <c r="M527" s="124">
        <v>1</v>
      </c>
      <c r="N527" s="124">
        <v>1</v>
      </c>
      <c r="O527" s="87">
        <v>0.99750000000000005</v>
      </c>
      <c r="P527" s="87">
        <v>997.5</v>
      </c>
      <c r="Q527" s="87">
        <v>997.5</v>
      </c>
    </row>
    <row r="528" spans="2:17">
      <c r="B528" s="87">
        <v>513</v>
      </c>
      <c r="C528" s="87" t="s">
        <v>3</v>
      </c>
      <c r="D528" s="87">
        <v>1</v>
      </c>
      <c r="E528" s="87" t="s">
        <v>76</v>
      </c>
      <c r="F528" s="87" t="s">
        <v>0</v>
      </c>
      <c r="G528" s="87">
        <v>18</v>
      </c>
      <c r="H528" s="87" t="s">
        <v>32</v>
      </c>
      <c r="I528" s="87">
        <v>18</v>
      </c>
      <c r="J528" s="87">
        <v>1</v>
      </c>
      <c r="K528" s="87">
        <v>1</v>
      </c>
      <c r="L528" s="87" t="s">
        <v>441</v>
      </c>
      <c r="M528" s="87" t="s">
        <v>406</v>
      </c>
      <c r="N528" s="87">
        <v>20000</v>
      </c>
      <c r="O528" s="87">
        <v>50</v>
      </c>
      <c r="P528" s="87">
        <v>270</v>
      </c>
      <c r="Q528" s="87">
        <v>270</v>
      </c>
    </row>
    <row r="529" spans="2:17">
      <c r="B529" s="87">
        <v>514</v>
      </c>
      <c r="C529" s="87" t="s">
        <v>3</v>
      </c>
      <c r="D529" s="87">
        <v>1</v>
      </c>
      <c r="E529" s="87" t="s">
        <v>76</v>
      </c>
      <c r="F529" s="87" t="s">
        <v>1</v>
      </c>
      <c r="G529" s="87">
        <v>18</v>
      </c>
      <c r="H529" s="87" t="s">
        <v>52</v>
      </c>
      <c r="I529" s="87">
        <v>42</v>
      </c>
      <c r="J529" s="87">
        <v>2</v>
      </c>
      <c r="K529" s="87">
        <v>1</v>
      </c>
      <c r="L529" s="87" t="s">
        <v>441</v>
      </c>
      <c r="M529" s="87" t="s">
        <v>406</v>
      </c>
      <c r="N529" s="87">
        <v>20000</v>
      </c>
      <c r="O529" s="87">
        <v>16.666666666666668</v>
      </c>
      <c r="P529" s="87">
        <v>90</v>
      </c>
      <c r="Q529" s="87">
        <v>90</v>
      </c>
    </row>
    <row r="530" spans="2:17">
      <c r="B530" s="87">
        <v>515</v>
      </c>
      <c r="C530" s="87" t="s">
        <v>3</v>
      </c>
      <c r="D530" s="87">
        <v>1</v>
      </c>
      <c r="E530" s="87" t="s">
        <v>76</v>
      </c>
      <c r="F530" s="87" t="s">
        <v>2</v>
      </c>
      <c r="G530" s="87">
        <v>18</v>
      </c>
      <c r="H530" s="87" t="s">
        <v>72</v>
      </c>
      <c r="I530" s="87">
        <v>66</v>
      </c>
      <c r="J530" s="87">
        <v>3</v>
      </c>
      <c r="K530" s="87">
        <v>1</v>
      </c>
      <c r="L530" s="87" t="s">
        <v>441</v>
      </c>
      <c r="M530" s="87" t="s">
        <v>406</v>
      </c>
      <c r="N530" s="87">
        <v>20000</v>
      </c>
      <c r="O530" s="87">
        <v>5.5555555555555554</v>
      </c>
      <c r="P530" s="87">
        <v>30</v>
      </c>
      <c r="Q530" s="87">
        <v>30</v>
      </c>
    </row>
    <row r="531" spans="2:17">
      <c r="B531" s="87">
        <v>516</v>
      </c>
      <c r="C531" s="87" t="s">
        <v>3</v>
      </c>
      <c r="D531" s="87">
        <v>1</v>
      </c>
      <c r="E531" s="87" t="s">
        <v>76</v>
      </c>
      <c r="F531" s="87" t="s">
        <v>3</v>
      </c>
      <c r="G531" s="87">
        <v>18</v>
      </c>
      <c r="H531" s="87" t="s">
        <v>92</v>
      </c>
      <c r="I531" s="87">
        <v>90</v>
      </c>
      <c r="J531" s="87">
        <v>4</v>
      </c>
      <c r="K531" s="87">
        <v>1</v>
      </c>
      <c r="L531" s="87" t="s">
        <v>441</v>
      </c>
      <c r="M531" s="87" t="s">
        <v>406</v>
      </c>
      <c r="N531" s="87">
        <v>20000</v>
      </c>
      <c r="O531" s="87">
        <v>1.8518518518518519</v>
      </c>
      <c r="P531" s="87">
        <v>10</v>
      </c>
      <c r="Q531" s="87">
        <v>10</v>
      </c>
    </row>
    <row r="532" spans="2:17">
      <c r="B532" s="87">
        <v>517</v>
      </c>
      <c r="C532" s="87" t="s">
        <v>3</v>
      </c>
      <c r="D532" s="87">
        <v>2</v>
      </c>
      <c r="E532" s="87" t="s">
        <v>77</v>
      </c>
      <c r="F532" s="87" t="s">
        <v>4</v>
      </c>
      <c r="G532" s="87">
        <v>18</v>
      </c>
      <c r="H532" s="87" t="s">
        <v>112</v>
      </c>
      <c r="I532" s="87">
        <v>114</v>
      </c>
      <c r="J532" s="87">
        <v>5</v>
      </c>
      <c r="K532" s="87">
        <v>1</v>
      </c>
      <c r="L532" s="87" t="s">
        <v>441</v>
      </c>
      <c r="M532" s="87" t="s">
        <v>407</v>
      </c>
      <c r="N532" s="87">
        <v>110</v>
      </c>
      <c r="O532" s="87">
        <v>0.6162037037037037</v>
      </c>
      <c r="P532" s="87">
        <v>605</v>
      </c>
      <c r="Q532" s="87">
        <v>605</v>
      </c>
    </row>
    <row r="533" spans="2:17">
      <c r="B533" s="87">
        <v>518</v>
      </c>
      <c r="C533" s="87" t="s">
        <v>3</v>
      </c>
      <c r="D533" s="87">
        <v>2</v>
      </c>
      <c r="E533" s="87" t="s">
        <v>77</v>
      </c>
      <c r="F533" s="87" t="s">
        <v>5</v>
      </c>
      <c r="G533" s="87">
        <v>18</v>
      </c>
      <c r="H533" s="87" t="s">
        <v>132</v>
      </c>
      <c r="I533" s="87">
        <v>138</v>
      </c>
      <c r="J533" s="87">
        <v>6</v>
      </c>
      <c r="K533" s="87">
        <v>1</v>
      </c>
      <c r="L533" s="87" t="s">
        <v>441</v>
      </c>
      <c r="M533" s="87" t="s">
        <v>407</v>
      </c>
      <c r="N533" s="87">
        <v>110</v>
      </c>
      <c r="O533" s="87">
        <v>0.20625000000000002</v>
      </c>
      <c r="P533" s="87">
        <v>202.5</v>
      </c>
      <c r="Q533" s="87">
        <v>202.5</v>
      </c>
    </row>
    <row r="534" spans="2:17">
      <c r="B534" s="87">
        <v>519</v>
      </c>
      <c r="C534" s="87" t="s">
        <v>3</v>
      </c>
      <c r="D534" s="87">
        <v>2</v>
      </c>
      <c r="E534" s="87" t="s">
        <v>77</v>
      </c>
      <c r="F534" s="87" t="s">
        <v>6</v>
      </c>
      <c r="G534" s="87">
        <v>18</v>
      </c>
      <c r="H534" s="87" t="s">
        <v>152</v>
      </c>
      <c r="I534" s="87">
        <v>162</v>
      </c>
      <c r="J534" s="87">
        <v>7</v>
      </c>
      <c r="K534" s="87">
        <v>1</v>
      </c>
      <c r="L534" s="87" t="s">
        <v>441</v>
      </c>
      <c r="M534" s="87" t="s">
        <v>407</v>
      </c>
      <c r="N534" s="87">
        <v>110</v>
      </c>
      <c r="O534" s="87">
        <v>6.8750000000000006E-2</v>
      </c>
      <c r="P534" s="87">
        <v>67.5</v>
      </c>
      <c r="Q534" s="87">
        <v>67.5</v>
      </c>
    </row>
    <row r="535" spans="2:17">
      <c r="B535" s="87">
        <v>520</v>
      </c>
      <c r="C535" s="87" t="s">
        <v>3</v>
      </c>
      <c r="D535" s="87">
        <v>2</v>
      </c>
      <c r="E535" s="87" t="s">
        <v>77</v>
      </c>
      <c r="F535" s="87" t="s">
        <v>7</v>
      </c>
      <c r="G535" s="87">
        <v>18</v>
      </c>
      <c r="H535" s="87" t="s">
        <v>172</v>
      </c>
      <c r="I535" s="87">
        <v>186</v>
      </c>
      <c r="J535" s="87">
        <v>8</v>
      </c>
      <c r="K535" s="87">
        <v>1</v>
      </c>
      <c r="L535" s="87" t="s">
        <v>441</v>
      </c>
      <c r="M535" s="87" t="s">
        <v>407</v>
      </c>
      <c r="N535" s="87">
        <v>110</v>
      </c>
      <c r="O535" s="87">
        <v>2.2916666666666669E-2</v>
      </c>
      <c r="P535" s="87">
        <v>22.5</v>
      </c>
      <c r="Q535" s="87">
        <v>22.5</v>
      </c>
    </row>
    <row r="536" spans="2:17">
      <c r="B536" s="87">
        <v>521</v>
      </c>
      <c r="C536" s="87" t="s">
        <v>3</v>
      </c>
      <c r="D536" s="87">
        <v>2</v>
      </c>
      <c r="E536" s="87" t="s">
        <v>77</v>
      </c>
      <c r="F536" s="87" t="s">
        <v>8</v>
      </c>
      <c r="G536" s="87">
        <v>18</v>
      </c>
      <c r="H536" s="87" t="s">
        <v>192</v>
      </c>
      <c r="I536" s="87">
        <v>210</v>
      </c>
      <c r="J536" s="87">
        <v>9</v>
      </c>
      <c r="K536" s="87">
        <v>1</v>
      </c>
      <c r="L536" s="87" t="s">
        <v>441</v>
      </c>
      <c r="M536" s="87" t="s">
        <v>407</v>
      </c>
      <c r="N536" s="87">
        <v>110</v>
      </c>
      <c r="O536" s="87">
        <v>7.6388888888888886E-3</v>
      </c>
      <c r="P536" s="87">
        <v>7.5</v>
      </c>
      <c r="Q536" s="87">
        <v>7.5</v>
      </c>
    </row>
    <row r="537" spans="2:17">
      <c r="B537" s="87">
        <v>522</v>
      </c>
      <c r="C537" s="87" t="s">
        <v>3</v>
      </c>
      <c r="D537" s="87">
        <v>2</v>
      </c>
      <c r="E537" s="87" t="s">
        <v>77</v>
      </c>
      <c r="F537" s="87" t="s">
        <v>9</v>
      </c>
      <c r="G537" s="87">
        <v>18</v>
      </c>
      <c r="H537" s="87" t="s">
        <v>212</v>
      </c>
      <c r="I537" s="87">
        <v>234</v>
      </c>
      <c r="J537" s="87">
        <v>10</v>
      </c>
      <c r="K537" s="87">
        <v>1</v>
      </c>
      <c r="L537" s="87" t="s">
        <v>441</v>
      </c>
      <c r="M537" s="87" t="s">
        <v>407</v>
      </c>
      <c r="N537" s="87">
        <v>110</v>
      </c>
      <c r="O537" s="87">
        <v>2.5462962962962965E-3</v>
      </c>
      <c r="P537" s="87">
        <v>2.5</v>
      </c>
      <c r="Q537" s="87">
        <v>2.5</v>
      </c>
    </row>
    <row r="538" spans="2:17">
      <c r="B538" s="87">
        <v>523</v>
      </c>
      <c r="C538" s="87" t="s">
        <v>3</v>
      </c>
      <c r="D538" s="87">
        <v>3</v>
      </c>
      <c r="E538" s="87" t="s">
        <v>78</v>
      </c>
      <c r="F538" s="87" t="s">
        <v>10</v>
      </c>
      <c r="G538" s="87">
        <v>18</v>
      </c>
      <c r="H538" s="87" t="s">
        <v>232</v>
      </c>
      <c r="I538" s="87">
        <v>258</v>
      </c>
      <c r="J538" s="87">
        <v>11</v>
      </c>
      <c r="K538" s="87">
        <v>1</v>
      </c>
      <c r="L538" s="87" t="s">
        <v>441</v>
      </c>
      <c r="M538" s="87" t="s">
        <v>408</v>
      </c>
      <c r="N538" s="87">
        <v>0.15</v>
      </c>
      <c r="O538" s="87">
        <v>8.4722222222222219E-4</v>
      </c>
      <c r="P538" s="87">
        <v>610</v>
      </c>
      <c r="Q538" s="87">
        <v>610</v>
      </c>
    </row>
    <row r="539" spans="2:17">
      <c r="B539" s="87">
        <v>524</v>
      </c>
      <c r="C539" s="87" t="s">
        <v>3</v>
      </c>
      <c r="D539" s="87">
        <v>3</v>
      </c>
      <c r="E539" s="87" t="s">
        <v>78</v>
      </c>
      <c r="F539" s="87" t="s">
        <v>11</v>
      </c>
      <c r="G539" s="87">
        <v>18</v>
      </c>
      <c r="H539" s="87" t="s">
        <v>252</v>
      </c>
      <c r="I539" s="87">
        <v>282</v>
      </c>
      <c r="J539" s="87">
        <v>12</v>
      </c>
      <c r="K539" s="87">
        <v>1</v>
      </c>
      <c r="L539" s="87" t="s">
        <v>441</v>
      </c>
      <c r="M539" s="87" t="s">
        <v>408</v>
      </c>
      <c r="N539" s="87">
        <v>0.15</v>
      </c>
      <c r="O539" s="87">
        <v>2.8124999999999998E-4</v>
      </c>
      <c r="P539" s="87">
        <v>202.5</v>
      </c>
      <c r="Q539" s="87">
        <v>202.5</v>
      </c>
    </row>
    <row r="540" spans="2:17">
      <c r="B540" s="87">
        <v>525</v>
      </c>
      <c r="C540" s="87" t="s">
        <v>3</v>
      </c>
      <c r="D540" s="87">
        <v>3</v>
      </c>
      <c r="E540" s="87" t="s">
        <v>78</v>
      </c>
      <c r="F540" s="87" t="s">
        <v>12</v>
      </c>
      <c r="G540" s="87">
        <v>18</v>
      </c>
      <c r="H540" s="87" t="s">
        <v>272</v>
      </c>
      <c r="I540" s="87">
        <v>306</v>
      </c>
      <c r="J540" s="87">
        <v>13</v>
      </c>
      <c r="K540" s="87">
        <v>1</v>
      </c>
      <c r="L540" s="87" t="s">
        <v>441</v>
      </c>
      <c r="M540" s="87" t="s">
        <v>408</v>
      </c>
      <c r="N540" s="87">
        <v>0.15</v>
      </c>
      <c r="O540" s="87">
        <v>9.3750000000000002E-5</v>
      </c>
      <c r="P540" s="87">
        <v>67.5</v>
      </c>
      <c r="Q540" s="87">
        <v>67.5</v>
      </c>
    </row>
    <row r="541" spans="2:17">
      <c r="B541" s="87">
        <v>526</v>
      </c>
      <c r="C541" s="87" t="s">
        <v>3</v>
      </c>
      <c r="D541" s="87">
        <v>3</v>
      </c>
      <c r="E541" s="87" t="s">
        <v>78</v>
      </c>
      <c r="F541" s="87" t="s">
        <v>13</v>
      </c>
      <c r="G541" s="87">
        <v>18</v>
      </c>
      <c r="H541" s="87" t="s">
        <v>292</v>
      </c>
      <c r="I541" s="87">
        <v>330</v>
      </c>
      <c r="J541" s="87">
        <v>14</v>
      </c>
      <c r="K541" s="87">
        <v>1</v>
      </c>
      <c r="L541" s="87" t="s">
        <v>441</v>
      </c>
      <c r="M541" s="87" t="s">
        <v>408</v>
      </c>
      <c r="N541" s="87">
        <v>0.15</v>
      </c>
      <c r="O541" s="87">
        <v>3.1250000000000001E-5</v>
      </c>
      <c r="P541" s="87">
        <v>22.5</v>
      </c>
      <c r="Q541" s="87">
        <v>22.5</v>
      </c>
    </row>
    <row r="542" spans="2:17">
      <c r="B542" s="87">
        <v>527</v>
      </c>
      <c r="C542" s="87" t="s">
        <v>3</v>
      </c>
      <c r="D542" s="87">
        <v>3</v>
      </c>
      <c r="E542" s="87" t="s">
        <v>78</v>
      </c>
      <c r="F542" s="87" t="s">
        <v>14</v>
      </c>
      <c r="G542" s="87">
        <v>18</v>
      </c>
      <c r="H542" s="87" t="s">
        <v>312</v>
      </c>
      <c r="I542" s="87">
        <v>354</v>
      </c>
      <c r="J542" s="87">
        <v>15</v>
      </c>
      <c r="K542" s="87">
        <v>1</v>
      </c>
      <c r="L542" s="87" t="s">
        <v>441</v>
      </c>
      <c r="M542" s="87" t="s">
        <v>408</v>
      </c>
      <c r="N542" s="87">
        <v>0.15</v>
      </c>
      <c r="O542" s="87">
        <v>1.0416666666666666E-5</v>
      </c>
      <c r="P542" s="87">
        <v>7.5</v>
      </c>
      <c r="Q542" s="87">
        <v>7.5</v>
      </c>
    </row>
    <row r="543" spans="2:17">
      <c r="B543" s="87">
        <v>528</v>
      </c>
      <c r="C543" s="87" t="s">
        <v>3</v>
      </c>
      <c r="D543" s="87">
        <v>3</v>
      </c>
      <c r="E543" s="87" t="s">
        <v>78</v>
      </c>
      <c r="F543" s="87" t="s">
        <v>15</v>
      </c>
      <c r="G543" s="87">
        <v>18</v>
      </c>
      <c r="H543" s="87" t="s">
        <v>332</v>
      </c>
      <c r="I543" s="87">
        <v>378</v>
      </c>
      <c r="J543" s="87">
        <v>16</v>
      </c>
      <c r="K543" s="87">
        <v>1</v>
      </c>
      <c r="L543" s="87" t="s">
        <v>441</v>
      </c>
      <c r="M543" s="87" t="s">
        <v>408</v>
      </c>
      <c r="N543" s="87">
        <v>0.15</v>
      </c>
      <c r="O543" s="87">
        <v>3.4722222222222224E-6</v>
      </c>
      <c r="P543" s="87">
        <v>2.5</v>
      </c>
      <c r="Q543" s="87">
        <v>2.5</v>
      </c>
    </row>
    <row r="544" spans="2:17">
      <c r="B544" s="87">
        <v>529</v>
      </c>
      <c r="C544" s="87" t="s">
        <v>3</v>
      </c>
      <c r="D544" s="87">
        <v>1</v>
      </c>
      <c r="E544" s="87" t="s">
        <v>76</v>
      </c>
      <c r="F544" s="87" t="s">
        <v>0</v>
      </c>
      <c r="G544" s="87">
        <v>19</v>
      </c>
      <c r="H544" s="87" t="s">
        <v>33</v>
      </c>
      <c r="I544" s="87">
        <v>19</v>
      </c>
      <c r="J544" s="87">
        <v>1</v>
      </c>
      <c r="K544" s="87">
        <v>1</v>
      </c>
      <c r="L544" s="87" t="s">
        <v>441</v>
      </c>
      <c r="M544" s="87" t="s">
        <v>406</v>
      </c>
      <c r="N544" s="87">
        <v>20000</v>
      </c>
      <c r="O544" s="87">
        <v>50</v>
      </c>
      <c r="P544" s="87">
        <v>270</v>
      </c>
      <c r="Q544" s="87">
        <v>270</v>
      </c>
    </row>
    <row r="545" spans="2:17">
      <c r="B545" s="87">
        <v>530</v>
      </c>
      <c r="C545" s="87" t="s">
        <v>3</v>
      </c>
      <c r="D545" s="87">
        <v>1</v>
      </c>
      <c r="E545" s="87" t="s">
        <v>76</v>
      </c>
      <c r="F545" s="87" t="s">
        <v>1</v>
      </c>
      <c r="G545" s="87">
        <v>19</v>
      </c>
      <c r="H545" s="87" t="s">
        <v>53</v>
      </c>
      <c r="I545" s="87">
        <v>43</v>
      </c>
      <c r="J545" s="87">
        <v>2</v>
      </c>
      <c r="K545" s="87">
        <v>1</v>
      </c>
      <c r="L545" s="87" t="s">
        <v>441</v>
      </c>
      <c r="M545" s="87" t="s">
        <v>406</v>
      </c>
      <c r="N545" s="87">
        <v>20000</v>
      </c>
      <c r="O545" s="87">
        <v>16.666666666666668</v>
      </c>
      <c r="P545" s="87">
        <v>90</v>
      </c>
      <c r="Q545" s="87">
        <v>90</v>
      </c>
    </row>
    <row r="546" spans="2:17">
      <c r="B546" s="87">
        <v>531</v>
      </c>
      <c r="C546" s="87" t="s">
        <v>3</v>
      </c>
      <c r="D546" s="87">
        <v>1</v>
      </c>
      <c r="E546" s="87" t="s">
        <v>76</v>
      </c>
      <c r="F546" s="87" t="s">
        <v>2</v>
      </c>
      <c r="G546" s="87">
        <v>19</v>
      </c>
      <c r="H546" s="87" t="s">
        <v>73</v>
      </c>
      <c r="I546" s="87">
        <v>67</v>
      </c>
      <c r="J546" s="87">
        <v>3</v>
      </c>
      <c r="K546" s="87">
        <v>1</v>
      </c>
      <c r="L546" s="87" t="s">
        <v>441</v>
      </c>
      <c r="M546" s="87" t="s">
        <v>406</v>
      </c>
      <c r="N546" s="87">
        <v>20000</v>
      </c>
      <c r="O546" s="87">
        <v>5.5555555555555554</v>
      </c>
      <c r="P546" s="87">
        <v>30</v>
      </c>
      <c r="Q546" s="87">
        <v>30</v>
      </c>
    </row>
    <row r="547" spans="2:17">
      <c r="B547" s="87">
        <v>532</v>
      </c>
      <c r="C547" s="87" t="s">
        <v>3</v>
      </c>
      <c r="D547" s="87">
        <v>1</v>
      </c>
      <c r="E547" s="87" t="s">
        <v>76</v>
      </c>
      <c r="F547" s="87" t="s">
        <v>3</v>
      </c>
      <c r="G547" s="87">
        <v>19</v>
      </c>
      <c r="H547" s="87" t="s">
        <v>93</v>
      </c>
      <c r="I547" s="87">
        <v>91</v>
      </c>
      <c r="J547" s="87">
        <v>4</v>
      </c>
      <c r="K547" s="87">
        <v>1</v>
      </c>
      <c r="L547" s="87" t="s">
        <v>441</v>
      </c>
      <c r="M547" s="87" t="s">
        <v>406</v>
      </c>
      <c r="N547" s="87">
        <v>20000</v>
      </c>
      <c r="O547" s="87">
        <v>1.8518518518518519</v>
      </c>
      <c r="P547" s="87">
        <v>10</v>
      </c>
      <c r="Q547" s="87">
        <v>10</v>
      </c>
    </row>
    <row r="548" spans="2:17">
      <c r="B548" s="87">
        <v>533</v>
      </c>
      <c r="C548" s="87" t="s">
        <v>3</v>
      </c>
      <c r="D548" s="87">
        <v>2</v>
      </c>
      <c r="E548" s="87" t="s">
        <v>77</v>
      </c>
      <c r="F548" s="87" t="s">
        <v>4</v>
      </c>
      <c r="G548" s="87">
        <v>19</v>
      </c>
      <c r="H548" s="87" t="s">
        <v>113</v>
      </c>
      <c r="I548" s="87">
        <v>115</v>
      </c>
      <c r="J548" s="87">
        <v>5</v>
      </c>
      <c r="K548" s="87">
        <v>1</v>
      </c>
      <c r="L548" s="87" t="s">
        <v>441</v>
      </c>
      <c r="M548" s="87" t="s">
        <v>407</v>
      </c>
      <c r="N548" s="87">
        <v>110</v>
      </c>
      <c r="O548" s="87">
        <v>0.6162037037037037</v>
      </c>
      <c r="P548" s="87">
        <v>605</v>
      </c>
      <c r="Q548" s="87">
        <v>605</v>
      </c>
    </row>
    <row r="549" spans="2:17">
      <c r="B549" s="87">
        <v>534</v>
      </c>
      <c r="C549" s="87" t="s">
        <v>3</v>
      </c>
      <c r="D549" s="87">
        <v>2</v>
      </c>
      <c r="E549" s="87" t="s">
        <v>77</v>
      </c>
      <c r="F549" s="87" t="s">
        <v>5</v>
      </c>
      <c r="G549" s="87">
        <v>19</v>
      </c>
      <c r="H549" s="87" t="s">
        <v>133</v>
      </c>
      <c r="I549" s="87">
        <v>139</v>
      </c>
      <c r="J549" s="87">
        <v>6</v>
      </c>
      <c r="K549" s="87">
        <v>1</v>
      </c>
      <c r="L549" s="87" t="s">
        <v>441</v>
      </c>
      <c r="M549" s="87" t="s">
        <v>407</v>
      </c>
      <c r="N549" s="87">
        <v>110</v>
      </c>
      <c r="O549" s="87">
        <v>0.20625000000000002</v>
      </c>
      <c r="P549" s="87">
        <v>202.5</v>
      </c>
      <c r="Q549" s="87">
        <v>202.5</v>
      </c>
    </row>
    <row r="550" spans="2:17">
      <c r="B550" s="87">
        <v>535</v>
      </c>
      <c r="C550" s="87" t="s">
        <v>3</v>
      </c>
      <c r="D550" s="87">
        <v>2</v>
      </c>
      <c r="E550" s="87" t="s">
        <v>77</v>
      </c>
      <c r="F550" s="87" t="s">
        <v>6</v>
      </c>
      <c r="G550" s="87">
        <v>19</v>
      </c>
      <c r="H550" s="87" t="s">
        <v>153</v>
      </c>
      <c r="I550" s="87">
        <v>163</v>
      </c>
      <c r="J550" s="87">
        <v>7</v>
      </c>
      <c r="K550" s="87">
        <v>1</v>
      </c>
      <c r="L550" s="87" t="s">
        <v>441</v>
      </c>
      <c r="M550" s="87" t="s">
        <v>407</v>
      </c>
      <c r="N550" s="87">
        <v>110</v>
      </c>
      <c r="O550" s="87">
        <v>6.8750000000000006E-2</v>
      </c>
      <c r="P550" s="87">
        <v>67.5</v>
      </c>
      <c r="Q550" s="87">
        <v>67.5</v>
      </c>
    </row>
    <row r="551" spans="2:17">
      <c r="B551" s="87">
        <v>536</v>
      </c>
      <c r="C551" s="87" t="s">
        <v>3</v>
      </c>
      <c r="D551" s="87">
        <v>2</v>
      </c>
      <c r="E551" s="87" t="s">
        <v>77</v>
      </c>
      <c r="F551" s="87" t="s">
        <v>7</v>
      </c>
      <c r="G551" s="87">
        <v>19</v>
      </c>
      <c r="H551" s="87" t="s">
        <v>173</v>
      </c>
      <c r="I551" s="87">
        <v>187</v>
      </c>
      <c r="J551" s="87">
        <v>8</v>
      </c>
      <c r="K551" s="87">
        <v>1</v>
      </c>
      <c r="L551" s="87" t="s">
        <v>441</v>
      </c>
      <c r="M551" s="87" t="s">
        <v>407</v>
      </c>
      <c r="N551" s="87">
        <v>110</v>
      </c>
      <c r="O551" s="87">
        <v>2.2916666666666669E-2</v>
      </c>
      <c r="P551" s="87">
        <v>22.5</v>
      </c>
      <c r="Q551" s="87">
        <v>22.5</v>
      </c>
    </row>
    <row r="552" spans="2:17">
      <c r="B552" s="87">
        <v>537</v>
      </c>
      <c r="C552" s="87" t="s">
        <v>3</v>
      </c>
      <c r="D552" s="87">
        <v>2</v>
      </c>
      <c r="E552" s="87" t="s">
        <v>77</v>
      </c>
      <c r="F552" s="87" t="s">
        <v>8</v>
      </c>
      <c r="G552" s="87">
        <v>19</v>
      </c>
      <c r="H552" s="87" t="s">
        <v>193</v>
      </c>
      <c r="I552" s="87">
        <v>211</v>
      </c>
      <c r="J552" s="87">
        <v>9</v>
      </c>
      <c r="K552" s="87">
        <v>1</v>
      </c>
      <c r="L552" s="87" t="s">
        <v>441</v>
      </c>
      <c r="M552" s="87" t="s">
        <v>407</v>
      </c>
      <c r="N552" s="87">
        <v>110</v>
      </c>
      <c r="O552" s="87">
        <v>7.6388888888888886E-3</v>
      </c>
      <c r="P552" s="87">
        <v>7.5</v>
      </c>
      <c r="Q552" s="87">
        <v>7.5</v>
      </c>
    </row>
    <row r="553" spans="2:17">
      <c r="B553" s="87">
        <v>538</v>
      </c>
      <c r="C553" s="87" t="s">
        <v>3</v>
      </c>
      <c r="D553" s="87">
        <v>2</v>
      </c>
      <c r="E553" s="87" t="s">
        <v>77</v>
      </c>
      <c r="F553" s="87" t="s">
        <v>9</v>
      </c>
      <c r="G553" s="87">
        <v>19</v>
      </c>
      <c r="H553" s="87" t="s">
        <v>213</v>
      </c>
      <c r="I553" s="87">
        <v>235</v>
      </c>
      <c r="J553" s="87">
        <v>10</v>
      </c>
      <c r="K553" s="87">
        <v>1</v>
      </c>
      <c r="L553" s="87" t="s">
        <v>441</v>
      </c>
      <c r="M553" s="87" t="s">
        <v>407</v>
      </c>
      <c r="N553" s="87">
        <v>110</v>
      </c>
      <c r="O553" s="87">
        <v>2.5462962962962965E-3</v>
      </c>
      <c r="P553" s="87">
        <v>2.5</v>
      </c>
      <c r="Q553" s="87">
        <v>2.5</v>
      </c>
    </row>
    <row r="554" spans="2:17">
      <c r="B554" s="87">
        <v>539</v>
      </c>
      <c r="C554" s="87" t="s">
        <v>3</v>
      </c>
      <c r="D554" s="87">
        <v>3</v>
      </c>
      <c r="E554" s="87" t="s">
        <v>78</v>
      </c>
      <c r="F554" s="87" t="s">
        <v>10</v>
      </c>
      <c r="G554" s="87">
        <v>19</v>
      </c>
      <c r="H554" s="87" t="s">
        <v>233</v>
      </c>
      <c r="I554" s="87">
        <v>259</v>
      </c>
      <c r="J554" s="87">
        <v>11</v>
      </c>
      <c r="K554" s="87">
        <v>1</v>
      </c>
      <c r="L554" s="87" t="s">
        <v>441</v>
      </c>
      <c r="M554" s="87" t="s">
        <v>408</v>
      </c>
      <c r="N554" s="87">
        <v>0.15</v>
      </c>
      <c r="O554" s="87">
        <v>8.4722222222222219E-4</v>
      </c>
      <c r="P554" s="87">
        <v>610</v>
      </c>
      <c r="Q554" s="87">
        <v>610</v>
      </c>
    </row>
    <row r="555" spans="2:17">
      <c r="B555" s="87">
        <v>540</v>
      </c>
      <c r="C555" s="87" t="s">
        <v>3</v>
      </c>
      <c r="D555" s="87">
        <v>3</v>
      </c>
      <c r="E555" s="87" t="s">
        <v>78</v>
      </c>
      <c r="F555" s="87" t="s">
        <v>11</v>
      </c>
      <c r="G555" s="87">
        <v>19</v>
      </c>
      <c r="H555" s="87" t="s">
        <v>253</v>
      </c>
      <c r="I555" s="87">
        <v>283</v>
      </c>
      <c r="J555" s="87">
        <v>12</v>
      </c>
      <c r="K555" s="87">
        <v>1</v>
      </c>
      <c r="L555" s="87" t="s">
        <v>441</v>
      </c>
      <c r="M555" s="87" t="s">
        <v>408</v>
      </c>
      <c r="N555" s="87">
        <v>0.15</v>
      </c>
      <c r="O555" s="87">
        <v>2.8124999999999998E-4</v>
      </c>
      <c r="P555" s="87">
        <v>202.5</v>
      </c>
      <c r="Q555" s="87">
        <v>202.5</v>
      </c>
    </row>
    <row r="556" spans="2:17">
      <c r="B556" s="87">
        <v>541</v>
      </c>
      <c r="C556" s="87" t="s">
        <v>3</v>
      </c>
      <c r="D556" s="87">
        <v>3</v>
      </c>
      <c r="E556" s="87" t="s">
        <v>78</v>
      </c>
      <c r="F556" s="87" t="s">
        <v>12</v>
      </c>
      <c r="G556" s="87">
        <v>19</v>
      </c>
      <c r="H556" s="87" t="s">
        <v>273</v>
      </c>
      <c r="I556" s="87">
        <v>307</v>
      </c>
      <c r="J556" s="87">
        <v>13</v>
      </c>
      <c r="K556" s="87">
        <v>1</v>
      </c>
      <c r="L556" s="87" t="s">
        <v>441</v>
      </c>
      <c r="M556" s="87" t="s">
        <v>408</v>
      </c>
      <c r="N556" s="87">
        <v>0.15</v>
      </c>
      <c r="O556" s="87">
        <v>9.3750000000000002E-5</v>
      </c>
      <c r="P556" s="87">
        <v>67.5</v>
      </c>
      <c r="Q556" s="87">
        <v>67.5</v>
      </c>
    </row>
    <row r="557" spans="2:17">
      <c r="B557" s="87">
        <v>542</v>
      </c>
      <c r="C557" s="87" t="s">
        <v>3</v>
      </c>
      <c r="D557" s="87">
        <v>3</v>
      </c>
      <c r="E557" s="87" t="s">
        <v>78</v>
      </c>
      <c r="F557" s="87" t="s">
        <v>13</v>
      </c>
      <c r="G557" s="87">
        <v>19</v>
      </c>
      <c r="H557" s="87" t="s">
        <v>293</v>
      </c>
      <c r="I557" s="87">
        <v>331</v>
      </c>
      <c r="J557" s="87">
        <v>14</v>
      </c>
      <c r="K557" s="87">
        <v>1</v>
      </c>
      <c r="L557" s="87" t="s">
        <v>441</v>
      </c>
      <c r="M557" s="87" t="s">
        <v>408</v>
      </c>
      <c r="N557" s="87">
        <v>0.15</v>
      </c>
      <c r="O557" s="87">
        <v>3.1250000000000001E-5</v>
      </c>
      <c r="P557" s="87">
        <v>22.5</v>
      </c>
      <c r="Q557" s="87">
        <v>22.5</v>
      </c>
    </row>
    <row r="558" spans="2:17">
      <c r="B558" s="87">
        <v>543</v>
      </c>
      <c r="C558" s="87" t="s">
        <v>3</v>
      </c>
      <c r="D558" s="87">
        <v>3</v>
      </c>
      <c r="E558" s="87" t="s">
        <v>78</v>
      </c>
      <c r="F558" s="87" t="s">
        <v>14</v>
      </c>
      <c r="G558" s="87">
        <v>19</v>
      </c>
      <c r="H558" s="87" t="s">
        <v>313</v>
      </c>
      <c r="I558" s="87">
        <v>355</v>
      </c>
      <c r="J558" s="87">
        <v>15</v>
      </c>
      <c r="K558" s="87">
        <v>1</v>
      </c>
      <c r="L558" s="87" t="s">
        <v>441</v>
      </c>
      <c r="M558" s="87" t="s">
        <v>408</v>
      </c>
      <c r="N558" s="87">
        <v>0.15</v>
      </c>
      <c r="O558" s="87">
        <v>1.0416666666666666E-5</v>
      </c>
      <c r="P558" s="87">
        <v>7.5</v>
      </c>
      <c r="Q558" s="87">
        <v>7.5</v>
      </c>
    </row>
    <row r="559" spans="2:17">
      <c r="B559" s="87">
        <v>544</v>
      </c>
      <c r="C559" s="87" t="s">
        <v>3</v>
      </c>
      <c r="D559" s="87">
        <v>3</v>
      </c>
      <c r="E559" s="87" t="s">
        <v>78</v>
      </c>
      <c r="F559" s="87" t="s">
        <v>15</v>
      </c>
      <c r="G559" s="87">
        <v>19</v>
      </c>
      <c r="H559" s="87" t="s">
        <v>333</v>
      </c>
      <c r="I559" s="87">
        <v>379</v>
      </c>
      <c r="J559" s="87">
        <v>16</v>
      </c>
      <c r="K559" s="87">
        <v>1</v>
      </c>
      <c r="L559" s="87" t="s">
        <v>441</v>
      </c>
      <c r="M559" s="87" t="s">
        <v>408</v>
      </c>
      <c r="N559" s="87">
        <v>0.15</v>
      </c>
      <c r="O559" s="87">
        <v>3.4722222222222224E-6</v>
      </c>
      <c r="P559" s="87">
        <v>2.5</v>
      </c>
      <c r="Q559" s="87">
        <v>2.5</v>
      </c>
    </row>
    <row r="560" spans="2:17">
      <c r="B560" s="87">
        <v>545</v>
      </c>
      <c r="C560" s="87" t="s">
        <v>14</v>
      </c>
      <c r="D560" s="87">
        <v>5</v>
      </c>
      <c r="E560" s="87" t="s">
        <v>300</v>
      </c>
      <c r="F560" s="87" t="s">
        <v>0</v>
      </c>
      <c r="G560" s="87">
        <v>18</v>
      </c>
      <c r="H560" s="87" t="s">
        <v>32</v>
      </c>
      <c r="I560" s="87">
        <v>18</v>
      </c>
      <c r="J560" s="87">
        <v>1</v>
      </c>
      <c r="K560" s="87">
        <v>0</v>
      </c>
      <c r="L560" s="87" t="s">
        <v>353</v>
      </c>
      <c r="M560" s="124">
        <v>1</v>
      </c>
      <c r="N560" s="124">
        <v>1</v>
      </c>
      <c r="O560" s="87">
        <v>2.73</v>
      </c>
      <c r="P560" s="87">
        <v>2730</v>
      </c>
      <c r="Q560" s="87">
        <v>2730</v>
      </c>
    </row>
    <row r="561" spans="2:17">
      <c r="B561" s="87">
        <v>546</v>
      </c>
      <c r="C561" s="87" t="s">
        <v>14</v>
      </c>
      <c r="D561" s="87">
        <v>5</v>
      </c>
      <c r="E561" s="87" t="s">
        <v>300</v>
      </c>
      <c r="F561" s="87" t="s">
        <v>1</v>
      </c>
      <c r="G561" s="87">
        <v>18</v>
      </c>
      <c r="H561" s="87" t="s">
        <v>52</v>
      </c>
      <c r="I561" s="87">
        <v>42</v>
      </c>
      <c r="J561" s="87">
        <v>2</v>
      </c>
      <c r="K561" s="87">
        <v>0</v>
      </c>
      <c r="L561" s="87" t="s">
        <v>353</v>
      </c>
      <c r="M561" s="124">
        <v>1</v>
      </c>
      <c r="N561" s="124">
        <v>1</v>
      </c>
      <c r="O561" s="87">
        <v>2.91</v>
      </c>
      <c r="P561" s="87">
        <v>2910</v>
      </c>
      <c r="Q561" s="87">
        <v>2910</v>
      </c>
    </row>
    <row r="562" spans="2:17">
      <c r="B562" s="87">
        <v>547</v>
      </c>
      <c r="C562" s="87" t="s">
        <v>14</v>
      </c>
      <c r="D562" s="87">
        <v>5</v>
      </c>
      <c r="E562" s="87" t="s">
        <v>300</v>
      </c>
      <c r="F562" s="87" t="s">
        <v>2</v>
      </c>
      <c r="G562" s="87">
        <v>18</v>
      </c>
      <c r="H562" s="87" t="s">
        <v>72</v>
      </c>
      <c r="I562" s="87">
        <v>66</v>
      </c>
      <c r="J562" s="87">
        <v>3</v>
      </c>
      <c r="K562" s="87">
        <v>0</v>
      </c>
      <c r="L562" s="87" t="s">
        <v>353</v>
      </c>
      <c r="M562" s="124">
        <v>1</v>
      </c>
      <c r="N562" s="124">
        <v>1</v>
      </c>
      <c r="O562" s="87">
        <v>2.97</v>
      </c>
      <c r="P562" s="87">
        <v>2970</v>
      </c>
      <c r="Q562" s="87">
        <v>2970</v>
      </c>
    </row>
    <row r="563" spans="2:17">
      <c r="B563" s="87">
        <v>548</v>
      </c>
      <c r="C563" s="87" t="s">
        <v>14</v>
      </c>
      <c r="D563" s="87">
        <v>5</v>
      </c>
      <c r="E563" s="87" t="s">
        <v>300</v>
      </c>
      <c r="F563" s="87" t="s">
        <v>3</v>
      </c>
      <c r="G563" s="87">
        <v>18</v>
      </c>
      <c r="H563" s="87" t="s">
        <v>92</v>
      </c>
      <c r="I563" s="87">
        <v>90</v>
      </c>
      <c r="J563" s="87">
        <v>4</v>
      </c>
      <c r="K563" s="87">
        <v>0</v>
      </c>
      <c r="L563" s="87" t="s">
        <v>353</v>
      </c>
      <c r="M563" s="124">
        <v>1</v>
      </c>
      <c r="N563" s="124">
        <v>1</v>
      </c>
      <c r="O563" s="87">
        <v>2.99</v>
      </c>
      <c r="P563" s="87">
        <v>2990</v>
      </c>
      <c r="Q563" s="87">
        <v>2990</v>
      </c>
    </row>
    <row r="564" spans="2:17">
      <c r="B564" s="87">
        <v>549</v>
      </c>
      <c r="C564" s="87" t="s">
        <v>14</v>
      </c>
      <c r="D564" s="87">
        <v>5</v>
      </c>
      <c r="E564" s="87" t="s">
        <v>300</v>
      </c>
      <c r="F564" s="87" t="s">
        <v>4</v>
      </c>
      <c r="G564" s="87">
        <v>18</v>
      </c>
      <c r="H564" s="87" t="s">
        <v>112</v>
      </c>
      <c r="I564" s="87">
        <v>114</v>
      </c>
      <c r="J564" s="87">
        <v>5</v>
      </c>
      <c r="K564" s="87">
        <v>0</v>
      </c>
      <c r="L564" s="87" t="s">
        <v>353</v>
      </c>
      <c r="M564" s="124">
        <v>1</v>
      </c>
      <c r="N564" s="124">
        <v>1</v>
      </c>
      <c r="O564" s="87">
        <v>2.395</v>
      </c>
      <c r="P564" s="87">
        <v>2395</v>
      </c>
      <c r="Q564" s="87">
        <v>2395</v>
      </c>
    </row>
    <row r="565" spans="2:17">
      <c r="B565" s="87">
        <v>550</v>
      </c>
      <c r="C565" s="87" t="s">
        <v>14</v>
      </c>
      <c r="D565" s="87">
        <v>6</v>
      </c>
      <c r="E565" s="87" t="s">
        <v>301</v>
      </c>
      <c r="F565" s="87" t="s">
        <v>5</v>
      </c>
      <c r="G565" s="87">
        <v>18</v>
      </c>
      <c r="H565" s="87" t="s">
        <v>132</v>
      </c>
      <c r="I565" s="87">
        <v>138</v>
      </c>
      <c r="J565" s="87">
        <v>6</v>
      </c>
      <c r="K565" s="87">
        <v>0</v>
      </c>
      <c r="L565" s="87" t="s">
        <v>353</v>
      </c>
      <c r="M565" s="124">
        <v>1</v>
      </c>
      <c r="N565" s="124">
        <v>1</v>
      </c>
      <c r="O565" s="87">
        <v>2.7974999999999999</v>
      </c>
      <c r="P565" s="87">
        <v>2797.5</v>
      </c>
      <c r="Q565" s="87">
        <v>2797.5</v>
      </c>
    </row>
    <row r="566" spans="2:17">
      <c r="B566" s="87">
        <v>551</v>
      </c>
      <c r="C566" s="87" t="s">
        <v>14</v>
      </c>
      <c r="D566" s="87">
        <v>6</v>
      </c>
      <c r="E566" s="87" t="s">
        <v>301</v>
      </c>
      <c r="F566" s="87" t="s">
        <v>6</v>
      </c>
      <c r="G566" s="87">
        <v>18</v>
      </c>
      <c r="H566" s="87" t="s">
        <v>152</v>
      </c>
      <c r="I566" s="87">
        <v>162</v>
      </c>
      <c r="J566" s="87">
        <v>7</v>
      </c>
      <c r="K566" s="87">
        <v>0</v>
      </c>
      <c r="L566" s="87" t="s">
        <v>353</v>
      </c>
      <c r="M566" s="124">
        <v>1</v>
      </c>
      <c r="N566" s="124">
        <v>1</v>
      </c>
      <c r="O566" s="87">
        <v>2.9325000000000001</v>
      </c>
      <c r="P566" s="87">
        <v>2932.5</v>
      </c>
      <c r="Q566" s="87">
        <v>2932.5</v>
      </c>
    </row>
    <row r="567" spans="2:17">
      <c r="B567" s="87">
        <v>552</v>
      </c>
      <c r="C567" s="87" t="s">
        <v>14</v>
      </c>
      <c r="D567" s="87">
        <v>6</v>
      </c>
      <c r="E567" s="87" t="s">
        <v>301</v>
      </c>
      <c r="F567" s="87" t="s">
        <v>7</v>
      </c>
      <c r="G567" s="87">
        <v>18</v>
      </c>
      <c r="H567" s="87" t="s">
        <v>172</v>
      </c>
      <c r="I567" s="87">
        <v>186</v>
      </c>
      <c r="J567" s="87">
        <v>8</v>
      </c>
      <c r="K567" s="87">
        <v>0</v>
      </c>
      <c r="L567" s="87" t="s">
        <v>353</v>
      </c>
      <c r="M567" s="124">
        <v>1</v>
      </c>
      <c r="N567" s="124">
        <v>1</v>
      </c>
      <c r="O567" s="87">
        <v>2.9775</v>
      </c>
      <c r="P567" s="87">
        <v>2977.5</v>
      </c>
      <c r="Q567" s="87">
        <v>2977.5</v>
      </c>
    </row>
    <row r="568" spans="2:17">
      <c r="B568" s="87">
        <v>553</v>
      </c>
      <c r="C568" s="87" t="s">
        <v>14</v>
      </c>
      <c r="D568" s="87">
        <v>6</v>
      </c>
      <c r="E568" s="87" t="s">
        <v>301</v>
      </c>
      <c r="F568" s="87" t="s">
        <v>8</v>
      </c>
      <c r="G568" s="87">
        <v>18</v>
      </c>
      <c r="H568" s="87" t="s">
        <v>192</v>
      </c>
      <c r="I568" s="87">
        <v>210</v>
      </c>
      <c r="J568" s="87">
        <v>9</v>
      </c>
      <c r="K568" s="87">
        <v>0</v>
      </c>
      <c r="L568" s="87" t="s">
        <v>353</v>
      </c>
      <c r="M568" s="124">
        <v>1</v>
      </c>
      <c r="N568" s="124">
        <v>1</v>
      </c>
      <c r="O568" s="87">
        <v>2.9925000000000002</v>
      </c>
      <c r="P568" s="87">
        <v>2992.5</v>
      </c>
      <c r="Q568" s="87">
        <v>2992.5</v>
      </c>
    </row>
    <row r="569" spans="2:17">
      <c r="B569" s="87">
        <v>554</v>
      </c>
      <c r="C569" s="87" t="s">
        <v>14</v>
      </c>
      <c r="D569" s="87">
        <v>6</v>
      </c>
      <c r="E569" s="87" t="s">
        <v>301</v>
      </c>
      <c r="F569" s="87" t="s">
        <v>9</v>
      </c>
      <c r="G569" s="87">
        <v>18</v>
      </c>
      <c r="H569" s="87" t="s">
        <v>212</v>
      </c>
      <c r="I569" s="87">
        <v>234</v>
      </c>
      <c r="J569" s="87">
        <v>10</v>
      </c>
      <c r="K569" s="87">
        <v>0</v>
      </c>
      <c r="L569" s="87" t="s">
        <v>353</v>
      </c>
      <c r="M569" s="124">
        <v>1</v>
      </c>
      <c r="N569" s="124">
        <v>1</v>
      </c>
      <c r="O569" s="87">
        <v>2.9975000000000001</v>
      </c>
      <c r="P569" s="87">
        <v>2997.5</v>
      </c>
      <c r="Q569" s="87">
        <v>2997.5</v>
      </c>
    </row>
    <row r="570" spans="2:17">
      <c r="B570" s="87">
        <v>555</v>
      </c>
      <c r="C570" s="87" t="s">
        <v>14</v>
      </c>
      <c r="D570" s="87">
        <v>6</v>
      </c>
      <c r="E570" s="87" t="s">
        <v>301</v>
      </c>
      <c r="F570" s="87" t="s">
        <v>10</v>
      </c>
      <c r="G570" s="87">
        <v>18</v>
      </c>
      <c r="H570" s="87" t="s">
        <v>232</v>
      </c>
      <c r="I570" s="87">
        <v>258</v>
      </c>
      <c r="J570" s="87">
        <v>11</v>
      </c>
      <c r="K570" s="87">
        <v>0</v>
      </c>
      <c r="L570" s="87" t="s">
        <v>353</v>
      </c>
      <c r="M570" s="124">
        <v>1</v>
      </c>
      <c r="N570" s="124">
        <v>1</v>
      </c>
      <c r="O570" s="87">
        <v>2.39</v>
      </c>
      <c r="P570" s="87">
        <v>2390</v>
      </c>
      <c r="Q570" s="87">
        <v>2390</v>
      </c>
    </row>
    <row r="571" spans="2:17">
      <c r="B571" s="87">
        <v>556</v>
      </c>
      <c r="C571" s="87" t="s">
        <v>14</v>
      </c>
      <c r="D571" s="87">
        <v>6</v>
      </c>
      <c r="E571" s="87" t="s">
        <v>301</v>
      </c>
      <c r="F571" s="87" t="s">
        <v>11</v>
      </c>
      <c r="G571" s="87">
        <v>18</v>
      </c>
      <c r="H571" s="87" t="s">
        <v>252</v>
      </c>
      <c r="I571" s="87">
        <v>282</v>
      </c>
      <c r="J571" s="87">
        <v>12</v>
      </c>
      <c r="K571" s="87">
        <v>0</v>
      </c>
      <c r="L571" s="87" t="s">
        <v>353</v>
      </c>
      <c r="M571" s="124">
        <v>1</v>
      </c>
      <c r="N571" s="124">
        <v>1</v>
      </c>
      <c r="O571" s="87">
        <v>2.7974999999999999</v>
      </c>
      <c r="P571" s="87">
        <v>2797.5</v>
      </c>
      <c r="Q571" s="87">
        <v>2797.5</v>
      </c>
    </row>
    <row r="572" spans="2:17">
      <c r="B572" s="87">
        <v>557</v>
      </c>
      <c r="C572" s="87" t="s">
        <v>14</v>
      </c>
      <c r="D572" s="87">
        <v>6</v>
      </c>
      <c r="E572" s="87" t="s">
        <v>301</v>
      </c>
      <c r="F572" s="87" t="s">
        <v>12</v>
      </c>
      <c r="G572" s="87">
        <v>18</v>
      </c>
      <c r="H572" s="87" t="s">
        <v>272</v>
      </c>
      <c r="I572" s="87">
        <v>306</v>
      </c>
      <c r="J572" s="87">
        <v>13</v>
      </c>
      <c r="K572" s="87">
        <v>0</v>
      </c>
      <c r="L572" s="87" t="s">
        <v>353</v>
      </c>
      <c r="M572" s="124">
        <v>1</v>
      </c>
      <c r="N572" s="124">
        <v>1</v>
      </c>
      <c r="O572" s="87">
        <v>2.9325000000000001</v>
      </c>
      <c r="P572" s="87">
        <v>2932.5</v>
      </c>
      <c r="Q572" s="87">
        <v>2932.5</v>
      </c>
    </row>
    <row r="573" spans="2:17">
      <c r="B573" s="87">
        <v>558</v>
      </c>
      <c r="C573" s="87" t="s">
        <v>14</v>
      </c>
      <c r="D573" s="87">
        <v>6</v>
      </c>
      <c r="E573" s="87" t="s">
        <v>301</v>
      </c>
      <c r="F573" s="87" t="s">
        <v>13</v>
      </c>
      <c r="G573" s="87">
        <v>18</v>
      </c>
      <c r="H573" s="87" t="s">
        <v>292</v>
      </c>
      <c r="I573" s="87">
        <v>330</v>
      </c>
      <c r="J573" s="87">
        <v>14</v>
      </c>
      <c r="K573" s="87">
        <v>0</v>
      </c>
      <c r="L573" s="87" t="s">
        <v>353</v>
      </c>
      <c r="M573" s="124">
        <v>1</v>
      </c>
      <c r="N573" s="124">
        <v>1</v>
      </c>
      <c r="O573" s="87">
        <v>2.9775</v>
      </c>
      <c r="P573" s="87">
        <v>2977.5</v>
      </c>
      <c r="Q573" s="87">
        <v>2977.5</v>
      </c>
    </row>
    <row r="574" spans="2:17">
      <c r="B574" s="87">
        <v>559</v>
      </c>
      <c r="C574" s="87" t="s">
        <v>14</v>
      </c>
      <c r="D574" s="87">
        <v>6</v>
      </c>
      <c r="E574" s="87" t="s">
        <v>301</v>
      </c>
      <c r="F574" s="87" t="s">
        <v>14</v>
      </c>
      <c r="G574" s="87">
        <v>18</v>
      </c>
      <c r="H574" s="87" t="s">
        <v>312</v>
      </c>
      <c r="I574" s="87">
        <v>354</v>
      </c>
      <c r="J574" s="87">
        <v>15</v>
      </c>
      <c r="K574" s="87">
        <v>0</v>
      </c>
      <c r="L574" s="87" t="s">
        <v>353</v>
      </c>
      <c r="M574" s="124">
        <v>1</v>
      </c>
      <c r="N574" s="124">
        <v>1</v>
      </c>
      <c r="O574" s="87">
        <v>2.9925000000000002</v>
      </c>
      <c r="P574" s="87">
        <v>2992.5</v>
      </c>
      <c r="Q574" s="87">
        <v>2992.5</v>
      </c>
    </row>
    <row r="575" spans="2:17">
      <c r="B575" s="87">
        <v>560</v>
      </c>
      <c r="C575" s="87" t="s">
        <v>14</v>
      </c>
      <c r="D575" s="87">
        <v>6</v>
      </c>
      <c r="E575" s="87" t="s">
        <v>301</v>
      </c>
      <c r="F575" s="87" t="s">
        <v>15</v>
      </c>
      <c r="G575" s="87">
        <v>18</v>
      </c>
      <c r="H575" s="87" t="s">
        <v>332</v>
      </c>
      <c r="I575" s="87">
        <v>378</v>
      </c>
      <c r="J575" s="87">
        <v>16</v>
      </c>
      <c r="K575" s="87">
        <v>0</v>
      </c>
      <c r="L575" s="87" t="s">
        <v>353</v>
      </c>
      <c r="M575" s="124">
        <v>1</v>
      </c>
      <c r="N575" s="124">
        <v>1</v>
      </c>
      <c r="O575" s="87">
        <v>2.9975000000000001</v>
      </c>
      <c r="P575" s="87">
        <v>2997.5</v>
      </c>
      <c r="Q575" s="87">
        <v>2997.5</v>
      </c>
    </row>
    <row r="576" spans="2:17">
      <c r="B576" s="87">
        <v>561</v>
      </c>
      <c r="C576" s="87" t="s">
        <v>14</v>
      </c>
      <c r="D576" s="87">
        <v>6</v>
      </c>
      <c r="E576" s="87" t="s">
        <v>301</v>
      </c>
      <c r="F576" s="87" t="s">
        <v>0</v>
      </c>
      <c r="G576" s="87">
        <v>19</v>
      </c>
      <c r="H576" s="87" t="s">
        <v>33</v>
      </c>
      <c r="I576" s="87">
        <v>19</v>
      </c>
      <c r="J576" s="87">
        <v>1</v>
      </c>
      <c r="K576" s="87">
        <v>0</v>
      </c>
      <c r="L576" s="87" t="s">
        <v>353</v>
      </c>
      <c r="M576" s="124">
        <v>1</v>
      </c>
      <c r="N576" s="124">
        <v>1</v>
      </c>
      <c r="O576" s="87">
        <v>2.73</v>
      </c>
      <c r="P576" s="87">
        <v>2730</v>
      </c>
      <c r="Q576" s="87">
        <v>2730</v>
      </c>
    </row>
    <row r="577" spans="2:17">
      <c r="B577" s="87">
        <v>562</v>
      </c>
      <c r="C577" s="87" t="s">
        <v>14</v>
      </c>
      <c r="D577" s="87">
        <v>6</v>
      </c>
      <c r="E577" s="87" t="s">
        <v>301</v>
      </c>
      <c r="F577" s="87" t="s">
        <v>1</v>
      </c>
      <c r="G577" s="87">
        <v>19</v>
      </c>
      <c r="H577" s="87" t="s">
        <v>53</v>
      </c>
      <c r="I577" s="87">
        <v>43</v>
      </c>
      <c r="J577" s="87">
        <v>2</v>
      </c>
      <c r="K577" s="87">
        <v>0</v>
      </c>
      <c r="L577" s="87" t="s">
        <v>353</v>
      </c>
      <c r="M577" s="124">
        <v>1</v>
      </c>
      <c r="N577" s="124">
        <v>1</v>
      </c>
      <c r="O577" s="87">
        <v>2.91</v>
      </c>
      <c r="P577" s="87">
        <v>2910</v>
      </c>
      <c r="Q577" s="87">
        <v>2910</v>
      </c>
    </row>
    <row r="578" spans="2:17">
      <c r="B578" s="87">
        <v>563</v>
      </c>
      <c r="C578" s="87" t="s">
        <v>14</v>
      </c>
      <c r="D578" s="87">
        <v>6</v>
      </c>
      <c r="E578" s="87" t="s">
        <v>301</v>
      </c>
      <c r="F578" s="87" t="s">
        <v>2</v>
      </c>
      <c r="G578" s="87">
        <v>19</v>
      </c>
      <c r="H578" s="87" t="s">
        <v>73</v>
      </c>
      <c r="I578" s="87">
        <v>67</v>
      </c>
      <c r="J578" s="87">
        <v>3</v>
      </c>
      <c r="K578" s="87">
        <v>0</v>
      </c>
      <c r="L578" s="87" t="s">
        <v>353</v>
      </c>
      <c r="M578" s="124">
        <v>1</v>
      </c>
      <c r="N578" s="124">
        <v>1</v>
      </c>
      <c r="O578" s="87">
        <v>2.97</v>
      </c>
      <c r="P578" s="87">
        <v>2970</v>
      </c>
      <c r="Q578" s="87">
        <v>2970</v>
      </c>
    </row>
    <row r="579" spans="2:17">
      <c r="B579" s="87">
        <v>564</v>
      </c>
      <c r="C579" s="87" t="s">
        <v>14</v>
      </c>
      <c r="D579" s="87">
        <v>6</v>
      </c>
      <c r="E579" s="87" t="s">
        <v>301</v>
      </c>
      <c r="F579" s="87" t="s">
        <v>3</v>
      </c>
      <c r="G579" s="87">
        <v>19</v>
      </c>
      <c r="H579" s="87" t="s">
        <v>93</v>
      </c>
      <c r="I579" s="87">
        <v>91</v>
      </c>
      <c r="J579" s="87">
        <v>4</v>
      </c>
      <c r="K579" s="87">
        <v>0</v>
      </c>
      <c r="L579" s="87" t="s">
        <v>353</v>
      </c>
      <c r="M579" s="124">
        <v>1</v>
      </c>
      <c r="N579" s="124">
        <v>1</v>
      </c>
      <c r="O579" s="87">
        <v>2.99</v>
      </c>
      <c r="P579" s="87">
        <v>2990</v>
      </c>
      <c r="Q579" s="87">
        <v>2990</v>
      </c>
    </row>
    <row r="580" spans="2:17">
      <c r="B580" s="87">
        <v>565</v>
      </c>
      <c r="C580" s="87" t="s">
        <v>14</v>
      </c>
      <c r="D580" s="87">
        <v>6</v>
      </c>
      <c r="E580" s="87" t="s">
        <v>301</v>
      </c>
      <c r="F580" s="87" t="s">
        <v>4</v>
      </c>
      <c r="G580" s="87">
        <v>19</v>
      </c>
      <c r="H580" s="87" t="s">
        <v>113</v>
      </c>
      <c r="I580" s="87">
        <v>115</v>
      </c>
      <c r="J580" s="87">
        <v>5</v>
      </c>
      <c r="K580" s="87">
        <v>0</v>
      </c>
      <c r="L580" s="87" t="s">
        <v>353</v>
      </c>
      <c r="M580" s="124">
        <v>1</v>
      </c>
      <c r="N580" s="124">
        <v>1</v>
      </c>
      <c r="O580" s="87">
        <v>2.395</v>
      </c>
      <c r="P580" s="87">
        <v>2395</v>
      </c>
      <c r="Q580" s="87">
        <v>2395</v>
      </c>
    </row>
    <row r="581" spans="2:17">
      <c r="B581" s="87">
        <v>566</v>
      </c>
      <c r="C581" s="87" t="s">
        <v>14</v>
      </c>
      <c r="D581" s="87">
        <v>7</v>
      </c>
      <c r="E581" s="87" t="s">
        <v>302</v>
      </c>
      <c r="F581" s="87" t="s">
        <v>5</v>
      </c>
      <c r="G581" s="87">
        <v>19</v>
      </c>
      <c r="H581" s="87" t="s">
        <v>133</v>
      </c>
      <c r="I581" s="87">
        <v>139</v>
      </c>
      <c r="J581" s="87">
        <v>6</v>
      </c>
      <c r="K581" s="87">
        <v>0</v>
      </c>
      <c r="L581" s="87" t="s">
        <v>353</v>
      </c>
      <c r="M581" s="124">
        <v>1</v>
      </c>
      <c r="N581" s="124">
        <v>1</v>
      </c>
      <c r="O581" s="87">
        <v>2.7974999999999999</v>
      </c>
      <c r="P581" s="87">
        <v>2797.5</v>
      </c>
      <c r="Q581" s="87">
        <v>2797.5</v>
      </c>
    </row>
    <row r="582" spans="2:17">
      <c r="B582" s="87">
        <v>567</v>
      </c>
      <c r="C582" s="87" t="s">
        <v>14</v>
      </c>
      <c r="D582" s="87">
        <v>7</v>
      </c>
      <c r="E582" s="87" t="s">
        <v>302</v>
      </c>
      <c r="F582" s="87" t="s">
        <v>6</v>
      </c>
      <c r="G582" s="87">
        <v>19</v>
      </c>
      <c r="H582" s="87" t="s">
        <v>153</v>
      </c>
      <c r="I582" s="87">
        <v>163</v>
      </c>
      <c r="J582" s="87">
        <v>7</v>
      </c>
      <c r="K582" s="87">
        <v>0</v>
      </c>
      <c r="L582" s="87" t="s">
        <v>353</v>
      </c>
      <c r="M582" s="124">
        <v>1</v>
      </c>
      <c r="N582" s="124">
        <v>1</v>
      </c>
      <c r="O582" s="87">
        <v>2.9325000000000001</v>
      </c>
      <c r="P582" s="87">
        <v>2932.5</v>
      </c>
      <c r="Q582" s="87">
        <v>2932.5</v>
      </c>
    </row>
    <row r="583" spans="2:17">
      <c r="B583" s="87">
        <v>568</v>
      </c>
      <c r="C583" s="87" t="s">
        <v>14</v>
      </c>
      <c r="D583" s="87">
        <v>7</v>
      </c>
      <c r="E583" s="87" t="s">
        <v>302</v>
      </c>
      <c r="F583" s="87" t="s">
        <v>7</v>
      </c>
      <c r="G583" s="87">
        <v>19</v>
      </c>
      <c r="H583" s="87" t="s">
        <v>173</v>
      </c>
      <c r="I583" s="87">
        <v>187</v>
      </c>
      <c r="J583" s="87">
        <v>8</v>
      </c>
      <c r="K583" s="87">
        <v>0</v>
      </c>
      <c r="L583" s="87" t="s">
        <v>353</v>
      </c>
      <c r="M583" s="124">
        <v>1</v>
      </c>
      <c r="N583" s="124">
        <v>1</v>
      </c>
      <c r="O583" s="87">
        <v>2.9775</v>
      </c>
      <c r="P583" s="87">
        <v>2977.5</v>
      </c>
      <c r="Q583" s="87">
        <v>2977.5</v>
      </c>
    </row>
    <row r="584" spans="2:17">
      <c r="B584" s="87">
        <v>569</v>
      </c>
      <c r="C584" s="87" t="s">
        <v>14</v>
      </c>
      <c r="D584" s="87">
        <v>7</v>
      </c>
      <c r="E584" s="87" t="s">
        <v>302</v>
      </c>
      <c r="F584" s="87" t="s">
        <v>8</v>
      </c>
      <c r="G584" s="87">
        <v>19</v>
      </c>
      <c r="H584" s="87" t="s">
        <v>193</v>
      </c>
      <c r="I584" s="87">
        <v>211</v>
      </c>
      <c r="J584" s="87">
        <v>9</v>
      </c>
      <c r="K584" s="87">
        <v>0</v>
      </c>
      <c r="L584" s="87" t="s">
        <v>353</v>
      </c>
      <c r="M584" s="124">
        <v>1</v>
      </c>
      <c r="N584" s="124">
        <v>1</v>
      </c>
      <c r="O584" s="87">
        <v>2.9925000000000002</v>
      </c>
      <c r="P584" s="87">
        <v>2992.5</v>
      </c>
      <c r="Q584" s="87">
        <v>2992.5</v>
      </c>
    </row>
    <row r="585" spans="2:17">
      <c r="B585" s="87">
        <v>570</v>
      </c>
      <c r="C585" s="87" t="s">
        <v>14</v>
      </c>
      <c r="D585" s="87">
        <v>7</v>
      </c>
      <c r="E585" s="87" t="s">
        <v>302</v>
      </c>
      <c r="F585" s="87" t="s">
        <v>9</v>
      </c>
      <c r="G585" s="87">
        <v>19</v>
      </c>
      <c r="H585" s="87" t="s">
        <v>213</v>
      </c>
      <c r="I585" s="87">
        <v>235</v>
      </c>
      <c r="J585" s="87">
        <v>10</v>
      </c>
      <c r="K585" s="87">
        <v>0</v>
      </c>
      <c r="L585" s="87" t="s">
        <v>353</v>
      </c>
      <c r="M585" s="124">
        <v>1</v>
      </c>
      <c r="N585" s="124">
        <v>1</v>
      </c>
      <c r="O585" s="87">
        <v>2.9975000000000001</v>
      </c>
      <c r="P585" s="87">
        <v>2997.5</v>
      </c>
      <c r="Q585" s="87">
        <v>2997.5</v>
      </c>
    </row>
    <row r="586" spans="2:17">
      <c r="B586" s="87">
        <v>571</v>
      </c>
      <c r="C586" s="87" t="s">
        <v>14</v>
      </c>
      <c r="D586" s="87">
        <v>7</v>
      </c>
      <c r="E586" s="87" t="s">
        <v>302</v>
      </c>
      <c r="F586" s="87" t="s">
        <v>10</v>
      </c>
      <c r="G586" s="87">
        <v>19</v>
      </c>
      <c r="H586" s="87" t="s">
        <v>233</v>
      </c>
      <c r="I586" s="87">
        <v>259</v>
      </c>
      <c r="J586" s="87">
        <v>11</v>
      </c>
      <c r="K586" s="87">
        <v>0</v>
      </c>
      <c r="L586" s="87" t="s">
        <v>353</v>
      </c>
      <c r="M586" s="124">
        <v>1</v>
      </c>
      <c r="N586" s="124">
        <v>1</v>
      </c>
      <c r="O586" s="87">
        <v>2.39</v>
      </c>
      <c r="P586" s="87">
        <v>2390</v>
      </c>
      <c r="Q586" s="87">
        <v>2390</v>
      </c>
    </row>
    <row r="587" spans="2:17">
      <c r="B587" s="87">
        <v>572</v>
      </c>
      <c r="C587" s="87" t="s">
        <v>14</v>
      </c>
      <c r="D587" s="87">
        <v>7</v>
      </c>
      <c r="E587" s="87" t="s">
        <v>302</v>
      </c>
      <c r="F587" s="87" t="s">
        <v>11</v>
      </c>
      <c r="G587" s="87">
        <v>19</v>
      </c>
      <c r="H587" s="87" t="s">
        <v>253</v>
      </c>
      <c r="I587" s="87">
        <v>283</v>
      </c>
      <c r="J587" s="87">
        <v>12</v>
      </c>
      <c r="K587" s="87">
        <v>0</v>
      </c>
      <c r="L587" s="87" t="s">
        <v>353</v>
      </c>
      <c r="M587" s="124">
        <v>1</v>
      </c>
      <c r="N587" s="124">
        <v>1</v>
      </c>
      <c r="O587" s="87">
        <v>2.7974999999999999</v>
      </c>
      <c r="P587" s="87">
        <v>2797.5</v>
      </c>
      <c r="Q587" s="87">
        <v>2797.5</v>
      </c>
    </row>
    <row r="588" spans="2:17">
      <c r="B588" s="87">
        <v>573</v>
      </c>
      <c r="C588" s="87" t="s">
        <v>14</v>
      </c>
      <c r="D588" s="87">
        <v>7</v>
      </c>
      <c r="E588" s="87" t="s">
        <v>302</v>
      </c>
      <c r="F588" s="87" t="s">
        <v>12</v>
      </c>
      <c r="G588" s="87">
        <v>19</v>
      </c>
      <c r="H588" s="87" t="s">
        <v>273</v>
      </c>
      <c r="I588" s="87">
        <v>307</v>
      </c>
      <c r="J588" s="87">
        <v>13</v>
      </c>
      <c r="K588" s="87">
        <v>0</v>
      </c>
      <c r="L588" s="87" t="s">
        <v>353</v>
      </c>
      <c r="M588" s="124">
        <v>1</v>
      </c>
      <c r="N588" s="124">
        <v>1</v>
      </c>
      <c r="O588" s="87">
        <v>2.9325000000000001</v>
      </c>
      <c r="P588" s="87">
        <v>2932.5</v>
      </c>
      <c r="Q588" s="87">
        <v>2932.5</v>
      </c>
    </row>
    <row r="589" spans="2:17">
      <c r="B589" s="87">
        <v>574</v>
      </c>
      <c r="C589" s="87" t="s">
        <v>14</v>
      </c>
      <c r="D589" s="87">
        <v>7</v>
      </c>
      <c r="E589" s="87" t="s">
        <v>302</v>
      </c>
      <c r="F589" s="87" t="s">
        <v>13</v>
      </c>
      <c r="G589" s="87">
        <v>19</v>
      </c>
      <c r="H589" s="87" t="s">
        <v>293</v>
      </c>
      <c r="I589" s="87">
        <v>331</v>
      </c>
      <c r="J589" s="87">
        <v>14</v>
      </c>
      <c r="K589" s="87">
        <v>0</v>
      </c>
      <c r="L589" s="87" t="s">
        <v>353</v>
      </c>
      <c r="M589" s="124">
        <v>1</v>
      </c>
      <c r="N589" s="124">
        <v>1</v>
      </c>
      <c r="O589" s="87">
        <v>2.9775</v>
      </c>
      <c r="P589" s="87">
        <v>2977.5</v>
      </c>
      <c r="Q589" s="87">
        <v>2977.5</v>
      </c>
    </row>
    <row r="590" spans="2:17">
      <c r="B590" s="87">
        <v>575</v>
      </c>
      <c r="C590" s="87" t="s">
        <v>14</v>
      </c>
      <c r="D590" s="87">
        <v>7</v>
      </c>
      <c r="E590" s="87" t="s">
        <v>302</v>
      </c>
      <c r="F590" s="87" t="s">
        <v>14</v>
      </c>
      <c r="G590" s="87">
        <v>19</v>
      </c>
      <c r="H590" s="87" t="s">
        <v>313</v>
      </c>
      <c r="I590" s="87">
        <v>355</v>
      </c>
      <c r="J590" s="87">
        <v>15</v>
      </c>
      <c r="K590" s="87">
        <v>0</v>
      </c>
      <c r="L590" s="87" t="s">
        <v>353</v>
      </c>
      <c r="M590" s="124">
        <v>1</v>
      </c>
      <c r="N590" s="124">
        <v>1</v>
      </c>
      <c r="O590" s="87">
        <v>2.9925000000000002</v>
      </c>
      <c r="P590" s="87">
        <v>2992.5</v>
      </c>
      <c r="Q590" s="87">
        <v>2992.5</v>
      </c>
    </row>
    <row r="591" spans="2:17">
      <c r="B591" s="87">
        <v>576</v>
      </c>
      <c r="C591" s="87" t="s">
        <v>14</v>
      </c>
      <c r="D591" s="87">
        <v>7</v>
      </c>
      <c r="E591" s="87" t="s">
        <v>302</v>
      </c>
      <c r="F591" s="87" t="s">
        <v>15</v>
      </c>
      <c r="G591" s="87">
        <v>19</v>
      </c>
      <c r="H591" s="87" t="s">
        <v>333</v>
      </c>
      <c r="I591" s="87">
        <v>379</v>
      </c>
      <c r="J591" s="87">
        <v>16</v>
      </c>
      <c r="K591" s="87">
        <v>0</v>
      </c>
      <c r="L591" s="87" t="s">
        <v>353</v>
      </c>
      <c r="M591" s="124">
        <v>1</v>
      </c>
      <c r="N591" s="124">
        <v>1</v>
      </c>
      <c r="O591" s="87">
        <v>2.9975000000000001</v>
      </c>
      <c r="P591" s="87">
        <v>2997.5</v>
      </c>
      <c r="Q591" s="87">
        <v>2997.5</v>
      </c>
    </row>
    <row r="592" spans="2:17">
      <c r="B592" s="87">
        <v>577</v>
      </c>
      <c r="C592" s="87" t="s">
        <v>14</v>
      </c>
      <c r="D592" s="87">
        <v>7</v>
      </c>
      <c r="E592" s="87" t="s">
        <v>302</v>
      </c>
      <c r="F592" s="87" t="s">
        <v>0</v>
      </c>
      <c r="G592" s="87">
        <v>23</v>
      </c>
      <c r="H592" s="87" t="s">
        <v>442</v>
      </c>
      <c r="I592" s="87">
        <v>23</v>
      </c>
      <c r="J592" s="87">
        <v>1</v>
      </c>
      <c r="K592" s="87">
        <v>0</v>
      </c>
      <c r="L592" s="87" t="s">
        <v>353</v>
      </c>
      <c r="M592" s="124">
        <v>1</v>
      </c>
      <c r="N592" s="124">
        <v>1</v>
      </c>
      <c r="O592" s="124">
        <v>1</v>
      </c>
      <c r="P592" s="87">
        <v>3000</v>
      </c>
      <c r="Q592" s="87">
        <v>3000</v>
      </c>
    </row>
    <row r="593" spans="2:17">
      <c r="B593" s="87">
        <v>578</v>
      </c>
      <c r="C593" s="87" t="s">
        <v>14</v>
      </c>
      <c r="D593" s="87">
        <v>7</v>
      </c>
      <c r="E593" s="87" t="s">
        <v>302</v>
      </c>
      <c r="F593" s="87" t="s">
        <v>1</v>
      </c>
      <c r="G593" s="87">
        <v>23</v>
      </c>
      <c r="H593" s="87" t="s">
        <v>443</v>
      </c>
      <c r="I593" s="87">
        <v>47</v>
      </c>
      <c r="J593" s="87">
        <v>2</v>
      </c>
      <c r="K593" s="87">
        <v>0</v>
      </c>
      <c r="L593" s="87" t="s">
        <v>353</v>
      </c>
      <c r="M593" s="124">
        <v>1</v>
      </c>
      <c r="N593" s="124">
        <v>1</v>
      </c>
      <c r="O593" s="124">
        <v>1</v>
      </c>
      <c r="P593" s="87">
        <v>3000</v>
      </c>
      <c r="Q593" s="87">
        <v>3000</v>
      </c>
    </row>
    <row r="594" spans="2:17">
      <c r="B594" s="87">
        <v>579</v>
      </c>
      <c r="C594" s="87" t="s">
        <v>14</v>
      </c>
      <c r="D594" s="87">
        <v>7</v>
      </c>
      <c r="E594" s="87" t="s">
        <v>302</v>
      </c>
      <c r="F594" s="87" t="s">
        <v>2</v>
      </c>
      <c r="G594" s="87">
        <v>23</v>
      </c>
      <c r="H594" s="87" t="s">
        <v>444</v>
      </c>
      <c r="I594" s="87">
        <v>71</v>
      </c>
      <c r="J594" s="87">
        <v>3</v>
      </c>
      <c r="K594" s="87">
        <v>0</v>
      </c>
      <c r="L594" s="87" t="s">
        <v>353</v>
      </c>
      <c r="M594" s="124">
        <v>1</v>
      </c>
      <c r="N594" s="124">
        <v>1</v>
      </c>
      <c r="O594" s="124">
        <v>1</v>
      </c>
      <c r="P594" s="87">
        <v>3000</v>
      </c>
      <c r="Q594" s="87">
        <v>3000</v>
      </c>
    </row>
    <row r="595" spans="2:17">
      <c r="B595" s="87">
        <v>580</v>
      </c>
      <c r="C595" s="87" t="s">
        <v>14</v>
      </c>
      <c r="D595" s="87">
        <v>7</v>
      </c>
      <c r="E595" s="87" t="s">
        <v>302</v>
      </c>
      <c r="F595" s="87" t="s">
        <v>3</v>
      </c>
      <c r="G595" s="87">
        <v>23</v>
      </c>
      <c r="H595" s="87" t="s">
        <v>445</v>
      </c>
      <c r="I595" s="87">
        <v>95</v>
      </c>
      <c r="J595" s="87">
        <v>4</v>
      </c>
      <c r="K595" s="87">
        <v>0</v>
      </c>
      <c r="L595" s="87" t="s">
        <v>353</v>
      </c>
      <c r="M595" s="124">
        <v>1</v>
      </c>
      <c r="N595" s="124">
        <v>1</v>
      </c>
      <c r="O595" s="124">
        <v>1</v>
      </c>
      <c r="P595" s="87">
        <v>3000</v>
      </c>
      <c r="Q595" s="87">
        <v>3000</v>
      </c>
    </row>
    <row r="596" spans="2:17">
      <c r="B596" s="87">
        <v>581</v>
      </c>
      <c r="C596" s="87" t="s">
        <v>14</v>
      </c>
      <c r="D596" s="87">
        <v>7</v>
      </c>
      <c r="E596" s="87" t="s">
        <v>302</v>
      </c>
      <c r="F596" s="87" t="s">
        <v>4</v>
      </c>
      <c r="G596" s="87">
        <v>23</v>
      </c>
      <c r="H596" s="87" t="s">
        <v>446</v>
      </c>
      <c r="I596" s="87">
        <v>119</v>
      </c>
      <c r="J596" s="87">
        <v>5</v>
      </c>
      <c r="K596" s="87">
        <v>0</v>
      </c>
      <c r="L596" s="87" t="s">
        <v>353</v>
      </c>
      <c r="M596" s="124">
        <v>1</v>
      </c>
      <c r="N596" s="124">
        <v>1</v>
      </c>
      <c r="O596" s="124">
        <v>1</v>
      </c>
      <c r="P596" s="87">
        <v>3000</v>
      </c>
      <c r="Q596" s="87">
        <v>3000</v>
      </c>
    </row>
    <row r="597" spans="2:17">
      <c r="B597" s="87">
        <v>582</v>
      </c>
      <c r="C597" s="87" t="s">
        <v>14</v>
      </c>
      <c r="D597" s="87">
        <v>8</v>
      </c>
      <c r="E597" s="87" t="s">
        <v>303</v>
      </c>
      <c r="F597" s="87" t="s">
        <v>5</v>
      </c>
      <c r="G597" s="87">
        <v>23</v>
      </c>
      <c r="H597" s="87" t="s">
        <v>447</v>
      </c>
      <c r="I597" s="87">
        <v>143</v>
      </c>
      <c r="J597" s="87">
        <v>6</v>
      </c>
      <c r="K597" s="87">
        <v>0</v>
      </c>
      <c r="L597" s="87" t="s">
        <v>353</v>
      </c>
      <c r="M597" s="124">
        <v>1</v>
      </c>
      <c r="N597" s="124">
        <v>1</v>
      </c>
      <c r="O597" s="124">
        <v>1</v>
      </c>
      <c r="P597" s="87">
        <v>3000</v>
      </c>
      <c r="Q597" s="87">
        <v>3000</v>
      </c>
    </row>
    <row r="598" spans="2:17">
      <c r="B598" s="87">
        <v>583</v>
      </c>
      <c r="C598" s="87" t="s">
        <v>14</v>
      </c>
      <c r="D598" s="87">
        <v>8</v>
      </c>
      <c r="E598" s="87" t="s">
        <v>303</v>
      </c>
      <c r="F598" s="87" t="s">
        <v>6</v>
      </c>
      <c r="G598" s="87">
        <v>23</v>
      </c>
      <c r="H598" s="87" t="s">
        <v>448</v>
      </c>
      <c r="I598" s="87">
        <v>167</v>
      </c>
      <c r="J598" s="87">
        <v>7</v>
      </c>
      <c r="K598" s="87">
        <v>0</v>
      </c>
      <c r="L598" s="87" t="s">
        <v>353</v>
      </c>
      <c r="M598" s="124">
        <v>1</v>
      </c>
      <c r="N598" s="124">
        <v>1</v>
      </c>
      <c r="O598" s="124">
        <v>1</v>
      </c>
      <c r="P598" s="87">
        <v>3000</v>
      </c>
      <c r="Q598" s="87">
        <v>3000</v>
      </c>
    </row>
    <row r="599" spans="2:17">
      <c r="B599" s="87">
        <v>584</v>
      </c>
      <c r="C599" s="87" t="s">
        <v>14</v>
      </c>
      <c r="D599" s="87">
        <v>8</v>
      </c>
      <c r="E599" s="87" t="s">
        <v>303</v>
      </c>
      <c r="F599" s="87" t="s">
        <v>7</v>
      </c>
      <c r="G599" s="87">
        <v>23</v>
      </c>
      <c r="H599" s="87" t="s">
        <v>449</v>
      </c>
      <c r="I599" s="87">
        <v>191</v>
      </c>
      <c r="J599" s="87">
        <v>8</v>
      </c>
      <c r="K599" s="87">
        <v>0</v>
      </c>
      <c r="L599" s="87" t="s">
        <v>353</v>
      </c>
      <c r="M599" s="124">
        <v>1</v>
      </c>
      <c r="N599" s="124">
        <v>1</v>
      </c>
      <c r="O599" s="124">
        <v>1</v>
      </c>
      <c r="P599" s="87">
        <v>3000</v>
      </c>
      <c r="Q599" s="87">
        <v>3000</v>
      </c>
    </row>
    <row r="600" spans="2:17">
      <c r="B600" s="87">
        <v>585</v>
      </c>
      <c r="C600" s="87" t="s">
        <v>14</v>
      </c>
      <c r="D600" s="87">
        <v>8</v>
      </c>
      <c r="E600" s="87" t="s">
        <v>303</v>
      </c>
      <c r="F600" s="87" t="s">
        <v>8</v>
      </c>
      <c r="G600" s="87">
        <v>23</v>
      </c>
      <c r="H600" s="87" t="s">
        <v>450</v>
      </c>
      <c r="I600" s="87">
        <v>215</v>
      </c>
      <c r="J600" s="87">
        <v>9</v>
      </c>
      <c r="K600" s="87">
        <v>0</v>
      </c>
      <c r="L600" s="87" t="s">
        <v>353</v>
      </c>
      <c r="M600" s="124">
        <v>1</v>
      </c>
      <c r="N600" s="124">
        <v>1</v>
      </c>
      <c r="O600" s="124">
        <v>1</v>
      </c>
      <c r="P600" s="87">
        <v>3000</v>
      </c>
      <c r="Q600" s="87">
        <v>3000</v>
      </c>
    </row>
    <row r="601" spans="2:17">
      <c r="B601" s="87">
        <v>586</v>
      </c>
      <c r="C601" s="87" t="s">
        <v>14</v>
      </c>
      <c r="D601" s="87">
        <v>8</v>
      </c>
      <c r="E601" s="87" t="s">
        <v>303</v>
      </c>
      <c r="F601" s="87" t="s">
        <v>9</v>
      </c>
      <c r="G601" s="87">
        <v>23</v>
      </c>
      <c r="H601" s="87" t="s">
        <v>451</v>
      </c>
      <c r="I601" s="87">
        <v>239</v>
      </c>
      <c r="J601" s="87">
        <v>10</v>
      </c>
      <c r="K601" s="87">
        <v>0</v>
      </c>
      <c r="L601" s="87" t="s">
        <v>353</v>
      </c>
      <c r="M601" s="124">
        <v>1</v>
      </c>
      <c r="N601" s="124">
        <v>1</v>
      </c>
      <c r="O601" s="124">
        <v>1</v>
      </c>
      <c r="P601" s="87">
        <v>3000</v>
      </c>
      <c r="Q601" s="87">
        <v>3000</v>
      </c>
    </row>
    <row r="602" spans="2:17">
      <c r="B602" s="87">
        <v>587</v>
      </c>
      <c r="C602" s="87" t="s">
        <v>14</v>
      </c>
      <c r="D602" s="87">
        <v>8</v>
      </c>
      <c r="E602" s="87" t="s">
        <v>303</v>
      </c>
      <c r="F602" s="87" t="s">
        <v>10</v>
      </c>
      <c r="G602" s="87">
        <v>23</v>
      </c>
      <c r="H602" s="87" t="s">
        <v>452</v>
      </c>
      <c r="I602" s="87">
        <v>263</v>
      </c>
      <c r="J602" s="87">
        <v>11</v>
      </c>
      <c r="K602" s="87">
        <v>0</v>
      </c>
      <c r="L602" s="87" t="s">
        <v>353</v>
      </c>
      <c r="M602" s="124">
        <v>1</v>
      </c>
      <c r="N602" s="124">
        <v>1</v>
      </c>
      <c r="O602" s="124">
        <v>1</v>
      </c>
      <c r="P602" s="87">
        <v>3000</v>
      </c>
      <c r="Q602" s="87">
        <v>3000</v>
      </c>
    </row>
    <row r="603" spans="2:17">
      <c r="B603" s="87">
        <v>588</v>
      </c>
      <c r="C603" s="87" t="s">
        <v>14</v>
      </c>
      <c r="D603" s="87">
        <v>8</v>
      </c>
      <c r="E603" s="87" t="s">
        <v>303</v>
      </c>
      <c r="F603" s="87" t="s">
        <v>11</v>
      </c>
      <c r="G603" s="87">
        <v>23</v>
      </c>
      <c r="H603" s="87" t="s">
        <v>453</v>
      </c>
      <c r="I603" s="87">
        <v>287</v>
      </c>
      <c r="J603" s="87">
        <v>12</v>
      </c>
      <c r="K603" s="87">
        <v>0</v>
      </c>
      <c r="L603" s="87" t="s">
        <v>353</v>
      </c>
      <c r="M603" s="124">
        <v>1</v>
      </c>
      <c r="N603" s="124">
        <v>1</v>
      </c>
      <c r="O603" s="124">
        <v>1</v>
      </c>
      <c r="P603" s="87">
        <v>3000</v>
      </c>
      <c r="Q603" s="87">
        <v>3000</v>
      </c>
    </row>
    <row r="604" spans="2:17">
      <c r="B604" s="87">
        <v>589</v>
      </c>
      <c r="C604" s="87" t="s">
        <v>14</v>
      </c>
      <c r="D604" s="87">
        <v>8</v>
      </c>
      <c r="E604" s="87" t="s">
        <v>303</v>
      </c>
      <c r="F604" s="87" t="s">
        <v>12</v>
      </c>
      <c r="G604" s="87">
        <v>23</v>
      </c>
      <c r="H604" s="87" t="s">
        <v>454</v>
      </c>
      <c r="I604" s="87">
        <v>311</v>
      </c>
      <c r="J604" s="87">
        <v>13</v>
      </c>
      <c r="K604" s="87">
        <v>0</v>
      </c>
      <c r="L604" s="87" t="s">
        <v>353</v>
      </c>
      <c r="M604" s="124">
        <v>1</v>
      </c>
      <c r="N604" s="124">
        <v>1</v>
      </c>
      <c r="O604" s="124">
        <v>1</v>
      </c>
      <c r="P604" s="87">
        <v>3000</v>
      </c>
      <c r="Q604" s="87">
        <v>3000</v>
      </c>
    </row>
    <row r="605" spans="2:17">
      <c r="B605" s="87">
        <v>590</v>
      </c>
      <c r="C605" s="87" t="s">
        <v>14</v>
      </c>
      <c r="D605" s="87">
        <v>8</v>
      </c>
      <c r="E605" s="87" t="s">
        <v>303</v>
      </c>
      <c r="F605" s="87" t="s">
        <v>13</v>
      </c>
      <c r="G605" s="87">
        <v>23</v>
      </c>
      <c r="H605" s="87" t="s">
        <v>455</v>
      </c>
      <c r="I605" s="87">
        <v>335</v>
      </c>
      <c r="J605" s="87">
        <v>14</v>
      </c>
      <c r="K605" s="87">
        <v>0</v>
      </c>
      <c r="L605" s="87" t="s">
        <v>353</v>
      </c>
      <c r="M605" s="124">
        <v>1</v>
      </c>
      <c r="N605" s="124">
        <v>1</v>
      </c>
      <c r="O605" s="124">
        <v>1</v>
      </c>
      <c r="P605" s="87">
        <v>3000</v>
      </c>
      <c r="Q605" s="87">
        <v>3000</v>
      </c>
    </row>
    <row r="606" spans="2:17">
      <c r="B606" s="87">
        <v>591</v>
      </c>
      <c r="C606" s="87" t="s">
        <v>14</v>
      </c>
      <c r="D606" s="87">
        <v>8</v>
      </c>
      <c r="E606" s="87" t="s">
        <v>303</v>
      </c>
      <c r="F606" s="87" t="s">
        <v>14</v>
      </c>
      <c r="G606" s="87">
        <v>23</v>
      </c>
      <c r="H606" s="87" t="s">
        <v>456</v>
      </c>
      <c r="I606" s="87">
        <v>359</v>
      </c>
      <c r="J606" s="87">
        <v>15</v>
      </c>
      <c r="K606" s="87">
        <v>0</v>
      </c>
      <c r="L606" s="87" t="s">
        <v>353</v>
      </c>
      <c r="M606" s="124">
        <v>1</v>
      </c>
      <c r="N606" s="124">
        <v>1</v>
      </c>
      <c r="O606" s="124">
        <v>1</v>
      </c>
      <c r="P606" s="87">
        <v>3000</v>
      </c>
      <c r="Q606" s="87">
        <v>3000</v>
      </c>
    </row>
    <row r="607" spans="2:17">
      <c r="B607" s="87">
        <v>592</v>
      </c>
      <c r="C607" s="87" t="s">
        <v>14</v>
      </c>
      <c r="D607" s="87">
        <v>8</v>
      </c>
      <c r="E607" s="87" t="s">
        <v>303</v>
      </c>
      <c r="F607" s="87" t="s">
        <v>15</v>
      </c>
      <c r="G607" s="87">
        <v>23</v>
      </c>
      <c r="H607" s="87" t="s">
        <v>457</v>
      </c>
      <c r="I607" s="87">
        <v>383</v>
      </c>
      <c r="J607" s="87">
        <v>16</v>
      </c>
      <c r="K607" s="87">
        <v>0</v>
      </c>
      <c r="L607" s="87" t="s">
        <v>353</v>
      </c>
      <c r="M607" s="124">
        <v>1</v>
      </c>
      <c r="N607" s="124">
        <v>1</v>
      </c>
      <c r="O607" s="124">
        <v>1</v>
      </c>
      <c r="P607" s="87">
        <v>3000</v>
      </c>
      <c r="Q607" s="87">
        <v>3000</v>
      </c>
    </row>
    <row r="608" spans="2:17">
      <c r="B608" s="87">
        <v>593</v>
      </c>
      <c r="C608" s="87" t="s">
        <v>14</v>
      </c>
      <c r="D608" s="87">
        <v>8</v>
      </c>
      <c r="E608" s="87" t="s">
        <v>303</v>
      </c>
      <c r="F608" s="87" t="s">
        <v>0</v>
      </c>
      <c r="G608" s="87">
        <v>24</v>
      </c>
      <c r="H608" s="87" t="s">
        <v>458</v>
      </c>
      <c r="I608" s="87">
        <v>24</v>
      </c>
      <c r="J608" s="87">
        <v>1</v>
      </c>
      <c r="K608" s="87">
        <v>0</v>
      </c>
      <c r="L608" s="87" t="s">
        <v>353</v>
      </c>
      <c r="M608" s="124">
        <v>1</v>
      </c>
      <c r="N608" s="124">
        <v>1</v>
      </c>
      <c r="O608" s="124">
        <v>1</v>
      </c>
      <c r="P608" s="87">
        <v>3000</v>
      </c>
      <c r="Q608" s="87">
        <v>3000</v>
      </c>
    </row>
    <row r="609" spans="2:17">
      <c r="B609" s="87">
        <v>594</v>
      </c>
      <c r="C609" s="87" t="s">
        <v>14</v>
      </c>
      <c r="D609" s="87">
        <v>8</v>
      </c>
      <c r="E609" s="87" t="s">
        <v>303</v>
      </c>
      <c r="F609" s="87" t="s">
        <v>1</v>
      </c>
      <c r="G609" s="87">
        <v>24</v>
      </c>
      <c r="H609" s="87" t="s">
        <v>459</v>
      </c>
      <c r="I609" s="87">
        <v>48</v>
      </c>
      <c r="J609" s="87">
        <v>2</v>
      </c>
      <c r="K609" s="87">
        <v>0</v>
      </c>
      <c r="L609" s="87" t="s">
        <v>353</v>
      </c>
      <c r="M609" s="124">
        <v>1</v>
      </c>
      <c r="N609" s="124">
        <v>1</v>
      </c>
      <c r="O609" s="124">
        <v>1</v>
      </c>
      <c r="P609" s="87">
        <v>3000</v>
      </c>
      <c r="Q609" s="87">
        <v>3000</v>
      </c>
    </row>
    <row r="610" spans="2:17">
      <c r="B610" s="87">
        <v>595</v>
      </c>
      <c r="C610" s="87" t="s">
        <v>14</v>
      </c>
      <c r="D610" s="87">
        <v>8</v>
      </c>
      <c r="E610" s="87" t="s">
        <v>303</v>
      </c>
      <c r="F610" s="87" t="s">
        <v>2</v>
      </c>
      <c r="G610" s="87">
        <v>24</v>
      </c>
      <c r="H610" s="87" t="s">
        <v>460</v>
      </c>
      <c r="I610" s="87">
        <v>72</v>
      </c>
      <c r="J610" s="87">
        <v>3</v>
      </c>
      <c r="K610" s="87">
        <v>0</v>
      </c>
      <c r="L610" s="87" t="s">
        <v>353</v>
      </c>
      <c r="M610" s="124">
        <v>1</v>
      </c>
      <c r="N610" s="124">
        <v>1</v>
      </c>
      <c r="O610" s="124">
        <v>1</v>
      </c>
      <c r="P610" s="87">
        <v>3000</v>
      </c>
      <c r="Q610" s="87">
        <v>3000</v>
      </c>
    </row>
    <row r="611" spans="2:17">
      <c r="B611" s="87">
        <v>596</v>
      </c>
      <c r="C611" s="87" t="s">
        <v>14</v>
      </c>
      <c r="D611" s="87">
        <v>8</v>
      </c>
      <c r="E611" s="87" t="s">
        <v>303</v>
      </c>
      <c r="F611" s="87" t="s">
        <v>3</v>
      </c>
      <c r="G611" s="87">
        <v>24</v>
      </c>
      <c r="H611" s="87" t="s">
        <v>461</v>
      </c>
      <c r="I611" s="87">
        <v>96</v>
      </c>
      <c r="J611" s="87">
        <v>4</v>
      </c>
      <c r="K611" s="87">
        <v>0</v>
      </c>
      <c r="L611" s="87" t="s">
        <v>353</v>
      </c>
      <c r="M611" s="124">
        <v>1</v>
      </c>
      <c r="N611" s="124">
        <v>1</v>
      </c>
      <c r="O611" s="124">
        <v>1</v>
      </c>
      <c r="P611" s="87">
        <v>3000</v>
      </c>
      <c r="Q611" s="87">
        <v>3000</v>
      </c>
    </row>
    <row r="612" spans="2:17">
      <c r="B612" s="87">
        <v>597</v>
      </c>
      <c r="C612" s="87" t="s">
        <v>14</v>
      </c>
      <c r="D612" s="87">
        <v>8</v>
      </c>
      <c r="E612" s="87" t="s">
        <v>303</v>
      </c>
      <c r="F612" s="87" t="s">
        <v>4</v>
      </c>
      <c r="G612" s="87">
        <v>24</v>
      </c>
      <c r="H612" s="87" t="s">
        <v>462</v>
      </c>
      <c r="I612" s="87">
        <v>120</v>
      </c>
      <c r="J612" s="87">
        <v>5</v>
      </c>
      <c r="K612" s="87">
        <v>0</v>
      </c>
      <c r="L612" s="87" t="s">
        <v>353</v>
      </c>
      <c r="M612" s="124">
        <v>1</v>
      </c>
      <c r="N612" s="124">
        <v>1</v>
      </c>
      <c r="O612" s="124">
        <v>1</v>
      </c>
      <c r="P612" s="87">
        <v>3000</v>
      </c>
      <c r="Q612" s="87">
        <v>3000</v>
      </c>
    </row>
    <row r="613" spans="2:17">
      <c r="B613" s="87">
        <v>598</v>
      </c>
      <c r="C613" s="87" t="s">
        <v>14</v>
      </c>
      <c r="D613" s="87">
        <v>9</v>
      </c>
      <c r="E613" s="87" t="s">
        <v>304</v>
      </c>
      <c r="F613" s="87" t="s">
        <v>5</v>
      </c>
      <c r="G613" s="87">
        <v>24</v>
      </c>
      <c r="H613" s="87" t="s">
        <v>463</v>
      </c>
      <c r="I613" s="87">
        <v>144</v>
      </c>
      <c r="J613" s="87">
        <v>6</v>
      </c>
      <c r="K613" s="87">
        <v>0</v>
      </c>
      <c r="L613" s="87" t="s">
        <v>353</v>
      </c>
      <c r="M613" s="124">
        <v>1</v>
      </c>
      <c r="N613" s="124">
        <v>1</v>
      </c>
      <c r="O613" s="124">
        <v>1</v>
      </c>
      <c r="P613" s="87">
        <v>3000</v>
      </c>
      <c r="Q613" s="87">
        <v>3000</v>
      </c>
    </row>
    <row r="614" spans="2:17">
      <c r="B614" s="87">
        <v>599</v>
      </c>
      <c r="C614" s="87" t="s">
        <v>14</v>
      </c>
      <c r="D614" s="87">
        <v>9</v>
      </c>
      <c r="E614" s="87" t="s">
        <v>304</v>
      </c>
      <c r="F614" s="87" t="s">
        <v>6</v>
      </c>
      <c r="G614" s="87">
        <v>24</v>
      </c>
      <c r="H614" s="87" t="s">
        <v>464</v>
      </c>
      <c r="I614" s="87">
        <v>168</v>
      </c>
      <c r="J614" s="87">
        <v>7</v>
      </c>
      <c r="K614" s="87">
        <v>0</v>
      </c>
      <c r="L614" s="87" t="s">
        <v>353</v>
      </c>
      <c r="M614" s="124">
        <v>1</v>
      </c>
      <c r="N614" s="124">
        <v>1</v>
      </c>
      <c r="O614" s="124">
        <v>1</v>
      </c>
      <c r="P614" s="87">
        <v>3000</v>
      </c>
      <c r="Q614" s="87">
        <v>3000</v>
      </c>
    </row>
    <row r="615" spans="2:17">
      <c r="B615" s="87">
        <v>600</v>
      </c>
      <c r="C615" s="87" t="s">
        <v>14</v>
      </c>
      <c r="D615" s="87">
        <v>9</v>
      </c>
      <c r="E615" s="87" t="s">
        <v>304</v>
      </c>
      <c r="F615" s="87" t="s">
        <v>7</v>
      </c>
      <c r="G615" s="87">
        <v>24</v>
      </c>
      <c r="H615" s="87" t="s">
        <v>465</v>
      </c>
      <c r="I615" s="87">
        <v>192</v>
      </c>
      <c r="J615" s="87">
        <v>8</v>
      </c>
      <c r="K615" s="87">
        <v>0</v>
      </c>
      <c r="L615" s="87" t="s">
        <v>353</v>
      </c>
      <c r="M615" s="124">
        <v>1</v>
      </c>
      <c r="N615" s="124">
        <v>1</v>
      </c>
      <c r="O615" s="124">
        <v>1</v>
      </c>
      <c r="P615" s="87">
        <v>3000</v>
      </c>
      <c r="Q615" s="87">
        <v>3000</v>
      </c>
    </row>
    <row r="616" spans="2:17">
      <c r="B616" s="87">
        <v>601</v>
      </c>
      <c r="C616" s="87" t="s">
        <v>14</v>
      </c>
      <c r="D616" s="87">
        <v>9</v>
      </c>
      <c r="E616" s="87" t="s">
        <v>304</v>
      </c>
      <c r="F616" s="87" t="s">
        <v>8</v>
      </c>
      <c r="G616" s="87">
        <v>24</v>
      </c>
      <c r="H616" s="87" t="s">
        <v>466</v>
      </c>
      <c r="I616" s="87">
        <v>216</v>
      </c>
      <c r="J616" s="87">
        <v>9</v>
      </c>
      <c r="K616" s="87">
        <v>0</v>
      </c>
      <c r="L616" s="87" t="s">
        <v>353</v>
      </c>
      <c r="M616" s="124">
        <v>1</v>
      </c>
      <c r="N616" s="124">
        <v>1</v>
      </c>
      <c r="O616" s="124">
        <v>1</v>
      </c>
      <c r="P616" s="87">
        <v>3000</v>
      </c>
      <c r="Q616" s="87">
        <v>3000</v>
      </c>
    </row>
    <row r="617" spans="2:17">
      <c r="B617" s="87">
        <v>602</v>
      </c>
      <c r="C617" s="87" t="s">
        <v>14</v>
      </c>
      <c r="D617" s="87">
        <v>9</v>
      </c>
      <c r="E617" s="87" t="s">
        <v>304</v>
      </c>
      <c r="F617" s="87" t="s">
        <v>9</v>
      </c>
      <c r="G617" s="87">
        <v>24</v>
      </c>
      <c r="H617" s="87" t="s">
        <v>467</v>
      </c>
      <c r="I617" s="87">
        <v>240</v>
      </c>
      <c r="J617" s="87">
        <v>10</v>
      </c>
      <c r="K617" s="87">
        <v>0</v>
      </c>
      <c r="L617" s="87" t="s">
        <v>353</v>
      </c>
      <c r="M617" s="124">
        <v>1</v>
      </c>
      <c r="N617" s="124">
        <v>1</v>
      </c>
      <c r="O617" s="124">
        <v>1</v>
      </c>
      <c r="P617" s="87">
        <v>3000</v>
      </c>
      <c r="Q617" s="87">
        <v>3000</v>
      </c>
    </row>
    <row r="618" spans="2:17">
      <c r="B618" s="87">
        <v>603</v>
      </c>
      <c r="C618" s="87" t="s">
        <v>14</v>
      </c>
      <c r="D618" s="87">
        <v>9</v>
      </c>
      <c r="E618" s="87" t="s">
        <v>304</v>
      </c>
      <c r="F618" s="87" t="s">
        <v>10</v>
      </c>
      <c r="G618" s="87">
        <v>24</v>
      </c>
      <c r="H618" s="87" t="s">
        <v>468</v>
      </c>
      <c r="I618" s="87">
        <v>264</v>
      </c>
      <c r="J618" s="87">
        <v>11</v>
      </c>
      <c r="K618" s="87">
        <v>0</v>
      </c>
      <c r="L618" s="87" t="s">
        <v>353</v>
      </c>
      <c r="M618" s="124">
        <v>1</v>
      </c>
      <c r="N618" s="124">
        <v>1</v>
      </c>
      <c r="O618" s="124">
        <v>1</v>
      </c>
      <c r="P618" s="87">
        <v>3000</v>
      </c>
      <c r="Q618" s="87">
        <v>3000</v>
      </c>
    </row>
    <row r="619" spans="2:17">
      <c r="B619" s="87">
        <v>604</v>
      </c>
      <c r="C619" s="87" t="s">
        <v>14</v>
      </c>
      <c r="D619" s="87">
        <v>9</v>
      </c>
      <c r="E619" s="87" t="s">
        <v>304</v>
      </c>
      <c r="F619" s="87" t="s">
        <v>11</v>
      </c>
      <c r="G619" s="87">
        <v>24</v>
      </c>
      <c r="H619" s="87" t="s">
        <v>469</v>
      </c>
      <c r="I619" s="87">
        <v>288</v>
      </c>
      <c r="J619" s="87">
        <v>12</v>
      </c>
      <c r="K619" s="87">
        <v>0</v>
      </c>
      <c r="L619" s="87" t="s">
        <v>353</v>
      </c>
      <c r="M619" s="124">
        <v>1</v>
      </c>
      <c r="N619" s="124">
        <v>1</v>
      </c>
      <c r="O619" s="124">
        <v>1</v>
      </c>
      <c r="P619" s="87">
        <v>3000</v>
      </c>
      <c r="Q619" s="87">
        <v>3000</v>
      </c>
    </row>
    <row r="620" spans="2:17">
      <c r="B620" s="87">
        <v>605</v>
      </c>
      <c r="C620" s="87" t="s">
        <v>14</v>
      </c>
      <c r="D620" s="87">
        <v>9</v>
      </c>
      <c r="E620" s="87" t="s">
        <v>304</v>
      </c>
      <c r="F620" s="87" t="s">
        <v>12</v>
      </c>
      <c r="G620" s="87">
        <v>24</v>
      </c>
      <c r="H620" s="87" t="s">
        <v>470</v>
      </c>
      <c r="I620" s="87">
        <v>312</v>
      </c>
      <c r="J620" s="87">
        <v>13</v>
      </c>
      <c r="K620" s="87">
        <v>0</v>
      </c>
      <c r="L620" s="87" t="s">
        <v>353</v>
      </c>
      <c r="M620" s="124">
        <v>1</v>
      </c>
      <c r="N620" s="124">
        <v>1</v>
      </c>
      <c r="O620" s="124">
        <v>1</v>
      </c>
      <c r="P620" s="87">
        <v>3000</v>
      </c>
      <c r="Q620" s="87">
        <v>3000</v>
      </c>
    </row>
    <row r="621" spans="2:17">
      <c r="B621" s="87">
        <v>606</v>
      </c>
      <c r="C621" s="87" t="s">
        <v>14</v>
      </c>
      <c r="D621" s="87">
        <v>9</v>
      </c>
      <c r="E621" s="87" t="s">
        <v>304</v>
      </c>
      <c r="F621" s="87" t="s">
        <v>13</v>
      </c>
      <c r="G621" s="87">
        <v>24</v>
      </c>
      <c r="H621" s="87" t="s">
        <v>471</v>
      </c>
      <c r="I621" s="87">
        <v>336</v>
      </c>
      <c r="J621" s="87">
        <v>14</v>
      </c>
      <c r="K621" s="87">
        <v>0</v>
      </c>
      <c r="L621" s="87" t="s">
        <v>353</v>
      </c>
      <c r="M621" s="124">
        <v>1</v>
      </c>
      <c r="N621" s="124">
        <v>1</v>
      </c>
      <c r="O621" s="124">
        <v>1</v>
      </c>
      <c r="P621" s="87">
        <v>3000</v>
      </c>
      <c r="Q621" s="87">
        <v>3000</v>
      </c>
    </row>
    <row r="622" spans="2:17">
      <c r="B622" s="87">
        <v>607</v>
      </c>
      <c r="C622" s="87" t="s">
        <v>14</v>
      </c>
      <c r="D622" s="87">
        <v>9</v>
      </c>
      <c r="E622" s="87" t="s">
        <v>304</v>
      </c>
      <c r="F622" s="87" t="s">
        <v>14</v>
      </c>
      <c r="G622" s="87">
        <v>24</v>
      </c>
      <c r="H622" s="87" t="s">
        <v>472</v>
      </c>
      <c r="I622" s="87">
        <v>360</v>
      </c>
      <c r="J622" s="87">
        <v>15</v>
      </c>
      <c r="K622" s="87">
        <v>0</v>
      </c>
      <c r="L622" s="87" t="s">
        <v>353</v>
      </c>
      <c r="M622" s="124">
        <v>1</v>
      </c>
      <c r="N622" s="124">
        <v>1</v>
      </c>
      <c r="O622" s="124">
        <v>1</v>
      </c>
      <c r="P622" s="87">
        <v>3000</v>
      </c>
      <c r="Q622" s="87">
        <v>3000</v>
      </c>
    </row>
    <row r="623" spans="2:17">
      <c r="B623" s="87">
        <v>608</v>
      </c>
      <c r="C623" s="87" t="s">
        <v>14</v>
      </c>
      <c r="D623" s="87">
        <v>9</v>
      </c>
      <c r="E623" s="87" t="s">
        <v>304</v>
      </c>
      <c r="F623" s="87" t="s">
        <v>15</v>
      </c>
      <c r="G623" s="87">
        <v>24</v>
      </c>
      <c r="H623" s="87" t="s">
        <v>473</v>
      </c>
      <c r="I623" s="87">
        <v>384</v>
      </c>
      <c r="J623" s="87">
        <v>16</v>
      </c>
      <c r="K623" s="87">
        <v>0</v>
      </c>
      <c r="L623" s="87" t="s">
        <v>353</v>
      </c>
      <c r="M623" s="124">
        <v>1</v>
      </c>
      <c r="N623" s="124">
        <v>1</v>
      </c>
      <c r="O623" s="124">
        <v>1</v>
      </c>
      <c r="P623" s="87">
        <v>3000</v>
      </c>
      <c r="Q623" s="87">
        <v>3000</v>
      </c>
    </row>
    <row r="624" spans="2:17">
      <c r="B624" s="87">
        <v>1</v>
      </c>
      <c r="C624" s="87" t="s">
        <v>7</v>
      </c>
      <c r="D624" s="87">
        <v>1</v>
      </c>
      <c r="E624" s="87" t="s">
        <v>156</v>
      </c>
      <c r="F624" s="87" t="s">
        <v>0</v>
      </c>
      <c r="G624" s="87">
        <v>1</v>
      </c>
      <c r="H624" s="87" t="s">
        <v>16</v>
      </c>
      <c r="I624" s="87">
        <v>1</v>
      </c>
      <c r="J624" s="87">
        <v>1</v>
      </c>
      <c r="K624" s="87">
        <v>2</v>
      </c>
      <c r="L624" s="87" t="s">
        <v>495</v>
      </c>
      <c r="M624" s="87" t="s">
        <v>406</v>
      </c>
      <c r="N624" s="87">
        <v>25000</v>
      </c>
      <c r="O624" s="87">
        <v>450.23148148148147</v>
      </c>
      <c r="P624" s="87">
        <v>1945</v>
      </c>
      <c r="Q624" s="87">
        <v>1945</v>
      </c>
    </row>
    <row r="625" spans="2:17">
      <c r="B625" s="87">
        <v>2</v>
      </c>
      <c r="C625" s="87" t="s">
        <v>7</v>
      </c>
      <c r="D625" s="87">
        <v>1</v>
      </c>
      <c r="E625" s="87" t="s">
        <v>156</v>
      </c>
      <c r="F625" s="87" t="s">
        <v>1</v>
      </c>
      <c r="G625" s="87">
        <v>1</v>
      </c>
      <c r="H625" s="87" t="s">
        <v>36</v>
      </c>
      <c r="I625" s="87">
        <v>25</v>
      </c>
      <c r="J625" s="87">
        <v>2</v>
      </c>
      <c r="K625" s="87">
        <v>2</v>
      </c>
      <c r="L625" s="87" t="s">
        <v>495</v>
      </c>
      <c r="M625" s="87" t="s">
        <v>406</v>
      </c>
      <c r="N625" s="87">
        <v>25000</v>
      </c>
      <c r="O625" s="87">
        <v>149.88425925925927</v>
      </c>
      <c r="P625" s="87">
        <v>647.5</v>
      </c>
      <c r="Q625" s="87">
        <v>647.5</v>
      </c>
    </row>
    <row r="626" spans="2:17">
      <c r="B626" s="87">
        <v>3</v>
      </c>
      <c r="C626" s="87" t="s">
        <v>7</v>
      </c>
      <c r="D626" s="87">
        <v>1</v>
      </c>
      <c r="E626" s="87" t="s">
        <v>156</v>
      </c>
      <c r="F626" s="87" t="s">
        <v>2</v>
      </c>
      <c r="G626" s="87">
        <v>1</v>
      </c>
      <c r="H626" s="87" t="s">
        <v>56</v>
      </c>
      <c r="I626" s="87">
        <v>49</v>
      </c>
      <c r="J626" s="87">
        <v>3</v>
      </c>
      <c r="K626" s="87">
        <v>2</v>
      </c>
      <c r="L626" s="87" t="s">
        <v>495</v>
      </c>
      <c r="M626" s="87" t="s">
        <v>406</v>
      </c>
      <c r="N626" s="87">
        <v>25000</v>
      </c>
      <c r="O626" s="87">
        <v>49.768518518518519</v>
      </c>
      <c r="P626" s="87">
        <v>215</v>
      </c>
      <c r="Q626" s="87">
        <v>215</v>
      </c>
    </row>
    <row r="627" spans="2:17">
      <c r="B627" s="87">
        <v>4</v>
      </c>
      <c r="C627" s="87" t="s">
        <v>7</v>
      </c>
      <c r="D627" s="87">
        <v>1</v>
      </c>
      <c r="E627" s="87" t="s">
        <v>156</v>
      </c>
      <c r="F627" s="87" t="s">
        <v>3</v>
      </c>
      <c r="G627" s="87">
        <v>1</v>
      </c>
      <c r="H627" s="87" t="s">
        <v>76</v>
      </c>
      <c r="I627" s="87">
        <v>73</v>
      </c>
      <c r="J627" s="87">
        <v>4</v>
      </c>
      <c r="K627" s="87">
        <v>2</v>
      </c>
      <c r="L627" s="87" t="s">
        <v>495</v>
      </c>
      <c r="M627" s="87" t="s">
        <v>406</v>
      </c>
      <c r="N627" s="87">
        <v>25000</v>
      </c>
      <c r="O627" s="87">
        <v>16.782407407407405</v>
      </c>
      <c r="P627" s="87">
        <v>72.5</v>
      </c>
      <c r="Q627" s="87">
        <v>72.5</v>
      </c>
    </row>
    <row r="628" spans="2:17">
      <c r="B628" s="87">
        <v>5</v>
      </c>
      <c r="C628" s="87" t="s">
        <v>7</v>
      </c>
      <c r="D628" s="87">
        <v>3</v>
      </c>
      <c r="E628" s="87" t="s">
        <v>158</v>
      </c>
      <c r="F628" s="87" t="s">
        <v>4</v>
      </c>
      <c r="G628" s="87">
        <v>1</v>
      </c>
      <c r="H628" s="87" t="s">
        <v>96</v>
      </c>
      <c r="I628" s="87">
        <v>97</v>
      </c>
      <c r="J628" s="87">
        <v>5</v>
      </c>
      <c r="K628" s="87">
        <v>2</v>
      </c>
      <c r="L628" s="87" t="s">
        <v>495</v>
      </c>
      <c r="M628" s="87" t="s">
        <v>407</v>
      </c>
      <c r="N628" s="87">
        <v>330</v>
      </c>
      <c r="O628" s="87">
        <v>5.5534722222222221</v>
      </c>
      <c r="P628" s="87">
        <v>1817.5</v>
      </c>
      <c r="Q628" s="87">
        <v>1817.5</v>
      </c>
    </row>
    <row r="629" spans="2:17">
      <c r="B629" s="87">
        <v>6</v>
      </c>
      <c r="C629" s="87" t="s">
        <v>7</v>
      </c>
      <c r="D629" s="87">
        <v>3</v>
      </c>
      <c r="E629" s="87" t="s">
        <v>158</v>
      </c>
      <c r="F629" s="87" t="s">
        <v>5</v>
      </c>
      <c r="G629" s="87">
        <v>1</v>
      </c>
      <c r="H629" s="87" t="s">
        <v>116</v>
      </c>
      <c r="I629" s="87">
        <v>121</v>
      </c>
      <c r="J629" s="87">
        <v>6</v>
      </c>
      <c r="K629" s="87">
        <v>2</v>
      </c>
      <c r="L629" s="87" t="s">
        <v>495</v>
      </c>
      <c r="M629" s="87" t="s">
        <v>407</v>
      </c>
      <c r="N629" s="87">
        <v>330</v>
      </c>
      <c r="O629" s="87">
        <v>1.8486111111111112</v>
      </c>
      <c r="P629" s="87">
        <v>605</v>
      </c>
      <c r="Q629" s="87">
        <v>605</v>
      </c>
    </row>
    <row r="630" spans="2:17">
      <c r="B630" s="87">
        <v>7</v>
      </c>
      <c r="C630" s="87" t="s">
        <v>7</v>
      </c>
      <c r="D630" s="87">
        <v>3</v>
      </c>
      <c r="E630" s="87" t="s">
        <v>158</v>
      </c>
      <c r="F630" s="87" t="s">
        <v>6</v>
      </c>
      <c r="G630" s="87">
        <v>1</v>
      </c>
      <c r="H630" s="87" t="s">
        <v>136</v>
      </c>
      <c r="I630" s="87">
        <v>145</v>
      </c>
      <c r="J630" s="87">
        <v>7</v>
      </c>
      <c r="K630" s="87">
        <v>2</v>
      </c>
      <c r="L630" s="87" t="s">
        <v>495</v>
      </c>
      <c r="M630" s="87" t="s">
        <v>407</v>
      </c>
      <c r="N630" s="87">
        <v>330</v>
      </c>
      <c r="O630" s="87">
        <v>0.61875000000000002</v>
      </c>
      <c r="P630" s="87">
        <v>202.5</v>
      </c>
      <c r="Q630" s="87">
        <v>202.5</v>
      </c>
    </row>
    <row r="631" spans="2:17">
      <c r="B631" s="87">
        <v>8</v>
      </c>
      <c r="C631" s="87" t="s">
        <v>7</v>
      </c>
      <c r="D631" s="87">
        <v>3</v>
      </c>
      <c r="E631" s="87" t="s">
        <v>158</v>
      </c>
      <c r="F631" s="87" t="s">
        <v>7</v>
      </c>
      <c r="G631" s="87">
        <v>1</v>
      </c>
      <c r="H631" s="87" t="s">
        <v>156</v>
      </c>
      <c r="I631" s="87">
        <v>169</v>
      </c>
      <c r="J631" s="87">
        <v>8</v>
      </c>
      <c r="K631" s="87">
        <v>2</v>
      </c>
      <c r="L631" s="87" t="s">
        <v>495</v>
      </c>
      <c r="M631" s="87" t="s">
        <v>407</v>
      </c>
      <c r="N631" s="87">
        <v>330</v>
      </c>
      <c r="O631" s="87">
        <v>0.20625000000000002</v>
      </c>
      <c r="P631" s="87">
        <v>67.5</v>
      </c>
      <c r="Q631" s="87">
        <v>67.5</v>
      </c>
    </row>
    <row r="632" spans="2:17">
      <c r="B632" s="87">
        <v>9</v>
      </c>
      <c r="C632" s="87" t="s">
        <v>7</v>
      </c>
      <c r="D632" s="87">
        <v>3</v>
      </c>
      <c r="E632" s="87" t="s">
        <v>158</v>
      </c>
      <c r="F632" s="87" t="s">
        <v>8</v>
      </c>
      <c r="G632" s="87">
        <v>1</v>
      </c>
      <c r="H632" s="87" t="s">
        <v>176</v>
      </c>
      <c r="I632" s="87">
        <v>193</v>
      </c>
      <c r="J632" s="87">
        <v>9</v>
      </c>
      <c r="K632" s="87">
        <v>2</v>
      </c>
      <c r="L632" s="87" t="s">
        <v>495</v>
      </c>
      <c r="M632" s="87" t="s">
        <v>407</v>
      </c>
      <c r="N632" s="87">
        <v>330</v>
      </c>
      <c r="O632" s="87">
        <v>6.8749999999999992E-2</v>
      </c>
      <c r="P632" s="87">
        <v>22.5</v>
      </c>
      <c r="Q632" s="87">
        <v>22.5</v>
      </c>
    </row>
    <row r="633" spans="2:17">
      <c r="B633" s="87">
        <v>10</v>
      </c>
      <c r="C633" s="87" t="s">
        <v>7</v>
      </c>
      <c r="D633" s="87">
        <v>3</v>
      </c>
      <c r="E633" s="87" t="s">
        <v>158</v>
      </c>
      <c r="F633" s="87" t="s">
        <v>9</v>
      </c>
      <c r="G633" s="87">
        <v>1</v>
      </c>
      <c r="H633" s="87" t="s">
        <v>196</v>
      </c>
      <c r="I633" s="87">
        <v>217</v>
      </c>
      <c r="J633" s="87">
        <v>10</v>
      </c>
      <c r="K633" s="87">
        <v>2</v>
      </c>
      <c r="L633" s="87" t="s">
        <v>495</v>
      </c>
      <c r="M633" s="87" t="s">
        <v>407</v>
      </c>
      <c r="N633" s="87">
        <v>330</v>
      </c>
      <c r="O633" s="87">
        <v>2.2916666666666669E-2</v>
      </c>
      <c r="P633" s="87">
        <v>7.5</v>
      </c>
      <c r="Q633" s="87">
        <v>7.5</v>
      </c>
    </row>
    <row r="634" spans="2:17">
      <c r="B634" s="87">
        <v>11</v>
      </c>
      <c r="C634" s="87" t="s">
        <v>7</v>
      </c>
      <c r="D634" s="87">
        <v>5</v>
      </c>
      <c r="E634" s="87" t="s">
        <v>160</v>
      </c>
      <c r="F634" s="87" t="s">
        <v>10</v>
      </c>
      <c r="G634" s="87">
        <v>1</v>
      </c>
      <c r="H634" s="87" t="s">
        <v>216</v>
      </c>
      <c r="I634" s="87">
        <v>241</v>
      </c>
      <c r="J634" s="87">
        <v>11</v>
      </c>
      <c r="K634" s="87">
        <v>2</v>
      </c>
      <c r="L634" s="87" t="s">
        <v>495</v>
      </c>
      <c r="M634" s="87" t="s">
        <v>408</v>
      </c>
      <c r="N634" s="87">
        <v>0.45</v>
      </c>
      <c r="O634" s="87">
        <v>7.6249999999999998E-3</v>
      </c>
      <c r="P634" s="87">
        <v>1830</v>
      </c>
      <c r="Q634" s="87">
        <v>1830</v>
      </c>
    </row>
    <row r="635" spans="2:17">
      <c r="B635" s="87">
        <v>12</v>
      </c>
      <c r="C635" s="87" t="s">
        <v>7</v>
      </c>
      <c r="D635" s="87">
        <v>5</v>
      </c>
      <c r="E635" s="87" t="s">
        <v>160</v>
      </c>
      <c r="F635" s="87" t="s">
        <v>11</v>
      </c>
      <c r="G635" s="87">
        <v>1</v>
      </c>
      <c r="H635" s="87" t="s">
        <v>236</v>
      </c>
      <c r="I635" s="87">
        <v>265</v>
      </c>
      <c r="J635" s="87">
        <v>12</v>
      </c>
      <c r="K635" s="87">
        <v>2</v>
      </c>
      <c r="L635" s="87" t="s">
        <v>495</v>
      </c>
      <c r="M635" s="87" t="s">
        <v>408</v>
      </c>
      <c r="N635" s="87">
        <v>0.45</v>
      </c>
      <c r="O635" s="87">
        <v>2.5416666666666669E-3</v>
      </c>
      <c r="P635" s="87">
        <v>610</v>
      </c>
      <c r="Q635" s="87">
        <v>610</v>
      </c>
    </row>
    <row r="636" spans="2:17">
      <c r="B636" s="87">
        <v>13</v>
      </c>
      <c r="C636" s="87" t="s">
        <v>7</v>
      </c>
      <c r="D636" s="87">
        <v>5</v>
      </c>
      <c r="E636" s="87" t="s">
        <v>160</v>
      </c>
      <c r="F636" s="87" t="s">
        <v>12</v>
      </c>
      <c r="G636" s="87">
        <v>1</v>
      </c>
      <c r="H636" s="87" t="s">
        <v>256</v>
      </c>
      <c r="I636" s="87">
        <v>289</v>
      </c>
      <c r="J636" s="87">
        <v>13</v>
      </c>
      <c r="K636" s="87">
        <v>2</v>
      </c>
      <c r="L636" s="87" t="s">
        <v>495</v>
      </c>
      <c r="M636" s="87" t="s">
        <v>408</v>
      </c>
      <c r="N636" s="87">
        <v>0.45</v>
      </c>
      <c r="O636" s="87">
        <v>8.437500000000001E-4</v>
      </c>
      <c r="P636" s="87">
        <v>202.5</v>
      </c>
      <c r="Q636" s="87">
        <v>202.5</v>
      </c>
    </row>
    <row r="637" spans="2:17">
      <c r="B637" s="87">
        <v>14</v>
      </c>
      <c r="C637" s="87" t="s">
        <v>7</v>
      </c>
      <c r="D637" s="87">
        <v>5</v>
      </c>
      <c r="E637" s="87" t="s">
        <v>160</v>
      </c>
      <c r="F637" s="87" t="s">
        <v>13</v>
      </c>
      <c r="G637" s="87">
        <v>1</v>
      </c>
      <c r="H637" s="87" t="s">
        <v>276</v>
      </c>
      <c r="I637" s="87">
        <v>313</v>
      </c>
      <c r="J637" s="87">
        <v>14</v>
      </c>
      <c r="K637" s="87">
        <v>2</v>
      </c>
      <c r="L637" s="87" t="s">
        <v>495</v>
      </c>
      <c r="M637" s="87" t="s">
        <v>408</v>
      </c>
      <c r="N637" s="87">
        <v>0.45</v>
      </c>
      <c r="O637" s="87">
        <v>2.8125000000000003E-4</v>
      </c>
      <c r="P637" s="87">
        <v>67.5</v>
      </c>
      <c r="Q637" s="87">
        <v>67.5</v>
      </c>
    </row>
    <row r="638" spans="2:17">
      <c r="B638" s="87">
        <v>15</v>
      </c>
      <c r="C638" s="87" t="s">
        <v>7</v>
      </c>
      <c r="D638" s="87">
        <v>5</v>
      </c>
      <c r="E638" s="87" t="s">
        <v>160</v>
      </c>
      <c r="F638" s="87" t="s">
        <v>14</v>
      </c>
      <c r="G638" s="87">
        <v>1</v>
      </c>
      <c r="H638" s="87" t="s">
        <v>296</v>
      </c>
      <c r="I638" s="87">
        <v>337</v>
      </c>
      <c r="J638" s="87">
        <v>15</v>
      </c>
      <c r="K638" s="87">
        <v>2</v>
      </c>
      <c r="L638" s="87" t="s">
        <v>495</v>
      </c>
      <c r="M638" s="87" t="s">
        <v>408</v>
      </c>
      <c r="N638" s="87">
        <v>0.45</v>
      </c>
      <c r="O638" s="87">
        <v>9.3750000000000002E-5</v>
      </c>
      <c r="P638" s="87">
        <v>22.5</v>
      </c>
      <c r="Q638" s="87">
        <v>22.5</v>
      </c>
    </row>
    <row r="639" spans="2:17">
      <c r="B639" s="87">
        <v>16</v>
      </c>
      <c r="C639" s="87" t="s">
        <v>7</v>
      </c>
      <c r="D639" s="87">
        <v>5</v>
      </c>
      <c r="E639" s="87" t="s">
        <v>160</v>
      </c>
      <c r="F639" s="87" t="s">
        <v>15</v>
      </c>
      <c r="G639" s="87">
        <v>1</v>
      </c>
      <c r="H639" s="87" t="s">
        <v>316</v>
      </c>
      <c r="I639" s="87">
        <v>361</v>
      </c>
      <c r="J639" s="87">
        <v>16</v>
      </c>
      <c r="K639" s="87">
        <v>2</v>
      </c>
      <c r="L639" s="87" t="s">
        <v>495</v>
      </c>
      <c r="M639" s="87" t="s">
        <v>408</v>
      </c>
      <c r="N639" s="87">
        <v>0.45</v>
      </c>
      <c r="O639" s="87">
        <v>3.1250000000000001E-5</v>
      </c>
      <c r="P639" s="87">
        <v>7.5</v>
      </c>
      <c r="Q639" s="87">
        <v>7.5</v>
      </c>
    </row>
    <row r="640" spans="2:17">
      <c r="B640" s="87">
        <v>17</v>
      </c>
      <c r="C640" s="87" t="s">
        <v>7</v>
      </c>
      <c r="D640" s="87">
        <v>1</v>
      </c>
      <c r="E640" s="87" t="s">
        <v>156</v>
      </c>
      <c r="F640" s="87" t="s">
        <v>0</v>
      </c>
      <c r="G640" s="87">
        <v>2</v>
      </c>
      <c r="H640" s="87" t="s">
        <v>17</v>
      </c>
      <c r="I640" s="87">
        <v>2</v>
      </c>
      <c r="J640" s="87">
        <v>1</v>
      </c>
      <c r="K640" s="87">
        <v>2</v>
      </c>
      <c r="L640" s="87" t="s">
        <v>495</v>
      </c>
      <c r="M640" s="87" t="s">
        <v>406</v>
      </c>
      <c r="N640" s="87">
        <v>25000</v>
      </c>
      <c r="O640" s="87">
        <v>450.23148148148147</v>
      </c>
      <c r="P640" s="87">
        <v>1945</v>
      </c>
      <c r="Q640" s="87">
        <v>1945</v>
      </c>
    </row>
    <row r="641" spans="2:17">
      <c r="B641" s="87">
        <v>18</v>
      </c>
      <c r="C641" s="87" t="s">
        <v>7</v>
      </c>
      <c r="D641" s="87">
        <v>1</v>
      </c>
      <c r="E641" s="87" t="s">
        <v>156</v>
      </c>
      <c r="F641" s="87" t="s">
        <v>1</v>
      </c>
      <c r="G641" s="87">
        <v>2</v>
      </c>
      <c r="H641" s="87" t="s">
        <v>37</v>
      </c>
      <c r="I641" s="87">
        <v>26</v>
      </c>
      <c r="J641" s="87">
        <v>2</v>
      </c>
      <c r="K641" s="87">
        <v>2</v>
      </c>
      <c r="L641" s="87" t="s">
        <v>495</v>
      </c>
      <c r="M641" s="87" t="s">
        <v>406</v>
      </c>
      <c r="N641" s="87">
        <v>25000</v>
      </c>
      <c r="O641" s="87">
        <v>149.88425925925927</v>
      </c>
      <c r="P641" s="87">
        <v>647.5</v>
      </c>
      <c r="Q641" s="87">
        <v>647.5</v>
      </c>
    </row>
    <row r="642" spans="2:17">
      <c r="B642" s="87">
        <v>19</v>
      </c>
      <c r="C642" s="87" t="s">
        <v>7</v>
      </c>
      <c r="D642" s="87">
        <v>1</v>
      </c>
      <c r="E642" s="87" t="s">
        <v>156</v>
      </c>
      <c r="F642" s="87" t="s">
        <v>2</v>
      </c>
      <c r="G642" s="87">
        <v>2</v>
      </c>
      <c r="H642" s="87" t="s">
        <v>57</v>
      </c>
      <c r="I642" s="87">
        <v>50</v>
      </c>
      <c r="J642" s="87">
        <v>3</v>
      </c>
      <c r="K642" s="87">
        <v>2</v>
      </c>
      <c r="L642" s="87" t="s">
        <v>495</v>
      </c>
      <c r="M642" s="87" t="s">
        <v>406</v>
      </c>
      <c r="N642" s="87">
        <v>25000</v>
      </c>
      <c r="O642" s="87">
        <v>49.768518518518519</v>
      </c>
      <c r="P642" s="87">
        <v>215</v>
      </c>
      <c r="Q642" s="87">
        <v>215</v>
      </c>
    </row>
    <row r="643" spans="2:17">
      <c r="B643" s="87">
        <v>20</v>
      </c>
      <c r="C643" s="87" t="s">
        <v>7</v>
      </c>
      <c r="D643" s="87">
        <v>1</v>
      </c>
      <c r="E643" s="87" t="s">
        <v>156</v>
      </c>
      <c r="F643" s="87" t="s">
        <v>3</v>
      </c>
      <c r="G643" s="87">
        <v>2</v>
      </c>
      <c r="H643" s="87" t="s">
        <v>77</v>
      </c>
      <c r="I643" s="87">
        <v>74</v>
      </c>
      <c r="J643" s="87">
        <v>4</v>
      </c>
      <c r="K643" s="87">
        <v>2</v>
      </c>
      <c r="L643" s="87" t="s">
        <v>495</v>
      </c>
      <c r="M643" s="87" t="s">
        <v>406</v>
      </c>
      <c r="N643" s="87">
        <v>25000</v>
      </c>
      <c r="O643" s="87">
        <v>16.782407407407405</v>
      </c>
      <c r="P643" s="87">
        <v>72.5</v>
      </c>
      <c r="Q643" s="87">
        <v>72.5</v>
      </c>
    </row>
    <row r="644" spans="2:17">
      <c r="B644" s="87">
        <v>21</v>
      </c>
      <c r="C644" s="87" t="s">
        <v>7</v>
      </c>
      <c r="D644" s="87">
        <v>3</v>
      </c>
      <c r="E644" s="87" t="s">
        <v>158</v>
      </c>
      <c r="F644" s="87" t="s">
        <v>4</v>
      </c>
      <c r="G644" s="87">
        <v>2</v>
      </c>
      <c r="H644" s="87" t="s">
        <v>97</v>
      </c>
      <c r="I644" s="87">
        <v>98</v>
      </c>
      <c r="J644" s="87">
        <v>5</v>
      </c>
      <c r="K644" s="87">
        <v>2</v>
      </c>
      <c r="L644" s="87" t="s">
        <v>495</v>
      </c>
      <c r="M644" s="87" t="s">
        <v>407</v>
      </c>
      <c r="N644" s="87">
        <v>330</v>
      </c>
      <c r="O644" s="87">
        <v>5.5534722222222221</v>
      </c>
      <c r="P644" s="87">
        <v>1817.5</v>
      </c>
      <c r="Q644" s="87">
        <v>1817.5</v>
      </c>
    </row>
    <row r="645" spans="2:17">
      <c r="B645" s="87">
        <v>22</v>
      </c>
      <c r="C645" s="87" t="s">
        <v>7</v>
      </c>
      <c r="D645" s="87">
        <v>3</v>
      </c>
      <c r="E645" s="87" t="s">
        <v>158</v>
      </c>
      <c r="F645" s="87" t="s">
        <v>5</v>
      </c>
      <c r="G645" s="87">
        <v>2</v>
      </c>
      <c r="H645" s="87" t="s">
        <v>117</v>
      </c>
      <c r="I645" s="87">
        <v>122</v>
      </c>
      <c r="J645" s="87">
        <v>6</v>
      </c>
      <c r="K645" s="87">
        <v>2</v>
      </c>
      <c r="L645" s="87" t="s">
        <v>495</v>
      </c>
      <c r="M645" s="87" t="s">
        <v>407</v>
      </c>
      <c r="N645" s="87">
        <v>330</v>
      </c>
      <c r="O645" s="87">
        <v>1.8486111111111112</v>
      </c>
      <c r="P645" s="87">
        <v>605</v>
      </c>
      <c r="Q645" s="87">
        <v>605</v>
      </c>
    </row>
    <row r="646" spans="2:17">
      <c r="B646" s="87">
        <v>23</v>
      </c>
      <c r="C646" s="87" t="s">
        <v>7</v>
      </c>
      <c r="D646" s="87">
        <v>3</v>
      </c>
      <c r="E646" s="87" t="s">
        <v>158</v>
      </c>
      <c r="F646" s="87" t="s">
        <v>6</v>
      </c>
      <c r="G646" s="87">
        <v>2</v>
      </c>
      <c r="H646" s="87" t="s">
        <v>137</v>
      </c>
      <c r="I646" s="87">
        <v>146</v>
      </c>
      <c r="J646" s="87">
        <v>7</v>
      </c>
      <c r="K646" s="87">
        <v>2</v>
      </c>
      <c r="L646" s="87" t="s">
        <v>495</v>
      </c>
      <c r="M646" s="87" t="s">
        <v>407</v>
      </c>
      <c r="N646" s="87">
        <v>330</v>
      </c>
      <c r="O646" s="87">
        <v>0.61875000000000002</v>
      </c>
      <c r="P646" s="87">
        <v>202.5</v>
      </c>
      <c r="Q646" s="87">
        <v>202.5</v>
      </c>
    </row>
    <row r="647" spans="2:17">
      <c r="B647" s="87">
        <v>24</v>
      </c>
      <c r="C647" s="87" t="s">
        <v>7</v>
      </c>
      <c r="D647" s="87">
        <v>3</v>
      </c>
      <c r="E647" s="87" t="s">
        <v>158</v>
      </c>
      <c r="F647" s="87" t="s">
        <v>7</v>
      </c>
      <c r="G647" s="87">
        <v>2</v>
      </c>
      <c r="H647" s="87" t="s">
        <v>157</v>
      </c>
      <c r="I647" s="87">
        <v>170</v>
      </c>
      <c r="J647" s="87">
        <v>8</v>
      </c>
      <c r="K647" s="87">
        <v>2</v>
      </c>
      <c r="L647" s="87" t="s">
        <v>495</v>
      </c>
      <c r="M647" s="87" t="s">
        <v>407</v>
      </c>
      <c r="N647" s="87">
        <v>330</v>
      </c>
      <c r="O647" s="87">
        <v>0.20625000000000002</v>
      </c>
      <c r="P647" s="87">
        <v>67.5</v>
      </c>
      <c r="Q647" s="87">
        <v>67.5</v>
      </c>
    </row>
    <row r="648" spans="2:17">
      <c r="B648" s="87">
        <v>25</v>
      </c>
      <c r="C648" s="87" t="s">
        <v>7</v>
      </c>
      <c r="D648" s="87">
        <v>3</v>
      </c>
      <c r="E648" s="87" t="s">
        <v>158</v>
      </c>
      <c r="F648" s="87" t="s">
        <v>8</v>
      </c>
      <c r="G648" s="87">
        <v>2</v>
      </c>
      <c r="H648" s="87" t="s">
        <v>177</v>
      </c>
      <c r="I648" s="87">
        <v>194</v>
      </c>
      <c r="J648" s="87">
        <v>9</v>
      </c>
      <c r="K648" s="87">
        <v>2</v>
      </c>
      <c r="L648" s="87" t="s">
        <v>495</v>
      </c>
      <c r="M648" s="87" t="s">
        <v>407</v>
      </c>
      <c r="N648" s="87">
        <v>330</v>
      </c>
      <c r="O648" s="87">
        <v>6.8749999999999992E-2</v>
      </c>
      <c r="P648" s="87">
        <v>22.5</v>
      </c>
      <c r="Q648" s="87">
        <v>22.5</v>
      </c>
    </row>
    <row r="649" spans="2:17">
      <c r="B649" s="87">
        <v>26</v>
      </c>
      <c r="C649" s="87" t="s">
        <v>7</v>
      </c>
      <c r="D649" s="87">
        <v>3</v>
      </c>
      <c r="E649" s="87" t="s">
        <v>158</v>
      </c>
      <c r="F649" s="87" t="s">
        <v>9</v>
      </c>
      <c r="G649" s="87">
        <v>2</v>
      </c>
      <c r="H649" s="87" t="s">
        <v>197</v>
      </c>
      <c r="I649" s="87">
        <v>218</v>
      </c>
      <c r="J649" s="87">
        <v>10</v>
      </c>
      <c r="K649" s="87">
        <v>2</v>
      </c>
      <c r="L649" s="87" t="s">
        <v>495</v>
      </c>
      <c r="M649" s="87" t="s">
        <v>407</v>
      </c>
      <c r="N649" s="87">
        <v>330</v>
      </c>
      <c r="O649" s="87">
        <v>2.2916666666666669E-2</v>
      </c>
      <c r="P649" s="87">
        <v>7.5</v>
      </c>
      <c r="Q649" s="87">
        <v>7.5</v>
      </c>
    </row>
    <row r="650" spans="2:17">
      <c r="B650" s="87">
        <v>27</v>
      </c>
      <c r="C650" s="87" t="s">
        <v>7</v>
      </c>
      <c r="D650" s="87">
        <v>5</v>
      </c>
      <c r="E650" s="87" t="s">
        <v>160</v>
      </c>
      <c r="F650" s="87" t="s">
        <v>10</v>
      </c>
      <c r="G650" s="87">
        <v>2</v>
      </c>
      <c r="H650" s="87" t="s">
        <v>217</v>
      </c>
      <c r="I650" s="87">
        <v>242</v>
      </c>
      <c r="J650" s="87">
        <v>11</v>
      </c>
      <c r="K650" s="87">
        <v>2</v>
      </c>
      <c r="L650" s="87" t="s">
        <v>495</v>
      </c>
      <c r="M650" s="87" t="s">
        <v>408</v>
      </c>
      <c r="N650" s="87">
        <v>0.45</v>
      </c>
      <c r="O650" s="87">
        <v>7.6249999999999998E-3</v>
      </c>
      <c r="P650" s="87">
        <v>1830</v>
      </c>
      <c r="Q650" s="87">
        <v>1830</v>
      </c>
    </row>
    <row r="651" spans="2:17">
      <c r="B651" s="87">
        <v>28</v>
      </c>
      <c r="C651" s="87" t="s">
        <v>7</v>
      </c>
      <c r="D651" s="87">
        <v>5</v>
      </c>
      <c r="E651" s="87" t="s">
        <v>160</v>
      </c>
      <c r="F651" s="87" t="s">
        <v>11</v>
      </c>
      <c r="G651" s="87">
        <v>2</v>
      </c>
      <c r="H651" s="87" t="s">
        <v>237</v>
      </c>
      <c r="I651" s="87">
        <v>266</v>
      </c>
      <c r="J651" s="87">
        <v>12</v>
      </c>
      <c r="K651" s="87">
        <v>2</v>
      </c>
      <c r="L651" s="87" t="s">
        <v>495</v>
      </c>
      <c r="M651" s="87" t="s">
        <v>408</v>
      </c>
      <c r="N651" s="87">
        <v>0.45</v>
      </c>
      <c r="O651" s="87">
        <v>2.5416666666666669E-3</v>
      </c>
      <c r="P651" s="87">
        <v>610</v>
      </c>
      <c r="Q651" s="87">
        <v>610</v>
      </c>
    </row>
    <row r="652" spans="2:17">
      <c r="B652" s="87">
        <v>29</v>
      </c>
      <c r="C652" s="87" t="s">
        <v>7</v>
      </c>
      <c r="D652" s="87">
        <v>5</v>
      </c>
      <c r="E652" s="87" t="s">
        <v>160</v>
      </c>
      <c r="F652" s="87" t="s">
        <v>12</v>
      </c>
      <c r="G652" s="87">
        <v>2</v>
      </c>
      <c r="H652" s="87" t="s">
        <v>257</v>
      </c>
      <c r="I652" s="87">
        <v>290</v>
      </c>
      <c r="J652" s="87">
        <v>13</v>
      </c>
      <c r="K652" s="87">
        <v>2</v>
      </c>
      <c r="L652" s="87" t="s">
        <v>495</v>
      </c>
      <c r="M652" s="87" t="s">
        <v>408</v>
      </c>
      <c r="N652" s="87">
        <v>0.45</v>
      </c>
      <c r="O652" s="87">
        <v>8.437500000000001E-4</v>
      </c>
      <c r="P652" s="87">
        <v>202.5</v>
      </c>
      <c r="Q652" s="87">
        <v>202.5</v>
      </c>
    </row>
    <row r="653" spans="2:17">
      <c r="B653" s="87">
        <v>30</v>
      </c>
      <c r="C653" s="87" t="s">
        <v>7</v>
      </c>
      <c r="D653" s="87">
        <v>5</v>
      </c>
      <c r="E653" s="87" t="s">
        <v>160</v>
      </c>
      <c r="F653" s="87" t="s">
        <v>13</v>
      </c>
      <c r="G653" s="87">
        <v>2</v>
      </c>
      <c r="H653" s="87" t="s">
        <v>277</v>
      </c>
      <c r="I653" s="87">
        <v>314</v>
      </c>
      <c r="J653" s="87">
        <v>14</v>
      </c>
      <c r="K653" s="87">
        <v>2</v>
      </c>
      <c r="L653" s="87" t="s">
        <v>495</v>
      </c>
      <c r="M653" s="87" t="s">
        <v>408</v>
      </c>
      <c r="N653" s="87">
        <v>0.45</v>
      </c>
      <c r="O653" s="87">
        <v>2.8125000000000003E-4</v>
      </c>
      <c r="P653" s="87">
        <v>67.5</v>
      </c>
      <c r="Q653" s="87">
        <v>67.5</v>
      </c>
    </row>
    <row r="654" spans="2:17">
      <c r="B654" s="87">
        <v>31</v>
      </c>
      <c r="C654" s="87" t="s">
        <v>7</v>
      </c>
      <c r="D654" s="87">
        <v>5</v>
      </c>
      <c r="E654" s="87" t="s">
        <v>160</v>
      </c>
      <c r="F654" s="87" t="s">
        <v>14</v>
      </c>
      <c r="G654" s="87">
        <v>2</v>
      </c>
      <c r="H654" s="87" t="s">
        <v>297</v>
      </c>
      <c r="I654" s="87">
        <v>338</v>
      </c>
      <c r="J654" s="87">
        <v>15</v>
      </c>
      <c r="K654" s="87">
        <v>2</v>
      </c>
      <c r="L654" s="87" t="s">
        <v>495</v>
      </c>
      <c r="M654" s="87" t="s">
        <v>408</v>
      </c>
      <c r="N654" s="87">
        <v>0.45</v>
      </c>
      <c r="O654" s="87">
        <v>9.3750000000000002E-5</v>
      </c>
      <c r="P654" s="87">
        <v>22.5</v>
      </c>
      <c r="Q654" s="87">
        <v>22.5</v>
      </c>
    </row>
    <row r="655" spans="2:17">
      <c r="B655" s="87">
        <v>32</v>
      </c>
      <c r="C655" s="87" t="s">
        <v>7</v>
      </c>
      <c r="D655" s="87">
        <v>5</v>
      </c>
      <c r="E655" s="87" t="s">
        <v>160</v>
      </c>
      <c r="F655" s="87" t="s">
        <v>15</v>
      </c>
      <c r="G655" s="87">
        <v>2</v>
      </c>
      <c r="H655" s="87" t="s">
        <v>317</v>
      </c>
      <c r="I655" s="87">
        <v>362</v>
      </c>
      <c r="J655" s="87">
        <v>16</v>
      </c>
      <c r="K655" s="87">
        <v>2</v>
      </c>
      <c r="L655" s="87" t="s">
        <v>495</v>
      </c>
      <c r="M655" s="87" t="s">
        <v>408</v>
      </c>
      <c r="N655" s="87">
        <v>0.45</v>
      </c>
      <c r="O655" s="87">
        <v>3.1250000000000001E-5</v>
      </c>
      <c r="P655" s="87">
        <v>7.5</v>
      </c>
      <c r="Q655" s="87">
        <v>7.5</v>
      </c>
    </row>
    <row r="656" spans="2:17">
      <c r="B656" s="87">
        <v>33</v>
      </c>
      <c r="C656" s="87" t="s">
        <v>7</v>
      </c>
      <c r="D656" s="87">
        <v>1</v>
      </c>
      <c r="E656" s="87" t="s">
        <v>156</v>
      </c>
      <c r="F656" s="87" t="s">
        <v>0</v>
      </c>
      <c r="G656" s="87">
        <v>3</v>
      </c>
      <c r="H656" s="87" t="s">
        <v>18</v>
      </c>
      <c r="I656" s="87">
        <v>3</v>
      </c>
      <c r="J656" s="87">
        <v>1</v>
      </c>
      <c r="K656" s="87">
        <v>2</v>
      </c>
      <c r="L656" s="87" t="s">
        <v>495</v>
      </c>
      <c r="M656" s="87" t="s">
        <v>406</v>
      </c>
      <c r="N656" s="87">
        <v>25000</v>
      </c>
      <c r="O656" s="87">
        <v>450.23148148148147</v>
      </c>
      <c r="P656" s="87">
        <v>1945</v>
      </c>
      <c r="Q656" s="87">
        <v>1945</v>
      </c>
    </row>
    <row r="657" spans="2:17">
      <c r="B657" s="87">
        <v>34</v>
      </c>
      <c r="C657" s="87" t="s">
        <v>7</v>
      </c>
      <c r="D657" s="87">
        <v>1</v>
      </c>
      <c r="E657" s="87" t="s">
        <v>156</v>
      </c>
      <c r="F657" s="87" t="s">
        <v>1</v>
      </c>
      <c r="G657" s="87">
        <v>3</v>
      </c>
      <c r="H657" s="87" t="s">
        <v>38</v>
      </c>
      <c r="I657" s="87">
        <v>27</v>
      </c>
      <c r="J657" s="87">
        <v>2</v>
      </c>
      <c r="K657" s="87">
        <v>2</v>
      </c>
      <c r="L657" s="87" t="s">
        <v>495</v>
      </c>
      <c r="M657" s="87" t="s">
        <v>406</v>
      </c>
      <c r="N657" s="87">
        <v>25000</v>
      </c>
      <c r="O657" s="87">
        <v>149.88425925925927</v>
      </c>
      <c r="P657" s="87">
        <v>647.5</v>
      </c>
      <c r="Q657" s="87">
        <v>647.5</v>
      </c>
    </row>
    <row r="658" spans="2:17">
      <c r="B658" s="87">
        <v>35</v>
      </c>
      <c r="C658" s="87" t="s">
        <v>7</v>
      </c>
      <c r="D658" s="87">
        <v>1</v>
      </c>
      <c r="E658" s="87" t="s">
        <v>156</v>
      </c>
      <c r="F658" s="87" t="s">
        <v>2</v>
      </c>
      <c r="G658" s="87">
        <v>3</v>
      </c>
      <c r="H658" s="87" t="s">
        <v>58</v>
      </c>
      <c r="I658" s="87">
        <v>51</v>
      </c>
      <c r="J658" s="87">
        <v>3</v>
      </c>
      <c r="K658" s="87">
        <v>2</v>
      </c>
      <c r="L658" s="87" t="s">
        <v>495</v>
      </c>
      <c r="M658" s="87" t="s">
        <v>406</v>
      </c>
      <c r="N658" s="87">
        <v>25000</v>
      </c>
      <c r="O658" s="87">
        <v>49.768518518518519</v>
      </c>
      <c r="P658" s="87">
        <v>215</v>
      </c>
      <c r="Q658" s="87">
        <v>215</v>
      </c>
    </row>
    <row r="659" spans="2:17">
      <c r="B659" s="87">
        <v>36</v>
      </c>
      <c r="C659" s="87" t="s">
        <v>7</v>
      </c>
      <c r="D659" s="87">
        <v>1</v>
      </c>
      <c r="E659" s="87" t="s">
        <v>156</v>
      </c>
      <c r="F659" s="87" t="s">
        <v>3</v>
      </c>
      <c r="G659" s="87">
        <v>3</v>
      </c>
      <c r="H659" s="87" t="s">
        <v>78</v>
      </c>
      <c r="I659" s="87">
        <v>75</v>
      </c>
      <c r="J659" s="87">
        <v>4</v>
      </c>
      <c r="K659" s="87">
        <v>2</v>
      </c>
      <c r="L659" s="87" t="s">
        <v>495</v>
      </c>
      <c r="M659" s="87" t="s">
        <v>406</v>
      </c>
      <c r="N659" s="87">
        <v>25000</v>
      </c>
      <c r="O659" s="87">
        <v>16.782407407407405</v>
      </c>
      <c r="P659" s="87">
        <v>72.5</v>
      </c>
      <c r="Q659" s="87">
        <v>72.5</v>
      </c>
    </row>
    <row r="660" spans="2:17">
      <c r="B660" s="87">
        <v>37</v>
      </c>
      <c r="C660" s="87" t="s">
        <v>7</v>
      </c>
      <c r="D660" s="87">
        <v>3</v>
      </c>
      <c r="E660" s="87" t="s">
        <v>158</v>
      </c>
      <c r="F660" s="87" t="s">
        <v>4</v>
      </c>
      <c r="G660" s="87">
        <v>3</v>
      </c>
      <c r="H660" s="87" t="s">
        <v>98</v>
      </c>
      <c r="I660" s="87">
        <v>99</v>
      </c>
      <c r="J660" s="87">
        <v>5</v>
      </c>
      <c r="K660" s="87">
        <v>2</v>
      </c>
      <c r="L660" s="87" t="s">
        <v>495</v>
      </c>
      <c r="M660" s="87" t="s">
        <v>407</v>
      </c>
      <c r="N660" s="87">
        <v>330</v>
      </c>
      <c r="O660" s="87">
        <v>5.5534722222222221</v>
      </c>
      <c r="P660" s="87">
        <v>1817.5</v>
      </c>
      <c r="Q660" s="87">
        <v>1817.5</v>
      </c>
    </row>
    <row r="661" spans="2:17">
      <c r="B661" s="87">
        <v>38</v>
      </c>
      <c r="C661" s="87" t="s">
        <v>7</v>
      </c>
      <c r="D661" s="87">
        <v>3</v>
      </c>
      <c r="E661" s="87" t="s">
        <v>158</v>
      </c>
      <c r="F661" s="87" t="s">
        <v>5</v>
      </c>
      <c r="G661" s="87">
        <v>3</v>
      </c>
      <c r="H661" s="87" t="s">
        <v>118</v>
      </c>
      <c r="I661" s="87">
        <v>123</v>
      </c>
      <c r="J661" s="87">
        <v>6</v>
      </c>
      <c r="K661" s="87">
        <v>2</v>
      </c>
      <c r="L661" s="87" t="s">
        <v>495</v>
      </c>
      <c r="M661" s="87" t="s">
        <v>407</v>
      </c>
      <c r="N661" s="87">
        <v>330</v>
      </c>
      <c r="O661" s="87">
        <v>1.8486111111111112</v>
      </c>
      <c r="P661" s="87">
        <v>605</v>
      </c>
      <c r="Q661" s="87">
        <v>605</v>
      </c>
    </row>
    <row r="662" spans="2:17">
      <c r="B662" s="87">
        <v>39</v>
      </c>
      <c r="C662" s="87" t="s">
        <v>7</v>
      </c>
      <c r="D662" s="87">
        <v>3</v>
      </c>
      <c r="E662" s="87" t="s">
        <v>158</v>
      </c>
      <c r="F662" s="87" t="s">
        <v>6</v>
      </c>
      <c r="G662" s="87">
        <v>3</v>
      </c>
      <c r="H662" s="87" t="s">
        <v>138</v>
      </c>
      <c r="I662" s="87">
        <v>147</v>
      </c>
      <c r="J662" s="87">
        <v>7</v>
      </c>
      <c r="K662" s="87">
        <v>2</v>
      </c>
      <c r="L662" s="87" t="s">
        <v>495</v>
      </c>
      <c r="M662" s="87" t="s">
        <v>407</v>
      </c>
      <c r="N662" s="87">
        <v>330</v>
      </c>
      <c r="O662" s="87">
        <v>0.61875000000000002</v>
      </c>
      <c r="P662" s="87">
        <v>202.5</v>
      </c>
      <c r="Q662" s="87">
        <v>202.5</v>
      </c>
    </row>
    <row r="663" spans="2:17">
      <c r="B663" s="87">
        <v>40</v>
      </c>
      <c r="C663" s="87" t="s">
        <v>7</v>
      </c>
      <c r="D663" s="87">
        <v>3</v>
      </c>
      <c r="E663" s="87" t="s">
        <v>158</v>
      </c>
      <c r="F663" s="87" t="s">
        <v>7</v>
      </c>
      <c r="G663" s="87">
        <v>3</v>
      </c>
      <c r="H663" s="87" t="s">
        <v>158</v>
      </c>
      <c r="I663" s="87">
        <v>171</v>
      </c>
      <c r="J663" s="87">
        <v>8</v>
      </c>
      <c r="K663" s="87">
        <v>2</v>
      </c>
      <c r="L663" s="87" t="s">
        <v>495</v>
      </c>
      <c r="M663" s="87" t="s">
        <v>407</v>
      </c>
      <c r="N663" s="87">
        <v>330</v>
      </c>
      <c r="O663" s="87">
        <v>0.20625000000000002</v>
      </c>
      <c r="P663" s="87">
        <v>67.5</v>
      </c>
      <c r="Q663" s="87">
        <v>67.5</v>
      </c>
    </row>
    <row r="664" spans="2:17">
      <c r="B664" s="87">
        <v>41</v>
      </c>
      <c r="C664" s="87" t="s">
        <v>7</v>
      </c>
      <c r="D664" s="87">
        <v>3</v>
      </c>
      <c r="E664" s="87" t="s">
        <v>158</v>
      </c>
      <c r="F664" s="87" t="s">
        <v>8</v>
      </c>
      <c r="G664" s="87">
        <v>3</v>
      </c>
      <c r="H664" s="87" t="s">
        <v>178</v>
      </c>
      <c r="I664" s="87">
        <v>195</v>
      </c>
      <c r="J664" s="87">
        <v>9</v>
      </c>
      <c r="K664" s="87">
        <v>2</v>
      </c>
      <c r="L664" s="87" t="s">
        <v>495</v>
      </c>
      <c r="M664" s="87" t="s">
        <v>407</v>
      </c>
      <c r="N664" s="87">
        <v>330</v>
      </c>
      <c r="O664" s="87">
        <v>6.8749999999999992E-2</v>
      </c>
      <c r="P664" s="87">
        <v>22.5</v>
      </c>
      <c r="Q664" s="87">
        <v>22.5</v>
      </c>
    </row>
    <row r="665" spans="2:17">
      <c r="B665" s="87">
        <v>42</v>
      </c>
      <c r="C665" s="87" t="s">
        <v>7</v>
      </c>
      <c r="D665" s="87">
        <v>3</v>
      </c>
      <c r="E665" s="87" t="s">
        <v>158</v>
      </c>
      <c r="F665" s="87" t="s">
        <v>9</v>
      </c>
      <c r="G665" s="87">
        <v>3</v>
      </c>
      <c r="H665" s="87" t="s">
        <v>198</v>
      </c>
      <c r="I665" s="87">
        <v>219</v>
      </c>
      <c r="J665" s="87">
        <v>10</v>
      </c>
      <c r="K665" s="87">
        <v>2</v>
      </c>
      <c r="L665" s="87" t="s">
        <v>495</v>
      </c>
      <c r="M665" s="87" t="s">
        <v>407</v>
      </c>
      <c r="N665" s="87">
        <v>330</v>
      </c>
      <c r="O665" s="87">
        <v>2.2916666666666669E-2</v>
      </c>
      <c r="P665" s="87">
        <v>7.5</v>
      </c>
      <c r="Q665" s="87">
        <v>7.5</v>
      </c>
    </row>
    <row r="666" spans="2:17">
      <c r="B666" s="87">
        <v>43</v>
      </c>
      <c r="C666" s="87" t="s">
        <v>7</v>
      </c>
      <c r="D666" s="87">
        <v>5</v>
      </c>
      <c r="E666" s="87" t="s">
        <v>160</v>
      </c>
      <c r="F666" s="87" t="s">
        <v>10</v>
      </c>
      <c r="G666" s="87">
        <v>3</v>
      </c>
      <c r="H666" s="87" t="s">
        <v>218</v>
      </c>
      <c r="I666" s="87">
        <v>243</v>
      </c>
      <c r="J666" s="87">
        <v>11</v>
      </c>
      <c r="K666" s="87">
        <v>2</v>
      </c>
      <c r="L666" s="87" t="s">
        <v>495</v>
      </c>
      <c r="M666" s="87" t="s">
        <v>408</v>
      </c>
      <c r="N666" s="87">
        <v>0.45</v>
      </c>
      <c r="O666" s="87">
        <v>7.6249999999999998E-3</v>
      </c>
      <c r="P666" s="87">
        <v>1830</v>
      </c>
      <c r="Q666" s="87">
        <v>1830</v>
      </c>
    </row>
    <row r="667" spans="2:17">
      <c r="B667" s="87">
        <v>44</v>
      </c>
      <c r="C667" s="87" t="s">
        <v>7</v>
      </c>
      <c r="D667" s="87">
        <v>5</v>
      </c>
      <c r="E667" s="87" t="s">
        <v>160</v>
      </c>
      <c r="F667" s="87" t="s">
        <v>11</v>
      </c>
      <c r="G667" s="87">
        <v>3</v>
      </c>
      <c r="H667" s="87" t="s">
        <v>238</v>
      </c>
      <c r="I667" s="87">
        <v>267</v>
      </c>
      <c r="J667" s="87">
        <v>12</v>
      </c>
      <c r="K667" s="87">
        <v>2</v>
      </c>
      <c r="L667" s="87" t="s">
        <v>495</v>
      </c>
      <c r="M667" s="87" t="s">
        <v>408</v>
      </c>
      <c r="N667" s="87">
        <v>0.45</v>
      </c>
      <c r="O667" s="87">
        <v>2.5416666666666669E-3</v>
      </c>
      <c r="P667" s="87">
        <v>610</v>
      </c>
      <c r="Q667" s="87">
        <v>610</v>
      </c>
    </row>
    <row r="668" spans="2:17">
      <c r="B668" s="87">
        <v>45</v>
      </c>
      <c r="C668" s="87" t="s">
        <v>7</v>
      </c>
      <c r="D668" s="87">
        <v>5</v>
      </c>
      <c r="E668" s="87" t="s">
        <v>160</v>
      </c>
      <c r="F668" s="87" t="s">
        <v>12</v>
      </c>
      <c r="G668" s="87">
        <v>3</v>
      </c>
      <c r="H668" s="87" t="s">
        <v>258</v>
      </c>
      <c r="I668" s="87">
        <v>291</v>
      </c>
      <c r="J668" s="87">
        <v>13</v>
      </c>
      <c r="K668" s="87">
        <v>2</v>
      </c>
      <c r="L668" s="87" t="s">
        <v>495</v>
      </c>
      <c r="M668" s="87" t="s">
        <v>408</v>
      </c>
      <c r="N668" s="87">
        <v>0.45</v>
      </c>
      <c r="O668" s="87">
        <v>8.437500000000001E-4</v>
      </c>
      <c r="P668" s="87">
        <v>202.5</v>
      </c>
      <c r="Q668" s="87">
        <v>202.5</v>
      </c>
    </row>
    <row r="669" spans="2:17">
      <c r="B669" s="87">
        <v>46</v>
      </c>
      <c r="C669" s="87" t="s">
        <v>7</v>
      </c>
      <c r="D669" s="87">
        <v>5</v>
      </c>
      <c r="E669" s="87" t="s">
        <v>160</v>
      </c>
      <c r="F669" s="87" t="s">
        <v>13</v>
      </c>
      <c r="G669" s="87">
        <v>3</v>
      </c>
      <c r="H669" s="87" t="s">
        <v>278</v>
      </c>
      <c r="I669" s="87">
        <v>315</v>
      </c>
      <c r="J669" s="87">
        <v>14</v>
      </c>
      <c r="K669" s="87">
        <v>2</v>
      </c>
      <c r="L669" s="87" t="s">
        <v>495</v>
      </c>
      <c r="M669" s="87" t="s">
        <v>408</v>
      </c>
      <c r="N669" s="87">
        <v>0.45</v>
      </c>
      <c r="O669" s="87">
        <v>2.8125000000000003E-4</v>
      </c>
      <c r="P669" s="87">
        <v>67.5</v>
      </c>
      <c r="Q669" s="87">
        <v>67.5</v>
      </c>
    </row>
    <row r="670" spans="2:17">
      <c r="B670" s="87">
        <v>47</v>
      </c>
      <c r="C670" s="87" t="s">
        <v>7</v>
      </c>
      <c r="D670" s="87">
        <v>5</v>
      </c>
      <c r="E670" s="87" t="s">
        <v>160</v>
      </c>
      <c r="F670" s="87" t="s">
        <v>14</v>
      </c>
      <c r="G670" s="87">
        <v>3</v>
      </c>
      <c r="H670" s="87" t="s">
        <v>298</v>
      </c>
      <c r="I670" s="87">
        <v>339</v>
      </c>
      <c r="J670" s="87">
        <v>15</v>
      </c>
      <c r="K670" s="87">
        <v>2</v>
      </c>
      <c r="L670" s="87" t="s">
        <v>495</v>
      </c>
      <c r="M670" s="87" t="s">
        <v>408</v>
      </c>
      <c r="N670" s="87">
        <v>0.45</v>
      </c>
      <c r="O670" s="87">
        <v>9.3750000000000002E-5</v>
      </c>
      <c r="P670" s="87">
        <v>22.5</v>
      </c>
      <c r="Q670" s="87">
        <v>22.5</v>
      </c>
    </row>
    <row r="671" spans="2:17">
      <c r="B671" s="87">
        <v>48</v>
      </c>
      <c r="C671" s="87" t="s">
        <v>7</v>
      </c>
      <c r="D671" s="87">
        <v>5</v>
      </c>
      <c r="E671" s="87" t="s">
        <v>160</v>
      </c>
      <c r="F671" s="87" t="s">
        <v>15</v>
      </c>
      <c r="G671" s="87">
        <v>3</v>
      </c>
      <c r="H671" s="87" t="s">
        <v>318</v>
      </c>
      <c r="I671" s="87">
        <v>363</v>
      </c>
      <c r="J671" s="87">
        <v>16</v>
      </c>
      <c r="K671" s="87">
        <v>2</v>
      </c>
      <c r="L671" s="87" t="s">
        <v>495</v>
      </c>
      <c r="M671" s="87" t="s">
        <v>408</v>
      </c>
      <c r="N671" s="87">
        <v>0.45</v>
      </c>
      <c r="O671" s="87">
        <v>3.1250000000000001E-5</v>
      </c>
      <c r="P671" s="87">
        <v>7.5</v>
      </c>
      <c r="Q671" s="87">
        <v>7.5</v>
      </c>
    </row>
    <row r="672" spans="2:17">
      <c r="B672" s="87">
        <v>49</v>
      </c>
      <c r="C672" s="87" t="s">
        <v>7</v>
      </c>
      <c r="D672" s="87">
        <v>1</v>
      </c>
      <c r="E672" s="87" t="s">
        <v>156</v>
      </c>
      <c r="F672" s="87" t="s">
        <v>0</v>
      </c>
      <c r="G672" s="87">
        <v>4</v>
      </c>
      <c r="H672" s="87" t="s">
        <v>19</v>
      </c>
      <c r="I672" s="87">
        <v>4</v>
      </c>
      <c r="J672" s="87">
        <v>1</v>
      </c>
      <c r="K672" s="87">
        <v>2</v>
      </c>
      <c r="L672" s="87" t="s">
        <v>495</v>
      </c>
      <c r="M672" s="87" t="s">
        <v>406</v>
      </c>
      <c r="N672" s="87">
        <v>25000</v>
      </c>
      <c r="O672" s="87">
        <v>450.23148148148147</v>
      </c>
      <c r="P672" s="87">
        <v>1945</v>
      </c>
      <c r="Q672" s="87">
        <v>1945</v>
      </c>
    </row>
    <row r="673" spans="2:17">
      <c r="B673" s="87">
        <v>50</v>
      </c>
      <c r="C673" s="87" t="s">
        <v>7</v>
      </c>
      <c r="D673" s="87">
        <v>1</v>
      </c>
      <c r="E673" s="87" t="s">
        <v>156</v>
      </c>
      <c r="F673" s="87" t="s">
        <v>1</v>
      </c>
      <c r="G673" s="87">
        <v>4</v>
      </c>
      <c r="H673" s="87" t="s">
        <v>39</v>
      </c>
      <c r="I673" s="87">
        <v>28</v>
      </c>
      <c r="J673" s="87">
        <v>2</v>
      </c>
      <c r="K673" s="87">
        <v>2</v>
      </c>
      <c r="L673" s="87" t="s">
        <v>495</v>
      </c>
      <c r="M673" s="87" t="s">
        <v>406</v>
      </c>
      <c r="N673" s="87">
        <v>25000</v>
      </c>
      <c r="O673" s="87">
        <v>149.88425925925927</v>
      </c>
      <c r="P673" s="87">
        <v>647.5</v>
      </c>
      <c r="Q673" s="87">
        <v>647.5</v>
      </c>
    </row>
    <row r="674" spans="2:17">
      <c r="B674" s="87">
        <v>51</v>
      </c>
      <c r="C674" s="87" t="s">
        <v>7</v>
      </c>
      <c r="D674" s="87">
        <v>1</v>
      </c>
      <c r="E674" s="87" t="s">
        <v>156</v>
      </c>
      <c r="F674" s="87" t="s">
        <v>2</v>
      </c>
      <c r="G674" s="87">
        <v>4</v>
      </c>
      <c r="H674" s="87" t="s">
        <v>59</v>
      </c>
      <c r="I674" s="87">
        <v>52</v>
      </c>
      <c r="J674" s="87">
        <v>3</v>
      </c>
      <c r="K674" s="87">
        <v>2</v>
      </c>
      <c r="L674" s="87" t="s">
        <v>495</v>
      </c>
      <c r="M674" s="87" t="s">
        <v>406</v>
      </c>
      <c r="N674" s="87">
        <v>25000</v>
      </c>
      <c r="O674" s="87">
        <v>49.768518518518519</v>
      </c>
      <c r="P674" s="87">
        <v>215</v>
      </c>
      <c r="Q674" s="87">
        <v>215</v>
      </c>
    </row>
    <row r="675" spans="2:17">
      <c r="B675" s="87">
        <v>52</v>
      </c>
      <c r="C675" s="87" t="s">
        <v>7</v>
      </c>
      <c r="D675" s="87">
        <v>1</v>
      </c>
      <c r="E675" s="87" t="s">
        <v>156</v>
      </c>
      <c r="F675" s="87" t="s">
        <v>3</v>
      </c>
      <c r="G675" s="87">
        <v>4</v>
      </c>
      <c r="H675" s="87" t="s">
        <v>79</v>
      </c>
      <c r="I675" s="87">
        <v>76</v>
      </c>
      <c r="J675" s="87">
        <v>4</v>
      </c>
      <c r="K675" s="87">
        <v>2</v>
      </c>
      <c r="L675" s="87" t="s">
        <v>495</v>
      </c>
      <c r="M675" s="87" t="s">
        <v>406</v>
      </c>
      <c r="N675" s="87">
        <v>25000</v>
      </c>
      <c r="O675" s="87">
        <v>16.782407407407405</v>
      </c>
      <c r="P675" s="87">
        <v>72.5</v>
      </c>
      <c r="Q675" s="87">
        <v>72.5</v>
      </c>
    </row>
    <row r="676" spans="2:17">
      <c r="B676" s="87">
        <v>53</v>
      </c>
      <c r="C676" s="87" t="s">
        <v>7</v>
      </c>
      <c r="D676" s="87">
        <v>3</v>
      </c>
      <c r="E676" s="87" t="s">
        <v>158</v>
      </c>
      <c r="F676" s="87" t="s">
        <v>4</v>
      </c>
      <c r="G676" s="87">
        <v>4</v>
      </c>
      <c r="H676" s="87" t="s">
        <v>99</v>
      </c>
      <c r="I676" s="87">
        <v>100</v>
      </c>
      <c r="J676" s="87">
        <v>5</v>
      </c>
      <c r="K676" s="87">
        <v>2</v>
      </c>
      <c r="L676" s="87" t="s">
        <v>495</v>
      </c>
      <c r="M676" s="87" t="s">
        <v>407</v>
      </c>
      <c r="N676" s="87">
        <v>330</v>
      </c>
      <c r="O676" s="87">
        <v>5.5534722222222221</v>
      </c>
      <c r="P676" s="87">
        <v>1817.5</v>
      </c>
      <c r="Q676" s="87">
        <v>1817.5</v>
      </c>
    </row>
    <row r="677" spans="2:17">
      <c r="B677" s="87">
        <v>54</v>
      </c>
      <c r="C677" s="87" t="s">
        <v>7</v>
      </c>
      <c r="D677" s="87">
        <v>3</v>
      </c>
      <c r="E677" s="87" t="s">
        <v>158</v>
      </c>
      <c r="F677" s="87" t="s">
        <v>5</v>
      </c>
      <c r="G677" s="87">
        <v>4</v>
      </c>
      <c r="H677" s="87" t="s">
        <v>119</v>
      </c>
      <c r="I677" s="87">
        <v>124</v>
      </c>
      <c r="J677" s="87">
        <v>6</v>
      </c>
      <c r="K677" s="87">
        <v>2</v>
      </c>
      <c r="L677" s="87" t="s">
        <v>495</v>
      </c>
      <c r="M677" s="87" t="s">
        <v>407</v>
      </c>
      <c r="N677" s="87">
        <v>330</v>
      </c>
      <c r="O677" s="87">
        <v>1.8486111111111112</v>
      </c>
      <c r="P677" s="87">
        <v>605</v>
      </c>
      <c r="Q677" s="87">
        <v>605</v>
      </c>
    </row>
    <row r="678" spans="2:17">
      <c r="B678" s="87">
        <v>55</v>
      </c>
      <c r="C678" s="87" t="s">
        <v>7</v>
      </c>
      <c r="D678" s="87">
        <v>3</v>
      </c>
      <c r="E678" s="87" t="s">
        <v>158</v>
      </c>
      <c r="F678" s="87" t="s">
        <v>6</v>
      </c>
      <c r="G678" s="87">
        <v>4</v>
      </c>
      <c r="H678" s="87" t="s">
        <v>139</v>
      </c>
      <c r="I678" s="87">
        <v>148</v>
      </c>
      <c r="J678" s="87">
        <v>7</v>
      </c>
      <c r="K678" s="87">
        <v>2</v>
      </c>
      <c r="L678" s="87" t="s">
        <v>495</v>
      </c>
      <c r="M678" s="87" t="s">
        <v>407</v>
      </c>
      <c r="N678" s="87">
        <v>330</v>
      </c>
      <c r="O678" s="87">
        <v>0.61875000000000002</v>
      </c>
      <c r="P678" s="87">
        <v>202.5</v>
      </c>
      <c r="Q678" s="87">
        <v>202.5</v>
      </c>
    </row>
    <row r="679" spans="2:17">
      <c r="B679" s="87">
        <v>56</v>
      </c>
      <c r="C679" s="87" t="s">
        <v>7</v>
      </c>
      <c r="D679" s="87">
        <v>3</v>
      </c>
      <c r="E679" s="87" t="s">
        <v>158</v>
      </c>
      <c r="F679" s="87" t="s">
        <v>7</v>
      </c>
      <c r="G679" s="87">
        <v>4</v>
      </c>
      <c r="H679" s="87" t="s">
        <v>159</v>
      </c>
      <c r="I679" s="87">
        <v>172</v>
      </c>
      <c r="J679" s="87">
        <v>8</v>
      </c>
      <c r="K679" s="87">
        <v>2</v>
      </c>
      <c r="L679" s="87" t="s">
        <v>495</v>
      </c>
      <c r="M679" s="87" t="s">
        <v>407</v>
      </c>
      <c r="N679" s="87">
        <v>330</v>
      </c>
      <c r="O679" s="87">
        <v>0.20625000000000002</v>
      </c>
      <c r="P679" s="87">
        <v>67.5</v>
      </c>
      <c r="Q679" s="87">
        <v>67.5</v>
      </c>
    </row>
    <row r="680" spans="2:17">
      <c r="B680" s="87">
        <v>57</v>
      </c>
      <c r="C680" s="87" t="s">
        <v>7</v>
      </c>
      <c r="D680" s="87">
        <v>3</v>
      </c>
      <c r="E680" s="87" t="s">
        <v>158</v>
      </c>
      <c r="F680" s="87" t="s">
        <v>8</v>
      </c>
      <c r="G680" s="87">
        <v>4</v>
      </c>
      <c r="H680" s="87" t="s">
        <v>179</v>
      </c>
      <c r="I680" s="87">
        <v>196</v>
      </c>
      <c r="J680" s="87">
        <v>9</v>
      </c>
      <c r="K680" s="87">
        <v>2</v>
      </c>
      <c r="L680" s="87" t="s">
        <v>495</v>
      </c>
      <c r="M680" s="87" t="s">
        <v>407</v>
      </c>
      <c r="N680" s="87">
        <v>330</v>
      </c>
      <c r="O680" s="87">
        <v>6.8749999999999992E-2</v>
      </c>
      <c r="P680" s="87">
        <v>22.5</v>
      </c>
      <c r="Q680" s="87">
        <v>22.5</v>
      </c>
    </row>
    <row r="681" spans="2:17">
      <c r="B681" s="87">
        <v>58</v>
      </c>
      <c r="C681" s="87" t="s">
        <v>7</v>
      </c>
      <c r="D681" s="87">
        <v>3</v>
      </c>
      <c r="E681" s="87" t="s">
        <v>158</v>
      </c>
      <c r="F681" s="87" t="s">
        <v>9</v>
      </c>
      <c r="G681" s="87">
        <v>4</v>
      </c>
      <c r="H681" s="87" t="s">
        <v>199</v>
      </c>
      <c r="I681" s="87">
        <v>220</v>
      </c>
      <c r="J681" s="87">
        <v>10</v>
      </c>
      <c r="K681" s="87">
        <v>2</v>
      </c>
      <c r="L681" s="87" t="s">
        <v>495</v>
      </c>
      <c r="M681" s="87" t="s">
        <v>407</v>
      </c>
      <c r="N681" s="87">
        <v>330</v>
      </c>
      <c r="O681" s="87">
        <v>2.2916666666666669E-2</v>
      </c>
      <c r="P681" s="87">
        <v>7.5</v>
      </c>
      <c r="Q681" s="87">
        <v>7.5</v>
      </c>
    </row>
    <row r="682" spans="2:17">
      <c r="B682" s="87">
        <v>59</v>
      </c>
      <c r="C682" s="87" t="s">
        <v>7</v>
      </c>
      <c r="D682" s="87">
        <v>5</v>
      </c>
      <c r="E682" s="87" t="s">
        <v>160</v>
      </c>
      <c r="F682" s="87" t="s">
        <v>10</v>
      </c>
      <c r="G682" s="87">
        <v>4</v>
      </c>
      <c r="H682" s="87" t="s">
        <v>219</v>
      </c>
      <c r="I682" s="87">
        <v>244</v>
      </c>
      <c r="J682" s="87">
        <v>11</v>
      </c>
      <c r="K682" s="87">
        <v>2</v>
      </c>
      <c r="L682" s="87" t="s">
        <v>495</v>
      </c>
      <c r="M682" s="87" t="s">
        <v>408</v>
      </c>
      <c r="N682" s="87">
        <v>0.45</v>
      </c>
      <c r="O682" s="87">
        <v>7.6249999999999998E-3</v>
      </c>
      <c r="P682" s="87">
        <v>1830</v>
      </c>
      <c r="Q682" s="87">
        <v>1830</v>
      </c>
    </row>
    <row r="683" spans="2:17">
      <c r="B683" s="87">
        <v>60</v>
      </c>
      <c r="C683" s="87" t="s">
        <v>7</v>
      </c>
      <c r="D683" s="87">
        <v>5</v>
      </c>
      <c r="E683" s="87" t="s">
        <v>160</v>
      </c>
      <c r="F683" s="87" t="s">
        <v>11</v>
      </c>
      <c r="G683" s="87">
        <v>4</v>
      </c>
      <c r="H683" s="87" t="s">
        <v>239</v>
      </c>
      <c r="I683" s="87">
        <v>268</v>
      </c>
      <c r="J683" s="87">
        <v>12</v>
      </c>
      <c r="K683" s="87">
        <v>2</v>
      </c>
      <c r="L683" s="87" t="s">
        <v>495</v>
      </c>
      <c r="M683" s="87" t="s">
        <v>408</v>
      </c>
      <c r="N683" s="87">
        <v>0.45</v>
      </c>
      <c r="O683" s="87">
        <v>2.5416666666666669E-3</v>
      </c>
      <c r="P683" s="87">
        <v>610</v>
      </c>
      <c r="Q683" s="87">
        <v>610</v>
      </c>
    </row>
    <row r="684" spans="2:17">
      <c r="B684" s="87">
        <v>61</v>
      </c>
      <c r="C684" s="87" t="s">
        <v>7</v>
      </c>
      <c r="D684" s="87">
        <v>5</v>
      </c>
      <c r="E684" s="87" t="s">
        <v>160</v>
      </c>
      <c r="F684" s="87" t="s">
        <v>12</v>
      </c>
      <c r="G684" s="87">
        <v>4</v>
      </c>
      <c r="H684" s="87" t="s">
        <v>259</v>
      </c>
      <c r="I684" s="87">
        <v>292</v>
      </c>
      <c r="J684" s="87">
        <v>13</v>
      </c>
      <c r="K684" s="87">
        <v>2</v>
      </c>
      <c r="L684" s="87" t="s">
        <v>495</v>
      </c>
      <c r="M684" s="87" t="s">
        <v>408</v>
      </c>
      <c r="N684" s="87">
        <v>0.45</v>
      </c>
      <c r="O684" s="87">
        <v>8.437500000000001E-4</v>
      </c>
      <c r="P684" s="87">
        <v>202.5</v>
      </c>
      <c r="Q684" s="87">
        <v>202.5</v>
      </c>
    </row>
    <row r="685" spans="2:17">
      <c r="B685" s="87">
        <v>62</v>
      </c>
      <c r="C685" s="87" t="s">
        <v>7</v>
      </c>
      <c r="D685" s="87">
        <v>5</v>
      </c>
      <c r="E685" s="87" t="s">
        <v>160</v>
      </c>
      <c r="F685" s="87" t="s">
        <v>13</v>
      </c>
      <c r="G685" s="87">
        <v>4</v>
      </c>
      <c r="H685" s="87" t="s">
        <v>279</v>
      </c>
      <c r="I685" s="87">
        <v>316</v>
      </c>
      <c r="J685" s="87">
        <v>14</v>
      </c>
      <c r="K685" s="87">
        <v>2</v>
      </c>
      <c r="L685" s="87" t="s">
        <v>495</v>
      </c>
      <c r="M685" s="87" t="s">
        <v>408</v>
      </c>
      <c r="N685" s="87">
        <v>0.45</v>
      </c>
      <c r="O685" s="87">
        <v>2.8125000000000003E-4</v>
      </c>
      <c r="P685" s="87">
        <v>67.5</v>
      </c>
      <c r="Q685" s="87">
        <v>67.5</v>
      </c>
    </row>
    <row r="686" spans="2:17">
      <c r="B686" s="87">
        <v>63</v>
      </c>
      <c r="C686" s="87" t="s">
        <v>7</v>
      </c>
      <c r="D686" s="87">
        <v>5</v>
      </c>
      <c r="E686" s="87" t="s">
        <v>160</v>
      </c>
      <c r="F686" s="87" t="s">
        <v>14</v>
      </c>
      <c r="G686" s="87">
        <v>4</v>
      </c>
      <c r="H686" s="87" t="s">
        <v>299</v>
      </c>
      <c r="I686" s="87">
        <v>340</v>
      </c>
      <c r="J686" s="87">
        <v>15</v>
      </c>
      <c r="K686" s="87">
        <v>2</v>
      </c>
      <c r="L686" s="87" t="s">
        <v>495</v>
      </c>
      <c r="M686" s="87" t="s">
        <v>408</v>
      </c>
      <c r="N686" s="87">
        <v>0.45</v>
      </c>
      <c r="O686" s="87">
        <v>9.3750000000000002E-5</v>
      </c>
      <c r="P686" s="87">
        <v>22.5</v>
      </c>
      <c r="Q686" s="87">
        <v>22.5</v>
      </c>
    </row>
    <row r="687" spans="2:17">
      <c r="B687" s="87">
        <v>64</v>
      </c>
      <c r="C687" s="87" t="s">
        <v>7</v>
      </c>
      <c r="D687" s="87">
        <v>5</v>
      </c>
      <c r="E687" s="87" t="s">
        <v>160</v>
      </c>
      <c r="F687" s="87" t="s">
        <v>15</v>
      </c>
      <c r="G687" s="87">
        <v>4</v>
      </c>
      <c r="H687" s="87" t="s">
        <v>319</v>
      </c>
      <c r="I687" s="87">
        <v>364</v>
      </c>
      <c r="J687" s="87">
        <v>16</v>
      </c>
      <c r="K687" s="87">
        <v>2</v>
      </c>
      <c r="L687" s="87" t="s">
        <v>495</v>
      </c>
      <c r="M687" s="87" t="s">
        <v>408</v>
      </c>
      <c r="N687" s="87">
        <v>0.45</v>
      </c>
      <c r="O687" s="87">
        <v>3.1250000000000001E-5</v>
      </c>
      <c r="P687" s="87">
        <v>7.5</v>
      </c>
      <c r="Q687" s="87">
        <v>7.5</v>
      </c>
    </row>
    <row r="688" spans="2:17">
      <c r="B688" s="87">
        <v>65</v>
      </c>
      <c r="C688" s="87" t="s">
        <v>7</v>
      </c>
      <c r="D688" s="87">
        <v>1</v>
      </c>
      <c r="E688" s="87" t="s">
        <v>156</v>
      </c>
      <c r="F688" s="87" t="s">
        <v>0</v>
      </c>
      <c r="G688" s="87">
        <v>5</v>
      </c>
      <c r="H688" s="87" t="s">
        <v>20</v>
      </c>
      <c r="I688" s="87">
        <v>5</v>
      </c>
      <c r="J688" s="87">
        <v>1</v>
      </c>
      <c r="K688" s="87">
        <v>2</v>
      </c>
      <c r="L688" s="87" t="s">
        <v>495</v>
      </c>
      <c r="M688" s="87" t="s">
        <v>406</v>
      </c>
      <c r="N688" s="87">
        <v>25000</v>
      </c>
      <c r="O688" s="87">
        <v>450.23148148148147</v>
      </c>
      <c r="P688" s="87">
        <v>1945</v>
      </c>
      <c r="Q688" s="87">
        <v>1945</v>
      </c>
    </row>
    <row r="689" spans="2:17">
      <c r="B689" s="87">
        <v>66</v>
      </c>
      <c r="C689" s="87" t="s">
        <v>7</v>
      </c>
      <c r="D689" s="87">
        <v>1</v>
      </c>
      <c r="E689" s="87" t="s">
        <v>156</v>
      </c>
      <c r="F689" s="87" t="s">
        <v>1</v>
      </c>
      <c r="G689" s="87">
        <v>5</v>
      </c>
      <c r="H689" s="87" t="s">
        <v>40</v>
      </c>
      <c r="I689" s="87">
        <v>29</v>
      </c>
      <c r="J689" s="87">
        <v>2</v>
      </c>
      <c r="K689" s="87">
        <v>2</v>
      </c>
      <c r="L689" s="87" t="s">
        <v>495</v>
      </c>
      <c r="M689" s="87" t="s">
        <v>406</v>
      </c>
      <c r="N689" s="87">
        <v>25000</v>
      </c>
      <c r="O689" s="87">
        <v>149.88425925925927</v>
      </c>
      <c r="P689" s="87">
        <v>647.5</v>
      </c>
      <c r="Q689" s="87">
        <v>647.5</v>
      </c>
    </row>
    <row r="690" spans="2:17">
      <c r="B690" s="87">
        <v>67</v>
      </c>
      <c r="C690" s="87" t="s">
        <v>7</v>
      </c>
      <c r="D690" s="87">
        <v>1</v>
      </c>
      <c r="E690" s="87" t="s">
        <v>156</v>
      </c>
      <c r="F690" s="87" t="s">
        <v>2</v>
      </c>
      <c r="G690" s="87">
        <v>5</v>
      </c>
      <c r="H690" s="87" t="s">
        <v>60</v>
      </c>
      <c r="I690" s="87">
        <v>53</v>
      </c>
      <c r="J690" s="87">
        <v>3</v>
      </c>
      <c r="K690" s="87">
        <v>2</v>
      </c>
      <c r="L690" s="87" t="s">
        <v>495</v>
      </c>
      <c r="M690" s="87" t="s">
        <v>406</v>
      </c>
      <c r="N690" s="87">
        <v>25000</v>
      </c>
      <c r="O690" s="87">
        <v>49.768518518518519</v>
      </c>
      <c r="P690" s="87">
        <v>215</v>
      </c>
      <c r="Q690" s="87">
        <v>215</v>
      </c>
    </row>
    <row r="691" spans="2:17">
      <c r="B691" s="87">
        <v>68</v>
      </c>
      <c r="C691" s="87" t="s">
        <v>7</v>
      </c>
      <c r="D691" s="87">
        <v>1</v>
      </c>
      <c r="E691" s="87" t="s">
        <v>156</v>
      </c>
      <c r="F691" s="87" t="s">
        <v>3</v>
      </c>
      <c r="G691" s="87">
        <v>5</v>
      </c>
      <c r="H691" s="87" t="s">
        <v>80</v>
      </c>
      <c r="I691" s="87">
        <v>77</v>
      </c>
      <c r="J691" s="87">
        <v>4</v>
      </c>
      <c r="K691" s="87">
        <v>2</v>
      </c>
      <c r="L691" s="87" t="s">
        <v>495</v>
      </c>
      <c r="M691" s="87" t="s">
        <v>406</v>
      </c>
      <c r="N691" s="87">
        <v>25000</v>
      </c>
      <c r="O691" s="87">
        <v>16.782407407407405</v>
      </c>
      <c r="P691" s="87">
        <v>72.5</v>
      </c>
      <c r="Q691" s="87">
        <v>72.5</v>
      </c>
    </row>
    <row r="692" spans="2:17">
      <c r="B692" s="87">
        <v>69</v>
      </c>
      <c r="C692" s="87" t="s">
        <v>7</v>
      </c>
      <c r="D692" s="87">
        <v>3</v>
      </c>
      <c r="E692" s="87" t="s">
        <v>158</v>
      </c>
      <c r="F692" s="87" t="s">
        <v>4</v>
      </c>
      <c r="G692" s="87">
        <v>5</v>
      </c>
      <c r="H692" s="87" t="s">
        <v>100</v>
      </c>
      <c r="I692" s="87">
        <v>101</v>
      </c>
      <c r="J692" s="87">
        <v>5</v>
      </c>
      <c r="K692" s="87">
        <v>2</v>
      </c>
      <c r="L692" s="87" t="s">
        <v>495</v>
      </c>
      <c r="M692" s="87" t="s">
        <v>407</v>
      </c>
      <c r="N692" s="87">
        <v>330</v>
      </c>
      <c r="O692" s="87">
        <v>5.5534722222222221</v>
      </c>
      <c r="P692" s="87">
        <v>1817.5</v>
      </c>
      <c r="Q692" s="87">
        <v>1817.5</v>
      </c>
    </row>
    <row r="693" spans="2:17">
      <c r="B693" s="87">
        <v>70</v>
      </c>
      <c r="C693" s="87" t="s">
        <v>7</v>
      </c>
      <c r="D693" s="87">
        <v>3</v>
      </c>
      <c r="E693" s="87" t="s">
        <v>158</v>
      </c>
      <c r="F693" s="87" t="s">
        <v>5</v>
      </c>
      <c r="G693" s="87">
        <v>5</v>
      </c>
      <c r="H693" s="87" t="s">
        <v>120</v>
      </c>
      <c r="I693" s="87">
        <v>125</v>
      </c>
      <c r="J693" s="87">
        <v>6</v>
      </c>
      <c r="K693" s="87">
        <v>2</v>
      </c>
      <c r="L693" s="87" t="s">
        <v>495</v>
      </c>
      <c r="M693" s="87" t="s">
        <v>407</v>
      </c>
      <c r="N693" s="87">
        <v>330</v>
      </c>
      <c r="O693" s="87">
        <v>1.8486111111111112</v>
      </c>
      <c r="P693" s="87">
        <v>605</v>
      </c>
      <c r="Q693" s="87">
        <v>605</v>
      </c>
    </row>
    <row r="694" spans="2:17">
      <c r="B694" s="87">
        <v>71</v>
      </c>
      <c r="C694" s="87" t="s">
        <v>7</v>
      </c>
      <c r="D694" s="87">
        <v>3</v>
      </c>
      <c r="E694" s="87" t="s">
        <v>158</v>
      </c>
      <c r="F694" s="87" t="s">
        <v>6</v>
      </c>
      <c r="G694" s="87">
        <v>5</v>
      </c>
      <c r="H694" s="87" t="s">
        <v>140</v>
      </c>
      <c r="I694" s="87">
        <v>149</v>
      </c>
      <c r="J694" s="87">
        <v>7</v>
      </c>
      <c r="K694" s="87">
        <v>2</v>
      </c>
      <c r="L694" s="87" t="s">
        <v>495</v>
      </c>
      <c r="M694" s="87" t="s">
        <v>407</v>
      </c>
      <c r="N694" s="87">
        <v>330</v>
      </c>
      <c r="O694" s="87">
        <v>0.61875000000000002</v>
      </c>
      <c r="P694" s="87">
        <v>202.5</v>
      </c>
      <c r="Q694" s="87">
        <v>202.5</v>
      </c>
    </row>
    <row r="695" spans="2:17">
      <c r="B695" s="87">
        <v>72</v>
      </c>
      <c r="C695" s="87" t="s">
        <v>7</v>
      </c>
      <c r="D695" s="87">
        <v>3</v>
      </c>
      <c r="E695" s="87" t="s">
        <v>158</v>
      </c>
      <c r="F695" s="87" t="s">
        <v>7</v>
      </c>
      <c r="G695" s="87">
        <v>5</v>
      </c>
      <c r="H695" s="87" t="s">
        <v>160</v>
      </c>
      <c r="I695" s="87">
        <v>173</v>
      </c>
      <c r="J695" s="87">
        <v>8</v>
      </c>
      <c r="K695" s="87">
        <v>2</v>
      </c>
      <c r="L695" s="87" t="s">
        <v>495</v>
      </c>
      <c r="M695" s="87" t="s">
        <v>407</v>
      </c>
      <c r="N695" s="87">
        <v>330</v>
      </c>
      <c r="O695" s="87">
        <v>0.20625000000000002</v>
      </c>
      <c r="P695" s="87">
        <v>67.5</v>
      </c>
      <c r="Q695" s="87">
        <v>67.5</v>
      </c>
    </row>
    <row r="696" spans="2:17">
      <c r="B696" s="87">
        <v>73</v>
      </c>
      <c r="C696" s="87" t="s">
        <v>7</v>
      </c>
      <c r="D696" s="87">
        <v>3</v>
      </c>
      <c r="E696" s="87" t="s">
        <v>158</v>
      </c>
      <c r="F696" s="87" t="s">
        <v>8</v>
      </c>
      <c r="G696" s="87">
        <v>5</v>
      </c>
      <c r="H696" s="87" t="s">
        <v>180</v>
      </c>
      <c r="I696" s="87">
        <v>197</v>
      </c>
      <c r="J696" s="87">
        <v>9</v>
      </c>
      <c r="K696" s="87">
        <v>2</v>
      </c>
      <c r="L696" s="87" t="s">
        <v>495</v>
      </c>
      <c r="M696" s="87" t="s">
        <v>407</v>
      </c>
      <c r="N696" s="87">
        <v>330</v>
      </c>
      <c r="O696" s="87">
        <v>6.8749999999999992E-2</v>
      </c>
      <c r="P696" s="87">
        <v>22.5</v>
      </c>
      <c r="Q696" s="87">
        <v>22.5</v>
      </c>
    </row>
    <row r="697" spans="2:17">
      <c r="B697" s="87">
        <v>74</v>
      </c>
      <c r="C697" s="87" t="s">
        <v>7</v>
      </c>
      <c r="D697" s="87">
        <v>3</v>
      </c>
      <c r="E697" s="87" t="s">
        <v>158</v>
      </c>
      <c r="F697" s="87" t="s">
        <v>9</v>
      </c>
      <c r="G697" s="87">
        <v>5</v>
      </c>
      <c r="H697" s="87" t="s">
        <v>200</v>
      </c>
      <c r="I697" s="87">
        <v>221</v>
      </c>
      <c r="J697" s="87">
        <v>10</v>
      </c>
      <c r="K697" s="87">
        <v>2</v>
      </c>
      <c r="L697" s="87" t="s">
        <v>495</v>
      </c>
      <c r="M697" s="87" t="s">
        <v>407</v>
      </c>
      <c r="N697" s="87">
        <v>330</v>
      </c>
      <c r="O697" s="87">
        <v>2.2916666666666669E-2</v>
      </c>
      <c r="P697" s="87">
        <v>7.5</v>
      </c>
      <c r="Q697" s="87">
        <v>7.5</v>
      </c>
    </row>
    <row r="698" spans="2:17">
      <c r="B698" s="87">
        <v>75</v>
      </c>
      <c r="C698" s="87" t="s">
        <v>7</v>
      </c>
      <c r="D698" s="87">
        <v>5</v>
      </c>
      <c r="E698" s="87" t="s">
        <v>160</v>
      </c>
      <c r="F698" s="87" t="s">
        <v>10</v>
      </c>
      <c r="G698" s="87">
        <v>5</v>
      </c>
      <c r="H698" s="87" t="s">
        <v>220</v>
      </c>
      <c r="I698" s="87">
        <v>245</v>
      </c>
      <c r="J698" s="87">
        <v>11</v>
      </c>
      <c r="K698" s="87">
        <v>2</v>
      </c>
      <c r="L698" s="87" t="s">
        <v>495</v>
      </c>
      <c r="M698" s="87" t="s">
        <v>408</v>
      </c>
      <c r="N698" s="87">
        <v>0.45</v>
      </c>
      <c r="O698" s="87">
        <v>7.6249999999999998E-3</v>
      </c>
      <c r="P698" s="87">
        <v>1830</v>
      </c>
      <c r="Q698" s="87">
        <v>1830</v>
      </c>
    </row>
    <row r="699" spans="2:17">
      <c r="B699" s="87">
        <v>76</v>
      </c>
      <c r="C699" s="87" t="s">
        <v>7</v>
      </c>
      <c r="D699" s="87">
        <v>5</v>
      </c>
      <c r="E699" s="87" t="s">
        <v>160</v>
      </c>
      <c r="F699" s="87" t="s">
        <v>11</v>
      </c>
      <c r="G699" s="87">
        <v>5</v>
      </c>
      <c r="H699" s="87" t="s">
        <v>240</v>
      </c>
      <c r="I699" s="87">
        <v>269</v>
      </c>
      <c r="J699" s="87">
        <v>12</v>
      </c>
      <c r="K699" s="87">
        <v>2</v>
      </c>
      <c r="L699" s="87" t="s">
        <v>495</v>
      </c>
      <c r="M699" s="87" t="s">
        <v>408</v>
      </c>
      <c r="N699" s="87">
        <v>0.45</v>
      </c>
      <c r="O699" s="87">
        <v>2.5416666666666669E-3</v>
      </c>
      <c r="P699" s="87">
        <v>610</v>
      </c>
      <c r="Q699" s="87">
        <v>610</v>
      </c>
    </row>
    <row r="700" spans="2:17">
      <c r="B700" s="87">
        <v>77</v>
      </c>
      <c r="C700" s="87" t="s">
        <v>7</v>
      </c>
      <c r="D700" s="87">
        <v>5</v>
      </c>
      <c r="E700" s="87" t="s">
        <v>160</v>
      </c>
      <c r="F700" s="87" t="s">
        <v>12</v>
      </c>
      <c r="G700" s="87">
        <v>5</v>
      </c>
      <c r="H700" s="87" t="s">
        <v>260</v>
      </c>
      <c r="I700" s="87">
        <v>293</v>
      </c>
      <c r="J700" s="87">
        <v>13</v>
      </c>
      <c r="K700" s="87">
        <v>2</v>
      </c>
      <c r="L700" s="87" t="s">
        <v>495</v>
      </c>
      <c r="M700" s="87" t="s">
        <v>408</v>
      </c>
      <c r="N700" s="87">
        <v>0.45</v>
      </c>
      <c r="O700" s="87">
        <v>8.437500000000001E-4</v>
      </c>
      <c r="P700" s="87">
        <v>202.5</v>
      </c>
      <c r="Q700" s="87">
        <v>202.5</v>
      </c>
    </row>
    <row r="701" spans="2:17">
      <c r="B701" s="87">
        <v>78</v>
      </c>
      <c r="C701" s="87" t="s">
        <v>7</v>
      </c>
      <c r="D701" s="87">
        <v>5</v>
      </c>
      <c r="E701" s="87" t="s">
        <v>160</v>
      </c>
      <c r="F701" s="87" t="s">
        <v>13</v>
      </c>
      <c r="G701" s="87">
        <v>5</v>
      </c>
      <c r="H701" s="87" t="s">
        <v>280</v>
      </c>
      <c r="I701" s="87">
        <v>317</v>
      </c>
      <c r="J701" s="87">
        <v>14</v>
      </c>
      <c r="K701" s="87">
        <v>2</v>
      </c>
      <c r="L701" s="87" t="s">
        <v>495</v>
      </c>
      <c r="M701" s="87" t="s">
        <v>408</v>
      </c>
      <c r="N701" s="87">
        <v>0.45</v>
      </c>
      <c r="O701" s="87">
        <v>2.8125000000000003E-4</v>
      </c>
      <c r="P701" s="87">
        <v>67.5</v>
      </c>
      <c r="Q701" s="87">
        <v>67.5</v>
      </c>
    </row>
    <row r="702" spans="2:17">
      <c r="B702" s="87">
        <v>79</v>
      </c>
      <c r="C702" s="87" t="s">
        <v>7</v>
      </c>
      <c r="D702" s="87">
        <v>5</v>
      </c>
      <c r="E702" s="87" t="s">
        <v>160</v>
      </c>
      <c r="F702" s="87" t="s">
        <v>14</v>
      </c>
      <c r="G702" s="87">
        <v>5</v>
      </c>
      <c r="H702" s="87" t="s">
        <v>300</v>
      </c>
      <c r="I702" s="87">
        <v>341</v>
      </c>
      <c r="J702" s="87">
        <v>15</v>
      </c>
      <c r="K702" s="87">
        <v>2</v>
      </c>
      <c r="L702" s="87" t="s">
        <v>495</v>
      </c>
      <c r="M702" s="87" t="s">
        <v>408</v>
      </c>
      <c r="N702" s="87">
        <v>0.45</v>
      </c>
      <c r="O702" s="87">
        <v>9.3750000000000002E-5</v>
      </c>
      <c r="P702" s="87">
        <v>22.5</v>
      </c>
      <c r="Q702" s="87">
        <v>22.5</v>
      </c>
    </row>
    <row r="703" spans="2:17">
      <c r="B703" s="87">
        <v>80</v>
      </c>
      <c r="C703" s="87" t="s">
        <v>7</v>
      </c>
      <c r="D703" s="87">
        <v>5</v>
      </c>
      <c r="E703" s="87" t="s">
        <v>160</v>
      </c>
      <c r="F703" s="87" t="s">
        <v>15</v>
      </c>
      <c r="G703" s="87">
        <v>5</v>
      </c>
      <c r="H703" s="87" t="s">
        <v>320</v>
      </c>
      <c r="I703" s="87">
        <v>365</v>
      </c>
      <c r="J703" s="87">
        <v>16</v>
      </c>
      <c r="K703" s="87">
        <v>2</v>
      </c>
      <c r="L703" s="87" t="s">
        <v>495</v>
      </c>
      <c r="M703" s="87" t="s">
        <v>408</v>
      </c>
      <c r="N703" s="87">
        <v>0.45</v>
      </c>
      <c r="O703" s="87">
        <v>3.1250000000000001E-5</v>
      </c>
      <c r="P703" s="87">
        <v>7.5</v>
      </c>
      <c r="Q703" s="87">
        <v>7.5</v>
      </c>
    </row>
    <row r="704" spans="2:17">
      <c r="B704" s="87">
        <v>81</v>
      </c>
      <c r="C704" s="87" t="s">
        <v>7</v>
      </c>
      <c r="D704" s="87">
        <v>1</v>
      </c>
      <c r="E704" s="87" t="s">
        <v>156</v>
      </c>
      <c r="F704" s="87" t="s">
        <v>0</v>
      </c>
      <c r="G704" s="87">
        <v>6</v>
      </c>
      <c r="H704" s="87" t="s">
        <v>21</v>
      </c>
      <c r="I704" s="87">
        <v>6</v>
      </c>
      <c r="J704" s="87">
        <v>1</v>
      </c>
      <c r="K704" s="87">
        <v>2</v>
      </c>
      <c r="L704" s="87" t="s">
        <v>495</v>
      </c>
      <c r="M704" s="87" t="s">
        <v>406</v>
      </c>
      <c r="N704" s="87">
        <v>25000</v>
      </c>
      <c r="O704" s="87">
        <v>450.23148148148147</v>
      </c>
      <c r="P704" s="87">
        <v>1945</v>
      </c>
      <c r="Q704" s="87">
        <v>1945</v>
      </c>
    </row>
    <row r="705" spans="2:17">
      <c r="B705" s="87">
        <v>82</v>
      </c>
      <c r="C705" s="87" t="s">
        <v>7</v>
      </c>
      <c r="D705" s="87">
        <v>1</v>
      </c>
      <c r="E705" s="87" t="s">
        <v>156</v>
      </c>
      <c r="F705" s="87" t="s">
        <v>1</v>
      </c>
      <c r="G705" s="87">
        <v>6</v>
      </c>
      <c r="H705" s="87" t="s">
        <v>41</v>
      </c>
      <c r="I705" s="87">
        <v>30</v>
      </c>
      <c r="J705" s="87">
        <v>2</v>
      </c>
      <c r="K705" s="87">
        <v>2</v>
      </c>
      <c r="L705" s="87" t="s">
        <v>495</v>
      </c>
      <c r="M705" s="87" t="s">
        <v>406</v>
      </c>
      <c r="N705" s="87">
        <v>25000</v>
      </c>
      <c r="O705" s="87">
        <v>149.88425925925927</v>
      </c>
      <c r="P705" s="87">
        <v>647.5</v>
      </c>
      <c r="Q705" s="87">
        <v>647.5</v>
      </c>
    </row>
    <row r="706" spans="2:17">
      <c r="B706" s="87">
        <v>83</v>
      </c>
      <c r="C706" s="87" t="s">
        <v>7</v>
      </c>
      <c r="D706" s="87">
        <v>1</v>
      </c>
      <c r="E706" s="87" t="s">
        <v>156</v>
      </c>
      <c r="F706" s="87" t="s">
        <v>2</v>
      </c>
      <c r="G706" s="87">
        <v>6</v>
      </c>
      <c r="H706" s="87" t="s">
        <v>61</v>
      </c>
      <c r="I706" s="87">
        <v>54</v>
      </c>
      <c r="J706" s="87">
        <v>3</v>
      </c>
      <c r="K706" s="87">
        <v>2</v>
      </c>
      <c r="L706" s="87" t="s">
        <v>495</v>
      </c>
      <c r="M706" s="87" t="s">
        <v>406</v>
      </c>
      <c r="N706" s="87">
        <v>25000</v>
      </c>
      <c r="O706" s="87">
        <v>49.768518518518519</v>
      </c>
      <c r="P706" s="87">
        <v>215</v>
      </c>
      <c r="Q706" s="87">
        <v>215</v>
      </c>
    </row>
    <row r="707" spans="2:17">
      <c r="B707" s="87">
        <v>84</v>
      </c>
      <c r="C707" s="87" t="s">
        <v>7</v>
      </c>
      <c r="D707" s="87">
        <v>1</v>
      </c>
      <c r="E707" s="87" t="s">
        <v>156</v>
      </c>
      <c r="F707" s="87" t="s">
        <v>3</v>
      </c>
      <c r="G707" s="87">
        <v>6</v>
      </c>
      <c r="H707" s="87" t="s">
        <v>81</v>
      </c>
      <c r="I707" s="87">
        <v>78</v>
      </c>
      <c r="J707" s="87">
        <v>4</v>
      </c>
      <c r="K707" s="87">
        <v>2</v>
      </c>
      <c r="L707" s="87" t="s">
        <v>495</v>
      </c>
      <c r="M707" s="87" t="s">
        <v>406</v>
      </c>
      <c r="N707" s="87">
        <v>25000</v>
      </c>
      <c r="O707" s="87">
        <v>16.782407407407405</v>
      </c>
      <c r="P707" s="87">
        <v>72.5</v>
      </c>
      <c r="Q707" s="87">
        <v>72.5</v>
      </c>
    </row>
    <row r="708" spans="2:17">
      <c r="B708" s="87">
        <v>85</v>
      </c>
      <c r="C708" s="87" t="s">
        <v>7</v>
      </c>
      <c r="D708" s="87">
        <v>3</v>
      </c>
      <c r="E708" s="87" t="s">
        <v>158</v>
      </c>
      <c r="F708" s="87" t="s">
        <v>4</v>
      </c>
      <c r="G708" s="87">
        <v>6</v>
      </c>
      <c r="H708" s="87" t="s">
        <v>101</v>
      </c>
      <c r="I708" s="87">
        <v>102</v>
      </c>
      <c r="J708" s="87">
        <v>5</v>
      </c>
      <c r="K708" s="87">
        <v>2</v>
      </c>
      <c r="L708" s="87" t="s">
        <v>495</v>
      </c>
      <c r="M708" s="87" t="s">
        <v>407</v>
      </c>
      <c r="N708" s="87">
        <v>330</v>
      </c>
      <c r="O708" s="87">
        <v>5.5534722222222221</v>
      </c>
      <c r="P708" s="87">
        <v>1817.5</v>
      </c>
      <c r="Q708" s="87">
        <v>1817.5</v>
      </c>
    </row>
    <row r="709" spans="2:17">
      <c r="B709" s="87">
        <v>86</v>
      </c>
      <c r="C709" s="87" t="s">
        <v>7</v>
      </c>
      <c r="D709" s="87">
        <v>3</v>
      </c>
      <c r="E709" s="87" t="s">
        <v>158</v>
      </c>
      <c r="F709" s="87" t="s">
        <v>5</v>
      </c>
      <c r="G709" s="87">
        <v>6</v>
      </c>
      <c r="H709" s="87" t="s">
        <v>121</v>
      </c>
      <c r="I709" s="87">
        <v>126</v>
      </c>
      <c r="J709" s="87">
        <v>6</v>
      </c>
      <c r="K709" s="87">
        <v>2</v>
      </c>
      <c r="L709" s="87" t="s">
        <v>495</v>
      </c>
      <c r="M709" s="87" t="s">
        <v>407</v>
      </c>
      <c r="N709" s="87">
        <v>330</v>
      </c>
      <c r="O709" s="87">
        <v>1.8486111111111112</v>
      </c>
      <c r="P709" s="87">
        <v>605</v>
      </c>
      <c r="Q709" s="87">
        <v>605</v>
      </c>
    </row>
    <row r="710" spans="2:17">
      <c r="B710" s="87">
        <v>87</v>
      </c>
      <c r="C710" s="87" t="s">
        <v>7</v>
      </c>
      <c r="D710" s="87">
        <v>3</v>
      </c>
      <c r="E710" s="87" t="s">
        <v>158</v>
      </c>
      <c r="F710" s="87" t="s">
        <v>6</v>
      </c>
      <c r="G710" s="87">
        <v>6</v>
      </c>
      <c r="H710" s="87" t="s">
        <v>141</v>
      </c>
      <c r="I710" s="87">
        <v>150</v>
      </c>
      <c r="J710" s="87">
        <v>7</v>
      </c>
      <c r="K710" s="87">
        <v>2</v>
      </c>
      <c r="L710" s="87" t="s">
        <v>495</v>
      </c>
      <c r="M710" s="87" t="s">
        <v>407</v>
      </c>
      <c r="N710" s="87">
        <v>330</v>
      </c>
      <c r="O710" s="87">
        <v>0.61875000000000002</v>
      </c>
      <c r="P710" s="87">
        <v>202.5</v>
      </c>
      <c r="Q710" s="87">
        <v>202.5</v>
      </c>
    </row>
    <row r="711" spans="2:17">
      <c r="B711" s="87">
        <v>88</v>
      </c>
      <c r="C711" s="87" t="s">
        <v>7</v>
      </c>
      <c r="D711" s="87">
        <v>3</v>
      </c>
      <c r="E711" s="87" t="s">
        <v>158</v>
      </c>
      <c r="F711" s="87" t="s">
        <v>7</v>
      </c>
      <c r="G711" s="87">
        <v>6</v>
      </c>
      <c r="H711" s="87" t="s">
        <v>161</v>
      </c>
      <c r="I711" s="87">
        <v>174</v>
      </c>
      <c r="J711" s="87">
        <v>8</v>
      </c>
      <c r="K711" s="87">
        <v>2</v>
      </c>
      <c r="L711" s="87" t="s">
        <v>495</v>
      </c>
      <c r="M711" s="87" t="s">
        <v>407</v>
      </c>
      <c r="N711" s="87">
        <v>330</v>
      </c>
      <c r="O711" s="87">
        <v>0.20625000000000002</v>
      </c>
      <c r="P711" s="87">
        <v>67.5</v>
      </c>
      <c r="Q711" s="87">
        <v>67.5</v>
      </c>
    </row>
    <row r="712" spans="2:17">
      <c r="B712" s="87">
        <v>89</v>
      </c>
      <c r="C712" s="87" t="s">
        <v>7</v>
      </c>
      <c r="D712" s="87">
        <v>3</v>
      </c>
      <c r="E712" s="87" t="s">
        <v>158</v>
      </c>
      <c r="F712" s="87" t="s">
        <v>8</v>
      </c>
      <c r="G712" s="87">
        <v>6</v>
      </c>
      <c r="H712" s="87" t="s">
        <v>181</v>
      </c>
      <c r="I712" s="87">
        <v>198</v>
      </c>
      <c r="J712" s="87">
        <v>9</v>
      </c>
      <c r="K712" s="87">
        <v>2</v>
      </c>
      <c r="L712" s="87" t="s">
        <v>495</v>
      </c>
      <c r="M712" s="87" t="s">
        <v>407</v>
      </c>
      <c r="N712" s="87">
        <v>330</v>
      </c>
      <c r="O712" s="87">
        <v>6.8749999999999992E-2</v>
      </c>
      <c r="P712" s="87">
        <v>22.5</v>
      </c>
      <c r="Q712" s="87">
        <v>22.5</v>
      </c>
    </row>
    <row r="713" spans="2:17">
      <c r="B713" s="87">
        <v>90</v>
      </c>
      <c r="C713" s="87" t="s">
        <v>7</v>
      </c>
      <c r="D713" s="87">
        <v>3</v>
      </c>
      <c r="E713" s="87" t="s">
        <v>158</v>
      </c>
      <c r="F713" s="87" t="s">
        <v>9</v>
      </c>
      <c r="G713" s="87">
        <v>6</v>
      </c>
      <c r="H713" s="87" t="s">
        <v>201</v>
      </c>
      <c r="I713" s="87">
        <v>222</v>
      </c>
      <c r="J713" s="87">
        <v>10</v>
      </c>
      <c r="K713" s="87">
        <v>2</v>
      </c>
      <c r="L713" s="87" t="s">
        <v>495</v>
      </c>
      <c r="M713" s="87" t="s">
        <v>407</v>
      </c>
      <c r="N713" s="87">
        <v>330</v>
      </c>
      <c r="O713" s="87">
        <v>2.2916666666666669E-2</v>
      </c>
      <c r="P713" s="87">
        <v>7.5</v>
      </c>
      <c r="Q713" s="87">
        <v>7.5</v>
      </c>
    </row>
    <row r="714" spans="2:17">
      <c r="B714" s="87">
        <v>91</v>
      </c>
      <c r="C714" s="87" t="s">
        <v>7</v>
      </c>
      <c r="D714" s="87">
        <v>5</v>
      </c>
      <c r="E714" s="87" t="s">
        <v>160</v>
      </c>
      <c r="F714" s="87" t="s">
        <v>10</v>
      </c>
      <c r="G714" s="87">
        <v>6</v>
      </c>
      <c r="H714" s="87" t="s">
        <v>221</v>
      </c>
      <c r="I714" s="87">
        <v>246</v>
      </c>
      <c r="J714" s="87">
        <v>11</v>
      </c>
      <c r="K714" s="87">
        <v>2</v>
      </c>
      <c r="L714" s="87" t="s">
        <v>495</v>
      </c>
      <c r="M714" s="87" t="s">
        <v>408</v>
      </c>
      <c r="N714" s="87">
        <v>0.45</v>
      </c>
      <c r="O714" s="87">
        <v>7.6249999999999998E-3</v>
      </c>
      <c r="P714" s="87">
        <v>1830</v>
      </c>
      <c r="Q714" s="87">
        <v>1830</v>
      </c>
    </row>
    <row r="715" spans="2:17">
      <c r="B715" s="87">
        <v>92</v>
      </c>
      <c r="C715" s="87" t="s">
        <v>7</v>
      </c>
      <c r="D715" s="87">
        <v>5</v>
      </c>
      <c r="E715" s="87" t="s">
        <v>160</v>
      </c>
      <c r="F715" s="87" t="s">
        <v>11</v>
      </c>
      <c r="G715" s="87">
        <v>6</v>
      </c>
      <c r="H715" s="87" t="s">
        <v>241</v>
      </c>
      <c r="I715" s="87">
        <v>270</v>
      </c>
      <c r="J715" s="87">
        <v>12</v>
      </c>
      <c r="K715" s="87">
        <v>2</v>
      </c>
      <c r="L715" s="87" t="s">
        <v>495</v>
      </c>
      <c r="M715" s="87" t="s">
        <v>408</v>
      </c>
      <c r="N715" s="87">
        <v>0.45</v>
      </c>
      <c r="O715" s="87">
        <v>2.5416666666666669E-3</v>
      </c>
      <c r="P715" s="87">
        <v>610</v>
      </c>
      <c r="Q715" s="87">
        <v>610</v>
      </c>
    </row>
    <row r="716" spans="2:17">
      <c r="B716" s="87">
        <v>93</v>
      </c>
      <c r="C716" s="87" t="s">
        <v>7</v>
      </c>
      <c r="D716" s="87">
        <v>5</v>
      </c>
      <c r="E716" s="87" t="s">
        <v>160</v>
      </c>
      <c r="F716" s="87" t="s">
        <v>12</v>
      </c>
      <c r="G716" s="87">
        <v>6</v>
      </c>
      <c r="H716" s="87" t="s">
        <v>261</v>
      </c>
      <c r="I716" s="87">
        <v>294</v>
      </c>
      <c r="J716" s="87">
        <v>13</v>
      </c>
      <c r="K716" s="87">
        <v>2</v>
      </c>
      <c r="L716" s="87" t="s">
        <v>495</v>
      </c>
      <c r="M716" s="87" t="s">
        <v>408</v>
      </c>
      <c r="N716" s="87">
        <v>0.45</v>
      </c>
      <c r="O716" s="87">
        <v>8.437500000000001E-4</v>
      </c>
      <c r="P716" s="87">
        <v>202.5</v>
      </c>
      <c r="Q716" s="87">
        <v>202.5</v>
      </c>
    </row>
    <row r="717" spans="2:17">
      <c r="B717" s="87">
        <v>94</v>
      </c>
      <c r="C717" s="87" t="s">
        <v>7</v>
      </c>
      <c r="D717" s="87">
        <v>5</v>
      </c>
      <c r="E717" s="87" t="s">
        <v>160</v>
      </c>
      <c r="F717" s="87" t="s">
        <v>13</v>
      </c>
      <c r="G717" s="87">
        <v>6</v>
      </c>
      <c r="H717" s="87" t="s">
        <v>281</v>
      </c>
      <c r="I717" s="87">
        <v>318</v>
      </c>
      <c r="J717" s="87">
        <v>14</v>
      </c>
      <c r="K717" s="87">
        <v>2</v>
      </c>
      <c r="L717" s="87" t="s">
        <v>495</v>
      </c>
      <c r="M717" s="87" t="s">
        <v>408</v>
      </c>
      <c r="N717" s="87">
        <v>0.45</v>
      </c>
      <c r="O717" s="87">
        <v>2.8125000000000003E-4</v>
      </c>
      <c r="P717" s="87">
        <v>67.5</v>
      </c>
      <c r="Q717" s="87">
        <v>67.5</v>
      </c>
    </row>
    <row r="718" spans="2:17">
      <c r="B718" s="87">
        <v>95</v>
      </c>
      <c r="C718" s="87" t="s">
        <v>7</v>
      </c>
      <c r="D718" s="87">
        <v>5</v>
      </c>
      <c r="E718" s="87" t="s">
        <v>160</v>
      </c>
      <c r="F718" s="87" t="s">
        <v>14</v>
      </c>
      <c r="G718" s="87">
        <v>6</v>
      </c>
      <c r="H718" s="87" t="s">
        <v>301</v>
      </c>
      <c r="I718" s="87">
        <v>342</v>
      </c>
      <c r="J718" s="87">
        <v>15</v>
      </c>
      <c r="K718" s="87">
        <v>2</v>
      </c>
      <c r="L718" s="87" t="s">
        <v>495</v>
      </c>
      <c r="M718" s="87" t="s">
        <v>408</v>
      </c>
      <c r="N718" s="87">
        <v>0.45</v>
      </c>
      <c r="O718" s="87">
        <v>9.3750000000000002E-5</v>
      </c>
      <c r="P718" s="87">
        <v>22.5</v>
      </c>
      <c r="Q718" s="87">
        <v>22.5</v>
      </c>
    </row>
    <row r="719" spans="2:17">
      <c r="B719" s="87">
        <v>96</v>
      </c>
      <c r="C719" s="87" t="s">
        <v>7</v>
      </c>
      <c r="D719" s="87">
        <v>5</v>
      </c>
      <c r="E719" s="87" t="s">
        <v>160</v>
      </c>
      <c r="F719" s="87" t="s">
        <v>15</v>
      </c>
      <c r="G719" s="87">
        <v>6</v>
      </c>
      <c r="H719" s="87" t="s">
        <v>321</v>
      </c>
      <c r="I719" s="87">
        <v>366</v>
      </c>
      <c r="J719" s="87">
        <v>16</v>
      </c>
      <c r="K719" s="87">
        <v>2</v>
      </c>
      <c r="L719" s="87" t="s">
        <v>495</v>
      </c>
      <c r="M719" s="87" t="s">
        <v>408</v>
      </c>
      <c r="N719" s="87">
        <v>0.45</v>
      </c>
      <c r="O719" s="87">
        <v>3.1250000000000001E-5</v>
      </c>
      <c r="P719" s="87">
        <v>7.5</v>
      </c>
      <c r="Q719" s="87">
        <v>7.5</v>
      </c>
    </row>
    <row r="720" spans="2:17">
      <c r="B720" s="87">
        <v>97</v>
      </c>
      <c r="C720" s="87" t="s">
        <v>7</v>
      </c>
      <c r="D720" s="87">
        <v>1</v>
      </c>
      <c r="E720" s="87" t="s">
        <v>156</v>
      </c>
      <c r="F720" s="87" t="s">
        <v>0</v>
      </c>
      <c r="G720" s="87">
        <v>7</v>
      </c>
      <c r="H720" s="87" t="s">
        <v>22</v>
      </c>
      <c r="I720" s="87">
        <v>7</v>
      </c>
      <c r="J720" s="87">
        <v>1</v>
      </c>
      <c r="K720" s="87">
        <v>2</v>
      </c>
      <c r="L720" s="87" t="s">
        <v>495</v>
      </c>
      <c r="M720" s="87" t="s">
        <v>406</v>
      </c>
      <c r="N720" s="87">
        <v>25000</v>
      </c>
      <c r="O720" s="87">
        <v>450.23148148148147</v>
      </c>
      <c r="P720" s="87">
        <v>1945</v>
      </c>
      <c r="Q720" s="87">
        <v>1945</v>
      </c>
    </row>
    <row r="721" spans="2:17">
      <c r="B721" s="87">
        <v>98</v>
      </c>
      <c r="C721" s="87" t="s">
        <v>7</v>
      </c>
      <c r="D721" s="87">
        <v>1</v>
      </c>
      <c r="E721" s="87" t="s">
        <v>156</v>
      </c>
      <c r="F721" s="87" t="s">
        <v>1</v>
      </c>
      <c r="G721" s="87">
        <v>7</v>
      </c>
      <c r="H721" s="87" t="s">
        <v>42</v>
      </c>
      <c r="I721" s="87">
        <v>31</v>
      </c>
      <c r="J721" s="87">
        <v>2</v>
      </c>
      <c r="K721" s="87">
        <v>2</v>
      </c>
      <c r="L721" s="87" t="s">
        <v>495</v>
      </c>
      <c r="M721" s="87" t="s">
        <v>406</v>
      </c>
      <c r="N721" s="87">
        <v>25000</v>
      </c>
      <c r="O721" s="87">
        <v>149.88425925925927</v>
      </c>
      <c r="P721" s="87">
        <v>647.5</v>
      </c>
      <c r="Q721" s="87">
        <v>647.5</v>
      </c>
    </row>
    <row r="722" spans="2:17">
      <c r="B722" s="87">
        <v>99</v>
      </c>
      <c r="C722" s="87" t="s">
        <v>7</v>
      </c>
      <c r="D722" s="87">
        <v>1</v>
      </c>
      <c r="E722" s="87" t="s">
        <v>156</v>
      </c>
      <c r="F722" s="87" t="s">
        <v>2</v>
      </c>
      <c r="G722" s="87">
        <v>7</v>
      </c>
      <c r="H722" s="87" t="s">
        <v>62</v>
      </c>
      <c r="I722" s="87">
        <v>55</v>
      </c>
      <c r="J722" s="87">
        <v>3</v>
      </c>
      <c r="K722" s="87">
        <v>2</v>
      </c>
      <c r="L722" s="87" t="s">
        <v>495</v>
      </c>
      <c r="M722" s="87" t="s">
        <v>406</v>
      </c>
      <c r="N722" s="87">
        <v>25000</v>
      </c>
      <c r="O722" s="87">
        <v>49.768518518518519</v>
      </c>
      <c r="P722" s="87">
        <v>215</v>
      </c>
      <c r="Q722" s="87">
        <v>215</v>
      </c>
    </row>
    <row r="723" spans="2:17">
      <c r="B723" s="87">
        <v>100</v>
      </c>
      <c r="C723" s="87" t="s">
        <v>7</v>
      </c>
      <c r="D723" s="87">
        <v>1</v>
      </c>
      <c r="E723" s="87" t="s">
        <v>156</v>
      </c>
      <c r="F723" s="87" t="s">
        <v>3</v>
      </c>
      <c r="G723" s="87">
        <v>7</v>
      </c>
      <c r="H723" s="87" t="s">
        <v>82</v>
      </c>
      <c r="I723" s="87">
        <v>79</v>
      </c>
      <c r="J723" s="87">
        <v>4</v>
      </c>
      <c r="K723" s="87">
        <v>2</v>
      </c>
      <c r="L723" s="87" t="s">
        <v>495</v>
      </c>
      <c r="M723" s="87" t="s">
        <v>406</v>
      </c>
      <c r="N723" s="87">
        <v>25000</v>
      </c>
      <c r="O723" s="87">
        <v>16.782407407407405</v>
      </c>
      <c r="P723" s="87">
        <v>72.5</v>
      </c>
      <c r="Q723" s="87">
        <v>72.5</v>
      </c>
    </row>
    <row r="724" spans="2:17">
      <c r="B724" s="87">
        <v>101</v>
      </c>
      <c r="C724" s="87" t="s">
        <v>7</v>
      </c>
      <c r="D724" s="87">
        <v>3</v>
      </c>
      <c r="E724" s="87" t="s">
        <v>158</v>
      </c>
      <c r="F724" s="87" t="s">
        <v>4</v>
      </c>
      <c r="G724" s="87">
        <v>7</v>
      </c>
      <c r="H724" s="87" t="s">
        <v>102</v>
      </c>
      <c r="I724" s="87">
        <v>103</v>
      </c>
      <c r="J724" s="87">
        <v>5</v>
      </c>
      <c r="K724" s="87">
        <v>2</v>
      </c>
      <c r="L724" s="87" t="s">
        <v>495</v>
      </c>
      <c r="M724" s="87" t="s">
        <v>407</v>
      </c>
      <c r="N724" s="87">
        <v>330</v>
      </c>
      <c r="O724" s="87">
        <v>5.5534722222222221</v>
      </c>
      <c r="P724" s="87">
        <v>1817.5</v>
      </c>
      <c r="Q724" s="87">
        <v>1817.5</v>
      </c>
    </row>
    <row r="725" spans="2:17">
      <c r="B725" s="87">
        <v>102</v>
      </c>
      <c r="C725" s="87" t="s">
        <v>7</v>
      </c>
      <c r="D725" s="87">
        <v>3</v>
      </c>
      <c r="E725" s="87" t="s">
        <v>158</v>
      </c>
      <c r="F725" s="87" t="s">
        <v>5</v>
      </c>
      <c r="G725" s="87">
        <v>7</v>
      </c>
      <c r="H725" s="87" t="s">
        <v>122</v>
      </c>
      <c r="I725" s="87">
        <v>127</v>
      </c>
      <c r="J725" s="87">
        <v>6</v>
      </c>
      <c r="K725" s="87">
        <v>2</v>
      </c>
      <c r="L725" s="87" t="s">
        <v>495</v>
      </c>
      <c r="M725" s="87" t="s">
        <v>407</v>
      </c>
      <c r="N725" s="87">
        <v>330</v>
      </c>
      <c r="O725" s="87">
        <v>1.8486111111111112</v>
      </c>
      <c r="P725" s="87">
        <v>605</v>
      </c>
      <c r="Q725" s="87">
        <v>605</v>
      </c>
    </row>
    <row r="726" spans="2:17">
      <c r="B726" s="87">
        <v>103</v>
      </c>
      <c r="C726" s="87" t="s">
        <v>7</v>
      </c>
      <c r="D726" s="87">
        <v>3</v>
      </c>
      <c r="E726" s="87" t="s">
        <v>158</v>
      </c>
      <c r="F726" s="87" t="s">
        <v>6</v>
      </c>
      <c r="G726" s="87">
        <v>7</v>
      </c>
      <c r="H726" s="87" t="s">
        <v>142</v>
      </c>
      <c r="I726" s="87">
        <v>151</v>
      </c>
      <c r="J726" s="87">
        <v>7</v>
      </c>
      <c r="K726" s="87">
        <v>2</v>
      </c>
      <c r="L726" s="87" t="s">
        <v>495</v>
      </c>
      <c r="M726" s="87" t="s">
        <v>407</v>
      </c>
      <c r="N726" s="87">
        <v>330</v>
      </c>
      <c r="O726" s="87">
        <v>0.61875000000000002</v>
      </c>
      <c r="P726" s="87">
        <v>202.5</v>
      </c>
      <c r="Q726" s="87">
        <v>202.5</v>
      </c>
    </row>
    <row r="727" spans="2:17">
      <c r="B727" s="87">
        <v>104</v>
      </c>
      <c r="C727" s="87" t="s">
        <v>7</v>
      </c>
      <c r="D727" s="87">
        <v>3</v>
      </c>
      <c r="E727" s="87" t="s">
        <v>158</v>
      </c>
      <c r="F727" s="87" t="s">
        <v>7</v>
      </c>
      <c r="G727" s="87">
        <v>7</v>
      </c>
      <c r="H727" s="87" t="s">
        <v>162</v>
      </c>
      <c r="I727" s="87">
        <v>175</v>
      </c>
      <c r="J727" s="87">
        <v>8</v>
      </c>
      <c r="K727" s="87">
        <v>2</v>
      </c>
      <c r="L727" s="87" t="s">
        <v>495</v>
      </c>
      <c r="M727" s="87" t="s">
        <v>407</v>
      </c>
      <c r="N727" s="87">
        <v>330</v>
      </c>
      <c r="O727" s="87">
        <v>0.20625000000000002</v>
      </c>
      <c r="P727" s="87">
        <v>67.5</v>
      </c>
      <c r="Q727" s="87">
        <v>67.5</v>
      </c>
    </row>
    <row r="728" spans="2:17">
      <c r="B728" s="87">
        <v>105</v>
      </c>
      <c r="C728" s="87" t="s">
        <v>7</v>
      </c>
      <c r="D728" s="87">
        <v>3</v>
      </c>
      <c r="E728" s="87" t="s">
        <v>158</v>
      </c>
      <c r="F728" s="87" t="s">
        <v>8</v>
      </c>
      <c r="G728" s="87">
        <v>7</v>
      </c>
      <c r="H728" s="87" t="s">
        <v>182</v>
      </c>
      <c r="I728" s="87">
        <v>199</v>
      </c>
      <c r="J728" s="87">
        <v>9</v>
      </c>
      <c r="K728" s="87">
        <v>2</v>
      </c>
      <c r="L728" s="87" t="s">
        <v>495</v>
      </c>
      <c r="M728" s="87" t="s">
        <v>407</v>
      </c>
      <c r="N728" s="87">
        <v>330</v>
      </c>
      <c r="O728" s="87">
        <v>6.8749999999999992E-2</v>
      </c>
      <c r="P728" s="87">
        <v>22.5</v>
      </c>
      <c r="Q728" s="87">
        <v>22.5</v>
      </c>
    </row>
    <row r="729" spans="2:17">
      <c r="B729" s="87">
        <v>106</v>
      </c>
      <c r="C729" s="87" t="s">
        <v>7</v>
      </c>
      <c r="D729" s="87">
        <v>3</v>
      </c>
      <c r="E729" s="87" t="s">
        <v>158</v>
      </c>
      <c r="F729" s="87" t="s">
        <v>9</v>
      </c>
      <c r="G729" s="87">
        <v>7</v>
      </c>
      <c r="H729" s="87" t="s">
        <v>202</v>
      </c>
      <c r="I729" s="87">
        <v>223</v>
      </c>
      <c r="J729" s="87">
        <v>10</v>
      </c>
      <c r="K729" s="87">
        <v>2</v>
      </c>
      <c r="L729" s="87" t="s">
        <v>495</v>
      </c>
      <c r="M729" s="87" t="s">
        <v>407</v>
      </c>
      <c r="N729" s="87">
        <v>330</v>
      </c>
      <c r="O729" s="87">
        <v>2.2916666666666669E-2</v>
      </c>
      <c r="P729" s="87">
        <v>7.5</v>
      </c>
      <c r="Q729" s="87">
        <v>7.5</v>
      </c>
    </row>
    <row r="730" spans="2:17">
      <c r="B730" s="87">
        <v>107</v>
      </c>
      <c r="C730" s="87" t="s">
        <v>7</v>
      </c>
      <c r="D730" s="87">
        <v>5</v>
      </c>
      <c r="E730" s="87" t="s">
        <v>160</v>
      </c>
      <c r="F730" s="87" t="s">
        <v>10</v>
      </c>
      <c r="G730" s="87">
        <v>7</v>
      </c>
      <c r="H730" s="87" t="s">
        <v>222</v>
      </c>
      <c r="I730" s="87">
        <v>247</v>
      </c>
      <c r="J730" s="87">
        <v>11</v>
      </c>
      <c r="K730" s="87">
        <v>2</v>
      </c>
      <c r="L730" s="87" t="s">
        <v>495</v>
      </c>
      <c r="M730" s="87" t="s">
        <v>408</v>
      </c>
      <c r="N730" s="87">
        <v>0.45</v>
      </c>
      <c r="O730" s="87">
        <v>7.6249999999999998E-3</v>
      </c>
      <c r="P730" s="87">
        <v>1830</v>
      </c>
      <c r="Q730" s="87">
        <v>1830</v>
      </c>
    </row>
    <row r="731" spans="2:17">
      <c r="B731" s="87">
        <v>108</v>
      </c>
      <c r="C731" s="87" t="s">
        <v>7</v>
      </c>
      <c r="D731" s="87">
        <v>5</v>
      </c>
      <c r="E731" s="87" t="s">
        <v>160</v>
      </c>
      <c r="F731" s="87" t="s">
        <v>11</v>
      </c>
      <c r="G731" s="87">
        <v>7</v>
      </c>
      <c r="H731" s="87" t="s">
        <v>242</v>
      </c>
      <c r="I731" s="87">
        <v>271</v>
      </c>
      <c r="J731" s="87">
        <v>12</v>
      </c>
      <c r="K731" s="87">
        <v>2</v>
      </c>
      <c r="L731" s="87" t="s">
        <v>495</v>
      </c>
      <c r="M731" s="87" t="s">
        <v>408</v>
      </c>
      <c r="N731" s="87">
        <v>0.45</v>
      </c>
      <c r="O731" s="87">
        <v>2.5416666666666669E-3</v>
      </c>
      <c r="P731" s="87">
        <v>610</v>
      </c>
      <c r="Q731" s="87">
        <v>610</v>
      </c>
    </row>
    <row r="732" spans="2:17">
      <c r="B732" s="87">
        <v>109</v>
      </c>
      <c r="C732" s="87" t="s">
        <v>7</v>
      </c>
      <c r="D732" s="87">
        <v>5</v>
      </c>
      <c r="E732" s="87" t="s">
        <v>160</v>
      </c>
      <c r="F732" s="87" t="s">
        <v>12</v>
      </c>
      <c r="G732" s="87">
        <v>7</v>
      </c>
      <c r="H732" s="87" t="s">
        <v>262</v>
      </c>
      <c r="I732" s="87">
        <v>295</v>
      </c>
      <c r="J732" s="87">
        <v>13</v>
      </c>
      <c r="K732" s="87">
        <v>2</v>
      </c>
      <c r="L732" s="87" t="s">
        <v>495</v>
      </c>
      <c r="M732" s="87" t="s">
        <v>408</v>
      </c>
      <c r="N732" s="87">
        <v>0.45</v>
      </c>
      <c r="O732" s="87">
        <v>8.437500000000001E-4</v>
      </c>
      <c r="P732" s="87">
        <v>202.5</v>
      </c>
      <c r="Q732" s="87">
        <v>202.5</v>
      </c>
    </row>
    <row r="733" spans="2:17">
      <c r="B733" s="87">
        <v>110</v>
      </c>
      <c r="C733" s="87" t="s">
        <v>7</v>
      </c>
      <c r="D733" s="87">
        <v>5</v>
      </c>
      <c r="E733" s="87" t="s">
        <v>160</v>
      </c>
      <c r="F733" s="87" t="s">
        <v>13</v>
      </c>
      <c r="G733" s="87">
        <v>7</v>
      </c>
      <c r="H733" s="87" t="s">
        <v>282</v>
      </c>
      <c r="I733" s="87">
        <v>319</v>
      </c>
      <c r="J733" s="87">
        <v>14</v>
      </c>
      <c r="K733" s="87">
        <v>2</v>
      </c>
      <c r="L733" s="87" t="s">
        <v>495</v>
      </c>
      <c r="M733" s="87" t="s">
        <v>408</v>
      </c>
      <c r="N733" s="87">
        <v>0.45</v>
      </c>
      <c r="O733" s="87">
        <v>2.8125000000000003E-4</v>
      </c>
      <c r="P733" s="87">
        <v>67.5</v>
      </c>
      <c r="Q733" s="87">
        <v>67.5</v>
      </c>
    </row>
    <row r="734" spans="2:17">
      <c r="B734" s="87">
        <v>111</v>
      </c>
      <c r="C734" s="87" t="s">
        <v>7</v>
      </c>
      <c r="D734" s="87">
        <v>5</v>
      </c>
      <c r="E734" s="87" t="s">
        <v>160</v>
      </c>
      <c r="F734" s="87" t="s">
        <v>14</v>
      </c>
      <c r="G734" s="87">
        <v>7</v>
      </c>
      <c r="H734" s="87" t="s">
        <v>302</v>
      </c>
      <c r="I734" s="87">
        <v>343</v>
      </c>
      <c r="J734" s="87">
        <v>15</v>
      </c>
      <c r="K734" s="87">
        <v>2</v>
      </c>
      <c r="L734" s="87" t="s">
        <v>495</v>
      </c>
      <c r="M734" s="87" t="s">
        <v>408</v>
      </c>
      <c r="N734" s="87">
        <v>0.45</v>
      </c>
      <c r="O734" s="87">
        <v>9.3750000000000002E-5</v>
      </c>
      <c r="P734" s="87">
        <v>22.5</v>
      </c>
      <c r="Q734" s="87">
        <v>22.5</v>
      </c>
    </row>
    <row r="735" spans="2:17">
      <c r="B735" s="87">
        <v>112</v>
      </c>
      <c r="C735" s="87" t="s">
        <v>7</v>
      </c>
      <c r="D735" s="87">
        <v>5</v>
      </c>
      <c r="E735" s="87" t="s">
        <v>160</v>
      </c>
      <c r="F735" s="87" t="s">
        <v>15</v>
      </c>
      <c r="G735" s="87">
        <v>7</v>
      </c>
      <c r="H735" s="87" t="s">
        <v>322</v>
      </c>
      <c r="I735" s="87">
        <v>367</v>
      </c>
      <c r="J735" s="87">
        <v>16</v>
      </c>
      <c r="K735" s="87">
        <v>2</v>
      </c>
      <c r="L735" s="87" t="s">
        <v>495</v>
      </c>
      <c r="M735" s="87" t="s">
        <v>408</v>
      </c>
      <c r="N735" s="87">
        <v>0.45</v>
      </c>
      <c r="O735" s="87">
        <v>3.1250000000000001E-5</v>
      </c>
      <c r="P735" s="87">
        <v>7.5</v>
      </c>
      <c r="Q735" s="87">
        <v>7.5</v>
      </c>
    </row>
    <row r="736" spans="2:17">
      <c r="B736" s="87">
        <v>113</v>
      </c>
      <c r="C736" s="87" t="s">
        <v>7</v>
      </c>
      <c r="D736" s="87">
        <v>1</v>
      </c>
      <c r="E736" s="87" t="s">
        <v>156</v>
      </c>
      <c r="F736" s="87" t="s">
        <v>0</v>
      </c>
      <c r="G736" s="87">
        <v>8</v>
      </c>
      <c r="H736" s="87" t="s">
        <v>23</v>
      </c>
      <c r="I736" s="87">
        <v>8</v>
      </c>
      <c r="J736" s="87">
        <v>1</v>
      </c>
      <c r="K736" s="87">
        <v>2</v>
      </c>
      <c r="L736" s="87" t="s">
        <v>495</v>
      </c>
      <c r="M736" s="87" t="s">
        <v>406</v>
      </c>
      <c r="N736" s="87">
        <v>25000</v>
      </c>
      <c r="O736" s="87">
        <v>450.23148148148147</v>
      </c>
      <c r="P736" s="87">
        <v>1945</v>
      </c>
      <c r="Q736" s="87">
        <v>1945</v>
      </c>
    </row>
    <row r="737" spans="2:17">
      <c r="B737" s="87">
        <v>114</v>
      </c>
      <c r="C737" s="87" t="s">
        <v>7</v>
      </c>
      <c r="D737" s="87">
        <v>1</v>
      </c>
      <c r="E737" s="87" t="s">
        <v>156</v>
      </c>
      <c r="F737" s="87" t="s">
        <v>1</v>
      </c>
      <c r="G737" s="87">
        <v>8</v>
      </c>
      <c r="H737" s="87" t="s">
        <v>43</v>
      </c>
      <c r="I737" s="87">
        <v>32</v>
      </c>
      <c r="J737" s="87">
        <v>2</v>
      </c>
      <c r="K737" s="87">
        <v>2</v>
      </c>
      <c r="L737" s="87" t="s">
        <v>495</v>
      </c>
      <c r="M737" s="87" t="s">
        <v>406</v>
      </c>
      <c r="N737" s="87">
        <v>25000</v>
      </c>
      <c r="O737" s="87">
        <v>149.88425925925927</v>
      </c>
      <c r="P737" s="87">
        <v>647.5</v>
      </c>
      <c r="Q737" s="87">
        <v>647.5</v>
      </c>
    </row>
    <row r="738" spans="2:17">
      <c r="B738" s="87">
        <v>115</v>
      </c>
      <c r="C738" s="87" t="s">
        <v>7</v>
      </c>
      <c r="D738" s="87">
        <v>1</v>
      </c>
      <c r="E738" s="87" t="s">
        <v>156</v>
      </c>
      <c r="F738" s="87" t="s">
        <v>2</v>
      </c>
      <c r="G738" s="87">
        <v>8</v>
      </c>
      <c r="H738" s="87" t="s">
        <v>63</v>
      </c>
      <c r="I738" s="87">
        <v>56</v>
      </c>
      <c r="J738" s="87">
        <v>3</v>
      </c>
      <c r="K738" s="87">
        <v>2</v>
      </c>
      <c r="L738" s="87" t="s">
        <v>495</v>
      </c>
      <c r="M738" s="87" t="s">
        <v>406</v>
      </c>
      <c r="N738" s="87">
        <v>25000</v>
      </c>
      <c r="O738" s="87">
        <v>49.768518518518519</v>
      </c>
      <c r="P738" s="87">
        <v>215</v>
      </c>
      <c r="Q738" s="87">
        <v>215</v>
      </c>
    </row>
    <row r="739" spans="2:17">
      <c r="B739" s="87">
        <v>116</v>
      </c>
      <c r="C739" s="87" t="s">
        <v>7</v>
      </c>
      <c r="D739" s="87">
        <v>1</v>
      </c>
      <c r="E739" s="87" t="s">
        <v>156</v>
      </c>
      <c r="F739" s="87" t="s">
        <v>3</v>
      </c>
      <c r="G739" s="87">
        <v>8</v>
      </c>
      <c r="H739" s="87" t="s">
        <v>83</v>
      </c>
      <c r="I739" s="87">
        <v>80</v>
      </c>
      <c r="J739" s="87">
        <v>4</v>
      </c>
      <c r="K739" s="87">
        <v>2</v>
      </c>
      <c r="L739" s="87" t="s">
        <v>495</v>
      </c>
      <c r="M739" s="87" t="s">
        <v>406</v>
      </c>
      <c r="N739" s="87">
        <v>25000</v>
      </c>
      <c r="O739" s="87">
        <v>16.782407407407405</v>
      </c>
      <c r="P739" s="87">
        <v>72.5</v>
      </c>
      <c r="Q739" s="87">
        <v>72.5</v>
      </c>
    </row>
    <row r="740" spans="2:17">
      <c r="B740" s="87">
        <v>117</v>
      </c>
      <c r="C740" s="87" t="s">
        <v>7</v>
      </c>
      <c r="D740" s="87">
        <v>3</v>
      </c>
      <c r="E740" s="87" t="s">
        <v>158</v>
      </c>
      <c r="F740" s="87" t="s">
        <v>4</v>
      </c>
      <c r="G740" s="87">
        <v>8</v>
      </c>
      <c r="H740" s="87" t="s">
        <v>103</v>
      </c>
      <c r="I740" s="87">
        <v>104</v>
      </c>
      <c r="J740" s="87">
        <v>5</v>
      </c>
      <c r="K740" s="87">
        <v>2</v>
      </c>
      <c r="L740" s="87" t="s">
        <v>495</v>
      </c>
      <c r="M740" s="87" t="s">
        <v>407</v>
      </c>
      <c r="N740" s="87">
        <v>330</v>
      </c>
      <c r="O740" s="87">
        <v>5.5534722222222221</v>
      </c>
      <c r="P740" s="87">
        <v>1817.5</v>
      </c>
      <c r="Q740" s="87">
        <v>1817.5</v>
      </c>
    </row>
    <row r="741" spans="2:17">
      <c r="B741" s="87">
        <v>118</v>
      </c>
      <c r="C741" s="87" t="s">
        <v>7</v>
      </c>
      <c r="D741" s="87">
        <v>3</v>
      </c>
      <c r="E741" s="87" t="s">
        <v>158</v>
      </c>
      <c r="F741" s="87" t="s">
        <v>5</v>
      </c>
      <c r="G741" s="87">
        <v>8</v>
      </c>
      <c r="H741" s="87" t="s">
        <v>123</v>
      </c>
      <c r="I741" s="87">
        <v>128</v>
      </c>
      <c r="J741" s="87">
        <v>6</v>
      </c>
      <c r="K741" s="87">
        <v>2</v>
      </c>
      <c r="L741" s="87" t="s">
        <v>495</v>
      </c>
      <c r="M741" s="87" t="s">
        <v>407</v>
      </c>
      <c r="N741" s="87">
        <v>330</v>
      </c>
      <c r="O741" s="87">
        <v>1.8486111111111112</v>
      </c>
      <c r="P741" s="87">
        <v>605</v>
      </c>
      <c r="Q741" s="87">
        <v>605</v>
      </c>
    </row>
    <row r="742" spans="2:17">
      <c r="B742" s="87">
        <v>119</v>
      </c>
      <c r="C742" s="87" t="s">
        <v>7</v>
      </c>
      <c r="D742" s="87">
        <v>3</v>
      </c>
      <c r="E742" s="87" t="s">
        <v>158</v>
      </c>
      <c r="F742" s="87" t="s">
        <v>6</v>
      </c>
      <c r="G742" s="87">
        <v>8</v>
      </c>
      <c r="H742" s="87" t="s">
        <v>143</v>
      </c>
      <c r="I742" s="87">
        <v>152</v>
      </c>
      <c r="J742" s="87">
        <v>7</v>
      </c>
      <c r="K742" s="87">
        <v>2</v>
      </c>
      <c r="L742" s="87" t="s">
        <v>495</v>
      </c>
      <c r="M742" s="87" t="s">
        <v>407</v>
      </c>
      <c r="N742" s="87">
        <v>330</v>
      </c>
      <c r="O742" s="87">
        <v>0.61875000000000002</v>
      </c>
      <c r="P742" s="87">
        <v>202.5</v>
      </c>
      <c r="Q742" s="87">
        <v>202.5</v>
      </c>
    </row>
    <row r="743" spans="2:17">
      <c r="B743" s="87">
        <v>120</v>
      </c>
      <c r="C743" s="87" t="s">
        <v>7</v>
      </c>
      <c r="D743" s="87">
        <v>3</v>
      </c>
      <c r="E743" s="87" t="s">
        <v>158</v>
      </c>
      <c r="F743" s="87" t="s">
        <v>7</v>
      </c>
      <c r="G743" s="87">
        <v>8</v>
      </c>
      <c r="H743" s="87" t="s">
        <v>163</v>
      </c>
      <c r="I743" s="87">
        <v>176</v>
      </c>
      <c r="J743" s="87">
        <v>8</v>
      </c>
      <c r="K743" s="87">
        <v>2</v>
      </c>
      <c r="L743" s="87" t="s">
        <v>495</v>
      </c>
      <c r="M743" s="87" t="s">
        <v>407</v>
      </c>
      <c r="N743" s="87">
        <v>330</v>
      </c>
      <c r="O743" s="87">
        <v>0.20625000000000002</v>
      </c>
      <c r="P743" s="87">
        <v>67.5</v>
      </c>
      <c r="Q743" s="87">
        <v>67.5</v>
      </c>
    </row>
    <row r="744" spans="2:17">
      <c r="B744" s="87">
        <v>121</v>
      </c>
      <c r="C744" s="87" t="s">
        <v>7</v>
      </c>
      <c r="D744" s="87">
        <v>3</v>
      </c>
      <c r="E744" s="87" t="s">
        <v>158</v>
      </c>
      <c r="F744" s="87" t="s">
        <v>8</v>
      </c>
      <c r="G744" s="87">
        <v>8</v>
      </c>
      <c r="H744" s="87" t="s">
        <v>183</v>
      </c>
      <c r="I744" s="87">
        <v>200</v>
      </c>
      <c r="J744" s="87">
        <v>9</v>
      </c>
      <c r="K744" s="87">
        <v>2</v>
      </c>
      <c r="L744" s="87" t="s">
        <v>495</v>
      </c>
      <c r="M744" s="87" t="s">
        <v>407</v>
      </c>
      <c r="N744" s="87">
        <v>330</v>
      </c>
      <c r="O744" s="87">
        <v>6.8749999999999992E-2</v>
      </c>
      <c r="P744" s="87">
        <v>22.5</v>
      </c>
      <c r="Q744" s="87">
        <v>22.5</v>
      </c>
    </row>
    <row r="745" spans="2:17">
      <c r="B745" s="87">
        <v>122</v>
      </c>
      <c r="C745" s="87" t="s">
        <v>7</v>
      </c>
      <c r="D745" s="87">
        <v>3</v>
      </c>
      <c r="E745" s="87" t="s">
        <v>158</v>
      </c>
      <c r="F745" s="87" t="s">
        <v>9</v>
      </c>
      <c r="G745" s="87">
        <v>8</v>
      </c>
      <c r="H745" s="87" t="s">
        <v>203</v>
      </c>
      <c r="I745" s="87">
        <v>224</v>
      </c>
      <c r="J745" s="87">
        <v>10</v>
      </c>
      <c r="K745" s="87">
        <v>2</v>
      </c>
      <c r="L745" s="87" t="s">
        <v>495</v>
      </c>
      <c r="M745" s="87" t="s">
        <v>407</v>
      </c>
      <c r="N745" s="87">
        <v>330</v>
      </c>
      <c r="O745" s="87">
        <v>2.2916666666666669E-2</v>
      </c>
      <c r="P745" s="87">
        <v>7.5</v>
      </c>
      <c r="Q745" s="87">
        <v>7.5</v>
      </c>
    </row>
    <row r="746" spans="2:17">
      <c r="B746" s="87">
        <v>123</v>
      </c>
      <c r="C746" s="87" t="s">
        <v>7</v>
      </c>
      <c r="D746" s="87">
        <v>5</v>
      </c>
      <c r="E746" s="87" t="s">
        <v>160</v>
      </c>
      <c r="F746" s="87" t="s">
        <v>10</v>
      </c>
      <c r="G746" s="87">
        <v>8</v>
      </c>
      <c r="H746" s="87" t="s">
        <v>223</v>
      </c>
      <c r="I746" s="87">
        <v>248</v>
      </c>
      <c r="J746" s="87">
        <v>11</v>
      </c>
      <c r="K746" s="87">
        <v>2</v>
      </c>
      <c r="L746" s="87" t="s">
        <v>495</v>
      </c>
      <c r="M746" s="87" t="s">
        <v>408</v>
      </c>
      <c r="N746" s="87">
        <v>0.45</v>
      </c>
      <c r="O746" s="87">
        <v>7.6249999999999998E-3</v>
      </c>
      <c r="P746" s="87">
        <v>1830</v>
      </c>
      <c r="Q746" s="87">
        <v>1830</v>
      </c>
    </row>
    <row r="747" spans="2:17">
      <c r="B747" s="87">
        <v>124</v>
      </c>
      <c r="C747" s="87" t="s">
        <v>7</v>
      </c>
      <c r="D747" s="87">
        <v>5</v>
      </c>
      <c r="E747" s="87" t="s">
        <v>160</v>
      </c>
      <c r="F747" s="87" t="s">
        <v>11</v>
      </c>
      <c r="G747" s="87">
        <v>8</v>
      </c>
      <c r="H747" s="87" t="s">
        <v>243</v>
      </c>
      <c r="I747" s="87">
        <v>272</v>
      </c>
      <c r="J747" s="87">
        <v>12</v>
      </c>
      <c r="K747" s="87">
        <v>2</v>
      </c>
      <c r="L747" s="87" t="s">
        <v>495</v>
      </c>
      <c r="M747" s="87" t="s">
        <v>408</v>
      </c>
      <c r="N747" s="87">
        <v>0.45</v>
      </c>
      <c r="O747" s="87">
        <v>2.5416666666666669E-3</v>
      </c>
      <c r="P747" s="87">
        <v>610</v>
      </c>
      <c r="Q747" s="87">
        <v>610</v>
      </c>
    </row>
    <row r="748" spans="2:17">
      <c r="B748" s="87">
        <v>125</v>
      </c>
      <c r="C748" s="87" t="s">
        <v>7</v>
      </c>
      <c r="D748" s="87">
        <v>5</v>
      </c>
      <c r="E748" s="87" t="s">
        <v>160</v>
      </c>
      <c r="F748" s="87" t="s">
        <v>12</v>
      </c>
      <c r="G748" s="87">
        <v>8</v>
      </c>
      <c r="H748" s="87" t="s">
        <v>263</v>
      </c>
      <c r="I748" s="87">
        <v>296</v>
      </c>
      <c r="J748" s="87">
        <v>13</v>
      </c>
      <c r="K748" s="87">
        <v>2</v>
      </c>
      <c r="L748" s="87" t="s">
        <v>495</v>
      </c>
      <c r="M748" s="87" t="s">
        <v>408</v>
      </c>
      <c r="N748" s="87">
        <v>0.45</v>
      </c>
      <c r="O748" s="87">
        <v>8.437500000000001E-4</v>
      </c>
      <c r="P748" s="87">
        <v>202.5</v>
      </c>
      <c r="Q748" s="87">
        <v>202.5</v>
      </c>
    </row>
    <row r="749" spans="2:17">
      <c r="B749" s="87">
        <v>126</v>
      </c>
      <c r="C749" s="87" t="s">
        <v>7</v>
      </c>
      <c r="D749" s="87">
        <v>5</v>
      </c>
      <c r="E749" s="87" t="s">
        <v>160</v>
      </c>
      <c r="F749" s="87" t="s">
        <v>13</v>
      </c>
      <c r="G749" s="87">
        <v>8</v>
      </c>
      <c r="H749" s="87" t="s">
        <v>283</v>
      </c>
      <c r="I749" s="87">
        <v>320</v>
      </c>
      <c r="J749" s="87">
        <v>14</v>
      </c>
      <c r="K749" s="87">
        <v>2</v>
      </c>
      <c r="L749" s="87" t="s">
        <v>495</v>
      </c>
      <c r="M749" s="87" t="s">
        <v>408</v>
      </c>
      <c r="N749" s="87">
        <v>0.45</v>
      </c>
      <c r="O749" s="87">
        <v>2.8125000000000003E-4</v>
      </c>
      <c r="P749" s="87">
        <v>67.5</v>
      </c>
      <c r="Q749" s="87">
        <v>67.5</v>
      </c>
    </row>
    <row r="750" spans="2:17">
      <c r="B750" s="87">
        <v>127</v>
      </c>
      <c r="C750" s="87" t="s">
        <v>7</v>
      </c>
      <c r="D750" s="87">
        <v>5</v>
      </c>
      <c r="E750" s="87" t="s">
        <v>160</v>
      </c>
      <c r="F750" s="87" t="s">
        <v>14</v>
      </c>
      <c r="G750" s="87">
        <v>8</v>
      </c>
      <c r="H750" s="87" t="s">
        <v>303</v>
      </c>
      <c r="I750" s="87">
        <v>344</v>
      </c>
      <c r="J750" s="87">
        <v>15</v>
      </c>
      <c r="K750" s="87">
        <v>2</v>
      </c>
      <c r="L750" s="87" t="s">
        <v>495</v>
      </c>
      <c r="M750" s="87" t="s">
        <v>408</v>
      </c>
      <c r="N750" s="87">
        <v>0.45</v>
      </c>
      <c r="O750" s="87">
        <v>9.3750000000000002E-5</v>
      </c>
      <c r="P750" s="87">
        <v>22.5</v>
      </c>
      <c r="Q750" s="87">
        <v>22.5</v>
      </c>
    </row>
    <row r="751" spans="2:17">
      <c r="B751" s="87">
        <v>128</v>
      </c>
      <c r="C751" s="87" t="s">
        <v>7</v>
      </c>
      <c r="D751" s="87">
        <v>5</v>
      </c>
      <c r="E751" s="87" t="s">
        <v>160</v>
      </c>
      <c r="F751" s="87" t="s">
        <v>15</v>
      </c>
      <c r="G751" s="87">
        <v>8</v>
      </c>
      <c r="H751" s="87" t="s">
        <v>323</v>
      </c>
      <c r="I751" s="87">
        <v>368</v>
      </c>
      <c r="J751" s="87">
        <v>16</v>
      </c>
      <c r="K751" s="87">
        <v>2</v>
      </c>
      <c r="L751" s="87" t="s">
        <v>495</v>
      </c>
      <c r="M751" s="87" t="s">
        <v>408</v>
      </c>
      <c r="N751" s="87">
        <v>0.45</v>
      </c>
      <c r="O751" s="87">
        <v>3.1250000000000001E-5</v>
      </c>
      <c r="P751" s="87">
        <v>7.5</v>
      </c>
      <c r="Q751" s="87">
        <v>7.5</v>
      </c>
    </row>
    <row r="752" spans="2:17">
      <c r="B752" s="87">
        <v>129</v>
      </c>
      <c r="C752" s="87" t="s">
        <v>7</v>
      </c>
      <c r="D752" s="87">
        <v>1</v>
      </c>
      <c r="E752" s="87" t="s">
        <v>156</v>
      </c>
      <c r="F752" s="87" t="s">
        <v>0</v>
      </c>
      <c r="G752" s="87">
        <v>9</v>
      </c>
      <c r="H752" s="87" t="s">
        <v>24</v>
      </c>
      <c r="I752" s="87">
        <v>9</v>
      </c>
      <c r="J752" s="87">
        <v>1</v>
      </c>
      <c r="K752" s="87">
        <v>2</v>
      </c>
      <c r="L752" s="87" t="s">
        <v>495</v>
      </c>
      <c r="M752" s="87" t="s">
        <v>406</v>
      </c>
      <c r="N752" s="87">
        <v>25000</v>
      </c>
      <c r="O752" s="87">
        <v>450.23148148148147</v>
      </c>
      <c r="P752" s="87">
        <v>1945</v>
      </c>
      <c r="Q752" s="87">
        <v>1945</v>
      </c>
    </row>
    <row r="753" spans="2:17">
      <c r="B753" s="87">
        <v>130</v>
      </c>
      <c r="C753" s="87" t="s">
        <v>7</v>
      </c>
      <c r="D753" s="87">
        <v>1</v>
      </c>
      <c r="E753" s="87" t="s">
        <v>156</v>
      </c>
      <c r="F753" s="87" t="s">
        <v>1</v>
      </c>
      <c r="G753" s="87">
        <v>9</v>
      </c>
      <c r="H753" s="87" t="s">
        <v>44</v>
      </c>
      <c r="I753" s="87">
        <v>33</v>
      </c>
      <c r="J753" s="87">
        <v>2</v>
      </c>
      <c r="K753" s="87">
        <v>2</v>
      </c>
      <c r="L753" s="87" t="s">
        <v>495</v>
      </c>
      <c r="M753" s="87" t="s">
        <v>406</v>
      </c>
      <c r="N753" s="87">
        <v>25000</v>
      </c>
      <c r="O753" s="87">
        <v>149.88425925925927</v>
      </c>
      <c r="P753" s="87">
        <v>647.5</v>
      </c>
      <c r="Q753" s="87">
        <v>647.5</v>
      </c>
    </row>
    <row r="754" spans="2:17">
      <c r="B754" s="87">
        <v>131</v>
      </c>
      <c r="C754" s="87" t="s">
        <v>7</v>
      </c>
      <c r="D754" s="87">
        <v>1</v>
      </c>
      <c r="E754" s="87" t="s">
        <v>156</v>
      </c>
      <c r="F754" s="87" t="s">
        <v>2</v>
      </c>
      <c r="G754" s="87">
        <v>9</v>
      </c>
      <c r="H754" s="87" t="s">
        <v>64</v>
      </c>
      <c r="I754" s="87">
        <v>57</v>
      </c>
      <c r="J754" s="87">
        <v>3</v>
      </c>
      <c r="K754" s="87">
        <v>2</v>
      </c>
      <c r="L754" s="87" t="s">
        <v>495</v>
      </c>
      <c r="M754" s="87" t="s">
        <v>406</v>
      </c>
      <c r="N754" s="87">
        <v>25000</v>
      </c>
      <c r="O754" s="87">
        <v>49.768518518518519</v>
      </c>
      <c r="P754" s="87">
        <v>215</v>
      </c>
      <c r="Q754" s="87">
        <v>215</v>
      </c>
    </row>
    <row r="755" spans="2:17">
      <c r="B755" s="87">
        <v>132</v>
      </c>
      <c r="C755" s="87" t="s">
        <v>7</v>
      </c>
      <c r="D755" s="87">
        <v>1</v>
      </c>
      <c r="E755" s="87" t="s">
        <v>156</v>
      </c>
      <c r="F755" s="87" t="s">
        <v>3</v>
      </c>
      <c r="G755" s="87">
        <v>9</v>
      </c>
      <c r="H755" s="87" t="s">
        <v>84</v>
      </c>
      <c r="I755" s="87">
        <v>81</v>
      </c>
      <c r="J755" s="87">
        <v>4</v>
      </c>
      <c r="K755" s="87">
        <v>2</v>
      </c>
      <c r="L755" s="87" t="s">
        <v>495</v>
      </c>
      <c r="M755" s="87" t="s">
        <v>406</v>
      </c>
      <c r="N755" s="87">
        <v>25000</v>
      </c>
      <c r="O755" s="87">
        <v>16.782407407407405</v>
      </c>
      <c r="P755" s="87">
        <v>72.5</v>
      </c>
      <c r="Q755" s="87">
        <v>72.5</v>
      </c>
    </row>
    <row r="756" spans="2:17">
      <c r="B756" s="87">
        <v>133</v>
      </c>
      <c r="C756" s="87" t="s">
        <v>7</v>
      </c>
      <c r="D756" s="87">
        <v>3</v>
      </c>
      <c r="E756" s="87" t="s">
        <v>158</v>
      </c>
      <c r="F756" s="87" t="s">
        <v>4</v>
      </c>
      <c r="G756" s="87">
        <v>9</v>
      </c>
      <c r="H756" s="87" t="s">
        <v>104</v>
      </c>
      <c r="I756" s="87">
        <v>105</v>
      </c>
      <c r="J756" s="87">
        <v>5</v>
      </c>
      <c r="K756" s="87">
        <v>2</v>
      </c>
      <c r="L756" s="87" t="s">
        <v>495</v>
      </c>
      <c r="M756" s="87" t="s">
        <v>407</v>
      </c>
      <c r="N756" s="87">
        <v>330</v>
      </c>
      <c r="O756" s="87">
        <v>5.5534722222222221</v>
      </c>
      <c r="P756" s="87">
        <v>1817.5</v>
      </c>
      <c r="Q756" s="87">
        <v>1817.5</v>
      </c>
    </row>
    <row r="757" spans="2:17">
      <c r="B757" s="87">
        <v>134</v>
      </c>
      <c r="C757" s="87" t="s">
        <v>7</v>
      </c>
      <c r="D757" s="87">
        <v>3</v>
      </c>
      <c r="E757" s="87" t="s">
        <v>158</v>
      </c>
      <c r="F757" s="87" t="s">
        <v>5</v>
      </c>
      <c r="G757" s="87">
        <v>9</v>
      </c>
      <c r="H757" s="87" t="s">
        <v>124</v>
      </c>
      <c r="I757" s="87">
        <v>129</v>
      </c>
      <c r="J757" s="87">
        <v>6</v>
      </c>
      <c r="K757" s="87">
        <v>2</v>
      </c>
      <c r="L757" s="87" t="s">
        <v>495</v>
      </c>
      <c r="M757" s="87" t="s">
        <v>407</v>
      </c>
      <c r="N757" s="87">
        <v>330</v>
      </c>
      <c r="O757" s="87">
        <v>1.8486111111111112</v>
      </c>
      <c r="P757" s="87">
        <v>605</v>
      </c>
      <c r="Q757" s="87">
        <v>605</v>
      </c>
    </row>
    <row r="758" spans="2:17">
      <c r="B758" s="87">
        <v>135</v>
      </c>
      <c r="C758" s="87" t="s">
        <v>7</v>
      </c>
      <c r="D758" s="87">
        <v>3</v>
      </c>
      <c r="E758" s="87" t="s">
        <v>158</v>
      </c>
      <c r="F758" s="87" t="s">
        <v>6</v>
      </c>
      <c r="G758" s="87">
        <v>9</v>
      </c>
      <c r="H758" s="87" t="s">
        <v>144</v>
      </c>
      <c r="I758" s="87">
        <v>153</v>
      </c>
      <c r="J758" s="87">
        <v>7</v>
      </c>
      <c r="K758" s="87">
        <v>2</v>
      </c>
      <c r="L758" s="87" t="s">
        <v>495</v>
      </c>
      <c r="M758" s="87" t="s">
        <v>407</v>
      </c>
      <c r="N758" s="87">
        <v>330</v>
      </c>
      <c r="O758" s="87">
        <v>0.61875000000000002</v>
      </c>
      <c r="P758" s="87">
        <v>202.5</v>
      </c>
      <c r="Q758" s="87">
        <v>202.5</v>
      </c>
    </row>
    <row r="759" spans="2:17">
      <c r="B759" s="87">
        <v>136</v>
      </c>
      <c r="C759" s="87" t="s">
        <v>7</v>
      </c>
      <c r="D759" s="87">
        <v>3</v>
      </c>
      <c r="E759" s="87" t="s">
        <v>158</v>
      </c>
      <c r="F759" s="87" t="s">
        <v>7</v>
      </c>
      <c r="G759" s="87">
        <v>9</v>
      </c>
      <c r="H759" s="87" t="s">
        <v>164</v>
      </c>
      <c r="I759" s="87">
        <v>177</v>
      </c>
      <c r="J759" s="87">
        <v>8</v>
      </c>
      <c r="K759" s="87">
        <v>2</v>
      </c>
      <c r="L759" s="87" t="s">
        <v>495</v>
      </c>
      <c r="M759" s="87" t="s">
        <v>407</v>
      </c>
      <c r="N759" s="87">
        <v>330</v>
      </c>
      <c r="O759" s="87">
        <v>0.20625000000000002</v>
      </c>
      <c r="P759" s="87">
        <v>67.5</v>
      </c>
      <c r="Q759" s="87">
        <v>67.5</v>
      </c>
    </row>
    <row r="760" spans="2:17">
      <c r="B760" s="87">
        <v>137</v>
      </c>
      <c r="C760" s="87" t="s">
        <v>7</v>
      </c>
      <c r="D760" s="87">
        <v>3</v>
      </c>
      <c r="E760" s="87" t="s">
        <v>158</v>
      </c>
      <c r="F760" s="87" t="s">
        <v>8</v>
      </c>
      <c r="G760" s="87">
        <v>9</v>
      </c>
      <c r="H760" s="87" t="s">
        <v>184</v>
      </c>
      <c r="I760" s="87">
        <v>201</v>
      </c>
      <c r="J760" s="87">
        <v>9</v>
      </c>
      <c r="K760" s="87">
        <v>2</v>
      </c>
      <c r="L760" s="87" t="s">
        <v>495</v>
      </c>
      <c r="M760" s="87" t="s">
        <v>407</v>
      </c>
      <c r="N760" s="87">
        <v>330</v>
      </c>
      <c r="O760" s="87">
        <v>6.8749999999999992E-2</v>
      </c>
      <c r="P760" s="87">
        <v>22.5</v>
      </c>
      <c r="Q760" s="87">
        <v>22.5</v>
      </c>
    </row>
    <row r="761" spans="2:17">
      <c r="B761" s="87">
        <v>138</v>
      </c>
      <c r="C761" s="87" t="s">
        <v>7</v>
      </c>
      <c r="D761" s="87">
        <v>3</v>
      </c>
      <c r="E761" s="87" t="s">
        <v>158</v>
      </c>
      <c r="F761" s="87" t="s">
        <v>9</v>
      </c>
      <c r="G761" s="87">
        <v>9</v>
      </c>
      <c r="H761" s="87" t="s">
        <v>204</v>
      </c>
      <c r="I761" s="87">
        <v>225</v>
      </c>
      <c r="J761" s="87">
        <v>10</v>
      </c>
      <c r="K761" s="87">
        <v>2</v>
      </c>
      <c r="L761" s="87" t="s">
        <v>495</v>
      </c>
      <c r="M761" s="87" t="s">
        <v>407</v>
      </c>
      <c r="N761" s="87">
        <v>330</v>
      </c>
      <c r="O761" s="87">
        <v>2.2916666666666669E-2</v>
      </c>
      <c r="P761" s="87">
        <v>7.5</v>
      </c>
      <c r="Q761" s="87">
        <v>7.5</v>
      </c>
    </row>
    <row r="762" spans="2:17">
      <c r="B762" s="87">
        <v>139</v>
      </c>
      <c r="C762" s="87" t="s">
        <v>7</v>
      </c>
      <c r="D762" s="87">
        <v>5</v>
      </c>
      <c r="E762" s="87" t="s">
        <v>160</v>
      </c>
      <c r="F762" s="87" t="s">
        <v>10</v>
      </c>
      <c r="G762" s="87">
        <v>9</v>
      </c>
      <c r="H762" s="87" t="s">
        <v>224</v>
      </c>
      <c r="I762" s="87">
        <v>249</v>
      </c>
      <c r="J762" s="87">
        <v>11</v>
      </c>
      <c r="K762" s="87">
        <v>2</v>
      </c>
      <c r="L762" s="87" t="s">
        <v>495</v>
      </c>
      <c r="M762" s="87" t="s">
        <v>408</v>
      </c>
      <c r="N762" s="87">
        <v>0.45</v>
      </c>
      <c r="O762" s="87">
        <v>7.6249999999999998E-3</v>
      </c>
      <c r="P762" s="87">
        <v>1830</v>
      </c>
      <c r="Q762" s="87">
        <v>1830</v>
      </c>
    </row>
    <row r="763" spans="2:17">
      <c r="B763" s="87">
        <v>140</v>
      </c>
      <c r="C763" s="87" t="s">
        <v>7</v>
      </c>
      <c r="D763" s="87">
        <v>5</v>
      </c>
      <c r="E763" s="87" t="s">
        <v>160</v>
      </c>
      <c r="F763" s="87" t="s">
        <v>11</v>
      </c>
      <c r="G763" s="87">
        <v>9</v>
      </c>
      <c r="H763" s="87" t="s">
        <v>244</v>
      </c>
      <c r="I763" s="87">
        <v>273</v>
      </c>
      <c r="J763" s="87">
        <v>12</v>
      </c>
      <c r="K763" s="87">
        <v>2</v>
      </c>
      <c r="L763" s="87" t="s">
        <v>495</v>
      </c>
      <c r="M763" s="87" t="s">
        <v>408</v>
      </c>
      <c r="N763" s="87">
        <v>0.45</v>
      </c>
      <c r="O763" s="87">
        <v>2.5416666666666669E-3</v>
      </c>
      <c r="P763" s="87">
        <v>610</v>
      </c>
      <c r="Q763" s="87">
        <v>610</v>
      </c>
    </row>
    <row r="764" spans="2:17">
      <c r="B764" s="87">
        <v>141</v>
      </c>
      <c r="C764" s="87" t="s">
        <v>7</v>
      </c>
      <c r="D764" s="87">
        <v>5</v>
      </c>
      <c r="E764" s="87" t="s">
        <v>160</v>
      </c>
      <c r="F764" s="87" t="s">
        <v>12</v>
      </c>
      <c r="G764" s="87">
        <v>9</v>
      </c>
      <c r="H764" s="87" t="s">
        <v>264</v>
      </c>
      <c r="I764" s="87">
        <v>297</v>
      </c>
      <c r="J764" s="87">
        <v>13</v>
      </c>
      <c r="K764" s="87">
        <v>2</v>
      </c>
      <c r="L764" s="87" t="s">
        <v>495</v>
      </c>
      <c r="M764" s="87" t="s">
        <v>408</v>
      </c>
      <c r="N764" s="87">
        <v>0.45</v>
      </c>
      <c r="O764" s="87">
        <v>8.437500000000001E-4</v>
      </c>
      <c r="P764" s="87">
        <v>202.5</v>
      </c>
      <c r="Q764" s="87">
        <v>202.5</v>
      </c>
    </row>
    <row r="765" spans="2:17">
      <c r="B765" s="87">
        <v>142</v>
      </c>
      <c r="C765" s="87" t="s">
        <v>7</v>
      </c>
      <c r="D765" s="87">
        <v>5</v>
      </c>
      <c r="E765" s="87" t="s">
        <v>160</v>
      </c>
      <c r="F765" s="87" t="s">
        <v>13</v>
      </c>
      <c r="G765" s="87">
        <v>9</v>
      </c>
      <c r="H765" s="87" t="s">
        <v>284</v>
      </c>
      <c r="I765" s="87">
        <v>321</v>
      </c>
      <c r="J765" s="87">
        <v>14</v>
      </c>
      <c r="K765" s="87">
        <v>2</v>
      </c>
      <c r="L765" s="87" t="s">
        <v>495</v>
      </c>
      <c r="M765" s="87" t="s">
        <v>408</v>
      </c>
      <c r="N765" s="87">
        <v>0.45</v>
      </c>
      <c r="O765" s="87">
        <v>2.8125000000000003E-4</v>
      </c>
      <c r="P765" s="87">
        <v>67.5</v>
      </c>
      <c r="Q765" s="87">
        <v>67.5</v>
      </c>
    </row>
    <row r="766" spans="2:17">
      <c r="B766" s="87">
        <v>143</v>
      </c>
      <c r="C766" s="87" t="s">
        <v>7</v>
      </c>
      <c r="D766" s="87">
        <v>5</v>
      </c>
      <c r="E766" s="87" t="s">
        <v>160</v>
      </c>
      <c r="F766" s="87" t="s">
        <v>14</v>
      </c>
      <c r="G766" s="87">
        <v>9</v>
      </c>
      <c r="H766" s="87" t="s">
        <v>304</v>
      </c>
      <c r="I766" s="87">
        <v>345</v>
      </c>
      <c r="J766" s="87">
        <v>15</v>
      </c>
      <c r="K766" s="87">
        <v>2</v>
      </c>
      <c r="L766" s="87" t="s">
        <v>495</v>
      </c>
      <c r="M766" s="87" t="s">
        <v>408</v>
      </c>
      <c r="N766" s="87">
        <v>0.45</v>
      </c>
      <c r="O766" s="87">
        <v>9.3750000000000002E-5</v>
      </c>
      <c r="P766" s="87">
        <v>22.5</v>
      </c>
      <c r="Q766" s="87">
        <v>22.5</v>
      </c>
    </row>
    <row r="767" spans="2:17">
      <c r="B767" s="87">
        <v>144</v>
      </c>
      <c r="C767" s="87" t="s">
        <v>7</v>
      </c>
      <c r="D767" s="87">
        <v>5</v>
      </c>
      <c r="E767" s="87" t="s">
        <v>160</v>
      </c>
      <c r="F767" s="87" t="s">
        <v>15</v>
      </c>
      <c r="G767" s="87">
        <v>9</v>
      </c>
      <c r="H767" s="87" t="s">
        <v>324</v>
      </c>
      <c r="I767" s="87">
        <v>369</v>
      </c>
      <c r="J767" s="87">
        <v>16</v>
      </c>
      <c r="K767" s="87">
        <v>2</v>
      </c>
      <c r="L767" s="87" t="s">
        <v>495</v>
      </c>
      <c r="M767" s="87" t="s">
        <v>408</v>
      </c>
      <c r="N767" s="87">
        <v>0.45</v>
      </c>
      <c r="O767" s="87">
        <v>3.1250000000000001E-5</v>
      </c>
      <c r="P767" s="87">
        <v>7.5</v>
      </c>
      <c r="Q767" s="87">
        <v>7.5</v>
      </c>
    </row>
    <row r="768" spans="2:17">
      <c r="B768" s="87">
        <v>145</v>
      </c>
      <c r="C768" s="87" t="s">
        <v>7</v>
      </c>
      <c r="D768" s="87">
        <v>1</v>
      </c>
      <c r="E768" s="87" t="s">
        <v>156</v>
      </c>
      <c r="F768" s="87" t="s">
        <v>0</v>
      </c>
      <c r="G768" s="87">
        <v>10</v>
      </c>
      <c r="H768" s="87" t="s">
        <v>25</v>
      </c>
      <c r="I768" s="87">
        <v>10</v>
      </c>
      <c r="J768" s="87">
        <v>1</v>
      </c>
      <c r="K768" s="87">
        <v>2</v>
      </c>
      <c r="L768" s="87" t="s">
        <v>495</v>
      </c>
      <c r="M768" s="87" t="s">
        <v>406</v>
      </c>
      <c r="N768" s="87">
        <v>25000</v>
      </c>
      <c r="O768" s="87">
        <v>450.23148148148147</v>
      </c>
      <c r="P768" s="87">
        <v>1945</v>
      </c>
      <c r="Q768" s="87">
        <v>1945</v>
      </c>
    </row>
    <row r="769" spans="2:17">
      <c r="B769" s="87">
        <v>146</v>
      </c>
      <c r="C769" s="87" t="s">
        <v>7</v>
      </c>
      <c r="D769" s="87">
        <v>1</v>
      </c>
      <c r="E769" s="87" t="s">
        <v>156</v>
      </c>
      <c r="F769" s="87" t="s">
        <v>1</v>
      </c>
      <c r="G769" s="87">
        <v>10</v>
      </c>
      <c r="H769" s="87" t="s">
        <v>45</v>
      </c>
      <c r="I769" s="87">
        <v>34</v>
      </c>
      <c r="J769" s="87">
        <v>2</v>
      </c>
      <c r="K769" s="87">
        <v>2</v>
      </c>
      <c r="L769" s="87" t="s">
        <v>495</v>
      </c>
      <c r="M769" s="87" t="s">
        <v>406</v>
      </c>
      <c r="N769" s="87">
        <v>25000</v>
      </c>
      <c r="O769" s="87">
        <v>149.88425925925927</v>
      </c>
      <c r="P769" s="87">
        <v>647.5</v>
      </c>
      <c r="Q769" s="87">
        <v>647.5</v>
      </c>
    </row>
    <row r="770" spans="2:17">
      <c r="B770" s="87">
        <v>147</v>
      </c>
      <c r="C770" s="87" t="s">
        <v>7</v>
      </c>
      <c r="D770" s="87">
        <v>1</v>
      </c>
      <c r="E770" s="87" t="s">
        <v>156</v>
      </c>
      <c r="F770" s="87" t="s">
        <v>2</v>
      </c>
      <c r="G770" s="87">
        <v>10</v>
      </c>
      <c r="H770" s="87" t="s">
        <v>65</v>
      </c>
      <c r="I770" s="87">
        <v>58</v>
      </c>
      <c r="J770" s="87">
        <v>3</v>
      </c>
      <c r="K770" s="87">
        <v>2</v>
      </c>
      <c r="L770" s="87" t="s">
        <v>495</v>
      </c>
      <c r="M770" s="87" t="s">
        <v>406</v>
      </c>
      <c r="N770" s="87">
        <v>25000</v>
      </c>
      <c r="O770" s="87">
        <v>49.768518518518519</v>
      </c>
      <c r="P770" s="87">
        <v>215</v>
      </c>
      <c r="Q770" s="87">
        <v>215</v>
      </c>
    </row>
    <row r="771" spans="2:17">
      <c r="B771" s="87">
        <v>148</v>
      </c>
      <c r="C771" s="87" t="s">
        <v>7</v>
      </c>
      <c r="D771" s="87">
        <v>1</v>
      </c>
      <c r="E771" s="87" t="s">
        <v>156</v>
      </c>
      <c r="F771" s="87" t="s">
        <v>3</v>
      </c>
      <c r="G771" s="87">
        <v>10</v>
      </c>
      <c r="H771" s="87" t="s">
        <v>85</v>
      </c>
      <c r="I771" s="87">
        <v>82</v>
      </c>
      <c r="J771" s="87">
        <v>4</v>
      </c>
      <c r="K771" s="87">
        <v>2</v>
      </c>
      <c r="L771" s="87" t="s">
        <v>495</v>
      </c>
      <c r="M771" s="87" t="s">
        <v>406</v>
      </c>
      <c r="N771" s="87">
        <v>25000</v>
      </c>
      <c r="O771" s="87">
        <v>16.782407407407405</v>
      </c>
      <c r="P771" s="87">
        <v>72.5</v>
      </c>
      <c r="Q771" s="87">
        <v>72.5</v>
      </c>
    </row>
    <row r="772" spans="2:17">
      <c r="B772" s="87">
        <v>149</v>
      </c>
      <c r="C772" s="87" t="s">
        <v>7</v>
      </c>
      <c r="D772" s="87">
        <v>3</v>
      </c>
      <c r="E772" s="87" t="s">
        <v>158</v>
      </c>
      <c r="F772" s="87" t="s">
        <v>4</v>
      </c>
      <c r="G772" s="87">
        <v>10</v>
      </c>
      <c r="H772" s="87" t="s">
        <v>105</v>
      </c>
      <c r="I772" s="87">
        <v>106</v>
      </c>
      <c r="J772" s="87">
        <v>5</v>
      </c>
      <c r="K772" s="87">
        <v>2</v>
      </c>
      <c r="L772" s="87" t="s">
        <v>495</v>
      </c>
      <c r="M772" s="87" t="s">
        <v>407</v>
      </c>
      <c r="N772" s="87">
        <v>330</v>
      </c>
      <c r="O772" s="87">
        <v>5.5534722222222221</v>
      </c>
      <c r="P772" s="87">
        <v>1817.5</v>
      </c>
      <c r="Q772" s="87">
        <v>1817.5</v>
      </c>
    </row>
    <row r="773" spans="2:17">
      <c r="B773" s="87">
        <v>150</v>
      </c>
      <c r="C773" s="87" t="s">
        <v>7</v>
      </c>
      <c r="D773" s="87">
        <v>3</v>
      </c>
      <c r="E773" s="87" t="s">
        <v>158</v>
      </c>
      <c r="F773" s="87" t="s">
        <v>5</v>
      </c>
      <c r="G773" s="87">
        <v>10</v>
      </c>
      <c r="H773" s="87" t="s">
        <v>125</v>
      </c>
      <c r="I773" s="87">
        <v>130</v>
      </c>
      <c r="J773" s="87">
        <v>6</v>
      </c>
      <c r="K773" s="87">
        <v>2</v>
      </c>
      <c r="L773" s="87" t="s">
        <v>495</v>
      </c>
      <c r="M773" s="87" t="s">
        <v>407</v>
      </c>
      <c r="N773" s="87">
        <v>330</v>
      </c>
      <c r="O773" s="87">
        <v>1.8486111111111112</v>
      </c>
      <c r="P773" s="87">
        <v>605</v>
      </c>
      <c r="Q773" s="87">
        <v>605</v>
      </c>
    </row>
    <row r="774" spans="2:17">
      <c r="B774" s="87">
        <v>151</v>
      </c>
      <c r="C774" s="87" t="s">
        <v>7</v>
      </c>
      <c r="D774" s="87">
        <v>3</v>
      </c>
      <c r="E774" s="87" t="s">
        <v>158</v>
      </c>
      <c r="F774" s="87" t="s">
        <v>6</v>
      </c>
      <c r="G774" s="87">
        <v>10</v>
      </c>
      <c r="H774" s="87" t="s">
        <v>145</v>
      </c>
      <c r="I774" s="87">
        <v>154</v>
      </c>
      <c r="J774" s="87">
        <v>7</v>
      </c>
      <c r="K774" s="87">
        <v>2</v>
      </c>
      <c r="L774" s="87" t="s">
        <v>495</v>
      </c>
      <c r="M774" s="87" t="s">
        <v>407</v>
      </c>
      <c r="N774" s="87">
        <v>330</v>
      </c>
      <c r="O774" s="87">
        <v>0.61875000000000002</v>
      </c>
      <c r="P774" s="87">
        <v>202.5</v>
      </c>
      <c r="Q774" s="87">
        <v>202.5</v>
      </c>
    </row>
    <row r="775" spans="2:17">
      <c r="B775" s="87">
        <v>152</v>
      </c>
      <c r="C775" s="87" t="s">
        <v>7</v>
      </c>
      <c r="D775" s="87">
        <v>3</v>
      </c>
      <c r="E775" s="87" t="s">
        <v>158</v>
      </c>
      <c r="F775" s="87" t="s">
        <v>7</v>
      </c>
      <c r="G775" s="87">
        <v>10</v>
      </c>
      <c r="H775" s="87" t="s">
        <v>165</v>
      </c>
      <c r="I775" s="87">
        <v>178</v>
      </c>
      <c r="J775" s="87">
        <v>8</v>
      </c>
      <c r="K775" s="87">
        <v>2</v>
      </c>
      <c r="L775" s="87" t="s">
        <v>495</v>
      </c>
      <c r="M775" s="87" t="s">
        <v>407</v>
      </c>
      <c r="N775" s="87">
        <v>330</v>
      </c>
      <c r="O775" s="87">
        <v>0.20625000000000002</v>
      </c>
      <c r="P775" s="87">
        <v>67.5</v>
      </c>
      <c r="Q775" s="87">
        <v>67.5</v>
      </c>
    </row>
    <row r="776" spans="2:17">
      <c r="B776" s="87">
        <v>153</v>
      </c>
      <c r="C776" s="87" t="s">
        <v>7</v>
      </c>
      <c r="D776" s="87">
        <v>3</v>
      </c>
      <c r="E776" s="87" t="s">
        <v>158</v>
      </c>
      <c r="F776" s="87" t="s">
        <v>8</v>
      </c>
      <c r="G776" s="87">
        <v>10</v>
      </c>
      <c r="H776" s="87" t="s">
        <v>185</v>
      </c>
      <c r="I776" s="87">
        <v>202</v>
      </c>
      <c r="J776" s="87">
        <v>9</v>
      </c>
      <c r="K776" s="87">
        <v>2</v>
      </c>
      <c r="L776" s="87" t="s">
        <v>495</v>
      </c>
      <c r="M776" s="87" t="s">
        <v>407</v>
      </c>
      <c r="N776" s="87">
        <v>330</v>
      </c>
      <c r="O776" s="87">
        <v>6.8749999999999992E-2</v>
      </c>
      <c r="P776" s="87">
        <v>22.5</v>
      </c>
      <c r="Q776" s="87">
        <v>22.5</v>
      </c>
    </row>
    <row r="777" spans="2:17">
      <c r="B777" s="87">
        <v>154</v>
      </c>
      <c r="C777" s="87" t="s">
        <v>7</v>
      </c>
      <c r="D777" s="87">
        <v>3</v>
      </c>
      <c r="E777" s="87" t="s">
        <v>158</v>
      </c>
      <c r="F777" s="87" t="s">
        <v>9</v>
      </c>
      <c r="G777" s="87">
        <v>10</v>
      </c>
      <c r="H777" s="87" t="s">
        <v>205</v>
      </c>
      <c r="I777" s="87">
        <v>226</v>
      </c>
      <c r="J777" s="87">
        <v>10</v>
      </c>
      <c r="K777" s="87">
        <v>2</v>
      </c>
      <c r="L777" s="87" t="s">
        <v>495</v>
      </c>
      <c r="M777" s="87" t="s">
        <v>407</v>
      </c>
      <c r="N777" s="87">
        <v>330</v>
      </c>
      <c r="O777" s="87">
        <v>2.2916666666666669E-2</v>
      </c>
      <c r="P777" s="87">
        <v>7.5</v>
      </c>
      <c r="Q777" s="87">
        <v>7.5</v>
      </c>
    </row>
    <row r="778" spans="2:17">
      <c r="B778" s="87">
        <v>155</v>
      </c>
      <c r="C778" s="87" t="s">
        <v>7</v>
      </c>
      <c r="D778" s="87">
        <v>5</v>
      </c>
      <c r="E778" s="87" t="s">
        <v>160</v>
      </c>
      <c r="F778" s="87" t="s">
        <v>10</v>
      </c>
      <c r="G778" s="87">
        <v>10</v>
      </c>
      <c r="H778" s="87" t="s">
        <v>225</v>
      </c>
      <c r="I778" s="87">
        <v>250</v>
      </c>
      <c r="J778" s="87">
        <v>11</v>
      </c>
      <c r="K778" s="87">
        <v>2</v>
      </c>
      <c r="L778" s="87" t="s">
        <v>495</v>
      </c>
      <c r="M778" s="87" t="s">
        <v>408</v>
      </c>
      <c r="N778" s="87">
        <v>0.45</v>
      </c>
      <c r="O778" s="87">
        <v>7.6249999999999998E-3</v>
      </c>
      <c r="P778" s="87">
        <v>1830</v>
      </c>
      <c r="Q778" s="87">
        <v>1830</v>
      </c>
    </row>
    <row r="779" spans="2:17">
      <c r="B779" s="87">
        <v>156</v>
      </c>
      <c r="C779" s="87" t="s">
        <v>7</v>
      </c>
      <c r="D779" s="87">
        <v>5</v>
      </c>
      <c r="E779" s="87" t="s">
        <v>160</v>
      </c>
      <c r="F779" s="87" t="s">
        <v>11</v>
      </c>
      <c r="G779" s="87">
        <v>10</v>
      </c>
      <c r="H779" s="87" t="s">
        <v>245</v>
      </c>
      <c r="I779" s="87">
        <v>274</v>
      </c>
      <c r="J779" s="87">
        <v>12</v>
      </c>
      <c r="K779" s="87">
        <v>2</v>
      </c>
      <c r="L779" s="87" t="s">
        <v>495</v>
      </c>
      <c r="M779" s="87" t="s">
        <v>408</v>
      </c>
      <c r="N779" s="87">
        <v>0.45</v>
      </c>
      <c r="O779" s="87">
        <v>2.5416666666666669E-3</v>
      </c>
      <c r="P779" s="87">
        <v>610</v>
      </c>
      <c r="Q779" s="87">
        <v>610</v>
      </c>
    </row>
    <row r="780" spans="2:17">
      <c r="B780" s="87">
        <v>157</v>
      </c>
      <c r="C780" s="87" t="s">
        <v>7</v>
      </c>
      <c r="D780" s="87">
        <v>5</v>
      </c>
      <c r="E780" s="87" t="s">
        <v>160</v>
      </c>
      <c r="F780" s="87" t="s">
        <v>12</v>
      </c>
      <c r="G780" s="87">
        <v>10</v>
      </c>
      <c r="H780" s="87" t="s">
        <v>265</v>
      </c>
      <c r="I780" s="87">
        <v>298</v>
      </c>
      <c r="J780" s="87">
        <v>13</v>
      </c>
      <c r="K780" s="87">
        <v>2</v>
      </c>
      <c r="L780" s="87" t="s">
        <v>495</v>
      </c>
      <c r="M780" s="87" t="s">
        <v>408</v>
      </c>
      <c r="N780" s="87">
        <v>0.45</v>
      </c>
      <c r="O780" s="87">
        <v>8.437500000000001E-4</v>
      </c>
      <c r="P780" s="87">
        <v>202.5</v>
      </c>
      <c r="Q780" s="87">
        <v>202.5</v>
      </c>
    </row>
    <row r="781" spans="2:17">
      <c r="B781" s="87">
        <v>158</v>
      </c>
      <c r="C781" s="87" t="s">
        <v>7</v>
      </c>
      <c r="D781" s="87">
        <v>5</v>
      </c>
      <c r="E781" s="87" t="s">
        <v>160</v>
      </c>
      <c r="F781" s="87" t="s">
        <v>13</v>
      </c>
      <c r="G781" s="87">
        <v>10</v>
      </c>
      <c r="H781" s="87" t="s">
        <v>285</v>
      </c>
      <c r="I781" s="87">
        <v>322</v>
      </c>
      <c r="J781" s="87">
        <v>14</v>
      </c>
      <c r="K781" s="87">
        <v>2</v>
      </c>
      <c r="L781" s="87" t="s">
        <v>495</v>
      </c>
      <c r="M781" s="87" t="s">
        <v>408</v>
      </c>
      <c r="N781" s="87">
        <v>0.45</v>
      </c>
      <c r="O781" s="87">
        <v>2.8125000000000003E-4</v>
      </c>
      <c r="P781" s="87">
        <v>67.5</v>
      </c>
      <c r="Q781" s="87">
        <v>67.5</v>
      </c>
    </row>
    <row r="782" spans="2:17">
      <c r="B782" s="87">
        <v>159</v>
      </c>
      <c r="C782" s="87" t="s">
        <v>7</v>
      </c>
      <c r="D782" s="87">
        <v>5</v>
      </c>
      <c r="E782" s="87" t="s">
        <v>160</v>
      </c>
      <c r="F782" s="87" t="s">
        <v>14</v>
      </c>
      <c r="G782" s="87">
        <v>10</v>
      </c>
      <c r="H782" s="87" t="s">
        <v>305</v>
      </c>
      <c r="I782" s="87">
        <v>346</v>
      </c>
      <c r="J782" s="87">
        <v>15</v>
      </c>
      <c r="K782" s="87">
        <v>2</v>
      </c>
      <c r="L782" s="87" t="s">
        <v>495</v>
      </c>
      <c r="M782" s="87" t="s">
        <v>408</v>
      </c>
      <c r="N782" s="87">
        <v>0.45</v>
      </c>
      <c r="O782" s="87">
        <v>9.3750000000000002E-5</v>
      </c>
      <c r="P782" s="87">
        <v>22.5</v>
      </c>
      <c r="Q782" s="87">
        <v>22.5</v>
      </c>
    </row>
    <row r="783" spans="2:17">
      <c r="B783" s="87">
        <v>160</v>
      </c>
      <c r="C783" s="87" t="s">
        <v>7</v>
      </c>
      <c r="D783" s="87">
        <v>5</v>
      </c>
      <c r="E783" s="87" t="s">
        <v>160</v>
      </c>
      <c r="F783" s="87" t="s">
        <v>15</v>
      </c>
      <c r="G783" s="87">
        <v>10</v>
      </c>
      <c r="H783" s="87" t="s">
        <v>325</v>
      </c>
      <c r="I783" s="87">
        <v>370</v>
      </c>
      <c r="J783" s="87">
        <v>16</v>
      </c>
      <c r="K783" s="87">
        <v>2</v>
      </c>
      <c r="L783" s="87" t="s">
        <v>495</v>
      </c>
      <c r="M783" s="87" t="s">
        <v>408</v>
      </c>
      <c r="N783" s="87">
        <v>0.45</v>
      </c>
      <c r="O783" s="87">
        <v>3.1250000000000001E-5</v>
      </c>
      <c r="P783" s="87">
        <v>7.5</v>
      </c>
      <c r="Q783" s="87">
        <v>7.5</v>
      </c>
    </row>
    <row r="784" spans="2:17">
      <c r="B784" s="87">
        <v>161</v>
      </c>
      <c r="C784" s="87" t="s">
        <v>7</v>
      </c>
      <c r="D784" s="87">
        <v>1</v>
      </c>
      <c r="E784" s="87" t="s">
        <v>156</v>
      </c>
      <c r="F784" s="87" t="s">
        <v>0</v>
      </c>
      <c r="G784" s="87">
        <v>11</v>
      </c>
      <c r="H784" s="87" t="s">
        <v>26</v>
      </c>
      <c r="I784" s="87">
        <v>11</v>
      </c>
      <c r="J784" s="87">
        <v>1</v>
      </c>
      <c r="K784" s="87">
        <v>2</v>
      </c>
      <c r="L784" s="87" t="s">
        <v>495</v>
      </c>
      <c r="M784" s="87" t="s">
        <v>406</v>
      </c>
      <c r="N784" s="87">
        <v>25000</v>
      </c>
      <c r="O784" s="87">
        <v>450.23148148148147</v>
      </c>
      <c r="P784" s="87">
        <v>1945</v>
      </c>
      <c r="Q784" s="87">
        <v>1945</v>
      </c>
    </row>
    <row r="785" spans="2:17">
      <c r="B785" s="87">
        <v>162</v>
      </c>
      <c r="C785" s="87" t="s">
        <v>7</v>
      </c>
      <c r="D785" s="87">
        <v>1</v>
      </c>
      <c r="E785" s="87" t="s">
        <v>156</v>
      </c>
      <c r="F785" s="87" t="s">
        <v>1</v>
      </c>
      <c r="G785" s="87">
        <v>11</v>
      </c>
      <c r="H785" s="87" t="s">
        <v>46</v>
      </c>
      <c r="I785" s="87">
        <v>35</v>
      </c>
      <c r="J785" s="87">
        <v>2</v>
      </c>
      <c r="K785" s="87">
        <v>2</v>
      </c>
      <c r="L785" s="87" t="s">
        <v>495</v>
      </c>
      <c r="M785" s="87" t="s">
        <v>406</v>
      </c>
      <c r="N785" s="87">
        <v>25000</v>
      </c>
      <c r="O785" s="87">
        <v>149.88425925925927</v>
      </c>
      <c r="P785" s="87">
        <v>647.5</v>
      </c>
      <c r="Q785" s="87">
        <v>647.5</v>
      </c>
    </row>
    <row r="786" spans="2:17">
      <c r="B786" s="87">
        <v>163</v>
      </c>
      <c r="C786" s="87" t="s">
        <v>7</v>
      </c>
      <c r="D786" s="87">
        <v>1</v>
      </c>
      <c r="E786" s="87" t="s">
        <v>156</v>
      </c>
      <c r="F786" s="87" t="s">
        <v>2</v>
      </c>
      <c r="G786" s="87">
        <v>11</v>
      </c>
      <c r="H786" s="87" t="s">
        <v>66</v>
      </c>
      <c r="I786" s="87">
        <v>59</v>
      </c>
      <c r="J786" s="87">
        <v>3</v>
      </c>
      <c r="K786" s="87">
        <v>2</v>
      </c>
      <c r="L786" s="87" t="s">
        <v>495</v>
      </c>
      <c r="M786" s="87" t="s">
        <v>406</v>
      </c>
      <c r="N786" s="87">
        <v>25000</v>
      </c>
      <c r="O786" s="87">
        <v>49.768518518518519</v>
      </c>
      <c r="P786" s="87">
        <v>215</v>
      </c>
      <c r="Q786" s="87">
        <v>215</v>
      </c>
    </row>
    <row r="787" spans="2:17">
      <c r="B787" s="87">
        <v>164</v>
      </c>
      <c r="C787" s="87" t="s">
        <v>7</v>
      </c>
      <c r="D787" s="87">
        <v>1</v>
      </c>
      <c r="E787" s="87" t="s">
        <v>156</v>
      </c>
      <c r="F787" s="87" t="s">
        <v>3</v>
      </c>
      <c r="G787" s="87">
        <v>11</v>
      </c>
      <c r="H787" s="87" t="s">
        <v>86</v>
      </c>
      <c r="I787" s="87">
        <v>83</v>
      </c>
      <c r="J787" s="87">
        <v>4</v>
      </c>
      <c r="K787" s="87">
        <v>2</v>
      </c>
      <c r="L787" s="87" t="s">
        <v>495</v>
      </c>
      <c r="M787" s="87" t="s">
        <v>406</v>
      </c>
      <c r="N787" s="87">
        <v>25000</v>
      </c>
      <c r="O787" s="87">
        <v>16.782407407407405</v>
      </c>
      <c r="P787" s="87">
        <v>72.5</v>
      </c>
      <c r="Q787" s="87">
        <v>72.5</v>
      </c>
    </row>
    <row r="788" spans="2:17">
      <c r="B788" s="87">
        <v>165</v>
      </c>
      <c r="C788" s="87" t="s">
        <v>7</v>
      </c>
      <c r="D788" s="87">
        <v>3</v>
      </c>
      <c r="E788" s="87" t="s">
        <v>158</v>
      </c>
      <c r="F788" s="87" t="s">
        <v>4</v>
      </c>
      <c r="G788" s="87">
        <v>11</v>
      </c>
      <c r="H788" s="87" t="s">
        <v>106</v>
      </c>
      <c r="I788" s="87">
        <v>107</v>
      </c>
      <c r="J788" s="87">
        <v>5</v>
      </c>
      <c r="K788" s="87">
        <v>2</v>
      </c>
      <c r="L788" s="87" t="s">
        <v>495</v>
      </c>
      <c r="M788" s="87" t="s">
        <v>407</v>
      </c>
      <c r="N788" s="87">
        <v>330</v>
      </c>
      <c r="O788" s="87">
        <v>5.5534722222222221</v>
      </c>
      <c r="P788" s="87">
        <v>1817.5</v>
      </c>
      <c r="Q788" s="87">
        <v>1817.5</v>
      </c>
    </row>
    <row r="789" spans="2:17">
      <c r="B789" s="87">
        <v>166</v>
      </c>
      <c r="C789" s="87" t="s">
        <v>7</v>
      </c>
      <c r="D789" s="87">
        <v>3</v>
      </c>
      <c r="E789" s="87" t="s">
        <v>158</v>
      </c>
      <c r="F789" s="87" t="s">
        <v>5</v>
      </c>
      <c r="G789" s="87">
        <v>11</v>
      </c>
      <c r="H789" s="87" t="s">
        <v>126</v>
      </c>
      <c r="I789" s="87">
        <v>131</v>
      </c>
      <c r="J789" s="87">
        <v>6</v>
      </c>
      <c r="K789" s="87">
        <v>2</v>
      </c>
      <c r="L789" s="87" t="s">
        <v>495</v>
      </c>
      <c r="M789" s="87" t="s">
        <v>407</v>
      </c>
      <c r="N789" s="87">
        <v>330</v>
      </c>
      <c r="O789" s="87">
        <v>1.8486111111111112</v>
      </c>
      <c r="P789" s="87">
        <v>605</v>
      </c>
      <c r="Q789" s="87">
        <v>605</v>
      </c>
    </row>
    <row r="790" spans="2:17">
      <c r="B790" s="87">
        <v>167</v>
      </c>
      <c r="C790" s="87" t="s">
        <v>7</v>
      </c>
      <c r="D790" s="87">
        <v>3</v>
      </c>
      <c r="E790" s="87" t="s">
        <v>158</v>
      </c>
      <c r="F790" s="87" t="s">
        <v>6</v>
      </c>
      <c r="G790" s="87">
        <v>11</v>
      </c>
      <c r="H790" s="87" t="s">
        <v>146</v>
      </c>
      <c r="I790" s="87">
        <v>155</v>
      </c>
      <c r="J790" s="87">
        <v>7</v>
      </c>
      <c r="K790" s="87">
        <v>2</v>
      </c>
      <c r="L790" s="87" t="s">
        <v>495</v>
      </c>
      <c r="M790" s="87" t="s">
        <v>407</v>
      </c>
      <c r="N790" s="87">
        <v>330</v>
      </c>
      <c r="O790" s="87">
        <v>0.61875000000000002</v>
      </c>
      <c r="P790" s="87">
        <v>202.5</v>
      </c>
      <c r="Q790" s="87">
        <v>202.5</v>
      </c>
    </row>
    <row r="791" spans="2:17">
      <c r="B791" s="87">
        <v>168</v>
      </c>
      <c r="C791" s="87" t="s">
        <v>7</v>
      </c>
      <c r="D791" s="87">
        <v>3</v>
      </c>
      <c r="E791" s="87" t="s">
        <v>158</v>
      </c>
      <c r="F791" s="87" t="s">
        <v>7</v>
      </c>
      <c r="G791" s="87">
        <v>11</v>
      </c>
      <c r="H791" s="87" t="s">
        <v>166</v>
      </c>
      <c r="I791" s="87">
        <v>179</v>
      </c>
      <c r="J791" s="87">
        <v>8</v>
      </c>
      <c r="K791" s="87">
        <v>2</v>
      </c>
      <c r="L791" s="87" t="s">
        <v>495</v>
      </c>
      <c r="M791" s="87" t="s">
        <v>407</v>
      </c>
      <c r="N791" s="87">
        <v>330</v>
      </c>
      <c r="O791" s="87">
        <v>0.20625000000000002</v>
      </c>
      <c r="P791" s="87">
        <v>67.5</v>
      </c>
      <c r="Q791" s="87">
        <v>67.5</v>
      </c>
    </row>
    <row r="792" spans="2:17">
      <c r="B792" s="87">
        <v>169</v>
      </c>
      <c r="C792" s="87" t="s">
        <v>7</v>
      </c>
      <c r="D792" s="87">
        <v>3</v>
      </c>
      <c r="E792" s="87" t="s">
        <v>158</v>
      </c>
      <c r="F792" s="87" t="s">
        <v>8</v>
      </c>
      <c r="G792" s="87">
        <v>11</v>
      </c>
      <c r="H792" s="87" t="s">
        <v>186</v>
      </c>
      <c r="I792" s="87">
        <v>203</v>
      </c>
      <c r="J792" s="87">
        <v>9</v>
      </c>
      <c r="K792" s="87">
        <v>2</v>
      </c>
      <c r="L792" s="87" t="s">
        <v>495</v>
      </c>
      <c r="M792" s="87" t="s">
        <v>407</v>
      </c>
      <c r="N792" s="87">
        <v>330</v>
      </c>
      <c r="O792" s="87">
        <v>6.8749999999999992E-2</v>
      </c>
      <c r="P792" s="87">
        <v>22.5</v>
      </c>
      <c r="Q792" s="87">
        <v>22.5</v>
      </c>
    </row>
    <row r="793" spans="2:17">
      <c r="B793" s="87">
        <v>170</v>
      </c>
      <c r="C793" s="87" t="s">
        <v>7</v>
      </c>
      <c r="D793" s="87">
        <v>3</v>
      </c>
      <c r="E793" s="87" t="s">
        <v>158</v>
      </c>
      <c r="F793" s="87" t="s">
        <v>9</v>
      </c>
      <c r="G793" s="87">
        <v>11</v>
      </c>
      <c r="H793" s="87" t="s">
        <v>206</v>
      </c>
      <c r="I793" s="87">
        <v>227</v>
      </c>
      <c r="J793" s="87">
        <v>10</v>
      </c>
      <c r="K793" s="87">
        <v>2</v>
      </c>
      <c r="L793" s="87" t="s">
        <v>495</v>
      </c>
      <c r="M793" s="87" t="s">
        <v>407</v>
      </c>
      <c r="N793" s="87">
        <v>330</v>
      </c>
      <c r="O793" s="87">
        <v>2.2916666666666669E-2</v>
      </c>
      <c r="P793" s="87">
        <v>7.5</v>
      </c>
      <c r="Q793" s="87">
        <v>7.5</v>
      </c>
    </row>
    <row r="794" spans="2:17">
      <c r="B794" s="87">
        <v>171</v>
      </c>
      <c r="C794" s="87" t="s">
        <v>7</v>
      </c>
      <c r="D794" s="87">
        <v>5</v>
      </c>
      <c r="E794" s="87" t="s">
        <v>160</v>
      </c>
      <c r="F794" s="87" t="s">
        <v>10</v>
      </c>
      <c r="G794" s="87">
        <v>11</v>
      </c>
      <c r="H794" s="87" t="s">
        <v>226</v>
      </c>
      <c r="I794" s="87">
        <v>251</v>
      </c>
      <c r="J794" s="87">
        <v>11</v>
      </c>
      <c r="K794" s="87">
        <v>2</v>
      </c>
      <c r="L794" s="87" t="s">
        <v>495</v>
      </c>
      <c r="M794" s="87" t="s">
        <v>408</v>
      </c>
      <c r="N794" s="87">
        <v>0.45</v>
      </c>
      <c r="O794" s="87">
        <v>7.6249999999999998E-3</v>
      </c>
      <c r="P794" s="87">
        <v>1830</v>
      </c>
      <c r="Q794" s="87">
        <v>1830</v>
      </c>
    </row>
    <row r="795" spans="2:17">
      <c r="B795" s="87">
        <v>172</v>
      </c>
      <c r="C795" s="87" t="s">
        <v>7</v>
      </c>
      <c r="D795" s="87">
        <v>5</v>
      </c>
      <c r="E795" s="87" t="s">
        <v>160</v>
      </c>
      <c r="F795" s="87" t="s">
        <v>11</v>
      </c>
      <c r="G795" s="87">
        <v>11</v>
      </c>
      <c r="H795" s="87" t="s">
        <v>246</v>
      </c>
      <c r="I795" s="87">
        <v>275</v>
      </c>
      <c r="J795" s="87">
        <v>12</v>
      </c>
      <c r="K795" s="87">
        <v>2</v>
      </c>
      <c r="L795" s="87" t="s">
        <v>495</v>
      </c>
      <c r="M795" s="87" t="s">
        <v>408</v>
      </c>
      <c r="N795" s="87">
        <v>0.45</v>
      </c>
      <c r="O795" s="87">
        <v>2.5416666666666669E-3</v>
      </c>
      <c r="P795" s="87">
        <v>610</v>
      </c>
      <c r="Q795" s="87">
        <v>610</v>
      </c>
    </row>
    <row r="796" spans="2:17">
      <c r="B796" s="87">
        <v>173</v>
      </c>
      <c r="C796" s="87" t="s">
        <v>7</v>
      </c>
      <c r="D796" s="87">
        <v>5</v>
      </c>
      <c r="E796" s="87" t="s">
        <v>160</v>
      </c>
      <c r="F796" s="87" t="s">
        <v>12</v>
      </c>
      <c r="G796" s="87">
        <v>11</v>
      </c>
      <c r="H796" s="87" t="s">
        <v>266</v>
      </c>
      <c r="I796" s="87">
        <v>299</v>
      </c>
      <c r="J796" s="87">
        <v>13</v>
      </c>
      <c r="K796" s="87">
        <v>2</v>
      </c>
      <c r="L796" s="87" t="s">
        <v>495</v>
      </c>
      <c r="M796" s="87" t="s">
        <v>408</v>
      </c>
      <c r="N796" s="87">
        <v>0.45</v>
      </c>
      <c r="O796" s="87">
        <v>8.437500000000001E-4</v>
      </c>
      <c r="P796" s="87">
        <v>202.5</v>
      </c>
      <c r="Q796" s="87">
        <v>202.5</v>
      </c>
    </row>
    <row r="797" spans="2:17">
      <c r="B797" s="87">
        <v>174</v>
      </c>
      <c r="C797" s="87" t="s">
        <v>7</v>
      </c>
      <c r="D797" s="87">
        <v>5</v>
      </c>
      <c r="E797" s="87" t="s">
        <v>160</v>
      </c>
      <c r="F797" s="87" t="s">
        <v>13</v>
      </c>
      <c r="G797" s="87">
        <v>11</v>
      </c>
      <c r="H797" s="87" t="s">
        <v>286</v>
      </c>
      <c r="I797" s="87">
        <v>323</v>
      </c>
      <c r="J797" s="87">
        <v>14</v>
      </c>
      <c r="K797" s="87">
        <v>2</v>
      </c>
      <c r="L797" s="87" t="s">
        <v>495</v>
      </c>
      <c r="M797" s="87" t="s">
        <v>408</v>
      </c>
      <c r="N797" s="87">
        <v>0.45</v>
      </c>
      <c r="O797" s="87">
        <v>2.8125000000000003E-4</v>
      </c>
      <c r="P797" s="87">
        <v>67.5</v>
      </c>
      <c r="Q797" s="87">
        <v>67.5</v>
      </c>
    </row>
    <row r="798" spans="2:17">
      <c r="B798" s="87">
        <v>175</v>
      </c>
      <c r="C798" s="87" t="s">
        <v>7</v>
      </c>
      <c r="D798" s="87">
        <v>5</v>
      </c>
      <c r="E798" s="87" t="s">
        <v>160</v>
      </c>
      <c r="F798" s="87" t="s">
        <v>14</v>
      </c>
      <c r="G798" s="87">
        <v>11</v>
      </c>
      <c r="H798" s="87" t="s">
        <v>306</v>
      </c>
      <c r="I798" s="87">
        <v>347</v>
      </c>
      <c r="J798" s="87">
        <v>15</v>
      </c>
      <c r="K798" s="87">
        <v>2</v>
      </c>
      <c r="L798" s="87" t="s">
        <v>495</v>
      </c>
      <c r="M798" s="87" t="s">
        <v>408</v>
      </c>
      <c r="N798" s="87">
        <v>0.45</v>
      </c>
      <c r="O798" s="87">
        <v>9.3750000000000002E-5</v>
      </c>
      <c r="P798" s="87">
        <v>22.5</v>
      </c>
      <c r="Q798" s="87">
        <v>22.5</v>
      </c>
    </row>
    <row r="799" spans="2:17">
      <c r="B799" s="87">
        <v>176</v>
      </c>
      <c r="C799" s="87" t="s">
        <v>7</v>
      </c>
      <c r="D799" s="87">
        <v>5</v>
      </c>
      <c r="E799" s="87" t="s">
        <v>160</v>
      </c>
      <c r="F799" s="87" t="s">
        <v>15</v>
      </c>
      <c r="G799" s="87">
        <v>11</v>
      </c>
      <c r="H799" s="87" t="s">
        <v>326</v>
      </c>
      <c r="I799" s="87">
        <v>371</v>
      </c>
      <c r="J799" s="87">
        <v>16</v>
      </c>
      <c r="K799" s="87">
        <v>2</v>
      </c>
      <c r="L799" s="87" t="s">
        <v>495</v>
      </c>
      <c r="M799" s="87" t="s">
        <v>408</v>
      </c>
      <c r="N799" s="87">
        <v>0.45</v>
      </c>
      <c r="O799" s="87">
        <v>3.1250000000000001E-5</v>
      </c>
      <c r="P799" s="87">
        <v>7.5</v>
      </c>
      <c r="Q799" s="87">
        <v>7.5</v>
      </c>
    </row>
    <row r="800" spans="2:17">
      <c r="B800" s="87">
        <v>177</v>
      </c>
      <c r="C800" s="87" t="s">
        <v>7</v>
      </c>
      <c r="D800" s="87">
        <v>1</v>
      </c>
      <c r="E800" s="87" t="s">
        <v>156</v>
      </c>
      <c r="F800" s="87" t="s">
        <v>0</v>
      </c>
      <c r="G800" s="87">
        <v>12</v>
      </c>
      <c r="H800" s="87" t="s">
        <v>27</v>
      </c>
      <c r="I800" s="87">
        <v>12</v>
      </c>
      <c r="J800" s="87">
        <v>1</v>
      </c>
      <c r="K800" s="87">
        <v>2</v>
      </c>
      <c r="L800" s="87" t="s">
        <v>495</v>
      </c>
      <c r="M800" s="87" t="s">
        <v>406</v>
      </c>
      <c r="N800" s="87">
        <v>25000</v>
      </c>
      <c r="O800" s="87">
        <v>450.23148148148147</v>
      </c>
      <c r="P800" s="87">
        <v>1945</v>
      </c>
      <c r="Q800" s="87">
        <v>1945</v>
      </c>
    </row>
    <row r="801" spans="2:17">
      <c r="B801" s="87">
        <v>178</v>
      </c>
      <c r="C801" s="87" t="s">
        <v>7</v>
      </c>
      <c r="D801" s="87">
        <v>1</v>
      </c>
      <c r="E801" s="87" t="s">
        <v>156</v>
      </c>
      <c r="F801" s="87" t="s">
        <v>1</v>
      </c>
      <c r="G801" s="87">
        <v>12</v>
      </c>
      <c r="H801" s="87" t="s">
        <v>47</v>
      </c>
      <c r="I801" s="87">
        <v>36</v>
      </c>
      <c r="J801" s="87">
        <v>2</v>
      </c>
      <c r="K801" s="87">
        <v>2</v>
      </c>
      <c r="L801" s="87" t="s">
        <v>495</v>
      </c>
      <c r="M801" s="87" t="s">
        <v>406</v>
      </c>
      <c r="N801" s="87">
        <v>25000</v>
      </c>
      <c r="O801" s="87">
        <v>149.88425925925927</v>
      </c>
      <c r="P801" s="87">
        <v>647.5</v>
      </c>
      <c r="Q801" s="87">
        <v>647.5</v>
      </c>
    </row>
    <row r="802" spans="2:17">
      <c r="B802" s="87">
        <v>179</v>
      </c>
      <c r="C802" s="87" t="s">
        <v>7</v>
      </c>
      <c r="D802" s="87">
        <v>1</v>
      </c>
      <c r="E802" s="87" t="s">
        <v>156</v>
      </c>
      <c r="F802" s="87" t="s">
        <v>2</v>
      </c>
      <c r="G802" s="87">
        <v>12</v>
      </c>
      <c r="H802" s="87" t="s">
        <v>67</v>
      </c>
      <c r="I802" s="87">
        <v>60</v>
      </c>
      <c r="J802" s="87">
        <v>3</v>
      </c>
      <c r="K802" s="87">
        <v>2</v>
      </c>
      <c r="L802" s="87" t="s">
        <v>495</v>
      </c>
      <c r="M802" s="87" t="s">
        <v>406</v>
      </c>
      <c r="N802" s="87">
        <v>25000</v>
      </c>
      <c r="O802" s="87">
        <v>49.768518518518519</v>
      </c>
      <c r="P802" s="87">
        <v>215</v>
      </c>
      <c r="Q802" s="87">
        <v>215</v>
      </c>
    </row>
    <row r="803" spans="2:17">
      <c r="B803" s="87">
        <v>180</v>
      </c>
      <c r="C803" s="87" t="s">
        <v>7</v>
      </c>
      <c r="D803" s="87">
        <v>1</v>
      </c>
      <c r="E803" s="87" t="s">
        <v>156</v>
      </c>
      <c r="F803" s="87" t="s">
        <v>3</v>
      </c>
      <c r="G803" s="87">
        <v>12</v>
      </c>
      <c r="H803" s="87" t="s">
        <v>87</v>
      </c>
      <c r="I803" s="87">
        <v>84</v>
      </c>
      <c r="J803" s="87">
        <v>4</v>
      </c>
      <c r="K803" s="87">
        <v>2</v>
      </c>
      <c r="L803" s="87" t="s">
        <v>495</v>
      </c>
      <c r="M803" s="87" t="s">
        <v>406</v>
      </c>
      <c r="N803" s="87">
        <v>25000</v>
      </c>
      <c r="O803" s="87">
        <v>16.782407407407405</v>
      </c>
      <c r="P803" s="87">
        <v>72.5</v>
      </c>
      <c r="Q803" s="87">
        <v>72.5</v>
      </c>
    </row>
    <row r="804" spans="2:17">
      <c r="B804" s="87">
        <v>181</v>
      </c>
      <c r="C804" s="87" t="s">
        <v>7</v>
      </c>
      <c r="D804" s="87">
        <v>3</v>
      </c>
      <c r="E804" s="87" t="s">
        <v>158</v>
      </c>
      <c r="F804" s="87" t="s">
        <v>4</v>
      </c>
      <c r="G804" s="87">
        <v>12</v>
      </c>
      <c r="H804" s="87" t="s">
        <v>107</v>
      </c>
      <c r="I804" s="87">
        <v>108</v>
      </c>
      <c r="J804" s="87">
        <v>5</v>
      </c>
      <c r="K804" s="87">
        <v>2</v>
      </c>
      <c r="L804" s="87" t="s">
        <v>495</v>
      </c>
      <c r="M804" s="87" t="s">
        <v>407</v>
      </c>
      <c r="N804" s="87">
        <v>330</v>
      </c>
      <c r="O804" s="87">
        <v>5.5534722222222221</v>
      </c>
      <c r="P804" s="87">
        <v>1817.5</v>
      </c>
      <c r="Q804" s="87">
        <v>1817.5</v>
      </c>
    </row>
    <row r="805" spans="2:17">
      <c r="B805" s="87">
        <v>182</v>
      </c>
      <c r="C805" s="87" t="s">
        <v>7</v>
      </c>
      <c r="D805" s="87">
        <v>3</v>
      </c>
      <c r="E805" s="87" t="s">
        <v>158</v>
      </c>
      <c r="F805" s="87" t="s">
        <v>5</v>
      </c>
      <c r="G805" s="87">
        <v>12</v>
      </c>
      <c r="H805" s="87" t="s">
        <v>127</v>
      </c>
      <c r="I805" s="87">
        <v>132</v>
      </c>
      <c r="J805" s="87">
        <v>6</v>
      </c>
      <c r="K805" s="87">
        <v>2</v>
      </c>
      <c r="L805" s="87" t="s">
        <v>495</v>
      </c>
      <c r="M805" s="87" t="s">
        <v>407</v>
      </c>
      <c r="N805" s="87">
        <v>330</v>
      </c>
      <c r="O805" s="87">
        <v>1.8486111111111112</v>
      </c>
      <c r="P805" s="87">
        <v>605</v>
      </c>
      <c r="Q805" s="87">
        <v>605</v>
      </c>
    </row>
    <row r="806" spans="2:17">
      <c r="B806" s="87">
        <v>183</v>
      </c>
      <c r="C806" s="87" t="s">
        <v>7</v>
      </c>
      <c r="D806" s="87">
        <v>3</v>
      </c>
      <c r="E806" s="87" t="s">
        <v>158</v>
      </c>
      <c r="F806" s="87" t="s">
        <v>6</v>
      </c>
      <c r="G806" s="87">
        <v>12</v>
      </c>
      <c r="H806" s="87" t="s">
        <v>147</v>
      </c>
      <c r="I806" s="87">
        <v>156</v>
      </c>
      <c r="J806" s="87">
        <v>7</v>
      </c>
      <c r="K806" s="87">
        <v>2</v>
      </c>
      <c r="L806" s="87" t="s">
        <v>495</v>
      </c>
      <c r="M806" s="87" t="s">
        <v>407</v>
      </c>
      <c r="N806" s="87">
        <v>330</v>
      </c>
      <c r="O806" s="87">
        <v>0.61875000000000002</v>
      </c>
      <c r="P806" s="87">
        <v>202.5</v>
      </c>
      <c r="Q806" s="87">
        <v>202.5</v>
      </c>
    </row>
    <row r="807" spans="2:17">
      <c r="B807" s="87">
        <v>184</v>
      </c>
      <c r="C807" s="87" t="s">
        <v>7</v>
      </c>
      <c r="D807" s="87">
        <v>3</v>
      </c>
      <c r="E807" s="87" t="s">
        <v>158</v>
      </c>
      <c r="F807" s="87" t="s">
        <v>7</v>
      </c>
      <c r="G807" s="87">
        <v>12</v>
      </c>
      <c r="H807" s="87" t="s">
        <v>167</v>
      </c>
      <c r="I807" s="87">
        <v>180</v>
      </c>
      <c r="J807" s="87">
        <v>8</v>
      </c>
      <c r="K807" s="87">
        <v>2</v>
      </c>
      <c r="L807" s="87" t="s">
        <v>495</v>
      </c>
      <c r="M807" s="87" t="s">
        <v>407</v>
      </c>
      <c r="N807" s="87">
        <v>330</v>
      </c>
      <c r="O807" s="87">
        <v>0.20625000000000002</v>
      </c>
      <c r="P807" s="87">
        <v>67.5</v>
      </c>
      <c r="Q807" s="87">
        <v>67.5</v>
      </c>
    </row>
    <row r="808" spans="2:17">
      <c r="B808" s="87">
        <v>185</v>
      </c>
      <c r="C808" s="87" t="s">
        <v>7</v>
      </c>
      <c r="D808" s="87">
        <v>3</v>
      </c>
      <c r="E808" s="87" t="s">
        <v>158</v>
      </c>
      <c r="F808" s="87" t="s">
        <v>8</v>
      </c>
      <c r="G808" s="87">
        <v>12</v>
      </c>
      <c r="H808" s="87" t="s">
        <v>187</v>
      </c>
      <c r="I808" s="87">
        <v>204</v>
      </c>
      <c r="J808" s="87">
        <v>9</v>
      </c>
      <c r="K808" s="87">
        <v>2</v>
      </c>
      <c r="L808" s="87" t="s">
        <v>495</v>
      </c>
      <c r="M808" s="87" t="s">
        <v>407</v>
      </c>
      <c r="N808" s="87">
        <v>330</v>
      </c>
      <c r="O808" s="87">
        <v>6.8749999999999992E-2</v>
      </c>
      <c r="P808" s="87">
        <v>22.5</v>
      </c>
      <c r="Q808" s="87">
        <v>22.5</v>
      </c>
    </row>
    <row r="809" spans="2:17">
      <c r="B809" s="87">
        <v>186</v>
      </c>
      <c r="C809" s="87" t="s">
        <v>7</v>
      </c>
      <c r="D809" s="87">
        <v>3</v>
      </c>
      <c r="E809" s="87" t="s">
        <v>158</v>
      </c>
      <c r="F809" s="87" t="s">
        <v>9</v>
      </c>
      <c r="G809" s="87">
        <v>12</v>
      </c>
      <c r="H809" s="87" t="s">
        <v>207</v>
      </c>
      <c r="I809" s="87">
        <v>228</v>
      </c>
      <c r="J809" s="87">
        <v>10</v>
      </c>
      <c r="K809" s="87">
        <v>2</v>
      </c>
      <c r="L809" s="87" t="s">
        <v>495</v>
      </c>
      <c r="M809" s="87" t="s">
        <v>407</v>
      </c>
      <c r="N809" s="87">
        <v>330</v>
      </c>
      <c r="O809" s="87">
        <v>2.2916666666666669E-2</v>
      </c>
      <c r="P809" s="87">
        <v>7.5</v>
      </c>
      <c r="Q809" s="87">
        <v>7.5</v>
      </c>
    </row>
    <row r="810" spans="2:17">
      <c r="B810" s="87">
        <v>187</v>
      </c>
      <c r="C810" s="87" t="s">
        <v>7</v>
      </c>
      <c r="D810" s="87">
        <v>5</v>
      </c>
      <c r="E810" s="87" t="s">
        <v>160</v>
      </c>
      <c r="F810" s="87" t="s">
        <v>10</v>
      </c>
      <c r="G810" s="87">
        <v>12</v>
      </c>
      <c r="H810" s="87" t="s">
        <v>227</v>
      </c>
      <c r="I810" s="87">
        <v>252</v>
      </c>
      <c r="J810" s="87">
        <v>11</v>
      </c>
      <c r="K810" s="87">
        <v>2</v>
      </c>
      <c r="L810" s="87" t="s">
        <v>495</v>
      </c>
      <c r="M810" s="87" t="s">
        <v>408</v>
      </c>
      <c r="N810" s="87">
        <v>0.45</v>
      </c>
      <c r="O810" s="87">
        <v>7.6249999999999998E-3</v>
      </c>
      <c r="P810" s="87">
        <v>1830</v>
      </c>
      <c r="Q810" s="87">
        <v>1830</v>
      </c>
    </row>
    <row r="811" spans="2:17">
      <c r="B811" s="87">
        <v>188</v>
      </c>
      <c r="C811" s="87" t="s">
        <v>7</v>
      </c>
      <c r="D811" s="87">
        <v>5</v>
      </c>
      <c r="E811" s="87" t="s">
        <v>160</v>
      </c>
      <c r="F811" s="87" t="s">
        <v>11</v>
      </c>
      <c r="G811" s="87">
        <v>12</v>
      </c>
      <c r="H811" s="87" t="s">
        <v>247</v>
      </c>
      <c r="I811" s="87">
        <v>276</v>
      </c>
      <c r="J811" s="87">
        <v>12</v>
      </c>
      <c r="K811" s="87">
        <v>2</v>
      </c>
      <c r="L811" s="87" t="s">
        <v>495</v>
      </c>
      <c r="M811" s="87" t="s">
        <v>408</v>
      </c>
      <c r="N811" s="87">
        <v>0.45</v>
      </c>
      <c r="O811" s="87">
        <v>2.5416666666666669E-3</v>
      </c>
      <c r="P811" s="87">
        <v>610</v>
      </c>
      <c r="Q811" s="87">
        <v>610</v>
      </c>
    </row>
    <row r="812" spans="2:17">
      <c r="B812" s="87">
        <v>189</v>
      </c>
      <c r="C812" s="87" t="s">
        <v>7</v>
      </c>
      <c r="D812" s="87">
        <v>5</v>
      </c>
      <c r="E812" s="87" t="s">
        <v>160</v>
      </c>
      <c r="F812" s="87" t="s">
        <v>12</v>
      </c>
      <c r="G812" s="87">
        <v>12</v>
      </c>
      <c r="H812" s="87" t="s">
        <v>267</v>
      </c>
      <c r="I812" s="87">
        <v>300</v>
      </c>
      <c r="J812" s="87">
        <v>13</v>
      </c>
      <c r="K812" s="87">
        <v>2</v>
      </c>
      <c r="L812" s="87" t="s">
        <v>495</v>
      </c>
      <c r="M812" s="87" t="s">
        <v>408</v>
      </c>
      <c r="N812" s="87">
        <v>0.45</v>
      </c>
      <c r="O812" s="87">
        <v>8.437500000000001E-4</v>
      </c>
      <c r="P812" s="87">
        <v>202.5</v>
      </c>
      <c r="Q812" s="87">
        <v>202.5</v>
      </c>
    </row>
    <row r="813" spans="2:17">
      <c r="B813" s="87">
        <v>190</v>
      </c>
      <c r="C813" s="87" t="s">
        <v>7</v>
      </c>
      <c r="D813" s="87">
        <v>5</v>
      </c>
      <c r="E813" s="87" t="s">
        <v>160</v>
      </c>
      <c r="F813" s="87" t="s">
        <v>13</v>
      </c>
      <c r="G813" s="87">
        <v>12</v>
      </c>
      <c r="H813" s="87" t="s">
        <v>287</v>
      </c>
      <c r="I813" s="87">
        <v>324</v>
      </c>
      <c r="J813" s="87">
        <v>14</v>
      </c>
      <c r="K813" s="87">
        <v>2</v>
      </c>
      <c r="L813" s="87" t="s">
        <v>495</v>
      </c>
      <c r="M813" s="87" t="s">
        <v>408</v>
      </c>
      <c r="N813" s="87">
        <v>0.45</v>
      </c>
      <c r="O813" s="87">
        <v>2.8125000000000003E-4</v>
      </c>
      <c r="P813" s="87">
        <v>67.5</v>
      </c>
      <c r="Q813" s="87">
        <v>67.5</v>
      </c>
    </row>
    <row r="814" spans="2:17">
      <c r="B814" s="87">
        <v>191</v>
      </c>
      <c r="C814" s="87" t="s">
        <v>7</v>
      </c>
      <c r="D814" s="87">
        <v>5</v>
      </c>
      <c r="E814" s="87" t="s">
        <v>160</v>
      </c>
      <c r="F814" s="87" t="s">
        <v>14</v>
      </c>
      <c r="G814" s="87">
        <v>12</v>
      </c>
      <c r="H814" s="87" t="s">
        <v>307</v>
      </c>
      <c r="I814" s="87">
        <v>348</v>
      </c>
      <c r="J814" s="87">
        <v>15</v>
      </c>
      <c r="K814" s="87">
        <v>2</v>
      </c>
      <c r="L814" s="87" t="s">
        <v>495</v>
      </c>
      <c r="M814" s="87" t="s">
        <v>408</v>
      </c>
      <c r="N814" s="87">
        <v>0.45</v>
      </c>
      <c r="O814" s="87">
        <v>9.3750000000000002E-5</v>
      </c>
      <c r="P814" s="87">
        <v>22.5</v>
      </c>
      <c r="Q814" s="87">
        <v>22.5</v>
      </c>
    </row>
    <row r="815" spans="2:17">
      <c r="B815" s="87">
        <v>192</v>
      </c>
      <c r="C815" s="87" t="s">
        <v>7</v>
      </c>
      <c r="D815" s="87">
        <v>5</v>
      </c>
      <c r="E815" s="87" t="s">
        <v>160</v>
      </c>
      <c r="F815" s="87" t="s">
        <v>15</v>
      </c>
      <c r="G815" s="87">
        <v>12</v>
      </c>
      <c r="H815" s="87" t="s">
        <v>327</v>
      </c>
      <c r="I815" s="87">
        <v>372</v>
      </c>
      <c r="J815" s="87">
        <v>16</v>
      </c>
      <c r="K815" s="87">
        <v>2</v>
      </c>
      <c r="L815" s="87" t="s">
        <v>495</v>
      </c>
      <c r="M815" s="87" t="s">
        <v>408</v>
      </c>
      <c r="N815" s="87">
        <v>0.45</v>
      </c>
      <c r="O815" s="87">
        <v>3.1250000000000001E-5</v>
      </c>
      <c r="P815" s="87">
        <v>7.5</v>
      </c>
      <c r="Q815" s="87">
        <v>7.5</v>
      </c>
    </row>
    <row r="816" spans="2:17">
      <c r="B816" s="87">
        <v>193</v>
      </c>
      <c r="C816" s="87" t="s">
        <v>7</v>
      </c>
      <c r="D816" s="87">
        <v>1</v>
      </c>
      <c r="E816" s="87" t="s">
        <v>156</v>
      </c>
      <c r="F816" s="87" t="s">
        <v>0</v>
      </c>
      <c r="G816" s="87">
        <v>13</v>
      </c>
      <c r="H816" s="87" t="s">
        <v>28</v>
      </c>
      <c r="I816" s="87">
        <v>13</v>
      </c>
      <c r="J816" s="87">
        <v>1</v>
      </c>
      <c r="K816" s="87">
        <v>2</v>
      </c>
      <c r="L816" s="87" t="s">
        <v>495</v>
      </c>
      <c r="M816" s="87" t="s">
        <v>406</v>
      </c>
      <c r="N816" s="87">
        <v>25000</v>
      </c>
      <c r="O816" s="87">
        <v>450.23148148148147</v>
      </c>
      <c r="P816" s="87">
        <v>1945</v>
      </c>
      <c r="Q816" s="87">
        <v>1945</v>
      </c>
    </row>
    <row r="817" spans="2:17">
      <c r="B817" s="87">
        <v>194</v>
      </c>
      <c r="C817" s="87" t="s">
        <v>7</v>
      </c>
      <c r="D817" s="87">
        <v>1</v>
      </c>
      <c r="E817" s="87" t="s">
        <v>156</v>
      </c>
      <c r="F817" s="87" t="s">
        <v>1</v>
      </c>
      <c r="G817" s="87">
        <v>13</v>
      </c>
      <c r="H817" s="87" t="s">
        <v>48</v>
      </c>
      <c r="I817" s="87">
        <v>37</v>
      </c>
      <c r="J817" s="87">
        <v>2</v>
      </c>
      <c r="K817" s="87">
        <v>2</v>
      </c>
      <c r="L817" s="87" t="s">
        <v>495</v>
      </c>
      <c r="M817" s="87" t="s">
        <v>406</v>
      </c>
      <c r="N817" s="87">
        <v>25000</v>
      </c>
      <c r="O817" s="87">
        <v>149.88425925925927</v>
      </c>
      <c r="P817" s="87">
        <v>647.5</v>
      </c>
      <c r="Q817" s="87">
        <v>647.5</v>
      </c>
    </row>
    <row r="818" spans="2:17">
      <c r="B818" s="87">
        <v>195</v>
      </c>
      <c r="C818" s="87" t="s">
        <v>7</v>
      </c>
      <c r="D818" s="87">
        <v>1</v>
      </c>
      <c r="E818" s="87" t="s">
        <v>156</v>
      </c>
      <c r="F818" s="87" t="s">
        <v>2</v>
      </c>
      <c r="G818" s="87">
        <v>13</v>
      </c>
      <c r="H818" s="87" t="s">
        <v>68</v>
      </c>
      <c r="I818" s="87">
        <v>61</v>
      </c>
      <c r="J818" s="87">
        <v>3</v>
      </c>
      <c r="K818" s="87">
        <v>2</v>
      </c>
      <c r="L818" s="87" t="s">
        <v>495</v>
      </c>
      <c r="M818" s="87" t="s">
        <v>406</v>
      </c>
      <c r="N818" s="87">
        <v>25000</v>
      </c>
      <c r="O818" s="87">
        <v>49.768518518518519</v>
      </c>
      <c r="P818" s="87">
        <v>215</v>
      </c>
      <c r="Q818" s="87">
        <v>215</v>
      </c>
    </row>
    <row r="819" spans="2:17">
      <c r="B819" s="87">
        <v>196</v>
      </c>
      <c r="C819" s="87" t="s">
        <v>7</v>
      </c>
      <c r="D819" s="87">
        <v>1</v>
      </c>
      <c r="E819" s="87" t="s">
        <v>156</v>
      </c>
      <c r="F819" s="87" t="s">
        <v>3</v>
      </c>
      <c r="G819" s="87">
        <v>13</v>
      </c>
      <c r="H819" s="87" t="s">
        <v>88</v>
      </c>
      <c r="I819" s="87">
        <v>85</v>
      </c>
      <c r="J819" s="87">
        <v>4</v>
      </c>
      <c r="K819" s="87">
        <v>2</v>
      </c>
      <c r="L819" s="87" t="s">
        <v>495</v>
      </c>
      <c r="M819" s="87" t="s">
        <v>406</v>
      </c>
      <c r="N819" s="87">
        <v>25000</v>
      </c>
      <c r="O819" s="87">
        <v>16.782407407407405</v>
      </c>
      <c r="P819" s="87">
        <v>72.5</v>
      </c>
      <c r="Q819" s="87">
        <v>72.5</v>
      </c>
    </row>
    <row r="820" spans="2:17">
      <c r="B820" s="87">
        <v>197</v>
      </c>
      <c r="C820" s="87" t="s">
        <v>7</v>
      </c>
      <c r="D820" s="87">
        <v>3</v>
      </c>
      <c r="E820" s="87" t="s">
        <v>158</v>
      </c>
      <c r="F820" s="87" t="s">
        <v>4</v>
      </c>
      <c r="G820" s="87">
        <v>13</v>
      </c>
      <c r="H820" s="87" t="s">
        <v>108</v>
      </c>
      <c r="I820" s="87">
        <v>109</v>
      </c>
      <c r="J820" s="87">
        <v>5</v>
      </c>
      <c r="K820" s="87">
        <v>2</v>
      </c>
      <c r="L820" s="87" t="s">
        <v>495</v>
      </c>
      <c r="M820" s="87" t="s">
        <v>407</v>
      </c>
      <c r="N820" s="87">
        <v>330</v>
      </c>
      <c r="O820" s="87">
        <v>5.5534722222222221</v>
      </c>
      <c r="P820" s="87">
        <v>1817.5</v>
      </c>
      <c r="Q820" s="87">
        <v>1817.5</v>
      </c>
    </row>
    <row r="821" spans="2:17">
      <c r="B821" s="87">
        <v>198</v>
      </c>
      <c r="C821" s="87" t="s">
        <v>7</v>
      </c>
      <c r="D821" s="87">
        <v>3</v>
      </c>
      <c r="E821" s="87" t="s">
        <v>158</v>
      </c>
      <c r="F821" s="87" t="s">
        <v>5</v>
      </c>
      <c r="G821" s="87">
        <v>13</v>
      </c>
      <c r="H821" s="87" t="s">
        <v>128</v>
      </c>
      <c r="I821" s="87">
        <v>133</v>
      </c>
      <c r="J821" s="87">
        <v>6</v>
      </c>
      <c r="K821" s="87">
        <v>2</v>
      </c>
      <c r="L821" s="87" t="s">
        <v>495</v>
      </c>
      <c r="M821" s="87" t="s">
        <v>407</v>
      </c>
      <c r="N821" s="87">
        <v>330</v>
      </c>
      <c r="O821" s="87">
        <v>1.8486111111111112</v>
      </c>
      <c r="P821" s="87">
        <v>605</v>
      </c>
      <c r="Q821" s="87">
        <v>605</v>
      </c>
    </row>
    <row r="822" spans="2:17">
      <c r="B822" s="87">
        <v>199</v>
      </c>
      <c r="C822" s="87" t="s">
        <v>7</v>
      </c>
      <c r="D822" s="87">
        <v>3</v>
      </c>
      <c r="E822" s="87" t="s">
        <v>158</v>
      </c>
      <c r="F822" s="87" t="s">
        <v>6</v>
      </c>
      <c r="G822" s="87">
        <v>13</v>
      </c>
      <c r="H822" s="87" t="s">
        <v>148</v>
      </c>
      <c r="I822" s="87">
        <v>157</v>
      </c>
      <c r="J822" s="87">
        <v>7</v>
      </c>
      <c r="K822" s="87">
        <v>2</v>
      </c>
      <c r="L822" s="87" t="s">
        <v>495</v>
      </c>
      <c r="M822" s="87" t="s">
        <v>407</v>
      </c>
      <c r="N822" s="87">
        <v>330</v>
      </c>
      <c r="O822" s="87">
        <v>0.61875000000000002</v>
      </c>
      <c r="P822" s="87">
        <v>202.5</v>
      </c>
      <c r="Q822" s="87">
        <v>202.5</v>
      </c>
    </row>
    <row r="823" spans="2:17">
      <c r="B823" s="87">
        <v>200</v>
      </c>
      <c r="C823" s="87" t="s">
        <v>7</v>
      </c>
      <c r="D823" s="87">
        <v>3</v>
      </c>
      <c r="E823" s="87" t="s">
        <v>158</v>
      </c>
      <c r="F823" s="87" t="s">
        <v>7</v>
      </c>
      <c r="G823" s="87">
        <v>13</v>
      </c>
      <c r="H823" s="87" t="s">
        <v>168</v>
      </c>
      <c r="I823" s="87">
        <v>181</v>
      </c>
      <c r="J823" s="87">
        <v>8</v>
      </c>
      <c r="K823" s="87">
        <v>2</v>
      </c>
      <c r="L823" s="87" t="s">
        <v>495</v>
      </c>
      <c r="M823" s="87" t="s">
        <v>407</v>
      </c>
      <c r="N823" s="87">
        <v>330</v>
      </c>
      <c r="O823" s="87">
        <v>0.20625000000000002</v>
      </c>
      <c r="P823" s="87">
        <v>67.5</v>
      </c>
      <c r="Q823" s="87">
        <v>67.5</v>
      </c>
    </row>
    <row r="824" spans="2:17">
      <c r="B824" s="87">
        <v>201</v>
      </c>
      <c r="C824" s="87" t="s">
        <v>7</v>
      </c>
      <c r="D824" s="87">
        <v>3</v>
      </c>
      <c r="E824" s="87" t="s">
        <v>158</v>
      </c>
      <c r="F824" s="87" t="s">
        <v>8</v>
      </c>
      <c r="G824" s="87">
        <v>13</v>
      </c>
      <c r="H824" s="87" t="s">
        <v>188</v>
      </c>
      <c r="I824" s="87">
        <v>205</v>
      </c>
      <c r="J824" s="87">
        <v>9</v>
      </c>
      <c r="K824" s="87">
        <v>2</v>
      </c>
      <c r="L824" s="87" t="s">
        <v>495</v>
      </c>
      <c r="M824" s="87" t="s">
        <v>407</v>
      </c>
      <c r="N824" s="87">
        <v>330</v>
      </c>
      <c r="O824" s="87">
        <v>6.8749999999999992E-2</v>
      </c>
      <c r="P824" s="87">
        <v>22.5</v>
      </c>
      <c r="Q824" s="87">
        <v>22.5</v>
      </c>
    </row>
    <row r="825" spans="2:17">
      <c r="B825" s="87">
        <v>202</v>
      </c>
      <c r="C825" s="87" t="s">
        <v>7</v>
      </c>
      <c r="D825" s="87">
        <v>3</v>
      </c>
      <c r="E825" s="87" t="s">
        <v>158</v>
      </c>
      <c r="F825" s="87" t="s">
        <v>9</v>
      </c>
      <c r="G825" s="87">
        <v>13</v>
      </c>
      <c r="H825" s="87" t="s">
        <v>208</v>
      </c>
      <c r="I825" s="87">
        <v>229</v>
      </c>
      <c r="J825" s="87">
        <v>10</v>
      </c>
      <c r="K825" s="87">
        <v>2</v>
      </c>
      <c r="L825" s="87" t="s">
        <v>495</v>
      </c>
      <c r="M825" s="87" t="s">
        <v>407</v>
      </c>
      <c r="N825" s="87">
        <v>330</v>
      </c>
      <c r="O825" s="87">
        <v>2.2916666666666669E-2</v>
      </c>
      <c r="P825" s="87">
        <v>7.5</v>
      </c>
      <c r="Q825" s="87">
        <v>7.5</v>
      </c>
    </row>
    <row r="826" spans="2:17">
      <c r="B826" s="87">
        <v>203</v>
      </c>
      <c r="C826" s="87" t="s">
        <v>7</v>
      </c>
      <c r="D826" s="87">
        <v>5</v>
      </c>
      <c r="E826" s="87" t="s">
        <v>160</v>
      </c>
      <c r="F826" s="87" t="s">
        <v>10</v>
      </c>
      <c r="G826" s="87">
        <v>13</v>
      </c>
      <c r="H826" s="87" t="s">
        <v>228</v>
      </c>
      <c r="I826" s="87">
        <v>253</v>
      </c>
      <c r="J826" s="87">
        <v>11</v>
      </c>
      <c r="K826" s="87">
        <v>2</v>
      </c>
      <c r="L826" s="87" t="s">
        <v>495</v>
      </c>
      <c r="M826" s="87" t="s">
        <v>408</v>
      </c>
      <c r="N826" s="87">
        <v>0.45</v>
      </c>
      <c r="O826" s="87">
        <v>7.6249999999999998E-3</v>
      </c>
      <c r="P826" s="87">
        <v>1830</v>
      </c>
      <c r="Q826" s="87">
        <v>1830</v>
      </c>
    </row>
    <row r="827" spans="2:17">
      <c r="B827" s="87">
        <v>204</v>
      </c>
      <c r="C827" s="87" t="s">
        <v>7</v>
      </c>
      <c r="D827" s="87">
        <v>5</v>
      </c>
      <c r="E827" s="87" t="s">
        <v>160</v>
      </c>
      <c r="F827" s="87" t="s">
        <v>11</v>
      </c>
      <c r="G827" s="87">
        <v>13</v>
      </c>
      <c r="H827" s="87" t="s">
        <v>248</v>
      </c>
      <c r="I827" s="87">
        <v>277</v>
      </c>
      <c r="J827" s="87">
        <v>12</v>
      </c>
      <c r="K827" s="87">
        <v>2</v>
      </c>
      <c r="L827" s="87" t="s">
        <v>495</v>
      </c>
      <c r="M827" s="87" t="s">
        <v>408</v>
      </c>
      <c r="N827" s="87">
        <v>0.45</v>
      </c>
      <c r="O827" s="87">
        <v>2.5416666666666669E-3</v>
      </c>
      <c r="P827" s="87">
        <v>610</v>
      </c>
      <c r="Q827" s="87">
        <v>610</v>
      </c>
    </row>
    <row r="828" spans="2:17">
      <c r="B828" s="87">
        <v>205</v>
      </c>
      <c r="C828" s="87" t="s">
        <v>7</v>
      </c>
      <c r="D828" s="87">
        <v>5</v>
      </c>
      <c r="E828" s="87" t="s">
        <v>160</v>
      </c>
      <c r="F828" s="87" t="s">
        <v>12</v>
      </c>
      <c r="G828" s="87">
        <v>13</v>
      </c>
      <c r="H828" s="87" t="s">
        <v>268</v>
      </c>
      <c r="I828" s="87">
        <v>301</v>
      </c>
      <c r="J828" s="87">
        <v>13</v>
      </c>
      <c r="K828" s="87">
        <v>2</v>
      </c>
      <c r="L828" s="87" t="s">
        <v>495</v>
      </c>
      <c r="M828" s="87" t="s">
        <v>408</v>
      </c>
      <c r="N828" s="87">
        <v>0.45</v>
      </c>
      <c r="O828" s="87">
        <v>8.437500000000001E-4</v>
      </c>
      <c r="P828" s="87">
        <v>202.5</v>
      </c>
      <c r="Q828" s="87">
        <v>202.5</v>
      </c>
    </row>
    <row r="829" spans="2:17">
      <c r="B829" s="87">
        <v>206</v>
      </c>
      <c r="C829" s="87" t="s">
        <v>7</v>
      </c>
      <c r="D829" s="87">
        <v>5</v>
      </c>
      <c r="E829" s="87" t="s">
        <v>160</v>
      </c>
      <c r="F829" s="87" t="s">
        <v>13</v>
      </c>
      <c r="G829" s="87">
        <v>13</v>
      </c>
      <c r="H829" s="87" t="s">
        <v>288</v>
      </c>
      <c r="I829" s="87">
        <v>325</v>
      </c>
      <c r="J829" s="87">
        <v>14</v>
      </c>
      <c r="K829" s="87">
        <v>2</v>
      </c>
      <c r="L829" s="87" t="s">
        <v>495</v>
      </c>
      <c r="M829" s="87" t="s">
        <v>408</v>
      </c>
      <c r="N829" s="87">
        <v>0.45</v>
      </c>
      <c r="O829" s="87">
        <v>2.8125000000000003E-4</v>
      </c>
      <c r="P829" s="87">
        <v>67.5</v>
      </c>
      <c r="Q829" s="87">
        <v>67.5</v>
      </c>
    </row>
    <row r="830" spans="2:17">
      <c r="B830" s="87">
        <v>207</v>
      </c>
      <c r="C830" s="87" t="s">
        <v>7</v>
      </c>
      <c r="D830" s="87">
        <v>5</v>
      </c>
      <c r="E830" s="87" t="s">
        <v>160</v>
      </c>
      <c r="F830" s="87" t="s">
        <v>14</v>
      </c>
      <c r="G830" s="87">
        <v>13</v>
      </c>
      <c r="H830" s="87" t="s">
        <v>308</v>
      </c>
      <c r="I830" s="87">
        <v>349</v>
      </c>
      <c r="J830" s="87">
        <v>15</v>
      </c>
      <c r="K830" s="87">
        <v>2</v>
      </c>
      <c r="L830" s="87" t="s">
        <v>495</v>
      </c>
      <c r="M830" s="87" t="s">
        <v>408</v>
      </c>
      <c r="N830" s="87">
        <v>0.45</v>
      </c>
      <c r="O830" s="87">
        <v>9.3750000000000002E-5</v>
      </c>
      <c r="P830" s="87">
        <v>22.5</v>
      </c>
      <c r="Q830" s="87">
        <v>22.5</v>
      </c>
    </row>
    <row r="831" spans="2:17">
      <c r="B831" s="87">
        <v>208</v>
      </c>
      <c r="C831" s="87" t="s">
        <v>7</v>
      </c>
      <c r="D831" s="87">
        <v>5</v>
      </c>
      <c r="E831" s="87" t="s">
        <v>160</v>
      </c>
      <c r="F831" s="87" t="s">
        <v>15</v>
      </c>
      <c r="G831" s="87">
        <v>13</v>
      </c>
      <c r="H831" s="87" t="s">
        <v>328</v>
      </c>
      <c r="I831" s="87">
        <v>373</v>
      </c>
      <c r="J831" s="87">
        <v>16</v>
      </c>
      <c r="K831" s="87">
        <v>2</v>
      </c>
      <c r="L831" s="87" t="s">
        <v>495</v>
      </c>
      <c r="M831" s="87" t="s">
        <v>408</v>
      </c>
      <c r="N831" s="87">
        <v>0.45</v>
      </c>
      <c r="O831" s="87">
        <v>3.1250000000000001E-5</v>
      </c>
      <c r="P831" s="87">
        <v>7.5</v>
      </c>
      <c r="Q831" s="87">
        <v>7.5</v>
      </c>
    </row>
    <row r="832" spans="2:17">
      <c r="B832" s="87">
        <v>209</v>
      </c>
      <c r="C832" s="87" t="s">
        <v>7</v>
      </c>
      <c r="D832" s="87">
        <v>1</v>
      </c>
      <c r="E832" s="87" t="s">
        <v>156</v>
      </c>
      <c r="F832" s="87" t="s">
        <v>0</v>
      </c>
      <c r="G832" s="87">
        <v>14</v>
      </c>
      <c r="H832" s="87" t="s">
        <v>29</v>
      </c>
      <c r="I832" s="87">
        <v>14</v>
      </c>
      <c r="J832" s="87">
        <v>1</v>
      </c>
      <c r="K832" s="87">
        <v>2</v>
      </c>
      <c r="L832" s="87" t="s">
        <v>495</v>
      </c>
      <c r="M832" s="87" t="s">
        <v>406</v>
      </c>
      <c r="N832" s="87">
        <v>25000</v>
      </c>
      <c r="O832" s="87">
        <v>450.23148148148147</v>
      </c>
      <c r="P832" s="87">
        <v>1945</v>
      </c>
      <c r="Q832" s="87">
        <v>1945</v>
      </c>
    </row>
    <row r="833" spans="2:17">
      <c r="B833" s="87">
        <v>210</v>
      </c>
      <c r="C833" s="87" t="s">
        <v>7</v>
      </c>
      <c r="D833" s="87">
        <v>1</v>
      </c>
      <c r="E833" s="87" t="s">
        <v>156</v>
      </c>
      <c r="F833" s="87" t="s">
        <v>1</v>
      </c>
      <c r="G833" s="87">
        <v>14</v>
      </c>
      <c r="H833" s="87" t="s">
        <v>49</v>
      </c>
      <c r="I833" s="87">
        <v>38</v>
      </c>
      <c r="J833" s="87">
        <v>2</v>
      </c>
      <c r="K833" s="87">
        <v>2</v>
      </c>
      <c r="L833" s="87" t="s">
        <v>495</v>
      </c>
      <c r="M833" s="87" t="s">
        <v>406</v>
      </c>
      <c r="N833" s="87">
        <v>25000</v>
      </c>
      <c r="O833" s="87">
        <v>149.88425925925927</v>
      </c>
      <c r="P833" s="87">
        <v>647.5</v>
      </c>
      <c r="Q833" s="87">
        <v>647.5</v>
      </c>
    </row>
    <row r="834" spans="2:17">
      <c r="B834" s="87">
        <v>211</v>
      </c>
      <c r="C834" s="87" t="s">
        <v>7</v>
      </c>
      <c r="D834" s="87">
        <v>1</v>
      </c>
      <c r="E834" s="87" t="s">
        <v>156</v>
      </c>
      <c r="F834" s="87" t="s">
        <v>2</v>
      </c>
      <c r="G834" s="87">
        <v>14</v>
      </c>
      <c r="H834" s="87" t="s">
        <v>69</v>
      </c>
      <c r="I834" s="87">
        <v>62</v>
      </c>
      <c r="J834" s="87">
        <v>3</v>
      </c>
      <c r="K834" s="87">
        <v>2</v>
      </c>
      <c r="L834" s="87" t="s">
        <v>495</v>
      </c>
      <c r="M834" s="87" t="s">
        <v>406</v>
      </c>
      <c r="N834" s="87">
        <v>25000</v>
      </c>
      <c r="O834" s="87">
        <v>49.768518518518519</v>
      </c>
      <c r="P834" s="87">
        <v>215</v>
      </c>
      <c r="Q834" s="87">
        <v>215</v>
      </c>
    </row>
    <row r="835" spans="2:17">
      <c r="B835" s="87">
        <v>212</v>
      </c>
      <c r="C835" s="87" t="s">
        <v>7</v>
      </c>
      <c r="D835" s="87">
        <v>1</v>
      </c>
      <c r="E835" s="87" t="s">
        <v>156</v>
      </c>
      <c r="F835" s="87" t="s">
        <v>3</v>
      </c>
      <c r="G835" s="87">
        <v>14</v>
      </c>
      <c r="H835" s="87" t="s">
        <v>89</v>
      </c>
      <c r="I835" s="87">
        <v>86</v>
      </c>
      <c r="J835" s="87">
        <v>4</v>
      </c>
      <c r="K835" s="87">
        <v>2</v>
      </c>
      <c r="L835" s="87" t="s">
        <v>495</v>
      </c>
      <c r="M835" s="87" t="s">
        <v>406</v>
      </c>
      <c r="N835" s="87">
        <v>25000</v>
      </c>
      <c r="O835" s="87">
        <v>16.782407407407405</v>
      </c>
      <c r="P835" s="87">
        <v>72.5</v>
      </c>
      <c r="Q835" s="87">
        <v>72.5</v>
      </c>
    </row>
    <row r="836" spans="2:17">
      <c r="B836" s="87">
        <v>213</v>
      </c>
      <c r="C836" s="87" t="s">
        <v>7</v>
      </c>
      <c r="D836" s="87">
        <v>3</v>
      </c>
      <c r="E836" s="87" t="s">
        <v>158</v>
      </c>
      <c r="F836" s="87" t="s">
        <v>4</v>
      </c>
      <c r="G836" s="87">
        <v>14</v>
      </c>
      <c r="H836" s="87" t="s">
        <v>109</v>
      </c>
      <c r="I836" s="87">
        <v>110</v>
      </c>
      <c r="J836" s="87">
        <v>5</v>
      </c>
      <c r="K836" s="87">
        <v>2</v>
      </c>
      <c r="L836" s="87" t="s">
        <v>495</v>
      </c>
      <c r="M836" s="87" t="s">
        <v>407</v>
      </c>
      <c r="N836" s="87">
        <v>330</v>
      </c>
      <c r="O836" s="87">
        <v>5.5534722222222221</v>
      </c>
      <c r="P836" s="87">
        <v>1817.5</v>
      </c>
      <c r="Q836" s="87">
        <v>1817.5</v>
      </c>
    </row>
    <row r="837" spans="2:17">
      <c r="B837" s="87">
        <v>214</v>
      </c>
      <c r="C837" s="87" t="s">
        <v>7</v>
      </c>
      <c r="D837" s="87">
        <v>3</v>
      </c>
      <c r="E837" s="87" t="s">
        <v>158</v>
      </c>
      <c r="F837" s="87" t="s">
        <v>5</v>
      </c>
      <c r="G837" s="87">
        <v>14</v>
      </c>
      <c r="H837" s="87" t="s">
        <v>129</v>
      </c>
      <c r="I837" s="87">
        <v>134</v>
      </c>
      <c r="J837" s="87">
        <v>6</v>
      </c>
      <c r="K837" s="87">
        <v>2</v>
      </c>
      <c r="L837" s="87" t="s">
        <v>495</v>
      </c>
      <c r="M837" s="87" t="s">
        <v>407</v>
      </c>
      <c r="N837" s="87">
        <v>330</v>
      </c>
      <c r="O837" s="87">
        <v>1.8486111111111112</v>
      </c>
      <c r="P837" s="87">
        <v>605</v>
      </c>
      <c r="Q837" s="87">
        <v>605</v>
      </c>
    </row>
    <row r="838" spans="2:17">
      <c r="B838" s="87">
        <v>215</v>
      </c>
      <c r="C838" s="87" t="s">
        <v>7</v>
      </c>
      <c r="D838" s="87">
        <v>3</v>
      </c>
      <c r="E838" s="87" t="s">
        <v>158</v>
      </c>
      <c r="F838" s="87" t="s">
        <v>6</v>
      </c>
      <c r="G838" s="87">
        <v>14</v>
      </c>
      <c r="H838" s="87" t="s">
        <v>149</v>
      </c>
      <c r="I838" s="87">
        <v>158</v>
      </c>
      <c r="J838" s="87">
        <v>7</v>
      </c>
      <c r="K838" s="87">
        <v>2</v>
      </c>
      <c r="L838" s="87" t="s">
        <v>495</v>
      </c>
      <c r="M838" s="87" t="s">
        <v>407</v>
      </c>
      <c r="N838" s="87">
        <v>330</v>
      </c>
      <c r="O838" s="87">
        <v>0.61875000000000002</v>
      </c>
      <c r="P838" s="87">
        <v>202.5</v>
      </c>
      <c r="Q838" s="87">
        <v>202.5</v>
      </c>
    </row>
    <row r="839" spans="2:17">
      <c r="B839" s="87">
        <v>216</v>
      </c>
      <c r="C839" s="87" t="s">
        <v>7</v>
      </c>
      <c r="D839" s="87">
        <v>3</v>
      </c>
      <c r="E839" s="87" t="s">
        <v>158</v>
      </c>
      <c r="F839" s="87" t="s">
        <v>7</v>
      </c>
      <c r="G839" s="87">
        <v>14</v>
      </c>
      <c r="H839" s="87" t="s">
        <v>169</v>
      </c>
      <c r="I839" s="87">
        <v>182</v>
      </c>
      <c r="J839" s="87">
        <v>8</v>
      </c>
      <c r="K839" s="87">
        <v>2</v>
      </c>
      <c r="L839" s="87" t="s">
        <v>495</v>
      </c>
      <c r="M839" s="87" t="s">
        <v>407</v>
      </c>
      <c r="N839" s="87">
        <v>330</v>
      </c>
      <c r="O839" s="87">
        <v>0.20625000000000002</v>
      </c>
      <c r="P839" s="87">
        <v>67.5</v>
      </c>
      <c r="Q839" s="87">
        <v>67.5</v>
      </c>
    </row>
    <row r="840" spans="2:17">
      <c r="B840" s="87">
        <v>217</v>
      </c>
      <c r="C840" s="87" t="s">
        <v>7</v>
      </c>
      <c r="D840" s="87">
        <v>3</v>
      </c>
      <c r="E840" s="87" t="s">
        <v>158</v>
      </c>
      <c r="F840" s="87" t="s">
        <v>8</v>
      </c>
      <c r="G840" s="87">
        <v>14</v>
      </c>
      <c r="H840" s="87" t="s">
        <v>189</v>
      </c>
      <c r="I840" s="87">
        <v>206</v>
      </c>
      <c r="J840" s="87">
        <v>9</v>
      </c>
      <c r="K840" s="87">
        <v>2</v>
      </c>
      <c r="L840" s="87" t="s">
        <v>495</v>
      </c>
      <c r="M840" s="87" t="s">
        <v>407</v>
      </c>
      <c r="N840" s="87">
        <v>330</v>
      </c>
      <c r="O840" s="87">
        <v>6.8749999999999992E-2</v>
      </c>
      <c r="P840" s="87">
        <v>22.5</v>
      </c>
      <c r="Q840" s="87">
        <v>22.5</v>
      </c>
    </row>
    <row r="841" spans="2:17">
      <c r="B841" s="87">
        <v>218</v>
      </c>
      <c r="C841" s="87" t="s">
        <v>7</v>
      </c>
      <c r="D841" s="87">
        <v>3</v>
      </c>
      <c r="E841" s="87" t="s">
        <v>158</v>
      </c>
      <c r="F841" s="87" t="s">
        <v>9</v>
      </c>
      <c r="G841" s="87">
        <v>14</v>
      </c>
      <c r="H841" s="87" t="s">
        <v>209</v>
      </c>
      <c r="I841" s="87">
        <v>230</v>
      </c>
      <c r="J841" s="87">
        <v>10</v>
      </c>
      <c r="K841" s="87">
        <v>2</v>
      </c>
      <c r="L841" s="87" t="s">
        <v>495</v>
      </c>
      <c r="M841" s="87" t="s">
        <v>407</v>
      </c>
      <c r="N841" s="87">
        <v>330</v>
      </c>
      <c r="O841" s="87">
        <v>2.2916666666666669E-2</v>
      </c>
      <c r="P841" s="87">
        <v>7.5</v>
      </c>
      <c r="Q841" s="87">
        <v>7.5</v>
      </c>
    </row>
    <row r="842" spans="2:17">
      <c r="B842" s="87">
        <v>219</v>
      </c>
      <c r="C842" s="87" t="s">
        <v>7</v>
      </c>
      <c r="D842" s="87">
        <v>5</v>
      </c>
      <c r="E842" s="87" t="s">
        <v>160</v>
      </c>
      <c r="F842" s="87" t="s">
        <v>10</v>
      </c>
      <c r="G842" s="87">
        <v>14</v>
      </c>
      <c r="H842" s="87" t="s">
        <v>229</v>
      </c>
      <c r="I842" s="87">
        <v>254</v>
      </c>
      <c r="J842" s="87">
        <v>11</v>
      </c>
      <c r="K842" s="87">
        <v>2</v>
      </c>
      <c r="L842" s="87" t="s">
        <v>495</v>
      </c>
      <c r="M842" s="87" t="s">
        <v>408</v>
      </c>
      <c r="N842" s="87">
        <v>0.45</v>
      </c>
      <c r="O842" s="87">
        <v>7.6249999999999998E-3</v>
      </c>
      <c r="P842" s="87">
        <v>1830</v>
      </c>
      <c r="Q842" s="87">
        <v>1830</v>
      </c>
    </row>
    <row r="843" spans="2:17">
      <c r="B843" s="87">
        <v>220</v>
      </c>
      <c r="C843" s="87" t="s">
        <v>7</v>
      </c>
      <c r="D843" s="87">
        <v>5</v>
      </c>
      <c r="E843" s="87" t="s">
        <v>160</v>
      </c>
      <c r="F843" s="87" t="s">
        <v>11</v>
      </c>
      <c r="G843" s="87">
        <v>14</v>
      </c>
      <c r="H843" s="87" t="s">
        <v>249</v>
      </c>
      <c r="I843" s="87">
        <v>278</v>
      </c>
      <c r="J843" s="87">
        <v>12</v>
      </c>
      <c r="K843" s="87">
        <v>2</v>
      </c>
      <c r="L843" s="87" t="s">
        <v>495</v>
      </c>
      <c r="M843" s="87" t="s">
        <v>408</v>
      </c>
      <c r="N843" s="87">
        <v>0.45</v>
      </c>
      <c r="O843" s="87">
        <v>2.5416666666666669E-3</v>
      </c>
      <c r="P843" s="87">
        <v>610</v>
      </c>
      <c r="Q843" s="87">
        <v>610</v>
      </c>
    </row>
    <row r="844" spans="2:17">
      <c r="B844" s="87">
        <v>221</v>
      </c>
      <c r="C844" s="87" t="s">
        <v>7</v>
      </c>
      <c r="D844" s="87">
        <v>5</v>
      </c>
      <c r="E844" s="87" t="s">
        <v>160</v>
      </c>
      <c r="F844" s="87" t="s">
        <v>12</v>
      </c>
      <c r="G844" s="87">
        <v>14</v>
      </c>
      <c r="H844" s="87" t="s">
        <v>269</v>
      </c>
      <c r="I844" s="87">
        <v>302</v>
      </c>
      <c r="J844" s="87">
        <v>13</v>
      </c>
      <c r="K844" s="87">
        <v>2</v>
      </c>
      <c r="L844" s="87" t="s">
        <v>495</v>
      </c>
      <c r="M844" s="87" t="s">
        <v>408</v>
      </c>
      <c r="N844" s="87">
        <v>0.45</v>
      </c>
      <c r="O844" s="87">
        <v>8.437500000000001E-4</v>
      </c>
      <c r="P844" s="87">
        <v>202.5</v>
      </c>
      <c r="Q844" s="87">
        <v>202.5</v>
      </c>
    </row>
    <row r="845" spans="2:17">
      <c r="B845" s="87">
        <v>222</v>
      </c>
      <c r="C845" s="87" t="s">
        <v>7</v>
      </c>
      <c r="D845" s="87">
        <v>5</v>
      </c>
      <c r="E845" s="87" t="s">
        <v>160</v>
      </c>
      <c r="F845" s="87" t="s">
        <v>13</v>
      </c>
      <c r="G845" s="87">
        <v>14</v>
      </c>
      <c r="H845" s="87" t="s">
        <v>289</v>
      </c>
      <c r="I845" s="87">
        <v>326</v>
      </c>
      <c r="J845" s="87">
        <v>14</v>
      </c>
      <c r="K845" s="87">
        <v>2</v>
      </c>
      <c r="L845" s="87" t="s">
        <v>495</v>
      </c>
      <c r="M845" s="87" t="s">
        <v>408</v>
      </c>
      <c r="N845" s="87">
        <v>0.45</v>
      </c>
      <c r="O845" s="87">
        <v>2.8125000000000003E-4</v>
      </c>
      <c r="P845" s="87">
        <v>67.5</v>
      </c>
      <c r="Q845" s="87">
        <v>67.5</v>
      </c>
    </row>
    <row r="846" spans="2:17">
      <c r="B846" s="87">
        <v>223</v>
      </c>
      <c r="C846" s="87" t="s">
        <v>7</v>
      </c>
      <c r="D846" s="87">
        <v>5</v>
      </c>
      <c r="E846" s="87" t="s">
        <v>160</v>
      </c>
      <c r="F846" s="87" t="s">
        <v>14</v>
      </c>
      <c r="G846" s="87">
        <v>14</v>
      </c>
      <c r="H846" s="87" t="s">
        <v>309</v>
      </c>
      <c r="I846" s="87">
        <v>350</v>
      </c>
      <c r="J846" s="87">
        <v>15</v>
      </c>
      <c r="K846" s="87">
        <v>2</v>
      </c>
      <c r="L846" s="87" t="s">
        <v>495</v>
      </c>
      <c r="M846" s="87" t="s">
        <v>408</v>
      </c>
      <c r="N846" s="87">
        <v>0.45</v>
      </c>
      <c r="O846" s="87">
        <v>9.3750000000000002E-5</v>
      </c>
      <c r="P846" s="87">
        <v>22.5</v>
      </c>
      <c r="Q846" s="87">
        <v>22.5</v>
      </c>
    </row>
    <row r="847" spans="2:17">
      <c r="B847" s="87">
        <v>224</v>
      </c>
      <c r="C847" s="87" t="s">
        <v>7</v>
      </c>
      <c r="D847" s="87">
        <v>5</v>
      </c>
      <c r="E847" s="87" t="s">
        <v>160</v>
      </c>
      <c r="F847" s="87" t="s">
        <v>15</v>
      </c>
      <c r="G847" s="87">
        <v>14</v>
      </c>
      <c r="H847" s="87" t="s">
        <v>329</v>
      </c>
      <c r="I847" s="87">
        <v>374</v>
      </c>
      <c r="J847" s="87">
        <v>16</v>
      </c>
      <c r="K847" s="87">
        <v>2</v>
      </c>
      <c r="L847" s="87" t="s">
        <v>495</v>
      </c>
      <c r="M847" s="87" t="s">
        <v>408</v>
      </c>
      <c r="N847" s="87">
        <v>0.45</v>
      </c>
      <c r="O847" s="87">
        <v>3.1250000000000001E-5</v>
      </c>
      <c r="P847" s="87">
        <v>7.5</v>
      </c>
      <c r="Q847" s="87">
        <v>7.5</v>
      </c>
    </row>
    <row r="848" spans="2:17">
      <c r="B848" s="87">
        <v>225</v>
      </c>
      <c r="C848" s="87" t="s">
        <v>7</v>
      </c>
      <c r="D848" s="87">
        <v>1</v>
      </c>
      <c r="E848" s="87" t="s">
        <v>156</v>
      </c>
      <c r="F848" s="87" t="s">
        <v>0</v>
      </c>
      <c r="G848" s="87">
        <v>15</v>
      </c>
      <c r="H848" s="87" t="s">
        <v>30</v>
      </c>
      <c r="I848" s="87">
        <v>15</v>
      </c>
      <c r="J848" s="87">
        <v>1</v>
      </c>
      <c r="K848" s="87">
        <v>2</v>
      </c>
      <c r="L848" s="87" t="s">
        <v>495</v>
      </c>
      <c r="M848" s="87" t="s">
        <v>406</v>
      </c>
      <c r="N848" s="87">
        <v>25000</v>
      </c>
      <c r="O848" s="87">
        <v>450.23148148148147</v>
      </c>
      <c r="P848" s="87">
        <v>1945</v>
      </c>
      <c r="Q848" s="87">
        <v>1945</v>
      </c>
    </row>
    <row r="849" spans="2:17">
      <c r="B849" s="87">
        <v>226</v>
      </c>
      <c r="C849" s="87" t="s">
        <v>7</v>
      </c>
      <c r="D849" s="87">
        <v>1</v>
      </c>
      <c r="E849" s="87" t="s">
        <v>156</v>
      </c>
      <c r="F849" s="87" t="s">
        <v>1</v>
      </c>
      <c r="G849" s="87">
        <v>15</v>
      </c>
      <c r="H849" s="87" t="s">
        <v>50</v>
      </c>
      <c r="I849" s="87">
        <v>39</v>
      </c>
      <c r="J849" s="87">
        <v>2</v>
      </c>
      <c r="K849" s="87">
        <v>2</v>
      </c>
      <c r="L849" s="87" t="s">
        <v>495</v>
      </c>
      <c r="M849" s="87" t="s">
        <v>406</v>
      </c>
      <c r="N849" s="87">
        <v>25000</v>
      </c>
      <c r="O849" s="87">
        <v>149.88425925925927</v>
      </c>
      <c r="P849" s="87">
        <v>647.5</v>
      </c>
      <c r="Q849" s="87">
        <v>647.5</v>
      </c>
    </row>
    <row r="850" spans="2:17">
      <c r="B850" s="87">
        <v>227</v>
      </c>
      <c r="C850" s="87" t="s">
        <v>7</v>
      </c>
      <c r="D850" s="87">
        <v>1</v>
      </c>
      <c r="E850" s="87" t="s">
        <v>156</v>
      </c>
      <c r="F850" s="87" t="s">
        <v>2</v>
      </c>
      <c r="G850" s="87">
        <v>15</v>
      </c>
      <c r="H850" s="87" t="s">
        <v>70</v>
      </c>
      <c r="I850" s="87">
        <v>63</v>
      </c>
      <c r="J850" s="87">
        <v>3</v>
      </c>
      <c r="K850" s="87">
        <v>2</v>
      </c>
      <c r="L850" s="87" t="s">
        <v>495</v>
      </c>
      <c r="M850" s="87" t="s">
        <v>406</v>
      </c>
      <c r="N850" s="87">
        <v>25000</v>
      </c>
      <c r="O850" s="87">
        <v>49.768518518518519</v>
      </c>
      <c r="P850" s="87">
        <v>215</v>
      </c>
      <c r="Q850" s="87">
        <v>215</v>
      </c>
    </row>
    <row r="851" spans="2:17">
      <c r="B851" s="87">
        <v>228</v>
      </c>
      <c r="C851" s="87" t="s">
        <v>7</v>
      </c>
      <c r="D851" s="87">
        <v>1</v>
      </c>
      <c r="E851" s="87" t="s">
        <v>156</v>
      </c>
      <c r="F851" s="87" t="s">
        <v>3</v>
      </c>
      <c r="G851" s="87">
        <v>15</v>
      </c>
      <c r="H851" s="87" t="s">
        <v>90</v>
      </c>
      <c r="I851" s="87">
        <v>87</v>
      </c>
      <c r="J851" s="87">
        <v>4</v>
      </c>
      <c r="K851" s="87">
        <v>2</v>
      </c>
      <c r="L851" s="87" t="s">
        <v>495</v>
      </c>
      <c r="M851" s="87" t="s">
        <v>406</v>
      </c>
      <c r="N851" s="87">
        <v>25000</v>
      </c>
      <c r="O851" s="87">
        <v>16.782407407407405</v>
      </c>
      <c r="P851" s="87">
        <v>72.5</v>
      </c>
      <c r="Q851" s="87">
        <v>72.5</v>
      </c>
    </row>
    <row r="852" spans="2:17">
      <c r="B852" s="87">
        <v>229</v>
      </c>
      <c r="C852" s="87" t="s">
        <v>7</v>
      </c>
      <c r="D852" s="87">
        <v>3</v>
      </c>
      <c r="E852" s="87" t="s">
        <v>158</v>
      </c>
      <c r="F852" s="87" t="s">
        <v>4</v>
      </c>
      <c r="G852" s="87">
        <v>15</v>
      </c>
      <c r="H852" s="87" t="s">
        <v>110</v>
      </c>
      <c r="I852" s="87">
        <v>111</v>
      </c>
      <c r="J852" s="87">
        <v>5</v>
      </c>
      <c r="K852" s="87">
        <v>2</v>
      </c>
      <c r="L852" s="87" t="s">
        <v>495</v>
      </c>
      <c r="M852" s="87" t="s">
        <v>407</v>
      </c>
      <c r="N852" s="87">
        <v>330</v>
      </c>
      <c r="O852" s="87">
        <v>5.5534722222222221</v>
      </c>
      <c r="P852" s="87">
        <v>1817.5</v>
      </c>
      <c r="Q852" s="87">
        <v>1817.5</v>
      </c>
    </row>
    <row r="853" spans="2:17">
      <c r="B853" s="87">
        <v>230</v>
      </c>
      <c r="C853" s="87" t="s">
        <v>7</v>
      </c>
      <c r="D853" s="87">
        <v>3</v>
      </c>
      <c r="E853" s="87" t="s">
        <v>158</v>
      </c>
      <c r="F853" s="87" t="s">
        <v>5</v>
      </c>
      <c r="G853" s="87">
        <v>15</v>
      </c>
      <c r="H853" s="87" t="s">
        <v>130</v>
      </c>
      <c r="I853" s="87">
        <v>135</v>
      </c>
      <c r="J853" s="87">
        <v>6</v>
      </c>
      <c r="K853" s="87">
        <v>2</v>
      </c>
      <c r="L853" s="87" t="s">
        <v>495</v>
      </c>
      <c r="M853" s="87" t="s">
        <v>407</v>
      </c>
      <c r="N853" s="87">
        <v>330</v>
      </c>
      <c r="O853" s="87">
        <v>1.8486111111111112</v>
      </c>
      <c r="P853" s="87">
        <v>605</v>
      </c>
      <c r="Q853" s="87">
        <v>605</v>
      </c>
    </row>
    <row r="854" spans="2:17">
      <c r="B854" s="87">
        <v>231</v>
      </c>
      <c r="C854" s="87" t="s">
        <v>7</v>
      </c>
      <c r="D854" s="87">
        <v>3</v>
      </c>
      <c r="E854" s="87" t="s">
        <v>158</v>
      </c>
      <c r="F854" s="87" t="s">
        <v>6</v>
      </c>
      <c r="G854" s="87">
        <v>15</v>
      </c>
      <c r="H854" s="87" t="s">
        <v>150</v>
      </c>
      <c r="I854" s="87">
        <v>159</v>
      </c>
      <c r="J854" s="87">
        <v>7</v>
      </c>
      <c r="K854" s="87">
        <v>2</v>
      </c>
      <c r="L854" s="87" t="s">
        <v>495</v>
      </c>
      <c r="M854" s="87" t="s">
        <v>407</v>
      </c>
      <c r="N854" s="87">
        <v>330</v>
      </c>
      <c r="O854" s="87">
        <v>0.61875000000000002</v>
      </c>
      <c r="P854" s="87">
        <v>202.5</v>
      </c>
      <c r="Q854" s="87">
        <v>202.5</v>
      </c>
    </row>
    <row r="855" spans="2:17">
      <c r="B855" s="87">
        <v>232</v>
      </c>
      <c r="C855" s="87" t="s">
        <v>7</v>
      </c>
      <c r="D855" s="87">
        <v>3</v>
      </c>
      <c r="E855" s="87" t="s">
        <v>158</v>
      </c>
      <c r="F855" s="87" t="s">
        <v>7</v>
      </c>
      <c r="G855" s="87">
        <v>15</v>
      </c>
      <c r="H855" s="87" t="s">
        <v>170</v>
      </c>
      <c r="I855" s="87">
        <v>183</v>
      </c>
      <c r="J855" s="87">
        <v>8</v>
      </c>
      <c r="K855" s="87">
        <v>2</v>
      </c>
      <c r="L855" s="87" t="s">
        <v>495</v>
      </c>
      <c r="M855" s="87" t="s">
        <v>407</v>
      </c>
      <c r="N855" s="87">
        <v>330</v>
      </c>
      <c r="O855" s="87">
        <v>0.20625000000000002</v>
      </c>
      <c r="P855" s="87">
        <v>67.5</v>
      </c>
      <c r="Q855" s="87">
        <v>67.5</v>
      </c>
    </row>
    <row r="856" spans="2:17">
      <c r="B856" s="87">
        <v>233</v>
      </c>
      <c r="C856" s="87" t="s">
        <v>7</v>
      </c>
      <c r="D856" s="87">
        <v>3</v>
      </c>
      <c r="E856" s="87" t="s">
        <v>158</v>
      </c>
      <c r="F856" s="87" t="s">
        <v>8</v>
      </c>
      <c r="G856" s="87">
        <v>15</v>
      </c>
      <c r="H856" s="87" t="s">
        <v>190</v>
      </c>
      <c r="I856" s="87">
        <v>207</v>
      </c>
      <c r="J856" s="87">
        <v>9</v>
      </c>
      <c r="K856" s="87">
        <v>2</v>
      </c>
      <c r="L856" s="87" t="s">
        <v>495</v>
      </c>
      <c r="M856" s="87" t="s">
        <v>407</v>
      </c>
      <c r="N856" s="87">
        <v>330</v>
      </c>
      <c r="O856" s="87">
        <v>6.8749999999999992E-2</v>
      </c>
      <c r="P856" s="87">
        <v>22.5</v>
      </c>
      <c r="Q856" s="87">
        <v>22.5</v>
      </c>
    </row>
    <row r="857" spans="2:17">
      <c r="B857" s="87">
        <v>234</v>
      </c>
      <c r="C857" s="87" t="s">
        <v>7</v>
      </c>
      <c r="D857" s="87">
        <v>3</v>
      </c>
      <c r="E857" s="87" t="s">
        <v>158</v>
      </c>
      <c r="F857" s="87" t="s">
        <v>9</v>
      </c>
      <c r="G857" s="87">
        <v>15</v>
      </c>
      <c r="H857" s="87" t="s">
        <v>210</v>
      </c>
      <c r="I857" s="87">
        <v>231</v>
      </c>
      <c r="J857" s="87">
        <v>10</v>
      </c>
      <c r="K857" s="87">
        <v>2</v>
      </c>
      <c r="L857" s="87" t="s">
        <v>495</v>
      </c>
      <c r="M857" s="87" t="s">
        <v>407</v>
      </c>
      <c r="N857" s="87">
        <v>330</v>
      </c>
      <c r="O857" s="87">
        <v>2.2916666666666669E-2</v>
      </c>
      <c r="P857" s="87">
        <v>7.5</v>
      </c>
      <c r="Q857" s="87">
        <v>7.5</v>
      </c>
    </row>
    <row r="858" spans="2:17">
      <c r="B858" s="87">
        <v>235</v>
      </c>
      <c r="C858" s="87" t="s">
        <v>7</v>
      </c>
      <c r="D858" s="87">
        <v>5</v>
      </c>
      <c r="E858" s="87" t="s">
        <v>160</v>
      </c>
      <c r="F858" s="87" t="s">
        <v>10</v>
      </c>
      <c r="G858" s="87">
        <v>15</v>
      </c>
      <c r="H858" s="87" t="s">
        <v>230</v>
      </c>
      <c r="I858" s="87">
        <v>255</v>
      </c>
      <c r="J858" s="87">
        <v>11</v>
      </c>
      <c r="K858" s="87">
        <v>2</v>
      </c>
      <c r="L858" s="87" t="s">
        <v>495</v>
      </c>
      <c r="M858" s="87" t="s">
        <v>408</v>
      </c>
      <c r="N858" s="87">
        <v>0.45</v>
      </c>
      <c r="O858" s="87">
        <v>7.6249999999999998E-3</v>
      </c>
      <c r="P858" s="87">
        <v>1830</v>
      </c>
      <c r="Q858" s="87">
        <v>1830</v>
      </c>
    </row>
    <row r="859" spans="2:17">
      <c r="B859" s="87">
        <v>236</v>
      </c>
      <c r="C859" s="87" t="s">
        <v>7</v>
      </c>
      <c r="D859" s="87">
        <v>5</v>
      </c>
      <c r="E859" s="87" t="s">
        <v>160</v>
      </c>
      <c r="F859" s="87" t="s">
        <v>11</v>
      </c>
      <c r="G859" s="87">
        <v>15</v>
      </c>
      <c r="H859" s="87" t="s">
        <v>250</v>
      </c>
      <c r="I859" s="87">
        <v>279</v>
      </c>
      <c r="J859" s="87">
        <v>12</v>
      </c>
      <c r="K859" s="87">
        <v>2</v>
      </c>
      <c r="L859" s="87" t="s">
        <v>495</v>
      </c>
      <c r="M859" s="87" t="s">
        <v>408</v>
      </c>
      <c r="N859" s="87">
        <v>0.45</v>
      </c>
      <c r="O859" s="87">
        <v>2.5416666666666669E-3</v>
      </c>
      <c r="P859" s="87">
        <v>610</v>
      </c>
      <c r="Q859" s="87">
        <v>610</v>
      </c>
    </row>
    <row r="860" spans="2:17">
      <c r="B860" s="87">
        <v>237</v>
      </c>
      <c r="C860" s="87" t="s">
        <v>7</v>
      </c>
      <c r="D860" s="87">
        <v>5</v>
      </c>
      <c r="E860" s="87" t="s">
        <v>160</v>
      </c>
      <c r="F860" s="87" t="s">
        <v>12</v>
      </c>
      <c r="G860" s="87">
        <v>15</v>
      </c>
      <c r="H860" s="87" t="s">
        <v>270</v>
      </c>
      <c r="I860" s="87">
        <v>303</v>
      </c>
      <c r="J860" s="87">
        <v>13</v>
      </c>
      <c r="K860" s="87">
        <v>2</v>
      </c>
      <c r="L860" s="87" t="s">
        <v>495</v>
      </c>
      <c r="M860" s="87" t="s">
        <v>408</v>
      </c>
      <c r="N860" s="87">
        <v>0.45</v>
      </c>
      <c r="O860" s="87">
        <v>8.437500000000001E-4</v>
      </c>
      <c r="P860" s="87">
        <v>202.5</v>
      </c>
      <c r="Q860" s="87">
        <v>202.5</v>
      </c>
    </row>
    <row r="861" spans="2:17">
      <c r="B861" s="87">
        <v>238</v>
      </c>
      <c r="C861" s="87" t="s">
        <v>7</v>
      </c>
      <c r="D861" s="87">
        <v>5</v>
      </c>
      <c r="E861" s="87" t="s">
        <v>160</v>
      </c>
      <c r="F861" s="87" t="s">
        <v>13</v>
      </c>
      <c r="G861" s="87">
        <v>15</v>
      </c>
      <c r="H861" s="87" t="s">
        <v>290</v>
      </c>
      <c r="I861" s="87">
        <v>327</v>
      </c>
      <c r="J861" s="87">
        <v>14</v>
      </c>
      <c r="K861" s="87">
        <v>2</v>
      </c>
      <c r="L861" s="87" t="s">
        <v>495</v>
      </c>
      <c r="M861" s="87" t="s">
        <v>408</v>
      </c>
      <c r="N861" s="87">
        <v>0.45</v>
      </c>
      <c r="O861" s="87">
        <v>2.8125000000000003E-4</v>
      </c>
      <c r="P861" s="87">
        <v>67.5</v>
      </c>
      <c r="Q861" s="87">
        <v>67.5</v>
      </c>
    </row>
    <row r="862" spans="2:17">
      <c r="B862" s="87">
        <v>239</v>
      </c>
      <c r="C862" s="87" t="s">
        <v>7</v>
      </c>
      <c r="D862" s="87">
        <v>5</v>
      </c>
      <c r="E862" s="87" t="s">
        <v>160</v>
      </c>
      <c r="F862" s="87" t="s">
        <v>14</v>
      </c>
      <c r="G862" s="87">
        <v>15</v>
      </c>
      <c r="H862" s="87" t="s">
        <v>310</v>
      </c>
      <c r="I862" s="87">
        <v>351</v>
      </c>
      <c r="J862" s="87">
        <v>15</v>
      </c>
      <c r="K862" s="87">
        <v>2</v>
      </c>
      <c r="L862" s="87" t="s">
        <v>495</v>
      </c>
      <c r="M862" s="87" t="s">
        <v>408</v>
      </c>
      <c r="N862" s="87">
        <v>0.45</v>
      </c>
      <c r="O862" s="87">
        <v>9.3750000000000002E-5</v>
      </c>
      <c r="P862" s="87">
        <v>22.5</v>
      </c>
      <c r="Q862" s="87">
        <v>22.5</v>
      </c>
    </row>
    <row r="863" spans="2:17">
      <c r="B863" s="87">
        <v>240</v>
      </c>
      <c r="C863" s="87" t="s">
        <v>7</v>
      </c>
      <c r="D863" s="87">
        <v>5</v>
      </c>
      <c r="E863" s="87" t="s">
        <v>160</v>
      </c>
      <c r="F863" s="87" t="s">
        <v>15</v>
      </c>
      <c r="G863" s="87">
        <v>15</v>
      </c>
      <c r="H863" s="87" t="s">
        <v>330</v>
      </c>
      <c r="I863" s="87">
        <v>375</v>
      </c>
      <c r="J863" s="87">
        <v>16</v>
      </c>
      <c r="K863" s="87">
        <v>2</v>
      </c>
      <c r="L863" s="87" t="s">
        <v>495</v>
      </c>
      <c r="M863" s="87" t="s">
        <v>408</v>
      </c>
      <c r="N863" s="87">
        <v>0.45</v>
      </c>
      <c r="O863" s="87">
        <v>3.1250000000000001E-5</v>
      </c>
      <c r="P863" s="87">
        <v>7.5</v>
      </c>
      <c r="Q863" s="87">
        <v>7.5</v>
      </c>
    </row>
    <row r="864" spans="2:17">
      <c r="B864" s="87">
        <v>241</v>
      </c>
      <c r="C864" s="87" t="s">
        <v>7</v>
      </c>
      <c r="D864" s="87">
        <v>1</v>
      </c>
      <c r="E864" s="87" t="s">
        <v>156</v>
      </c>
      <c r="F864" s="87" t="s">
        <v>0</v>
      </c>
      <c r="G864" s="87">
        <v>16</v>
      </c>
      <c r="H864" s="87" t="s">
        <v>31</v>
      </c>
      <c r="I864" s="87">
        <v>16</v>
      </c>
      <c r="J864" s="87">
        <v>1</v>
      </c>
      <c r="K864" s="87">
        <v>2</v>
      </c>
      <c r="L864" s="87" t="s">
        <v>495</v>
      </c>
      <c r="M864" s="87" t="s">
        <v>406</v>
      </c>
      <c r="N864" s="87">
        <v>25000</v>
      </c>
      <c r="O864" s="87">
        <v>450.23148148148147</v>
      </c>
      <c r="P864" s="87">
        <v>1945</v>
      </c>
      <c r="Q864" s="87">
        <v>1945</v>
      </c>
    </row>
    <row r="865" spans="2:17">
      <c r="B865" s="87">
        <v>242</v>
      </c>
      <c r="C865" s="87" t="s">
        <v>7</v>
      </c>
      <c r="D865" s="87">
        <v>1</v>
      </c>
      <c r="E865" s="87" t="s">
        <v>156</v>
      </c>
      <c r="F865" s="87" t="s">
        <v>1</v>
      </c>
      <c r="G865" s="87">
        <v>16</v>
      </c>
      <c r="H865" s="87" t="s">
        <v>51</v>
      </c>
      <c r="I865" s="87">
        <v>40</v>
      </c>
      <c r="J865" s="87">
        <v>2</v>
      </c>
      <c r="K865" s="87">
        <v>2</v>
      </c>
      <c r="L865" s="87" t="s">
        <v>495</v>
      </c>
      <c r="M865" s="87" t="s">
        <v>406</v>
      </c>
      <c r="N865" s="87">
        <v>25000</v>
      </c>
      <c r="O865" s="87">
        <v>149.88425925925927</v>
      </c>
      <c r="P865" s="87">
        <v>647.5</v>
      </c>
      <c r="Q865" s="87">
        <v>647.5</v>
      </c>
    </row>
    <row r="866" spans="2:17">
      <c r="B866" s="87">
        <v>243</v>
      </c>
      <c r="C866" s="87" t="s">
        <v>7</v>
      </c>
      <c r="D866" s="87">
        <v>1</v>
      </c>
      <c r="E866" s="87" t="s">
        <v>156</v>
      </c>
      <c r="F866" s="87" t="s">
        <v>2</v>
      </c>
      <c r="G866" s="87">
        <v>16</v>
      </c>
      <c r="H866" s="87" t="s">
        <v>71</v>
      </c>
      <c r="I866" s="87">
        <v>64</v>
      </c>
      <c r="J866" s="87">
        <v>3</v>
      </c>
      <c r="K866" s="87">
        <v>2</v>
      </c>
      <c r="L866" s="87" t="s">
        <v>495</v>
      </c>
      <c r="M866" s="87" t="s">
        <v>406</v>
      </c>
      <c r="N866" s="87">
        <v>25000</v>
      </c>
      <c r="O866" s="87">
        <v>49.768518518518519</v>
      </c>
      <c r="P866" s="87">
        <v>215</v>
      </c>
      <c r="Q866" s="87">
        <v>215</v>
      </c>
    </row>
    <row r="867" spans="2:17">
      <c r="B867" s="87">
        <v>244</v>
      </c>
      <c r="C867" s="87" t="s">
        <v>7</v>
      </c>
      <c r="D867" s="87">
        <v>1</v>
      </c>
      <c r="E867" s="87" t="s">
        <v>156</v>
      </c>
      <c r="F867" s="87" t="s">
        <v>3</v>
      </c>
      <c r="G867" s="87">
        <v>16</v>
      </c>
      <c r="H867" s="87" t="s">
        <v>91</v>
      </c>
      <c r="I867" s="87">
        <v>88</v>
      </c>
      <c r="J867" s="87">
        <v>4</v>
      </c>
      <c r="K867" s="87">
        <v>2</v>
      </c>
      <c r="L867" s="87" t="s">
        <v>495</v>
      </c>
      <c r="M867" s="87" t="s">
        <v>406</v>
      </c>
      <c r="N867" s="87">
        <v>25000</v>
      </c>
      <c r="O867" s="87">
        <v>16.782407407407405</v>
      </c>
      <c r="P867" s="87">
        <v>72.5</v>
      </c>
      <c r="Q867" s="87">
        <v>72.5</v>
      </c>
    </row>
    <row r="868" spans="2:17">
      <c r="B868" s="87">
        <v>245</v>
      </c>
      <c r="C868" s="87" t="s">
        <v>7</v>
      </c>
      <c r="D868" s="87">
        <v>3</v>
      </c>
      <c r="E868" s="87" t="s">
        <v>158</v>
      </c>
      <c r="F868" s="87" t="s">
        <v>4</v>
      </c>
      <c r="G868" s="87">
        <v>16</v>
      </c>
      <c r="H868" s="87" t="s">
        <v>111</v>
      </c>
      <c r="I868" s="87">
        <v>112</v>
      </c>
      <c r="J868" s="87">
        <v>5</v>
      </c>
      <c r="K868" s="87">
        <v>2</v>
      </c>
      <c r="L868" s="87" t="s">
        <v>495</v>
      </c>
      <c r="M868" s="87" t="s">
        <v>407</v>
      </c>
      <c r="N868" s="87">
        <v>330</v>
      </c>
      <c r="O868" s="87">
        <v>5.5534722222222221</v>
      </c>
      <c r="P868" s="87">
        <v>1817.5</v>
      </c>
      <c r="Q868" s="87">
        <v>1817.5</v>
      </c>
    </row>
    <row r="869" spans="2:17">
      <c r="B869" s="87">
        <v>246</v>
      </c>
      <c r="C869" s="87" t="s">
        <v>7</v>
      </c>
      <c r="D869" s="87">
        <v>3</v>
      </c>
      <c r="E869" s="87" t="s">
        <v>158</v>
      </c>
      <c r="F869" s="87" t="s">
        <v>5</v>
      </c>
      <c r="G869" s="87">
        <v>16</v>
      </c>
      <c r="H869" s="87" t="s">
        <v>131</v>
      </c>
      <c r="I869" s="87">
        <v>136</v>
      </c>
      <c r="J869" s="87">
        <v>6</v>
      </c>
      <c r="K869" s="87">
        <v>2</v>
      </c>
      <c r="L869" s="87" t="s">
        <v>495</v>
      </c>
      <c r="M869" s="87" t="s">
        <v>407</v>
      </c>
      <c r="N869" s="87">
        <v>330</v>
      </c>
      <c r="O869" s="87">
        <v>1.8486111111111112</v>
      </c>
      <c r="P869" s="87">
        <v>605</v>
      </c>
      <c r="Q869" s="87">
        <v>605</v>
      </c>
    </row>
    <row r="870" spans="2:17">
      <c r="B870" s="87">
        <v>247</v>
      </c>
      <c r="C870" s="87" t="s">
        <v>7</v>
      </c>
      <c r="D870" s="87">
        <v>3</v>
      </c>
      <c r="E870" s="87" t="s">
        <v>158</v>
      </c>
      <c r="F870" s="87" t="s">
        <v>6</v>
      </c>
      <c r="G870" s="87">
        <v>16</v>
      </c>
      <c r="H870" s="87" t="s">
        <v>151</v>
      </c>
      <c r="I870" s="87">
        <v>160</v>
      </c>
      <c r="J870" s="87">
        <v>7</v>
      </c>
      <c r="K870" s="87">
        <v>2</v>
      </c>
      <c r="L870" s="87" t="s">
        <v>495</v>
      </c>
      <c r="M870" s="87" t="s">
        <v>407</v>
      </c>
      <c r="N870" s="87">
        <v>330</v>
      </c>
      <c r="O870" s="87">
        <v>0.61875000000000002</v>
      </c>
      <c r="P870" s="87">
        <v>202.5</v>
      </c>
      <c r="Q870" s="87">
        <v>202.5</v>
      </c>
    </row>
    <row r="871" spans="2:17">
      <c r="B871" s="87">
        <v>248</v>
      </c>
      <c r="C871" s="87" t="s">
        <v>7</v>
      </c>
      <c r="D871" s="87">
        <v>3</v>
      </c>
      <c r="E871" s="87" t="s">
        <v>158</v>
      </c>
      <c r="F871" s="87" t="s">
        <v>7</v>
      </c>
      <c r="G871" s="87">
        <v>16</v>
      </c>
      <c r="H871" s="87" t="s">
        <v>171</v>
      </c>
      <c r="I871" s="87">
        <v>184</v>
      </c>
      <c r="J871" s="87">
        <v>8</v>
      </c>
      <c r="K871" s="87">
        <v>2</v>
      </c>
      <c r="L871" s="87" t="s">
        <v>495</v>
      </c>
      <c r="M871" s="87" t="s">
        <v>407</v>
      </c>
      <c r="N871" s="87">
        <v>330</v>
      </c>
      <c r="O871" s="87">
        <v>0.20625000000000002</v>
      </c>
      <c r="P871" s="87">
        <v>67.5</v>
      </c>
      <c r="Q871" s="87">
        <v>67.5</v>
      </c>
    </row>
    <row r="872" spans="2:17">
      <c r="B872" s="87">
        <v>249</v>
      </c>
      <c r="C872" s="87" t="s">
        <v>7</v>
      </c>
      <c r="D872" s="87">
        <v>3</v>
      </c>
      <c r="E872" s="87" t="s">
        <v>158</v>
      </c>
      <c r="F872" s="87" t="s">
        <v>8</v>
      </c>
      <c r="G872" s="87">
        <v>16</v>
      </c>
      <c r="H872" s="87" t="s">
        <v>191</v>
      </c>
      <c r="I872" s="87">
        <v>208</v>
      </c>
      <c r="J872" s="87">
        <v>9</v>
      </c>
      <c r="K872" s="87">
        <v>2</v>
      </c>
      <c r="L872" s="87" t="s">
        <v>495</v>
      </c>
      <c r="M872" s="87" t="s">
        <v>407</v>
      </c>
      <c r="N872" s="87">
        <v>330</v>
      </c>
      <c r="O872" s="87">
        <v>6.8749999999999992E-2</v>
      </c>
      <c r="P872" s="87">
        <v>22.5</v>
      </c>
      <c r="Q872" s="87">
        <v>22.5</v>
      </c>
    </row>
    <row r="873" spans="2:17">
      <c r="B873" s="87">
        <v>250</v>
      </c>
      <c r="C873" s="87" t="s">
        <v>7</v>
      </c>
      <c r="D873" s="87">
        <v>3</v>
      </c>
      <c r="E873" s="87" t="s">
        <v>158</v>
      </c>
      <c r="F873" s="87" t="s">
        <v>9</v>
      </c>
      <c r="G873" s="87">
        <v>16</v>
      </c>
      <c r="H873" s="87" t="s">
        <v>211</v>
      </c>
      <c r="I873" s="87">
        <v>232</v>
      </c>
      <c r="J873" s="87">
        <v>10</v>
      </c>
      <c r="K873" s="87">
        <v>2</v>
      </c>
      <c r="L873" s="87" t="s">
        <v>495</v>
      </c>
      <c r="M873" s="87" t="s">
        <v>407</v>
      </c>
      <c r="N873" s="87">
        <v>330</v>
      </c>
      <c r="O873" s="87">
        <v>2.2916666666666669E-2</v>
      </c>
      <c r="P873" s="87">
        <v>7.5</v>
      </c>
      <c r="Q873" s="87">
        <v>7.5</v>
      </c>
    </row>
    <row r="874" spans="2:17">
      <c r="B874" s="87">
        <v>251</v>
      </c>
      <c r="C874" s="87" t="s">
        <v>7</v>
      </c>
      <c r="D874" s="87">
        <v>5</v>
      </c>
      <c r="E874" s="87" t="s">
        <v>160</v>
      </c>
      <c r="F874" s="87" t="s">
        <v>10</v>
      </c>
      <c r="G874" s="87">
        <v>16</v>
      </c>
      <c r="H874" s="87" t="s">
        <v>231</v>
      </c>
      <c r="I874" s="87">
        <v>256</v>
      </c>
      <c r="J874" s="87">
        <v>11</v>
      </c>
      <c r="K874" s="87">
        <v>2</v>
      </c>
      <c r="L874" s="87" t="s">
        <v>495</v>
      </c>
      <c r="M874" s="87" t="s">
        <v>408</v>
      </c>
      <c r="N874" s="87">
        <v>0.45</v>
      </c>
      <c r="O874" s="87">
        <v>7.6249999999999998E-3</v>
      </c>
      <c r="P874" s="87">
        <v>1830</v>
      </c>
      <c r="Q874" s="87">
        <v>1830</v>
      </c>
    </row>
    <row r="875" spans="2:17">
      <c r="B875" s="87">
        <v>252</v>
      </c>
      <c r="C875" s="87" t="s">
        <v>7</v>
      </c>
      <c r="D875" s="87">
        <v>5</v>
      </c>
      <c r="E875" s="87" t="s">
        <v>160</v>
      </c>
      <c r="F875" s="87" t="s">
        <v>11</v>
      </c>
      <c r="G875" s="87">
        <v>16</v>
      </c>
      <c r="H875" s="87" t="s">
        <v>251</v>
      </c>
      <c r="I875" s="87">
        <v>280</v>
      </c>
      <c r="J875" s="87">
        <v>12</v>
      </c>
      <c r="K875" s="87">
        <v>2</v>
      </c>
      <c r="L875" s="87" t="s">
        <v>495</v>
      </c>
      <c r="M875" s="87" t="s">
        <v>408</v>
      </c>
      <c r="N875" s="87">
        <v>0.45</v>
      </c>
      <c r="O875" s="87">
        <v>2.5416666666666669E-3</v>
      </c>
      <c r="P875" s="87">
        <v>610</v>
      </c>
      <c r="Q875" s="87">
        <v>610</v>
      </c>
    </row>
    <row r="876" spans="2:17">
      <c r="B876" s="87">
        <v>253</v>
      </c>
      <c r="C876" s="87" t="s">
        <v>7</v>
      </c>
      <c r="D876" s="87">
        <v>5</v>
      </c>
      <c r="E876" s="87" t="s">
        <v>160</v>
      </c>
      <c r="F876" s="87" t="s">
        <v>12</v>
      </c>
      <c r="G876" s="87">
        <v>16</v>
      </c>
      <c r="H876" s="87" t="s">
        <v>271</v>
      </c>
      <c r="I876" s="87">
        <v>304</v>
      </c>
      <c r="J876" s="87">
        <v>13</v>
      </c>
      <c r="K876" s="87">
        <v>2</v>
      </c>
      <c r="L876" s="87" t="s">
        <v>495</v>
      </c>
      <c r="M876" s="87" t="s">
        <v>408</v>
      </c>
      <c r="N876" s="87">
        <v>0.45</v>
      </c>
      <c r="O876" s="87">
        <v>8.437500000000001E-4</v>
      </c>
      <c r="P876" s="87">
        <v>202.5</v>
      </c>
      <c r="Q876" s="87">
        <v>202.5</v>
      </c>
    </row>
    <row r="877" spans="2:17">
      <c r="B877" s="87">
        <v>254</v>
      </c>
      <c r="C877" s="87" t="s">
        <v>7</v>
      </c>
      <c r="D877" s="87">
        <v>5</v>
      </c>
      <c r="E877" s="87" t="s">
        <v>160</v>
      </c>
      <c r="F877" s="87" t="s">
        <v>13</v>
      </c>
      <c r="G877" s="87">
        <v>16</v>
      </c>
      <c r="H877" s="87" t="s">
        <v>291</v>
      </c>
      <c r="I877" s="87">
        <v>328</v>
      </c>
      <c r="J877" s="87">
        <v>14</v>
      </c>
      <c r="K877" s="87">
        <v>2</v>
      </c>
      <c r="L877" s="87" t="s">
        <v>495</v>
      </c>
      <c r="M877" s="87" t="s">
        <v>408</v>
      </c>
      <c r="N877" s="87">
        <v>0.45</v>
      </c>
      <c r="O877" s="87">
        <v>2.8125000000000003E-4</v>
      </c>
      <c r="P877" s="87">
        <v>67.5</v>
      </c>
      <c r="Q877" s="87">
        <v>67.5</v>
      </c>
    </row>
    <row r="878" spans="2:17">
      <c r="B878" s="87">
        <v>255</v>
      </c>
      <c r="C878" s="87" t="s">
        <v>7</v>
      </c>
      <c r="D878" s="87">
        <v>5</v>
      </c>
      <c r="E878" s="87" t="s">
        <v>160</v>
      </c>
      <c r="F878" s="87" t="s">
        <v>14</v>
      </c>
      <c r="G878" s="87">
        <v>16</v>
      </c>
      <c r="H878" s="87" t="s">
        <v>311</v>
      </c>
      <c r="I878" s="87">
        <v>352</v>
      </c>
      <c r="J878" s="87">
        <v>15</v>
      </c>
      <c r="K878" s="87">
        <v>2</v>
      </c>
      <c r="L878" s="87" t="s">
        <v>495</v>
      </c>
      <c r="M878" s="87" t="s">
        <v>408</v>
      </c>
      <c r="N878" s="87">
        <v>0.45</v>
      </c>
      <c r="O878" s="87">
        <v>9.3750000000000002E-5</v>
      </c>
      <c r="P878" s="87">
        <v>22.5</v>
      </c>
      <c r="Q878" s="87">
        <v>22.5</v>
      </c>
    </row>
    <row r="879" spans="2:17">
      <c r="B879" s="87">
        <v>256</v>
      </c>
      <c r="C879" s="87" t="s">
        <v>7</v>
      </c>
      <c r="D879" s="87">
        <v>5</v>
      </c>
      <c r="E879" s="87" t="s">
        <v>160</v>
      </c>
      <c r="F879" s="87" t="s">
        <v>15</v>
      </c>
      <c r="G879" s="87">
        <v>16</v>
      </c>
      <c r="H879" s="87" t="s">
        <v>331</v>
      </c>
      <c r="I879" s="87">
        <v>376</v>
      </c>
      <c r="J879" s="87">
        <v>16</v>
      </c>
      <c r="K879" s="87">
        <v>2</v>
      </c>
      <c r="L879" s="87" t="s">
        <v>495</v>
      </c>
      <c r="M879" s="87" t="s">
        <v>408</v>
      </c>
      <c r="N879" s="87">
        <v>0.45</v>
      </c>
      <c r="O879" s="87">
        <v>3.1250000000000001E-5</v>
      </c>
      <c r="P879" s="87">
        <v>7.5</v>
      </c>
      <c r="Q879" s="87">
        <v>7.5</v>
      </c>
    </row>
    <row r="880" spans="2:17">
      <c r="B880" s="87">
        <v>257</v>
      </c>
      <c r="C880" s="87" t="s">
        <v>15</v>
      </c>
      <c r="D880" s="87">
        <v>1</v>
      </c>
      <c r="E880" s="87" t="s">
        <v>316</v>
      </c>
      <c r="F880" s="87" t="s">
        <v>0</v>
      </c>
      <c r="G880" s="87">
        <v>1</v>
      </c>
      <c r="H880" s="87" t="s">
        <v>16</v>
      </c>
      <c r="I880" s="87">
        <v>1</v>
      </c>
      <c r="J880" s="87">
        <v>1</v>
      </c>
      <c r="K880" s="87">
        <v>0</v>
      </c>
      <c r="L880" s="87" t="s">
        <v>353</v>
      </c>
      <c r="M880" s="124">
        <v>1</v>
      </c>
      <c r="N880" s="124">
        <v>1</v>
      </c>
      <c r="O880" s="87">
        <v>2.75E-2</v>
      </c>
      <c r="P880" s="87">
        <v>55</v>
      </c>
      <c r="Q880" s="87">
        <v>55</v>
      </c>
    </row>
    <row r="881" spans="2:17">
      <c r="B881" s="87">
        <v>258</v>
      </c>
      <c r="C881" s="87" t="s">
        <v>15</v>
      </c>
      <c r="D881" s="87">
        <v>1</v>
      </c>
      <c r="E881" s="87" t="s">
        <v>316</v>
      </c>
      <c r="F881" s="87" t="s">
        <v>1</v>
      </c>
      <c r="G881" s="87">
        <v>1</v>
      </c>
      <c r="H881" s="87" t="s">
        <v>36</v>
      </c>
      <c r="I881" s="87">
        <v>25</v>
      </c>
      <c r="J881" s="87">
        <v>2</v>
      </c>
      <c r="K881" s="87">
        <v>0</v>
      </c>
      <c r="L881" s="87" t="s">
        <v>353</v>
      </c>
      <c r="M881" s="124">
        <v>1</v>
      </c>
      <c r="N881" s="124">
        <v>1</v>
      </c>
      <c r="O881" s="87">
        <v>0.67625000000000002</v>
      </c>
      <c r="P881" s="87">
        <v>1352.5</v>
      </c>
      <c r="Q881" s="87">
        <v>1352.5</v>
      </c>
    </row>
    <row r="882" spans="2:17">
      <c r="B882" s="87">
        <v>259</v>
      </c>
      <c r="C882" s="87" t="s">
        <v>15</v>
      </c>
      <c r="D882" s="87">
        <v>1</v>
      </c>
      <c r="E882" s="87" t="s">
        <v>316</v>
      </c>
      <c r="F882" s="87" t="s">
        <v>2</v>
      </c>
      <c r="G882" s="87">
        <v>1</v>
      </c>
      <c r="H882" s="87" t="s">
        <v>56</v>
      </c>
      <c r="I882" s="87">
        <v>49</v>
      </c>
      <c r="J882" s="87">
        <v>3</v>
      </c>
      <c r="K882" s="87">
        <v>0</v>
      </c>
      <c r="L882" s="87" t="s">
        <v>353</v>
      </c>
      <c r="M882" s="124">
        <v>1</v>
      </c>
      <c r="N882" s="124">
        <v>1</v>
      </c>
      <c r="O882" s="87">
        <v>0.89249999999999996</v>
      </c>
      <c r="P882" s="87">
        <v>1785</v>
      </c>
      <c r="Q882" s="87">
        <v>1785</v>
      </c>
    </row>
    <row r="883" spans="2:17">
      <c r="B883" s="87">
        <v>260</v>
      </c>
      <c r="C883" s="87" t="s">
        <v>15</v>
      </c>
      <c r="D883" s="87">
        <v>1</v>
      </c>
      <c r="E883" s="87" t="s">
        <v>316</v>
      </c>
      <c r="F883" s="87" t="s">
        <v>3</v>
      </c>
      <c r="G883" s="87">
        <v>1</v>
      </c>
      <c r="H883" s="87" t="s">
        <v>76</v>
      </c>
      <c r="I883" s="87">
        <v>73</v>
      </c>
      <c r="J883" s="87">
        <v>4</v>
      </c>
      <c r="K883" s="87">
        <v>0</v>
      </c>
      <c r="L883" s="87" t="s">
        <v>353</v>
      </c>
      <c r="M883" s="124">
        <v>1</v>
      </c>
      <c r="N883" s="124">
        <v>1</v>
      </c>
      <c r="O883" s="87">
        <v>0.96375</v>
      </c>
      <c r="P883" s="87">
        <v>1927.5</v>
      </c>
      <c r="Q883" s="87">
        <v>1927.5</v>
      </c>
    </row>
    <row r="884" spans="2:17">
      <c r="B884" s="87">
        <v>261</v>
      </c>
      <c r="C884" s="87" t="s">
        <v>15</v>
      </c>
      <c r="D884" s="87">
        <v>1</v>
      </c>
      <c r="E884" s="87" t="s">
        <v>316</v>
      </c>
      <c r="F884" s="87" t="s">
        <v>4</v>
      </c>
      <c r="G884" s="87">
        <v>1</v>
      </c>
      <c r="H884" s="87" t="s">
        <v>96</v>
      </c>
      <c r="I884" s="87">
        <v>97</v>
      </c>
      <c r="J884" s="87">
        <v>5</v>
      </c>
      <c r="K884" s="87">
        <v>0</v>
      </c>
      <c r="L884" s="87" t="s">
        <v>353</v>
      </c>
      <c r="M884" s="124">
        <v>1</v>
      </c>
      <c r="N884" s="124">
        <v>1</v>
      </c>
      <c r="O884" s="87">
        <v>9.1249999999999998E-2</v>
      </c>
      <c r="P884" s="87">
        <v>182.5</v>
      </c>
      <c r="Q884" s="87">
        <v>182.5</v>
      </c>
    </row>
    <row r="885" spans="2:17">
      <c r="B885" s="87">
        <v>262</v>
      </c>
      <c r="C885" s="87" t="s">
        <v>15</v>
      </c>
      <c r="D885" s="87">
        <v>1</v>
      </c>
      <c r="E885" s="87" t="s">
        <v>316</v>
      </c>
      <c r="F885" s="87" t="s">
        <v>5</v>
      </c>
      <c r="G885" s="87">
        <v>1</v>
      </c>
      <c r="H885" s="87" t="s">
        <v>116</v>
      </c>
      <c r="I885" s="87">
        <v>121</v>
      </c>
      <c r="J885" s="87">
        <v>6</v>
      </c>
      <c r="K885" s="87">
        <v>0</v>
      </c>
      <c r="L885" s="87" t="s">
        <v>353</v>
      </c>
      <c r="M885" s="124">
        <v>1</v>
      </c>
      <c r="N885" s="124">
        <v>1</v>
      </c>
      <c r="O885" s="87">
        <v>0.69750000000000001</v>
      </c>
      <c r="P885" s="87">
        <v>1395</v>
      </c>
      <c r="Q885" s="87">
        <v>1395</v>
      </c>
    </row>
    <row r="886" spans="2:17">
      <c r="B886" s="87">
        <v>263</v>
      </c>
      <c r="C886" s="87" t="s">
        <v>15</v>
      </c>
      <c r="D886" s="87">
        <v>1</v>
      </c>
      <c r="E886" s="87" t="s">
        <v>316</v>
      </c>
      <c r="F886" s="87" t="s">
        <v>6</v>
      </c>
      <c r="G886" s="87">
        <v>1</v>
      </c>
      <c r="H886" s="87" t="s">
        <v>136</v>
      </c>
      <c r="I886" s="87">
        <v>145</v>
      </c>
      <c r="J886" s="87">
        <v>7</v>
      </c>
      <c r="K886" s="87">
        <v>0</v>
      </c>
      <c r="L886" s="87" t="s">
        <v>353</v>
      </c>
      <c r="M886" s="124">
        <v>1</v>
      </c>
      <c r="N886" s="124">
        <v>1</v>
      </c>
      <c r="O886" s="87">
        <v>0.89875000000000005</v>
      </c>
      <c r="P886" s="87">
        <v>1797.5</v>
      </c>
      <c r="Q886" s="87">
        <v>1797.5</v>
      </c>
    </row>
    <row r="887" spans="2:17">
      <c r="B887" s="87">
        <v>264</v>
      </c>
      <c r="C887" s="87" t="s">
        <v>15</v>
      </c>
      <c r="D887" s="87">
        <v>1</v>
      </c>
      <c r="E887" s="87" t="s">
        <v>316</v>
      </c>
      <c r="F887" s="87" t="s">
        <v>7</v>
      </c>
      <c r="G887" s="87">
        <v>1</v>
      </c>
      <c r="H887" s="87" t="s">
        <v>156</v>
      </c>
      <c r="I887" s="87">
        <v>169</v>
      </c>
      <c r="J887" s="87">
        <v>8</v>
      </c>
      <c r="K887" s="87">
        <v>0</v>
      </c>
      <c r="L887" s="87" t="s">
        <v>353</v>
      </c>
      <c r="M887" s="124">
        <v>1</v>
      </c>
      <c r="N887" s="124">
        <v>1</v>
      </c>
      <c r="O887" s="87">
        <v>0.96625000000000005</v>
      </c>
      <c r="P887" s="87">
        <v>1932.5</v>
      </c>
      <c r="Q887" s="87">
        <v>1932.5</v>
      </c>
    </row>
    <row r="888" spans="2:17">
      <c r="B888" s="87">
        <v>265</v>
      </c>
      <c r="C888" s="87" t="s">
        <v>15</v>
      </c>
      <c r="D888" s="87">
        <v>1</v>
      </c>
      <c r="E888" s="87" t="s">
        <v>316</v>
      </c>
      <c r="F888" s="87" t="s">
        <v>8</v>
      </c>
      <c r="G888" s="87">
        <v>1</v>
      </c>
      <c r="H888" s="87" t="s">
        <v>176</v>
      </c>
      <c r="I888" s="87">
        <v>193</v>
      </c>
      <c r="J888" s="87">
        <v>9</v>
      </c>
      <c r="K888" s="87">
        <v>0</v>
      </c>
      <c r="L888" s="87" t="s">
        <v>353</v>
      </c>
      <c r="M888" s="124">
        <v>1</v>
      </c>
      <c r="N888" s="124">
        <v>1</v>
      </c>
      <c r="O888" s="87">
        <v>0.98875000000000002</v>
      </c>
      <c r="P888" s="87">
        <v>1977.5</v>
      </c>
      <c r="Q888" s="87">
        <v>1977.5</v>
      </c>
    </row>
    <row r="889" spans="2:17">
      <c r="B889" s="87">
        <v>266</v>
      </c>
      <c r="C889" s="87" t="s">
        <v>15</v>
      </c>
      <c r="D889" s="87">
        <v>1</v>
      </c>
      <c r="E889" s="87" t="s">
        <v>316</v>
      </c>
      <c r="F889" s="87" t="s">
        <v>9</v>
      </c>
      <c r="G889" s="87">
        <v>1</v>
      </c>
      <c r="H889" s="87" t="s">
        <v>196</v>
      </c>
      <c r="I889" s="87">
        <v>217</v>
      </c>
      <c r="J889" s="87">
        <v>10</v>
      </c>
      <c r="K889" s="87">
        <v>0</v>
      </c>
      <c r="L889" s="87" t="s">
        <v>353</v>
      </c>
      <c r="M889" s="124">
        <v>1</v>
      </c>
      <c r="N889" s="124">
        <v>1</v>
      </c>
      <c r="O889" s="87">
        <v>0.99624999999999997</v>
      </c>
      <c r="P889" s="87">
        <v>1992.5</v>
      </c>
      <c r="Q889" s="87">
        <v>1992.5</v>
      </c>
    </row>
    <row r="890" spans="2:17">
      <c r="B890" s="87">
        <v>267</v>
      </c>
      <c r="C890" s="87" t="s">
        <v>15</v>
      </c>
      <c r="D890" s="87">
        <v>1</v>
      </c>
      <c r="E890" s="87" t="s">
        <v>316</v>
      </c>
      <c r="F890" s="87" t="s">
        <v>10</v>
      </c>
      <c r="G890" s="87">
        <v>1</v>
      </c>
      <c r="H890" s="87" t="s">
        <v>216</v>
      </c>
      <c r="I890" s="87">
        <v>241</v>
      </c>
      <c r="J890" s="87">
        <v>11</v>
      </c>
      <c r="K890" s="87">
        <v>0</v>
      </c>
      <c r="L890" s="87" t="s">
        <v>353</v>
      </c>
      <c r="M890" s="124">
        <v>1</v>
      </c>
      <c r="N890" s="124">
        <v>1</v>
      </c>
      <c r="O890" s="87">
        <v>8.5000000000000006E-2</v>
      </c>
      <c r="P890" s="87">
        <v>170</v>
      </c>
      <c r="Q890" s="87">
        <v>170</v>
      </c>
    </row>
    <row r="891" spans="2:17">
      <c r="B891" s="87">
        <v>268</v>
      </c>
      <c r="C891" s="87" t="s">
        <v>15</v>
      </c>
      <c r="D891" s="87">
        <v>1</v>
      </c>
      <c r="E891" s="87" t="s">
        <v>316</v>
      </c>
      <c r="F891" s="87" t="s">
        <v>11</v>
      </c>
      <c r="G891" s="87">
        <v>1</v>
      </c>
      <c r="H891" s="87" t="s">
        <v>236</v>
      </c>
      <c r="I891" s="87">
        <v>265</v>
      </c>
      <c r="J891" s="87">
        <v>12</v>
      </c>
      <c r="K891" s="87">
        <v>0</v>
      </c>
      <c r="L891" s="87" t="s">
        <v>353</v>
      </c>
      <c r="M891" s="124">
        <v>1</v>
      </c>
      <c r="N891" s="124">
        <v>1</v>
      </c>
      <c r="O891" s="87">
        <v>0.69499999999999995</v>
      </c>
      <c r="P891" s="87">
        <v>1390</v>
      </c>
      <c r="Q891" s="87">
        <v>1390</v>
      </c>
    </row>
    <row r="892" spans="2:17">
      <c r="B892" s="87">
        <v>269</v>
      </c>
      <c r="C892" s="87" t="s">
        <v>15</v>
      </c>
      <c r="D892" s="87">
        <v>1</v>
      </c>
      <c r="E892" s="87" t="s">
        <v>316</v>
      </c>
      <c r="F892" s="87" t="s">
        <v>12</v>
      </c>
      <c r="G892" s="87">
        <v>1</v>
      </c>
      <c r="H892" s="87" t="s">
        <v>256</v>
      </c>
      <c r="I892" s="87">
        <v>289</v>
      </c>
      <c r="J892" s="87">
        <v>13</v>
      </c>
      <c r="K892" s="87">
        <v>0</v>
      </c>
      <c r="L892" s="87" t="s">
        <v>353</v>
      </c>
      <c r="M892" s="124">
        <v>1</v>
      </c>
      <c r="N892" s="124">
        <v>1</v>
      </c>
      <c r="O892" s="87">
        <v>0.89875000000000005</v>
      </c>
      <c r="P892" s="87">
        <v>1797.5</v>
      </c>
      <c r="Q892" s="87">
        <v>1797.5</v>
      </c>
    </row>
    <row r="893" spans="2:17">
      <c r="B893" s="87">
        <v>270</v>
      </c>
      <c r="C893" s="87" t="s">
        <v>15</v>
      </c>
      <c r="D893" s="87">
        <v>1</v>
      </c>
      <c r="E893" s="87" t="s">
        <v>316</v>
      </c>
      <c r="F893" s="87" t="s">
        <v>13</v>
      </c>
      <c r="G893" s="87">
        <v>1</v>
      </c>
      <c r="H893" s="87" t="s">
        <v>276</v>
      </c>
      <c r="I893" s="87">
        <v>313</v>
      </c>
      <c r="J893" s="87">
        <v>14</v>
      </c>
      <c r="K893" s="87">
        <v>0</v>
      </c>
      <c r="L893" s="87" t="s">
        <v>353</v>
      </c>
      <c r="M893" s="124">
        <v>1</v>
      </c>
      <c r="N893" s="124">
        <v>1</v>
      </c>
      <c r="O893" s="87">
        <v>0.96625000000000005</v>
      </c>
      <c r="P893" s="87">
        <v>1932.5</v>
      </c>
      <c r="Q893" s="87">
        <v>1932.5</v>
      </c>
    </row>
    <row r="894" spans="2:17">
      <c r="B894" s="87">
        <v>271</v>
      </c>
      <c r="C894" s="87" t="s">
        <v>15</v>
      </c>
      <c r="D894" s="87">
        <v>1</v>
      </c>
      <c r="E894" s="87" t="s">
        <v>316</v>
      </c>
      <c r="F894" s="87" t="s">
        <v>14</v>
      </c>
      <c r="G894" s="87">
        <v>1</v>
      </c>
      <c r="H894" s="87" t="s">
        <v>296</v>
      </c>
      <c r="I894" s="87">
        <v>337</v>
      </c>
      <c r="J894" s="87">
        <v>15</v>
      </c>
      <c r="K894" s="87">
        <v>0</v>
      </c>
      <c r="L894" s="87" t="s">
        <v>353</v>
      </c>
      <c r="M894" s="124">
        <v>1</v>
      </c>
      <c r="N894" s="124">
        <v>1</v>
      </c>
      <c r="O894" s="87">
        <v>0.98875000000000002</v>
      </c>
      <c r="P894" s="87">
        <v>1977.5</v>
      </c>
      <c r="Q894" s="87">
        <v>1977.5</v>
      </c>
    </row>
    <row r="895" spans="2:17">
      <c r="B895" s="87">
        <v>272</v>
      </c>
      <c r="C895" s="87" t="s">
        <v>15</v>
      </c>
      <c r="D895" s="87">
        <v>1</v>
      </c>
      <c r="E895" s="87" t="s">
        <v>316</v>
      </c>
      <c r="F895" s="87" t="s">
        <v>15</v>
      </c>
      <c r="G895" s="87">
        <v>1</v>
      </c>
      <c r="H895" s="87" t="s">
        <v>316</v>
      </c>
      <c r="I895" s="87">
        <v>361</v>
      </c>
      <c r="J895" s="87">
        <v>16</v>
      </c>
      <c r="K895" s="87">
        <v>0</v>
      </c>
      <c r="L895" s="87" t="s">
        <v>353</v>
      </c>
      <c r="M895" s="124">
        <v>1</v>
      </c>
      <c r="N895" s="124">
        <v>1</v>
      </c>
      <c r="O895" s="87">
        <v>0.99624999999999997</v>
      </c>
      <c r="P895" s="87">
        <v>1992.5</v>
      </c>
      <c r="Q895" s="87">
        <v>1992.5</v>
      </c>
    </row>
    <row r="896" spans="2:17">
      <c r="B896" s="87">
        <v>273</v>
      </c>
      <c r="C896" s="87" t="s">
        <v>15</v>
      </c>
      <c r="D896" s="87">
        <v>1</v>
      </c>
      <c r="E896" s="87" t="s">
        <v>316</v>
      </c>
      <c r="F896" s="87" t="s">
        <v>0</v>
      </c>
      <c r="G896" s="87">
        <v>2</v>
      </c>
      <c r="H896" s="87" t="s">
        <v>17</v>
      </c>
      <c r="I896" s="87">
        <v>2</v>
      </c>
      <c r="J896" s="87">
        <v>1</v>
      </c>
      <c r="K896" s="87">
        <v>0</v>
      </c>
      <c r="L896" s="87" t="s">
        <v>353</v>
      </c>
      <c r="M896" s="124">
        <v>1</v>
      </c>
      <c r="N896" s="124">
        <v>1</v>
      </c>
      <c r="O896" s="87">
        <v>2.75E-2</v>
      </c>
      <c r="P896" s="87">
        <v>55</v>
      </c>
      <c r="Q896" s="87">
        <v>55</v>
      </c>
    </row>
    <row r="897" spans="2:17">
      <c r="B897" s="87">
        <v>274</v>
      </c>
      <c r="C897" s="87" t="s">
        <v>15</v>
      </c>
      <c r="D897" s="87">
        <v>1</v>
      </c>
      <c r="E897" s="87" t="s">
        <v>316</v>
      </c>
      <c r="F897" s="87" t="s">
        <v>1</v>
      </c>
      <c r="G897" s="87">
        <v>2</v>
      </c>
      <c r="H897" s="87" t="s">
        <v>37</v>
      </c>
      <c r="I897" s="87">
        <v>26</v>
      </c>
      <c r="J897" s="87">
        <v>2</v>
      </c>
      <c r="K897" s="87">
        <v>0</v>
      </c>
      <c r="L897" s="87" t="s">
        <v>353</v>
      </c>
      <c r="M897" s="124">
        <v>1</v>
      </c>
      <c r="N897" s="124">
        <v>1</v>
      </c>
      <c r="O897" s="87">
        <v>0.67625000000000002</v>
      </c>
      <c r="P897" s="87">
        <v>1352.5</v>
      </c>
      <c r="Q897" s="87">
        <v>1352.5</v>
      </c>
    </row>
    <row r="898" spans="2:17">
      <c r="B898" s="87">
        <v>275</v>
      </c>
      <c r="C898" s="87" t="s">
        <v>15</v>
      </c>
      <c r="D898" s="87">
        <v>1</v>
      </c>
      <c r="E898" s="87" t="s">
        <v>316</v>
      </c>
      <c r="F898" s="87" t="s">
        <v>2</v>
      </c>
      <c r="G898" s="87">
        <v>2</v>
      </c>
      <c r="H898" s="87" t="s">
        <v>57</v>
      </c>
      <c r="I898" s="87">
        <v>50</v>
      </c>
      <c r="J898" s="87">
        <v>3</v>
      </c>
      <c r="K898" s="87">
        <v>0</v>
      </c>
      <c r="L898" s="87" t="s">
        <v>353</v>
      </c>
      <c r="M898" s="124">
        <v>1</v>
      </c>
      <c r="N898" s="124">
        <v>1</v>
      </c>
      <c r="O898" s="87">
        <v>0.89249999999999996</v>
      </c>
      <c r="P898" s="87">
        <v>1785</v>
      </c>
      <c r="Q898" s="87">
        <v>1785</v>
      </c>
    </row>
    <row r="899" spans="2:17">
      <c r="B899" s="87">
        <v>276</v>
      </c>
      <c r="C899" s="87" t="s">
        <v>15</v>
      </c>
      <c r="D899" s="87">
        <v>1</v>
      </c>
      <c r="E899" s="87" t="s">
        <v>316</v>
      </c>
      <c r="F899" s="87" t="s">
        <v>3</v>
      </c>
      <c r="G899" s="87">
        <v>2</v>
      </c>
      <c r="H899" s="87" t="s">
        <v>77</v>
      </c>
      <c r="I899" s="87">
        <v>74</v>
      </c>
      <c r="J899" s="87">
        <v>4</v>
      </c>
      <c r="K899" s="87">
        <v>0</v>
      </c>
      <c r="L899" s="87" t="s">
        <v>353</v>
      </c>
      <c r="M899" s="124">
        <v>1</v>
      </c>
      <c r="N899" s="124">
        <v>1</v>
      </c>
      <c r="O899" s="87">
        <v>0.96375</v>
      </c>
      <c r="P899" s="87">
        <v>1927.5</v>
      </c>
      <c r="Q899" s="87">
        <v>1927.5</v>
      </c>
    </row>
    <row r="900" spans="2:17">
      <c r="B900" s="87">
        <v>277</v>
      </c>
      <c r="C900" s="87" t="s">
        <v>15</v>
      </c>
      <c r="D900" s="87">
        <v>1</v>
      </c>
      <c r="E900" s="87" t="s">
        <v>316</v>
      </c>
      <c r="F900" s="87" t="s">
        <v>4</v>
      </c>
      <c r="G900" s="87">
        <v>2</v>
      </c>
      <c r="H900" s="87" t="s">
        <v>97</v>
      </c>
      <c r="I900" s="87">
        <v>98</v>
      </c>
      <c r="J900" s="87">
        <v>5</v>
      </c>
      <c r="K900" s="87">
        <v>0</v>
      </c>
      <c r="L900" s="87" t="s">
        <v>353</v>
      </c>
      <c r="M900" s="124">
        <v>1</v>
      </c>
      <c r="N900" s="124">
        <v>1</v>
      </c>
      <c r="O900" s="87">
        <v>9.1249999999999998E-2</v>
      </c>
      <c r="P900" s="87">
        <v>182.5</v>
      </c>
      <c r="Q900" s="87">
        <v>182.5</v>
      </c>
    </row>
    <row r="901" spans="2:17">
      <c r="B901" s="87">
        <v>278</v>
      </c>
      <c r="C901" s="87" t="s">
        <v>15</v>
      </c>
      <c r="D901" s="87">
        <v>1</v>
      </c>
      <c r="E901" s="87" t="s">
        <v>316</v>
      </c>
      <c r="F901" s="87" t="s">
        <v>5</v>
      </c>
      <c r="G901" s="87">
        <v>2</v>
      </c>
      <c r="H901" s="87" t="s">
        <v>117</v>
      </c>
      <c r="I901" s="87">
        <v>122</v>
      </c>
      <c r="J901" s="87">
        <v>6</v>
      </c>
      <c r="K901" s="87">
        <v>0</v>
      </c>
      <c r="L901" s="87" t="s">
        <v>353</v>
      </c>
      <c r="M901" s="124">
        <v>1</v>
      </c>
      <c r="N901" s="124">
        <v>1</v>
      </c>
      <c r="O901" s="87">
        <v>0.69750000000000001</v>
      </c>
      <c r="P901" s="87">
        <v>1395</v>
      </c>
      <c r="Q901" s="87">
        <v>1395</v>
      </c>
    </row>
    <row r="902" spans="2:17">
      <c r="B902" s="87">
        <v>279</v>
      </c>
      <c r="C902" s="87" t="s">
        <v>15</v>
      </c>
      <c r="D902" s="87">
        <v>1</v>
      </c>
      <c r="E902" s="87" t="s">
        <v>316</v>
      </c>
      <c r="F902" s="87" t="s">
        <v>6</v>
      </c>
      <c r="G902" s="87">
        <v>2</v>
      </c>
      <c r="H902" s="87" t="s">
        <v>137</v>
      </c>
      <c r="I902" s="87">
        <v>146</v>
      </c>
      <c r="J902" s="87">
        <v>7</v>
      </c>
      <c r="K902" s="87">
        <v>0</v>
      </c>
      <c r="L902" s="87" t="s">
        <v>353</v>
      </c>
      <c r="M902" s="124">
        <v>1</v>
      </c>
      <c r="N902" s="124">
        <v>1</v>
      </c>
      <c r="O902" s="87">
        <v>0.89875000000000005</v>
      </c>
      <c r="P902" s="87">
        <v>1797.5</v>
      </c>
      <c r="Q902" s="87">
        <v>1797.5</v>
      </c>
    </row>
    <row r="903" spans="2:17">
      <c r="B903" s="87">
        <v>280</v>
      </c>
      <c r="C903" s="87" t="s">
        <v>15</v>
      </c>
      <c r="D903" s="87">
        <v>1</v>
      </c>
      <c r="E903" s="87" t="s">
        <v>316</v>
      </c>
      <c r="F903" s="87" t="s">
        <v>7</v>
      </c>
      <c r="G903" s="87">
        <v>2</v>
      </c>
      <c r="H903" s="87" t="s">
        <v>157</v>
      </c>
      <c r="I903" s="87">
        <v>170</v>
      </c>
      <c r="J903" s="87">
        <v>8</v>
      </c>
      <c r="K903" s="87">
        <v>0</v>
      </c>
      <c r="L903" s="87" t="s">
        <v>353</v>
      </c>
      <c r="M903" s="124">
        <v>1</v>
      </c>
      <c r="N903" s="124">
        <v>1</v>
      </c>
      <c r="O903" s="87">
        <v>0.96625000000000005</v>
      </c>
      <c r="P903" s="87">
        <v>1932.5</v>
      </c>
      <c r="Q903" s="87">
        <v>1932.5</v>
      </c>
    </row>
    <row r="904" spans="2:17">
      <c r="B904" s="87">
        <v>281</v>
      </c>
      <c r="C904" s="87" t="s">
        <v>15</v>
      </c>
      <c r="D904" s="87">
        <v>1</v>
      </c>
      <c r="E904" s="87" t="s">
        <v>316</v>
      </c>
      <c r="F904" s="87" t="s">
        <v>8</v>
      </c>
      <c r="G904" s="87">
        <v>2</v>
      </c>
      <c r="H904" s="87" t="s">
        <v>177</v>
      </c>
      <c r="I904" s="87">
        <v>194</v>
      </c>
      <c r="J904" s="87">
        <v>9</v>
      </c>
      <c r="K904" s="87">
        <v>0</v>
      </c>
      <c r="L904" s="87" t="s">
        <v>353</v>
      </c>
      <c r="M904" s="124">
        <v>1</v>
      </c>
      <c r="N904" s="124">
        <v>1</v>
      </c>
      <c r="O904" s="87">
        <v>0.98875000000000002</v>
      </c>
      <c r="P904" s="87">
        <v>1977.5</v>
      </c>
      <c r="Q904" s="87">
        <v>1977.5</v>
      </c>
    </row>
    <row r="905" spans="2:17">
      <c r="B905" s="87">
        <v>282</v>
      </c>
      <c r="C905" s="87" t="s">
        <v>15</v>
      </c>
      <c r="D905" s="87">
        <v>1</v>
      </c>
      <c r="E905" s="87" t="s">
        <v>316</v>
      </c>
      <c r="F905" s="87" t="s">
        <v>9</v>
      </c>
      <c r="G905" s="87">
        <v>2</v>
      </c>
      <c r="H905" s="87" t="s">
        <v>197</v>
      </c>
      <c r="I905" s="87">
        <v>218</v>
      </c>
      <c r="J905" s="87">
        <v>10</v>
      </c>
      <c r="K905" s="87">
        <v>0</v>
      </c>
      <c r="L905" s="87" t="s">
        <v>353</v>
      </c>
      <c r="M905" s="124">
        <v>1</v>
      </c>
      <c r="N905" s="124">
        <v>1</v>
      </c>
      <c r="O905" s="87">
        <v>0.99624999999999997</v>
      </c>
      <c r="P905" s="87">
        <v>1992.5</v>
      </c>
      <c r="Q905" s="87">
        <v>1992.5</v>
      </c>
    </row>
    <row r="906" spans="2:17">
      <c r="B906" s="87">
        <v>283</v>
      </c>
      <c r="C906" s="87" t="s">
        <v>15</v>
      </c>
      <c r="D906" s="87">
        <v>1</v>
      </c>
      <c r="E906" s="87" t="s">
        <v>316</v>
      </c>
      <c r="F906" s="87" t="s">
        <v>10</v>
      </c>
      <c r="G906" s="87">
        <v>2</v>
      </c>
      <c r="H906" s="87" t="s">
        <v>217</v>
      </c>
      <c r="I906" s="87">
        <v>242</v>
      </c>
      <c r="J906" s="87">
        <v>11</v>
      </c>
      <c r="K906" s="87">
        <v>0</v>
      </c>
      <c r="L906" s="87" t="s">
        <v>353</v>
      </c>
      <c r="M906" s="124">
        <v>1</v>
      </c>
      <c r="N906" s="124">
        <v>1</v>
      </c>
      <c r="O906" s="87">
        <v>8.5000000000000006E-2</v>
      </c>
      <c r="P906" s="87">
        <v>170</v>
      </c>
      <c r="Q906" s="87">
        <v>170</v>
      </c>
    </row>
    <row r="907" spans="2:17">
      <c r="B907" s="87">
        <v>284</v>
      </c>
      <c r="C907" s="87" t="s">
        <v>15</v>
      </c>
      <c r="D907" s="87">
        <v>1</v>
      </c>
      <c r="E907" s="87" t="s">
        <v>316</v>
      </c>
      <c r="F907" s="87" t="s">
        <v>11</v>
      </c>
      <c r="G907" s="87">
        <v>2</v>
      </c>
      <c r="H907" s="87" t="s">
        <v>237</v>
      </c>
      <c r="I907" s="87">
        <v>266</v>
      </c>
      <c r="J907" s="87">
        <v>12</v>
      </c>
      <c r="K907" s="87">
        <v>0</v>
      </c>
      <c r="L907" s="87" t="s">
        <v>353</v>
      </c>
      <c r="M907" s="124">
        <v>1</v>
      </c>
      <c r="N907" s="124">
        <v>1</v>
      </c>
      <c r="O907" s="87">
        <v>0.69499999999999995</v>
      </c>
      <c r="P907" s="87">
        <v>1390</v>
      </c>
      <c r="Q907" s="87">
        <v>1390</v>
      </c>
    </row>
    <row r="908" spans="2:17">
      <c r="B908" s="87">
        <v>285</v>
      </c>
      <c r="C908" s="87" t="s">
        <v>15</v>
      </c>
      <c r="D908" s="87">
        <v>1</v>
      </c>
      <c r="E908" s="87" t="s">
        <v>316</v>
      </c>
      <c r="F908" s="87" t="s">
        <v>12</v>
      </c>
      <c r="G908" s="87">
        <v>2</v>
      </c>
      <c r="H908" s="87" t="s">
        <v>257</v>
      </c>
      <c r="I908" s="87">
        <v>290</v>
      </c>
      <c r="J908" s="87">
        <v>13</v>
      </c>
      <c r="K908" s="87">
        <v>0</v>
      </c>
      <c r="L908" s="87" t="s">
        <v>353</v>
      </c>
      <c r="M908" s="124">
        <v>1</v>
      </c>
      <c r="N908" s="124">
        <v>1</v>
      </c>
      <c r="O908" s="87">
        <v>0.89875000000000005</v>
      </c>
      <c r="P908" s="87">
        <v>1797.5</v>
      </c>
      <c r="Q908" s="87">
        <v>1797.5</v>
      </c>
    </row>
    <row r="909" spans="2:17">
      <c r="B909" s="87">
        <v>286</v>
      </c>
      <c r="C909" s="87" t="s">
        <v>15</v>
      </c>
      <c r="D909" s="87">
        <v>1</v>
      </c>
      <c r="E909" s="87" t="s">
        <v>316</v>
      </c>
      <c r="F909" s="87" t="s">
        <v>13</v>
      </c>
      <c r="G909" s="87">
        <v>2</v>
      </c>
      <c r="H909" s="87" t="s">
        <v>277</v>
      </c>
      <c r="I909" s="87">
        <v>314</v>
      </c>
      <c r="J909" s="87">
        <v>14</v>
      </c>
      <c r="K909" s="87">
        <v>0</v>
      </c>
      <c r="L909" s="87" t="s">
        <v>353</v>
      </c>
      <c r="M909" s="124">
        <v>1</v>
      </c>
      <c r="N909" s="124">
        <v>1</v>
      </c>
      <c r="O909" s="87">
        <v>0.96625000000000005</v>
      </c>
      <c r="P909" s="87">
        <v>1932.5</v>
      </c>
      <c r="Q909" s="87">
        <v>1932.5</v>
      </c>
    </row>
    <row r="910" spans="2:17">
      <c r="B910" s="87">
        <v>287</v>
      </c>
      <c r="C910" s="87" t="s">
        <v>15</v>
      </c>
      <c r="D910" s="87">
        <v>1</v>
      </c>
      <c r="E910" s="87" t="s">
        <v>316</v>
      </c>
      <c r="F910" s="87" t="s">
        <v>14</v>
      </c>
      <c r="G910" s="87">
        <v>2</v>
      </c>
      <c r="H910" s="87" t="s">
        <v>297</v>
      </c>
      <c r="I910" s="87">
        <v>338</v>
      </c>
      <c r="J910" s="87">
        <v>15</v>
      </c>
      <c r="K910" s="87">
        <v>0</v>
      </c>
      <c r="L910" s="87" t="s">
        <v>353</v>
      </c>
      <c r="M910" s="124">
        <v>1</v>
      </c>
      <c r="N910" s="124">
        <v>1</v>
      </c>
      <c r="O910" s="87">
        <v>0.98875000000000002</v>
      </c>
      <c r="P910" s="87">
        <v>1977.5</v>
      </c>
      <c r="Q910" s="87">
        <v>1977.5</v>
      </c>
    </row>
    <row r="911" spans="2:17">
      <c r="B911" s="87">
        <v>288</v>
      </c>
      <c r="C911" s="87" t="s">
        <v>15</v>
      </c>
      <c r="D911" s="87">
        <v>1</v>
      </c>
      <c r="E911" s="87" t="s">
        <v>316</v>
      </c>
      <c r="F911" s="87" t="s">
        <v>15</v>
      </c>
      <c r="G911" s="87">
        <v>2</v>
      </c>
      <c r="H911" s="87" t="s">
        <v>317</v>
      </c>
      <c r="I911" s="87">
        <v>362</v>
      </c>
      <c r="J911" s="87">
        <v>16</v>
      </c>
      <c r="K911" s="87">
        <v>0</v>
      </c>
      <c r="L911" s="87" t="s">
        <v>353</v>
      </c>
      <c r="M911" s="124">
        <v>1</v>
      </c>
      <c r="N911" s="124">
        <v>1</v>
      </c>
      <c r="O911" s="87">
        <v>0.99624999999999997</v>
      </c>
      <c r="P911" s="87">
        <v>1992.5</v>
      </c>
      <c r="Q911" s="87">
        <v>1992.5</v>
      </c>
    </row>
    <row r="912" spans="2:17">
      <c r="B912" s="87">
        <v>289</v>
      </c>
      <c r="C912" s="87" t="s">
        <v>15</v>
      </c>
      <c r="D912" s="87">
        <v>1</v>
      </c>
      <c r="E912" s="87" t="s">
        <v>316</v>
      </c>
      <c r="F912" s="87" t="s">
        <v>0</v>
      </c>
      <c r="G912" s="87">
        <v>3</v>
      </c>
      <c r="H912" s="87" t="s">
        <v>18</v>
      </c>
      <c r="I912" s="87">
        <v>3</v>
      </c>
      <c r="J912" s="87">
        <v>1</v>
      </c>
      <c r="K912" s="87">
        <v>0</v>
      </c>
      <c r="L912" s="87" t="s">
        <v>353</v>
      </c>
      <c r="M912" s="124">
        <v>1</v>
      </c>
      <c r="N912" s="124">
        <v>1</v>
      </c>
      <c r="O912" s="87">
        <v>2.75E-2</v>
      </c>
      <c r="P912" s="87">
        <v>55</v>
      </c>
      <c r="Q912" s="87">
        <v>55</v>
      </c>
    </row>
    <row r="913" spans="2:17">
      <c r="B913" s="87">
        <v>290</v>
      </c>
      <c r="C913" s="87" t="s">
        <v>15</v>
      </c>
      <c r="D913" s="87">
        <v>2</v>
      </c>
      <c r="E913" s="87" t="s">
        <v>317</v>
      </c>
      <c r="F913" s="87" t="s">
        <v>1</v>
      </c>
      <c r="G913" s="87">
        <v>3</v>
      </c>
      <c r="H913" s="87" t="s">
        <v>38</v>
      </c>
      <c r="I913" s="87">
        <v>27</v>
      </c>
      <c r="J913" s="87">
        <v>2</v>
      </c>
      <c r="K913" s="87">
        <v>0</v>
      </c>
      <c r="L913" s="87" t="s">
        <v>353</v>
      </c>
      <c r="M913" s="124">
        <v>1</v>
      </c>
      <c r="N913" s="124">
        <v>1</v>
      </c>
      <c r="O913" s="87">
        <v>0.67625000000000002</v>
      </c>
      <c r="P913" s="87">
        <v>1352.5</v>
      </c>
      <c r="Q913" s="87">
        <v>1352.5</v>
      </c>
    </row>
    <row r="914" spans="2:17">
      <c r="B914" s="87">
        <v>291</v>
      </c>
      <c r="C914" s="87" t="s">
        <v>15</v>
      </c>
      <c r="D914" s="87">
        <v>2</v>
      </c>
      <c r="E914" s="87" t="s">
        <v>317</v>
      </c>
      <c r="F914" s="87" t="s">
        <v>2</v>
      </c>
      <c r="G914" s="87">
        <v>3</v>
      </c>
      <c r="H914" s="87" t="s">
        <v>58</v>
      </c>
      <c r="I914" s="87">
        <v>51</v>
      </c>
      <c r="J914" s="87">
        <v>3</v>
      </c>
      <c r="K914" s="87">
        <v>0</v>
      </c>
      <c r="L914" s="87" t="s">
        <v>353</v>
      </c>
      <c r="M914" s="124">
        <v>1</v>
      </c>
      <c r="N914" s="124">
        <v>1</v>
      </c>
      <c r="O914" s="87">
        <v>0.89249999999999996</v>
      </c>
      <c r="P914" s="87">
        <v>1785</v>
      </c>
      <c r="Q914" s="87">
        <v>1785</v>
      </c>
    </row>
    <row r="915" spans="2:17">
      <c r="B915" s="87">
        <v>292</v>
      </c>
      <c r="C915" s="87" t="s">
        <v>15</v>
      </c>
      <c r="D915" s="87">
        <v>2</v>
      </c>
      <c r="E915" s="87" t="s">
        <v>317</v>
      </c>
      <c r="F915" s="87" t="s">
        <v>3</v>
      </c>
      <c r="G915" s="87">
        <v>3</v>
      </c>
      <c r="H915" s="87" t="s">
        <v>78</v>
      </c>
      <c r="I915" s="87">
        <v>75</v>
      </c>
      <c r="J915" s="87">
        <v>4</v>
      </c>
      <c r="K915" s="87">
        <v>0</v>
      </c>
      <c r="L915" s="87" t="s">
        <v>353</v>
      </c>
      <c r="M915" s="124">
        <v>1</v>
      </c>
      <c r="N915" s="124">
        <v>1</v>
      </c>
      <c r="O915" s="87">
        <v>0.96375</v>
      </c>
      <c r="P915" s="87">
        <v>1927.5</v>
      </c>
      <c r="Q915" s="87">
        <v>1927.5</v>
      </c>
    </row>
    <row r="916" spans="2:17">
      <c r="B916" s="87">
        <v>293</v>
      </c>
      <c r="C916" s="87" t="s">
        <v>15</v>
      </c>
      <c r="D916" s="87">
        <v>2</v>
      </c>
      <c r="E916" s="87" t="s">
        <v>317</v>
      </c>
      <c r="F916" s="87" t="s">
        <v>4</v>
      </c>
      <c r="G916" s="87">
        <v>3</v>
      </c>
      <c r="H916" s="87" t="s">
        <v>98</v>
      </c>
      <c r="I916" s="87">
        <v>99</v>
      </c>
      <c r="J916" s="87">
        <v>5</v>
      </c>
      <c r="K916" s="87">
        <v>0</v>
      </c>
      <c r="L916" s="87" t="s">
        <v>353</v>
      </c>
      <c r="M916" s="124">
        <v>1</v>
      </c>
      <c r="N916" s="124">
        <v>1</v>
      </c>
      <c r="O916" s="87">
        <v>9.1249999999999998E-2</v>
      </c>
      <c r="P916" s="87">
        <v>182.5</v>
      </c>
      <c r="Q916" s="87">
        <v>182.5</v>
      </c>
    </row>
    <row r="917" spans="2:17">
      <c r="B917" s="87">
        <v>294</v>
      </c>
      <c r="C917" s="87" t="s">
        <v>15</v>
      </c>
      <c r="D917" s="87">
        <v>2</v>
      </c>
      <c r="E917" s="87" t="s">
        <v>317</v>
      </c>
      <c r="F917" s="87" t="s">
        <v>5</v>
      </c>
      <c r="G917" s="87">
        <v>3</v>
      </c>
      <c r="H917" s="87" t="s">
        <v>118</v>
      </c>
      <c r="I917" s="87">
        <v>123</v>
      </c>
      <c r="J917" s="87">
        <v>6</v>
      </c>
      <c r="K917" s="87">
        <v>0</v>
      </c>
      <c r="L917" s="87" t="s">
        <v>353</v>
      </c>
      <c r="M917" s="124">
        <v>1</v>
      </c>
      <c r="N917" s="124">
        <v>1</v>
      </c>
      <c r="O917" s="87">
        <v>0.69750000000000001</v>
      </c>
      <c r="P917" s="87">
        <v>1395</v>
      </c>
      <c r="Q917" s="87">
        <v>1395</v>
      </c>
    </row>
    <row r="918" spans="2:17">
      <c r="B918" s="87">
        <v>295</v>
      </c>
      <c r="C918" s="87" t="s">
        <v>15</v>
      </c>
      <c r="D918" s="87">
        <v>2</v>
      </c>
      <c r="E918" s="87" t="s">
        <v>317</v>
      </c>
      <c r="F918" s="87" t="s">
        <v>6</v>
      </c>
      <c r="G918" s="87">
        <v>3</v>
      </c>
      <c r="H918" s="87" t="s">
        <v>138</v>
      </c>
      <c r="I918" s="87">
        <v>147</v>
      </c>
      <c r="J918" s="87">
        <v>7</v>
      </c>
      <c r="K918" s="87">
        <v>0</v>
      </c>
      <c r="L918" s="87" t="s">
        <v>353</v>
      </c>
      <c r="M918" s="124">
        <v>1</v>
      </c>
      <c r="N918" s="124">
        <v>1</v>
      </c>
      <c r="O918" s="87">
        <v>0.89875000000000005</v>
      </c>
      <c r="P918" s="87">
        <v>1797.5</v>
      </c>
      <c r="Q918" s="87">
        <v>1797.5</v>
      </c>
    </row>
    <row r="919" spans="2:17">
      <c r="B919" s="87">
        <v>296</v>
      </c>
      <c r="C919" s="87" t="s">
        <v>15</v>
      </c>
      <c r="D919" s="87">
        <v>2</v>
      </c>
      <c r="E919" s="87" t="s">
        <v>317</v>
      </c>
      <c r="F919" s="87" t="s">
        <v>7</v>
      </c>
      <c r="G919" s="87">
        <v>3</v>
      </c>
      <c r="H919" s="87" t="s">
        <v>158</v>
      </c>
      <c r="I919" s="87">
        <v>171</v>
      </c>
      <c r="J919" s="87">
        <v>8</v>
      </c>
      <c r="K919" s="87">
        <v>0</v>
      </c>
      <c r="L919" s="87" t="s">
        <v>353</v>
      </c>
      <c r="M919" s="124">
        <v>1</v>
      </c>
      <c r="N919" s="124">
        <v>1</v>
      </c>
      <c r="O919" s="87">
        <v>0.96625000000000005</v>
      </c>
      <c r="P919" s="87">
        <v>1932.5</v>
      </c>
      <c r="Q919" s="87">
        <v>1932.5</v>
      </c>
    </row>
    <row r="920" spans="2:17">
      <c r="B920" s="87">
        <v>297</v>
      </c>
      <c r="C920" s="87" t="s">
        <v>15</v>
      </c>
      <c r="D920" s="87">
        <v>2</v>
      </c>
      <c r="E920" s="87" t="s">
        <v>317</v>
      </c>
      <c r="F920" s="87" t="s">
        <v>8</v>
      </c>
      <c r="G920" s="87">
        <v>3</v>
      </c>
      <c r="H920" s="87" t="s">
        <v>178</v>
      </c>
      <c r="I920" s="87">
        <v>195</v>
      </c>
      <c r="J920" s="87">
        <v>9</v>
      </c>
      <c r="K920" s="87">
        <v>0</v>
      </c>
      <c r="L920" s="87" t="s">
        <v>353</v>
      </c>
      <c r="M920" s="124">
        <v>1</v>
      </c>
      <c r="N920" s="124">
        <v>1</v>
      </c>
      <c r="O920" s="87">
        <v>0.98875000000000002</v>
      </c>
      <c r="P920" s="87">
        <v>1977.5</v>
      </c>
      <c r="Q920" s="87">
        <v>1977.5</v>
      </c>
    </row>
    <row r="921" spans="2:17">
      <c r="B921" s="87">
        <v>298</v>
      </c>
      <c r="C921" s="87" t="s">
        <v>15</v>
      </c>
      <c r="D921" s="87">
        <v>2</v>
      </c>
      <c r="E921" s="87" t="s">
        <v>317</v>
      </c>
      <c r="F921" s="87" t="s">
        <v>9</v>
      </c>
      <c r="G921" s="87">
        <v>3</v>
      </c>
      <c r="H921" s="87" t="s">
        <v>198</v>
      </c>
      <c r="I921" s="87">
        <v>219</v>
      </c>
      <c r="J921" s="87">
        <v>10</v>
      </c>
      <c r="K921" s="87">
        <v>0</v>
      </c>
      <c r="L921" s="87" t="s">
        <v>353</v>
      </c>
      <c r="M921" s="124">
        <v>1</v>
      </c>
      <c r="N921" s="124">
        <v>1</v>
      </c>
      <c r="O921" s="87">
        <v>0.99624999999999997</v>
      </c>
      <c r="P921" s="87">
        <v>1992.5</v>
      </c>
      <c r="Q921" s="87">
        <v>1992.5</v>
      </c>
    </row>
    <row r="922" spans="2:17">
      <c r="B922" s="87">
        <v>299</v>
      </c>
      <c r="C922" s="87" t="s">
        <v>15</v>
      </c>
      <c r="D922" s="87">
        <v>2</v>
      </c>
      <c r="E922" s="87" t="s">
        <v>317</v>
      </c>
      <c r="F922" s="87" t="s">
        <v>10</v>
      </c>
      <c r="G922" s="87">
        <v>3</v>
      </c>
      <c r="H922" s="87" t="s">
        <v>218</v>
      </c>
      <c r="I922" s="87">
        <v>243</v>
      </c>
      <c r="J922" s="87">
        <v>11</v>
      </c>
      <c r="K922" s="87">
        <v>0</v>
      </c>
      <c r="L922" s="87" t="s">
        <v>353</v>
      </c>
      <c r="M922" s="124">
        <v>1</v>
      </c>
      <c r="N922" s="124">
        <v>1</v>
      </c>
      <c r="O922" s="87">
        <v>8.5000000000000006E-2</v>
      </c>
      <c r="P922" s="87">
        <v>170</v>
      </c>
      <c r="Q922" s="87">
        <v>170</v>
      </c>
    </row>
    <row r="923" spans="2:17">
      <c r="B923" s="87">
        <v>300</v>
      </c>
      <c r="C923" s="87" t="s">
        <v>15</v>
      </c>
      <c r="D923" s="87">
        <v>2</v>
      </c>
      <c r="E923" s="87" t="s">
        <v>317</v>
      </c>
      <c r="F923" s="87" t="s">
        <v>11</v>
      </c>
      <c r="G923" s="87">
        <v>3</v>
      </c>
      <c r="H923" s="87" t="s">
        <v>238</v>
      </c>
      <c r="I923" s="87">
        <v>267</v>
      </c>
      <c r="J923" s="87">
        <v>12</v>
      </c>
      <c r="K923" s="87">
        <v>0</v>
      </c>
      <c r="L923" s="87" t="s">
        <v>353</v>
      </c>
      <c r="M923" s="124">
        <v>1</v>
      </c>
      <c r="N923" s="124">
        <v>1</v>
      </c>
      <c r="O923" s="87">
        <v>0.69499999999999995</v>
      </c>
      <c r="P923" s="87">
        <v>1390</v>
      </c>
      <c r="Q923" s="87">
        <v>1390</v>
      </c>
    </row>
    <row r="924" spans="2:17">
      <c r="B924" s="87">
        <v>301</v>
      </c>
      <c r="C924" s="87" t="s">
        <v>15</v>
      </c>
      <c r="D924" s="87">
        <v>2</v>
      </c>
      <c r="E924" s="87" t="s">
        <v>317</v>
      </c>
      <c r="F924" s="87" t="s">
        <v>12</v>
      </c>
      <c r="G924" s="87">
        <v>3</v>
      </c>
      <c r="H924" s="87" t="s">
        <v>258</v>
      </c>
      <c r="I924" s="87">
        <v>291</v>
      </c>
      <c r="J924" s="87">
        <v>13</v>
      </c>
      <c r="K924" s="87">
        <v>0</v>
      </c>
      <c r="L924" s="87" t="s">
        <v>353</v>
      </c>
      <c r="M924" s="124">
        <v>1</v>
      </c>
      <c r="N924" s="124">
        <v>1</v>
      </c>
      <c r="O924" s="87">
        <v>0.89875000000000005</v>
      </c>
      <c r="P924" s="87">
        <v>1797.5</v>
      </c>
      <c r="Q924" s="87">
        <v>1797.5</v>
      </c>
    </row>
    <row r="925" spans="2:17">
      <c r="B925" s="87">
        <v>302</v>
      </c>
      <c r="C925" s="87" t="s">
        <v>15</v>
      </c>
      <c r="D925" s="87">
        <v>2</v>
      </c>
      <c r="E925" s="87" t="s">
        <v>317</v>
      </c>
      <c r="F925" s="87" t="s">
        <v>13</v>
      </c>
      <c r="G925" s="87">
        <v>3</v>
      </c>
      <c r="H925" s="87" t="s">
        <v>278</v>
      </c>
      <c r="I925" s="87">
        <v>315</v>
      </c>
      <c r="J925" s="87">
        <v>14</v>
      </c>
      <c r="K925" s="87">
        <v>0</v>
      </c>
      <c r="L925" s="87" t="s">
        <v>353</v>
      </c>
      <c r="M925" s="124">
        <v>1</v>
      </c>
      <c r="N925" s="124">
        <v>1</v>
      </c>
      <c r="O925" s="87">
        <v>0.96625000000000005</v>
      </c>
      <c r="P925" s="87">
        <v>1932.5</v>
      </c>
      <c r="Q925" s="87">
        <v>1932.5</v>
      </c>
    </row>
    <row r="926" spans="2:17">
      <c r="B926" s="87">
        <v>303</v>
      </c>
      <c r="C926" s="87" t="s">
        <v>15</v>
      </c>
      <c r="D926" s="87">
        <v>2</v>
      </c>
      <c r="E926" s="87" t="s">
        <v>317</v>
      </c>
      <c r="F926" s="87" t="s">
        <v>14</v>
      </c>
      <c r="G926" s="87">
        <v>3</v>
      </c>
      <c r="H926" s="87" t="s">
        <v>298</v>
      </c>
      <c r="I926" s="87">
        <v>339</v>
      </c>
      <c r="J926" s="87">
        <v>15</v>
      </c>
      <c r="K926" s="87">
        <v>0</v>
      </c>
      <c r="L926" s="87" t="s">
        <v>353</v>
      </c>
      <c r="M926" s="124">
        <v>1</v>
      </c>
      <c r="N926" s="124">
        <v>1</v>
      </c>
      <c r="O926" s="87">
        <v>0.98875000000000002</v>
      </c>
      <c r="P926" s="87">
        <v>1977.5</v>
      </c>
      <c r="Q926" s="87">
        <v>1977.5</v>
      </c>
    </row>
    <row r="927" spans="2:17">
      <c r="B927" s="87">
        <v>304</v>
      </c>
      <c r="C927" s="87" t="s">
        <v>15</v>
      </c>
      <c r="D927" s="87">
        <v>2</v>
      </c>
      <c r="E927" s="87" t="s">
        <v>317</v>
      </c>
      <c r="F927" s="87" t="s">
        <v>15</v>
      </c>
      <c r="G927" s="87">
        <v>3</v>
      </c>
      <c r="H927" s="87" t="s">
        <v>318</v>
      </c>
      <c r="I927" s="87">
        <v>363</v>
      </c>
      <c r="J927" s="87">
        <v>16</v>
      </c>
      <c r="K927" s="87">
        <v>0</v>
      </c>
      <c r="L927" s="87" t="s">
        <v>353</v>
      </c>
      <c r="M927" s="124">
        <v>1</v>
      </c>
      <c r="N927" s="124">
        <v>1</v>
      </c>
      <c r="O927" s="87">
        <v>0.99624999999999997</v>
      </c>
      <c r="P927" s="87">
        <v>1992.5</v>
      </c>
      <c r="Q927" s="87">
        <v>1992.5</v>
      </c>
    </row>
    <row r="928" spans="2:17">
      <c r="B928" s="87">
        <v>305</v>
      </c>
      <c r="C928" s="87" t="s">
        <v>15</v>
      </c>
      <c r="D928" s="87">
        <v>2</v>
      </c>
      <c r="E928" s="87" t="s">
        <v>317</v>
      </c>
      <c r="F928" s="87" t="s">
        <v>0</v>
      </c>
      <c r="G928" s="87">
        <v>4</v>
      </c>
      <c r="H928" s="87" t="s">
        <v>19</v>
      </c>
      <c r="I928" s="87">
        <v>4</v>
      </c>
      <c r="J928" s="87">
        <v>1</v>
      </c>
      <c r="K928" s="87">
        <v>0</v>
      </c>
      <c r="L928" s="87" t="s">
        <v>353</v>
      </c>
      <c r="M928" s="124">
        <v>1</v>
      </c>
      <c r="N928" s="124">
        <v>1</v>
      </c>
      <c r="O928" s="87">
        <v>2.75E-2</v>
      </c>
      <c r="P928" s="87">
        <v>55</v>
      </c>
      <c r="Q928" s="87">
        <v>55</v>
      </c>
    </row>
    <row r="929" spans="2:17">
      <c r="B929" s="87">
        <v>306</v>
      </c>
      <c r="C929" s="87" t="s">
        <v>15</v>
      </c>
      <c r="D929" s="87">
        <v>2</v>
      </c>
      <c r="E929" s="87" t="s">
        <v>317</v>
      </c>
      <c r="F929" s="87" t="s">
        <v>1</v>
      </c>
      <c r="G929" s="87">
        <v>4</v>
      </c>
      <c r="H929" s="87" t="s">
        <v>39</v>
      </c>
      <c r="I929" s="87">
        <v>28</v>
      </c>
      <c r="J929" s="87">
        <v>2</v>
      </c>
      <c r="K929" s="87">
        <v>0</v>
      </c>
      <c r="L929" s="87" t="s">
        <v>353</v>
      </c>
      <c r="M929" s="124">
        <v>1</v>
      </c>
      <c r="N929" s="124">
        <v>1</v>
      </c>
      <c r="O929" s="87">
        <v>0.67625000000000002</v>
      </c>
      <c r="P929" s="87">
        <v>1352.5</v>
      </c>
      <c r="Q929" s="87">
        <v>1352.5</v>
      </c>
    </row>
    <row r="930" spans="2:17">
      <c r="B930" s="87">
        <v>307</v>
      </c>
      <c r="C930" s="87" t="s">
        <v>15</v>
      </c>
      <c r="D930" s="87">
        <v>2</v>
      </c>
      <c r="E930" s="87" t="s">
        <v>317</v>
      </c>
      <c r="F930" s="87" t="s">
        <v>2</v>
      </c>
      <c r="G930" s="87">
        <v>4</v>
      </c>
      <c r="H930" s="87" t="s">
        <v>59</v>
      </c>
      <c r="I930" s="87">
        <v>52</v>
      </c>
      <c r="J930" s="87">
        <v>3</v>
      </c>
      <c r="K930" s="87">
        <v>0</v>
      </c>
      <c r="L930" s="87" t="s">
        <v>353</v>
      </c>
      <c r="M930" s="124">
        <v>1</v>
      </c>
      <c r="N930" s="124">
        <v>1</v>
      </c>
      <c r="O930" s="87">
        <v>0.89249999999999996</v>
      </c>
      <c r="P930" s="87">
        <v>1785</v>
      </c>
      <c r="Q930" s="87">
        <v>1785</v>
      </c>
    </row>
    <row r="931" spans="2:17">
      <c r="B931" s="87">
        <v>308</v>
      </c>
      <c r="C931" s="87" t="s">
        <v>15</v>
      </c>
      <c r="D931" s="87">
        <v>2</v>
      </c>
      <c r="E931" s="87" t="s">
        <v>317</v>
      </c>
      <c r="F931" s="87" t="s">
        <v>3</v>
      </c>
      <c r="G931" s="87">
        <v>4</v>
      </c>
      <c r="H931" s="87" t="s">
        <v>79</v>
      </c>
      <c r="I931" s="87">
        <v>76</v>
      </c>
      <c r="J931" s="87">
        <v>4</v>
      </c>
      <c r="K931" s="87">
        <v>0</v>
      </c>
      <c r="L931" s="87" t="s">
        <v>353</v>
      </c>
      <c r="M931" s="124">
        <v>1</v>
      </c>
      <c r="N931" s="124">
        <v>1</v>
      </c>
      <c r="O931" s="87">
        <v>0.96375</v>
      </c>
      <c r="P931" s="87">
        <v>1927.5</v>
      </c>
      <c r="Q931" s="87">
        <v>1927.5</v>
      </c>
    </row>
    <row r="932" spans="2:17">
      <c r="B932" s="87">
        <v>309</v>
      </c>
      <c r="C932" s="87" t="s">
        <v>15</v>
      </c>
      <c r="D932" s="87">
        <v>2</v>
      </c>
      <c r="E932" s="87" t="s">
        <v>317</v>
      </c>
      <c r="F932" s="87" t="s">
        <v>4</v>
      </c>
      <c r="G932" s="87">
        <v>4</v>
      </c>
      <c r="H932" s="87" t="s">
        <v>99</v>
      </c>
      <c r="I932" s="87">
        <v>100</v>
      </c>
      <c r="J932" s="87">
        <v>5</v>
      </c>
      <c r="K932" s="87">
        <v>0</v>
      </c>
      <c r="L932" s="87" t="s">
        <v>353</v>
      </c>
      <c r="M932" s="124">
        <v>1</v>
      </c>
      <c r="N932" s="124">
        <v>1</v>
      </c>
      <c r="O932" s="87">
        <v>9.1249999999999998E-2</v>
      </c>
      <c r="P932" s="87">
        <v>182.5</v>
      </c>
      <c r="Q932" s="87">
        <v>182.5</v>
      </c>
    </row>
    <row r="933" spans="2:17">
      <c r="B933" s="87">
        <v>310</v>
      </c>
      <c r="C933" s="87" t="s">
        <v>15</v>
      </c>
      <c r="D933" s="87">
        <v>2</v>
      </c>
      <c r="E933" s="87" t="s">
        <v>317</v>
      </c>
      <c r="F933" s="87" t="s">
        <v>5</v>
      </c>
      <c r="G933" s="87">
        <v>4</v>
      </c>
      <c r="H933" s="87" t="s">
        <v>119</v>
      </c>
      <c r="I933" s="87">
        <v>124</v>
      </c>
      <c r="J933" s="87">
        <v>6</v>
      </c>
      <c r="K933" s="87">
        <v>0</v>
      </c>
      <c r="L933" s="87" t="s">
        <v>353</v>
      </c>
      <c r="M933" s="124">
        <v>1</v>
      </c>
      <c r="N933" s="124">
        <v>1</v>
      </c>
      <c r="O933" s="87">
        <v>0.69750000000000001</v>
      </c>
      <c r="P933" s="87">
        <v>1395</v>
      </c>
      <c r="Q933" s="87">
        <v>1395</v>
      </c>
    </row>
    <row r="934" spans="2:17">
      <c r="B934" s="87">
        <v>311</v>
      </c>
      <c r="C934" s="87" t="s">
        <v>15</v>
      </c>
      <c r="D934" s="87">
        <v>2</v>
      </c>
      <c r="E934" s="87" t="s">
        <v>317</v>
      </c>
      <c r="F934" s="87" t="s">
        <v>6</v>
      </c>
      <c r="G934" s="87">
        <v>4</v>
      </c>
      <c r="H934" s="87" t="s">
        <v>139</v>
      </c>
      <c r="I934" s="87">
        <v>148</v>
      </c>
      <c r="J934" s="87">
        <v>7</v>
      </c>
      <c r="K934" s="87">
        <v>0</v>
      </c>
      <c r="L934" s="87" t="s">
        <v>353</v>
      </c>
      <c r="M934" s="124">
        <v>1</v>
      </c>
      <c r="N934" s="124">
        <v>1</v>
      </c>
      <c r="O934" s="87">
        <v>0.89875000000000005</v>
      </c>
      <c r="P934" s="87">
        <v>1797.5</v>
      </c>
      <c r="Q934" s="87">
        <v>1797.5</v>
      </c>
    </row>
    <row r="935" spans="2:17">
      <c r="B935" s="87">
        <v>312</v>
      </c>
      <c r="C935" s="87" t="s">
        <v>15</v>
      </c>
      <c r="D935" s="87">
        <v>2</v>
      </c>
      <c r="E935" s="87" t="s">
        <v>317</v>
      </c>
      <c r="F935" s="87" t="s">
        <v>7</v>
      </c>
      <c r="G935" s="87">
        <v>4</v>
      </c>
      <c r="H935" s="87" t="s">
        <v>159</v>
      </c>
      <c r="I935" s="87">
        <v>172</v>
      </c>
      <c r="J935" s="87">
        <v>8</v>
      </c>
      <c r="K935" s="87">
        <v>0</v>
      </c>
      <c r="L935" s="87" t="s">
        <v>353</v>
      </c>
      <c r="M935" s="124">
        <v>1</v>
      </c>
      <c r="N935" s="124">
        <v>1</v>
      </c>
      <c r="O935" s="87">
        <v>0.96625000000000005</v>
      </c>
      <c r="P935" s="87">
        <v>1932.5</v>
      </c>
      <c r="Q935" s="87">
        <v>1932.5</v>
      </c>
    </row>
    <row r="936" spans="2:17">
      <c r="B936" s="87">
        <v>313</v>
      </c>
      <c r="C936" s="87" t="s">
        <v>15</v>
      </c>
      <c r="D936" s="87">
        <v>2</v>
      </c>
      <c r="E936" s="87" t="s">
        <v>317</v>
      </c>
      <c r="F936" s="87" t="s">
        <v>8</v>
      </c>
      <c r="G936" s="87">
        <v>4</v>
      </c>
      <c r="H936" s="87" t="s">
        <v>179</v>
      </c>
      <c r="I936" s="87">
        <v>196</v>
      </c>
      <c r="J936" s="87">
        <v>9</v>
      </c>
      <c r="K936" s="87">
        <v>0</v>
      </c>
      <c r="L936" s="87" t="s">
        <v>353</v>
      </c>
      <c r="M936" s="124">
        <v>1</v>
      </c>
      <c r="N936" s="124">
        <v>1</v>
      </c>
      <c r="O936" s="87">
        <v>0.98875000000000002</v>
      </c>
      <c r="P936" s="87">
        <v>1977.5</v>
      </c>
      <c r="Q936" s="87">
        <v>1977.5</v>
      </c>
    </row>
    <row r="937" spans="2:17">
      <c r="B937" s="87">
        <v>314</v>
      </c>
      <c r="C937" s="87" t="s">
        <v>15</v>
      </c>
      <c r="D937" s="87">
        <v>2</v>
      </c>
      <c r="E937" s="87" t="s">
        <v>317</v>
      </c>
      <c r="F937" s="87" t="s">
        <v>9</v>
      </c>
      <c r="G937" s="87">
        <v>4</v>
      </c>
      <c r="H937" s="87" t="s">
        <v>199</v>
      </c>
      <c r="I937" s="87">
        <v>220</v>
      </c>
      <c r="J937" s="87">
        <v>10</v>
      </c>
      <c r="K937" s="87">
        <v>0</v>
      </c>
      <c r="L937" s="87" t="s">
        <v>353</v>
      </c>
      <c r="M937" s="124">
        <v>1</v>
      </c>
      <c r="N937" s="124">
        <v>1</v>
      </c>
      <c r="O937" s="87">
        <v>0.99624999999999997</v>
      </c>
      <c r="P937" s="87">
        <v>1992.5</v>
      </c>
      <c r="Q937" s="87">
        <v>1992.5</v>
      </c>
    </row>
    <row r="938" spans="2:17">
      <c r="B938" s="87">
        <v>315</v>
      </c>
      <c r="C938" s="87" t="s">
        <v>15</v>
      </c>
      <c r="D938" s="87">
        <v>2</v>
      </c>
      <c r="E938" s="87" t="s">
        <v>317</v>
      </c>
      <c r="F938" s="87" t="s">
        <v>10</v>
      </c>
      <c r="G938" s="87">
        <v>4</v>
      </c>
      <c r="H938" s="87" t="s">
        <v>219</v>
      </c>
      <c r="I938" s="87">
        <v>244</v>
      </c>
      <c r="J938" s="87">
        <v>11</v>
      </c>
      <c r="K938" s="87">
        <v>0</v>
      </c>
      <c r="L938" s="87" t="s">
        <v>353</v>
      </c>
      <c r="M938" s="124">
        <v>1</v>
      </c>
      <c r="N938" s="124">
        <v>1</v>
      </c>
      <c r="O938" s="87">
        <v>8.5000000000000006E-2</v>
      </c>
      <c r="P938" s="87">
        <v>170</v>
      </c>
      <c r="Q938" s="87">
        <v>170</v>
      </c>
    </row>
    <row r="939" spans="2:17">
      <c r="B939" s="87">
        <v>316</v>
      </c>
      <c r="C939" s="87" t="s">
        <v>15</v>
      </c>
      <c r="D939" s="87">
        <v>2</v>
      </c>
      <c r="E939" s="87" t="s">
        <v>317</v>
      </c>
      <c r="F939" s="87" t="s">
        <v>11</v>
      </c>
      <c r="G939" s="87">
        <v>4</v>
      </c>
      <c r="H939" s="87" t="s">
        <v>239</v>
      </c>
      <c r="I939" s="87">
        <v>268</v>
      </c>
      <c r="J939" s="87">
        <v>12</v>
      </c>
      <c r="K939" s="87">
        <v>0</v>
      </c>
      <c r="L939" s="87" t="s">
        <v>353</v>
      </c>
      <c r="M939" s="124">
        <v>1</v>
      </c>
      <c r="N939" s="124">
        <v>1</v>
      </c>
      <c r="O939" s="87">
        <v>0.69499999999999995</v>
      </c>
      <c r="P939" s="87">
        <v>1390</v>
      </c>
      <c r="Q939" s="87">
        <v>1390</v>
      </c>
    </row>
    <row r="940" spans="2:17">
      <c r="B940" s="87">
        <v>317</v>
      </c>
      <c r="C940" s="87" t="s">
        <v>15</v>
      </c>
      <c r="D940" s="87">
        <v>2</v>
      </c>
      <c r="E940" s="87" t="s">
        <v>317</v>
      </c>
      <c r="F940" s="87" t="s">
        <v>12</v>
      </c>
      <c r="G940" s="87">
        <v>4</v>
      </c>
      <c r="H940" s="87" t="s">
        <v>259</v>
      </c>
      <c r="I940" s="87">
        <v>292</v>
      </c>
      <c r="J940" s="87">
        <v>13</v>
      </c>
      <c r="K940" s="87">
        <v>0</v>
      </c>
      <c r="L940" s="87" t="s">
        <v>353</v>
      </c>
      <c r="M940" s="124">
        <v>1</v>
      </c>
      <c r="N940" s="124">
        <v>1</v>
      </c>
      <c r="O940" s="87">
        <v>0.89875000000000005</v>
      </c>
      <c r="P940" s="87">
        <v>1797.5</v>
      </c>
      <c r="Q940" s="87">
        <v>1797.5</v>
      </c>
    </row>
    <row r="941" spans="2:17">
      <c r="B941" s="87">
        <v>318</v>
      </c>
      <c r="C941" s="87" t="s">
        <v>15</v>
      </c>
      <c r="D941" s="87">
        <v>2</v>
      </c>
      <c r="E941" s="87" t="s">
        <v>317</v>
      </c>
      <c r="F941" s="87" t="s">
        <v>13</v>
      </c>
      <c r="G941" s="87">
        <v>4</v>
      </c>
      <c r="H941" s="87" t="s">
        <v>279</v>
      </c>
      <c r="I941" s="87">
        <v>316</v>
      </c>
      <c r="J941" s="87">
        <v>14</v>
      </c>
      <c r="K941" s="87">
        <v>0</v>
      </c>
      <c r="L941" s="87" t="s">
        <v>353</v>
      </c>
      <c r="M941" s="124">
        <v>1</v>
      </c>
      <c r="N941" s="124">
        <v>1</v>
      </c>
      <c r="O941" s="87">
        <v>0.96625000000000005</v>
      </c>
      <c r="P941" s="87">
        <v>1932.5</v>
      </c>
      <c r="Q941" s="87">
        <v>1932.5</v>
      </c>
    </row>
    <row r="942" spans="2:17">
      <c r="B942" s="87">
        <v>319</v>
      </c>
      <c r="C942" s="87" t="s">
        <v>15</v>
      </c>
      <c r="D942" s="87">
        <v>2</v>
      </c>
      <c r="E942" s="87" t="s">
        <v>317</v>
      </c>
      <c r="F942" s="87" t="s">
        <v>14</v>
      </c>
      <c r="G942" s="87">
        <v>4</v>
      </c>
      <c r="H942" s="87" t="s">
        <v>299</v>
      </c>
      <c r="I942" s="87">
        <v>340</v>
      </c>
      <c r="J942" s="87">
        <v>15</v>
      </c>
      <c r="K942" s="87">
        <v>0</v>
      </c>
      <c r="L942" s="87" t="s">
        <v>353</v>
      </c>
      <c r="M942" s="124">
        <v>1</v>
      </c>
      <c r="N942" s="124">
        <v>1</v>
      </c>
      <c r="O942" s="87">
        <v>0.98875000000000002</v>
      </c>
      <c r="P942" s="87">
        <v>1977.5</v>
      </c>
      <c r="Q942" s="87">
        <v>1977.5</v>
      </c>
    </row>
    <row r="943" spans="2:17">
      <c r="B943" s="87">
        <v>320</v>
      </c>
      <c r="C943" s="87" t="s">
        <v>15</v>
      </c>
      <c r="D943" s="87">
        <v>2</v>
      </c>
      <c r="E943" s="87" t="s">
        <v>317</v>
      </c>
      <c r="F943" s="87" t="s">
        <v>15</v>
      </c>
      <c r="G943" s="87">
        <v>4</v>
      </c>
      <c r="H943" s="87" t="s">
        <v>319</v>
      </c>
      <c r="I943" s="87">
        <v>364</v>
      </c>
      <c r="J943" s="87">
        <v>16</v>
      </c>
      <c r="K943" s="87">
        <v>0</v>
      </c>
      <c r="L943" s="87" t="s">
        <v>353</v>
      </c>
      <c r="M943" s="124">
        <v>1</v>
      </c>
      <c r="N943" s="124">
        <v>1</v>
      </c>
      <c r="O943" s="87">
        <v>0.99624999999999997</v>
      </c>
      <c r="P943" s="87">
        <v>1992.5</v>
      </c>
      <c r="Q943" s="87">
        <v>1992.5</v>
      </c>
    </row>
    <row r="944" spans="2:17">
      <c r="B944" s="87">
        <v>321</v>
      </c>
      <c r="C944" s="87" t="s">
        <v>15</v>
      </c>
      <c r="D944" s="87">
        <v>2</v>
      </c>
      <c r="E944" s="87" t="s">
        <v>317</v>
      </c>
      <c r="F944" s="87" t="s">
        <v>0</v>
      </c>
      <c r="G944" s="87">
        <v>5</v>
      </c>
      <c r="H944" s="87" t="s">
        <v>20</v>
      </c>
      <c r="I944" s="87">
        <v>5</v>
      </c>
      <c r="J944" s="87">
        <v>1</v>
      </c>
      <c r="K944" s="87">
        <v>0</v>
      </c>
      <c r="L944" s="87" t="s">
        <v>353</v>
      </c>
      <c r="M944" s="124">
        <v>1</v>
      </c>
      <c r="N944" s="124">
        <v>1</v>
      </c>
      <c r="O944" s="87">
        <v>2.75E-2</v>
      </c>
      <c r="P944" s="87">
        <v>55</v>
      </c>
      <c r="Q944" s="87">
        <v>55</v>
      </c>
    </row>
    <row r="945" spans="2:17">
      <c r="B945" s="87">
        <v>322</v>
      </c>
      <c r="C945" s="87" t="s">
        <v>15</v>
      </c>
      <c r="D945" s="87">
        <v>3</v>
      </c>
      <c r="E945" s="87" t="s">
        <v>318</v>
      </c>
      <c r="F945" s="87" t="s">
        <v>1</v>
      </c>
      <c r="G945" s="87">
        <v>5</v>
      </c>
      <c r="H945" s="87" t="s">
        <v>40</v>
      </c>
      <c r="I945" s="87">
        <v>29</v>
      </c>
      <c r="J945" s="87">
        <v>2</v>
      </c>
      <c r="K945" s="87">
        <v>0</v>
      </c>
      <c r="L945" s="87" t="s">
        <v>353</v>
      </c>
      <c r="M945" s="124">
        <v>1</v>
      </c>
      <c r="N945" s="124">
        <v>1</v>
      </c>
      <c r="O945" s="87">
        <v>0.67625000000000002</v>
      </c>
      <c r="P945" s="87">
        <v>1352.5</v>
      </c>
      <c r="Q945" s="87">
        <v>1352.5</v>
      </c>
    </row>
    <row r="946" spans="2:17">
      <c r="B946" s="87">
        <v>323</v>
      </c>
      <c r="C946" s="87" t="s">
        <v>15</v>
      </c>
      <c r="D946" s="87">
        <v>3</v>
      </c>
      <c r="E946" s="87" t="s">
        <v>318</v>
      </c>
      <c r="F946" s="87" t="s">
        <v>2</v>
      </c>
      <c r="G946" s="87">
        <v>5</v>
      </c>
      <c r="H946" s="87" t="s">
        <v>60</v>
      </c>
      <c r="I946" s="87">
        <v>53</v>
      </c>
      <c r="J946" s="87">
        <v>3</v>
      </c>
      <c r="K946" s="87">
        <v>0</v>
      </c>
      <c r="L946" s="87" t="s">
        <v>353</v>
      </c>
      <c r="M946" s="124">
        <v>1</v>
      </c>
      <c r="N946" s="124">
        <v>1</v>
      </c>
      <c r="O946" s="87">
        <v>0.89249999999999996</v>
      </c>
      <c r="P946" s="87">
        <v>1785</v>
      </c>
      <c r="Q946" s="87">
        <v>1785</v>
      </c>
    </row>
    <row r="947" spans="2:17">
      <c r="B947" s="87">
        <v>324</v>
      </c>
      <c r="C947" s="87" t="s">
        <v>15</v>
      </c>
      <c r="D947" s="87">
        <v>3</v>
      </c>
      <c r="E947" s="87" t="s">
        <v>318</v>
      </c>
      <c r="F947" s="87" t="s">
        <v>3</v>
      </c>
      <c r="G947" s="87">
        <v>5</v>
      </c>
      <c r="H947" s="87" t="s">
        <v>80</v>
      </c>
      <c r="I947" s="87">
        <v>77</v>
      </c>
      <c r="J947" s="87">
        <v>4</v>
      </c>
      <c r="K947" s="87">
        <v>0</v>
      </c>
      <c r="L947" s="87" t="s">
        <v>353</v>
      </c>
      <c r="M947" s="124">
        <v>1</v>
      </c>
      <c r="N947" s="124">
        <v>1</v>
      </c>
      <c r="O947" s="87">
        <v>0.96375</v>
      </c>
      <c r="P947" s="87">
        <v>1927.5</v>
      </c>
      <c r="Q947" s="87">
        <v>1927.5</v>
      </c>
    </row>
    <row r="948" spans="2:17">
      <c r="B948" s="87">
        <v>325</v>
      </c>
      <c r="C948" s="87" t="s">
        <v>15</v>
      </c>
      <c r="D948" s="87">
        <v>3</v>
      </c>
      <c r="E948" s="87" t="s">
        <v>318</v>
      </c>
      <c r="F948" s="87" t="s">
        <v>4</v>
      </c>
      <c r="G948" s="87">
        <v>5</v>
      </c>
      <c r="H948" s="87" t="s">
        <v>100</v>
      </c>
      <c r="I948" s="87">
        <v>101</v>
      </c>
      <c r="J948" s="87">
        <v>5</v>
      </c>
      <c r="K948" s="87">
        <v>0</v>
      </c>
      <c r="L948" s="87" t="s">
        <v>353</v>
      </c>
      <c r="M948" s="124">
        <v>1</v>
      </c>
      <c r="N948" s="124">
        <v>1</v>
      </c>
      <c r="O948" s="87">
        <v>9.1249999999999998E-2</v>
      </c>
      <c r="P948" s="87">
        <v>182.5</v>
      </c>
      <c r="Q948" s="87">
        <v>182.5</v>
      </c>
    </row>
    <row r="949" spans="2:17">
      <c r="B949" s="87">
        <v>326</v>
      </c>
      <c r="C949" s="87" t="s">
        <v>15</v>
      </c>
      <c r="D949" s="87">
        <v>3</v>
      </c>
      <c r="E949" s="87" t="s">
        <v>318</v>
      </c>
      <c r="F949" s="87" t="s">
        <v>5</v>
      </c>
      <c r="G949" s="87">
        <v>5</v>
      </c>
      <c r="H949" s="87" t="s">
        <v>120</v>
      </c>
      <c r="I949" s="87">
        <v>125</v>
      </c>
      <c r="J949" s="87">
        <v>6</v>
      </c>
      <c r="K949" s="87">
        <v>0</v>
      </c>
      <c r="L949" s="87" t="s">
        <v>353</v>
      </c>
      <c r="M949" s="124">
        <v>1</v>
      </c>
      <c r="N949" s="124">
        <v>1</v>
      </c>
      <c r="O949" s="87">
        <v>0.69750000000000001</v>
      </c>
      <c r="P949" s="87">
        <v>1395</v>
      </c>
      <c r="Q949" s="87">
        <v>1395</v>
      </c>
    </row>
    <row r="950" spans="2:17">
      <c r="B950" s="87">
        <v>327</v>
      </c>
      <c r="C950" s="87" t="s">
        <v>15</v>
      </c>
      <c r="D950" s="87">
        <v>3</v>
      </c>
      <c r="E950" s="87" t="s">
        <v>318</v>
      </c>
      <c r="F950" s="87" t="s">
        <v>6</v>
      </c>
      <c r="G950" s="87">
        <v>5</v>
      </c>
      <c r="H950" s="87" t="s">
        <v>140</v>
      </c>
      <c r="I950" s="87">
        <v>149</v>
      </c>
      <c r="J950" s="87">
        <v>7</v>
      </c>
      <c r="K950" s="87">
        <v>0</v>
      </c>
      <c r="L950" s="87" t="s">
        <v>353</v>
      </c>
      <c r="M950" s="124">
        <v>1</v>
      </c>
      <c r="N950" s="124">
        <v>1</v>
      </c>
      <c r="O950" s="87">
        <v>0.89875000000000005</v>
      </c>
      <c r="P950" s="87">
        <v>1797.5</v>
      </c>
      <c r="Q950" s="87">
        <v>1797.5</v>
      </c>
    </row>
    <row r="951" spans="2:17">
      <c r="B951" s="87">
        <v>328</v>
      </c>
      <c r="C951" s="87" t="s">
        <v>15</v>
      </c>
      <c r="D951" s="87">
        <v>3</v>
      </c>
      <c r="E951" s="87" t="s">
        <v>318</v>
      </c>
      <c r="F951" s="87" t="s">
        <v>7</v>
      </c>
      <c r="G951" s="87">
        <v>5</v>
      </c>
      <c r="H951" s="87" t="s">
        <v>160</v>
      </c>
      <c r="I951" s="87">
        <v>173</v>
      </c>
      <c r="J951" s="87">
        <v>8</v>
      </c>
      <c r="K951" s="87">
        <v>0</v>
      </c>
      <c r="L951" s="87" t="s">
        <v>353</v>
      </c>
      <c r="M951" s="124">
        <v>1</v>
      </c>
      <c r="N951" s="124">
        <v>1</v>
      </c>
      <c r="O951" s="87">
        <v>0.96625000000000005</v>
      </c>
      <c r="P951" s="87">
        <v>1932.5</v>
      </c>
      <c r="Q951" s="87">
        <v>1932.5</v>
      </c>
    </row>
    <row r="952" spans="2:17">
      <c r="B952" s="87">
        <v>329</v>
      </c>
      <c r="C952" s="87" t="s">
        <v>15</v>
      </c>
      <c r="D952" s="87">
        <v>3</v>
      </c>
      <c r="E952" s="87" t="s">
        <v>318</v>
      </c>
      <c r="F952" s="87" t="s">
        <v>8</v>
      </c>
      <c r="G952" s="87">
        <v>5</v>
      </c>
      <c r="H952" s="87" t="s">
        <v>180</v>
      </c>
      <c r="I952" s="87">
        <v>197</v>
      </c>
      <c r="J952" s="87">
        <v>9</v>
      </c>
      <c r="K952" s="87">
        <v>0</v>
      </c>
      <c r="L952" s="87" t="s">
        <v>353</v>
      </c>
      <c r="M952" s="124">
        <v>1</v>
      </c>
      <c r="N952" s="124">
        <v>1</v>
      </c>
      <c r="O952" s="87">
        <v>0.98875000000000002</v>
      </c>
      <c r="P952" s="87">
        <v>1977.5</v>
      </c>
      <c r="Q952" s="87">
        <v>1977.5</v>
      </c>
    </row>
    <row r="953" spans="2:17">
      <c r="B953" s="87">
        <v>330</v>
      </c>
      <c r="C953" s="87" t="s">
        <v>15</v>
      </c>
      <c r="D953" s="87">
        <v>3</v>
      </c>
      <c r="E953" s="87" t="s">
        <v>318</v>
      </c>
      <c r="F953" s="87" t="s">
        <v>9</v>
      </c>
      <c r="G953" s="87">
        <v>5</v>
      </c>
      <c r="H953" s="87" t="s">
        <v>200</v>
      </c>
      <c r="I953" s="87">
        <v>221</v>
      </c>
      <c r="J953" s="87">
        <v>10</v>
      </c>
      <c r="K953" s="87">
        <v>0</v>
      </c>
      <c r="L953" s="87" t="s">
        <v>353</v>
      </c>
      <c r="M953" s="124">
        <v>1</v>
      </c>
      <c r="N953" s="124">
        <v>1</v>
      </c>
      <c r="O953" s="87">
        <v>0.99624999999999997</v>
      </c>
      <c r="P953" s="87">
        <v>1992.5</v>
      </c>
      <c r="Q953" s="87">
        <v>1992.5</v>
      </c>
    </row>
    <row r="954" spans="2:17">
      <c r="B954" s="87">
        <v>331</v>
      </c>
      <c r="C954" s="87" t="s">
        <v>15</v>
      </c>
      <c r="D954" s="87">
        <v>3</v>
      </c>
      <c r="E954" s="87" t="s">
        <v>318</v>
      </c>
      <c r="F954" s="87" t="s">
        <v>10</v>
      </c>
      <c r="G954" s="87">
        <v>5</v>
      </c>
      <c r="H954" s="87" t="s">
        <v>220</v>
      </c>
      <c r="I954" s="87">
        <v>245</v>
      </c>
      <c r="J954" s="87">
        <v>11</v>
      </c>
      <c r="K954" s="87">
        <v>0</v>
      </c>
      <c r="L954" s="87" t="s">
        <v>353</v>
      </c>
      <c r="M954" s="124">
        <v>1</v>
      </c>
      <c r="N954" s="124">
        <v>1</v>
      </c>
      <c r="O954" s="87">
        <v>8.5000000000000006E-2</v>
      </c>
      <c r="P954" s="87">
        <v>170</v>
      </c>
      <c r="Q954" s="87">
        <v>170</v>
      </c>
    </row>
    <row r="955" spans="2:17">
      <c r="B955" s="87">
        <v>332</v>
      </c>
      <c r="C955" s="87" t="s">
        <v>15</v>
      </c>
      <c r="D955" s="87">
        <v>3</v>
      </c>
      <c r="E955" s="87" t="s">
        <v>318</v>
      </c>
      <c r="F955" s="87" t="s">
        <v>11</v>
      </c>
      <c r="G955" s="87">
        <v>5</v>
      </c>
      <c r="H955" s="87" t="s">
        <v>240</v>
      </c>
      <c r="I955" s="87">
        <v>269</v>
      </c>
      <c r="J955" s="87">
        <v>12</v>
      </c>
      <c r="K955" s="87">
        <v>0</v>
      </c>
      <c r="L955" s="87" t="s">
        <v>353</v>
      </c>
      <c r="M955" s="124">
        <v>1</v>
      </c>
      <c r="N955" s="124">
        <v>1</v>
      </c>
      <c r="O955" s="87">
        <v>0.69499999999999995</v>
      </c>
      <c r="P955" s="87">
        <v>1390</v>
      </c>
      <c r="Q955" s="87">
        <v>1390</v>
      </c>
    </row>
    <row r="956" spans="2:17">
      <c r="B956" s="87">
        <v>333</v>
      </c>
      <c r="C956" s="87" t="s">
        <v>15</v>
      </c>
      <c r="D956" s="87">
        <v>3</v>
      </c>
      <c r="E956" s="87" t="s">
        <v>318</v>
      </c>
      <c r="F956" s="87" t="s">
        <v>12</v>
      </c>
      <c r="G956" s="87">
        <v>5</v>
      </c>
      <c r="H956" s="87" t="s">
        <v>260</v>
      </c>
      <c r="I956" s="87">
        <v>293</v>
      </c>
      <c r="J956" s="87">
        <v>13</v>
      </c>
      <c r="K956" s="87">
        <v>0</v>
      </c>
      <c r="L956" s="87" t="s">
        <v>353</v>
      </c>
      <c r="M956" s="124">
        <v>1</v>
      </c>
      <c r="N956" s="124">
        <v>1</v>
      </c>
      <c r="O956" s="87">
        <v>0.89875000000000005</v>
      </c>
      <c r="P956" s="87">
        <v>1797.5</v>
      </c>
      <c r="Q956" s="87">
        <v>1797.5</v>
      </c>
    </row>
    <row r="957" spans="2:17">
      <c r="B957" s="87">
        <v>334</v>
      </c>
      <c r="C957" s="87" t="s">
        <v>15</v>
      </c>
      <c r="D957" s="87">
        <v>3</v>
      </c>
      <c r="E957" s="87" t="s">
        <v>318</v>
      </c>
      <c r="F957" s="87" t="s">
        <v>13</v>
      </c>
      <c r="G957" s="87">
        <v>5</v>
      </c>
      <c r="H957" s="87" t="s">
        <v>280</v>
      </c>
      <c r="I957" s="87">
        <v>317</v>
      </c>
      <c r="J957" s="87">
        <v>14</v>
      </c>
      <c r="K957" s="87">
        <v>0</v>
      </c>
      <c r="L957" s="87" t="s">
        <v>353</v>
      </c>
      <c r="M957" s="124">
        <v>1</v>
      </c>
      <c r="N957" s="124">
        <v>1</v>
      </c>
      <c r="O957" s="87">
        <v>0.96625000000000005</v>
      </c>
      <c r="P957" s="87">
        <v>1932.5</v>
      </c>
      <c r="Q957" s="87">
        <v>1932.5</v>
      </c>
    </row>
    <row r="958" spans="2:17">
      <c r="B958" s="87">
        <v>335</v>
      </c>
      <c r="C958" s="87" t="s">
        <v>15</v>
      </c>
      <c r="D958" s="87">
        <v>3</v>
      </c>
      <c r="E958" s="87" t="s">
        <v>318</v>
      </c>
      <c r="F958" s="87" t="s">
        <v>14</v>
      </c>
      <c r="G958" s="87">
        <v>5</v>
      </c>
      <c r="H958" s="87" t="s">
        <v>300</v>
      </c>
      <c r="I958" s="87">
        <v>341</v>
      </c>
      <c r="J958" s="87">
        <v>15</v>
      </c>
      <c r="K958" s="87">
        <v>0</v>
      </c>
      <c r="L958" s="87" t="s">
        <v>353</v>
      </c>
      <c r="M958" s="124">
        <v>1</v>
      </c>
      <c r="N958" s="124">
        <v>1</v>
      </c>
      <c r="O958" s="87">
        <v>0.98875000000000002</v>
      </c>
      <c r="P958" s="87">
        <v>1977.5</v>
      </c>
      <c r="Q958" s="87">
        <v>1977.5</v>
      </c>
    </row>
    <row r="959" spans="2:17">
      <c r="B959" s="87">
        <v>336</v>
      </c>
      <c r="C959" s="87" t="s">
        <v>15</v>
      </c>
      <c r="D959" s="87">
        <v>3</v>
      </c>
      <c r="E959" s="87" t="s">
        <v>318</v>
      </c>
      <c r="F959" s="87" t="s">
        <v>15</v>
      </c>
      <c r="G959" s="87">
        <v>5</v>
      </c>
      <c r="H959" s="87" t="s">
        <v>320</v>
      </c>
      <c r="I959" s="87">
        <v>365</v>
      </c>
      <c r="J959" s="87">
        <v>16</v>
      </c>
      <c r="K959" s="87">
        <v>0</v>
      </c>
      <c r="L959" s="87" t="s">
        <v>353</v>
      </c>
      <c r="M959" s="124">
        <v>1</v>
      </c>
      <c r="N959" s="124">
        <v>1</v>
      </c>
      <c r="O959" s="87">
        <v>0.99624999999999997</v>
      </c>
      <c r="P959" s="87">
        <v>1992.5</v>
      </c>
      <c r="Q959" s="87">
        <v>1992.5</v>
      </c>
    </row>
    <row r="960" spans="2:17">
      <c r="B960" s="87">
        <v>337</v>
      </c>
      <c r="C960" s="87" t="s">
        <v>15</v>
      </c>
      <c r="D960" s="87">
        <v>3</v>
      </c>
      <c r="E960" s="87" t="s">
        <v>318</v>
      </c>
      <c r="F960" s="87" t="s">
        <v>0</v>
      </c>
      <c r="G960" s="87">
        <v>6</v>
      </c>
      <c r="H960" s="87" t="s">
        <v>21</v>
      </c>
      <c r="I960" s="87">
        <v>6</v>
      </c>
      <c r="J960" s="87">
        <v>1</v>
      </c>
      <c r="K960" s="87">
        <v>0</v>
      </c>
      <c r="L960" s="87" t="s">
        <v>353</v>
      </c>
      <c r="M960" s="124">
        <v>1</v>
      </c>
      <c r="N960" s="124">
        <v>1</v>
      </c>
      <c r="O960" s="87">
        <v>2.75E-2</v>
      </c>
      <c r="P960" s="87">
        <v>55</v>
      </c>
      <c r="Q960" s="87">
        <v>55</v>
      </c>
    </row>
    <row r="961" spans="2:17">
      <c r="B961" s="87">
        <v>338</v>
      </c>
      <c r="C961" s="87" t="s">
        <v>15</v>
      </c>
      <c r="D961" s="87">
        <v>3</v>
      </c>
      <c r="E961" s="87" t="s">
        <v>318</v>
      </c>
      <c r="F961" s="87" t="s">
        <v>1</v>
      </c>
      <c r="G961" s="87">
        <v>6</v>
      </c>
      <c r="H961" s="87" t="s">
        <v>41</v>
      </c>
      <c r="I961" s="87">
        <v>30</v>
      </c>
      <c r="J961" s="87">
        <v>2</v>
      </c>
      <c r="K961" s="87">
        <v>0</v>
      </c>
      <c r="L961" s="87" t="s">
        <v>353</v>
      </c>
      <c r="M961" s="124">
        <v>1</v>
      </c>
      <c r="N961" s="124">
        <v>1</v>
      </c>
      <c r="O961" s="87">
        <v>0.67625000000000002</v>
      </c>
      <c r="P961" s="87">
        <v>1352.5</v>
      </c>
      <c r="Q961" s="87">
        <v>1352.5</v>
      </c>
    </row>
    <row r="962" spans="2:17">
      <c r="B962" s="87">
        <v>339</v>
      </c>
      <c r="C962" s="87" t="s">
        <v>15</v>
      </c>
      <c r="D962" s="87">
        <v>3</v>
      </c>
      <c r="E962" s="87" t="s">
        <v>318</v>
      </c>
      <c r="F962" s="87" t="s">
        <v>2</v>
      </c>
      <c r="G962" s="87">
        <v>6</v>
      </c>
      <c r="H962" s="87" t="s">
        <v>61</v>
      </c>
      <c r="I962" s="87">
        <v>54</v>
      </c>
      <c r="J962" s="87">
        <v>3</v>
      </c>
      <c r="K962" s="87">
        <v>0</v>
      </c>
      <c r="L962" s="87" t="s">
        <v>353</v>
      </c>
      <c r="M962" s="124">
        <v>1</v>
      </c>
      <c r="N962" s="124">
        <v>1</v>
      </c>
      <c r="O962" s="87">
        <v>0.89249999999999996</v>
      </c>
      <c r="P962" s="87">
        <v>1785</v>
      </c>
      <c r="Q962" s="87">
        <v>1785</v>
      </c>
    </row>
    <row r="963" spans="2:17">
      <c r="B963" s="87">
        <v>340</v>
      </c>
      <c r="C963" s="87" t="s">
        <v>15</v>
      </c>
      <c r="D963" s="87">
        <v>3</v>
      </c>
      <c r="E963" s="87" t="s">
        <v>318</v>
      </c>
      <c r="F963" s="87" t="s">
        <v>3</v>
      </c>
      <c r="G963" s="87">
        <v>6</v>
      </c>
      <c r="H963" s="87" t="s">
        <v>81</v>
      </c>
      <c r="I963" s="87">
        <v>78</v>
      </c>
      <c r="J963" s="87">
        <v>4</v>
      </c>
      <c r="K963" s="87">
        <v>0</v>
      </c>
      <c r="L963" s="87" t="s">
        <v>353</v>
      </c>
      <c r="M963" s="124">
        <v>1</v>
      </c>
      <c r="N963" s="124">
        <v>1</v>
      </c>
      <c r="O963" s="87">
        <v>0.96375</v>
      </c>
      <c r="P963" s="87">
        <v>1927.5</v>
      </c>
      <c r="Q963" s="87">
        <v>1927.5</v>
      </c>
    </row>
    <row r="964" spans="2:17">
      <c r="B964" s="87">
        <v>341</v>
      </c>
      <c r="C964" s="87" t="s">
        <v>15</v>
      </c>
      <c r="D964" s="87">
        <v>3</v>
      </c>
      <c r="E964" s="87" t="s">
        <v>318</v>
      </c>
      <c r="F964" s="87" t="s">
        <v>4</v>
      </c>
      <c r="G964" s="87">
        <v>6</v>
      </c>
      <c r="H964" s="87" t="s">
        <v>101</v>
      </c>
      <c r="I964" s="87">
        <v>102</v>
      </c>
      <c r="J964" s="87">
        <v>5</v>
      </c>
      <c r="K964" s="87">
        <v>0</v>
      </c>
      <c r="L964" s="87" t="s">
        <v>353</v>
      </c>
      <c r="M964" s="124">
        <v>1</v>
      </c>
      <c r="N964" s="124">
        <v>1</v>
      </c>
      <c r="O964" s="87">
        <v>9.1249999999999998E-2</v>
      </c>
      <c r="P964" s="87">
        <v>182.5</v>
      </c>
      <c r="Q964" s="87">
        <v>182.5</v>
      </c>
    </row>
    <row r="965" spans="2:17">
      <c r="B965" s="87">
        <v>342</v>
      </c>
      <c r="C965" s="87" t="s">
        <v>15</v>
      </c>
      <c r="D965" s="87">
        <v>3</v>
      </c>
      <c r="E965" s="87" t="s">
        <v>318</v>
      </c>
      <c r="F965" s="87" t="s">
        <v>5</v>
      </c>
      <c r="G965" s="87">
        <v>6</v>
      </c>
      <c r="H965" s="87" t="s">
        <v>121</v>
      </c>
      <c r="I965" s="87">
        <v>126</v>
      </c>
      <c r="J965" s="87">
        <v>6</v>
      </c>
      <c r="K965" s="87">
        <v>0</v>
      </c>
      <c r="L965" s="87" t="s">
        <v>353</v>
      </c>
      <c r="M965" s="124">
        <v>1</v>
      </c>
      <c r="N965" s="124">
        <v>1</v>
      </c>
      <c r="O965" s="87">
        <v>0.69750000000000001</v>
      </c>
      <c r="P965" s="87">
        <v>1395</v>
      </c>
      <c r="Q965" s="87">
        <v>1395</v>
      </c>
    </row>
    <row r="966" spans="2:17">
      <c r="B966" s="87">
        <v>343</v>
      </c>
      <c r="C966" s="87" t="s">
        <v>15</v>
      </c>
      <c r="D966" s="87">
        <v>3</v>
      </c>
      <c r="E966" s="87" t="s">
        <v>318</v>
      </c>
      <c r="F966" s="87" t="s">
        <v>6</v>
      </c>
      <c r="G966" s="87">
        <v>6</v>
      </c>
      <c r="H966" s="87" t="s">
        <v>141</v>
      </c>
      <c r="I966" s="87">
        <v>150</v>
      </c>
      <c r="J966" s="87">
        <v>7</v>
      </c>
      <c r="K966" s="87">
        <v>0</v>
      </c>
      <c r="L966" s="87" t="s">
        <v>353</v>
      </c>
      <c r="M966" s="124">
        <v>1</v>
      </c>
      <c r="N966" s="124">
        <v>1</v>
      </c>
      <c r="O966" s="87">
        <v>0.89875000000000005</v>
      </c>
      <c r="P966" s="87">
        <v>1797.5</v>
      </c>
      <c r="Q966" s="87">
        <v>1797.5</v>
      </c>
    </row>
    <row r="967" spans="2:17">
      <c r="B967" s="87">
        <v>344</v>
      </c>
      <c r="C967" s="87" t="s">
        <v>15</v>
      </c>
      <c r="D967" s="87">
        <v>3</v>
      </c>
      <c r="E967" s="87" t="s">
        <v>318</v>
      </c>
      <c r="F967" s="87" t="s">
        <v>7</v>
      </c>
      <c r="G967" s="87">
        <v>6</v>
      </c>
      <c r="H967" s="87" t="s">
        <v>161</v>
      </c>
      <c r="I967" s="87">
        <v>174</v>
      </c>
      <c r="J967" s="87">
        <v>8</v>
      </c>
      <c r="K967" s="87">
        <v>0</v>
      </c>
      <c r="L967" s="87" t="s">
        <v>353</v>
      </c>
      <c r="M967" s="124">
        <v>1</v>
      </c>
      <c r="N967" s="124">
        <v>1</v>
      </c>
      <c r="O967" s="87">
        <v>0.96625000000000005</v>
      </c>
      <c r="P967" s="87">
        <v>1932.5</v>
      </c>
      <c r="Q967" s="87">
        <v>1932.5</v>
      </c>
    </row>
    <row r="968" spans="2:17">
      <c r="B968" s="87">
        <v>345</v>
      </c>
      <c r="C968" s="87" t="s">
        <v>15</v>
      </c>
      <c r="D968" s="87">
        <v>3</v>
      </c>
      <c r="E968" s="87" t="s">
        <v>318</v>
      </c>
      <c r="F968" s="87" t="s">
        <v>8</v>
      </c>
      <c r="G968" s="87">
        <v>6</v>
      </c>
      <c r="H968" s="87" t="s">
        <v>181</v>
      </c>
      <c r="I968" s="87">
        <v>198</v>
      </c>
      <c r="J968" s="87">
        <v>9</v>
      </c>
      <c r="K968" s="87">
        <v>0</v>
      </c>
      <c r="L968" s="87" t="s">
        <v>353</v>
      </c>
      <c r="M968" s="124">
        <v>1</v>
      </c>
      <c r="N968" s="124">
        <v>1</v>
      </c>
      <c r="O968" s="87">
        <v>0.98875000000000002</v>
      </c>
      <c r="P968" s="87">
        <v>1977.5</v>
      </c>
      <c r="Q968" s="87">
        <v>1977.5</v>
      </c>
    </row>
    <row r="969" spans="2:17">
      <c r="B969" s="87">
        <v>346</v>
      </c>
      <c r="C969" s="87" t="s">
        <v>15</v>
      </c>
      <c r="D969" s="87">
        <v>3</v>
      </c>
      <c r="E969" s="87" t="s">
        <v>318</v>
      </c>
      <c r="F969" s="87" t="s">
        <v>9</v>
      </c>
      <c r="G969" s="87">
        <v>6</v>
      </c>
      <c r="H969" s="87" t="s">
        <v>201</v>
      </c>
      <c r="I969" s="87">
        <v>222</v>
      </c>
      <c r="J969" s="87">
        <v>10</v>
      </c>
      <c r="K969" s="87">
        <v>0</v>
      </c>
      <c r="L969" s="87" t="s">
        <v>353</v>
      </c>
      <c r="M969" s="124">
        <v>1</v>
      </c>
      <c r="N969" s="124">
        <v>1</v>
      </c>
      <c r="O969" s="87">
        <v>0.99624999999999997</v>
      </c>
      <c r="P969" s="87">
        <v>1992.5</v>
      </c>
      <c r="Q969" s="87">
        <v>1992.5</v>
      </c>
    </row>
    <row r="970" spans="2:17">
      <c r="B970" s="87">
        <v>347</v>
      </c>
      <c r="C970" s="87" t="s">
        <v>15</v>
      </c>
      <c r="D970" s="87">
        <v>3</v>
      </c>
      <c r="E970" s="87" t="s">
        <v>318</v>
      </c>
      <c r="F970" s="87" t="s">
        <v>10</v>
      </c>
      <c r="G970" s="87">
        <v>6</v>
      </c>
      <c r="H970" s="87" t="s">
        <v>221</v>
      </c>
      <c r="I970" s="87">
        <v>246</v>
      </c>
      <c r="J970" s="87">
        <v>11</v>
      </c>
      <c r="K970" s="87">
        <v>0</v>
      </c>
      <c r="L970" s="87" t="s">
        <v>353</v>
      </c>
      <c r="M970" s="124">
        <v>1</v>
      </c>
      <c r="N970" s="124">
        <v>1</v>
      </c>
      <c r="O970" s="87">
        <v>8.5000000000000006E-2</v>
      </c>
      <c r="P970" s="87">
        <v>170</v>
      </c>
      <c r="Q970" s="87">
        <v>170</v>
      </c>
    </row>
    <row r="971" spans="2:17">
      <c r="B971" s="87">
        <v>348</v>
      </c>
      <c r="C971" s="87" t="s">
        <v>15</v>
      </c>
      <c r="D971" s="87">
        <v>3</v>
      </c>
      <c r="E971" s="87" t="s">
        <v>318</v>
      </c>
      <c r="F971" s="87" t="s">
        <v>11</v>
      </c>
      <c r="G971" s="87">
        <v>6</v>
      </c>
      <c r="H971" s="87" t="s">
        <v>241</v>
      </c>
      <c r="I971" s="87">
        <v>270</v>
      </c>
      <c r="J971" s="87">
        <v>12</v>
      </c>
      <c r="K971" s="87">
        <v>0</v>
      </c>
      <c r="L971" s="87" t="s">
        <v>353</v>
      </c>
      <c r="M971" s="124">
        <v>1</v>
      </c>
      <c r="N971" s="124">
        <v>1</v>
      </c>
      <c r="O971" s="87">
        <v>0.69499999999999995</v>
      </c>
      <c r="P971" s="87">
        <v>1390</v>
      </c>
      <c r="Q971" s="87">
        <v>1390</v>
      </c>
    </row>
    <row r="972" spans="2:17">
      <c r="B972" s="87">
        <v>349</v>
      </c>
      <c r="C972" s="87" t="s">
        <v>15</v>
      </c>
      <c r="D972" s="87">
        <v>3</v>
      </c>
      <c r="E972" s="87" t="s">
        <v>318</v>
      </c>
      <c r="F972" s="87" t="s">
        <v>12</v>
      </c>
      <c r="G972" s="87">
        <v>6</v>
      </c>
      <c r="H972" s="87" t="s">
        <v>261</v>
      </c>
      <c r="I972" s="87">
        <v>294</v>
      </c>
      <c r="J972" s="87">
        <v>13</v>
      </c>
      <c r="K972" s="87">
        <v>0</v>
      </c>
      <c r="L972" s="87" t="s">
        <v>353</v>
      </c>
      <c r="M972" s="124">
        <v>1</v>
      </c>
      <c r="N972" s="124">
        <v>1</v>
      </c>
      <c r="O972" s="87">
        <v>0.89875000000000005</v>
      </c>
      <c r="P972" s="87">
        <v>1797.5</v>
      </c>
      <c r="Q972" s="87">
        <v>1797.5</v>
      </c>
    </row>
    <row r="973" spans="2:17">
      <c r="B973" s="87">
        <v>350</v>
      </c>
      <c r="C973" s="87" t="s">
        <v>15</v>
      </c>
      <c r="D973" s="87">
        <v>3</v>
      </c>
      <c r="E973" s="87" t="s">
        <v>318</v>
      </c>
      <c r="F973" s="87" t="s">
        <v>13</v>
      </c>
      <c r="G973" s="87">
        <v>6</v>
      </c>
      <c r="H973" s="87" t="s">
        <v>281</v>
      </c>
      <c r="I973" s="87">
        <v>318</v>
      </c>
      <c r="J973" s="87">
        <v>14</v>
      </c>
      <c r="K973" s="87">
        <v>0</v>
      </c>
      <c r="L973" s="87" t="s">
        <v>353</v>
      </c>
      <c r="M973" s="124">
        <v>1</v>
      </c>
      <c r="N973" s="124">
        <v>1</v>
      </c>
      <c r="O973" s="87">
        <v>0.96625000000000005</v>
      </c>
      <c r="P973" s="87">
        <v>1932.5</v>
      </c>
      <c r="Q973" s="87">
        <v>1932.5</v>
      </c>
    </row>
    <row r="974" spans="2:17">
      <c r="B974" s="87">
        <v>351</v>
      </c>
      <c r="C974" s="87" t="s">
        <v>15</v>
      </c>
      <c r="D974" s="87">
        <v>3</v>
      </c>
      <c r="E974" s="87" t="s">
        <v>318</v>
      </c>
      <c r="F974" s="87" t="s">
        <v>14</v>
      </c>
      <c r="G974" s="87">
        <v>6</v>
      </c>
      <c r="H974" s="87" t="s">
        <v>301</v>
      </c>
      <c r="I974" s="87">
        <v>342</v>
      </c>
      <c r="J974" s="87">
        <v>15</v>
      </c>
      <c r="K974" s="87">
        <v>0</v>
      </c>
      <c r="L974" s="87" t="s">
        <v>353</v>
      </c>
      <c r="M974" s="124">
        <v>1</v>
      </c>
      <c r="N974" s="124">
        <v>1</v>
      </c>
      <c r="O974" s="87">
        <v>0.98875000000000002</v>
      </c>
      <c r="P974" s="87">
        <v>1977.5</v>
      </c>
      <c r="Q974" s="87">
        <v>1977.5</v>
      </c>
    </row>
    <row r="975" spans="2:17">
      <c r="B975" s="87">
        <v>352</v>
      </c>
      <c r="C975" s="87" t="s">
        <v>15</v>
      </c>
      <c r="D975" s="87">
        <v>3</v>
      </c>
      <c r="E975" s="87" t="s">
        <v>318</v>
      </c>
      <c r="F975" s="87" t="s">
        <v>15</v>
      </c>
      <c r="G975" s="87">
        <v>6</v>
      </c>
      <c r="H975" s="87" t="s">
        <v>321</v>
      </c>
      <c r="I975" s="87">
        <v>366</v>
      </c>
      <c r="J975" s="87">
        <v>16</v>
      </c>
      <c r="K975" s="87">
        <v>0</v>
      </c>
      <c r="L975" s="87" t="s">
        <v>353</v>
      </c>
      <c r="M975" s="124">
        <v>1</v>
      </c>
      <c r="N975" s="124">
        <v>1</v>
      </c>
      <c r="O975" s="87">
        <v>0.99624999999999997</v>
      </c>
      <c r="P975" s="87">
        <v>1992.5</v>
      </c>
      <c r="Q975" s="87">
        <v>1992.5</v>
      </c>
    </row>
    <row r="976" spans="2:17">
      <c r="B976" s="87">
        <v>353</v>
      </c>
      <c r="C976" s="87" t="s">
        <v>15</v>
      </c>
      <c r="D976" s="87">
        <v>3</v>
      </c>
      <c r="E976" s="87" t="s">
        <v>318</v>
      </c>
      <c r="F976" s="87" t="s">
        <v>0</v>
      </c>
      <c r="G976" s="87">
        <v>7</v>
      </c>
      <c r="H976" s="87" t="s">
        <v>22</v>
      </c>
      <c r="I976" s="87">
        <v>7</v>
      </c>
      <c r="J976" s="87">
        <v>1</v>
      </c>
      <c r="K976" s="87">
        <v>0</v>
      </c>
      <c r="L976" s="87" t="s">
        <v>353</v>
      </c>
      <c r="M976" s="124">
        <v>1</v>
      </c>
      <c r="N976" s="124">
        <v>1</v>
      </c>
      <c r="O976" s="87">
        <v>2.75E-2</v>
      </c>
      <c r="P976" s="87">
        <v>55</v>
      </c>
      <c r="Q976" s="87">
        <v>55</v>
      </c>
    </row>
    <row r="977" spans="2:17">
      <c r="B977" s="87">
        <v>354</v>
      </c>
      <c r="C977" s="87" t="s">
        <v>15</v>
      </c>
      <c r="D977" s="87">
        <v>4</v>
      </c>
      <c r="E977" s="87" t="s">
        <v>319</v>
      </c>
      <c r="F977" s="87" t="s">
        <v>1</v>
      </c>
      <c r="G977" s="87">
        <v>7</v>
      </c>
      <c r="H977" s="87" t="s">
        <v>42</v>
      </c>
      <c r="I977" s="87">
        <v>31</v>
      </c>
      <c r="J977" s="87">
        <v>2</v>
      </c>
      <c r="K977" s="87">
        <v>0</v>
      </c>
      <c r="L977" s="87" t="s">
        <v>353</v>
      </c>
      <c r="M977" s="124">
        <v>1</v>
      </c>
      <c r="N977" s="124">
        <v>1</v>
      </c>
      <c r="O977" s="87">
        <v>0.67625000000000002</v>
      </c>
      <c r="P977" s="87">
        <v>1352.5</v>
      </c>
      <c r="Q977" s="87">
        <v>1352.5</v>
      </c>
    </row>
    <row r="978" spans="2:17">
      <c r="B978" s="87">
        <v>355</v>
      </c>
      <c r="C978" s="87" t="s">
        <v>15</v>
      </c>
      <c r="D978" s="87">
        <v>4</v>
      </c>
      <c r="E978" s="87" t="s">
        <v>319</v>
      </c>
      <c r="F978" s="87" t="s">
        <v>2</v>
      </c>
      <c r="G978" s="87">
        <v>7</v>
      </c>
      <c r="H978" s="87" t="s">
        <v>62</v>
      </c>
      <c r="I978" s="87">
        <v>55</v>
      </c>
      <c r="J978" s="87">
        <v>3</v>
      </c>
      <c r="K978" s="87">
        <v>0</v>
      </c>
      <c r="L978" s="87" t="s">
        <v>353</v>
      </c>
      <c r="M978" s="124">
        <v>1</v>
      </c>
      <c r="N978" s="124">
        <v>1</v>
      </c>
      <c r="O978" s="87">
        <v>0.89249999999999996</v>
      </c>
      <c r="P978" s="87">
        <v>1785</v>
      </c>
      <c r="Q978" s="87">
        <v>1785</v>
      </c>
    </row>
    <row r="979" spans="2:17">
      <c r="B979" s="87">
        <v>356</v>
      </c>
      <c r="C979" s="87" t="s">
        <v>15</v>
      </c>
      <c r="D979" s="87">
        <v>4</v>
      </c>
      <c r="E979" s="87" t="s">
        <v>319</v>
      </c>
      <c r="F979" s="87" t="s">
        <v>3</v>
      </c>
      <c r="G979" s="87">
        <v>7</v>
      </c>
      <c r="H979" s="87" t="s">
        <v>82</v>
      </c>
      <c r="I979" s="87">
        <v>79</v>
      </c>
      <c r="J979" s="87">
        <v>4</v>
      </c>
      <c r="K979" s="87">
        <v>0</v>
      </c>
      <c r="L979" s="87" t="s">
        <v>353</v>
      </c>
      <c r="M979" s="124">
        <v>1</v>
      </c>
      <c r="N979" s="124">
        <v>1</v>
      </c>
      <c r="O979" s="87">
        <v>0.96375</v>
      </c>
      <c r="P979" s="87">
        <v>1927.5</v>
      </c>
      <c r="Q979" s="87">
        <v>1927.5</v>
      </c>
    </row>
    <row r="980" spans="2:17">
      <c r="B980" s="87">
        <v>357</v>
      </c>
      <c r="C980" s="87" t="s">
        <v>15</v>
      </c>
      <c r="D980" s="87">
        <v>4</v>
      </c>
      <c r="E980" s="87" t="s">
        <v>319</v>
      </c>
      <c r="F980" s="87" t="s">
        <v>4</v>
      </c>
      <c r="G980" s="87">
        <v>7</v>
      </c>
      <c r="H980" s="87" t="s">
        <v>102</v>
      </c>
      <c r="I980" s="87">
        <v>103</v>
      </c>
      <c r="J980" s="87">
        <v>5</v>
      </c>
      <c r="K980" s="87">
        <v>0</v>
      </c>
      <c r="L980" s="87" t="s">
        <v>353</v>
      </c>
      <c r="M980" s="124">
        <v>1</v>
      </c>
      <c r="N980" s="124">
        <v>1</v>
      </c>
      <c r="O980" s="87">
        <v>9.1249999999999998E-2</v>
      </c>
      <c r="P980" s="87">
        <v>182.5</v>
      </c>
      <c r="Q980" s="87">
        <v>182.5</v>
      </c>
    </row>
    <row r="981" spans="2:17">
      <c r="B981" s="87">
        <v>358</v>
      </c>
      <c r="C981" s="87" t="s">
        <v>15</v>
      </c>
      <c r="D981" s="87">
        <v>4</v>
      </c>
      <c r="E981" s="87" t="s">
        <v>319</v>
      </c>
      <c r="F981" s="87" t="s">
        <v>5</v>
      </c>
      <c r="G981" s="87">
        <v>7</v>
      </c>
      <c r="H981" s="87" t="s">
        <v>122</v>
      </c>
      <c r="I981" s="87">
        <v>127</v>
      </c>
      <c r="J981" s="87">
        <v>6</v>
      </c>
      <c r="K981" s="87">
        <v>0</v>
      </c>
      <c r="L981" s="87" t="s">
        <v>353</v>
      </c>
      <c r="M981" s="124">
        <v>1</v>
      </c>
      <c r="N981" s="124">
        <v>1</v>
      </c>
      <c r="O981" s="87">
        <v>0.69750000000000001</v>
      </c>
      <c r="P981" s="87">
        <v>1395</v>
      </c>
      <c r="Q981" s="87">
        <v>1395</v>
      </c>
    </row>
    <row r="982" spans="2:17">
      <c r="B982" s="87">
        <v>359</v>
      </c>
      <c r="C982" s="87" t="s">
        <v>15</v>
      </c>
      <c r="D982" s="87">
        <v>4</v>
      </c>
      <c r="E982" s="87" t="s">
        <v>319</v>
      </c>
      <c r="F982" s="87" t="s">
        <v>6</v>
      </c>
      <c r="G982" s="87">
        <v>7</v>
      </c>
      <c r="H982" s="87" t="s">
        <v>142</v>
      </c>
      <c r="I982" s="87">
        <v>151</v>
      </c>
      <c r="J982" s="87">
        <v>7</v>
      </c>
      <c r="K982" s="87">
        <v>0</v>
      </c>
      <c r="L982" s="87" t="s">
        <v>353</v>
      </c>
      <c r="M982" s="124">
        <v>1</v>
      </c>
      <c r="N982" s="124">
        <v>1</v>
      </c>
      <c r="O982" s="87">
        <v>0.89875000000000005</v>
      </c>
      <c r="P982" s="87">
        <v>1797.5</v>
      </c>
      <c r="Q982" s="87">
        <v>1797.5</v>
      </c>
    </row>
    <row r="983" spans="2:17">
      <c r="B983" s="87">
        <v>360</v>
      </c>
      <c r="C983" s="87" t="s">
        <v>15</v>
      </c>
      <c r="D983" s="87">
        <v>4</v>
      </c>
      <c r="E983" s="87" t="s">
        <v>319</v>
      </c>
      <c r="F983" s="87" t="s">
        <v>7</v>
      </c>
      <c r="G983" s="87">
        <v>7</v>
      </c>
      <c r="H983" s="87" t="s">
        <v>162</v>
      </c>
      <c r="I983" s="87">
        <v>175</v>
      </c>
      <c r="J983" s="87">
        <v>8</v>
      </c>
      <c r="K983" s="87">
        <v>0</v>
      </c>
      <c r="L983" s="87" t="s">
        <v>353</v>
      </c>
      <c r="M983" s="124">
        <v>1</v>
      </c>
      <c r="N983" s="124">
        <v>1</v>
      </c>
      <c r="O983" s="87">
        <v>0.96625000000000005</v>
      </c>
      <c r="P983" s="87">
        <v>1932.5</v>
      </c>
      <c r="Q983" s="87">
        <v>1932.5</v>
      </c>
    </row>
    <row r="984" spans="2:17">
      <c r="B984" s="87">
        <v>361</v>
      </c>
      <c r="C984" s="87" t="s">
        <v>15</v>
      </c>
      <c r="D984" s="87">
        <v>4</v>
      </c>
      <c r="E984" s="87" t="s">
        <v>319</v>
      </c>
      <c r="F984" s="87" t="s">
        <v>8</v>
      </c>
      <c r="G984" s="87">
        <v>7</v>
      </c>
      <c r="H984" s="87" t="s">
        <v>182</v>
      </c>
      <c r="I984" s="87">
        <v>199</v>
      </c>
      <c r="J984" s="87">
        <v>9</v>
      </c>
      <c r="K984" s="87">
        <v>0</v>
      </c>
      <c r="L984" s="87" t="s">
        <v>353</v>
      </c>
      <c r="M984" s="124">
        <v>1</v>
      </c>
      <c r="N984" s="124">
        <v>1</v>
      </c>
      <c r="O984" s="87">
        <v>0.98875000000000002</v>
      </c>
      <c r="P984" s="87">
        <v>1977.5</v>
      </c>
      <c r="Q984" s="87">
        <v>1977.5</v>
      </c>
    </row>
    <row r="985" spans="2:17">
      <c r="B985" s="87">
        <v>362</v>
      </c>
      <c r="C985" s="87" t="s">
        <v>15</v>
      </c>
      <c r="D985" s="87">
        <v>4</v>
      </c>
      <c r="E985" s="87" t="s">
        <v>319</v>
      </c>
      <c r="F985" s="87" t="s">
        <v>9</v>
      </c>
      <c r="G985" s="87">
        <v>7</v>
      </c>
      <c r="H985" s="87" t="s">
        <v>202</v>
      </c>
      <c r="I985" s="87">
        <v>223</v>
      </c>
      <c r="J985" s="87">
        <v>10</v>
      </c>
      <c r="K985" s="87">
        <v>0</v>
      </c>
      <c r="L985" s="87" t="s">
        <v>353</v>
      </c>
      <c r="M985" s="124">
        <v>1</v>
      </c>
      <c r="N985" s="124">
        <v>1</v>
      </c>
      <c r="O985" s="87">
        <v>0.99624999999999997</v>
      </c>
      <c r="P985" s="87">
        <v>1992.5</v>
      </c>
      <c r="Q985" s="87">
        <v>1992.5</v>
      </c>
    </row>
    <row r="986" spans="2:17">
      <c r="B986" s="87">
        <v>363</v>
      </c>
      <c r="C986" s="87" t="s">
        <v>15</v>
      </c>
      <c r="D986" s="87">
        <v>4</v>
      </c>
      <c r="E986" s="87" t="s">
        <v>319</v>
      </c>
      <c r="F986" s="87" t="s">
        <v>10</v>
      </c>
      <c r="G986" s="87">
        <v>7</v>
      </c>
      <c r="H986" s="87" t="s">
        <v>222</v>
      </c>
      <c r="I986" s="87">
        <v>247</v>
      </c>
      <c r="J986" s="87">
        <v>11</v>
      </c>
      <c r="K986" s="87">
        <v>0</v>
      </c>
      <c r="L986" s="87" t="s">
        <v>353</v>
      </c>
      <c r="M986" s="124">
        <v>1</v>
      </c>
      <c r="N986" s="124">
        <v>1</v>
      </c>
      <c r="O986" s="87">
        <v>8.5000000000000006E-2</v>
      </c>
      <c r="P986" s="87">
        <v>170</v>
      </c>
      <c r="Q986" s="87">
        <v>170</v>
      </c>
    </row>
    <row r="987" spans="2:17">
      <c r="B987" s="87">
        <v>364</v>
      </c>
      <c r="C987" s="87" t="s">
        <v>15</v>
      </c>
      <c r="D987" s="87">
        <v>4</v>
      </c>
      <c r="E987" s="87" t="s">
        <v>319</v>
      </c>
      <c r="F987" s="87" t="s">
        <v>11</v>
      </c>
      <c r="G987" s="87">
        <v>7</v>
      </c>
      <c r="H987" s="87" t="s">
        <v>242</v>
      </c>
      <c r="I987" s="87">
        <v>271</v>
      </c>
      <c r="J987" s="87">
        <v>12</v>
      </c>
      <c r="K987" s="87">
        <v>0</v>
      </c>
      <c r="L987" s="87" t="s">
        <v>353</v>
      </c>
      <c r="M987" s="124">
        <v>1</v>
      </c>
      <c r="N987" s="124">
        <v>1</v>
      </c>
      <c r="O987" s="87">
        <v>0.69499999999999995</v>
      </c>
      <c r="P987" s="87">
        <v>1390</v>
      </c>
      <c r="Q987" s="87">
        <v>1390</v>
      </c>
    </row>
    <row r="988" spans="2:17">
      <c r="B988" s="87">
        <v>365</v>
      </c>
      <c r="C988" s="87" t="s">
        <v>15</v>
      </c>
      <c r="D988" s="87">
        <v>4</v>
      </c>
      <c r="E988" s="87" t="s">
        <v>319</v>
      </c>
      <c r="F988" s="87" t="s">
        <v>12</v>
      </c>
      <c r="G988" s="87">
        <v>7</v>
      </c>
      <c r="H988" s="87" t="s">
        <v>262</v>
      </c>
      <c r="I988" s="87">
        <v>295</v>
      </c>
      <c r="J988" s="87">
        <v>13</v>
      </c>
      <c r="K988" s="87">
        <v>0</v>
      </c>
      <c r="L988" s="87" t="s">
        <v>353</v>
      </c>
      <c r="M988" s="124">
        <v>1</v>
      </c>
      <c r="N988" s="124">
        <v>1</v>
      </c>
      <c r="O988" s="87">
        <v>0.89875000000000005</v>
      </c>
      <c r="P988" s="87">
        <v>1797.5</v>
      </c>
      <c r="Q988" s="87">
        <v>1797.5</v>
      </c>
    </row>
    <row r="989" spans="2:17">
      <c r="B989" s="87">
        <v>366</v>
      </c>
      <c r="C989" s="87" t="s">
        <v>15</v>
      </c>
      <c r="D989" s="87">
        <v>4</v>
      </c>
      <c r="E989" s="87" t="s">
        <v>319</v>
      </c>
      <c r="F989" s="87" t="s">
        <v>13</v>
      </c>
      <c r="G989" s="87">
        <v>7</v>
      </c>
      <c r="H989" s="87" t="s">
        <v>282</v>
      </c>
      <c r="I989" s="87">
        <v>319</v>
      </c>
      <c r="J989" s="87">
        <v>14</v>
      </c>
      <c r="K989" s="87">
        <v>0</v>
      </c>
      <c r="L989" s="87" t="s">
        <v>353</v>
      </c>
      <c r="M989" s="124">
        <v>1</v>
      </c>
      <c r="N989" s="124">
        <v>1</v>
      </c>
      <c r="O989" s="87">
        <v>0.96625000000000005</v>
      </c>
      <c r="P989" s="87">
        <v>1932.5</v>
      </c>
      <c r="Q989" s="87">
        <v>1932.5</v>
      </c>
    </row>
    <row r="990" spans="2:17">
      <c r="B990" s="87">
        <v>367</v>
      </c>
      <c r="C990" s="87" t="s">
        <v>15</v>
      </c>
      <c r="D990" s="87">
        <v>4</v>
      </c>
      <c r="E990" s="87" t="s">
        <v>319</v>
      </c>
      <c r="F990" s="87" t="s">
        <v>14</v>
      </c>
      <c r="G990" s="87">
        <v>7</v>
      </c>
      <c r="H990" s="87" t="s">
        <v>302</v>
      </c>
      <c r="I990" s="87">
        <v>343</v>
      </c>
      <c r="J990" s="87">
        <v>15</v>
      </c>
      <c r="K990" s="87">
        <v>0</v>
      </c>
      <c r="L990" s="87" t="s">
        <v>353</v>
      </c>
      <c r="M990" s="124">
        <v>1</v>
      </c>
      <c r="N990" s="124">
        <v>1</v>
      </c>
      <c r="O990" s="87">
        <v>0.98875000000000002</v>
      </c>
      <c r="P990" s="87">
        <v>1977.5</v>
      </c>
      <c r="Q990" s="87">
        <v>1977.5</v>
      </c>
    </row>
    <row r="991" spans="2:17">
      <c r="B991" s="87">
        <v>368</v>
      </c>
      <c r="C991" s="87" t="s">
        <v>15</v>
      </c>
      <c r="D991" s="87">
        <v>4</v>
      </c>
      <c r="E991" s="87" t="s">
        <v>319</v>
      </c>
      <c r="F991" s="87" t="s">
        <v>15</v>
      </c>
      <c r="G991" s="87">
        <v>7</v>
      </c>
      <c r="H991" s="87" t="s">
        <v>322</v>
      </c>
      <c r="I991" s="87">
        <v>367</v>
      </c>
      <c r="J991" s="87">
        <v>16</v>
      </c>
      <c r="K991" s="87">
        <v>0</v>
      </c>
      <c r="L991" s="87" t="s">
        <v>353</v>
      </c>
      <c r="M991" s="124">
        <v>1</v>
      </c>
      <c r="N991" s="124">
        <v>1</v>
      </c>
      <c r="O991" s="87">
        <v>0.99624999999999997</v>
      </c>
      <c r="P991" s="87">
        <v>1992.5</v>
      </c>
      <c r="Q991" s="87">
        <v>1992.5</v>
      </c>
    </row>
    <row r="992" spans="2:17">
      <c r="B992" s="87">
        <v>369</v>
      </c>
      <c r="C992" s="87" t="s">
        <v>15</v>
      </c>
      <c r="D992" s="87">
        <v>4</v>
      </c>
      <c r="E992" s="87" t="s">
        <v>319</v>
      </c>
      <c r="F992" s="87" t="s">
        <v>0</v>
      </c>
      <c r="G992" s="87">
        <v>8</v>
      </c>
      <c r="H992" s="87" t="s">
        <v>23</v>
      </c>
      <c r="I992" s="87">
        <v>8</v>
      </c>
      <c r="J992" s="87">
        <v>1</v>
      </c>
      <c r="K992" s="87">
        <v>0</v>
      </c>
      <c r="L992" s="87" t="s">
        <v>353</v>
      </c>
      <c r="M992" s="124">
        <v>1</v>
      </c>
      <c r="N992" s="124">
        <v>1</v>
      </c>
      <c r="O992" s="87">
        <v>2.75E-2</v>
      </c>
      <c r="P992" s="87">
        <v>55</v>
      </c>
      <c r="Q992" s="87">
        <v>55</v>
      </c>
    </row>
    <row r="993" spans="2:17">
      <c r="B993" s="87">
        <v>370</v>
      </c>
      <c r="C993" s="87" t="s">
        <v>15</v>
      </c>
      <c r="D993" s="87">
        <v>4</v>
      </c>
      <c r="E993" s="87" t="s">
        <v>319</v>
      </c>
      <c r="F993" s="87" t="s">
        <v>1</v>
      </c>
      <c r="G993" s="87">
        <v>8</v>
      </c>
      <c r="H993" s="87" t="s">
        <v>43</v>
      </c>
      <c r="I993" s="87">
        <v>32</v>
      </c>
      <c r="J993" s="87">
        <v>2</v>
      </c>
      <c r="K993" s="87">
        <v>0</v>
      </c>
      <c r="L993" s="87" t="s">
        <v>353</v>
      </c>
      <c r="M993" s="124">
        <v>1</v>
      </c>
      <c r="N993" s="124">
        <v>1</v>
      </c>
      <c r="O993" s="87">
        <v>0.67625000000000002</v>
      </c>
      <c r="P993" s="87">
        <v>1352.5</v>
      </c>
      <c r="Q993" s="87">
        <v>1352.5</v>
      </c>
    </row>
    <row r="994" spans="2:17">
      <c r="B994" s="87">
        <v>371</v>
      </c>
      <c r="C994" s="87" t="s">
        <v>15</v>
      </c>
      <c r="D994" s="87">
        <v>4</v>
      </c>
      <c r="E994" s="87" t="s">
        <v>319</v>
      </c>
      <c r="F994" s="87" t="s">
        <v>2</v>
      </c>
      <c r="G994" s="87">
        <v>8</v>
      </c>
      <c r="H994" s="87" t="s">
        <v>63</v>
      </c>
      <c r="I994" s="87">
        <v>56</v>
      </c>
      <c r="J994" s="87">
        <v>3</v>
      </c>
      <c r="K994" s="87">
        <v>0</v>
      </c>
      <c r="L994" s="87" t="s">
        <v>353</v>
      </c>
      <c r="M994" s="124">
        <v>1</v>
      </c>
      <c r="N994" s="124">
        <v>1</v>
      </c>
      <c r="O994" s="87">
        <v>0.89249999999999996</v>
      </c>
      <c r="P994" s="87">
        <v>1785</v>
      </c>
      <c r="Q994" s="87">
        <v>1785</v>
      </c>
    </row>
    <row r="995" spans="2:17">
      <c r="B995" s="87">
        <v>372</v>
      </c>
      <c r="C995" s="87" t="s">
        <v>15</v>
      </c>
      <c r="D995" s="87">
        <v>4</v>
      </c>
      <c r="E995" s="87" t="s">
        <v>319</v>
      </c>
      <c r="F995" s="87" t="s">
        <v>3</v>
      </c>
      <c r="G995" s="87">
        <v>8</v>
      </c>
      <c r="H995" s="87" t="s">
        <v>83</v>
      </c>
      <c r="I995" s="87">
        <v>80</v>
      </c>
      <c r="J995" s="87">
        <v>4</v>
      </c>
      <c r="K995" s="87">
        <v>0</v>
      </c>
      <c r="L995" s="87" t="s">
        <v>353</v>
      </c>
      <c r="M995" s="124">
        <v>1</v>
      </c>
      <c r="N995" s="124">
        <v>1</v>
      </c>
      <c r="O995" s="87">
        <v>0.96375</v>
      </c>
      <c r="P995" s="87">
        <v>1927.5</v>
      </c>
      <c r="Q995" s="87">
        <v>1927.5</v>
      </c>
    </row>
    <row r="996" spans="2:17">
      <c r="B996" s="87">
        <v>373</v>
      </c>
      <c r="C996" s="87" t="s">
        <v>15</v>
      </c>
      <c r="D996" s="87">
        <v>4</v>
      </c>
      <c r="E996" s="87" t="s">
        <v>319</v>
      </c>
      <c r="F996" s="87" t="s">
        <v>4</v>
      </c>
      <c r="G996" s="87">
        <v>8</v>
      </c>
      <c r="H996" s="87" t="s">
        <v>103</v>
      </c>
      <c r="I996" s="87">
        <v>104</v>
      </c>
      <c r="J996" s="87">
        <v>5</v>
      </c>
      <c r="K996" s="87">
        <v>0</v>
      </c>
      <c r="L996" s="87" t="s">
        <v>353</v>
      </c>
      <c r="M996" s="124">
        <v>1</v>
      </c>
      <c r="N996" s="124">
        <v>1</v>
      </c>
      <c r="O996" s="87">
        <v>9.1249999999999998E-2</v>
      </c>
      <c r="P996" s="87">
        <v>182.5</v>
      </c>
      <c r="Q996" s="87">
        <v>182.5</v>
      </c>
    </row>
    <row r="997" spans="2:17">
      <c r="B997" s="87">
        <v>374</v>
      </c>
      <c r="C997" s="87" t="s">
        <v>15</v>
      </c>
      <c r="D997" s="87">
        <v>4</v>
      </c>
      <c r="E997" s="87" t="s">
        <v>319</v>
      </c>
      <c r="F997" s="87" t="s">
        <v>5</v>
      </c>
      <c r="G997" s="87">
        <v>8</v>
      </c>
      <c r="H997" s="87" t="s">
        <v>123</v>
      </c>
      <c r="I997" s="87">
        <v>128</v>
      </c>
      <c r="J997" s="87">
        <v>6</v>
      </c>
      <c r="K997" s="87">
        <v>0</v>
      </c>
      <c r="L997" s="87" t="s">
        <v>353</v>
      </c>
      <c r="M997" s="124">
        <v>1</v>
      </c>
      <c r="N997" s="124">
        <v>1</v>
      </c>
      <c r="O997" s="87">
        <v>0.69750000000000001</v>
      </c>
      <c r="P997" s="87">
        <v>1395</v>
      </c>
      <c r="Q997" s="87">
        <v>1395</v>
      </c>
    </row>
    <row r="998" spans="2:17">
      <c r="B998" s="87">
        <v>375</v>
      </c>
      <c r="C998" s="87" t="s">
        <v>15</v>
      </c>
      <c r="D998" s="87">
        <v>4</v>
      </c>
      <c r="E998" s="87" t="s">
        <v>319</v>
      </c>
      <c r="F998" s="87" t="s">
        <v>6</v>
      </c>
      <c r="G998" s="87">
        <v>8</v>
      </c>
      <c r="H998" s="87" t="s">
        <v>143</v>
      </c>
      <c r="I998" s="87">
        <v>152</v>
      </c>
      <c r="J998" s="87">
        <v>7</v>
      </c>
      <c r="K998" s="87">
        <v>0</v>
      </c>
      <c r="L998" s="87" t="s">
        <v>353</v>
      </c>
      <c r="M998" s="124">
        <v>1</v>
      </c>
      <c r="N998" s="124">
        <v>1</v>
      </c>
      <c r="O998" s="87">
        <v>0.89875000000000005</v>
      </c>
      <c r="P998" s="87">
        <v>1797.5</v>
      </c>
      <c r="Q998" s="87">
        <v>1797.5</v>
      </c>
    </row>
    <row r="999" spans="2:17">
      <c r="B999" s="87">
        <v>376</v>
      </c>
      <c r="C999" s="87" t="s">
        <v>15</v>
      </c>
      <c r="D999" s="87">
        <v>4</v>
      </c>
      <c r="E999" s="87" t="s">
        <v>319</v>
      </c>
      <c r="F999" s="87" t="s">
        <v>7</v>
      </c>
      <c r="G999" s="87">
        <v>8</v>
      </c>
      <c r="H999" s="87" t="s">
        <v>163</v>
      </c>
      <c r="I999" s="87">
        <v>176</v>
      </c>
      <c r="J999" s="87">
        <v>8</v>
      </c>
      <c r="K999" s="87">
        <v>0</v>
      </c>
      <c r="L999" s="87" t="s">
        <v>353</v>
      </c>
      <c r="M999" s="124">
        <v>1</v>
      </c>
      <c r="N999" s="124">
        <v>1</v>
      </c>
      <c r="O999" s="87">
        <v>0.96625000000000005</v>
      </c>
      <c r="P999" s="87">
        <v>1932.5</v>
      </c>
      <c r="Q999" s="87">
        <v>1932.5</v>
      </c>
    </row>
    <row r="1000" spans="2:17">
      <c r="B1000" s="87">
        <v>377</v>
      </c>
      <c r="C1000" s="87" t="s">
        <v>15</v>
      </c>
      <c r="D1000" s="87">
        <v>4</v>
      </c>
      <c r="E1000" s="87" t="s">
        <v>319</v>
      </c>
      <c r="F1000" s="87" t="s">
        <v>8</v>
      </c>
      <c r="G1000" s="87">
        <v>8</v>
      </c>
      <c r="H1000" s="87" t="s">
        <v>183</v>
      </c>
      <c r="I1000" s="87">
        <v>200</v>
      </c>
      <c r="J1000" s="87">
        <v>9</v>
      </c>
      <c r="K1000" s="87">
        <v>0</v>
      </c>
      <c r="L1000" s="87" t="s">
        <v>353</v>
      </c>
      <c r="M1000" s="124">
        <v>1</v>
      </c>
      <c r="N1000" s="124">
        <v>1</v>
      </c>
      <c r="O1000" s="87">
        <v>0.98875000000000002</v>
      </c>
      <c r="P1000" s="87">
        <v>1977.5</v>
      </c>
      <c r="Q1000" s="87">
        <v>1977.5</v>
      </c>
    </row>
    <row r="1001" spans="2:17">
      <c r="B1001" s="87">
        <v>378</v>
      </c>
      <c r="C1001" s="87" t="s">
        <v>15</v>
      </c>
      <c r="D1001" s="87">
        <v>4</v>
      </c>
      <c r="E1001" s="87" t="s">
        <v>319</v>
      </c>
      <c r="F1001" s="87" t="s">
        <v>9</v>
      </c>
      <c r="G1001" s="87">
        <v>8</v>
      </c>
      <c r="H1001" s="87" t="s">
        <v>203</v>
      </c>
      <c r="I1001" s="87">
        <v>224</v>
      </c>
      <c r="J1001" s="87">
        <v>10</v>
      </c>
      <c r="K1001" s="87">
        <v>0</v>
      </c>
      <c r="L1001" s="87" t="s">
        <v>353</v>
      </c>
      <c r="M1001" s="124">
        <v>1</v>
      </c>
      <c r="N1001" s="124">
        <v>1</v>
      </c>
      <c r="O1001" s="87">
        <v>0.99624999999999997</v>
      </c>
      <c r="P1001" s="87">
        <v>1992.5</v>
      </c>
      <c r="Q1001" s="87">
        <v>1992.5</v>
      </c>
    </row>
    <row r="1002" spans="2:17">
      <c r="B1002" s="87">
        <v>379</v>
      </c>
      <c r="C1002" s="87" t="s">
        <v>15</v>
      </c>
      <c r="D1002" s="87">
        <v>4</v>
      </c>
      <c r="E1002" s="87" t="s">
        <v>319</v>
      </c>
      <c r="F1002" s="87" t="s">
        <v>10</v>
      </c>
      <c r="G1002" s="87">
        <v>8</v>
      </c>
      <c r="H1002" s="87" t="s">
        <v>223</v>
      </c>
      <c r="I1002" s="87">
        <v>248</v>
      </c>
      <c r="J1002" s="87">
        <v>11</v>
      </c>
      <c r="K1002" s="87">
        <v>0</v>
      </c>
      <c r="L1002" s="87" t="s">
        <v>353</v>
      </c>
      <c r="M1002" s="124">
        <v>1</v>
      </c>
      <c r="N1002" s="124">
        <v>1</v>
      </c>
      <c r="O1002" s="87">
        <v>8.5000000000000006E-2</v>
      </c>
      <c r="P1002" s="87">
        <v>170</v>
      </c>
      <c r="Q1002" s="87">
        <v>170</v>
      </c>
    </row>
    <row r="1003" spans="2:17">
      <c r="B1003" s="87">
        <v>380</v>
      </c>
      <c r="C1003" s="87" t="s">
        <v>15</v>
      </c>
      <c r="D1003" s="87">
        <v>4</v>
      </c>
      <c r="E1003" s="87" t="s">
        <v>319</v>
      </c>
      <c r="F1003" s="87" t="s">
        <v>11</v>
      </c>
      <c r="G1003" s="87">
        <v>8</v>
      </c>
      <c r="H1003" s="87" t="s">
        <v>243</v>
      </c>
      <c r="I1003" s="87">
        <v>272</v>
      </c>
      <c r="J1003" s="87">
        <v>12</v>
      </c>
      <c r="K1003" s="87">
        <v>0</v>
      </c>
      <c r="L1003" s="87" t="s">
        <v>353</v>
      </c>
      <c r="M1003" s="124">
        <v>1</v>
      </c>
      <c r="N1003" s="124">
        <v>1</v>
      </c>
      <c r="O1003" s="87">
        <v>0.69499999999999995</v>
      </c>
      <c r="P1003" s="87">
        <v>1390</v>
      </c>
      <c r="Q1003" s="87">
        <v>1390</v>
      </c>
    </row>
    <row r="1004" spans="2:17">
      <c r="B1004" s="87">
        <v>381</v>
      </c>
      <c r="C1004" s="87" t="s">
        <v>15</v>
      </c>
      <c r="D1004" s="87">
        <v>4</v>
      </c>
      <c r="E1004" s="87" t="s">
        <v>319</v>
      </c>
      <c r="F1004" s="87" t="s">
        <v>12</v>
      </c>
      <c r="G1004" s="87">
        <v>8</v>
      </c>
      <c r="H1004" s="87" t="s">
        <v>263</v>
      </c>
      <c r="I1004" s="87">
        <v>296</v>
      </c>
      <c r="J1004" s="87">
        <v>13</v>
      </c>
      <c r="K1004" s="87">
        <v>0</v>
      </c>
      <c r="L1004" s="87" t="s">
        <v>353</v>
      </c>
      <c r="M1004" s="124">
        <v>1</v>
      </c>
      <c r="N1004" s="124">
        <v>1</v>
      </c>
      <c r="O1004" s="87">
        <v>0.89875000000000005</v>
      </c>
      <c r="P1004" s="87">
        <v>1797.5</v>
      </c>
      <c r="Q1004" s="87">
        <v>1797.5</v>
      </c>
    </row>
    <row r="1005" spans="2:17">
      <c r="B1005" s="87">
        <v>382</v>
      </c>
      <c r="C1005" s="87" t="s">
        <v>15</v>
      </c>
      <c r="D1005" s="87">
        <v>4</v>
      </c>
      <c r="E1005" s="87" t="s">
        <v>319</v>
      </c>
      <c r="F1005" s="87" t="s">
        <v>13</v>
      </c>
      <c r="G1005" s="87">
        <v>8</v>
      </c>
      <c r="H1005" s="87" t="s">
        <v>283</v>
      </c>
      <c r="I1005" s="87">
        <v>320</v>
      </c>
      <c r="J1005" s="87">
        <v>14</v>
      </c>
      <c r="K1005" s="87">
        <v>0</v>
      </c>
      <c r="L1005" s="87" t="s">
        <v>353</v>
      </c>
      <c r="M1005" s="124">
        <v>1</v>
      </c>
      <c r="N1005" s="124">
        <v>1</v>
      </c>
      <c r="O1005" s="87">
        <v>0.96625000000000005</v>
      </c>
      <c r="P1005" s="87">
        <v>1932.5</v>
      </c>
      <c r="Q1005" s="87">
        <v>1932.5</v>
      </c>
    </row>
    <row r="1006" spans="2:17">
      <c r="B1006" s="87">
        <v>383</v>
      </c>
      <c r="C1006" s="87" t="s">
        <v>15</v>
      </c>
      <c r="D1006" s="87">
        <v>4</v>
      </c>
      <c r="E1006" s="87" t="s">
        <v>319</v>
      </c>
      <c r="F1006" s="87" t="s">
        <v>14</v>
      </c>
      <c r="G1006" s="87">
        <v>8</v>
      </c>
      <c r="H1006" s="87" t="s">
        <v>303</v>
      </c>
      <c r="I1006" s="87">
        <v>344</v>
      </c>
      <c r="J1006" s="87">
        <v>15</v>
      </c>
      <c r="K1006" s="87">
        <v>0</v>
      </c>
      <c r="L1006" s="87" t="s">
        <v>353</v>
      </c>
      <c r="M1006" s="124">
        <v>1</v>
      </c>
      <c r="N1006" s="124">
        <v>1</v>
      </c>
      <c r="O1006" s="87">
        <v>0.98875000000000002</v>
      </c>
      <c r="P1006" s="87">
        <v>1977.5</v>
      </c>
      <c r="Q1006" s="87">
        <v>1977.5</v>
      </c>
    </row>
    <row r="1007" spans="2:17">
      <c r="B1007" s="87">
        <v>384</v>
      </c>
      <c r="C1007" s="87" t="s">
        <v>15</v>
      </c>
      <c r="D1007" s="87">
        <v>4</v>
      </c>
      <c r="E1007" s="87" t="s">
        <v>319</v>
      </c>
      <c r="F1007" s="87" t="s">
        <v>15</v>
      </c>
      <c r="G1007" s="87">
        <v>8</v>
      </c>
      <c r="H1007" s="87" t="s">
        <v>323</v>
      </c>
      <c r="I1007" s="87">
        <v>368</v>
      </c>
      <c r="J1007" s="87">
        <v>16</v>
      </c>
      <c r="K1007" s="87">
        <v>0</v>
      </c>
      <c r="L1007" s="87" t="s">
        <v>353</v>
      </c>
      <c r="M1007" s="124">
        <v>1</v>
      </c>
      <c r="N1007" s="124">
        <v>1</v>
      </c>
      <c r="O1007" s="87">
        <v>0.99624999999999997</v>
      </c>
      <c r="P1007" s="87">
        <v>1992.5</v>
      </c>
      <c r="Q1007" s="87">
        <v>1992.5</v>
      </c>
    </row>
    <row r="1008" spans="2:17">
      <c r="B1008" s="87">
        <v>385</v>
      </c>
      <c r="C1008" s="87" t="s">
        <v>15</v>
      </c>
      <c r="D1008" s="87">
        <v>4</v>
      </c>
      <c r="E1008" s="87" t="s">
        <v>319</v>
      </c>
      <c r="F1008" s="87" t="s">
        <v>0</v>
      </c>
      <c r="G1008" s="87">
        <v>9</v>
      </c>
      <c r="H1008" s="87" t="s">
        <v>24</v>
      </c>
      <c r="I1008" s="87">
        <v>9</v>
      </c>
      <c r="J1008" s="87">
        <v>1</v>
      </c>
      <c r="K1008" s="87">
        <v>0</v>
      </c>
      <c r="L1008" s="87" t="s">
        <v>353</v>
      </c>
      <c r="M1008" s="124">
        <v>1</v>
      </c>
      <c r="N1008" s="124">
        <v>1</v>
      </c>
      <c r="O1008" s="87">
        <v>2.75E-2</v>
      </c>
      <c r="P1008" s="87">
        <v>55</v>
      </c>
      <c r="Q1008" s="87">
        <v>55</v>
      </c>
    </row>
    <row r="1009" spans="2:17">
      <c r="B1009" s="87">
        <v>386</v>
      </c>
      <c r="C1009" s="87" t="s">
        <v>15</v>
      </c>
      <c r="D1009" s="87">
        <v>5</v>
      </c>
      <c r="E1009" s="87" t="s">
        <v>320</v>
      </c>
      <c r="F1009" s="87" t="s">
        <v>1</v>
      </c>
      <c r="G1009" s="87">
        <v>9</v>
      </c>
      <c r="H1009" s="87" t="s">
        <v>44</v>
      </c>
      <c r="I1009" s="87">
        <v>33</v>
      </c>
      <c r="J1009" s="87">
        <v>2</v>
      </c>
      <c r="K1009" s="87">
        <v>0</v>
      </c>
      <c r="L1009" s="87" t="s">
        <v>353</v>
      </c>
      <c r="M1009" s="124">
        <v>1</v>
      </c>
      <c r="N1009" s="124">
        <v>1</v>
      </c>
      <c r="O1009" s="87">
        <v>0.67625000000000002</v>
      </c>
      <c r="P1009" s="87">
        <v>1352.5</v>
      </c>
      <c r="Q1009" s="87">
        <v>1352.5</v>
      </c>
    </row>
    <row r="1010" spans="2:17">
      <c r="B1010" s="87">
        <v>387</v>
      </c>
      <c r="C1010" s="87" t="s">
        <v>15</v>
      </c>
      <c r="D1010" s="87">
        <v>5</v>
      </c>
      <c r="E1010" s="87" t="s">
        <v>320</v>
      </c>
      <c r="F1010" s="87" t="s">
        <v>2</v>
      </c>
      <c r="G1010" s="87">
        <v>9</v>
      </c>
      <c r="H1010" s="87" t="s">
        <v>64</v>
      </c>
      <c r="I1010" s="87">
        <v>57</v>
      </c>
      <c r="J1010" s="87">
        <v>3</v>
      </c>
      <c r="K1010" s="87">
        <v>0</v>
      </c>
      <c r="L1010" s="87" t="s">
        <v>353</v>
      </c>
      <c r="M1010" s="124">
        <v>1</v>
      </c>
      <c r="N1010" s="124">
        <v>1</v>
      </c>
      <c r="O1010" s="87">
        <v>0.89249999999999996</v>
      </c>
      <c r="P1010" s="87">
        <v>1785</v>
      </c>
      <c r="Q1010" s="87">
        <v>1785</v>
      </c>
    </row>
    <row r="1011" spans="2:17">
      <c r="B1011" s="87">
        <v>388</v>
      </c>
      <c r="C1011" s="87" t="s">
        <v>15</v>
      </c>
      <c r="D1011" s="87">
        <v>5</v>
      </c>
      <c r="E1011" s="87" t="s">
        <v>320</v>
      </c>
      <c r="F1011" s="87" t="s">
        <v>3</v>
      </c>
      <c r="G1011" s="87">
        <v>9</v>
      </c>
      <c r="H1011" s="87" t="s">
        <v>84</v>
      </c>
      <c r="I1011" s="87">
        <v>81</v>
      </c>
      <c r="J1011" s="87">
        <v>4</v>
      </c>
      <c r="K1011" s="87">
        <v>0</v>
      </c>
      <c r="L1011" s="87" t="s">
        <v>353</v>
      </c>
      <c r="M1011" s="124">
        <v>1</v>
      </c>
      <c r="N1011" s="124">
        <v>1</v>
      </c>
      <c r="O1011" s="87">
        <v>0.96375</v>
      </c>
      <c r="P1011" s="87">
        <v>1927.5</v>
      </c>
      <c r="Q1011" s="87">
        <v>1927.5</v>
      </c>
    </row>
    <row r="1012" spans="2:17">
      <c r="B1012" s="87">
        <v>389</v>
      </c>
      <c r="C1012" s="87" t="s">
        <v>15</v>
      </c>
      <c r="D1012" s="87">
        <v>5</v>
      </c>
      <c r="E1012" s="87" t="s">
        <v>320</v>
      </c>
      <c r="F1012" s="87" t="s">
        <v>4</v>
      </c>
      <c r="G1012" s="87">
        <v>9</v>
      </c>
      <c r="H1012" s="87" t="s">
        <v>104</v>
      </c>
      <c r="I1012" s="87">
        <v>105</v>
      </c>
      <c r="J1012" s="87">
        <v>5</v>
      </c>
      <c r="K1012" s="87">
        <v>0</v>
      </c>
      <c r="L1012" s="87" t="s">
        <v>353</v>
      </c>
      <c r="M1012" s="124">
        <v>1</v>
      </c>
      <c r="N1012" s="124">
        <v>1</v>
      </c>
      <c r="O1012" s="87">
        <v>9.1249999999999998E-2</v>
      </c>
      <c r="P1012" s="87">
        <v>182.5</v>
      </c>
      <c r="Q1012" s="87">
        <v>182.5</v>
      </c>
    </row>
    <row r="1013" spans="2:17">
      <c r="B1013" s="87">
        <v>390</v>
      </c>
      <c r="C1013" s="87" t="s">
        <v>15</v>
      </c>
      <c r="D1013" s="87">
        <v>5</v>
      </c>
      <c r="E1013" s="87" t="s">
        <v>320</v>
      </c>
      <c r="F1013" s="87" t="s">
        <v>5</v>
      </c>
      <c r="G1013" s="87">
        <v>9</v>
      </c>
      <c r="H1013" s="87" t="s">
        <v>124</v>
      </c>
      <c r="I1013" s="87">
        <v>129</v>
      </c>
      <c r="J1013" s="87">
        <v>6</v>
      </c>
      <c r="K1013" s="87">
        <v>0</v>
      </c>
      <c r="L1013" s="87" t="s">
        <v>353</v>
      </c>
      <c r="M1013" s="124">
        <v>1</v>
      </c>
      <c r="N1013" s="124">
        <v>1</v>
      </c>
      <c r="O1013" s="87">
        <v>0.69750000000000001</v>
      </c>
      <c r="P1013" s="87">
        <v>1395</v>
      </c>
      <c r="Q1013" s="87">
        <v>1395</v>
      </c>
    </row>
    <row r="1014" spans="2:17">
      <c r="B1014" s="87">
        <v>391</v>
      </c>
      <c r="C1014" s="87" t="s">
        <v>15</v>
      </c>
      <c r="D1014" s="87">
        <v>5</v>
      </c>
      <c r="E1014" s="87" t="s">
        <v>320</v>
      </c>
      <c r="F1014" s="87" t="s">
        <v>6</v>
      </c>
      <c r="G1014" s="87">
        <v>9</v>
      </c>
      <c r="H1014" s="87" t="s">
        <v>144</v>
      </c>
      <c r="I1014" s="87">
        <v>153</v>
      </c>
      <c r="J1014" s="87">
        <v>7</v>
      </c>
      <c r="K1014" s="87">
        <v>0</v>
      </c>
      <c r="L1014" s="87" t="s">
        <v>353</v>
      </c>
      <c r="M1014" s="124">
        <v>1</v>
      </c>
      <c r="N1014" s="124">
        <v>1</v>
      </c>
      <c r="O1014" s="87">
        <v>0.89875000000000005</v>
      </c>
      <c r="P1014" s="87">
        <v>1797.5</v>
      </c>
      <c r="Q1014" s="87">
        <v>1797.5</v>
      </c>
    </row>
    <row r="1015" spans="2:17">
      <c r="B1015" s="87">
        <v>392</v>
      </c>
      <c r="C1015" s="87" t="s">
        <v>15</v>
      </c>
      <c r="D1015" s="87">
        <v>5</v>
      </c>
      <c r="E1015" s="87" t="s">
        <v>320</v>
      </c>
      <c r="F1015" s="87" t="s">
        <v>7</v>
      </c>
      <c r="G1015" s="87">
        <v>9</v>
      </c>
      <c r="H1015" s="87" t="s">
        <v>164</v>
      </c>
      <c r="I1015" s="87">
        <v>177</v>
      </c>
      <c r="J1015" s="87">
        <v>8</v>
      </c>
      <c r="K1015" s="87">
        <v>0</v>
      </c>
      <c r="L1015" s="87" t="s">
        <v>353</v>
      </c>
      <c r="M1015" s="124">
        <v>1</v>
      </c>
      <c r="N1015" s="124">
        <v>1</v>
      </c>
      <c r="O1015" s="87">
        <v>0.96625000000000005</v>
      </c>
      <c r="P1015" s="87">
        <v>1932.5</v>
      </c>
      <c r="Q1015" s="87">
        <v>1932.5</v>
      </c>
    </row>
    <row r="1016" spans="2:17">
      <c r="B1016" s="87">
        <v>393</v>
      </c>
      <c r="C1016" s="87" t="s">
        <v>15</v>
      </c>
      <c r="D1016" s="87">
        <v>5</v>
      </c>
      <c r="E1016" s="87" t="s">
        <v>320</v>
      </c>
      <c r="F1016" s="87" t="s">
        <v>8</v>
      </c>
      <c r="G1016" s="87">
        <v>9</v>
      </c>
      <c r="H1016" s="87" t="s">
        <v>184</v>
      </c>
      <c r="I1016" s="87">
        <v>201</v>
      </c>
      <c r="J1016" s="87">
        <v>9</v>
      </c>
      <c r="K1016" s="87">
        <v>0</v>
      </c>
      <c r="L1016" s="87" t="s">
        <v>353</v>
      </c>
      <c r="M1016" s="124">
        <v>1</v>
      </c>
      <c r="N1016" s="124">
        <v>1</v>
      </c>
      <c r="O1016" s="87">
        <v>0.98875000000000002</v>
      </c>
      <c r="P1016" s="87">
        <v>1977.5</v>
      </c>
      <c r="Q1016" s="87">
        <v>1977.5</v>
      </c>
    </row>
    <row r="1017" spans="2:17">
      <c r="B1017" s="87">
        <v>394</v>
      </c>
      <c r="C1017" s="87" t="s">
        <v>15</v>
      </c>
      <c r="D1017" s="87">
        <v>5</v>
      </c>
      <c r="E1017" s="87" t="s">
        <v>320</v>
      </c>
      <c r="F1017" s="87" t="s">
        <v>9</v>
      </c>
      <c r="G1017" s="87">
        <v>9</v>
      </c>
      <c r="H1017" s="87" t="s">
        <v>204</v>
      </c>
      <c r="I1017" s="87">
        <v>225</v>
      </c>
      <c r="J1017" s="87">
        <v>10</v>
      </c>
      <c r="K1017" s="87">
        <v>0</v>
      </c>
      <c r="L1017" s="87" t="s">
        <v>353</v>
      </c>
      <c r="M1017" s="124">
        <v>1</v>
      </c>
      <c r="N1017" s="124">
        <v>1</v>
      </c>
      <c r="O1017" s="87">
        <v>0.99624999999999997</v>
      </c>
      <c r="P1017" s="87">
        <v>1992.5</v>
      </c>
      <c r="Q1017" s="87">
        <v>1992.5</v>
      </c>
    </row>
    <row r="1018" spans="2:17">
      <c r="B1018" s="87">
        <v>395</v>
      </c>
      <c r="C1018" s="87" t="s">
        <v>15</v>
      </c>
      <c r="D1018" s="87">
        <v>5</v>
      </c>
      <c r="E1018" s="87" t="s">
        <v>320</v>
      </c>
      <c r="F1018" s="87" t="s">
        <v>10</v>
      </c>
      <c r="G1018" s="87">
        <v>9</v>
      </c>
      <c r="H1018" s="87" t="s">
        <v>224</v>
      </c>
      <c r="I1018" s="87">
        <v>249</v>
      </c>
      <c r="J1018" s="87">
        <v>11</v>
      </c>
      <c r="K1018" s="87">
        <v>0</v>
      </c>
      <c r="L1018" s="87" t="s">
        <v>353</v>
      </c>
      <c r="M1018" s="124">
        <v>1</v>
      </c>
      <c r="N1018" s="124">
        <v>1</v>
      </c>
      <c r="O1018" s="87">
        <v>8.5000000000000006E-2</v>
      </c>
      <c r="P1018" s="87">
        <v>170</v>
      </c>
      <c r="Q1018" s="87">
        <v>170</v>
      </c>
    </row>
    <row r="1019" spans="2:17">
      <c r="B1019" s="87">
        <v>396</v>
      </c>
      <c r="C1019" s="87" t="s">
        <v>15</v>
      </c>
      <c r="D1019" s="87">
        <v>5</v>
      </c>
      <c r="E1019" s="87" t="s">
        <v>320</v>
      </c>
      <c r="F1019" s="87" t="s">
        <v>11</v>
      </c>
      <c r="G1019" s="87">
        <v>9</v>
      </c>
      <c r="H1019" s="87" t="s">
        <v>244</v>
      </c>
      <c r="I1019" s="87">
        <v>273</v>
      </c>
      <c r="J1019" s="87">
        <v>12</v>
      </c>
      <c r="K1019" s="87">
        <v>0</v>
      </c>
      <c r="L1019" s="87" t="s">
        <v>353</v>
      </c>
      <c r="M1019" s="124">
        <v>1</v>
      </c>
      <c r="N1019" s="124">
        <v>1</v>
      </c>
      <c r="O1019" s="87">
        <v>0.69499999999999995</v>
      </c>
      <c r="P1019" s="87">
        <v>1390</v>
      </c>
      <c r="Q1019" s="87">
        <v>1390</v>
      </c>
    </row>
    <row r="1020" spans="2:17">
      <c r="B1020" s="87">
        <v>397</v>
      </c>
      <c r="C1020" s="87" t="s">
        <v>15</v>
      </c>
      <c r="D1020" s="87">
        <v>5</v>
      </c>
      <c r="E1020" s="87" t="s">
        <v>320</v>
      </c>
      <c r="F1020" s="87" t="s">
        <v>12</v>
      </c>
      <c r="G1020" s="87">
        <v>9</v>
      </c>
      <c r="H1020" s="87" t="s">
        <v>264</v>
      </c>
      <c r="I1020" s="87">
        <v>297</v>
      </c>
      <c r="J1020" s="87">
        <v>13</v>
      </c>
      <c r="K1020" s="87">
        <v>0</v>
      </c>
      <c r="L1020" s="87" t="s">
        <v>353</v>
      </c>
      <c r="M1020" s="124">
        <v>1</v>
      </c>
      <c r="N1020" s="124">
        <v>1</v>
      </c>
      <c r="O1020" s="87">
        <v>0.89875000000000005</v>
      </c>
      <c r="P1020" s="87">
        <v>1797.5</v>
      </c>
      <c r="Q1020" s="87">
        <v>1797.5</v>
      </c>
    </row>
    <row r="1021" spans="2:17">
      <c r="B1021" s="87">
        <v>398</v>
      </c>
      <c r="C1021" s="87" t="s">
        <v>15</v>
      </c>
      <c r="D1021" s="87">
        <v>5</v>
      </c>
      <c r="E1021" s="87" t="s">
        <v>320</v>
      </c>
      <c r="F1021" s="87" t="s">
        <v>13</v>
      </c>
      <c r="G1021" s="87">
        <v>9</v>
      </c>
      <c r="H1021" s="87" t="s">
        <v>284</v>
      </c>
      <c r="I1021" s="87">
        <v>321</v>
      </c>
      <c r="J1021" s="87">
        <v>14</v>
      </c>
      <c r="K1021" s="87">
        <v>0</v>
      </c>
      <c r="L1021" s="87" t="s">
        <v>353</v>
      </c>
      <c r="M1021" s="124">
        <v>1</v>
      </c>
      <c r="N1021" s="124">
        <v>1</v>
      </c>
      <c r="O1021" s="87">
        <v>0.96625000000000005</v>
      </c>
      <c r="P1021" s="87">
        <v>1932.5</v>
      </c>
      <c r="Q1021" s="87">
        <v>1932.5</v>
      </c>
    </row>
    <row r="1022" spans="2:17">
      <c r="B1022" s="87">
        <v>399</v>
      </c>
      <c r="C1022" s="87" t="s">
        <v>15</v>
      </c>
      <c r="D1022" s="87">
        <v>5</v>
      </c>
      <c r="E1022" s="87" t="s">
        <v>320</v>
      </c>
      <c r="F1022" s="87" t="s">
        <v>14</v>
      </c>
      <c r="G1022" s="87">
        <v>9</v>
      </c>
      <c r="H1022" s="87" t="s">
        <v>304</v>
      </c>
      <c r="I1022" s="87">
        <v>345</v>
      </c>
      <c r="J1022" s="87">
        <v>15</v>
      </c>
      <c r="K1022" s="87">
        <v>0</v>
      </c>
      <c r="L1022" s="87" t="s">
        <v>353</v>
      </c>
      <c r="M1022" s="124">
        <v>1</v>
      </c>
      <c r="N1022" s="124">
        <v>1</v>
      </c>
      <c r="O1022" s="87">
        <v>0.98875000000000002</v>
      </c>
      <c r="P1022" s="87">
        <v>1977.5</v>
      </c>
      <c r="Q1022" s="87">
        <v>1977.5</v>
      </c>
    </row>
    <row r="1023" spans="2:17">
      <c r="B1023" s="87">
        <v>400</v>
      </c>
      <c r="C1023" s="87" t="s">
        <v>15</v>
      </c>
      <c r="D1023" s="87">
        <v>5</v>
      </c>
      <c r="E1023" s="87" t="s">
        <v>320</v>
      </c>
      <c r="F1023" s="87" t="s">
        <v>15</v>
      </c>
      <c r="G1023" s="87">
        <v>9</v>
      </c>
      <c r="H1023" s="87" t="s">
        <v>324</v>
      </c>
      <c r="I1023" s="87">
        <v>369</v>
      </c>
      <c r="J1023" s="87">
        <v>16</v>
      </c>
      <c r="K1023" s="87">
        <v>0</v>
      </c>
      <c r="L1023" s="87" t="s">
        <v>353</v>
      </c>
      <c r="M1023" s="124">
        <v>1</v>
      </c>
      <c r="N1023" s="124">
        <v>1</v>
      </c>
      <c r="O1023" s="87">
        <v>0.99624999999999997</v>
      </c>
      <c r="P1023" s="87">
        <v>1992.5</v>
      </c>
      <c r="Q1023" s="87">
        <v>1992.5</v>
      </c>
    </row>
    <row r="1024" spans="2:17">
      <c r="B1024" s="87">
        <v>401</v>
      </c>
      <c r="C1024" s="87" t="s">
        <v>15</v>
      </c>
      <c r="D1024" s="87">
        <v>5</v>
      </c>
      <c r="E1024" s="87" t="s">
        <v>320</v>
      </c>
      <c r="F1024" s="87" t="s">
        <v>0</v>
      </c>
      <c r="G1024" s="87">
        <v>10</v>
      </c>
      <c r="H1024" s="87" t="s">
        <v>25</v>
      </c>
      <c r="I1024" s="87">
        <v>10</v>
      </c>
      <c r="J1024" s="87">
        <v>1</v>
      </c>
      <c r="K1024" s="87">
        <v>0</v>
      </c>
      <c r="L1024" s="87" t="s">
        <v>353</v>
      </c>
      <c r="M1024" s="124">
        <v>1</v>
      </c>
      <c r="N1024" s="124">
        <v>1</v>
      </c>
      <c r="O1024" s="87">
        <v>2.75E-2</v>
      </c>
      <c r="P1024" s="87">
        <v>55</v>
      </c>
      <c r="Q1024" s="87">
        <v>55</v>
      </c>
    </row>
    <row r="1025" spans="2:17">
      <c r="B1025" s="87">
        <v>402</v>
      </c>
      <c r="C1025" s="87" t="s">
        <v>15</v>
      </c>
      <c r="D1025" s="87">
        <v>5</v>
      </c>
      <c r="E1025" s="87" t="s">
        <v>320</v>
      </c>
      <c r="F1025" s="87" t="s">
        <v>1</v>
      </c>
      <c r="G1025" s="87">
        <v>10</v>
      </c>
      <c r="H1025" s="87" t="s">
        <v>45</v>
      </c>
      <c r="I1025" s="87">
        <v>34</v>
      </c>
      <c r="J1025" s="87">
        <v>2</v>
      </c>
      <c r="K1025" s="87">
        <v>0</v>
      </c>
      <c r="L1025" s="87" t="s">
        <v>353</v>
      </c>
      <c r="M1025" s="124">
        <v>1</v>
      </c>
      <c r="N1025" s="124">
        <v>1</v>
      </c>
      <c r="O1025" s="87">
        <v>0.67625000000000002</v>
      </c>
      <c r="P1025" s="87">
        <v>1352.5</v>
      </c>
      <c r="Q1025" s="87">
        <v>1352.5</v>
      </c>
    </row>
    <row r="1026" spans="2:17">
      <c r="B1026" s="87">
        <v>403</v>
      </c>
      <c r="C1026" s="87" t="s">
        <v>15</v>
      </c>
      <c r="D1026" s="87">
        <v>5</v>
      </c>
      <c r="E1026" s="87" t="s">
        <v>320</v>
      </c>
      <c r="F1026" s="87" t="s">
        <v>2</v>
      </c>
      <c r="G1026" s="87">
        <v>10</v>
      </c>
      <c r="H1026" s="87" t="s">
        <v>65</v>
      </c>
      <c r="I1026" s="87">
        <v>58</v>
      </c>
      <c r="J1026" s="87">
        <v>3</v>
      </c>
      <c r="K1026" s="87">
        <v>0</v>
      </c>
      <c r="L1026" s="87" t="s">
        <v>353</v>
      </c>
      <c r="M1026" s="124">
        <v>1</v>
      </c>
      <c r="N1026" s="124">
        <v>1</v>
      </c>
      <c r="O1026" s="87">
        <v>0.89249999999999996</v>
      </c>
      <c r="P1026" s="87">
        <v>1785</v>
      </c>
      <c r="Q1026" s="87">
        <v>1785</v>
      </c>
    </row>
    <row r="1027" spans="2:17">
      <c r="B1027" s="87">
        <v>404</v>
      </c>
      <c r="C1027" s="87" t="s">
        <v>15</v>
      </c>
      <c r="D1027" s="87">
        <v>5</v>
      </c>
      <c r="E1027" s="87" t="s">
        <v>320</v>
      </c>
      <c r="F1027" s="87" t="s">
        <v>3</v>
      </c>
      <c r="G1027" s="87">
        <v>10</v>
      </c>
      <c r="H1027" s="87" t="s">
        <v>85</v>
      </c>
      <c r="I1027" s="87">
        <v>82</v>
      </c>
      <c r="J1027" s="87">
        <v>4</v>
      </c>
      <c r="K1027" s="87">
        <v>0</v>
      </c>
      <c r="L1027" s="87" t="s">
        <v>353</v>
      </c>
      <c r="M1027" s="124">
        <v>1</v>
      </c>
      <c r="N1027" s="124">
        <v>1</v>
      </c>
      <c r="O1027" s="87">
        <v>0.96375</v>
      </c>
      <c r="P1027" s="87">
        <v>1927.5</v>
      </c>
      <c r="Q1027" s="87">
        <v>1927.5</v>
      </c>
    </row>
    <row r="1028" spans="2:17">
      <c r="B1028" s="87">
        <v>405</v>
      </c>
      <c r="C1028" s="87" t="s">
        <v>15</v>
      </c>
      <c r="D1028" s="87">
        <v>5</v>
      </c>
      <c r="E1028" s="87" t="s">
        <v>320</v>
      </c>
      <c r="F1028" s="87" t="s">
        <v>4</v>
      </c>
      <c r="G1028" s="87">
        <v>10</v>
      </c>
      <c r="H1028" s="87" t="s">
        <v>105</v>
      </c>
      <c r="I1028" s="87">
        <v>106</v>
      </c>
      <c r="J1028" s="87">
        <v>5</v>
      </c>
      <c r="K1028" s="87">
        <v>0</v>
      </c>
      <c r="L1028" s="87" t="s">
        <v>353</v>
      </c>
      <c r="M1028" s="124">
        <v>1</v>
      </c>
      <c r="N1028" s="124">
        <v>1</v>
      </c>
      <c r="O1028" s="87">
        <v>9.1249999999999998E-2</v>
      </c>
      <c r="P1028" s="87">
        <v>182.5</v>
      </c>
      <c r="Q1028" s="87">
        <v>182.5</v>
      </c>
    </row>
    <row r="1029" spans="2:17">
      <c r="B1029" s="87">
        <v>406</v>
      </c>
      <c r="C1029" s="87" t="s">
        <v>15</v>
      </c>
      <c r="D1029" s="87">
        <v>5</v>
      </c>
      <c r="E1029" s="87" t="s">
        <v>320</v>
      </c>
      <c r="F1029" s="87" t="s">
        <v>5</v>
      </c>
      <c r="G1029" s="87">
        <v>10</v>
      </c>
      <c r="H1029" s="87" t="s">
        <v>125</v>
      </c>
      <c r="I1029" s="87">
        <v>130</v>
      </c>
      <c r="J1029" s="87">
        <v>6</v>
      </c>
      <c r="K1029" s="87">
        <v>0</v>
      </c>
      <c r="L1029" s="87" t="s">
        <v>353</v>
      </c>
      <c r="M1029" s="124">
        <v>1</v>
      </c>
      <c r="N1029" s="124">
        <v>1</v>
      </c>
      <c r="O1029" s="87">
        <v>0.69750000000000001</v>
      </c>
      <c r="P1029" s="87">
        <v>1395</v>
      </c>
      <c r="Q1029" s="87">
        <v>1395</v>
      </c>
    </row>
    <row r="1030" spans="2:17">
      <c r="B1030" s="87">
        <v>407</v>
      </c>
      <c r="C1030" s="87" t="s">
        <v>15</v>
      </c>
      <c r="D1030" s="87">
        <v>5</v>
      </c>
      <c r="E1030" s="87" t="s">
        <v>320</v>
      </c>
      <c r="F1030" s="87" t="s">
        <v>6</v>
      </c>
      <c r="G1030" s="87">
        <v>10</v>
      </c>
      <c r="H1030" s="87" t="s">
        <v>145</v>
      </c>
      <c r="I1030" s="87">
        <v>154</v>
      </c>
      <c r="J1030" s="87">
        <v>7</v>
      </c>
      <c r="K1030" s="87">
        <v>0</v>
      </c>
      <c r="L1030" s="87" t="s">
        <v>353</v>
      </c>
      <c r="M1030" s="124">
        <v>1</v>
      </c>
      <c r="N1030" s="124">
        <v>1</v>
      </c>
      <c r="O1030" s="87">
        <v>0.89875000000000005</v>
      </c>
      <c r="P1030" s="87">
        <v>1797.5</v>
      </c>
      <c r="Q1030" s="87">
        <v>1797.5</v>
      </c>
    </row>
    <row r="1031" spans="2:17">
      <c r="B1031" s="87">
        <v>408</v>
      </c>
      <c r="C1031" s="87" t="s">
        <v>15</v>
      </c>
      <c r="D1031" s="87">
        <v>5</v>
      </c>
      <c r="E1031" s="87" t="s">
        <v>320</v>
      </c>
      <c r="F1031" s="87" t="s">
        <v>7</v>
      </c>
      <c r="G1031" s="87">
        <v>10</v>
      </c>
      <c r="H1031" s="87" t="s">
        <v>165</v>
      </c>
      <c r="I1031" s="87">
        <v>178</v>
      </c>
      <c r="J1031" s="87">
        <v>8</v>
      </c>
      <c r="K1031" s="87">
        <v>0</v>
      </c>
      <c r="L1031" s="87" t="s">
        <v>353</v>
      </c>
      <c r="M1031" s="124">
        <v>1</v>
      </c>
      <c r="N1031" s="124">
        <v>1</v>
      </c>
      <c r="O1031" s="87">
        <v>0.96625000000000005</v>
      </c>
      <c r="P1031" s="87">
        <v>1932.5</v>
      </c>
      <c r="Q1031" s="87">
        <v>1932.5</v>
      </c>
    </row>
    <row r="1032" spans="2:17">
      <c r="B1032" s="87">
        <v>409</v>
      </c>
      <c r="C1032" s="87" t="s">
        <v>15</v>
      </c>
      <c r="D1032" s="87">
        <v>5</v>
      </c>
      <c r="E1032" s="87" t="s">
        <v>320</v>
      </c>
      <c r="F1032" s="87" t="s">
        <v>8</v>
      </c>
      <c r="G1032" s="87">
        <v>10</v>
      </c>
      <c r="H1032" s="87" t="s">
        <v>185</v>
      </c>
      <c r="I1032" s="87">
        <v>202</v>
      </c>
      <c r="J1032" s="87">
        <v>9</v>
      </c>
      <c r="K1032" s="87">
        <v>0</v>
      </c>
      <c r="L1032" s="87" t="s">
        <v>353</v>
      </c>
      <c r="M1032" s="124">
        <v>1</v>
      </c>
      <c r="N1032" s="124">
        <v>1</v>
      </c>
      <c r="O1032" s="87">
        <v>0.98875000000000002</v>
      </c>
      <c r="P1032" s="87">
        <v>1977.5</v>
      </c>
      <c r="Q1032" s="87">
        <v>1977.5</v>
      </c>
    </row>
    <row r="1033" spans="2:17">
      <c r="B1033" s="87">
        <v>410</v>
      </c>
      <c r="C1033" s="87" t="s">
        <v>15</v>
      </c>
      <c r="D1033" s="87">
        <v>5</v>
      </c>
      <c r="E1033" s="87" t="s">
        <v>320</v>
      </c>
      <c r="F1033" s="87" t="s">
        <v>9</v>
      </c>
      <c r="G1033" s="87">
        <v>10</v>
      </c>
      <c r="H1033" s="87" t="s">
        <v>205</v>
      </c>
      <c r="I1033" s="87">
        <v>226</v>
      </c>
      <c r="J1033" s="87">
        <v>10</v>
      </c>
      <c r="K1033" s="87">
        <v>0</v>
      </c>
      <c r="L1033" s="87" t="s">
        <v>353</v>
      </c>
      <c r="M1033" s="124">
        <v>1</v>
      </c>
      <c r="N1033" s="124">
        <v>1</v>
      </c>
      <c r="O1033" s="87">
        <v>0.99624999999999997</v>
      </c>
      <c r="P1033" s="87">
        <v>1992.5</v>
      </c>
      <c r="Q1033" s="87">
        <v>1992.5</v>
      </c>
    </row>
    <row r="1034" spans="2:17">
      <c r="B1034" s="87">
        <v>411</v>
      </c>
      <c r="C1034" s="87" t="s">
        <v>15</v>
      </c>
      <c r="D1034" s="87">
        <v>5</v>
      </c>
      <c r="E1034" s="87" t="s">
        <v>320</v>
      </c>
      <c r="F1034" s="87" t="s">
        <v>10</v>
      </c>
      <c r="G1034" s="87">
        <v>10</v>
      </c>
      <c r="H1034" s="87" t="s">
        <v>225</v>
      </c>
      <c r="I1034" s="87">
        <v>250</v>
      </c>
      <c r="J1034" s="87">
        <v>11</v>
      </c>
      <c r="K1034" s="87">
        <v>0</v>
      </c>
      <c r="L1034" s="87" t="s">
        <v>353</v>
      </c>
      <c r="M1034" s="124">
        <v>1</v>
      </c>
      <c r="N1034" s="124">
        <v>1</v>
      </c>
      <c r="O1034" s="87">
        <v>8.5000000000000006E-2</v>
      </c>
      <c r="P1034" s="87">
        <v>170</v>
      </c>
      <c r="Q1034" s="87">
        <v>170</v>
      </c>
    </row>
    <row r="1035" spans="2:17">
      <c r="B1035" s="87">
        <v>412</v>
      </c>
      <c r="C1035" s="87" t="s">
        <v>15</v>
      </c>
      <c r="D1035" s="87">
        <v>5</v>
      </c>
      <c r="E1035" s="87" t="s">
        <v>320</v>
      </c>
      <c r="F1035" s="87" t="s">
        <v>11</v>
      </c>
      <c r="G1035" s="87">
        <v>10</v>
      </c>
      <c r="H1035" s="87" t="s">
        <v>245</v>
      </c>
      <c r="I1035" s="87">
        <v>274</v>
      </c>
      <c r="J1035" s="87">
        <v>12</v>
      </c>
      <c r="K1035" s="87">
        <v>0</v>
      </c>
      <c r="L1035" s="87" t="s">
        <v>353</v>
      </c>
      <c r="M1035" s="124">
        <v>1</v>
      </c>
      <c r="N1035" s="124">
        <v>1</v>
      </c>
      <c r="O1035" s="87">
        <v>0.69499999999999995</v>
      </c>
      <c r="P1035" s="87">
        <v>1390</v>
      </c>
      <c r="Q1035" s="87">
        <v>1390</v>
      </c>
    </row>
    <row r="1036" spans="2:17">
      <c r="B1036" s="87">
        <v>413</v>
      </c>
      <c r="C1036" s="87" t="s">
        <v>15</v>
      </c>
      <c r="D1036" s="87">
        <v>5</v>
      </c>
      <c r="E1036" s="87" t="s">
        <v>320</v>
      </c>
      <c r="F1036" s="87" t="s">
        <v>12</v>
      </c>
      <c r="G1036" s="87">
        <v>10</v>
      </c>
      <c r="H1036" s="87" t="s">
        <v>265</v>
      </c>
      <c r="I1036" s="87">
        <v>298</v>
      </c>
      <c r="J1036" s="87">
        <v>13</v>
      </c>
      <c r="K1036" s="87">
        <v>0</v>
      </c>
      <c r="L1036" s="87" t="s">
        <v>353</v>
      </c>
      <c r="M1036" s="124">
        <v>1</v>
      </c>
      <c r="N1036" s="124">
        <v>1</v>
      </c>
      <c r="O1036" s="87">
        <v>0.89875000000000005</v>
      </c>
      <c r="P1036" s="87">
        <v>1797.5</v>
      </c>
      <c r="Q1036" s="87">
        <v>1797.5</v>
      </c>
    </row>
    <row r="1037" spans="2:17">
      <c r="B1037" s="87">
        <v>414</v>
      </c>
      <c r="C1037" s="87" t="s">
        <v>15</v>
      </c>
      <c r="D1037" s="87">
        <v>5</v>
      </c>
      <c r="E1037" s="87" t="s">
        <v>320</v>
      </c>
      <c r="F1037" s="87" t="s">
        <v>13</v>
      </c>
      <c r="G1037" s="87">
        <v>10</v>
      </c>
      <c r="H1037" s="87" t="s">
        <v>285</v>
      </c>
      <c r="I1037" s="87">
        <v>322</v>
      </c>
      <c r="J1037" s="87">
        <v>14</v>
      </c>
      <c r="K1037" s="87">
        <v>0</v>
      </c>
      <c r="L1037" s="87" t="s">
        <v>353</v>
      </c>
      <c r="M1037" s="124">
        <v>1</v>
      </c>
      <c r="N1037" s="124">
        <v>1</v>
      </c>
      <c r="O1037" s="87">
        <v>0.96625000000000005</v>
      </c>
      <c r="P1037" s="87">
        <v>1932.5</v>
      </c>
      <c r="Q1037" s="87">
        <v>1932.5</v>
      </c>
    </row>
    <row r="1038" spans="2:17">
      <c r="B1038" s="87">
        <v>415</v>
      </c>
      <c r="C1038" s="87" t="s">
        <v>15</v>
      </c>
      <c r="D1038" s="87">
        <v>5</v>
      </c>
      <c r="E1038" s="87" t="s">
        <v>320</v>
      </c>
      <c r="F1038" s="87" t="s">
        <v>14</v>
      </c>
      <c r="G1038" s="87">
        <v>10</v>
      </c>
      <c r="H1038" s="87" t="s">
        <v>305</v>
      </c>
      <c r="I1038" s="87">
        <v>346</v>
      </c>
      <c r="J1038" s="87">
        <v>15</v>
      </c>
      <c r="K1038" s="87">
        <v>0</v>
      </c>
      <c r="L1038" s="87" t="s">
        <v>353</v>
      </c>
      <c r="M1038" s="124">
        <v>1</v>
      </c>
      <c r="N1038" s="124">
        <v>1</v>
      </c>
      <c r="O1038" s="87">
        <v>0.98875000000000002</v>
      </c>
      <c r="P1038" s="87">
        <v>1977.5</v>
      </c>
      <c r="Q1038" s="87">
        <v>1977.5</v>
      </c>
    </row>
    <row r="1039" spans="2:17">
      <c r="B1039" s="87">
        <v>416</v>
      </c>
      <c r="C1039" s="87" t="s">
        <v>15</v>
      </c>
      <c r="D1039" s="87">
        <v>5</v>
      </c>
      <c r="E1039" s="87" t="s">
        <v>320</v>
      </c>
      <c r="F1039" s="87" t="s">
        <v>15</v>
      </c>
      <c r="G1039" s="87">
        <v>10</v>
      </c>
      <c r="H1039" s="87" t="s">
        <v>325</v>
      </c>
      <c r="I1039" s="87">
        <v>370</v>
      </c>
      <c r="J1039" s="87">
        <v>16</v>
      </c>
      <c r="K1039" s="87">
        <v>0</v>
      </c>
      <c r="L1039" s="87" t="s">
        <v>353</v>
      </c>
      <c r="M1039" s="124">
        <v>1</v>
      </c>
      <c r="N1039" s="124">
        <v>1</v>
      </c>
      <c r="O1039" s="87">
        <v>0.99624999999999997</v>
      </c>
      <c r="P1039" s="87">
        <v>1992.5</v>
      </c>
      <c r="Q1039" s="87">
        <v>1992.5</v>
      </c>
    </row>
    <row r="1040" spans="2:17">
      <c r="B1040" s="87">
        <v>417</v>
      </c>
      <c r="C1040" s="87" t="s">
        <v>15</v>
      </c>
      <c r="D1040" s="87">
        <v>5</v>
      </c>
      <c r="E1040" s="87" t="s">
        <v>320</v>
      </c>
      <c r="F1040" s="87" t="s">
        <v>0</v>
      </c>
      <c r="G1040" s="87">
        <v>11</v>
      </c>
      <c r="H1040" s="87" t="s">
        <v>26</v>
      </c>
      <c r="I1040" s="87">
        <v>11</v>
      </c>
      <c r="J1040" s="87">
        <v>1</v>
      </c>
      <c r="K1040" s="87">
        <v>0</v>
      </c>
      <c r="L1040" s="87" t="s">
        <v>353</v>
      </c>
      <c r="M1040" s="124">
        <v>1</v>
      </c>
      <c r="N1040" s="124">
        <v>1</v>
      </c>
      <c r="O1040" s="87">
        <v>2.75E-2</v>
      </c>
      <c r="P1040" s="87">
        <v>55</v>
      </c>
      <c r="Q1040" s="87">
        <v>55</v>
      </c>
    </row>
    <row r="1041" spans="2:17">
      <c r="B1041" s="87">
        <v>418</v>
      </c>
      <c r="C1041" s="87" t="s">
        <v>15</v>
      </c>
      <c r="D1041" s="87">
        <v>6</v>
      </c>
      <c r="E1041" s="87" t="s">
        <v>321</v>
      </c>
      <c r="F1041" s="87" t="s">
        <v>1</v>
      </c>
      <c r="G1041" s="87">
        <v>11</v>
      </c>
      <c r="H1041" s="87" t="s">
        <v>46</v>
      </c>
      <c r="I1041" s="87">
        <v>35</v>
      </c>
      <c r="J1041" s="87">
        <v>2</v>
      </c>
      <c r="K1041" s="87">
        <v>0</v>
      </c>
      <c r="L1041" s="87" t="s">
        <v>353</v>
      </c>
      <c r="M1041" s="124">
        <v>1</v>
      </c>
      <c r="N1041" s="124">
        <v>1</v>
      </c>
      <c r="O1041" s="87">
        <v>0.67625000000000002</v>
      </c>
      <c r="P1041" s="87">
        <v>1352.5</v>
      </c>
      <c r="Q1041" s="87">
        <v>1352.5</v>
      </c>
    </row>
    <row r="1042" spans="2:17">
      <c r="B1042" s="87">
        <v>419</v>
      </c>
      <c r="C1042" s="87" t="s">
        <v>15</v>
      </c>
      <c r="D1042" s="87">
        <v>6</v>
      </c>
      <c r="E1042" s="87" t="s">
        <v>321</v>
      </c>
      <c r="F1042" s="87" t="s">
        <v>2</v>
      </c>
      <c r="G1042" s="87">
        <v>11</v>
      </c>
      <c r="H1042" s="87" t="s">
        <v>66</v>
      </c>
      <c r="I1042" s="87">
        <v>59</v>
      </c>
      <c r="J1042" s="87">
        <v>3</v>
      </c>
      <c r="K1042" s="87">
        <v>0</v>
      </c>
      <c r="L1042" s="87" t="s">
        <v>353</v>
      </c>
      <c r="M1042" s="124">
        <v>1</v>
      </c>
      <c r="N1042" s="124">
        <v>1</v>
      </c>
      <c r="O1042" s="87">
        <v>0.89249999999999996</v>
      </c>
      <c r="P1042" s="87">
        <v>1785</v>
      </c>
      <c r="Q1042" s="87">
        <v>1785</v>
      </c>
    </row>
    <row r="1043" spans="2:17">
      <c r="B1043" s="87">
        <v>420</v>
      </c>
      <c r="C1043" s="87" t="s">
        <v>15</v>
      </c>
      <c r="D1043" s="87">
        <v>6</v>
      </c>
      <c r="E1043" s="87" t="s">
        <v>321</v>
      </c>
      <c r="F1043" s="87" t="s">
        <v>3</v>
      </c>
      <c r="G1043" s="87">
        <v>11</v>
      </c>
      <c r="H1043" s="87" t="s">
        <v>86</v>
      </c>
      <c r="I1043" s="87">
        <v>83</v>
      </c>
      <c r="J1043" s="87">
        <v>4</v>
      </c>
      <c r="K1043" s="87">
        <v>0</v>
      </c>
      <c r="L1043" s="87" t="s">
        <v>353</v>
      </c>
      <c r="M1043" s="124">
        <v>1</v>
      </c>
      <c r="N1043" s="124">
        <v>1</v>
      </c>
      <c r="O1043" s="87">
        <v>0.96375</v>
      </c>
      <c r="P1043" s="87">
        <v>1927.5</v>
      </c>
      <c r="Q1043" s="87">
        <v>1927.5</v>
      </c>
    </row>
    <row r="1044" spans="2:17">
      <c r="B1044" s="87">
        <v>421</v>
      </c>
      <c r="C1044" s="87" t="s">
        <v>15</v>
      </c>
      <c r="D1044" s="87">
        <v>6</v>
      </c>
      <c r="E1044" s="87" t="s">
        <v>321</v>
      </c>
      <c r="F1044" s="87" t="s">
        <v>4</v>
      </c>
      <c r="G1044" s="87">
        <v>11</v>
      </c>
      <c r="H1044" s="87" t="s">
        <v>106</v>
      </c>
      <c r="I1044" s="87">
        <v>107</v>
      </c>
      <c r="J1044" s="87">
        <v>5</v>
      </c>
      <c r="K1044" s="87">
        <v>0</v>
      </c>
      <c r="L1044" s="87" t="s">
        <v>353</v>
      </c>
      <c r="M1044" s="124">
        <v>1</v>
      </c>
      <c r="N1044" s="124">
        <v>1</v>
      </c>
      <c r="O1044" s="87">
        <v>9.1249999999999998E-2</v>
      </c>
      <c r="P1044" s="87">
        <v>182.5</v>
      </c>
      <c r="Q1044" s="87">
        <v>182.5</v>
      </c>
    </row>
    <row r="1045" spans="2:17">
      <c r="B1045" s="87">
        <v>422</v>
      </c>
      <c r="C1045" s="87" t="s">
        <v>15</v>
      </c>
      <c r="D1045" s="87">
        <v>6</v>
      </c>
      <c r="E1045" s="87" t="s">
        <v>321</v>
      </c>
      <c r="F1045" s="87" t="s">
        <v>5</v>
      </c>
      <c r="G1045" s="87">
        <v>11</v>
      </c>
      <c r="H1045" s="87" t="s">
        <v>126</v>
      </c>
      <c r="I1045" s="87">
        <v>131</v>
      </c>
      <c r="J1045" s="87">
        <v>6</v>
      </c>
      <c r="K1045" s="87">
        <v>0</v>
      </c>
      <c r="L1045" s="87" t="s">
        <v>353</v>
      </c>
      <c r="M1045" s="124">
        <v>1</v>
      </c>
      <c r="N1045" s="124">
        <v>1</v>
      </c>
      <c r="O1045" s="87">
        <v>0.69750000000000001</v>
      </c>
      <c r="P1045" s="87">
        <v>1395</v>
      </c>
      <c r="Q1045" s="87">
        <v>1395</v>
      </c>
    </row>
    <row r="1046" spans="2:17">
      <c r="B1046" s="87">
        <v>423</v>
      </c>
      <c r="C1046" s="87" t="s">
        <v>15</v>
      </c>
      <c r="D1046" s="87">
        <v>6</v>
      </c>
      <c r="E1046" s="87" t="s">
        <v>321</v>
      </c>
      <c r="F1046" s="87" t="s">
        <v>6</v>
      </c>
      <c r="G1046" s="87">
        <v>11</v>
      </c>
      <c r="H1046" s="87" t="s">
        <v>146</v>
      </c>
      <c r="I1046" s="87">
        <v>155</v>
      </c>
      <c r="J1046" s="87">
        <v>7</v>
      </c>
      <c r="K1046" s="87">
        <v>0</v>
      </c>
      <c r="L1046" s="87" t="s">
        <v>353</v>
      </c>
      <c r="M1046" s="124">
        <v>1</v>
      </c>
      <c r="N1046" s="124">
        <v>1</v>
      </c>
      <c r="O1046" s="87">
        <v>0.89875000000000005</v>
      </c>
      <c r="P1046" s="87">
        <v>1797.5</v>
      </c>
      <c r="Q1046" s="87">
        <v>1797.5</v>
      </c>
    </row>
    <row r="1047" spans="2:17">
      <c r="B1047" s="87">
        <v>424</v>
      </c>
      <c r="C1047" s="87" t="s">
        <v>15</v>
      </c>
      <c r="D1047" s="87">
        <v>6</v>
      </c>
      <c r="E1047" s="87" t="s">
        <v>321</v>
      </c>
      <c r="F1047" s="87" t="s">
        <v>7</v>
      </c>
      <c r="G1047" s="87">
        <v>11</v>
      </c>
      <c r="H1047" s="87" t="s">
        <v>166</v>
      </c>
      <c r="I1047" s="87">
        <v>179</v>
      </c>
      <c r="J1047" s="87">
        <v>8</v>
      </c>
      <c r="K1047" s="87">
        <v>0</v>
      </c>
      <c r="L1047" s="87" t="s">
        <v>353</v>
      </c>
      <c r="M1047" s="124">
        <v>1</v>
      </c>
      <c r="N1047" s="124">
        <v>1</v>
      </c>
      <c r="O1047" s="87">
        <v>0.96625000000000005</v>
      </c>
      <c r="P1047" s="87">
        <v>1932.5</v>
      </c>
      <c r="Q1047" s="87">
        <v>1932.5</v>
      </c>
    </row>
    <row r="1048" spans="2:17">
      <c r="B1048" s="87">
        <v>425</v>
      </c>
      <c r="C1048" s="87" t="s">
        <v>15</v>
      </c>
      <c r="D1048" s="87">
        <v>6</v>
      </c>
      <c r="E1048" s="87" t="s">
        <v>321</v>
      </c>
      <c r="F1048" s="87" t="s">
        <v>8</v>
      </c>
      <c r="G1048" s="87">
        <v>11</v>
      </c>
      <c r="H1048" s="87" t="s">
        <v>186</v>
      </c>
      <c r="I1048" s="87">
        <v>203</v>
      </c>
      <c r="J1048" s="87">
        <v>9</v>
      </c>
      <c r="K1048" s="87">
        <v>0</v>
      </c>
      <c r="L1048" s="87" t="s">
        <v>353</v>
      </c>
      <c r="M1048" s="124">
        <v>1</v>
      </c>
      <c r="N1048" s="124">
        <v>1</v>
      </c>
      <c r="O1048" s="87">
        <v>0.98875000000000002</v>
      </c>
      <c r="P1048" s="87">
        <v>1977.5</v>
      </c>
      <c r="Q1048" s="87">
        <v>1977.5</v>
      </c>
    </row>
    <row r="1049" spans="2:17">
      <c r="B1049" s="87">
        <v>426</v>
      </c>
      <c r="C1049" s="87" t="s">
        <v>15</v>
      </c>
      <c r="D1049" s="87">
        <v>6</v>
      </c>
      <c r="E1049" s="87" t="s">
        <v>321</v>
      </c>
      <c r="F1049" s="87" t="s">
        <v>9</v>
      </c>
      <c r="G1049" s="87">
        <v>11</v>
      </c>
      <c r="H1049" s="87" t="s">
        <v>206</v>
      </c>
      <c r="I1049" s="87">
        <v>227</v>
      </c>
      <c r="J1049" s="87">
        <v>10</v>
      </c>
      <c r="K1049" s="87">
        <v>0</v>
      </c>
      <c r="L1049" s="87" t="s">
        <v>353</v>
      </c>
      <c r="M1049" s="124">
        <v>1</v>
      </c>
      <c r="N1049" s="124">
        <v>1</v>
      </c>
      <c r="O1049" s="87">
        <v>0.99624999999999997</v>
      </c>
      <c r="P1049" s="87">
        <v>1992.5</v>
      </c>
      <c r="Q1049" s="87">
        <v>1992.5</v>
      </c>
    </row>
    <row r="1050" spans="2:17">
      <c r="B1050" s="87">
        <v>427</v>
      </c>
      <c r="C1050" s="87" t="s">
        <v>15</v>
      </c>
      <c r="D1050" s="87">
        <v>6</v>
      </c>
      <c r="E1050" s="87" t="s">
        <v>321</v>
      </c>
      <c r="F1050" s="87" t="s">
        <v>10</v>
      </c>
      <c r="G1050" s="87">
        <v>11</v>
      </c>
      <c r="H1050" s="87" t="s">
        <v>226</v>
      </c>
      <c r="I1050" s="87">
        <v>251</v>
      </c>
      <c r="J1050" s="87">
        <v>11</v>
      </c>
      <c r="K1050" s="87">
        <v>0</v>
      </c>
      <c r="L1050" s="87" t="s">
        <v>353</v>
      </c>
      <c r="M1050" s="124">
        <v>1</v>
      </c>
      <c r="N1050" s="124">
        <v>1</v>
      </c>
      <c r="O1050" s="87">
        <v>8.5000000000000006E-2</v>
      </c>
      <c r="P1050" s="87">
        <v>170</v>
      </c>
      <c r="Q1050" s="87">
        <v>170</v>
      </c>
    </row>
    <row r="1051" spans="2:17">
      <c r="B1051" s="87">
        <v>428</v>
      </c>
      <c r="C1051" s="87" t="s">
        <v>15</v>
      </c>
      <c r="D1051" s="87">
        <v>6</v>
      </c>
      <c r="E1051" s="87" t="s">
        <v>321</v>
      </c>
      <c r="F1051" s="87" t="s">
        <v>11</v>
      </c>
      <c r="G1051" s="87">
        <v>11</v>
      </c>
      <c r="H1051" s="87" t="s">
        <v>246</v>
      </c>
      <c r="I1051" s="87">
        <v>275</v>
      </c>
      <c r="J1051" s="87">
        <v>12</v>
      </c>
      <c r="K1051" s="87">
        <v>0</v>
      </c>
      <c r="L1051" s="87" t="s">
        <v>353</v>
      </c>
      <c r="M1051" s="124">
        <v>1</v>
      </c>
      <c r="N1051" s="124">
        <v>1</v>
      </c>
      <c r="O1051" s="87">
        <v>0.69499999999999995</v>
      </c>
      <c r="P1051" s="87">
        <v>1390</v>
      </c>
      <c r="Q1051" s="87">
        <v>1390</v>
      </c>
    </row>
    <row r="1052" spans="2:17">
      <c r="B1052" s="87">
        <v>429</v>
      </c>
      <c r="C1052" s="87" t="s">
        <v>15</v>
      </c>
      <c r="D1052" s="87">
        <v>6</v>
      </c>
      <c r="E1052" s="87" t="s">
        <v>321</v>
      </c>
      <c r="F1052" s="87" t="s">
        <v>12</v>
      </c>
      <c r="G1052" s="87">
        <v>11</v>
      </c>
      <c r="H1052" s="87" t="s">
        <v>266</v>
      </c>
      <c r="I1052" s="87">
        <v>299</v>
      </c>
      <c r="J1052" s="87">
        <v>13</v>
      </c>
      <c r="K1052" s="87">
        <v>0</v>
      </c>
      <c r="L1052" s="87" t="s">
        <v>353</v>
      </c>
      <c r="M1052" s="124">
        <v>1</v>
      </c>
      <c r="N1052" s="124">
        <v>1</v>
      </c>
      <c r="O1052" s="87">
        <v>0.89875000000000005</v>
      </c>
      <c r="P1052" s="87">
        <v>1797.5</v>
      </c>
      <c r="Q1052" s="87">
        <v>1797.5</v>
      </c>
    </row>
    <row r="1053" spans="2:17">
      <c r="B1053" s="87">
        <v>430</v>
      </c>
      <c r="C1053" s="87" t="s">
        <v>15</v>
      </c>
      <c r="D1053" s="87">
        <v>6</v>
      </c>
      <c r="E1053" s="87" t="s">
        <v>321</v>
      </c>
      <c r="F1053" s="87" t="s">
        <v>13</v>
      </c>
      <c r="G1053" s="87">
        <v>11</v>
      </c>
      <c r="H1053" s="87" t="s">
        <v>286</v>
      </c>
      <c r="I1053" s="87">
        <v>323</v>
      </c>
      <c r="J1053" s="87">
        <v>14</v>
      </c>
      <c r="K1053" s="87">
        <v>0</v>
      </c>
      <c r="L1053" s="87" t="s">
        <v>353</v>
      </c>
      <c r="M1053" s="124">
        <v>1</v>
      </c>
      <c r="N1053" s="124">
        <v>1</v>
      </c>
      <c r="O1053" s="87">
        <v>0.96625000000000005</v>
      </c>
      <c r="P1053" s="87">
        <v>1932.5</v>
      </c>
      <c r="Q1053" s="87">
        <v>1932.5</v>
      </c>
    </row>
    <row r="1054" spans="2:17">
      <c r="B1054" s="87">
        <v>431</v>
      </c>
      <c r="C1054" s="87" t="s">
        <v>15</v>
      </c>
      <c r="D1054" s="87">
        <v>6</v>
      </c>
      <c r="E1054" s="87" t="s">
        <v>321</v>
      </c>
      <c r="F1054" s="87" t="s">
        <v>14</v>
      </c>
      <c r="G1054" s="87">
        <v>11</v>
      </c>
      <c r="H1054" s="87" t="s">
        <v>306</v>
      </c>
      <c r="I1054" s="87">
        <v>347</v>
      </c>
      <c r="J1054" s="87">
        <v>15</v>
      </c>
      <c r="K1054" s="87">
        <v>0</v>
      </c>
      <c r="L1054" s="87" t="s">
        <v>353</v>
      </c>
      <c r="M1054" s="124">
        <v>1</v>
      </c>
      <c r="N1054" s="124">
        <v>1</v>
      </c>
      <c r="O1054" s="87">
        <v>0.98875000000000002</v>
      </c>
      <c r="P1054" s="87">
        <v>1977.5</v>
      </c>
      <c r="Q1054" s="87">
        <v>1977.5</v>
      </c>
    </row>
    <row r="1055" spans="2:17">
      <c r="B1055" s="87">
        <v>432</v>
      </c>
      <c r="C1055" s="87" t="s">
        <v>15</v>
      </c>
      <c r="D1055" s="87">
        <v>6</v>
      </c>
      <c r="E1055" s="87" t="s">
        <v>321</v>
      </c>
      <c r="F1055" s="87" t="s">
        <v>15</v>
      </c>
      <c r="G1055" s="87">
        <v>11</v>
      </c>
      <c r="H1055" s="87" t="s">
        <v>326</v>
      </c>
      <c r="I1055" s="87">
        <v>371</v>
      </c>
      <c r="J1055" s="87">
        <v>16</v>
      </c>
      <c r="K1055" s="87">
        <v>0</v>
      </c>
      <c r="L1055" s="87" t="s">
        <v>353</v>
      </c>
      <c r="M1055" s="124">
        <v>1</v>
      </c>
      <c r="N1055" s="124">
        <v>1</v>
      </c>
      <c r="O1055" s="87">
        <v>0.99624999999999997</v>
      </c>
      <c r="P1055" s="87">
        <v>1992.5</v>
      </c>
      <c r="Q1055" s="87">
        <v>1992.5</v>
      </c>
    </row>
    <row r="1056" spans="2:17">
      <c r="B1056" s="87">
        <v>433</v>
      </c>
      <c r="C1056" s="87" t="s">
        <v>15</v>
      </c>
      <c r="D1056" s="87">
        <v>6</v>
      </c>
      <c r="E1056" s="87" t="s">
        <v>321</v>
      </c>
      <c r="F1056" s="87" t="s">
        <v>0</v>
      </c>
      <c r="G1056" s="87">
        <v>12</v>
      </c>
      <c r="H1056" s="87" t="s">
        <v>27</v>
      </c>
      <c r="I1056" s="87">
        <v>12</v>
      </c>
      <c r="J1056" s="87">
        <v>1</v>
      </c>
      <c r="K1056" s="87">
        <v>0</v>
      </c>
      <c r="L1056" s="87" t="s">
        <v>353</v>
      </c>
      <c r="M1056" s="124">
        <v>1</v>
      </c>
      <c r="N1056" s="124">
        <v>1</v>
      </c>
      <c r="O1056" s="87">
        <v>2.75E-2</v>
      </c>
      <c r="P1056" s="87">
        <v>55</v>
      </c>
      <c r="Q1056" s="87">
        <v>55</v>
      </c>
    </row>
    <row r="1057" spans="2:17">
      <c r="B1057" s="87">
        <v>434</v>
      </c>
      <c r="C1057" s="87" t="s">
        <v>15</v>
      </c>
      <c r="D1057" s="87">
        <v>6</v>
      </c>
      <c r="E1057" s="87" t="s">
        <v>321</v>
      </c>
      <c r="F1057" s="87" t="s">
        <v>1</v>
      </c>
      <c r="G1057" s="87">
        <v>12</v>
      </c>
      <c r="H1057" s="87" t="s">
        <v>47</v>
      </c>
      <c r="I1057" s="87">
        <v>36</v>
      </c>
      <c r="J1057" s="87">
        <v>2</v>
      </c>
      <c r="K1057" s="87">
        <v>0</v>
      </c>
      <c r="L1057" s="87" t="s">
        <v>353</v>
      </c>
      <c r="M1057" s="124">
        <v>1</v>
      </c>
      <c r="N1057" s="124">
        <v>1</v>
      </c>
      <c r="O1057" s="87">
        <v>0.67625000000000002</v>
      </c>
      <c r="P1057" s="87">
        <v>1352.5</v>
      </c>
      <c r="Q1057" s="87">
        <v>1352.5</v>
      </c>
    </row>
    <row r="1058" spans="2:17">
      <c r="B1058" s="87">
        <v>435</v>
      </c>
      <c r="C1058" s="87" t="s">
        <v>15</v>
      </c>
      <c r="D1058" s="87">
        <v>6</v>
      </c>
      <c r="E1058" s="87" t="s">
        <v>321</v>
      </c>
      <c r="F1058" s="87" t="s">
        <v>2</v>
      </c>
      <c r="G1058" s="87">
        <v>12</v>
      </c>
      <c r="H1058" s="87" t="s">
        <v>67</v>
      </c>
      <c r="I1058" s="87">
        <v>60</v>
      </c>
      <c r="J1058" s="87">
        <v>3</v>
      </c>
      <c r="K1058" s="87">
        <v>0</v>
      </c>
      <c r="L1058" s="87" t="s">
        <v>353</v>
      </c>
      <c r="M1058" s="124">
        <v>1</v>
      </c>
      <c r="N1058" s="124">
        <v>1</v>
      </c>
      <c r="O1058" s="87">
        <v>0.89249999999999996</v>
      </c>
      <c r="P1058" s="87">
        <v>1785</v>
      </c>
      <c r="Q1058" s="87">
        <v>1785</v>
      </c>
    </row>
    <row r="1059" spans="2:17">
      <c r="B1059" s="87">
        <v>436</v>
      </c>
      <c r="C1059" s="87" t="s">
        <v>15</v>
      </c>
      <c r="D1059" s="87">
        <v>6</v>
      </c>
      <c r="E1059" s="87" t="s">
        <v>321</v>
      </c>
      <c r="F1059" s="87" t="s">
        <v>3</v>
      </c>
      <c r="G1059" s="87">
        <v>12</v>
      </c>
      <c r="H1059" s="87" t="s">
        <v>87</v>
      </c>
      <c r="I1059" s="87">
        <v>84</v>
      </c>
      <c r="J1059" s="87">
        <v>4</v>
      </c>
      <c r="K1059" s="87">
        <v>0</v>
      </c>
      <c r="L1059" s="87" t="s">
        <v>353</v>
      </c>
      <c r="M1059" s="124">
        <v>1</v>
      </c>
      <c r="N1059" s="124">
        <v>1</v>
      </c>
      <c r="O1059" s="87">
        <v>0.96375</v>
      </c>
      <c r="P1059" s="87">
        <v>1927.5</v>
      </c>
      <c r="Q1059" s="87">
        <v>1927.5</v>
      </c>
    </row>
    <row r="1060" spans="2:17">
      <c r="B1060" s="87">
        <v>437</v>
      </c>
      <c r="C1060" s="87" t="s">
        <v>15</v>
      </c>
      <c r="D1060" s="87">
        <v>6</v>
      </c>
      <c r="E1060" s="87" t="s">
        <v>321</v>
      </c>
      <c r="F1060" s="87" t="s">
        <v>4</v>
      </c>
      <c r="G1060" s="87">
        <v>12</v>
      </c>
      <c r="H1060" s="87" t="s">
        <v>107</v>
      </c>
      <c r="I1060" s="87">
        <v>108</v>
      </c>
      <c r="J1060" s="87">
        <v>5</v>
      </c>
      <c r="K1060" s="87">
        <v>0</v>
      </c>
      <c r="L1060" s="87" t="s">
        <v>353</v>
      </c>
      <c r="M1060" s="124">
        <v>1</v>
      </c>
      <c r="N1060" s="124">
        <v>1</v>
      </c>
      <c r="O1060" s="87">
        <v>9.1249999999999998E-2</v>
      </c>
      <c r="P1060" s="87">
        <v>182.5</v>
      </c>
      <c r="Q1060" s="87">
        <v>182.5</v>
      </c>
    </row>
    <row r="1061" spans="2:17">
      <c r="B1061" s="87">
        <v>438</v>
      </c>
      <c r="C1061" s="87" t="s">
        <v>15</v>
      </c>
      <c r="D1061" s="87">
        <v>6</v>
      </c>
      <c r="E1061" s="87" t="s">
        <v>321</v>
      </c>
      <c r="F1061" s="87" t="s">
        <v>5</v>
      </c>
      <c r="G1061" s="87">
        <v>12</v>
      </c>
      <c r="H1061" s="87" t="s">
        <v>127</v>
      </c>
      <c r="I1061" s="87">
        <v>132</v>
      </c>
      <c r="J1061" s="87">
        <v>6</v>
      </c>
      <c r="K1061" s="87">
        <v>0</v>
      </c>
      <c r="L1061" s="87" t="s">
        <v>353</v>
      </c>
      <c r="M1061" s="124">
        <v>1</v>
      </c>
      <c r="N1061" s="124">
        <v>1</v>
      </c>
      <c r="O1061" s="87">
        <v>0.69750000000000001</v>
      </c>
      <c r="P1061" s="87">
        <v>1395</v>
      </c>
      <c r="Q1061" s="87">
        <v>1395</v>
      </c>
    </row>
    <row r="1062" spans="2:17">
      <c r="B1062" s="87">
        <v>439</v>
      </c>
      <c r="C1062" s="87" t="s">
        <v>15</v>
      </c>
      <c r="D1062" s="87">
        <v>6</v>
      </c>
      <c r="E1062" s="87" t="s">
        <v>321</v>
      </c>
      <c r="F1062" s="87" t="s">
        <v>6</v>
      </c>
      <c r="G1062" s="87">
        <v>12</v>
      </c>
      <c r="H1062" s="87" t="s">
        <v>147</v>
      </c>
      <c r="I1062" s="87">
        <v>156</v>
      </c>
      <c r="J1062" s="87">
        <v>7</v>
      </c>
      <c r="K1062" s="87">
        <v>0</v>
      </c>
      <c r="L1062" s="87" t="s">
        <v>353</v>
      </c>
      <c r="M1062" s="124">
        <v>1</v>
      </c>
      <c r="N1062" s="124">
        <v>1</v>
      </c>
      <c r="O1062" s="87">
        <v>0.89875000000000005</v>
      </c>
      <c r="P1062" s="87">
        <v>1797.5</v>
      </c>
      <c r="Q1062" s="87">
        <v>1797.5</v>
      </c>
    </row>
    <row r="1063" spans="2:17">
      <c r="B1063" s="87">
        <v>440</v>
      </c>
      <c r="C1063" s="87" t="s">
        <v>15</v>
      </c>
      <c r="D1063" s="87">
        <v>6</v>
      </c>
      <c r="E1063" s="87" t="s">
        <v>321</v>
      </c>
      <c r="F1063" s="87" t="s">
        <v>7</v>
      </c>
      <c r="G1063" s="87">
        <v>12</v>
      </c>
      <c r="H1063" s="87" t="s">
        <v>167</v>
      </c>
      <c r="I1063" s="87">
        <v>180</v>
      </c>
      <c r="J1063" s="87">
        <v>8</v>
      </c>
      <c r="K1063" s="87">
        <v>0</v>
      </c>
      <c r="L1063" s="87" t="s">
        <v>353</v>
      </c>
      <c r="M1063" s="124">
        <v>1</v>
      </c>
      <c r="N1063" s="124">
        <v>1</v>
      </c>
      <c r="O1063" s="87">
        <v>0.96625000000000005</v>
      </c>
      <c r="P1063" s="87">
        <v>1932.5</v>
      </c>
      <c r="Q1063" s="87">
        <v>1932.5</v>
      </c>
    </row>
    <row r="1064" spans="2:17">
      <c r="B1064" s="87">
        <v>441</v>
      </c>
      <c r="C1064" s="87" t="s">
        <v>15</v>
      </c>
      <c r="D1064" s="87">
        <v>6</v>
      </c>
      <c r="E1064" s="87" t="s">
        <v>321</v>
      </c>
      <c r="F1064" s="87" t="s">
        <v>8</v>
      </c>
      <c r="G1064" s="87">
        <v>12</v>
      </c>
      <c r="H1064" s="87" t="s">
        <v>187</v>
      </c>
      <c r="I1064" s="87">
        <v>204</v>
      </c>
      <c r="J1064" s="87">
        <v>9</v>
      </c>
      <c r="K1064" s="87">
        <v>0</v>
      </c>
      <c r="L1064" s="87" t="s">
        <v>353</v>
      </c>
      <c r="M1064" s="124">
        <v>1</v>
      </c>
      <c r="N1064" s="124">
        <v>1</v>
      </c>
      <c r="O1064" s="87">
        <v>0.98875000000000002</v>
      </c>
      <c r="P1064" s="87">
        <v>1977.5</v>
      </c>
      <c r="Q1064" s="87">
        <v>1977.5</v>
      </c>
    </row>
    <row r="1065" spans="2:17">
      <c r="B1065" s="87">
        <v>442</v>
      </c>
      <c r="C1065" s="87" t="s">
        <v>15</v>
      </c>
      <c r="D1065" s="87">
        <v>6</v>
      </c>
      <c r="E1065" s="87" t="s">
        <v>321</v>
      </c>
      <c r="F1065" s="87" t="s">
        <v>9</v>
      </c>
      <c r="G1065" s="87">
        <v>12</v>
      </c>
      <c r="H1065" s="87" t="s">
        <v>207</v>
      </c>
      <c r="I1065" s="87">
        <v>228</v>
      </c>
      <c r="J1065" s="87">
        <v>10</v>
      </c>
      <c r="K1065" s="87">
        <v>0</v>
      </c>
      <c r="L1065" s="87" t="s">
        <v>353</v>
      </c>
      <c r="M1065" s="124">
        <v>1</v>
      </c>
      <c r="N1065" s="124">
        <v>1</v>
      </c>
      <c r="O1065" s="87">
        <v>0.99624999999999997</v>
      </c>
      <c r="P1065" s="87">
        <v>1992.5</v>
      </c>
      <c r="Q1065" s="87">
        <v>1992.5</v>
      </c>
    </row>
    <row r="1066" spans="2:17">
      <c r="B1066" s="87">
        <v>443</v>
      </c>
      <c r="C1066" s="87" t="s">
        <v>15</v>
      </c>
      <c r="D1066" s="87">
        <v>6</v>
      </c>
      <c r="E1066" s="87" t="s">
        <v>321</v>
      </c>
      <c r="F1066" s="87" t="s">
        <v>10</v>
      </c>
      <c r="G1066" s="87">
        <v>12</v>
      </c>
      <c r="H1066" s="87" t="s">
        <v>227</v>
      </c>
      <c r="I1066" s="87">
        <v>252</v>
      </c>
      <c r="J1066" s="87">
        <v>11</v>
      </c>
      <c r="K1066" s="87">
        <v>0</v>
      </c>
      <c r="L1066" s="87" t="s">
        <v>353</v>
      </c>
      <c r="M1066" s="124">
        <v>1</v>
      </c>
      <c r="N1066" s="124">
        <v>1</v>
      </c>
      <c r="O1066" s="87">
        <v>8.5000000000000006E-2</v>
      </c>
      <c r="P1066" s="87">
        <v>170</v>
      </c>
      <c r="Q1066" s="87">
        <v>170</v>
      </c>
    </row>
    <row r="1067" spans="2:17">
      <c r="B1067" s="87">
        <v>444</v>
      </c>
      <c r="C1067" s="87" t="s">
        <v>15</v>
      </c>
      <c r="D1067" s="87">
        <v>6</v>
      </c>
      <c r="E1067" s="87" t="s">
        <v>321</v>
      </c>
      <c r="F1067" s="87" t="s">
        <v>11</v>
      </c>
      <c r="G1067" s="87">
        <v>12</v>
      </c>
      <c r="H1067" s="87" t="s">
        <v>247</v>
      </c>
      <c r="I1067" s="87">
        <v>276</v>
      </c>
      <c r="J1067" s="87">
        <v>12</v>
      </c>
      <c r="K1067" s="87">
        <v>0</v>
      </c>
      <c r="L1067" s="87" t="s">
        <v>353</v>
      </c>
      <c r="M1067" s="124">
        <v>1</v>
      </c>
      <c r="N1067" s="124">
        <v>1</v>
      </c>
      <c r="O1067" s="87">
        <v>0.69499999999999995</v>
      </c>
      <c r="P1067" s="87">
        <v>1390</v>
      </c>
      <c r="Q1067" s="87">
        <v>1390</v>
      </c>
    </row>
    <row r="1068" spans="2:17">
      <c r="B1068" s="87">
        <v>445</v>
      </c>
      <c r="C1068" s="87" t="s">
        <v>15</v>
      </c>
      <c r="D1068" s="87">
        <v>6</v>
      </c>
      <c r="E1068" s="87" t="s">
        <v>321</v>
      </c>
      <c r="F1068" s="87" t="s">
        <v>12</v>
      </c>
      <c r="G1068" s="87">
        <v>12</v>
      </c>
      <c r="H1068" s="87" t="s">
        <v>267</v>
      </c>
      <c r="I1068" s="87">
        <v>300</v>
      </c>
      <c r="J1068" s="87">
        <v>13</v>
      </c>
      <c r="K1068" s="87">
        <v>0</v>
      </c>
      <c r="L1068" s="87" t="s">
        <v>353</v>
      </c>
      <c r="M1068" s="124">
        <v>1</v>
      </c>
      <c r="N1068" s="124">
        <v>1</v>
      </c>
      <c r="O1068" s="87">
        <v>0.89875000000000005</v>
      </c>
      <c r="P1068" s="87">
        <v>1797.5</v>
      </c>
      <c r="Q1068" s="87">
        <v>1797.5</v>
      </c>
    </row>
    <row r="1069" spans="2:17">
      <c r="B1069" s="87">
        <v>446</v>
      </c>
      <c r="C1069" s="87" t="s">
        <v>15</v>
      </c>
      <c r="D1069" s="87">
        <v>6</v>
      </c>
      <c r="E1069" s="87" t="s">
        <v>321</v>
      </c>
      <c r="F1069" s="87" t="s">
        <v>13</v>
      </c>
      <c r="G1069" s="87">
        <v>12</v>
      </c>
      <c r="H1069" s="87" t="s">
        <v>287</v>
      </c>
      <c r="I1069" s="87">
        <v>324</v>
      </c>
      <c r="J1069" s="87">
        <v>14</v>
      </c>
      <c r="K1069" s="87">
        <v>0</v>
      </c>
      <c r="L1069" s="87" t="s">
        <v>353</v>
      </c>
      <c r="M1069" s="124">
        <v>1</v>
      </c>
      <c r="N1069" s="124">
        <v>1</v>
      </c>
      <c r="O1069" s="87">
        <v>0.96625000000000005</v>
      </c>
      <c r="P1069" s="87">
        <v>1932.5</v>
      </c>
      <c r="Q1069" s="87">
        <v>1932.5</v>
      </c>
    </row>
    <row r="1070" spans="2:17">
      <c r="B1070" s="87">
        <v>447</v>
      </c>
      <c r="C1070" s="87" t="s">
        <v>15</v>
      </c>
      <c r="D1070" s="87">
        <v>6</v>
      </c>
      <c r="E1070" s="87" t="s">
        <v>321</v>
      </c>
      <c r="F1070" s="87" t="s">
        <v>14</v>
      </c>
      <c r="G1070" s="87">
        <v>12</v>
      </c>
      <c r="H1070" s="87" t="s">
        <v>307</v>
      </c>
      <c r="I1070" s="87">
        <v>348</v>
      </c>
      <c r="J1070" s="87">
        <v>15</v>
      </c>
      <c r="K1070" s="87">
        <v>0</v>
      </c>
      <c r="L1070" s="87" t="s">
        <v>353</v>
      </c>
      <c r="M1070" s="124">
        <v>1</v>
      </c>
      <c r="N1070" s="124">
        <v>1</v>
      </c>
      <c r="O1070" s="87">
        <v>0.98875000000000002</v>
      </c>
      <c r="P1070" s="87">
        <v>1977.5</v>
      </c>
      <c r="Q1070" s="87">
        <v>1977.5</v>
      </c>
    </row>
    <row r="1071" spans="2:17">
      <c r="B1071" s="87">
        <v>448</v>
      </c>
      <c r="C1071" s="87" t="s">
        <v>15</v>
      </c>
      <c r="D1071" s="87">
        <v>6</v>
      </c>
      <c r="E1071" s="87" t="s">
        <v>321</v>
      </c>
      <c r="F1071" s="87" t="s">
        <v>15</v>
      </c>
      <c r="G1071" s="87">
        <v>12</v>
      </c>
      <c r="H1071" s="87" t="s">
        <v>327</v>
      </c>
      <c r="I1071" s="87">
        <v>372</v>
      </c>
      <c r="J1071" s="87">
        <v>16</v>
      </c>
      <c r="K1071" s="87">
        <v>0</v>
      </c>
      <c r="L1071" s="87" t="s">
        <v>353</v>
      </c>
      <c r="M1071" s="124">
        <v>1</v>
      </c>
      <c r="N1071" s="124">
        <v>1</v>
      </c>
      <c r="O1071" s="87">
        <v>0.99624999999999997</v>
      </c>
      <c r="P1071" s="87">
        <v>1992.5</v>
      </c>
      <c r="Q1071" s="87">
        <v>1992.5</v>
      </c>
    </row>
    <row r="1072" spans="2:17">
      <c r="B1072" s="87">
        <v>449</v>
      </c>
      <c r="C1072" s="87" t="s">
        <v>15</v>
      </c>
      <c r="D1072" s="87">
        <v>6</v>
      </c>
      <c r="E1072" s="87" t="s">
        <v>321</v>
      </c>
      <c r="F1072" s="87" t="s">
        <v>0</v>
      </c>
      <c r="G1072" s="87">
        <v>13</v>
      </c>
      <c r="H1072" s="87" t="s">
        <v>28</v>
      </c>
      <c r="I1072" s="87">
        <v>13</v>
      </c>
      <c r="J1072" s="87">
        <v>1</v>
      </c>
      <c r="K1072" s="87">
        <v>0</v>
      </c>
      <c r="L1072" s="87" t="s">
        <v>353</v>
      </c>
      <c r="M1072" s="124">
        <v>1</v>
      </c>
      <c r="N1072" s="124">
        <v>1</v>
      </c>
      <c r="O1072" s="87">
        <v>2.75E-2</v>
      </c>
      <c r="P1072" s="87">
        <v>55</v>
      </c>
      <c r="Q1072" s="87">
        <v>55</v>
      </c>
    </row>
    <row r="1073" spans="2:17">
      <c r="B1073" s="87">
        <v>450</v>
      </c>
      <c r="C1073" s="87" t="s">
        <v>15</v>
      </c>
      <c r="D1073" s="87">
        <v>7</v>
      </c>
      <c r="E1073" s="87" t="s">
        <v>322</v>
      </c>
      <c r="F1073" s="87" t="s">
        <v>1</v>
      </c>
      <c r="G1073" s="87">
        <v>13</v>
      </c>
      <c r="H1073" s="87" t="s">
        <v>48</v>
      </c>
      <c r="I1073" s="87">
        <v>37</v>
      </c>
      <c r="J1073" s="87">
        <v>2</v>
      </c>
      <c r="K1073" s="87">
        <v>0</v>
      </c>
      <c r="L1073" s="87" t="s">
        <v>353</v>
      </c>
      <c r="M1073" s="124">
        <v>1</v>
      </c>
      <c r="N1073" s="124">
        <v>1</v>
      </c>
      <c r="O1073" s="87">
        <v>0.67625000000000002</v>
      </c>
      <c r="P1073" s="87">
        <v>1352.5</v>
      </c>
      <c r="Q1073" s="87">
        <v>1352.5</v>
      </c>
    </row>
    <row r="1074" spans="2:17">
      <c r="B1074" s="87">
        <v>451</v>
      </c>
      <c r="C1074" s="87" t="s">
        <v>15</v>
      </c>
      <c r="D1074" s="87">
        <v>7</v>
      </c>
      <c r="E1074" s="87" t="s">
        <v>322</v>
      </c>
      <c r="F1074" s="87" t="s">
        <v>2</v>
      </c>
      <c r="G1074" s="87">
        <v>13</v>
      </c>
      <c r="H1074" s="87" t="s">
        <v>68</v>
      </c>
      <c r="I1074" s="87">
        <v>61</v>
      </c>
      <c r="J1074" s="87">
        <v>3</v>
      </c>
      <c r="K1074" s="87">
        <v>0</v>
      </c>
      <c r="L1074" s="87" t="s">
        <v>353</v>
      </c>
      <c r="M1074" s="124">
        <v>1</v>
      </c>
      <c r="N1074" s="124">
        <v>1</v>
      </c>
      <c r="O1074" s="87">
        <v>0.89249999999999996</v>
      </c>
      <c r="P1074" s="87">
        <v>1785</v>
      </c>
      <c r="Q1074" s="87">
        <v>1785</v>
      </c>
    </row>
    <row r="1075" spans="2:17">
      <c r="B1075" s="87">
        <v>452</v>
      </c>
      <c r="C1075" s="87" t="s">
        <v>15</v>
      </c>
      <c r="D1075" s="87">
        <v>7</v>
      </c>
      <c r="E1075" s="87" t="s">
        <v>322</v>
      </c>
      <c r="F1075" s="87" t="s">
        <v>3</v>
      </c>
      <c r="G1075" s="87">
        <v>13</v>
      </c>
      <c r="H1075" s="87" t="s">
        <v>88</v>
      </c>
      <c r="I1075" s="87">
        <v>85</v>
      </c>
      <c r="J1075" s="87">
        <v>4</v>
      </c>
      <c r="K1075" s="87">
        <v>0</v>
      </c>
      <c r="L1075" s="87" t="s">
        <v>353</v>
      </c>
      <c r="M1075" s="124">
        <v>1</v>
      </c>
      <c r="N1075" s="124">
        <v>1</v>
      </c>
      <c r="O1075" s="87">
        <v>0.96375</v>
      </c>
      <c r="P1075" s="87">
        <v>1927.5</v>
      </c>
      <c r="Q1075" s="87">
        <v>1927.5</v>
      </c>
    </row>
    <row r="1076" spans="2:17">
      <c r="B1076" s="87">
        <v>453</v>
      </c>
      <c r="C1076" s="87" t="s">
        <v>15</v>
      </c>
      <c r="D1076" s="87">
        <v>7</v>
      </c>
      <c r="E1076" s="87" t="s">
        <v>322</v>
      </c>
      <c r="F1076" s="87" t="s">
        <v>4</v>
      </c>
      <c r="G1076" s="87">
        <v>13</v>
      </c>
      <c r="H1076" s="87" t="s">
        <v>108</v>
      </c>
      <c r="I1076" s="87">
        <v>109</v>
      </c>
      <c r="J1076" s="87">
        <v>5</v>
      </c>
      <c r="K1076" s="87">
        <v>0</v>
      </c>
      <c r="L1076" s="87" t="s">
        <v>353</v>
      </c>
      <c r="M1076" s="124">
        <v>1</v>
      </c>
      <c r="N1076" s="124">
        <v>1</v>
      </c>
      <c r="O1076" s="87">
        <v>9.1249999999999998E-2</v>
      </c>
      <c r="P1076" s="87">
        <v>182.5</v>
      </c>
      <c r="Q1076" s="87">
        <v>182.5</v>
      </c>
    </row>
    <row r="1077" spans="2:17">
      <c r="B1077" s="87">
        <v>454</v>
      </c>
      <c r="C1077" s="87" t="s">
        <v>15</v>
      </c>
      <c r="D1077" s="87">
        <v>7</v>
      </c>
      <c r="E1077" s="87" t="s">
        <v>322</v>
      </c>
      <c r="F1077" s="87" t="s">
        <v>5</v>
      </c>
      <c r="G1077" s="87">
        <v>13</v>
      </c>
      <c r="H1077" s="87" t="s">
        <v>128</v>
      </c>
      <c r="I1077" s="87">
        <v>133</v>
      </c>
      <c r="J1077" s="87">
        <v>6</v>
      </c>
      <c r="K1077" s="87">
        <v>0</v>
      </c>
      <c r="L1077" s="87" t="s">
        <v>353</v>
      </c>
      <c r="M1077" s="124">
        <v>1</v>
      </c>
      <c r="N1077" s="124">
        <v>1</v>
      </c>
      <c r="O1077" s="87">
        <v>0.69750000000000001</v>
      </c>
      <c r="P1077" s="87">
        <v>1395</v>
      </c>
      <c r="Q1077" s="87">
        <v>1395</v>
      </c>
    </row>
    <row r="1078" spans="2:17">
      <c r="B1078" s="87">
        <v>455</v>
      </c>
      <c r="C1078" s="87" t="s">
        <v>15</v>
      </c>
      <c r="D1078" s="87">
        <v>7</v>
      </c>
      <c r="E1078" s="87" t="s">
        <v>322</v>
      </c>
      <c r="F1078" s="87" t="s">
        <v>6</v>
      </c>
      <c r="G1078" s="87">
        <v>13</v>
      </c>
      <c r="H1078" s="87" t="s">
        <v>148</v>
      </c>
      <c r="I1078" s="87">
        <v>157</v>
      </c>
      <c r="J1078" s="87">
        <v>7</v>
      </c>
      <c r="K1078" s="87">
        <v>0</v>
      </c>
      <c r="L1078" s="87" t="s">
        <v>353</v>
      </c>
      <c r="M1078" s="124">
        <v>1</v>
      </c>
      <c r="N1078" s="124">
        <v>1</v>
      </c>
      <c r="O1078" s="87">
        <v>0.89875000000000005</v>
      </c>
      <c r="P1078" s="87">
        <v>1797.5</v>
      </c>
      <c r="Q1078" s="87">
        <v>1797.5</v>
      </c>
    </row>
    <row r="1079" spans="2:17">
      <c r="B1079" s="87">
        <v>456</v>
      </c>
      <c r="C1079" s="87" t="s">
        <v>15</v>
      </c>
      <c r="D1079" s="87">
        <v>7</v>
      </c>
      <c r="E1079" s="87" t="s">
        <v>322</v>
      </c>
      <c r="F1079" s="87" t="s">
        <v>7</v>
      </c>
      <c r="G1079" s="87">
        <v>13</v>
      </c>
      <c r="H1079" s="87" t="s">
        <v>168</v>
      </c>
      <c r="I1079" s="87">
        <v>181</v>
      </c>
      <c r="J1079" s="87">
        <v>8</v>
      </c>
      <c r="K1079" s="87">
        <v>0</v>
      </c>
      <c r="L1079" s="87" t="s">
        <v>353</v>
      </c>
      <c r="M1079" s="124">
        <v>1</v>
      </c>
      <c r="N1079" s="124">
        <v>1</v>
      </c>
      <c r="O1079" s="87">
        <v>0.96625000000000005</v>
      </c>
      <c r="P1079" s="87">
        <v>1932.5</v>
      </c>
      <c r="Q1079" s="87">
        <v>1932.5</v>
      </c>
    </row>
    <row r="1080" spans="2:17">
      <c r="B1080" s="87">
        <v>457</v>
      </c>
      <c r="C1080" s="87" t="s">
        <v>15</v>
      </c>
      <c r="D1080" s="87">
        <v>7</v>
      </c>
      <c r="E1080" s="87" t="s">
        <v>322</v>
      </c>
      <c r="F1080" s="87" t="s">
        <v>8</v>
      </c>
      <c r="G1080" s="87">
        <v>13</v>
      </c>
      <c r="H1080" s="87" t="s">
        <v>188</v>
      </c>
      <c r="I1080" s="87">
        <v>205</v>
      </c>
      <c r="J1080" s="87">
        <v>9</v>
      </c>
      <c r="K1080" s="87">
        <v>0</v>
      </c>
      <c r="L1080" s="87" t="s">
        <v>353</v>
      </c>
      <c r="M1080" s="124">
        <v>1</v>
      </c>
      <c r="N1080" s="124">
        <v>1</v>
      </c>
      <c r="O1080" s="87">
        <v>0.98875000000000002</v>
      </c>
      <c r="P1080" s="87">
        <v>1977.5</v>
      </c>
      <c r="Q1080" s="87">
        <v>1977.5</v>
      </c>
    </row>
    <row r="1081" spans="2:17">
      <c r="B1081" s="87">
        <v>458</v>
      </c>
      <c r="C1081" s="87" t="s">
        <v>15</v>
      </c>
      <c r="D1081" s="87">
        <v>7</v>
      </c>
      <c r="E1081" s="87" t="s">
        <v>322</v>
      </c>
      <c r="F1081" s="87" t="s">
        <v>9</v>
      </c>
      <c r="G1081" s="87">
        <v>13</v>
      </c>
      <c r="H1081" s="87" t="s">
        <v>208</v>
      </c>
      <c r="I1081" s="87">
        <v>229</v>
      </c>
      <c r="J1081" s="87">
        <v>10</v>
      </c>
      <c r="K1081" s="87">
        <v>0</v>
      </c>
      <c r="L1081" s="87" t="s">
        <v>353</v>
      </c>
      <c r="M1081" s="124">
        <v>1</v>
      </c>
      <c r="N1081" s="124">
        <v>1</v>
      </c>
      <c r="O1081" s="87">
        <v>0.99624999999999997</v>
      </c>
      <c r="P1081" s="87">
        <v>1992.5</v>
      </c>
      <c r="Q1081" s="87">
        <v>1992.5</v>
      </c>
    </row>
    <row r="1082" spans="2:17">
      <c r="B1082" s="87">
        <v>459</v>
      </c>
      <c r="C1082" s="87" t="s">
        <v>15</v>
      </c>
      <c r="D1082" s="87">
        <v>7</v>
      </c>
      <c r="E1082" s="87" t="s">
        <v>322</v>
      </c>
      <c r="F1082" s="87" t="s">
        <v>10</v>
      </c>
      <c r="G1082" s="87">
        <v>13</v>
      </c>
      <c r="H1082" s="87" t="s">
        <v>228</v>
      </c>
      <c r="I1082" s="87">
        <v>253</v>
      </c>
      <c r="J1082" s="87">
        <v>11</v>
      </c>
      <c r="K1082" s="87">
        <v>0</v>
      </c>
      <c r="L1082" s="87" t="s">
        <v>353</v>
      </c>
      <c r="M1082" s="124">
        <v>1</v>
      </c>
      <c r="N1082" s="124">
        <v>1</v>
      </c>
      <c r="O1082" s="87">
        <v>8.5000000000000006E-2</v>
      </c>
      <c r="P1082" s="87">
        <v>170</v>
      </c>
      <c r="Q1082" s="87">
        <v>170</v>
      </c>
    </row>
    <row r="1083" spans="2:17">
      <c r="B1083" s="87">
        <v>460</v>
      </c>
      <c r="C1083" s="87" t="s">
        <v>15</v>
      </c>
      <c r="D1083" s="87">
        <v>7</v>
      </c>
      <c r="E1083" s="87" t="s">
        <v>322</v>
      </c>
      <c r="F1083" s="87" t="s">
        <v>11</v>
      </c>
      <c r="G1083" s="87">
        <v>13</v>
      </c>
      <c r="H1083" s="87" t="s">
        <v>248</v>
      </c>
      <c r="I1083" s="87">
        <v>277</v>
      </c>
      <c r="J1083" s="87">
        <v>12</v>
      </c>
      <c r="K1083" s="87">
        <v>0</v>
      </c>
      <c r="L1083" s="87" t="s">
        <v>353</v>
      </c>
      <c r="M1083" s="124">
        <v>1</v>
      </c>
      <c r="N1083" s="124">
        <v>1</v>
      </c>
      <c r="O1083" s="87">
        <v>0.69499999999999995</v>
      </c>
      <c r="P1083" s="87">
        <v>1390</v>
      </c>
      <c r="Q1083" s="87">
        <v>1390</v>
      </c>
    </row>
    <row r="1084" spans="2:17">
      <c r="B1084" s="87">
        <v>461</v>
      </c>
      <c r="C1084" s="87" t="s">
        <v>15</v>
      </c>
      <c r="D1084" s="87">
        <v>7</v>
      </c>
      <c r="E1084" s="87" t="s">
        <v>322</v>
      </c>
      <c r="F1084" s="87" t="s">
        <v>12</v>
      </c>
      <c r="G1084" s="87">
        <v>13</v>
      </c>
      <c r="H1084" s="87" t="s">
        <v>268</v>
      </c>
      <c r="I1084" s="87">
        <v>301</v>
      </c>
      <c r="J1084" s="87">
        <v>13</v>
      </c>
      <c r="K1084" s="87">
        <v>0</v>
      </c>
      <c r="L1084" s="87" t="s">
        <v>353</v>
      </c>
      <c r="M1084" s="124">
        <v>1</v>
      </c>
      <c r="N1084" s="124">
        <v>1</v>
      </c>
      <c r="O1084" s="87">
        <v>0.89875000000000005</v>
      </c>
      <c r="P1084" s="87">
        <v>1797.5</v>
      </c>
      <c r="Q1084" s="87">
        <v>1797.5</v>
      </c>
    </row>
    <row r="1085" spans="2:17">
      <c r="B1085" s="87">
        <v>462</v>
      </c>
      <c r="C1085" s="87" t="s">
        <v>15</v>
      </c>
      <c r="D1085" s="87">
        <v>7</v>
      </c>
      <c r="E1085" s="87" t="s">
        <v>322</v>
      </c>
      <c r="F1085" s="87" t="s">
        <v>13</v>
      </c>
      <c r="G1085" s="87">
        <v>13</v>
      </c>
      <c r="H1085" s="87" t="s">
        <v>288</v>
      </c>
      <c r="I1085" s="87">
        <v>325</v>
      </c>
      <c r="J1085" s="87">
        <v>14</v>
      </c>
      <c r="K1085" s="87">
        <v>0</v>
      </c>
      <c r="L1085" s="87" t="s">
        <v>353</v>
      </c>
      <c r="M1085" s="124">
        <v>1</v>
      </c>
      <c r="N1085" s="124">
        <v>1</v>
      </c>
      <c r="O1085" s="87">
        <v>0.96625000000000005</v>
      </c>
      <c r="P1085" s="87">
        <v>1932.5</v>
      </c>
      <c r="Q1085" s="87">
        <v>1932.5</v>
      </c>
    </row>
    <row r="1086" spans="2:17">
      <c r="B1086" s="87">
        <v>463</v>
      </c>
      <c r="C1086" s="87" t="s">
        <v>15</v>
      </c>
      <c r="D1086" s="87">
        <v>7</v>
      </c>
      <c r="E1086" s="87" t="s">
        <v>322</v>
      </c>
      <c r="F1086" s="87" t="s">
        <v>14</v>
      </c>
      <c r="G1086" s="87">
        <v>13</v>
      </c>
      <c r="H1086" s="87" t="s">
        <v>308</v>
      </c>
      <c r="I1086" s="87">
        <v>349</v>
      </c>
      <c r="J1086" s="87">
        <v>15</v>
      </c>
      <c r="K1086" s="87">
        <v>0</v>
      </c>
      <c r="L1086" s="87" t="s">
        <v>353</v>
      </c>
      <c r="M1086" s="124">
        <v>1</v>
      </c>
      <c r="N1086" s="124">
        <v>1</v>
      </c>
      <c r="O1086" s="87">
        <v>0.98875000000000002</v>
      </c>
      <c r="P1086" s="87">
        <v>1977.5</v>
      </c>
      <c r="Q1086" s="87">
        <v>1977.5</v>
      </c>
    </row>
    <row r="1087" spans="2:17">
      <c r="B1087" s="87">
        <v>464</v>
      </c>
      <c r="C1087" s="87" t="s">
        <v>15</v>
      </c>
      <c r="D1087" s="87">
        <v>7</v>
      </c>
      <c r="E1087" s="87" t="s">
        <v>322</v>
      </c>
      <c r="F1087" s="87" t="s">
        <v>15</v>
      </c>
      <c r="G1087" s="87">
        <v>13</v>
      </c>
      <c r="H1087" s="87" t="s">
        <v>328</v>
      </c>
      <c r="I1087" s="87">
        <v>373</v>
      </c>
      <c r="J1087" s="87">
        <v>16</v>
      </c>
      <c r="K1087" s="87">
        <v>0</v>
      </c>
      <c r="L1087" s="87" t="s">
        <v>353</v>
      </c>
      <c r="M1087" s="124">
        <v>1</v>
      </c>
      <c r="N1087" s="124">
        <v>1</v>
      </c>
      <c r="O1087" s="87">
        <v>0.99624999999999997</v>
      </c>
      <c r="P1087" s="87">
        <v>1992.5</v>
      </c>
      <c r="Q1087" s="87">
        <v>1992.5</v>
      </c>
    </row>
    <row r="1088" spans="2:17">
      <c r="B1088" s="87">
        <v>465</v>
      </c>
      <c r="C1088" s="87" t="s">
        <v>15</v>
      </c>
      <c r="D1088" s="87">
        <v>7</v>
      </c>
      <c r="E1088" s="87" t="s">
        <v>322</v>
      </c>
      <c r="F1088" s="87" t="s">
        <v>0</v>
      </c>
      <c r="G1088" s="87">
        <v>14</v>
      </c>
      <c r="H1088" s="87" t="s">
        <v>29</v>
      </c>
      <c r="I1088" s="87">
        <v>14</v>
      </c>
      <c r="J1088" s="87">
        <v>1</v>
      </c>
      <c r="K1088" s="87">
        <v>0</v>
      </c>
      <c r="L1088" s="87" t="s">
        <v>353</v>
      </c>
      <c r="M1088" s="124">
        <v>1</v>
      </c>
      <c r="N1088" s="124">
        <v>1</v>
      </c>
      <c r="O1088" s="87">
        <v>2.75E-2</v>
      </c>
      <c r="P1088" s="87">
        <v>55</v>
      </c>
      <c r="Q1088" s="87">
        <v>55</v>
      </c>
    </row>
    <row r="1089" spans="2:17">
      <c r="B1089" s="87">
        <v>466</v>
      </c>
      <c r="C1089" s="87" t="s">
        <v>15</v>
      </c>
      <c r="D1089" s="87">
        <v>7</v>
      </c>
      <c r="E1089" s="87" t="s">
        <v>322</v>
      </c>
      <c r="F1089" s="87" t="s">
        <v>1</v>
      </c>
      <c r="G1089" s="87">
        <v>14</v>
      </c>
      <c r="H1089" s="87" t="s">
        <v>49</v>
      </c>
      <c r="I1089" s="87">
        <v>38</v>
      </c>
      <c r="J1089" s="87">
        <v>2</v>
      </c>
      <c r="K1089" s="87">
        <v>0</v>
      </c>
      <c r="L1089" s="87" t="s">
        <v>353</v>
      </c>
      <c r="M1089" s="124">
        <v>1</v>
      </c>
      <c r="N1089" s="124">
        <v>1</v>
      </c>
      <c r="O1089" s="87">
        <v>0.67625000000000002</v>
      </c>
      <c r="P1089" s="87">
        <v>1352.5</v>
      </c>
      <c r="Q1089" s="87">
        <v>1352.5</v>
      </c>
    </row>
    <row r="1090" spans="2:17">
      <c r="B1090" s="87">
        <v>467</v>
      </c>
      <c r="C1090" s="87" t="s">
        <v>15</v>
      </c>
      <c r="D1090" s="87">
        <v>7</v>
      </c>
      <c r="E1090" s="87" t="s">
        <v>322</v>
      </c>
      <c r="F1090" s="87" t="s">
        <v>2</v>
      </c>
      <c r="G1090" s="87">
        <v>14</v>
      </c>
      <c r="H1090" s="87" t="s">
        <v>69</v>
      </c>
      <c r="I1090" s="87">
        <v>62</v>
      </c>
      <c r="J1090" s="87">
        <v>3</v>
      </c>
      <c r="K1090" s="87">
        <v>0</v>
      </c>
      <c r="L1090" s="87" t="s">
        <v>353</v>
      </c>
      <c r="M1090" s="124">
        <v>1</v>
      </c>
      <c r="N1090" s="124">
        <v>1</v>
      </c>
      <c r="O1090" s="87">
        <v>0.89249999999999996</v>
      </c>
      <c r="P1090" s="87">
        <v>1785</v>
      </c>
      <c r="Q1090" s="87">
        <v>1785</v>
      </c>
    </row>
    <row r="1091" spans="2:17">
      <c r="B1091" s="87">
        <v>468</v>
      </c>
      <c r="C1091" s="87" t="s">
        <v>15</v>
      </c>
      <c r="D1091" s="87">
        <v>7</v>
      </c>
      <c r="E1091" s="87" t="s">
        <v>322</v>
      </c>
      <c r="F1091" s="87" t="s">
        <v>3</v>
      </c>
      <c r="G1091" s="87">
        <v>14</v>
      </c>
      <c r="H1091" s="87" t="s">
        <v>89</v>
      </c>
      <c r="I1091" s="87">
        <v>86</v>
      </c>
      <c r="J1091" s="87">
        <v>4</v>
      </c>
      <c r="K1091" s="87">
        <v>0</v>
      </c>
      <c r="L1091" s="87" t="s">
        <v>353</v>
      </c>
      <c r="M1091" s="124">
        <v>1</v>
      </c>
      <c r="N1091" s="124">
        <v>1</v>
      </c>
      <c r="O1091" s="87">
        <v>0.96375</v>
      </c>
      <c r="P1091" s="87">
        <v>1927.5</v>
      </c>
      <c r="Q1091" s="87">
        <v>1927.5</v>
      </c>
    </row>
    <row r="1092" spans="2:17">
      <c r="B1092" s="87">
        <v>469</v>
      </c>
      <c r="C1092" s="87" t="s">
        <v>15</v>
      </c>
      <c r="D1092" s="87">
        <v>7</v>
      </c>
      <c r="E1092" s="87" t="s">
        <v>322</v>
      </c>
      <c r="F1092" s="87" t="s">
        <v>4</v>
      </c>
      <c r="G1092" s="87">
        <v>14</v>
      </c>
      <c r="H1092" s="87" t="s">
        <v>109</v>
      </c>
      <c r="I1092" s="87">
        <v>110</v>
      </c>
      <c r="J1092" s="87">
        <v>5</v>
      </c>
      <c r="K1092" s="87">
        <v>0</v>
      </c>
      <c r="L1092" s="87" t="s">
        <v>353</v>
      </c>
      <c r="M1092" s="124">
        <v>1</v>
      </c>
      <c r="N1092" s="124">
        <v>1</v>
      </c>
      <c r="O1092" s="87">
        <v>9.1249999999999998E-2</v>
      </c>
      <c r="P1092" s="87">
        <v>182.5</v>
      </c>
      <c r="Q1092" s="87">
        <v>182.5</v>
      </c>
    </row>
    <row r="1093" spans="2:17">
      <c r="B1093" s="87">
        <v>470</v>
      </c>
      <c r="C1093" s="87" t="s">
        <v>15</v>
      </c>
      <c r="D1093" s="87">
        <v>7</v>
      </c>
      <c r="E1093" s="87" t="s">
        <v>322</v>
      </c>
      <c r="F1093" s="87" t="s">
        <v>5</v>
      </c>
      <c r="G1093" s="87">
        <v>14</v>
      </c>
      <c r="H1093" s="87" t="s">
        <v>129</v>
      </c>
      <c r="I1093" s="87">
        <v>134</v>
      </c>
      <c r="J1093" s="87">
        <v>6</v>
      </c>
      <c r="K1093" s="87">
        <v>0</v>
      </c>
      <c r="L1093" s="87" t="s">
        <v>353</v>
      </c>
      <c r="M1093" s="124">
        <v>1</v>
      </c>
      <c r="N1093" s="124">
        <v>1</v>
      </c>
      <c r="O1093" s="87">
        <v>0.69750000000000001</v>
      </c>
      <c r="P1093" s="87">
        <v>1395</v>
      </c>
      <c r="Q1093" s="87">
        <v>1395</v>
      </c>
    </row>
    <row r="1094" spans="2:17">
      <c r="B1094" s="87">
        <v>471</v>
      </c>
      <c r="C1094" s="87" t="s">
        <v>15</v>
      </c>
      <c r="D1094" s="87">
        <v>7</v>
      </c>
      <c r="E1094" s="87" t="s">
        <v>322</v>
      </c>
      <c r="F1094" s="87" t="s">
        <v>6</v>
      </c>
      <c r="G1094" s="87">
        <v>14</v>
      </c>
      <c r="H1094" s="87" t="s">
        <v>149</v>
      </c>
      <c r="I1094" s="87">
        <v>158</v>
      </c>
      <c r="J1094" s="87">
        <v>7</v>
      </c>
      <c r="K1094" s="87">
        <v>0</v>
      </c>
      <c r="L1094" s="87" t="s">
        <v>353</v>
      </c>
      <c r="M1094" s="124">
        <v>1</v>
      </c>
      <c r="N1094" s="124">
        <v>1</v>
      </c>
      <c r="O1094" s="87">
        <v>0.89875000000000005</v>
      </c>
      <c r="P1094" s="87">
        <v>1797.5</v>
      </c>
      <c r="Q1094" s="87">
        <v>1797.5</v>
      </c>
    </row>
    <row r="1095" spans="2:17">
      <c r="B1095" s="87">
        <v>472</v>
      </c>
      <c r="C1095" s="87" t="s">
        <v>15</v>
      </c>
      <c r="D1095" s="87">
        <v>7</v>
      </c>
      <c r="E1095" s="87" t="s">
        <v>322</v>
      </c>
      <c r="F1095" s="87" t="s">
        <v>7</v>
      </c>
      <c r="G1095" s="87">
        <v>14</v>
      </c>
      <c r="H1095" s="87" t="s">
        <v>169</v>
      </c>
      <c r="I1095" s="87">
        <v>182</v>
      </c>
      <c r="J1095" s="87">
        <v>8</v>
      </c>
      <c r="K1095" s="87">
        <v>0</v>
      </c>
      <c r="L1095" s="87" t="s">
        <v>353</v>
      </c>
      <c r="M1095" s="124">
        <v>1</v>
      </c>
      <c r="N1095" s="124">
        <v>1</v>
      </c>
      <c r="O1095" s="87">
        <v>0.96625000000000005</v>
      </c>
      <c r="P1095" s="87">
        <v>1932.5</v>
      </c>
      <c r="Q1095" s="87">
        <v>1932.5</v>
      </c>
    </row>
    <row r="1096" spans="2:17">
      <c r="B1096" s="87">
        <v>473</v>
      </c>
      <c r="C1096" s="87" t="s">
        <v>15</v>
      </c>
      <c r="D1096" s="87">
        <v>7</v>
      </c>
      <c r="E1096" s="87" t="s">
        <v>322</v>
      </c>
      <c r="F1096" s="87" t="s">
        <v>8</v>
      </c>
      <c r="G1096" s="87">
        <v>14</v>
      </c>
      <c r="H1096" s="87" t="s">
        <v>189</v>
      </c>
      <c r="I1096" s="87">
        <v>206</v>
      </c>
      <c r="J1096" s="87">
        <v>9</v>
      </c>
      <c r="K1096" s="87">
        <v>0</v>
      </c>
      <c r="L1096" s="87" t="s">
        <v>353</v>
      </c>
      <c r="M1096" s="124">
        <v>1</v>
      </c>
      <c r="N1096" s="124">
        <v>1</v>
      </c>
      <c r="O1096" s="87">
        <v>0.98875000000000002</v>
      </c>
      <c r="P1096" s="87">
        <v>1977.5</v>
      </c>
      <c r="Q1096" s="87">
        <v>1977.5</v>
      </c>
    </row>
    <row r="1097" spans="2:17">
      <c r="B1097" s="87">
        <v>474</v>
      </c>
      <c r="C1097" s="87" t="s">
        <v>15</v>
      </c>
      <c r="D1097" s="87">
        <v>7</v>
      </c>
      <c r="E1097" s="87" t="s">
        <v>322</v>
      </c>
      <c r="F1097" s="87" t="s">
        <v>9</v>
      </c>
      <c r="G1097" s="87">
        <v>14</v>
      </c>
      <c r="H1097" s="87" t="s">
        <v>209</v>
      </c>
      <c r="I1097" s="87">
        <v>230</v>
      </c>
      <c r="J1097" s="87">
        <v>10</v>
      </c>
      <c r="K1097" s="87">
        <v>0</v>
      </c>
      <c r="L1097" s="87" t="s">
        <v>353</v>
      </c>
      <c r="M1097" s="124">
        <v>1</v>
      </c>
      <c r="N1097" s="124">
        <v>1</v>
      </c>
      <c r="O1097" s="87">
        <v>0.99624999999999997</v>
      </c>
      <c r="P1097" s="87">
        <v>1992.5</v>
      </c>
      <c r="Q1097" s="87">
        <v>1992.5</v>
      </c>
    </row>
    <row r="1098" spans="2:17">
      <c r="B1098" s="87">
        <v>475</v>
      </c>
      <c r="C1098" s="87" t="s">
        <v>15</v>
      </c>
      <c r="D1098" s="87">
        <v>7</v>
      </c>
      <c r="E1098" s="87" t="s">
        <v>322</v>
      </c>
      <c r="F1098" s="87" t="s">
        <v>10</v>
      </c>
      <c r="G1098" s="87">
        <v>14</v>
      </c>
      <c r="H1098" s="87" t="s">
        <v>229</v>
      </c>
      <c r="I1098" s="87">
        <v>254</v>
      </c>
      <c r="J1098" s="87">
        <v>11</v>
      </c>
      <c r="K1098" s="87">
        <v>0</v>
      </c>
      <c r="L1098" s="87" t="s">
        <v>353</v>
      </c>
      <c r="M1098" s="124">
        <v>1</v>
      </c>
      <c r="N1098" s="124">
        <v>1</v>
      </c>
      <c r="O1098" s="87">
        <v>8.5000000000000006E-2</v>
      </c>
      <c r="P1098" s="87">
        <v>170</v>
      </c>
      <c r="Q1098" s="87">
        <v>170</v>
      </c>
    </row>
    <row r="1099" spans="2:17">
      <c r="B1099" s="87">
        <v>476</v>
      </c>
      <c r="C1099" s="87" t="s">
        <v>15</v>
      </c>
      <c r="D1099" s="87">
        <v>7</v>
      </c>
      <c r="E1099" s="87" t="s">
        <v>322</v>
      </c>
      <c r="F1099" s="87" t="s">
        <v>11</v>
      </c>
      <c r="G1099" s="87">
        <v>14</v>
      </c>
      <c r="H1099" s="87" t="s">
        <v>249</v>
      </c>
      <c r="I1099" s="87">
        <v>278</v>
      </c>
      <c r="J1099" s="87">
        <v>12</v>
      </c>
      <c r="K1099" s="87">
        <v>0</v>
      </c>
      <c r="L1099" s="87" t="s">
        <v>353</v>
      </c>
      <c r="M1099" s="124">
        <v>1</v>
      </c>
      <c r="N1099" s="124">
        <v>1</v>
      </c>
      <c r="O1099" s="87">
        <v>0.69499999999999995</v>
      </c>
      <c r="P1099" s="87">
        <v>1390</v>
      </c>
      <c r="Q1099" s="87">
        <v>1390</v>
      </c>
    </row>
    <row r="1100" spans="2:17">
      <c r="B1100" s="87">
        <v>477</v>
      </c>
      <c r="C1100" s="87" t="s">
        <v>15</v>
      </c>
      <c r="D1100" s="87">
        <v>7</v>
      </c>
      <c r="E1100" s="87" t="s">
        <v>322</v>
      </c>
      <c r="F1100" s="87" t="s">
        <v>12</v>
      </c>
      <c r="G1100" s="87">
        <v>14</v>
      </c>
      <c r="H1100" s="87" t="s">
        <v>269</v>
      </c>
      <c r="I1100" s="87">
        <v>302</v>
      </c>
      <c r="J1100" s="87">
        <v>13</v>
      </c>
      <c r="K1100" s="87">
        <v>0</v>
      </c>
      <c r="L1100" s="87" t="s">
        <v>353</v>
      </c>
      <c r="M1100" s="124">
        <v>1</v>
      </c>
      <c r="N1100" s="124">
        <v>1</v>
      </c>
      <c r="O1100" s="87">
        <v>0.89875000000000005</v>
      </c>
      <c r="P1100" s="87">
        <v>1797.5</v>
      </c>
      <c r="Q1100" s="87">
        <v>1797.5</v>
      </c>
    </row>
    <row r="1101" spans="2:17">
      <c r="B1101" s="87">
        <v>478</v>
      </c>
      <c r="C1101" s="87" t="s">
        <v>15</v>
      </c>
      <c r="D1101" s="87">
        <v>7</v>
      </c>
      <c r="E1101" s="87" t="s">
        <v>322</v>
      </c>
      <c r="F1101" s="87" t="s">
        <v>13</v>
      </c>
      <c r="G1101" s="87">
        <v>14</v>
      </c>
      <c r="H1101" s="87" t="s">
        <v>289</v>
      </c>
      <c r="I1101" s="87">
        <v>326</v>
      </c>
      <c r="J1101" s="87">
        <v>14</v>
      </c>
      <c r="K1101" s="87">
        <v>0</v>
      </c>
      <c r="L1101" s="87" t="s">
        <v>353</v>
      </c>
      <c r="M1101" s="124">
        <v>1</v>
      </c>
      <c r="N1101" s="124">
        <v>1</v>
      </c>
      <c r="O1101" s="87">
        <v>0.96625000000000005</v>
      </c>
      <c r="P1101" s="87">
        <v>1932.5</v>
      </c>
      <c r="Q1101" s="87">
        <v>1932.5</v>
      </c>
    </row>
    <row r="1102" spans="2:17">
      <c r="B1102" s="87">
        <v>479</v>
      </c>
      <c r="C1102" s="87" t="s">
        <v>15</v>
      </c>
      <c r="D1102" s="87">
        <v>7</v>
      </c>
      <c r="E1102" s="87" t="s">
        <v>322</v>
      </c>
      <c r="F1102" s="87" t="s">
        <v>14</v>
      </c>
      <c r="G1102" s="87">
        <v>14</v>
      </c>
      <c r="H1102" s="87" t="s">
        <v>309</v>
      </c>
      <c r="I1102" s="87">
        <v>350</v>
      </c>
      <c r="J1102" s="87">
        <v>15</v>
      </c>
      <c r="K1102" s="87">
        <v>0</v>
      </c>
      <c r="L1102" s="87" t="s">
        <v>353</v>
      </c>
      <c r="M1102" s="124">
        <v>1</v>
      </c>
      <c r="N1102" s="124">
        <v>1</v>
      </c>
      <c r="O1102" s="87">
        <v>0.98875000000000002</v>
      </c>
      <c r="P1102" s="87">
        <v>1977.5</v>
      </c>
      <c r="Q1102" s="87">
        <v>1977.5</v>
      </c>
    </row>
    <row r="1103" spans="2:17">
      <c r="B1103" s="87">
        <v>480</v>
      </c>
      <c r="C1103" s="87" t="s">
        <v>15</v>
      </c>
      <c r="D1103" s="87">
        <v>7</v>
      </c>
      <c r="E1103" s="87" t="s">
        <v>322</v>
      </c>
      <c r="F1103" s="87" t="s">
        <v>15</v>
      </c>
      <c r="G1103" s="87">
        <v>14</v>
      </c>
      <c r="H1103" s="87" t="s">
        <v>329</v>
      </c>
      <c r="I1103" s="87">
        <v>374</v>
      </c>
      <c r="J1103" s="87">
        <v>16</v>
      </c>
      <c r="K1103" s="87">
        <v>0</v>
      </c>
      <c r="L1103" s="87" t="s">
        <v>353</v>
      </c>
      <c r="M1103" s="124">
        <v>1</v>
      </c>
      <c r="N1103" s="124">
        <v>1</v>
      </c>
      <c r="O1103" s="87">
        <v>0.99624999999999997</v>
      </c>
      <c r="P1103" s="87">
        <v>1992.5</v>
      </c>
      <c r="Q1103" s="87">
        <v>1992.5</v>
      </c>
    </row>
    <row r="1104" spans="2:17">
      <c r="B1104" s="87">
        <v>481</v>
      </c>
      <c r="C1104" s="87" t="s">
        <v>15</v>
      </c>
      <c r="D1104" s="87">
        <v>7</v>
      </c>
      <c r="E1104" s="87" t="s">
        <v>322</v>
      </c>
      <c r="F1104" s="87" t="s">
        <v>0</v>
      </c>
      <c r="G1104" s="87">
        <v>15</v>
      </c>
      <c r="H1104" s="87" t="s">
        <v>30</v>
      </c>
      <c r="I1104" s="87">
        <v>15</v>
      </c>
      <c r="J1104" s="87">
        <v>1</v>
      </c>
      <c r="K1104" s="87">
        <v>0</v>
      </c>
      <c r="L1104" s="87" t="s">
        <v>353</v>
      </c>
      <c r="M1104" s="124">
        <v>1</v>
      </c>
      <c r="N1104" s="124">
        <v>1</v>
      </c>
      <c r="O1104" s="87">
        <v>2.75E-2</v>
      </c>
      <c r="P1104" s="87">
        <v>55</v>
      </c>
      <c r="Q1104" s="87">
        <v>55</v>
      </c>
    </row>
    <row r="1105" spans="2:17">
      <c r="B1105" s="87">
        <v>482</v>
      </c>
      <c r="C1105" s="87" t="s">
        <v>15</v>
      </c>
      <c r="D1105" s="87">
        <v>8</v>
      </c>
      <c r="E1105" s="87" t="s">
        <v>323</v>
      </c>
      <c r="F1105" s="87" t="s">
        <v>1</v>
      </c>
      <c r="G1105" s="87">
        <v>15</v>
      </c>
      <c r="H1105" s="87" t="s">
        <v>50</v>
      </c>
      <c r="I1105" s="87">
        <v>39</v>
      </c>
      <c r="J1105" s="87">
        <v>2</v>
      </c>
      <c r="K1105" s="87">
        <v>0</v>
      </c>
      <c r="L1105" s="87" t="s">
        <v>353</v>
      </c>
      <c r="M1105" s="124">
        <v>1</v>
      </c>
      <c r="N1105" s="124">
        <v>1</v>
      </c>
      <c r="O1105" s="87">
        <v>0.67625000000000002</v>
      </c>
      <c r="P1105" s="87">
        <v>1352.5</v>
      </c>
      <c r="Q1105" s="87">
        <v>1352.5</v>
      </c>
    </row>
    <row r="1106" spans="2:17">
      <c r="B1106" s="87">
        <v>483</v>
      </c>
      <c r="C1106" s="87" t="s">
        <v>15</v>
      </c>
      <c r="D1106" s="87">
        <v>8</v>
      </c>
      <c r="E1106" s="87" t="s">
        <v>323</v>
      </c>
      <c r="F1106" s="87" t="s">
        <v>2</v>
      </c>
      <c r="G1106" s="87">
        <v>15</v>
      </c>
      <c r="H1106" s="87" t="s">
        <v>70</v>
      </c>
      <c r="I1106" s="87">
        <v>63</v>
      </c>
      <c r="J1106" s="87">
        <v>3</v>
      </c>
      <c r="K1106" s="87">
        <v>0</v>
      </c>
      <c r="L1106" s="87" t="s">
        <v>353</v>
      </c>
      <c r="M1106" s="124">
        <v>1</v>
      </c>
      <c r="N1106" s="124">
        <v>1</v>
      </c>
      <c r="O1106" s="87">
        <v>0.89249999999999996</v>
      </c>
      <c r="P1106" s="87">
        <v>1785</v>
      </c>
      <c r="Q1106" s="87">
        <v>1785</v>
      </c>
    </row>
    <row r="1107" spans="2:17">
      <c r="B1107" s="87">
        <v>484</v>
      </c>
      <c r="C1107" s="87" t="s">
        <v>15</v>
      </c>
      <c r="D1107" s="87">
        <v>8</v>
      </c>
      <c r="E1107" s="87" t="s">
        <v>323</v>
      </c>
      <c r="F1107" s="87" t="s">
        <v>3</v>
      </c>
      <c r="G1107" s="87">
        <v>15</v>
      </c>
      <c r="H1107" s="87" t="s">
        <v>90</v>
      </c>
      <c r="I1107" s="87">
        <v>87</v>
      </c>
      <c r="J1107" s="87">
        <v>4</v>
      </c>
      <c r="K1107" s="87">
        <v>0</v>
      </c>
      <c r="L1107" s="87" t="s">
        <v>353</v>
      </c>
      <c r="M1107" s="124">
        <v>1</v>
      </c>
      <c r="N1107" s="124">
        <v>1</v>
      </c>
      <c r="O1107" s="87">
        <v>0.96375</v>
      </c>
      <c r="P1107" s="87">
        <v>1927.5</v>
      </c>
      <c r="Q1107" s="87">
        <v>1927.5</v>
      </c>
    </row>
    <row r="1108" spans="2:17">
      <c r="B1108" s="87">
        <v>485</v>
      </c>
      <c r="C1108" s="87" t="s">
        <v>15</v>
      </c>
      <c r="D1108" s="87">
        <v>8</v>
      </c>
      <c r="E1108" s="87" t="s">
        <v>323</v>
      </c>
      <c r="F1108" s="87" t="s">
        <v>4</v>
      </c>
      <c r="G1108" s="87">
        <v>15</v>
      </c>
      <c r="H1108" s="87" t="s">
        <v>110</v>
      </c>
      <c r="I1108" s="87">
        <v>111</v>
      </c>
      <c r="J1108" s="87">
        <v>5</v>
      </c>
      <c r="K1108" s="87">
        <v>0</v>
      </c>
      <c r="L1108" s="87" t="s">
        <v>353</v>
      </c>
      <c r="M1108" s="124">
        <v>1</v>
      </c>
      <c r="N1108" s="124">
        <v>1</v>
      </c>
      <c r="O1108" s="87">
        <v>9.1249999999999998E-2</v>
      </c>
      <c r="P1108" s="87">
        <v>182.5</v>
      </c>
      <c r="Q1108" s="87">
        <v>182.5</v>
      </c>
    </row>
    <row r="1109" spans="2:17">
      <c r="B1109" s="87">
        <v>486</v>
      </c>
      <c r="C1109" s="87" t="s">
        <v>15</v>
      </c>
      <c r="D1109" s="87">
        <v>8</v>
      </c>
      <c r="E1109" s="87" t="s">
        <v>323</v>
      </c>
      <c r="F1109" s="87" t="s">
        <v>5</v>
      </c>
      <c r="G1109" s="87">
        <v>15</v>
      </c>
      <c r="H1109" s="87" t="s">
        <v>130</v>
      </c>
      <c r="I1109" s="87">
        <v>135</v>
      </c>
      <c r="J1109" s="87">
        <v>6</v>
      </c>
      <c r="K1109" s="87">
        <v>0</v>
      </c>
      <c r="L1109" s="87" t="s">
        <v>353</v>
      </c>
      <c r="M1109" s="124">
        <v>1</v>
      </c>
      <c r="N1109" s="124">
        <v>1</v>
      </c>
      <c r="O1109" s="87">
        <v>0.69750000000000001</v>
      </c>
      <c r="P1109" s="87">
        <v>1395</v>
      </c>
      <c r="Q1109" s="87">
        <v>1395</v>
      </c>
    </row>
    <row r="1110" spans="2:17">
      <c r="B1110" s="87">
        <v>487</v>
      </c>
      <c r="C1110" s="87" t="s">
        <v>15</v>
      </c>
      <c r="D1110" s="87">
        <v>8</v>
      </c>
      <c r="E1110" s="87" t="s">
        <v>323</v>
      </c>
      <c r="F1110" s="87" t="s">
        <v>6</v>
      </c>
      <c r="G1110" s="87">
        <v>15</v>
      </c>
      <c r="H1110" s="87" t="s">
        <v>150</v>
      </c>
      <c r="I1110" s="87">
        <v>159</v>
      </c>
      <c r="J1110" s="87">
        <v>7</v>
      </c>
      <c r="K1110" s="87">
        <v>0</v>
      </c>
      <c r="L1110" s="87" t="s">
        <v>353</v>
      </c>
      <c r="M1110" s="124">
        <v>1</v>
      </c>
      <c r="N1110" s="124">
        <v>1</v>
      </c>
      <c r="O1110" s="87">
        <v>0.89875000000000005</v>
      </c>
      <c r="P1110" s="87">
        <v>1797.5</v>
      </c>
      <c r="Q1110" s="87">
        <v>1797.5</v>
      </c>
    </row>
    <row r="1111" spans="2:17">
      <c r="B1111" s="87">
        <v>488</v>
      </c>
      <c r="C1111" s="87" t="s">
        <v>15</v>
      </c>
      <c r="D1111" s="87">
        <v>8</v>
      </c>
      <c r="E1111" s="87" t="s">
        <v>323</v>
      </c>
      <c r="F1111" s="87" t="s">
        <v>7</v>
      </c>
      <c r="G1111" s="87">
        <v>15</v>
      </c>
      <c r="H1111" s="87" t="s">
        <v>170</v>
      </c>
      <c r="I1111" s="87">
        <v>183</v>
      </c>
      <c r="J1111" s="87">
        <v>8</v>
      </c>
      <c r="K1111" s="87">
        <v>0</v>
      </c>
      <c r="L1111" s="87" t="s">
        <v>353</v>
      </c>
      <c r="M1111" s="124">
        <v>1</v>
      </c>
      <c r="N1111" s="124">
        <v>1</v>
      </c>
      <c r="O1111" s="87">
        <v>0.96625000000000005</v>
      </c>
      <c r="P1111" s="87">
        <v>1932.5</v>
      </c>
      <c r="Q1111" s="87">
        <v>1932.5</v>
      </c>
    </row>
    <row r="1112" spans="2:17">
      <c r="B1112" s="87">
        <v>489</v>
      </c>
      <c r="C1112" s="87" t="s">
        <v>15</v>
      </c>
      <c r="D1112" s="87">
        <v>8</v>
      </c>
      <c r="E1112" s="87" t="s">
        <v>323</v>
      </c>
      <c r="F1112" s="87" t="s">
        <v>8</v>
      </c>
      <c r="G1112" s="87">
        <v>15</v>
      </c>
      <c r="H1112" s="87" t="s">
        <v>190</v>
      </c>
      <c r="I1112" s="87">
        <v>207</v>
      </c>
      <c r="J1112" s="87">
        <v>9</v>
      </c>
      <c r="K1112" s="87">
        <v>0</v>
      </c>
      <c r="L1112" s="87" t="s">
        <v>353</v>
      </c>
      <c r="M1112" s="124">
        <v>1</v>
      </c>
      <c r="N1112" s="124">
        <v>1</v>
      </c>
      <c r="O1112" s="87">
        <v>0.98875000000000002</v>
      </c>
      <c r="P1112" s="87">
        <v>1977.5</v>
      </c>
      <c r="Q1112" s="87">
        <v>1977.5</v>
      </c>
    </row>
    <row r="1113" spans="2:17">
      <c r="B1113" s="87">
        <v>490</v>
      </c>
      <c r="C1113" s="87" t="s">
        <v>15</v>
      </c>
      <c r="D1113" s="87">
        <v>8</v>
      </c>
      <c r="E1113" s="87" t="s">
        <v>323</v>
      </c>
      <c r="F1113" s="87" t="s">
        <v>9</v>
      </c>
      <c r="G1113" s="87">
        <v>15</v>
      </c>
      <c r="H1113" s="87" t="s">
        <v>210</v>
      </c>
      <c r="I1113" s="87">
        <v>231</v>
      </c>
      <c r="J1113" s="87">
        <v>10</v>
      </c>
      <c r="K1113" s="87">
        <v>0</v>
      </c>
      <c r="L1113" s="87" t="s">
        <v>353</v>
      </c>
      <c r="M1113" s="124">
        <v>1</v>
      </c>
      <c r="N1113" s="124">
        <v>1</v>
      </c>
      <c r="O1113" s="87">
        <v>0.99624999999999997</v>
      </c>
      <c r="P1113" s="87">
        <v>1992.5</v>
      </c>
      <c r="Q1113" s="87">
        <v>1992.5</v>
      </c>
    </row>
    <row r="1114" spans="2:17">
      <c r="B1114" s="87">
        <v>491</v>
      </c>
      <c r="C1114" s="87" t="s">
        <v>15</v>
      </c>
      <c r="D1114" s="87">
        <v>8</v>
      </c>
      <c r="E1114" s="87" t="s">
        <v>323</v>
      </c>
      <c r="F1114" s="87" t="s">
        <v>10</v>
      </c>
      <c r="G1114" s="87">
        <v>15</v>
      </c>
      <c r="H1114" s="87" t="s">
        <v>230</v>
      </c>
      <c r="I1114" s="87">
        <v>255</v>
      </c>
      <c r="J1114" s="87">
        <v>11</v>
      </c>
      <c r="K1114" s="87">
        <v>0</v>
      </c>
      <c r="L1114" s="87" t="s">
        <v>353</v>
      </c>
      <c r="M1114" s="124">
        <v>1</v>
      </c>
      <c r="N1114" s="124">
        <v>1</v>
      </c>
      <c r="O1114" s="87">
        <v>8.5000000000000006E-2</v>
      </c>
      <c r="P1114" s="87">
        <v>170</v>
      </c>
      <c r="Q1114" s="87">
        <v>170</v>
      </c>
    </row>
    <row r="1115" spans="2:17">
      <c r="B1115" s="87">
        <v>492</v>
      </c>
      <c r="C1115" s="87" t="s">
        <v>15</v>
      </c>
      <c r="D1115" s="87">
        <v>8</v>
      </c>
      <c r="E1115" s="87" t="s">
        <v>323</v>
      </c>
      <c r="F1115" s="87" t="s">
        <v>11</v>
      </c>
      <c r="G1115" s="87">
        <v>15</v>
      </c>
      <c r="H1115" s="87" t="s">
        <v>250</v>
      </c>
      <c r="I1115" s="87">
        <v>279</v>
      </c>
      <c r="J1115" s="87">
        <v>12</v>
      </c>
      <c r="K1115" s="87">
        <v>0</v>
      </c>
      <c r="L1115" s="87" t="s">
        <v>353</v>
      </c>
      <c r="M1115" s="124">
        <v>1</v>
      </c>
      <c r="N1115" s="124">
        <v>1</v>
      </c>
      <c r="O1115" s="87">
        <v>0.69499999999999995</v>
      </c>
      <c r="P1115" s="87">
        <v>1390</v>
      </c>
      <c r="Q1115" s="87">
        <v>1390</v>
      </c>
    </row>
    <row r="1116" spans="2:17">
      <c r="B1116" s="87">
        <v>493</v>
      </c>
      <c r="C1116" s="87" t="s">
        <v>15</v>
      </c>
      <c r="D1116" s="87">
        <v>8</v>
      </c>
      <c r="E1116" s="87" t="s">
        <v>323</v>
      </c>
      <c r="F1116" s="87" t="s">
        <v>12</v>
      </c>
      <c r="G1116" s="87">
        <v>15</v>
      </c>
      <c r="H1116" s="87" t="s">
        <v>270</v>
      </c>
      <c r="I1116" s="87">
        <v>303</v>
      </c>
      <c r="J1116" s="87">
        <v>13</v>
      </c>
      <c r="K1116" s="87">
        <v>0</v>
      </c>
      <c r="L1116" s="87" t="s">
        <v>353</v>
      </c>
      <c r="M1116" s="124">
        <v>1</v>
      </c>
      <c r="N1116" s="124">
        <v>1</v>
      </c>
      <c r="O1116" s="87">
        <v>0.89875000000000005</v>
      </c>
      <c r="P1116" s="87">
        <v>1797.5</v>
      </c>
      <c r="Q1116" s="87">
        <v>1797.5</v>
      </c>
    </row>
    <row r="1117" spans="2:17">
      <c r="B1117" s="87">
        <v>494</v>
      </c>
      <c r="C1117" s="87" t="s">
        <v>15</v>
      </c>
      <c r="D1117" s="87">
        <v>8</v>
      </c>
      <c r="E1117" s="87" t="s">
        <v>323</v>
      </c>
      <c r="F1117" s="87" t="s">
        <v>13</v>
      </c>
      <c r="G1117" s="87">
        <v>15</v>
      </c>
      <c r="H1117" s="87" t="s">
        <v>290</v>
      </c>
      <c r="I1117" s="87">
        <v>327</v>
      </c>
      <c r="J1117" s="87">
        <v>14</v>
      </c>
      <c r="K1117" s="87">
        <v>0</v>
      </c>
      <c r="L1117" s="87" t="s">
        <v>353</v>
      </c>
      <c r="M1117" s="124">
        <v>1</v>
      </c>
      <c r="N1117" s="124">
        <v>1</v>
      </c>
      <c r="O1117" s="87">
        <v>0.96625000000000005</v>
      </c>
      <c r="P1117" s="87">
        <v>1932.5</v>
      </c>
      <c r="Q1117" s="87">
        <v>1932.5</v>
      </c>
    </row>
    <row r="1118" spans="2:17">
      <c r="B1118" s="87">
        <v>495</v>
      </c>
      <c r="C1118" s="87" t="s">
        <v>15</v>
      </c>
      <c r="D1118" s="87">
        <v>8</v>
      </c>
      <c r="E1118" s="87" t="s">
        <v>323</v>
      </c>
      <c r="F1118" s="87" t="s">
        <v>14</v>
      </c>
      <c r="G1118" s="87">
        <v>15</v>
      </c>
      <c r="H1118" s="87" t="s">
        <v>310</v>
      </c>
      <c r="I1118" s="87">
        <v>351</v>
      </c>
      <c r="J1118" s="87">
        <v>15</v>
      </c>
      <c r="K1118" s="87">
        <v>0</v>
      </c>
      <c r="L1118" s="87" t="s">
        <v>353</v>
      </c>
      <c r="M1118" s="124">
        <v>1</v>
      </c>
      <c r="N1118" s="124">
        <v>1</v>
      </c>
      <c r="O1118" s="87">
        <v>0.98875000000000002</v>
      </c>
      <c r="P1118" s="87">
        <v>1977.5</v>
      </c>
      <c r="Q1118" s="87">
        <v>1977.5</v>
      </c>
    </row>
    <row r="1119" spans="2:17">
      <c r="B1119" s="87">
        <v>496</v>
      </c>
      <c r="C1119" s="87" t="s">
        <v>15</v>
      </c>
      <c r="D1119" s="87">
        <v>8</v>
      </c>
      <c r="E1119" s="87" t="s">
        <v>323</v>
      </c>
      <c r="F1119" s="87" t="s">
        <v>15</v>
      </c>
      <c r="G1119" s="87">
        <v>15</v>
      </c>
      <c r="H1119" s="87" t="s">
        <v>330</v>
      </c>
      <c r="I1119" s="87">
        <v>375</v>
      </c>
      <c r="J1119" s="87">
        <v>16</v>
      </c>
      <c r="K1119" s="87">
        <v>0</v>
      </c>
      <c r="L1119" s="87" t="s">
        <v>353</v>
      </c>
      <c r="M1119" s="124">
        <v>1</v>
      </c>
      <c r="N1119" s="124">
        <v>1</v>
      </c>
      <c r="O1119" s="87">
        <v>0.99624999999999997</v>
      </c>
      <c r="P1119" s="87">
        <v>1992.5</v>
      </c>
      <c r="Q1119" s="87">
        <v>1992.5</v>
      </c>
    </row>
    <row r="1120" spans="2:17">
      <c r="B1120" s="87">
        <v>497</v>
      </c>
      <c r="C1120" s="87" t="s">
        <v>15</v>
      </c>
      <c r="D1120" s="87">
        <v>8</v>
      </c>
      <c r="E1120" s="87" t="s">
        <v>323</v>
      </c>
      <c r="F1120" s="87" t="s">
        <v>0</v>
      </c>
      <c r="G1120" s="87">
        <v>16</v>
      </c>
      <c r="H1120" s="87" t="s">
        <v>31</v>
      </c>
      <c r="I1120" s="87">
        <v>16</v>
      </c>
      <c r="J1120" s="87">
        <v>1</v>
      </c>
      <c r="K1120" s="87">
        <v>0</v>
      </c>
      <c r="L1120" s="87" t="s">
        <v>353</v>
      </c>
      <c r="M1120" s="124">
        <v>1</v>
      </c>
      <c r="N1120" s="124">
        <v>1</v>
      </c>
      <c r="O1120" s="87">
        <v>2.75E-2</v>
      </c>
      <c r="P1120" s="87">
        <v>55</v>
      </c>
      <c r="Q1120" s="87">
        <v>55</v>
      </c>
    </row>
    <row r="1121" spans="2:17">
      <c r="B1121" s="87">
        <v>498</v>
      </c>
      <c r="C1121" s="87" t="s">
        <v>15</v>
      </c>
      <c r="D1121" s="87">
        <v>8</v>
      </c>
      <c r="E1121" s="87" t="s">
        <v>323</v>
      </c>
      <c r="F1121" s="87" t="s">
        <v>1</v>
      </c>
      <c r="G1121" s="87">
        <v>16</v>
      </c>
      <c r="H1121" s="87" t="s">
        <v>51</v>
      </c>
      <c r="I1121" s="87">
        <v>40</v>
      </c>
      <c r="J1121" s="87">
        <v>2</v>
      </c>
      <c r="K1121" s="87">
        <v>0</v>
      </c>
      <c r="L1121" s="87" t="s">
        <v>353</v>
      </c>
      <c r="M1121" s="124">
        <v>1</v>
      </c>
      <c r="N1121" s="124">
        <v>1</v>
      </c>
      <c r="O1121" s="87">
        <v>0.67625000000000002</v>
      </c>
      <c r="P1121" s="87">
        <v>1352.5</v>
      </c>
      <c r="Q1121" s="87">
        <v>1352.5</v>
      </c>
    </row>
    <row r="1122" spans="2:17">
      <c r="B1122" s="87">
        <v>499</v>
      </c>
      <c r="C1122" s="87" t="s">
        <v>15</v>
      </c>
      <c r="D1122" s="87">
        <v>8</v>
      </c>
      <c r="E1122" s="87" t="s">
        <v>323</v>
      </c>
      <c r="F1122" s="87" t="s">
        <v>2</v>
      </c>
      <c r="G1122" s="87">
        <v>16</v>
      </c>
      <c r="H1122" s="87" t="s">
        <v>71</v>
      </c>
      <c r="I1122" s="87">
        <v>64</v>
      </c>
      <c r="J1122" s="87">
        <v>3</v>
      </c>
      <c r="K1122" s="87">
        <v>0</v>
      </c>
      <c r="L1122" s="87" t="s">
        <v>353</v>
      </c>
      <c r="M1122" s="124">
        <v>1</v>
      </c>
      <c r="N1122" s="124">
        <v>1</v>
      </c>
      <c r="O1122" s="87">
        <v>0.89249999999999996</v>
      </c>
      <c r="P1122" s="87">
        <v>1785</v>
      </c>
      <c r="Q1122" s="87">
        <v>1785</v>
      </c>
    </row>
    <row r="1123" spans="2:17">
      <c r="B1123" s="87">
        <v>500</v>
      </c>
      <c r="C1123" s="87" t="s">
        <v>15</v>
      </c>
      <c r="D1123" s="87">
        <v>8</v>
      </c>
      <c r="E1123" s="87" t="s">
        <v>323</v>
      </c>
      <c r="F1123" s="87" t="s">
        <v>3</v>
      </c>
      <c r="G1123" s="87">
        <v>16</v>
      </c>
      <c r="H1123" s="87" t="s">
        <v>91</v>
      </c>
      <c r="I1123" s="87">
        <v>88</v>
      </c>
      <c r="J1123" s="87">
        <v>4</v>
      </c>
      <c r="K1123" s="87">
        <v>0</v>
      </c>
      <c r="L1123" s="87" t="s">
        <v>353</v>
      </c>
      <c r="M1123" s="124">
        <v>1</v>
      </c>
      <c r="N1123" s="124">
        <v>1</v>
      </c>
      <c r="O1123" s="87">
        <v>0.96375</v>
      </c>
      <c r="P1123" s="87">
        <v>1927.5</v>
      </c>
      <c r="Q1123" s="87">
        <v>1927.5</v>
      </c>
    </row>
    <row r="1124" spans="2:17">
      <c r="B1124" s="87">
        <v>501</v>
      </c>
      <c r="C1124" s="87" t="s">
        <v>15</v>
      </c>
      <c r="D1124" s="87">
        <v>8</v>
      </c>
      <c r="E1124" s="87" t="s">
        <v>323</v>
      </c>
      <c r="F1124" s="87" t="s">
        <v>4</v>
      </c>
      <c r="G1124" s="87">
        <v>16</v>
      </c>
      <c r="H1124" s="87" t="s">
        <v>111</v>
      </c>
      <c r="I1124" s="87">
        <v>112</v>
      </c>
      <c r="J1124" s="87">
        <v>5</v>
      </c>
      <c r="K1124" s="87">
        <v>0</v>
      </c>
      <c r="L1124" s="87" t="s">
        <v>353</v>
      </c>
      <c r="M1124" s="124">
        <v>1</v>
      </c>
      <c r="N1124" s="124">
        <v>1</v>
      </c>
      <c r="O1124" s="87">
        <v>9.1249999999999998E-2</v>
      </c>
      <c r="P1124" s="87">
        <v>182.5</v>
      </c>
      <c r="Q1124" s="87">
        <v>182.5</v>
      </c>
    </row>
    <row r="1125" spans="2:17">
      <c r="B1125" s="87">
        <v>502</v>
      </c>
      <c r="C1125" s="87" t="s">
        <v>15</v>
      </c>
      <c r="D1125" s="87">
        <v>8</v>
      </c>
      <c r="E1125" s="87" t="s">
        <v>323</v>
      </c>
      <c r="F1125" s="87" t="s">
        <v>5</v>
      </c>
      <c r="G1125" s="87">
        <v>16</v>
      </c>
      <c r="H1125" s="87" t="s">
        <v>131</v>
      </c>
      <c r="I1125" s="87">
        <v>136</v>
      </c>
      <c r="J1125" s="87">
        <v>6</v>
      </c>
      <c r="K1125" s="87">
        <v>0</v>
      </c>
      <c r="L1125" s="87" t="s">
        <v>353</v>
      </c>
      <c r="M1125" s="124">
        <v>1</v>
      </c>
      <c r="N1125" s="124">
        <v>1</v>
      </c>
      <c r="O1125" s="87">
        <v>0.69750000000000001</v>
      </c>
      <c r="P1125" s="87">
        <v>1395</v>
      </c>
      <c r="Q1125" s="87">
        <v>1395</v>
      </c>
    </row>
    <row r="1126" spans="2:17">
      <c r="B1126" s="87">
        <v>503</v>
      </c>
      <c r="C1126" s="87" t="s">
        <v>15</v>
      </c>
      <c r="D1126" s="87">
        <v>8</v>
      </c>
      <c r="E1126" s="87" t="s">
        <v>323</v>
      </c>
      <c r="F1126" s="87" t="s">
        <v>6</v>
      </c>
      <c r="G1126" s="87">
        <v>16</v>
      </c>
      <c r="H1126" s="87" t="s">
        <v>151</v>
      </c>
      <c r="I1126" s="87">
        <v>160</v>
      </c>
      <c r="J1126" s="87">
        <v>7</v>
      </c>
      <c r="K1126" s="87">
        <v>0</v>
      </c>
      <c r="L1126" s="87" t="s">
        <v>353</v>
      </c>
      <c r="M1126" s="124">
        <v>1</v>
      </c>
      <c r="N1126" s="124">
        <v>1</v>
      </c>
      <c r="O1126" s="87">
        <v>0.89875000000000005</v>
      </c>
      <c r="P1126" s="87">
        <v>1797.5</v>
      </c>
      <c r="Q1126" s="87">
        <v>1797.5</v>
      </c>
    </row>
    <row r="1127" spans="2:17">
      <c r="B1127" s="87">
        <v>504</v>
      </c>
      <c r="C1127" s="87" t="s">
        <v>15</v>
      </c>
      <c r="D1127" s="87">
        <v>8</v>
      </c>
      <c r="E1127" s="87" t="s">
        <v>323</v>
      </c>
      <c r="F1127" s="87" t="s">
        <v>7</v>
      </c>
      <c r="G1127" s="87">
        <v>16</v>
      </c>
      <c r="H1127" s="87" t="s">
        <v>171</v>
      </c>
      <c r="I1127" s="87">
        <v>184</v>
      </c>
      <c r="J1127" s="87">
        <v>8</v>
      </c>
      <c r="K1127" s="87">
        <v>0</v>
      </c>
      <c r="L1127" s="87" t="s">
        <v>353</v>
      </c>
      <c r="M1127" s="124">
        <v>1</v>
      </c>
      <c r="N1127" s="124">
        <v>1</v>
      </c>
      <c r="O1127" s="87">
        <v>0.96625000000000005</v>
      </c>
      <c r="P1127" s="87">
        <v>1932.5</v>
      </c>
      <c r="Q1127" s="87">
        <v>1932.5</v>
      </c>
    </row>
    <row r="1128" spans="2:17">
      <c r="B1128" s="87">
        <v>505</v>
      </c>
      <c r="C1128" s="87" t="s">
        <v>15</v>
      </c>
      <c r="D1128" s="87">
        <v>8</v>
      </c>
      <c r="E1128" s="87" t="s">
        <v>323</v>
      </c>
      <c r="F1128" s="87" t="s">
        <v>8</v>
      </c>
      <c r="G1128" s="87">
        <v>16</v>
      </c>
      <c r="H1128" s="87" t="s">
        <v>191</v>
      </c>
      <c r="I1128" s="87">
        <v>208</v>
      </c>
      <c r="J1128" s="87">
        <v>9</v>
      </c>
      <c r="K1128" s="87">
        <v>0</v>
      </c>
      <c r="L1128" s="87" t="s">
        <v>353</v>
      </c>
      <c r="M1128" s="124">
        <v>1</v>
      </c>
      <c r="N1128" s="124">
        <v>1</v>
      </c>
      <c r="O1128" s="87">
        <v>0.98875000000000002</v>
      </c>
      <c r="P1128" s="87">
        <v>1977.5</v>
      </c>
      <c r="Q1128" s="87">
        <v>1977.5</v>
      </c>
    </row>
    <row r="1129" spans="2:17">
      <c r="B1129" s="87">
        <v>506</v>
      </c>
      <c r="C1129" s="87" t="s">
        <v>15</v>
      </c>
      <c r="D1129" s="87">
        <v>8</v>
      </c>
      <c r="E1129" s="87" t="s">
        <v>323</v>
      </c>
      <c r="F1129" s="87" t="s">
        <v>9</v>
      </c>
      <c r="G1129" s="87">
        <v>16</v>
      </c>
      <c r="H1129" s="87" t="s">
        <v>211</v>
      </c>
      <c r="I1129" s="87">
        <v>232</v>
      </c>
      <c r="J1129" s="87">
        <v>10</v>
      </c>
      <c r="K1129" s="87">
        <v>0</v>
      </c>
      <c r="L1129" s="87" t="s">
        <v>353</v>
      </c>
      <c r="M1129" s="124">
        <v>1</v>
      </c>
      <c r="N1129" s="124">
        <v>1</v>
      </c>
      <c r="O1129" s="87">
        <v>0.99624999999999997</v>
      </c>
      <c r="P1129" s="87">
        <v>1992.5</v>
      </c>
      <c r="Q1129" s="87">
        <v>1992.5</v>
      </c>
    </row>
    <row r="1130" spans="2:17">
      <c r="B1130" s="87">
        <v>507</v>
      </c>
      <c r="C1130" s="87" t="s">
        <v>15</v>
      </c>
      <c r="D1130" s="87">
        <v>8</v>
      </c>
      <c r="E1130" s="87" t="s">
        <v>323</v>
      </c>
      <c r="F1130" s="87" t="s">
        <v>10</v>
      </c>
      <c r="G1130" s="87">
        <v>16</v>
      </c>
      <c r="H1130" s="87" t="s">
        <v>231</v>
      </c>
      <c r="I1130" s="87">
        <v>256</v>
      </c>
      <c r="J1130" s="87">
        <v>11</v>
      </c>
      <c r="K1130" s="87">
        <v>0</v>
      </c>
      <c r="L1130" s="87" t="s">
        <v>353</v>
      </c>
      <c r="M1130" s="124">
        <v>1</v>
      </c>
      <c r="N1130" s="124">
        <v>1</v>
      </c>
      <c r="O1130" s="87">
        <v>8.5000000000000006E-2</v>
      </c>
      <c r="P1130" s="87">
        <v>170</v>
      </c>
      <c r="Q1130" s="87">
        <v>170</v>
      </c>
    </row>
    <row r="1131" spans="2:17">
      <c r="B1131" s="87">
        <v>508</v>
      </c>
      <c r="C1131" s="87" t="s">
        <v>15</v>
      </c>
      <c r="D1131" s="87">
        <v>8</v>
      </c>
      <c r="E1131" s="87" t="s">
        <v>323</v>
      </c>
      <c r="F1131" s="87" t="s">
        <v>11</v>
      </c>
      <c r="G1131" s="87">
        <v>16</v>
      </c>
      <c r="H1131" s="87" t="s">
        <v>251</v>
      </c>
      <c r="I1131" s="87">
        <v>280</v>
      </c>
      <c r="J1131" s="87">
        <v>12</v>
      </c>
      <c r="K1131" s="87">
        <v>0</v>
      </c>
      <c r="L1131" s="87" t="s">
        <v>353</v>
      </c>
      <c r="M1131" s="124">
        <v>1</v>
      </c>
      <c r="N1131" s="124">
        <v>1</v>
      </c>
      <c r="O1131" s="87">
        <v>0.69499999999999995</v>
      </c>
      <c r="P1131" s="87">
        <v>1390</v>
      </c>
      <c r="Q1131" s="87">
        <v>1390</v>
      </c>
    </row>
    <row r="1132" spans="2:17">
      <c r="B1132" s="87">
        <v>509</v>
      </c>
      <c r="C1132" s="87" t="s">
        <v>15</v>
      </c>
      <c r="D1132" s="87">
        <v>8</v>
      </c>
      <c r="E1132" s="87" t="s">
        <v>323</v>
      </c>
      <c r="F1132" s="87" t="s">
        <v>12</v>
      </c>
      <c r="G1132" s="87">
        <v>16</v>
      </c>
      <c r="H1132" s="87" t="s">
        <v>271</v>
      </c>
      <c r="I1132" s="87">
        <v>304</v>
      </c>
      <c r="J1132" s="87">
        <v>13</v>
      </c>
      <c r="K1132" s="87">
        <v>0</v>
      </c>
      <c r="L1132" s="87" t="s">
        <v>353</v>
      </c>
      <c r="M1132" s="124">
        <v>1</v>
      </c>
      <c r="N1132" s="124">
        <v>1</v>
      </c>
      <c r="O1132" s="87">
        <v>0.89875000000000005</v>
      </c>
      <c r="P1132" s="87">
        <v>1797.5</v>
      </c>
      <c r="Q1132" s="87">
        <v>1797.5</v>
      </c>
    </row>
    <row r="1133" spans="2:17">
      <c r="B1133" s="87">
        <v>510</v>
      </c>
      <c r="C1133" s="87" t="s">
        <v>15</v>
      </c>
      <c r="D1133" s="87">
        <v>8</v>
      </c>
      <c r="E1133" s="87" t="s">
        <v>323</v>
      </c>
      <c r="F1133" s="87" t="s">
        <v>13</v>
      </c>
      <c r="G1133" s="87">
        <v>16</v>
      </c>
      <c r="H1133" s="87" t="s">
        <v>291</v>
      </c>
      <c r="I1133" s="87">
        <v>328</v>
      </c>
      <c r="J1133" s="87">
        <v>14</v>
      </c>
      <c r="K1133" s="87">
        <v>0</v>
      </c>
      <c r="L1133" s="87" t="s">
        <v>353</v>
      </c>
      <c r="M1133" s="124">
        <v>1</v>
      </c>
      <c r="N1133" s="124">
        <v>1</v>
      </c>
      <c r="O1133" s="87">
        <v>0.96625000000000005</v>
      </c>
      <c r="P1133" s="87">
        <v>1932.5</v>
      </c>
      <c r="Q1133" s="87">
        <v>1932.5</v>
      </c>
    </row>
    <row r="1134" spans="2:17">
      <c r="B1134" s="87">
        <v>511</v>
      </c>
      <c r="C1134" s="87" t="s">
        <v>15</v>
      </c>
      <c r="D1134" s="87">
        <v>8</v>
      </c>
      <c r="E1134" s="87" t="s">
        <v>323</v>
      </c>
      <c r="F1134" s="87" t="s">
        <v>14</v>
      </c>
      <c r="G1134" s="87">
        <v>16</v>
      </c>
      <c r="H1134" s="87" t="s">
        <v>311</v>
      </c>
      <c r="I1134" s="87">
        <v>352</v>
      </c>
      <c r="J1134" s="87">
        <v>15</v>
      </c>
      <c r="K1134" s="87">
        <v>0</v>
      </c>
      <c r="L1134" s="87" t="s">
        <v>353</v>
      </c>
      <c r="M1134" s="124">
        <v>1</v>
      </c>
      <c r="N1134" s="124">
        <v>1</v>
      </c>
      <c r="O1134" s="87">
        <v>0.98875000000000002</v>
      </c>
      <c r="P1134" s="87">
        <v>1977.5</v>
      </c>
      <c r="Q1134" s="87">
        <v>1977.5</v>
      </c>
    </row>
    <row r="1135" spans="2:17">
      <c r="B1135" s="87">
        <v>512</v>
      </c>
      <c r="C1135" s="87" t="s">
        <v>15</v>
      </c>
      <c r="D1135" s="87">
        <v>8</v>
      </c>
      <c r="E1135" s="87" t="s">
        <v>323</v>
      </c>
      <c r="F1135" s="87" t="s">
        <v>15</v>
      </c>
      <c r="G1135" s="87">
        <v>16</v>
      </c>
      <c r="H1135" s="87" t="s">
        <v>331</v>
      </c>
      <c r="I1135" s="87">
        <v>376</v>
      </c>
      <c r="J1135" s="87">
        <v>16</v>
      </c>
      <c r="K1135" s="87">
        <v>0</v>
      </c>
      <c r="L1135" s="87" t="s">
        <v>353</v>
      </c>
      <c r="M1135" s="124">
        <v>1</v>
      </c>
      <c r="N1135" s="124">
        <v>1</v>
      </c>
      <c r="O1135" s="87">
        <v>0.99624999999999997</v>
      </c>
      <c r="P1135" s="87">
        <v>1992.5</v>
      </c>
      <c r="Q1135" s="87">
        <v>1992.5</v>
      </c>
    </row>
    <row r="1136" spans="2:17">
      <c r="B1136" s="87">
        <v>513</v>
      </c>
      <c r="C1136" s="87" t="s">
        <v>7</v>
      </c>
      <c r="D1136" s="87">
        <v>2</v>
      </c>
      <c r="E1136" s="87" t="s">
        <v>157</v>
      </c>
      <c r="F1136" s="87" t="s">
        <v>0</v>
      </c>
      <c r="G1136" s="87">
        <v>20</v>
      </c>
      <c r="H1136" s="87" t="s">
        <v>34</v>
      </c>
      <c r="I1136" s="87">
        <v>20</v>
      </c>
      <c r="J1136" s="87">
        <v>1</v>
      </c>
      <c r="K1136" s="87">
        <v>2</v>
      </c>
      <c r="L1136" s="87" t="s">
        <v>495</v>
      </c>
      <c r="M1136" s="87" t="s">
        <v>406</v>
      </c>
      <c r="N1136" s="87">
        <v>25000</v>
      </c>
      <c r="O1136" s="87">
        <v>450.23148148148147</v>
      </c>
      <c r="P1136" s="87">
        <v>1945</v>
      </c>
      <c r="Q1136" s="87">
        <v>1945</v>
      </c>
    </row>
    <row r="1137" spans="2:17">
      <c r="B1137" s="87">
        <v>514</v>
      </c>
      <c r="C1137" s="87" t="s">
        <v>7</v>
      </c>
      <c r="D1137" s="87">
        <v>2</v>
      </c>
      <c r="E1137" s="87" t="s">
        <v>157</v>
      </c>
      <c r="F1137" s="87" t="s">
        <v>1</v>
      </c>
      <c r="G1137" s="87">
        <v>20</v>
      </c>
      <c r="H1137" s="87" t="s">
        <v>54</v>
      </c>
      <c r="I1137" s="87">
        <v>44</v>
      </c>
      <c r="J1137" s="87">
        <v>2</v>
      </c>
      <c r="K1137" s="87">
        <v>2</v>
      </c>
      <c r="L1137" s="87" t="s">
        <v>495</v>
      </c>
      <c r="M1137" s="87" t="s">
        <v>406</v>
      </c>
      <c r="N1137" s="87">
        <v>25000</v>
      </c>
      <c r="O1137" s="87">
        <v>149.88425925925927</v>
      </c>
      <c r="P1137" s="87">
        <v>647.5</v>
      </c>
      <c r="Q1137" s="87">
        <v>647.5</v>
      </c>
    </row>
    <row r="1138" spans="2:17">
      <c r="B1138" s="87">
        <v>515</v>
      </c>
      <c r="C1138" s="87" t="s">
        <v>7</v>
      </c>
      <c r="D1138" s="87">
        <v>2</v>
      </c>
      <c r="E1138" s="87" t="s">
        <v>157</v>
      </c>
      <c r="F1138" s="87" t="s">
        <v>2</v>
      </c>
      <c r="G1138" s="87">
        <v>20</v>
      </c>
      <c r="H1138" s="87" t="s">
        <v>74</v>
      </c>
      <c r="I1138" s="87">
        <v>68</v>
      </c>
      <c r="J1138" s="87">
        <v>3</v>
      </c>
      <c r="K1138" s="87">
        <v>2</v>
      </c>
      <c r="L1138" s="87" t="s">
        <v>495</v>
      </c>
      <c r="M1138" s="87" t="s">
        <v>406</v>
      </c>
      <c r="N1138" s="87">
        <v>25000</v>
      </c>
      <c r="O1138" s="87">
        <v>49.768518518518519</v>
      </c>
      <c r="P1138" s="87">
        <v>215</v>
      </c>
      <c r="Q1138" s="87">
        <v>215</v>
      </c>
    </row>
    <row r="1139" spans="2:17">
      <c r="B1139" s="87">
        <v>516</v>
      </c>
      <c r="C1139" s="87" t="s">
        <v>7</v>
      </c>
      <c r="D1139" s="87">
        <v>2</v>
      </c>
      <c r="E1139" s="87" t="s">
        <v>157</v>
      </c>
      <c r="F1139" s="87" t="s">
        <v>3</v>
      </c>
      <c r="G1139" s="87">
        <v>20</v>
      </c>
      <c r="H1139" s="87" t="s">
        <v>94</v>
      </c>
      <c r="I1139" s="87">
        <v>92</v>
      </c>
      <c r="J1139" s="87">
        <v>4</v>
      </c>
      <c r="K1139" s="87">
        <v>2</v>
      </c>
      <c r="L1139" s="87" t="s">
        <v>495</v>
      </c>
      <c r="M1139" s="87" t="s">
        <v>406</v>
      </c>
      <c r="N1139" s="87">
        <v>25000</v>
      </c>
      <c r="O1139" s="87">
        <v>16.782407407407405</v>
      </c>
      <c r="P1139" s="87">
        <v>72.5</v>
      </c>
      <c r="Q1139" s="87">
        <v>72.5</v>
      </c>
    </row>
    <row r="1140" spans="2:17">
      <c r="B1140" s="87">
        <v>517</v>
      </c>
      <c r="C1140" s="87" t="s">
        <v>7</v>
      </c>
      <c r="D1140" s="87">
        <v>3</v>
      </c>
      <c r="E1140" s="87" t="s">
        <v>158</v>
      </c>
      <c r="F1140" s="87" t="s">
        <v>4</v>
      </c>
      <c r="G1140" s="87">
        <v>20</v>
      </c>
      <c r="H1140" s="87" t="s">
        <v>114</v>
      </c>
      <c r="I1140" s="87">
        <v>116</v>
      </c>
      <c r="J1140" s="87">
        <v>5</v>
      </c>
      <c r="K1140" s="87">
        <v>2</v>
      </c>
      <c r="L1140" s="87" t="s">
        <v>495</v>
      </c>
      <c r="M1140" s="87" t="s">
        <v>407</v>
      </c>
      <c r="N1140" s="87">
        <v>330</v>
      </c>
      <c r="O1140" s="87">
        <v>5.5534722222222221</v>
      </c>
      <c r="P1140" s="87">
        <v>1817.5</v>
      </c>
      <c r="Q1140" s="87">
        <v>1817.5</v>
      </c>
    </row>
    <row r="1141" spans="2:17">
      <c r="B1141" s="87">
        <v>518</v>
      </c>
      <c r="C1141" s="87" t="s">
        <v>7</v>
      </c>
      <c r="D1141" s="87">
        <v>3</v>
      </c>
      <c r="E1141" s="87" t="s">
        <v>158</v>
      </c>
      <c r="F1141" s="87" t="s">
        <v>5</v>
      </c>
      <c r="G1141" s="87">
        <v>20</v>
      </c>
      <c r="H1141" s="87" t="s">
        <v>134</v>
      </c>
      <c r="I1141" s="87">
        <v>140</v>
      </c>
      <c r="J1141" s="87">
        <v>6</v>
      </c>
      <c r="K1141" s="87">
        <v>2</v>
      </c>
      <c r="L1141" s="87" t="s">
        <v>495</v>
      </c>
      <c r="M1141" s="87" t="s">
        <v>407</v>
      </c>
      <c r="N1141" s="87">
        <v>330</v>
      </c>
      <c r="O1141" s="87">
        <v>1.8486111111111112</v>
      </c>
      <c r="P1141" s="87">
        <v>605</v>
      </c>
      <c r="Q1141" s="87">
        <v>605</v>
      </c>
    </row>
    <row r="1142" spans="2:17">
      <c r="B1142" s="87">
        <v>519</v>
      </c>
      <c r="C1142" s="87" t="s">
        <v>7</v>
      </c>
      <c r="D1142" s="87">
        <v>3</v>
      </c>
      <c r="E1142" s="87" t="s">
        <v>158</v>
      </c>
      <c r="F1142" s="87" t="s">
        <v>6</v>
      </c>
      <c r="G1142" s="87">
        <v>20</v>
      </c>
      <c r="H1142" s="87" t="s">
        <v>154</v>
      </c>
      <c r="I1142" s="87">
        <v>164</v>
      </c>
      <c r="J1142" s="87">
        <v>7</v>
      </c>
      <c r="K1142" s="87">
        <v>2</v>
      </c>
      <c r="L1142" s="87" t="s">
        <v>495</v>
      </c>
      <c r="M1142" s="87" t="s">
        <v>407</v>
      </c>
      <c r="N1142" s="87">
        <v>330</v>
      </c>
      <c r="O1142" s="87">
        <v>0.61875000000000002</v>
      </c>
      <c r="P1142" s="87">
        <v>202.5</v>
      </c>
      <c r="Q1142" s="87">
        <v>202.5</v>
      </c>
    </row>
    <row r="1143" spans="2:17">
      <c r="B1143" s="87">
        <v>520</v>
      </c>
      <c r="C1143" s="87" t="s">
        <v>7</v>
      </c>
      <c r="D1143" s="87">
        <v>3</v>
      </c>
      <c r="E1143" s="87" t="s">
        <v>158</v>
      </c>
      <c r="F1143" s="87" t="s">
        <v>7</v>
      </c>
      <c r="G1143" s="87">
        <v>20</v>
      </c>
      <c r="H1143" s="87" t="s">
        <v>174</v>
      </c>
      <c r="I1143" s="87">
        <v>188</v>
      </c>
      <c r="J1143" s="87">
        <v>8</v>
      </c>
      <c r="K1143" s="87">
        <v>2</v>
      </c>
      <c r="L1143" s="87" t="s">
        <v>495</v>
      </c>
      <c r="M1143" s="87" t="s">
        <v>407</v>
      </c>
      <c r="N1143" s="87">
        <v>330</v>
      </c>
      <c r="O1143" s="87">
        <v>0.20625000000000002</v>
      </c>
      <c r="P1143" s="87">
        <v>67.5</v>
      </c>
      <c r="Q1143" s="87">
        <v>67.5</v>
      </c>
    </row>
    <row r="1144" spans="2:17">
      <c r="B1144" s="87">
        <v>521</v>
      </c>
      <c r="C1144" s="87" t="s">
        <v>7</v>
      </c>
      <c r="D1144" s="87">
        <v>3</v>
      </c>
      <c r="E1144" s="87" t="s">
        <v>158</v>
      </c>
      <c r="F1144" s="87" t="s">
        <v>8</v>
      </c>
      <c r="G1144" s="87">
        <v>20</v>
      </c>
      <c r="H1144" s="87" t="s">
        <v>194</v>
      </c>
      <c r="I1144" s="87">
        <v>212</v>
      </c>
      <c r="J1144" s="87">
        <v>9</v>
      </c>
      <c r="K1144" s="87">
        <v>2</v>
      </c>
      <c r="L1144" s="87" t="s">
        <v>495</v>
      </c>
      <c r="M1144" s="87" t="s">
        <v>407</v>
      </c>
      <c r="N1144" s="87">
        <v>330</v>
      </c>
      <c r="O1144" s="87">
        <v>6.8749999999999992E-2</v>
      </c>
      <c r="P1144" s="87">
        <v>22.5</v>
      </c>
      <c r="Q1144" s="87">
        <v>22.5</v>
      </c>
    </row>
    <row r="1145" spans="2:17">
      <c r="B1145" s="87">
        <v>522</v>
      </c>
      <c r="C1145" s="87" t="s">
        <v>7</v>
      </c>
      <c r="D1145" s="87">
        <v>3</v>
      </c>
      <c r="E1145" s="87" t="s">
        <v>158</v>
      </c>
      <c r="F1145" s="87" t="s">
        <v>9</v>
      </c>
      <c r="G1145" s="87">
        <v>20</v>
      </c>
      <c r="H1145" s="87" t="s">
        <v>214</v>
      </c>
      <c r="I1145" s="87">
        <v>236</v>
      </c>
      <c r="J1145" s="87">
        <v>10</v>
      </c>
      <c r="K1145" s="87">
        <v>2</v>
      </c>
      <c r="L1145" s="87" t="s">
        <v>495</v>
      </c>
      <c r="M1145" s="87" t="s">
        <v>407</v>
      </c>
      <c r="N1145" s="87">
        <v>330</v>
      </c>
      <c r="O1145" s="87">
        <v>2.2916666666666669E-2</v>
      </c>
      <c r="P1145" s="87">
        <v>7.5</v>
      </c>
      <c r="Q1145" s="87">
        <v>7.5</v>
      </c>
    </row>
    <row r="1146" spans="2:17">
      <c r="B1146" s="87">
        <v>523</v>
      </c>
      <c r="C1146" s="87" t="s">
        <v>7</v>
      </c>
      <c r="D1146" s="87">
        <v>5</v>
      </c>
      <c r="E1146" s="87" t="s">
        <v>160</v>
      </c>
      <c r="F1146" s="87" t="s">
        <v>10</v>
      </c>
      <c r="G1146" s="87">
        <v>20</v>
      </c>
      <c r="H1146" s="87" t="s">
        <v>234</v>
      </c>
      <c r="I1146" s="87">
        <v>260</v>
      </c>
      <c r="J1146" s="87">
        <v>11</v>
      </c>
      <c r="K1146" s="87">
        <v>2</v>
      </c>
      <c r="L1146" s="87" t="s">
        <v>495</v>
      </c>
      <c r="M1146" s="87" t="s">
        <v>408</v>
      </c>
      <c r="N1146" s="87">
        <v>0.45</v>
      </c>
      <c r="O1146" s="87">
        <v>7.6249999999999998E-3</v>
      </c>
      <c r="P1146" s="87">
        <v>1830</v>
      </c>
      <c r="Q1146" s="87">
        <v>1830</v>
      </c>
    </row>
    <row r="1147" spans="2:17">
      <c r="B1147" s="87">
        <v>524</v>
      </c>
      <c r="C1147" s="87" t="s">
        <v>7</v>
      </c>
      <c r="D1147" s="87">
        <v>5</v>
      </c>
      <c r="E1147" s="87" t="s">
        <v>160</v>
      </c>
      <c r="F1147" s="87" t="s">
        <v>11</v>
      </c>
      <c r="G1147" s="87">
        <v>20</v>
      </c>
      <c r="H1147" s="87" t="s">
        <v>254</v>
      </c>
      <c r="I1147" s="87">
        <v>284</v>
      </c>
      <c r="J1147" s="87">
        <v>12</v>
      </c>
      <c r="K1147" s="87">
        <v>2</v>
      </c>
      <c r="L1147" s="87" t="s">
        <v>495</v>
      </c>
      <c r="M1147" s="87" t="s">
        <v>408</v>
      </c>
      <c r="N1147" s="87">
        <v>0.45</v>
      </c>
      <c r="O1147" s="87">
        <v>2.5416666666666669E-3</v>
      </c>
      <c r="P1147" s="87">
        <v>610</v>
      </c>
      <c r="Q1147" s="87">
        <v>610</v>
      </c>
    </row>
    <row r="1148" spans="2:17">
      <c r="B1148" s="87">
        <v>525</v>
      </c>
      <c r="C1148" s="87" t="s">
        <v>7</v>
      </c>
      <c r="D1148" s="87">
        <v>5</v>
      </c>
      <c r="E1148" s="87" t="s">
        <v>160</v>
      </c>
      <c r="F1148" s="87" t="s">
        <v>12</v>
      </c>
      <c r="G1148" s="87">
        <v>20</v>
      </c>
      <c r="H1148" s="87" t="s">
        <v>274</v>
      </c>
      <c r="I1148" s="87">
        <v>308</v>
      </c>
      <c r="J1148" s="87">
        <v>13</v>
      </c>
      <c r="K1148" s="87">
        <v>2</v>
      </c>
      <c r="L1148" s="87" t="s">
        <v>495</v>
      </c>
      <c r="M1148" s="87" t="s">
        <v>408</v>
      </c>
      <c r="N1148" s="87">
        <v>0.45</v>
      </c>
      <c r="O1148" s="87">
        <v>8.437500000000001E-4</v>
      </c>
      <c r="P1148" s="87">
        <v>202.5</v>
      </c>
      <c r="Q1148" s="87">
        <v>202.5</v>
      </c>
    </row>
    <row r="1149" spans="2:17">
      <c r="B1149" s="87">
        <v>526</v>
      </c>
      <c r="C1149" s="87" t="s">
        <v>7</v>
      </c>
      <c r="D1149" s="87">
        <v>5</v>
      </c>
      <c r="E1149" s="87" t="s">
        <v>160</v>
      </c>
      <c r="F1149" s="87" t="s">
        <v>13</v>
      </c>
      <c r="G1149" s="87">
        <v>20</v>
      </c>
      <c r="H1149" s="87" t="s">
        <v>294</v>
      </c>
      <c r="I1149" s="87">
        <v>332</v>
      </c>
      <c r="J1149" s="87">
        <v>14</v>
      </c>
      <c r="K1149" s="87">
        <v>2</v>
      </c>
      <c r="L1149" s="87" t="s">
        <v>495</v>
      </c>
      <c r="M1149" s="87" t="s">
        <v>408</v>
      </c>
      <c r="N1149" s="87">
        <v>0.45</v>
      </c>
      <c r="O1149" s="87">
        <v>2.8125000000000003E-4</v>
      </c>
      <c r="P1149" s="87">
        <v>67.5</v>
      </c>
      <c r="Q1149" s="87">
        <v>67.5</v>
      </c>
    </row>
    <row r="1150" spans="2:17">
      <c r="B1150" s="87">
        <v>527</v>
      </c>
      <c r="C1150" s="87" t="s">
        <v>7</v>
      </c>
      <c r="D1150" s="87">
        <v>5</v>
      </c>
      <c r="E1150" s="87" t="s">
        <v>160</v>
      </c>
      <c r="F1150" s="87" t="s">
        <v>14</v>
      </c>
      <c r="G1150" s="87">
        <v>20</v>
      </c>
      <c r="H1150" s="87" t="s">
        <v>314</v>
      </c>
      <c r="I1150" s="87">
        <v>356</v>
      </c>
      <c r="J1150" s="87">
        <v>15</v>
      </c>
      <c r="K1150" s="87">
        <v>2</v>
      </c>
      <c r="L1150" s="87" t="s">
        <v>495</v>
      </c>
      <c r="M1150" s="87" t="s">
        <v>408</v>
      </c>
      <c r="N1150" s="87">
        <v>0.45</v>
      </c>
      <c r="O1150" s="87">
        <v>9.3750000000000002E-5</v>
      </c>
      <c r="P1150" s="87">
        <v>22.5</v>
      </c>
      <c r="Q1150" s="87">
        <v>22.5</v>
      </c>
    </row>
    <row r="1151" spans="2:17">
      <c r="B1151" s="87">
        <v>528</v>
      </c>
      <c r="C1151" s="87" t="s">
        <v>7</v>
      </c>
      <c r="D1151" s="87">
        <v>5</v>
      </c>
      <c r="E1151" s="87" t="s">
        <v>160</v>
      </c>
      <c r="F1151" s="87" t="s">
        <v>15</v>
      </c>
      <c r="G1151" s="87">
        <v>20</v>
      </c>
      <c r="H1151" s="87" t="s">
        <v>334</v>
      </c>
      <c r="I1151" s="87">
        <v>380</v>
      </c>
      <c r="J1151" s="87">
        <v>16</v>
      </c>
      <c r="K1151" s="87">
        <v>2</v>
      </c>
      <c r="L1151" s="87" t="s">
        <v>495</v>
      </c>
      <c r="M1151" s="87" t="s">
        <v>408</v>
      </c>
      <c r="N1151" s="87">
        <v>0.45</v>
      </c>
      <c r="O1151" s="87">
        <v>3.1250000000000001E-5</v>
      </c>
      <c r="P1151" s="87">
        <v>7.5</v>
      </c>
      <c r="Q1151" s="87">
        <v>7.5</v>
      </c>
    </row>
    <row r="1152" spans="2:17">
      <c r="B1152" s="87">
        <v>529</v>
      </c>
      <c r="C1152" s="87" t="s">
        <v>7</v>
      </c>
      <c r="D1152" s="87">
        <v>2</v>
      </c>
      <c r="E1152" s="87" t="s">
        <v>157</v>
      </c>
      <c r="F1152" s="87" t="s">
        <v>0</v>
      </c>
      <c r="G1152" s="87">
        <v>21</v>
      </c>
      <c r="H1152" s="87" t="s">
        <v>35</v>
      </c>
      <c r="I1152" s="87">
        <v>21</v>
      </c>
      <c r="J1152" s="87">
        <v>1</v>
      </c>
      <c r="K1152" s="87">
        <v>2</v>
      </c>
      <c r="L1152" s="87" t="s">
        <v>495</v>
      </c>
      <c r="M1152" s="87" t="s">
        <v>406</v>
      </c>
      <c r="N1152" s="87">
        <v>25000</v>
      </c>
      <c r="O1152" s="87">
        <v>450.23148148148147</v>
      </c>
      <c r="P1152" s="87">
        <v>1945</v>
      </c>
      <c r="Q1152" s="87">
        <v>1945</v>
      </c>
    </row>
    <row r="1153" spans="2:17">
      <c r="B1153" s="87">
        <v>530</v>
      </c>
      <c r="C1153" s="87" t="s">
        <v>7</v>
      </c>
      <c r="D1153" s="87">
        <v>2</v>
      </c>
      <c r="E1153" s="87" t="s">
        <v>157</v>
      </c>
      <c r="F1153" s="87" t="s">
        <v>1</v>
      </c>
      <c r="G1153" s="87">
        <v>21</v>
      </c>
      <c r="H1153" s="87" t="s">
        <v>55</v>
      </c>
      <c r="I1153" s="87">
        <v>45</v>
      </c>
      <c r="J1153" s="87">
        <v>2</v>
      </c>
      <c r="K1153" s="87">
        <v>2</v>
      </c>
      <c r="L1153" s="87" t="s">
        <v>495</v>
      </c>
      <c r="M1153" s="87" t="s">
        <v>406</v>
      </c>
      <c r="N1153" s="87">
        <v>25000</v>
      </c>
      <c r="O1153" s="87">
        <v>149.88425925925927</v>
      </c>
      <c r="P1153" s="87">
        <v>647.5</v>
      </c>
      <c r="Q1153" s="87">
        <v>647.5</v>
      </c>
    </row>
    <row r="1154" spans="2:17">
      <c r="B1154" s="87">
        <v>531</v>
      </c>
      <c r="C1154" s="87" t="s">
        <v>7</v>
      </c>
      <c r="D1154" s="87">
        <v>2</v>
      </c>
      <c r="E1154" s="87" t="s">
        <v>157</v>
      </c>
      <c r="F1154" s="87" t="s">
        <v>2</v>
      </c>
      <c r="G1154" s="87">
        <v>21</v>
      </c>
      <c r="H1154" s="87" t="s">
        <v>75</v>
      </c>
      <c r="I1154" s="87">
        <v>69</v>
      </c>
      <c r="J1154" s="87">
        <v>3</v>
      </c>
      <c r="K1154" s="87">
        <v>2</v>
      </c>
      <c r="L1154" s="87" t="s">
        <v>495</v>
      </c>
      <c r="M1154" s="87" t="s">
        <v>406</v>
      </c>
      <c r="N1154" s="87">
        <v>25000</v>
      </c>
      <c r="O1154" s="87">
        <v>49.768518518518519</v>
      </c>
      <c r="P1154" s="87">
        <v>215</v>
      </c>
      <c r="Q1154" s="87">
        <v>215</v>
      </c>
    </row>
    <row r="1155" spans="2:17">
      <c r="B1155" s="87">
        <v>532</v>
      </c>
      <c r="C1155" s="87" t="s">
        <v>7</v>
      </c>
      <c r="D1155" s="87">
        <v>2</v>
      </c>
      <c r="E1155" s="87" t="s">
        <v>157</v>
      </c>
      <c r="F1155" s="87" t="s">
        <v>3</v>
      </c>
      <c r="G1155" s="87">
        <v>21</v>
      </c>
      <c r="H1155" s="87" t="s">
        <v>95</v>
      </c>
      <c r="I1155" s="87">
        <v>93</v>
      </c>
      <c r="J1155" s="87">
        <v>4</v>
      </c>
      <c r="K1155" s="87">
        <v>2</v>
      </c>
      <c r="L1155" s="87" t="s">
        <v>495</v>
      </c>
      <c r="M1155" s="87" t="s">
        <v>406</v>
      </c>
      <c r="N1155" s="87">
        <v>25000</v>
      </c>
      <c r="O1155" s="87">
        <v>16.782407407407405</v>
      </c>
      <c r="P1155" s="87">
        <v>72.5</v>
      </c>
      <c r="Q1155" s="87">
        <v>72.5</v>
      </c>
    </row>
    <row r="1156" spans="2:17">
      <c r="B1156" s="87">
        <v>533</v>
      </c>
      <c r="C1156" s="87" t="s">
        <v>7</v>
      </c>
      <c r="D1156" s="87">
        <v>4</v>
      </c>
      <c r="E1156" s="87" t="s">
        <v>159</v>
      </c>
      <c r="F1156" s="87" t="s">
        <v>4</v>
      </c>
      <c r="G1156" s="87">
        <v>21</v>
      </c>
      <c r="H1156" s="87" t="s">
        <v>115</v>
      </c>
      <c r="I1156" s="87">
        <v>117</v>
      </c>
      <c r="J1156" s="87">
        <v>5</v>
      </c>
      <c r="K1156" s="87">
        <v>2</v>
      </c>
      <c r="L1156" s="87" t="s">
        <v>495</v>
      </c>
      <c r="M1156" s="87" t="s">
        <v>407</v>
      </c>
      <c r="N1156" s="87">
        <v>330</v>
      </c>
      <c r="O1156" s="87">
        <v>5.5534722222222221</v>
      </c>
      <c r="P1156" s="87">
        <v>1817.5</v>
      </c>
      <c r="Q1156" s="87">
        <v>1817.5</v>
      </c>
    </row>
    <row r="1157" spans="2:17">
      <c r="B1157" s="87">
        <v>534</v>
      </c>
      <c r="C1157" s="87" t="s">
        <v>7</v>
      </c>
      <c r="D1157" s="87">
        <v>4</v>
      </c>
      <c r="E1157" s="87" t="s">
        <v>159</v>
      </c>
      <c r="F1157" s="87" t="s">
        <v>5</v>
      </c>
      <c r="G1157" s="87">
        <v>21</v>
      </c>
      <c r="H1157" s="87" t="s">
        <v>135</v>
      </c>
      <c r="I1157" s="87">
        <v>141</v>
      </c>
      <c r="J1157" s="87">
        <v>6</v>
      </c>
      <c r="K1157" s="87">
        <v>2</v>
      </c>
      <c r="L1157" s="87" t="s">
        <v>495</v>
      </c>
      <c r="M1157" s="87" t="s">
        <v>407</v>
      </c>
      <c r="N1157" s="87">
        <v>330</v>
      </c>
      <c r="O1157" s="87">
        <v>1.8486111111111112</v>
      </c>
      <c r="P1157" s="87">
        <v>605</v>
      </c>
      <c r="Q1157" s="87">
        <v>605</v>
      </c>
    </row>
    <row r="1158" spans="2:17">
      <c r="B1158" s="87">
        <v>535</v>
      </c>
      <c r="C1158" s="87" t="s">
        <v>7</v>
      </c>
      <c r="D1158" s="87">
        <v>4</v>
      </c>
      <c r="E1158" s="87" t="s">
        <v>159</v>
      </c>
      <c r="F1158" s="87" t="s">
        <v>6</v>
      </c>
      <c r="G1158" s="87">
        <v>21</v>
      </c>
      <c r="H1158" s="87" t="s">
        <v>155</v>
      </c>
      <c r="I1158" s="87">
        <v>165</v>
      </c>
      <c r="J1158" s="87">
        <v>7</v>
      </c>
      <c r="K1158" s="87">
        <v>2</v>
      </c>
      <c r="L1158" s="87" t="s">
        <v>495</v>
      </c>
      <c r="M1158" s="87" t="s">
        <v>407</v>
      </c>
      <c r="N1158" s="87">
        <v>330</v>
      </c>
      <c r="O1158" s="87">
        <v>0.61875000000000002</v>
      </c>
      <c r="P1158" s="87">
        <v>202.5</v>
      </c>
      <c r="Q1158" s="87">
        <v>202.5</v>
      </c>
    </row>
    <row r="1159" spans="2:17">
      <c r="B1159" s="87">
        <v>536</v>
      </c>
      <c r="C1159" s="87" t="s">
        <v>7</v>
      </c>
      <c r="D1159" s="87">
        <v>4</v>
      </c>
      <c r="E1159" s="87" t="s">
        <v>159</v>
      </c>
      <c r="F1159" s="87" t="s">
        <v>7</v>
      </c>
      <c r="G1159" s="87">
        <v>21</v>
      </c>
      <c r="H1159" s="87" t="s">
        <v>175</v>
      </c>
      <c r="I1159" s="87">
        <v>189</v>
      </c>
      <c r="J1159" s="87">
        <v>8</v>
      </c>
      <c r="K1159" s="87">
        <v>2</v>
      </c>
      <c r="L1159" s="87" t="s">
        <v>495</v>
      </c>
      <c r="M1159" s="87" t="s">
        <v>407</v>
      </c>
      <c r="N1159" s="87">
        <v>330</v>
      </c>
      <c r="O1159" s="87">
        <v>0.20625000000000002</v>
      </c>
      <c r="P1159" s="87">
        <v>67.5</v>
      </c>
      <c r="Q1159" s="87">
        <v>67.5</v>
      </c>
    </row>
    <row r="1160" spans="2:17">
      <c r="B1160" s="87">
        <v>537</v>
      </c>
      <c r="C1160" s="87" t="s">
        <v>7</v>
      </c>
      <c r="D1160" s="87">
        <v>4</v>
      </c>
      <c r="E1160" s="87" t="s">
        <v>159</v>
      </c>
      <c r="F1160" s="87" t="s">
        <v>8</v>
      </c>
      <c r="G1160" s="87">
        <v>21</v>
      </c>
      <c r="H1160" s="87" t="s">
        <v>195</v>
      </c>
      <c r="I1160" s="87">
        <v>213</v>
      </c>
      <c r="J1160" s="87">
        <v>9</v>
      </c>
      <c r="K1160" s="87">
        <v>2</v>
      </c>
      <c r="L1160" s="87" t="s">
        <v>495</v>
      </c>
      <c r="M1160" s="87" t="s">
        <v>407</v>
      </c>
      <c r="N1160" s="87">
        <v>330</v>
      </c>
      <c r="O1160" s="87">
        <v>6.8749999999999992E-2</v>
      </c>
      <c r="P1160" s="87">
        <v>22.5</v>
      </c>
      <c r="Q1160" s="87">
        <v>22.5</v>
      </c>
    </row>
    <row r="1161" spans="2:17">
      <c r="B1161" s="87">
        <v>538</v>
      </c>
      <c r="C1161" s="87" t="s">
        <v>7</v>
      </c>
      <c r="D1161" s="87">
        <v>4</v>
      </c>
      <c r="E1161" s="87" t="s">
        <v>159</v>
      </c>
      <c r="F1161" s="87" t="s">
        <v>9</v>
      </c>
      <c r="G1161" s="87">
        <v>21</v>
      </c>
      <c r="H1161" s="87" t="s">
        <v>215</v>
      </c>
      <c r="I1161" s="87">
        <v>237</v>
      </c>
      <c r="J1161" s="87">
        <v>10</v>
      </c>
      <c r="K1161" s="87">
        <v>2</v>
      </c>
      <c r="L1161" s="87" t="s">
        <v>495</v>
      </c>
      <c r="M1161" s="87" t="s">
        <v>407</v>
      </c>
      <c r="N1161" s="87">
        <v>330</v>
      </c>
      <c r="O1161" s="87">
        <v>2.2916666666666669E-2</v>
      </c>
      <c r="P1161" s="87">
        <v>7.5</v>
      </c>
      <c r="Q1161" s="87">
        <v>7.5</v>
      </c>
    </row>
    <row r="1162" spans="2:17">
      <c r="B1162" s="87">
        <v>539</v>
      </c>
      <c r="C1162" s="87" t="s">
        <v>7</v>
      </c>
      <c r="D1162" s="87">
        <v>6</v>
      </c>
      <c r="E1162" s="87" t="s">
        <v>161</v>
      </c>
      <c r="F1162" s="87" t="s">
        <v>10</v>
      </c>
      <c r="G1162" s="87">
        <v>21</v>
      </c>
      <c r="H1162" s="87" t="s">
        <v>235</v>
      </c>
      <c r="I1162" s="87">
        <v>261</v>
      </c>
      <c r="J1162" s="87">
        <v>11</v>
      </c>
      <c r="K1162" s="87">
        <v>2</v>
      </c>
      <c r="L1162" s="87" t="s">
        <v>495</v>
      </c>
      <c r="M1162" s="87" t="s">
        <v>408</v>
      </c>
      <c r="N1162" s="87">
        <v>0.45</v>
      </c>
      <c r="O1162" s="87">
        <v>7.6249999999999998E-3</v>
      </c>
      <c r="P1162" s="87">
        <v>1830</v>
      </c>
      <c r="Q1162" s="87">
        <v>1830</v>
      </c>
    </row>
    <row r="1163" spans="2:17">
      <c r="B1163" s="87">
        <v>540</v>
      </c>
      <c r="C1163" s="87" t="s">
        <v>7</v>
      </c>
      <c r="D1163" s="87">
        <v>6</v>
      </c>
      <c r="E1163" s="87" t="s">
        <v>161</v>
      </c>
      <c r="F1163" s="87" t="s">
        <v>11</v>
      </c>
      <c r="G1163" s="87">
        <v>21</v>
      </c>
      <c r="H1163" s="87" t="s">
        <v>255</v>
      </c>
      <c r="I1163" s="87">
        <v>285</v>
      </c>
      <c r="J1163" s="87">
        <v>12</v>
      </c>
      <c r="K1163" s="87">
        <v>2</v>
      </c>
      <c r="L1163" s="87" t="s">
        <v>495</v>
      </c>
      <c r="M1163" s="87" t="s">
        <v>408</v>
      </c>
      <c r="N1163" s="87">
        <v>0.45</v>
      </c>
      <c r="O1163" s="87">
        <v>2.5416666666666669E-3</v>
      </c>
      <c r="P1163" s="87">
        <v>610</v>
      </c>
      <c r="Q1163" s="87">
        <v>610</v>
      </c>
    </row>
    <row r="1164" spans="2:17">
      <c r="B1164" s="87">
        <v>541</v>
      </c>
      <c r="C1164" s="87" t="s">
        <v>7</v>
      </c>
      <c r="D1164" s="87">
        <v>6</v>
      </c>
      <c r="E1164" s="87" t="s">
        <v>161</v>
      </c>
      <c r="F1164" s="87" t="s">
        <v>12</v>
      </c>
      <c r="G1164" s="87">
        <v>21</v>
      </c>
      <c r="H1164" s="87" t="s">
        <v>275</v>
      </c>
      <c r="I1164" s="87">
        <v>309</v>
      </c>
      <c r="J1164" s="87">
        <v>13</v>
      </c>
      <c r="K1164" s="87">
        <v>2</v>
      </c>
      <c r="L1164" s="87" t="s">
        <v>495</v>
      </c>
      <c r="M1164" s="87" t="s">
        <v>408</v>
      </c>
      <c r="N1164" s="87">
        <v>0.45</v>
      </c>
      <c r="O1164" s="87">
        <v>8.437500000000001E-4</v>
      </c>
      <c r="P1164" s="87">
        <v>202.5</v>
      </c>
      <c r="Q1164" s="87">
        <v>202.5</v>
      </c>
    </row>
    <row r="1165" spans="2:17">
      <c r="B1165" s="87">
        <v>542</v>
      </c>
      <c r="C1165" s="87" t="s">
        <v>7</v>
      </c>
      <c r="D1165" s="87">
        <v>6</v>
      </c>
      <c r="E1165" s="87" t="s">
        <v>161</v>
      </c>
      <c r="F1165" s="87" t="s">
        <v>13</v>
      </c>
      <c r="G1165" s="87">
        <v>21</v>
      </c>
      <c r="H1165" s="87" t="s">
        <v>295</v>
      </c>
      <c r="I1165" s="87">
        <v>333</v>
      </c>
      <c r="J1165" s="87">
        <v>14</v>
      </c>
      <c r="K1165" s="87">
        <v>2</v>
      </c>
      <c r="L1165" s="87" t="s">
        <v>495</v>
      </c>
      <c r="M1165" s="87" t="s">
        <v>408</v>
      </c>
      <c r="N1165" s="87">
        <v>0.45</v>
      </c>
      <c r="O1165" s="87">
        <v>2.8125000000000003E-4</v>
      </c>
      <c r="P1165" s="87">
        <v>67.5</v>
      </c>
      <c r="Q1165" s="87">
        <v>67.5</v>
      </c>
    </row>
    <row r="1166" spans="2:17">
      <c r="B1166" s="87">
        <v>543</v>
      </c>
      <c r="C1166" s="87" t="s">
        <v>7</v>
      </c>
      <c r="D1166" s="87">
        <v>6</v>
      </c>
      <c r="E1166" s="87" t="s">
        <v>161</v>
      </c>
      <c r="F1166" s="87" t="s">
        <v>14</v>
      </c>
      <c r="G1166" s="87">
        <v>21</v>
      </c>
      <c r="H1166" s="87" t="s">
        <v>315</v>
      </c>
      <c r="I1166" s="87">
        <v>357</v>
      </c>
      <c r="J1166" s="87">
        <v>15</v>
      </c>
      <c r="K1166" s="87">
        <v>2</v>
      </c>
      <c r="L1166" s="87" t="s">
        <v>495</v>
      </c>
      <c r="M1166" s="87" t="s">
        <v>408</v>
      </c>
      <c r="N1166" s="87">
        <v>0.45</v>
      </c>
      <c r="O1166" s="87">
        <v>9.3750000000000002E-5</v>
      </c>
      <c r="P1166" s="87">
        <v>22.5</v>
      </c>
      <c r="Q1166" s="87">
        <v>22.5</v>
      </c>
    </row>
    <row r="1167" spans="2:17">
      <c r="B1167" s="87">
        <v>544</v>
      </c>
      <c r="C1167" s="87" t="s">
        <v>7</v>
      </c>
      <c r="D1167" s="87">
        <v>6</v>
      </c>
      <c r="E1167" s="87" t="s">
        <v>161</v>
      </c>
      <c r="F1167" s="87" t="s">
        <v>15</v>
      </c>
      <c r="G1167" s="87">
        <v>21</v>
      </c>
      <c r="H1167" s="87" t="s">
        <v>335</v>
      </c>
      <c r="I1167" s="87">
        <v>381</v>
      </c>
      <c r="J1167" s="87">
        <v>16</v>
      </c>
      <c r="K1167" s="87">
        <v>2</v>
      </c>
      <c r="L1167" s="87" t="s">
        <v>495</v>
      </c>
      <c r="M1167" s="87" t="s">
        <v>408</v>
      </c>
      <c r="N1167" s="87">
        <v>0.45</v>
      </c>
      <c r="O1167" s="87">
        <v>3.1250000000000001E-5</v>
      </c>
      <c r="P1167" s="87">
        <v>7.5</v>
      </c>
      <c r="Q1167" s="87">
        <v>7.5</v>
      </c>
    </row>
    <row r="1168" spans="2:17">
      <c r="B1168" s="87">
        <v>545</v>
      </c>
      <c r="C1168" s="87" t="s">
        <v>15</v>
      </c>
      <c r="D1168" s="87">
        <v>9</v>
      </c>
      <c r="E1168" s="87" t="s">
        <v>324</v>
      </c>
      <c r="F1168" s="87" t="s">
        <v>0</v>
      </c>
      <c r="G1168" s="87">
        <v>20</v>
      </c>
      <c r="H1168" s="87" t="s">
        <v>34</v>
      </c>
      <c r="I1168" s="87">
        <v>20</v>
      </c>
      <c r="J1168" s="87">
        <v>1</v>
      </c>
      <c r="K1168" s="87">
        <v>0</v>
      </c>
      <c r="L1168" s="87" t="s">
        <v>353</v>
      </c>
      <c r="M1168" s="124">
        <v>1</v>
      </c>
      <c r="N1168" s="124">
        <v>1</v>
      </c>
      <c r="O1168" s="87">
        <v>0.52749999999999997</v>
      </c>
      <c r="P1168" s="87">
        <v>1055</v>
      </c>
      <c r="Q1168" s="87">
        <v>1055</v>
      </c>
    </row>
    <row r="1169" spans="2:17">
      <c r="B1169" s="87">
        <v>546</v>
      </c>
      <c r="C1169" s="87" t="s">
        <v>15</v>
      </c>
      <c r="D1169" s="87">
        <v>9</v>
      </c>
      <c r="E1169" s="87" t="s">
        <v>324</v>
      </c>
      <c r="F1169" s="87" t="s">
        <v>1</v>
      </c>
      <c r="G1169" s="87">
        <v>20</v>
      </c>
      <c r="H1169" s="87" t="s">
        <v>54</v>
      </c>
      <c r="I1169" s="87">
        <v>44</v>
      </c>
      <c r="J1169" s="87">
        <v>2</v>
      </c>
      <c r="K1169" s="87">
        <v>0</v>
      </c>
      <c r="L1169" s="87" t="s">
        <v>353</v>
      </c>
      <c r="M1169" s="124">
        <v>1</v>
      </c>
      <c r="N1169" s="124">
        <v>1</v>
      </c>
      <c r="O1169" s="87">
        <v>1.17625</v>
      </c>
      <c r="P1169" s="87">
        <v>2352.5</v>
      </c>
      <c r="Q1169" s="87">
        <v>2352.5</v>
      </c>
    </row>
    <row r="1170" spans="2:17">
      <c r="B1170" s="87">
        <v>547</v>
      </c>
      <c r="C1170" s="87" t="s">
        <v>15</v>
      </c>
      <c r="D1170" s="87">
        <v>9</v>
      </c>
      <c r="E1170" s="87" t="s">
        <v>324</v>
      </c>
      <c r="F1170" s="87" t="s">
        <v>2</v>
      </c>
      <c r="G1170" s="87">
        <v>20</v>
      </c>
      <c r="H1170" s="87" t="s">
        <v>74</v>
      </c>
      <c r="I1170" s="87">
        <v>68</v>
      </c>
      <c r="J1170" s="87">
        <v>3</v>
      </c>
      <c r="K1170" s="87">
        <v>0</v>
      </c>
      <c r="L1170" s="87" t="s">
        <v>353</v>
      </c>
      <c r="M1170" s="124">
        <v>1</v>
      </c>
      <c r="N1170" s="124">
        <v>1</v>
      </c>
      <c r="O1170" s="87">
        <v>1.3925000000000001</v>
      </c>
      <c r="P1170" s="87">
        <v>2785</v>
      </c>
      <c r="Q1170" s="87">
        <v>2785</v>
      </c>
    </row>
    <row r="1171" spans="2:17">
      <c r="B1171" s="87">
        <v>548</v>
      </c>
      <c r="C1171" s="87" t="s">
        <v>15</v>
      </c>
      <c r="D1171" s="87">
        <v>9</v>
      </c>
      <c r="E1171" s="87" t="s">
        <v>324</v>
      </c>
      <c r="F1171" s="87" t="s">
        <v>3</v>
      </c>
      <c r="G1171" s="87">
        <v>20</v>
      </c>
      <c r="H1171" s="87" t="s">
        <v>94</v>
      </c>
      <c r="I1171" s="87">
        <v>92</v>
      </c>
      <c r="J1171" s="87">
        <v>4</v>
      </c>
      <c r="K1171" s="87">
        <v>0</v>
      </c>
      <c r="L1171" s="87" t="s">
        <v>353</v>
      </c>
      <c r="M1171" s="124">
        <v>1</v>
      </c>
      <c r="N1171" s="124">
        <v>1</v>
      </c>
      <c r="O1171" s="87">
        <v>1.4637500000000001</v>
      </c>
      <c r="P1171" s="87">
        <v>2927.5</v>
      </c>
      <c r="Q1171" s="87">
        <v>2927.5</v>
      </c>
    </row>
    <row r="1172" spans="2:17">
      <c r="B1172" s="87">
        <v>549</v>
      </c>
      <c r="C1172" s="87" t="s">
        <v>15</v>
      </c>
      <c r="D1172" s="87">
        <v>9</v>
      </c>
      <c r="E1172" s="87" t="s">
        <v>324</v>
      </c>
      <c r="F1172" s="87" t="s">
        <v>4</v>
      </c>
      <c r="G1172" s="87">
        <v>20</v>
      </c>
      <c r="H1172" s="87" t="s">
        <v>114</v>
      </c>
      <c r="I1172" s="87">
        <v>116</v>
      </c>
      <c r="J1172" s="87">
        <v>5</v>
      </c>
      <c r="K1172" s="87">
        <v>0</v>
      </c>
      <c r="L1172" s="87" t="s">
        <v>353</v>
      </c>
      <c r="M1172" s="124">
        <v>1</v>
      </c>
      <c r="N1172" s="124">
        <v>1</v>
      </c>
      <c r="O1172" s="87">
        <v>0.59125000000000005</v>
      </c>
      <c r="P1172" s="87">
        <v>1182.5</v>
      </c>
      <c r="Q1172" s="87">
        <v>1182.5</v>
      </c>
    </row>
    <row r="1173" spans="2:17">
      <c r="B1173" s="87">
        <v>550</v>
      </c>
      <c r="C1173" s="87" t="s">
        <v>15</v>
      </c>
      <c r="D1173" s="87">
        <v>9</v>
      </c>
      <c r="E1173" s="87" t="s">
        <v>324</v>
      </c>
      <c r="F1173" s="87" t="s">
        <v>5</v>
      </c>
      <c r="G1173" s="87">
        <v>20</v>
      </c>
      <c r="H1173" s="87" t="s">
        <v>134</v>
      </c>
      <c r="I1173" s="87">
        <v>140</v>
      </c>
      <c r="J1173" s="87">
        <v>6</v>
      </c>
      <c r="K1173" s="87">
        <v>0</v>
      </c>
      <c r="L1173" s="87" t="s">
        <v>353</v>
      </c>
      <c r="M1173" s="124">
        <v>1</v>
      </c>
      <c r="N1173" s="124">
        <v>1</v>
      </c>
      <c r="O1173" s="87">
        <v>1.1975</v>
      </c>
      <c r="P1173" s="87">
        <v>2395</v>
      </c>
      <c r="Q1173" s="87">
        <v>2395</v>
      </c>
    </row>
    <row r="1174" spans="2:17">
      <c r="B1174" s="87">
        <v>551</v>
      </c>
      <c r="C1174" s="87" t="s">
        <v>15</v>
      </c>
      <c r="D1174" s="87">
        <v>9</v>
      </c>
      <c r="E1174" s="87" t="s">
        <v>324</v>
      </c>
      <c r="F1174" s="87" t="s">
        <v>6</v>
      </c>
      <c r="G1174" s="87">
        <v>20</v>
      </c>
      <c r="H1174" s="87" t="s">
        <v>154</v>
      </c>
      <c r="I1174" s="87">
        <v>164</v>
      </c>
      <c r="J1174" s="87">
        <v>7</v>
      </c>
      <c r="K1174" s="87">
        <v>0</v>
      </c>
      <c r="L1174" s="87" t="s">
        <v>353</v>
      </c>
      <c r="M1174" s="124">
        <v>1</v>
      </c>
      <c r="N1174" s="124">
        <v>1</v>
      </c>
      <c r="O1174" s="87">
        <v>1.3987499999999999</v>
      </c>
      <c r="P1174" s="87">
        <v>2797.5</v>
      </c>
      <c r="Q1174" s="87">
        <v>2797.5</v>
      </c>
    </row>
    <row r="1175" spans="2:17">
      <c r="B1175" s="87">
        <v>552</v>
      </c>
      <c r="C1175" s="87" t="s">
        <v>15</v>
      </c>
      <c r="D1175" s="87">
        <v>9</v>
      </c>
      <c r="E1175" s="87" t="s">
        <v>324</v>
      </c>
      <c r="F1175" s="87" t="s">
        <v>7</v>
      </c>
      <c r="G1175" s="87">
        <v>20</v>
      </c>
      <c r="H1175" s="87" t="s">
        <v>174</v>
      </c>
      <c r="I1175" s="87">
        <v>188</v>
      </c>
      <c r="J1175" s="87">
        <v>8</v>
      </c>
      <c r="K1175" s="87">
        <v>0</v>
      </c>
      <c r="L1175" s="87" t="s">
        <v>353</v>
      </c>
      <c r="M1175" s="124">
        <v>1</v>
      </c>
      <c r="N1175" s="124">
        <v>1</v>
      </c>
      <c r="O1175" s="87">
        <v>1.4662500000000001</v>
      </c>
      <c r="P1175" s="87">
        <v>2932.5</v>
      </c>
      <c r="Q1175" s="87">
        <v>2932.5</v>
      </c>
    </row>
    <row r="1176" spans="2:17">
      <c r="B1176" s="87">
        <v>553</v>
      </c>
      <c r="C1176" s="87" t="s">
        <v>15</v>
      </c>
      <c r="D1176" s="87">
        <v>9</v>
      </c>
      <c r="E1176" s="87" t="s">
        <v>324</v>
      </c>
      <c r="F1176" s="87" t="s">
        <v>8</v>
      </c>
      <c r="G1176" s="87">
        <v>20</v>
      </c>
      <c r="H1176" s="87" t="s">
        <v>194</v>
      </c>
      <c r="I1176" s="87">
        <v>212</v>
      </c>
      <c r="J1176" s="87">
        <v>9</v>
      </c>
      <c r="K1176" s="87">
        <v>0</v>
      </c>
      <c r="L1176" s="87" t="s">
        <v>353</v>
      </c>
      <c r="M1176" s="124">
        <v>1</v>
      </c>
      <c r="N1176" s="124">
        <v>1</v>
      </c>
      <c r="O1176" s="87">
        <v>1.48875</v>
      </c>
      <c r="P1176" s="87">
        <v>2977.5</v>
      </c>
      <c r="Q1176" s="87">
        <v>2977.5</v>
      </c>
    </row>
    <row r="1177" spans="2:17">
      <c r="B1177" s="87">
        <v>554</v>
      </c>
      <c r="C1177" s="87" t="s">
        <v>15</v>
      </c>
      <c r="D1177" s="87">
        <v>9</v>
      </c>
      <c r="E1177" s="87" t="s">
        <v>324</v>
      </c>
      <c r="F1177" s="87" t="s">
        <v>9</v>
      </c>
      <c r="G1177" s="87">
        <v>20</v>
      </c>
      <c r="H1177" s="87" t="s">
        <v>214</v>
      </c>
      <c r="I1177" s="87">
        <v>236</v>
      </c>
      <c r="J1177" s="87">
        <v>10</v>
      </c>
      <c r="K1177" s="87">
        <v>0</v>
      </c>
      <c r="L1177" s="87" t="s">
        <v>353</v>
      </c>
      <c r="M1177" s="124">
        <v>1</v>
      </c>
      <c r="N1177" s="124">
        <v>1</v>
      </c>
      <c r="O1177" s="87">
        <v>1.4962500000000001</v>
      </c>
      <c r="P1177" s="87">
        <v>2992.5</v>
      </c>
      <c r="Q1177" s="87">
        <v>2992.5</v>
      </c>
    </row>
    <row r="1178" spans="2:17">
      <c r="B1178" s="87">
        <v>555</v>
      </c>
      <c r="C1178" s="87" t="s">
        <v>15</v>
      </c>
      <c r="D1178" s="87">
        <v>9</v>
      </c>
      <c r="E1178" s="87" t="s">
        <v>324</v>
      </c>
      <c r="F1178" s="87" t="s">
        <v>10</v>
      </c>
      <c r="G1178" s="87">
        <v>20</v>
      </c>
      <c r="H1178" s="87" t="s">
        <v>234</v>
      </c>
      <c r="I1178" s="87">
        <v>260</v>
      </c>
      <c r="J1178" s="87">
        <v>11</v>
      </c>
      <c r="K1178" s="87">
        <v>0</v>
      </c>
      <c r="L1178" s="87" t="s">
        <v>353</v>
      </c>
      <c r="M1178" s="124">
        <v>1</v>
      </c>
      <c r="N1178" s="124">
        <v>1</v>
      </c>
      <c r="O1178" s="87">
        <v>0.58499999999999996</v>
      </c>
      <c r="P1178" s="87">
        <v>1170</v>
      </c>
      <c r="Q1178" s="87">
        <v>1170</v>
      </c>
    </row>
    <row r="1179" spans="2:17">
      <c r="B1179" s="87">
        <v>556</v>
      </c>
      <c r="C1179" s="87" t="s">
        <v>15</v>
      </c>
      <c r="D1179" s="87">
        <v>9</v>
      </c>
      <c r="E1179" s="87" t="s">
        <v>324</v>
      </c>
      <c r="F1179" s="87" t="s">
        <v>11</v>
      </c>
      <c r="G1179" s="87">
        <v>20</v>
      </c>
      <c r="H1179" s="87" t="s">
        <v>254</v>
      </c>
      <c r="I1179" s="87">
        <v>284</v>
      </c>
      <c r="J1179" s="87">
        <v>12</v>
      </c>
      <c r="K1179" s="87">
        <v>0</v>
      </c>
      <c r="L1179" s="87" t="s">
        <v>353</v>
      </c>
      <c r="M1179" s="124">
        <v>1</v>
      </c>
      <c r="N1179" s="124">
        <v>1</v>
      </c>
      <c r="O1179" s="87">
        <v>1.1950000000000001</v>
      </c>
      <c r="P1179" s="87">
        <v>2390</v>
      </c>
      <c r="Q1179" s="87">
        <v>2390</v>
      </c>
    </row>
    <row r="1180" spans="2:17">
      <c r="B1180" s="87">
        <v>557</v>
      </c>
      <c r="C1180" s="87" t="s">
        <v>15</v>
      </c>
      <c r="D1180" s="87">
        <v>9</v>
      </c>
      <c r="E1180" s="87" t="s">
        <v>324</v>
      </c>
      <c r="F1180" s="87" t="s">
        <v>12</v>
      </c>
      <c r="G1180" s="87">
        <v>20</v>
      </c>
      <c r="H1180" s="87" t="s">
        <v>274</v>
      </c>
      <c r="I1180" s="87">
        <v>308</v>
      </c>
      <c r="J1180" s="87">
        <v>13</v>
      </c>
      <c r="K1180" s="87">
        <v>0</v>
      </c>
      <c r="L1180" s="87" t="s">
        <v>353</v>
      </c>
      <c r="M1180" s="124">
        <v>1</v>
      </c>
      <c r="N1180" s="124">
        <v>1</v>
      </c>
      <c r="O1180" s="87">
        <v>1.3987499999999999</v>
      </c>
      <c r="P1180" s="87">
        <v>2797.5</v>
      </c>
      <c r="Q1180" s="87">
        <v>2797.5</v>
      </c>
    </row>
    <row r="1181" spans="2:17">
      <c r="B1181" s="87">
        <v>558</v>
      </c>
      <c r="C1181" s="87" t="s">
        <v>15</v>
      </c>
      <c r="D1181" s="87">
        <v>9</v>
      </c>
      <c r="E1181" s="87" t="s">
        <v>324</v>
      </c>
      <c r="F1181" s="87" t="s">
        <v>13</v>
      </c>
      <c r="G1181" s="87">
        <v>20</v>
      </c>
      <c r="H1181" s="87" t="s">
        <v>294</v>
      </c>
      <c r="I1181" s="87">
        <v>332</v>
      </c>
      <c r="J1181" s="87">
        <v>14</v>
      </c>
      <c r="K1181" s="87">
        <v>0</v>
      </c>
      <c r="L1181" s="87" t="s">
        <v>353</v>
      </c>
      <c r="M1181" s="124">
        <v>1</v>
      </c>
      <c r="N1181" s="124">
        <v>1</v>
      </c>
      <c r="O1181" s="87">
        <v>1.4662500000000001</v>
      </c>
      <c r="P1181" s="87">
        <v>2932.5</v>
      </c>
      <c r="Q1181" s="87">
        <v>2932.5</v>
      </c>
    </row>
    <row r="1182" spans="2:17">
      <c r="B1182" s="87">
        <v>559</v>
      </c>
      <c r="C1182" s="87" t="s">
        <v>15</v>
      </c>
      <c r="D1182" s="87">
        <v>9</v>
      </c>
      <c r="E1182" s="87" t="s">
        <v>324</v>
      </c>
      <c r="F1182" s="87" t="s">
        <v>14</v>
      </c>
      <c r="G1182" s="87">
        <v>20</v>
      </c>
      <c r="H1182" s="87" t="s">
        <v>314</v>
      </c>
      <c r="I1182" s="87">
        <v>356</v>
      </c>
      <c r="J1182" s="87">
        <v>15</v>
      </c>
      <c r="K1182" s="87">
        <v>0</v>
      </c>
      <c r="L1182" s="87" t="s">
        <v>353</v>
      </c>
      <c r="M1182" s="124">
        <v>1</v>
      </c>
      <c r="N1182" s="124">
        <v>1</v>
      </c>
      <c r="O1182" s="87">
        <v>1.48875</v>
      </c>
      <c r="P1182" s="87">
        <v>2977.5</v>
      </c>
      <c r="Q1182" s="87">
        <v>2977.5</v>
      </c>
    </row>
    <row r="1183" spans="2:17">
      <c r="B1183" s="87">
        <v>560</v>
      </c>
      <c r="C1183" s="87" t="s">
        <v>15</v>
      </c>
      <c r="D1183" s="87">
        <v>9</v>
      </c>
      <c r="E1183" s="87" t="s">
        <v>324</v>
      </c>
      <c r="F1183" s="87" t="s">
        <v>15</v>
      </c>
      <c r="G1183" s="87">
        <v>20</v>
      </c>
      <c r="H1183" s="87" t="s">
        <v>334</v>
      </c>
      <c r="I1183" s="87">
        <v>380</v>
      </c>
      <c r="J1183" s="87">
        <v>16</v>
      </c>
      <c r="K1183" s="87">
        <v>0</v>
      </c>
      <c r="L1183" s="87" t="s">
        <v>353</v>
      </c>
      <c r="M1183" s="124">
        <v>1</v>
      </c>
      <c r="N1183" s="124">
        <v>1</v>
      </c>
      <c r="O1183" s="87">
        <v>1.4962500000000001</v>
      </c>
      <c r="P1183" s="87">
        <v>2992.5</v>
      </c>
      <c r="Q1183" s="87">
        <v>2992.5</v>
      </c>
    </row>
    <row r="1184" spans="2:17">
      <c r="B1184" s="87">
        <v>561</v>
      </c>
      <c r="C1184" s="87" t="s">
        <v>15</v>
      </c>
      <c r="D1184" s="87">
        <v>9</v>
      </c>
      <c r="E1184" s="87" t="s">
        <v>324</v>
      </c>
      <c r="F1184" s="87" t="s">
        <v>0</v>
      </c>
      <c r="G1184" s="87">
        <v>21</v>
      </c>
      <c r="H1184" s="87" t="s">
        <v>35</v>
      </c>
      <c r="I1184" s="87">
        <v>21</v>
      </c>
      <c r="J1184" s="87">
        <v>1</v>
      </c>
      <c r="K1184" s="87">
        <v>0</v>
      </c>
      <c r="L1184" s="87" t="s">
        <v>353</v>
      </c>
      <c r="M1184" s="124">
        <v>1</v>
      </c>
      <c r="N1184" s="124">
        <v>1</v>
      </c>
      <c r="O1184" s="87">
        <v>0.52749999999999997</v>
      </c>
      <c r="P1184" s="87">
        <v>1055</v>
      </c>
      <c r="Q1184" s="87">
        <v>1055</v>
      </c>
    </row>
    <row r="1185" spans="2:17">
      <c r="B1185" s="87">
        <v>562</v>
      </c>
      <c r="C1185" s="87" t="s">
        <v>15</v>
      </c>
      <c r="D1185" s="87">
        <v>9</v>
      </c>
      <c r="E1185" s="87" t="s">
        <v>324</v>
      </c>
      <c r="F1185" s="87" t="s">
        <v>1</v>
      </c>
      <c r="G1185" s="87">
        <v>21</v>
      </c>
      <c r="H1185" s="87" t="s">
        <v>55</v>
      </c>
      <c r="I1185" s="87">
        <v>45</v>
      </c>
      <c r="J1185" s="87">
        <v>2</v>
      </c>
      <c r="K1185" s="87">
        <v>0</v>
      </c>
      <c r="L1185" s="87" t="s">
        <v>353</v>
      </c>
      <c r="M1185" s="124">
        <v>1</v>
      </c>
      <c r="N1185" s="124">
        <v>1</v>
      </c>
      <c r="O1185" s="87">
        <v>1.17625</v>
      </c>
      <c r="P1185" s="87">
        <v>2352.5</v>
      </c>
      <c r="Q1185" s="87">
        <v>2352.5</v>
      </c>
    </row>
    <row r="1186" spans="2:17">
      <c r="B1186" s="87">
        <v>563</v>
      </c>
      <c r="C1186" s="87" t="s">
        <v>15</v>
      </c>
      <c r="D1186" s="87">
        <v>9</v>
      </c>
      <c r="E1186" s="87" t="s">
        <v>324</v>
      </c>
      <c r="F1186" s="87" t="s">
        <v>2</v>
      </c>
      <c r="G1186" s="87">
        <v>21</v>
      </c>
      <c r="H1186" s="87" t="s">
        <v>75</v>
      </c>
      <c r="I1186" s="87">
        <v>69</v>
      </c>
      <c r="J1186" s="87">
        <v>3</v>
      </c>
      <c r="K1186" s="87">
        <v>0</v>
      </c>
      <c r="L1186" s="87" t="s">
        <v>353</v>
      </c>
      <c r="M1186" s="124">
        <v>1</v>
      </c>
      <c r="N1186" s="124">
        <v>1</v>
      </c>
      <c r="O1186" s="87">
        <v>1.3925000000000001</v>
      </c>
      <c r="P1186" s="87">
        <v>2785</v>
      </c>
      <c r="Q1186" s="87">
        <v>2785</v>
      </c>
    </row>
    <row r="1187" spans="2:17">
      <c r="B1187" s="87">
        <v>564</v>
      </c>
      <c r="C1187" s="87" t="s">
        <v>15</v>
      </c>
      <c r="D1187" s="87">
        <v>10</v>
      </c>
      <c r="E1187" s="87" t="s">
        <v>325</v>
      </c>
      <c r="F1187" s="87" t="s">
        <v>3</v>
      </c>
      <c r="G1187" s="87">
        <v>21</v>
      </c>
      <c r="H1187" s="87" t="s">
        <v>95</v>
      </c>
      <c r="I1187" s="87">
        <v>93</v>
      </c>
      <c r="J1187" s="87">
        <v>4</v>
      </c>
      <c r="K1187" s="87">
        <v>0</v>
      </c>
      <c r="L1187" s="87" t="s">
        <v>353</v>
      </c>
      <c r="M1187" s="124">
        <v>1</v>
      </c>
      <c r="N1187" s="124">
        <v>1</v>
      </c>
      <c r="O1187" s="87">
        <v>1.4637500000000001</v>
      </c>
      <c r="P1187" s="87">
        <v>2927.5</v>
      </c>
      <c r="Q1187" s="87">
        <v>2927.5</v>
      </c>
    </row>
    <row r="1188" spans="2:17">
      <c r="B1188" s="87">
        <v>565</v>
      </c>
      <c r="C1188" s="87" t="s">
        <v>15</v>
      </c>
      <c r="D1188" s="87">
        <v>10</v>
      </c>
      <c r="E1188" s="87" t="s">
        <v>325</v>
      </c>
      <c r="F1188" s="87" t="s">
        <v>4</v>
      </c>
      <c r="G1188" s="87">
        <v>21</v>
      </c>
      <c r="H1188" s="87" t="s">
        <v>115</v>
      </c>
      <c r="I1188" s="87">
        <v>117</v>
      </c>
      <c r="J1188" s="87">
        <v>5</v>
      </c>
      <c r="K1188" s="87">
        <v>0</v>
      </c>
      <c r="L1188" s="87" t="s">
        <v>353</v>
      </c>
      <c r="M1188" s="124">
        <v>1</v>
      </c>
      <c r="N1188" s="124">
        <v>1</v>
      </c>
      <c r="O1188" s="87">
        <v>0.59125000000000005</v>
      </c>
      <c r="P1188" s="87">
        <v>1182.5</v>
      </c>
      <c r="Q1188" s="87">
        <v>1182.5</v>
      </c>
    </row>
    <row r="1189" spans="2:17">
      <c r="B1189" s="87">
        <v>566</v>
      </c>
      <c r="C1189" s="87" t="s">
        <v>15</v>
      </c>
      <c r="D1189" s="87">
        <v>10</v>
      </c>
      <c r="E1189" s="87" t="s">
        <v>325</v>
      </c>
      <c r="F1189" s="87" t="s">
        <v>5</v>
      </c>
      <c r="G1189" s="87">
        <v>21</v>
      </c>
      <c r="H1189" s="87" t="s">
        <v>135</v>
      </c>
      <c r="I1189" s="87">
        <v>141</v>
      </c>
      <c r="J1189" s="87">
        <v>6</v>
      </c>
      <c r="K1189" s="87">
        <v>0</v>
      </c>
      <c r="L1189" s="87" t="s">
        <v>353</v>
      </c>
      <c r="M1189" s="124">
        <v>1</v>
      </c>
      <c r="N1189" s="124">
        <v>1</v>
      </c>
      <c r="O1189" s="87">
        <v>1.1975</v>
      </c>
      <c r="P1189" s="87">
        <v>2395</v>
      </c>
      <c r="Q1189" s="87">
        <v>2395</v>
      </c>
    </row>
    <row r="1190" spans="2:17">
      <c r="B1190" s="87">
        <v>567</v>
      </c>
      <c r="C1190" s="87" t="s">
        <v>15</v>
      </c>
      <c r="D1190" s="87">
        <v>10</v>
      </c>
      <c r="E1190" s="87" t="s">
        <v>325</v>
      </c>
      <c r="F1190" s="87" t="s">
        <v>6</v>
      </c>
      <c r="G1190" s="87">
        <v>21</v>
      </c>
      <c r="H1190" s="87" t="s">
        <v>155</v>
      </c>
      <c r="I1190" s="87">
        <v>165</v>
      </c>
      <c r="J1190" s="87">
        <v>7</v>
      </c>
      <c r="K1190" s="87">
        <v>0</v>
      </c>
      <c r="L1190" s="87" t="s">
        <v>353</v>
      </c>
      <c r="M1190" s="124">
        <v>1</v>
      </c>
      <c r="N1190" s="124">
        <v>1</v>
      </c>
      <c r="O1190" s="87">
        <v>1.3987499999999999</v>
      </c>
      <c r="P1190" s="87">
        <v>2797.5</v>
      </c>
      <c r="Q1190" s="87">
        <v>2797.5</v>
      </c>
    </row>
    <row r="1191" spans="2:17">
      <c r="B1191" s="87">
        <v>568</v>
      </c>
      <c r="C1191" s="87" t="s">
        <v>15</v>
      </c>
      <c r="D1191" s="87">
        <v>10</v>
      </c>
      <c r="E1191" s="87" t="s">
        <v>325</v>
      </c>
      <c r="F1191" s="87" t="s">
        <v>7</v>
      </c>
      <c r="G1191" s="87">
        <v>21</v>
      </c>
      <c r="H1191" s="87" t="s">
        <v>175</v>
      </c>
      <c r="I1191" s="87">
        <v>189</v>
      </c>
      <c r="J1191" s="87">
        <v>8</v>
      </c>
      <c r="K1191" s="87">
        <v>0</v>
      </c>
      <c r="L1191" s="87" t="s">
        <v>353</v>
      </c>
      <c r="M1191" s="124">
        <v>1</v>
      </c>
      <c r="N1191" s="124">
        <v>1</v>
      </c>
      <c r="O1191" s="87">
        <v>1.4662500000000001</v>
      </c>
      <c r="P1191" s="87">
        <v>2932.5</v>
      </c>
      <c r="Q1191" s="87">
        <v>2932.5</v>
      </c>
    </row>
    <row r="1192" spans="2:17">
      <c r="B1192" s="87">
        <v>569</v>
      </c>
      <c r="C1192" s="87" t="s">
        <v>15</v>
      </c>
      <c r="D1192" s="87">
        <v>10</v>
      </c>
      <c r="E1192" s="87" t="s">
        <v>325</v>
      </c>
      <c r="F1192" s="87" t="s">
        <v>8</v>
      </c>
      <c r="G1192" s="87">
        <v>21</v>
      </c>
      <c r="H1192" s="87" t="s">
        <v>195</v>
      </c>
      <c r="I1192" s="87">
        <v>213</v>
      </c>
      <c r="J1192" s="87">
        <v>9</v>
      </c>
      <c r="K1192" s="87">
        <v>0</v>
      </c>
      <c r="L1192" s="87" t="s">
        <v>353</v>
      </c>
      <c r="M1192" s="124">
        <v>1</v>
      </c>
      <c r="N1192" s="124">
        <v>1</v>
      </c>
      <c r="O1192" s="87">
        <v>1.48875</v>
      </c>
      <c r="P1192" s="87">
        <v>2977.5</v>
      </c>
      <c r="Q1192" s="87">
        <v>2977.5</v>
      </c>
    </row>
    <row r="1193" spans="2:17">
      <c r="B1193" s="87">
        <v>570</v>
      </c>
      <c r="C1193" s="87" t="s">
        <v>15</v>
      </c>
      <c r="D1193" s="87">
        <v>10</v>
      </c>
      <c r="E1193" s="87" t="s">
        <v>325</v>
      </c>
      <c r="F1193" s="87" t="s">
        <v>9</v>
      </c>
      <c r="G1193" s="87">
        <v>21</v>
      </c>
      <c r="H1193" s="87" t="s">
        <v>215</v>
      </c>
      <c r="I1193" s="87">
        <v>237</v>
      </c>
      <c r="J1193" s="87">
        <v>10</v>
      </c>
      <c r="K1193" s="87">
        <v>0</v>
      </c>
      <c r="L1193" s="87" t="s">
        <v>353</v>
      </c>
      <c r="M1193" s="124">
        <v>1</v>
      </c>
      <c r="N1193" s="124">
        <v>1</v>
      </c>
      <c r="O1193" s="87">
        <v>1.4962500000000001</v>
      </c>
      <c r="P1193" s="87">
        <v>2992.5</v>
      </c>
      <c r="Q1193" s="87">
        <v>2992.5</v>
      </c>
    </row>
    <row r="1194" spans="2:17">
      <c r="B1194" s="87">
        <v>571</v>
      </c>
      <c r="C1194" s="87" t="s">
        <v>15</v>
      </c>
      <c r="D1194" s="87">
        <v>10</v>
      </c>
      <c r="E1194" s="87" t="s">
        <v>325</v>
      </c>
      <c r="F1194" s="87" t="s">
        <v>10</v>
      </c>
      <c r="G1194" s="87">
        <v>21</v>
      </c>
      <c r="H1194" s="87" t="s">
        <v>235</v>
      </c>
      <c r="I1194" s="87">
        <v>261</v>
      </c>
      <c r="J1194" s="87">
        <v>11</v>
      </c>
      <c r="K1194" s="87">
        <v>0</v>
      </c>
      <c r="L1194" s="87" t="s">
        <v>353</v>
      </c>
      <c r="M1194" s="124">
        <v>1</v>
      </c>
      <c r="N1194" s="124">
        <v>1</v>
      </c>
      <c r="O1194" s="87">
        <v>0.58499999999999996</v>
      </c>
      <c r="P1194" s="87">
        <v>1170</v>
      </c>
      <c r="Q1194" s="87">
        <v>1170</v>
      </c>
    </row>
    <row r="1195" spans="2:17">
      <c r="B1195" s="87">
        <v>572</v>
      </c>
      <c r="C1195" s="87" t="s">
        <v>15</v>
      </c>
      <c r="D1195" s="87">
        <v>10</v>
      </c>
      <c r="E1195" s="87" t="s">
        <v>325</v>
      </c>
      <c r="F1195" s="87" t="s">
        <v>11</v>
      </c>
      <c r="G1195" s="87">
        <v>21</v>
      </c>
      <c r="H1195" s="87" t="s">
        <v>255</v>
      </c>
      <c r="I1195" s="87">
        <v>285</v>
      </c>
      <c r="J1195" s="87">
        <v>12</v>
      </c>
      <c r="K1195" s="87">
        <v>0</v>
      </c>
      <c r="L1195" s="87" t="s">
        <v>353</v>
      </c>
      <c r="M1195" s="124">
        <v>1</v>
      </c>
      <c r="N1195" s="124">
        <v>1</v>
      </c>
      <c r="O1195" s="87">
        <v>1.1950000000000001</v>
      </c>
      <c r="P1195" s="87">
        <v>2390</v>
      </c>
      <c r="Q1195" s="87">
        <v>2390</v>
      </c>
    </row>
    <row r="1196" spans="2:17">
      <c r="B1196" s="87">
        <v>573</v>
      </c>
      <c r="C1196" s="87" t="s">
        <v>15</v>
      </c>
      <c r="D1196" s="87">
        <v>10</v>
      </c>
      <c r="E1196" s="87" t="s">
        <v>325</v>
      </c>
      <c r="F1196" s="87" t="s">
        <v>12</v>
      </c>
      <c r="G1196" s="87">
        <v>21</v>
      </c>
      <c r="H1196" s="87" t="s">
        <v>275</v>
      </c>
      <c r="I1196" s="87">
        <v>309</v>
      </c>
      <c r="J1196" s="87">
        <v>13</v>
      </c>
      <c r="K1196" s="87">
        <v>0</v>
      </c>
      <c r="L1196" s="87" t="s">
        <v>353</v>
      </c>
      <c r="M1196" s="124">
        <v>1</v>
      </c>
      <c r="N1196" s="124">
        <v>1</v>
      </c>
      <c r="O1196" s="87">
        <v>1.3987499999999999</v>
      </c>
      <c r="P1196" s="87">
        <v>2797.5</v>
      </c>
      <c r="Q1196" s="87">
        <v>2797.5</v>
      </c>
    </row>
    <row r="1197" spans="2:17">
      <c r="B1197" s="87">
        <v>574</v>
      </c>
      <c r="C1197" s="87" t="s">
        <v>15</v>
      </c>
      <c r="D1197" s="87">
        <v>10</v>
      </c>
      <c r="E1197" s="87" t="s">
        <v>325</v>
      </c>
      <c r="F1197" s="87" t="s">
        <v>13</v>
      </c>
      <c r="G1197" s="87">
        <v>21</v>
      </c>
      <c r="H1197" s="87" t="s">
        <v>295</v>
      </c>
      <c r="I1197" s="87">
        <v>333</v>
      </c>
      <c r="J1197" s="87">
        <v>14</v>
      </c>
      <c r="K1197" s="87">
        <v>0</v>
      </c>
      <c r="L1197" s="87" t="s">
        <v>353</v>
      </c>
      <c r="M1197" s="124">
        <v>1</v>
      </c>
      <c r="N1197" s="124">
        <v>1</v>
      </c>
      <c r="O1197" s="87">
        <v>1.4662500000000001</v>
      </c>
      <c r="P1197" s="87">
        <v>2932.5</v>
      </c>
      <c r="Q1197" s="87">
        <v>2932.5</v>
      </c>
    </row>
    <row r="1198" spans="2:17">
      <c r="B1198" s="87">
        <v>575</v>
      </c>
      <c r="C1198" s="87" t="s">
        <v>15</v>
      </c>
      <c r="D1198" s="87">
        <v>10</v>
      </c>
      <c r="E1198" s="87" t="s">
        <v>325</v>
      </c>
      <c r="F1198" s="87" t="s">
        <v>14</v>
      </c>
      <c r="G1198" s="87">
        <v>21</v>
      </c>
      <c r="H1198" s="87" t="s">
        <v>315</v>
      </c>
      <c r="I1198" s="87">
        <v>357</v>
      </c>
      <c r="J1198" s="87">
        <v>15</v>
      </c>
      <c r="K1198" s="87">
        <v>0</v>
      </c>
      <c r="L1198" s="87" t="s">
        <v>353</v>
      </c>
      <c r="M1198" s="124">
        <v>1</v>
      </c>
      <c r="N1198" s="124">
        <v>1</v>
      </c>
      <c r="O1198" s="87">
        <v>1.48875</v>
      </c>
      <c r="P1198" s="87">
        <v>2977.5</v>
      </c>
      <c r="Q1198" s="87">
        <v>2977.5</v>
      </c>
    </row>
    <row r="1199" spans="2:17">
      <c r="B1199" s="87">
        <v>576</v>
      </c>
      <c r="C1199" s="87" t="s">
        <v>15</v>
      </c>
      <c r="D1199" s="87">
        <v>10</v>
      </c>
      <c r="E1199" s="87" t="s">
        <v>325</v>
      </c>
      <c r="F1199" s="87" t="s">
        <v>15</v>
      </c>
      <c r="G1199" s="87">
        <v>21</v>
      </c>
      <c r="H1199" s="87" t="s">
        <v>335</v>
      </c>
      <c r="I1199" s="87">
        <v>381</v>
      </c>
      <c r="J1199" s="87">
        <v>16</v>
      </c>
      <c r="K1199" s="87">
        <v>0</v>
      </c>
      <c r="L1199" s="87" t="s">
        <v>353</v>
      </c>
      <c r="M1199" s="124">
        <v>1</v>
      </c>
      <c r="N1199" s="124">
        <v>1</v>
      </c>
      <c r="O1199" s="87">
        <v>1.4962500000000001</v>
      </c>
      <c r="P1199" s="87">
        <v>2992.5</v>
      </c>
      <c r="Q1199" s="87">
        <v>2992.5</v>
      </c>
    </row>
    <row r="1200" spans="2:17">
      <c r="B1200"/>
      <c r="C1200"/>
      <c r="D1200"/>
      <c r="E1200"/>
      <c r="F1200"/>
      <c r="G1200"/>
      <c r="H1200"/>
      <c r="I1200"/>
      <c r="J1200"/>
      <c r="K1200"/>
      <c r="L1200"/>
      <c r="M1200"/>
      <c r="N1200"/>
      <c r="O1200"/>
      <c r="P1200"/>
      <c r="Q1200"/>
    </row>
    <row r="1201" spans="2:17">
      <c r="B1201"/>
      <c r="C1201"/>
      <c r="D1201"/>
      <c r="E1201"/>
      <c r="F1201"/>
      <c r="G1201"/>
      <c r="H1201"/>
      <c r="I1201"/>
      <c r="J1201"/>
      <c r="K1201"/>
      <c r="L1201"/>
      <c r="M1201"/>
      <c r="N1201"/>
      <c r="O1201"/>
      <c r="P1201"/>
      <c r="Q1201"/>
    </row>
    <row r="1202" spans="2:17">
      <c r="B1202"/>
      <c r="C1202"/>
      <c r="D1202"/>
      <c r="E1202"/>
      <c r="F1202"/>
      <c r="G1202"/>
      <c r="H1202"/>
      <c r="I1202"/>
      <c r="J1202"/>
      <c r="K1202"/>
      <c r="L1202"/>
      <c r="M1202"/>
      <c r="N1202"/>
      <c r="O1202"/>
      <c r="P1202"/>
      <c r="Q1202"/>
    </row>
    <row r="1203" spans="2:17">
      <c r="B1203"/>
      <c r="C1203"/>
      <c r="D1203"/>
      <c r="E1203"/>
      <c r="F1203"/>
      <c r="G1203"/>
      <c r="H1203"/>
      <c r="I1203"/>
      <c r="J1203"/>
      <c r="K1203"/>
      <c r="L1203"/>
      <c r="M1203"/>
      <c r="N1203"/>
      <c r="O1203"/>
      <c r="P1203"/>
      <c r="Q1203"/>
    </row>
    <row r="1204" spans="2:17">
      <c r="B1204"/>
      <c r="C1204"/>
      <c r="D1204"/>
      <c r="E1204"/>
      <c r="F1204"/>
      <c r="G1204"/>
      <c r="H1204"/>
      <c r="I1204"/>
      <c r="J1204"/>
      <c r="K1204"/>
      <c r="L1204"/>
      <c r="M1204"/>
      <c r="N1204"/>
      <c r="O1204"/>
      <c r="P1204"/>
      <c r="Q1204"/>
    </row>
    <row r="1205" spans="2:17">
      <c r="B1205"/>
      <c r="C1205"/>
      <c r="D1205"/>
      <c r="E1205"/>
      <c r="F1205"/>
      <c r="G1205"/>
      <c r="H1205"/>
      <c r="I1205"/>
      <c r="J1205"/>
      <c r="K1205"/>
      <c r="L1205"/>
      <c r="M1205"/>
      <c r="N1205"/>
      <c r="O1205"/>
      <c r="P1205"/>
      <c r="Q1205"/>
    </row>
    <row r="1206" spans="2:17">
      <c r="B1206"/>
      <c r="C1206"/>
      <c r="D1206"/>
      <c r="E1206"/>
      <c r="F1206"/>
      <c r="G1206"/>
      <c r="H1206"/>
      <c r="I1206"/>
      <c r="J1206"/>
      <c r="K1206"/>
      <c r="L1206"/>
      <c r="M1206"/>
      <c r="N1206"/>
      <c r="O1206"/>
      <c r="P1206"/>
      <c r="Q1206"/>
    </row>
    <row r="1207" spans="2:17">
      <c r="B1207"/>
      <c r="C1207"/>
      <c r="D1207"/>
      <c r="E1207"/>
      <c r="F1207"/>
      <c r="G1207"/>
      <c r="H1207"/>
      <c r="I1207"/>
      <c r="J1207"/>
      <c r="K1207"/>
      <c r="L1207"/>
      <c r="M1207"/>
      <c r="N1207"/>
      <c r="O1207"/>
      <c r="P1207"/>
      <c r="Q1207"/>
    </row>
    <row r="1208" spans="2:17">
      <c r="B1208"/>
      <c r="C1208"/>
      <c r="D1208"/>
      <c r="E1208"/>
      <c r="F1208"/>
      <c r="G1208"/>
      <c r="H1208"/>
      <c r="I1208"/>
      <c r="J1208"/>
      <c r="K1208"/>
      <c r="L1208"/>
      <c r="M1208"/>
      <c r="N1208"/>
      <c r="O1208"/>
      <c r="P1208"/>
      <c r="Q1208"/>
    </row>
    <row r="1209" spans="2:17">
      <c r="B1209"/>
      <c r="C1209"/>
      <c r="D1209"/>
      <c r="E1209"/>
      <c r="F1209"/>
      <c r="G1209"/>
      <c r="H1209"/>
      <c r="I1209"/>
      <c r="J1209"/>
      <c r="K1209"/>
      <c r="L1209"/>
      <c r="M1209"/>
      <c r="N1209"/>
      <c r="O1209"/>
      <c r="P1209"/>
      <c r="Q1209"/>
    </row>
    <row r="1210" spans="2:17">
      <c r="B1210"/>
      <c r="C1210"/>
      <c r="D1210"/>
      <c r="E1210"/>
      <c r="F1210"/>
      <c r="G1210"/>
      <c r="H1210"/>
      <c r="I1210"/>
      <c r="J1210"/>
      <c r="K1210"/>
      <c r="L1210"/>
      <c r="M1210"/>
      <c r="N1210"/>
      <c r="O1210"/>
      <c r="P1210"/>
      <c r="Q1210"/>
    </row>
    <row r="1211" spans="2:17">
      <c r="B1211"/>
      <c r="C1211"/>
      <c r="D1211"/>
      <c r="E1211"/>
      <c r="F1211"/>
      <c r="G1211"/>
      <c r="H1211"/>
      <c r="I1211"/>
      <c r="J1211"/>
      <c r="K1211"/>
      <c r="L1211"/>
      <c r="M1211"/>
      <c r="N1211"/>
      <c r="O1211"/>
      <c r="P1211"/>
      <c r="Q1211"/>
    </row>
    <row r="1212" spans="2:17">
      <c r="B1212"/>
      <c r="C1212"/>
      <c r="D1212"/>
      <c r="E1212"/>
      <c r="F1212"/>
      <c r="G1212"/>
      <c r="H1212"/>
      <c r="I1212"/>
      <c r="J1212"/>
      <c r="K1212"/>
      <c r="L1212"/>
      <c r="M1212"/>
      <c r="N1212"/>
      <c r="O1212"/>
      <c r="P1212"/>
      <c r="Q1212"/>
    </row>
    <row r="1213" spans="2:17">
      <c r="B1213"/>
      <c r="C1213"/>
      <c r="D1213"/>
      <c r="E1213"/>
      <c r="F1213"/>
      <c r="G1213"/>
      <c r="H1213"/>
      <c r="I1213"/>
      <c r="J1213"/>
      <c r="K1213"/>
      <c r="L1213"/>
      <c r="M1213"/>
      <c r="N1213"/>
      <c r="O1213"/>
      <c r="P1213"/>
      <c r="Q1213"/>
    </row>
    <row r="1214" spans="2:17">
      <c r="B1214"/>
      <c r="C1214"/>
      <c r="D1214"/>
      <c r="E1214"/>
      <c r="F1214"/>
      <c r="G1214"/>
      <c r="H1214"/>
      <c r="I1214"/>
      <c r="J1214"/>
      <c r="K1214"/>
      <c r="L1214"/>
      <c r="M1214"/>
      <c r="N1214"/>
      <c r="O1214"/>
      <c r="P1214"/>
      <c r="Q1214"/>
    </row>
    <row r="1215" spans="2:17">
      <c r="B1215"/>
      <c r="C1215"/>
      <c r="D1215"/>
      <c r="E1215"/>
      <c r="F1215"/>
      <c r="G1215"/>
      <c r="H1215"/>
      <c r="I1215"/>
      <c r="J1215"/>
      <c r="K1215"/>
      <c r="L1215"/>
      <c r="M1215"/>
      <c r="N1215"/>
      <c r="O1215"/>
      <c r="P1215"/>
      <c r="Q1215"/>
    </row>
    <row r="1216" spans="2:17">
      <c r="B1216"/>
      <c r="C1216"/>
      <c r="D1216"/>
      <c r="E1216"/>
      <c r="F1216"/>
      <c r="G1216"/>
      <c r="H1216"/>
      <c r="I1216"/>
      <c r="J1216"/>
      <c r="K1216"/>
      <c r="L1216"/>
      <c r="M1216"/>
      <c r="N1216"/>
      <c r="O1216"/>
      <c r="P1216"/>
      <c r="Q1216"/>
    </row>
    <row r="1217" spans="2:17">
      <c r="B1217"/>
      <c r="C1217"/>
      <c r="D1217"/>
      <c r="E1217"/>
      <c r="F1217"/>
      <c r="G1217"/>
      <c r="H1217"/>
      <c r="I1217"/>
      <c r="J1217"/>
      <c r="K1217"/>
      <c r="L1217"/>
      <c r="M1217"/>
      <c r="N1217"/>
      <c r="O1217"/>
      <c r="P1217"/>
      <c r="Q1217"/>
    </row>
    <row r="1218" spans="2:17">
      <c r="B1218"/>
      <c r="C1218"/>
      <c r="D1218"/>
      <c r="E1218"/>
      <c r="F1218"/>
      <c r="G1218"/>
      <c r="H1218"/>
      <c r="I1218"/>
      <c r="J1218"/>
      <c r="K1218"/>
      <c r="L1218"/>
      <c r="M1218"/>
      <c r="N1218"/>
      <c r="O1218"/>
      <c r="P1218"/>
      <c r="Q1218"/>
    </row>
    <row r="1219" spans="2:17">
      <c r="B1219"/>
      <c r="C1219"/>
      <c r="D1219"/>
      <c r="E1219"/>
      <c r="F1219"/>
      <c r="G1219"/>
      <c r="H1219"/>
      <c r="I1219"/>
      <c r="J1219"/>
      <c r="K1219"/>
      <c r="L1219"/>
      <c r="M1219"/>
      <c r="N1219"/>
      <c r="O1219"/>
      <c r="P1219"/>
      <c r="Q1219"/>
    </row>
    <row r="1220" spans="2:17">
      <c r="B1220"/>
      <c r="C1220"/>
      <c r="D1220"/>
      <c r="E1220"/>
      <c r="F1220"/>
      <c r="G1220"/>
      <c r="H1220"/>
      <c r="I1220"/>
      <c r="J1220"/>
      <c r="K1220"/>
      <c r="L1220"/>
      <c r="M1220"/>
      <c r="N1220"/>
      <c r="O1220"/>
      <c r="P1220"/>
      <c r="Q1220"/>
    </row>
    <row r="1221" spans="2:17">
      <c r="B1221"/>
      <c r="C1221"/>
      <c r="D1221"/>
      <c r="E1221"/>
      <c r="F1221"/>
      <c r="G1221"/>
      <c r="H1221"/>
      <c r="I1221"/>
      <c r="J1221"/>
      <c r="K1221"/>
      <c r="L1221"/>
      <c r="M1221"/>
      <c r="N1221"/>
      <c r="O1221"/>
      <c r="P1221"/>
      <c r="Q1221"/>
    </row>
    <row r="1222" spans="2:17">
      <c r="B1222"/>
      <c r="C1222"/>
      <c r="D1222"/>
      <c r="E1222"/>
      <c r="F1222"/>
      <c r="G1222"/>
      <c r="H1222"/>
      <c r="I1222"/>
      <c r="J1222"/>
      <c r="K1222"/>
      <c r="L1222"/>
      <c r="M1222"/>
      <c r="N1222"/>
      <c r="O1222"/>
      <c r="P1222"/>
      <c r="Q1222"/>
    </row>
    <row r="1223" spans="2:17">
      <c r="B1223"/>
      <c r="C1223"/>
      <c r="D1223"/>
      <c r="E1223"/>
      <c r="F1223"/>
      <c r="G1223"/>
      <c r="H1223"/>
      <c r="I1223"/>
      <c r="J1223"/>
      <c r="K1223"/>
      <c r="L1223"/>
      <c r="M1223"/>
      <c r="N1223"/>
      <c r="O1223"/>
      <c r="P1223"/>
      <c r="Q1223"/>
    </row>
    <row r="1224" spans="2:17">
      <c r="B1224"/>
      <c r="C1224"/>
      <c r="D1224"/>
      <c r="E1224"/>
      <c r="F1224"/>
      <c r="G1224"/>
      <c r="H1224"/>
      <c r="I1224"/>
      <c r="J1224"/>
      <c r="K1224"/>
      <c r="L1224"/>
      <c r="M1224"/>
      <c r="N1224"/>
      <c r="O1224"/>
      <c r="P1224"/>
      <c r="Q1224"/>
    </row>
    <row r="1225" spans="2:17">
      <c r="B1225"/>
      <c r="C1225"/>
      <c r="D1225"/>
      <c r="E1225"/>
      <c r="F1225"/>
      <c r="G1225"/>
      <c r="H1225"/>
      <c r="I1225"/>
      <c r="J1225"/>
      <c r="K1225"/>
      <c r="L1225"/>
      <c r="M1225"/>
      <c r="N1225"/>
      <c r="O1225"/>
      <c r="P1225"/>
      <c r="Q1225"/>
    </row>
    <row r="1226" spans="2:17">
      <c r="B1226"/>
      <c r="C1226"/>
      <c r="D1226"/>
      <c r="E1226"/>
      <c r="F1226"/>
      <c r="G1226"/>
      <c r="H1226"/>
      <c r="I1226"/>
      <c r="J1226"/>
      <c r="K1226"/>
      <c r="L1226"/>
      <c r="M1226"/>
      <c r="N1226"/>
      <c r="O1226"/>
      <c r="P1226"/>
      <c r="Q1226"/>
    </row>
    <row r="1227" spans="2:17">
      <c r="B1227"/>
      <c r="C1227"/>
      <c r="D1227"/>
      <c r="E1227"/>
      <c r="F1227"/>
      <c r="G1227"/>
      <c r="H1227"/>
      <c r="I1227"/>
      <c r="J1227"/>
      <c r="K1227"/>
      <c r="L1227"/>
      <c r="M1227"/>
      <c r="N1227"/>
      <c r="O1227"/>
      <c r="P1227"/>
      <c r="Q1227"/>
    </row>
    <row r="1228" spans="2:17">
      <c r="B1228"/>
      <c r="C1228"/>
      <c r="D1228"/>
      <c r="E1228"/>
      <c r="F1228"/>
      <c r="G1228"/>
      <c r="H1228"/>
      <c r="I1228"/>
      <c r="J1228"/>
      <c r="K1228"/>
      <c r="L1228"/>
      <c r="M1228"/>
      <c r="N1228"/>
      <c r="O1228"/>
      <c r="P1228"/>
      <c r="Q1228"/>
    </row>
    <row r="1229" spans="2:17">
      <c r="B1229"/>
      <c r="C1229"/>
      <c r="D1229"/>
      <c r="E1229"/>
      <c r="F1229"/>
      <c r="G1229"/>
      <c r="H1229"/>
      <c r="I1229"/>
      <c r="J1229"/>
      <c r="K1229"/>
      <c r="L1229"/>
      <c r="M1229"/>
      <c r="N1229"/>
      <c r="O1229"/>
      <c r="P1229"/>
      <c r="Q1229"/>
    </row>
    <row r="1230" spans="2:17">
      <c r="B1230"/>
      <c r="C1230"/>
      <c r="D1230"/>
      <c r="E1230"/>
      <c r="F1230"/>
      <c r="G1230"/>
      <c r="H1230"/>
      <c r="I1230"/>
      <c r="J1230"/>
      <c r="K1230"/>
      <c r="L1230"/>
      <c r="M1230"/>
      <c r="N1230"/>
      <c r="O1230"/>
      <c r="P1230"/>
      <c r="Q1230"/>
    </row>
    <row r="1231" spans="2:17">
      <c r="B1231"/>
      <c r="C1231"/>
      <c r="D1231"/>
      <c r="E1231"/>
      <c r="F1231"/>
      <c r="G1231"/>
      <c r="H1231"/>
      <c r="I1231"/>
      <c r="J1231"/>
      <c r="K1231"/>
      <c r="L1231"/>
      <c r="M1231"/>
      <c r="N1231"/>
      <c r="O1231"/>
      <c r="P1231"/>
      <c r="Q1231"/>
    </row>
    <row r="1232" spans="2:17">
      <c r="B1232"/>
      <c r="C1232"/>
      <c r="D1232"/>
      <c r="E1232"/>
      <c r="F1232"/>
      <c r="G1232"/>
      <c r="H1232"/>
      <c r="I1232"/>
      <c r="J1232"/>
      <c r="K1232"/>
      <c r="L1232"/>
      <c r="M1232"/>
      <c r="N1232"/>
      <c r="O1232"/>
      <c r="P1232"/>
      <c r="Q1232"/>
    </row>
    <row r="1233" spans="2:17">
      <c r="B1233"/>
      <c r="C1233"/>
      <c r="D1233"/>
      <c r="E1233"/>
      <c r="F1233"/>
      <c r="G1233"/>
      <c r="H1233"/>
      <c r="I1233"/>
      <c r="J1233"/>
      <c r="K1233"/>
      <c r="L1233"/>
      <c r="M1233"/>
      <c r="N1233"/>
      <c r="O1233"/>
      <c r="P1233"/>
      <c r="Q1233"/>
    </row>
    <row r="1234" spans="2:17">
      <c r="B1234"/>
      <c r="C1234"/>
      <c r="D1234"/>
      <c r="E1234"/>
      <c r="F1234"/>
      <c r="G1234"/>
      <c r="H1234"/>
      <c r="I1234"/>
      <c r="J1234"/>
      <c r="K1234"/>
      <c r="L1234"/>
      <c r="M1234"/>
      <c r="N1234"/>
      <c r="O1234"/>
      <c r="P1234"/>
      <c r="Q1234"/>
    </row>
    <row r="1235" spans="2:17">
      <c r="B1235"/>
      <c r="C1235"/>
      <c r="D1235"/>
      <c r="E1235"/>
      <c r="F1235"/>
      <c r="G1235"/>
      <c r="H1235"/>
      <c r="I1235"/>
      <c r="J1235"/>
      <c r="K1235"/>
      <c r="L1235"/>
      <c r="M1235"/>
      <c r="N1235"/>
      <c r="O1235"/>
      <c r="P1235"/>
      <c r="Q1235"/>
    </row>
    <row r="1236" spans="2:17">
      <c r="B1236"/>
      <c r="C1236"/>
      <c r="D1236"/>
      <c r="E1236"/>
      <c r="F1236"/>
      <c r="G1236"/>
      <c r="H1236"/>
      <c r="I1236"/>
      <c r="J1236"/>
      <c r="K1236"/>
      <c r="L1236"/>
      <c r="M1236"/>
      <c r="N1236"/>
      <c r="O1236"/>
      <c r="P1236"/>
      <c r="Q1236"/>
    </row>
    <row r="1237" spans="2:17">
      <c r="B1237"/>
      <c r="C1237"/>
      <c r="D1237"/>
      <c r="E1237"/>
      <c r="F1237"/>
      <c r="G1237"/>
      <c r="H1237"/>
      <c r="I1237"/>
      <c r="J1237"/>
      <c r="K1237"/>
      <c r="L1237"/>
      <c r="M1237"/>
      <c r="N1237"/>
      <c r="O1237"/>
      <c r="P1237"/>
      <c r="Q1237"/>
    </row>
    <row r="1238" spans="2:17">
      <c r="B1238"/>
      <c r="C1238"/>
      <c r="D1238"/>
      <c r="E1238"/>
      <c r="F1238"/>
      <c r="G1238"/>
      <c r="H1238"/>
      <c r="I1238"/>
      <c r="J1238"/>
      <c r="K1238"/>
      <c r="L1238"/>
      <c r="M1238"/>
      <c r="N1238"/>
      <c r="O1238"/>
      <c r="P1238"/>
      <c r="Q1238"/>
    </row>
    <row r="1239" spans="2:17">
      <c r="B1239"/>
      <c r="C1239"/>
      <c r="D1239"/>
      <c r="E1239"/>
      <c r="F1239"/>
      <c r="G1239"/>
      <c r="H1239"/>
      <c r="I1239"/>
      <c r="J1239"/>
      <c r="K1239"/>
      <c r="L1239"/>
      <c r="M1239"/>
      <c r="N1239"/>
      <c r="O1239"/>
      <c r="P1239"/>
      <c r="Q1239"/>
    </row>
    <row r="1240" spans="2:17">
      <c r="B1240"/>
      <c r="C1240"/>
      <c r="D1240"/>
      <c r="E1240"/>
      <c r="F1240"/>
      <c r="G1240"/>
      <c r="H1240"/>
      <c r="I1240"/>
      <c r="J1240"/>
      <c r="K1240"/>
      <c r="L1240"/>
      <c r="M1240"/>
      <c r="N1240"/>
      <c r="O1240"/>
      <c r="P1240"/>
      <c r="Q1240"/>
    </row>
    <row r="1241" spans="2:17">
      <c r="B1241"/>
      <c r="C1241"/>
      <c r="D1241"/>
      <c r="E1241"/>
      <c r="F1241"/>
      <c r="G1241"/>
      <c r="H1241"/>
      <c r="I1241"/>
      <c r="J1241"/>
      <c r="K1241"/>
      <c r="L1241"/>
      <c r="M1241"/>
      <c r="N1241"/>
      <c r="O1241"/>
      <c r="P1241"/>
      <c r="Q1241"/>
    </row>
    <row r="1242" spans="2:17">
      <c r="B1242"/>
      <c r="C1242"/>
      <c r="D1242"/>
      <c r="E1242"/>
      <c r="F1242"/>
      <c r="G1242"/>
      <c r="H1242"/>
      <c r="I1242"/>
      <c r="J1242"/>
      <c r="K1242"/>
      <c r="L1242"/>
      <c r="M1242"/>
      <c r="N1242"/>
      <c r="O1242"/>
      <c r="P1242"/>
      <c r="Q1242"/>
    </row>
    <row r="1243" spans="2:17">
      <c r="B1243"/>
      <c r="C1243"/>
      <c r="D1243"/>
      <c r="E1243"/>
      <c r="F1243"/>
      <c r="G1243"/>
      <c r="H1243"/>
      <c r="I1243"/>
      <c r="J1243"/>
      <c r="K1243"/>
      <c r="L1243"/>
      <c r="M1243"/>
      <c r="N1243"/>
      <c r="O1243"/>
      <c r="P1243"/>
      <c r="Q1243"/>
    </row>
    <row r="1244" spans="2:17">
      <c r="B1244"/>
      <c r="C1244"/>
      <c r="D1244"/>
      <c r="E1244"/>
      <c r="F1244"/>
      <c r="G1244"/>
      <c r="H1244"/>
      <c r="I1244"/>
      <c r="J1244"/>
      <c r="K1244"/>
      <c r="L1244"/>
      <c r="M1244"/>
      <c r="N1244"/>
      <c r="O1244"/>
      <c r="P1244"/>
      <c r="Q1244"/>
    </row>
    <row r="1245" spans="2:17">
      <c r="B1245"/>
      <c r="C1245"/>
      <c r="D1245"/>
      <c r="E1245"/>
      <c r="F1245"/>
      <c r="G1245"/>
      <c r="H1245"/>
      <c r="I1245"/>
      <c r="J1245"/>
      <c r="K1245"/>
      <c r="L1245"/>
      <c r="M1245"/>
      <c r="N1245"/>
      <c r="O1245"/>
      <c r="P1245"/>
      <c r="Q1245"/>
    </row>
    <row r="1246" spans="2:17">
      <c r="B1246"/>
      <c r="C1246"/>
      <c r="D1246"/>
      <c r="E1246"/>
      <c r="F1246"/>
      <c r="G1246"/>
      <c r="H1246"/>
      <c r="I1246"/>
      <c r="J1246"/>
      <c r="K1246"/>
      <c r="L1246"/>
      <c r="M1246"/>
      <c r="N1246"/>
      <c r="O1246"/>
      <c r="P1246"/>
      <c r="Q1246"/>
    </row>
    <row r="1247" spans="2:17">
      <c r="B1247"/>
      <c r="C1247"/>
      <c r="D1247"/>
      <c r="E1247"/>
      <c r="F1247"/>
      <c r="G1247"/>
      <c r="H1247"/>
      <c r="I1247"/>
      <c r="J1247"/>
      <c r="K1247"/>
      <c r="L1247"/>
      <c r="M1247"/>
      <c r="N1247"/>
      <c r="O1247"/>
      <c r="P1247"/>
      <c r="Q1247"/>
    </row>
    <row r="1248" spans="2:17">
      <c r="B1248"/>
      <c r="C1248"/>
      <c r="D1248"/>
      <c r="E1248"/>
      <c r="F1248"/>
      <c r="G1248"/>
      <c r="H1248"/>
      <c r="I1248"/>
      <c r="J1248"/>
      <c r="K1248"/>
      <c r="L1248"/>
      <c r="M1248"/>
      <c r="N1248"/>
      <c r="O1248"/>
      <c r="P1248"/>
      <c r="Q1248"/>
    </row>
    <row r="1249" spans="2:17">
      <c r="B1249"/>
      <c r="C1249"/>
      <c r="D1249"/>
      <c r="E1249"/>
      <c r="F1249"/>
      <c r="G1249"/>
      <c r="H1249"/>
      <c r="I1249"/>
      <c r="J1249"/>
      <c r="K1249"/>
      <c r="L1249"/>
      <c r="M1249"/>
      <c r="N1249"/>
      <c r="O1249"/>
      <c r="P1249"/>
      <c r="Q1249"/>
    </row>
    <row r="1250" spans="2:17">
      <c r="B1250"/>
      <c r="C1250"/>
      <c r="D1250"/>
      <c r="E1250"/>
      <c r="F1250"/>
      <c r="G1250"/>
      <c r="H1250"/>
      <c r="I1250"/>
      <c r="J1250"/>
      <c r="K1250"/>
      <c r="L1250"/>
      <c r="M1250"/>
      <c r="N1250"/>
      <c r="O1250"/>
      <c r="P1250"/>
      <c r="Q1250"/>
    </row>
    <row r="1251" spans="2:17">
      <c r="B1251"/>
      <c r="C1251"/>
      <c r="D1251"/>
      <c r="E1251"/>
      <c r="F1251"/>
      <c r="G1251"/>
      <c r="H1251"/>
      <c r="I1251"/>
      <c r="J1251"/>
      <c r="K1251"/>
      <c r="L1251"/>
      <c r="M1251"/>
      <c r="N1251"/>
      <c r="O1251"/>
      <c r="P1251"/>
      <c r="Q1251"/>
    </row>
    <row r="1252" spans="2:17">
      <c r="B1252"/>
      <c r="C1252"/>
      <c r="D1252"/>
      <c r="E1252"/>
      <c r="F1252"/>
      <c r="G1252"/>
      <c r="H1252"/>
      <c r="I1252"/>
      <c r="J1252"/>
      <c r="K1252"/>
      <c r="L1252"/>
      <c r="M1252"/>
      <c r="N1252"/>
      <c r="O1252"/>
      <c r="P1252"/>
      <c r="Q1252"/>
    </row>
    <row r="1253" spans="2:17">
      <c r="B1253"/>
      <c r="C1253"/>
      <c r="D1253"/>
      <c r="E1253"/>
      <c r="F1253"/>
      <c r="G1253"/>
      <c r="H1253"/>
      <c r="I1253"/>
      <c r="J1253"/>
      <c r="K1253"/>
      <c r="L1253"/>
      <c r="M1253"/>
      <c r="N1253"/>
      <c r="O1253"/>
      <c r="P1253"/>
      <c r="Q1253"/>
    </row>
    <row r="1254" spans="2:17">
      <c r="B1254"/>
      <c r="C1254"/>
      <c r="D1254"/>
      <c r="E1254"/>
      <c r="F1254"/>
      <c r="G1254"/>
      <c r="H1254"/>
      <c r="I1254"/>
      <c r="J1254"/>
      <c r="K1254"/>
      <c r="L1254"/>
      <c r="M1254"/>
      <c r="N1254"/>
      <c r="O1254"/>
      <c r="P1254"/>
      <c r="Q1254"/>
    </row>
    <row r="1255" spans="2:17">
      <c r="B1255"/>
      <c r="C1255"/>
      <c r="D1255"/>
      <c r="E1255"/>
      <c r="F1255"/>
      <c r="G1255"/>
      <c r="H1255"/>
      <c r="I1255"/>
      <c r="J1255"/>
      <c r="K1255"/>
      <c r="L1255"/>
      <c r="M1255"/>
      <c r="N1255"/>
      <c r="O1255"/>
      <c r="P1255"/>
      <c r="Q1255"/>
    </row>
    <row r="1256" spans="2:17">
      <c r="B1256"/>
      <c r="C1256"/>
      <c r="D1256"/>
      <c r="E1256"/>
      <c r="F1256"/>
      <c r="G1256"/>
      <c r="H1256"/>
      <c r="I1256"/>
      <c r="J1256"/>
      <c r="K1256"/>
      <c r="L1256"/>
      <c r="M1256"/>
      <c r="N1256"/>
      <c r="O1256"/>
      <c r="P1256"/>
      <c r="Q1256"/>
    </row>
    <row r="1257" spans="2:17">
      <c r="B1257"/>
      <c r="C1257"/>
      <c r="D1257"/>
      <c r="E1257"/>
      <c r="F1257"/>
      <c r="G1257"/>
      <c r="H1257"/>
      <c r="I1257"/>
      <c r="J1257"/>
      <c r="K1257"/>
      <c r="L1257"/>
      <c r="M1257"/>
      <c r="N1257"/>
      <c r="O1257"/>
      <c r="P1257"/>
      <c r="Q1257"/>
    </row>
    <row r="1258" spans="2:17">
      <c r="B1258"/>
      <c r="C1258"/>
      <c r="D1258"/>
      <c r="E1258"/>
      <c r="F1258"/>
      <c r="G1258"/>
      <c r="H1258"/>
      <c r="I1258"/>
      <c r="J1258"/>
      <c r="K1258"/>
      <c r="L1258"/>
      <c r="M1258"/>
      <c r="N1258"/>
      <c r="O1258"/>
      <c r="P1258"/>
      <c r="Q1258"/>
    </row>
    <row r="1259" spans="2:17">
      <c r="B1259"/>
      <c r="C1259"/>
      <c r="D1259"/>
      <c r="E1259"/>
      <c r="F1259"/>
      <c r="G1259"/>
      <c r="H1259"/>
      <c r="I1259"/>
      <c r="J1259"/>
      <c r="K1259"/>
      <c r="L1259"/>
      <c r="M1259"/>
      <c r="N1259"/>
      <c r="O1259"/>
      <c r="P1259"/>
      <c r="Q1259"/>
    </row>
    <row r="1260" spans="2:17">
      <c r="B1260"/>
      <c r="C1260"/>
      <c r="D1260"/>
      <c r="E1260"/>
      <c r="F1260"/>
      <c r="G1260"/>
      <c r="H1260"/>
      <c r="I1260"/>
      <c r="J1260"/>
      <c r="K1260"/>
      <c r="L1260"/>
      <c r="M1260"/>
      <c r="N1260"/>
      <c r="O1260"/>
      <c r="P1260"/>
      <c r="Q1260"/>
    </row>
    <row r="1261" spans="2:17">
      <c r="B1261"/>
      <c r="C1261"/>
      <c r="D1261"/>
      <c r="E1261"/>
      <c r="F1261"/>
      <c r="G1261"/>
      <c r="H1261"/>
      <c r="I1261"/>
      <c r="J1261"/>
      <c r="K1261"/>
      <c r="L1261"/>
      <c r="M1261"/>
      <c r="N1261"/>
      <c r="O1261"/>
      <c r="P1261"/>
      <c r="Q1261"/>
    </row>
    <row r="1262" spans="2:17">
      <c r="B1262"/>
      <c r="C1262"/>
      <c r="D1262"/>
      <c r="E1262"/>
      <c r="F1262"/>
      <c r="G1262"/>
      <c r="H1262"/>
      <c r="I1262"/>
      <c r="J1262"/>
      <c r="K1262"/>
      <c r="L1262"/>
      <c r="M1262"/>
      <c r="N1262"/>
      <c r="O1262"/>
      <c r="P1262"/>
      <c r="Q1262"/>
    </row>
    <row r="1263" spans="2:17">
      <c r="B1263"/>
      <c r="C1263"/>
      <c r="D1263"/>
      <c r="E1263"/>
      <c r="F1263"/>
      <c r="G1263"/>
      <c r="H1263"/>
      <c r="I1263"/>
      <c r="J1263"/>
      <c r="K1263"/>
      <c r="L1263"/>
      <c r="M1263"/>
      <c r="N1263"/>
      <c r="O1263"/>
      <c r="P1263"/>
      <c r="Q1263"/>
    </row>
    <row r="1264" spans="2:17">
      <c r="B1264"/>
      <c r="C1264"/>
      <c r="D1264"/>
      <c r="E1264"/>
      <c r="F1264"/>
      <c r="G1264"/>
      <c r="H1264"/>
      <c r="I1264"/>
      <c r="J1264"/>
      <c r="K1264"/>
      <c r="L1264"/>
      <c r="M1264"/>
      <c r="N1264"/>
      <c r="O1264"/>
      <c r="P1264"/>
      <c r="Q1264"/>
    </row>
    <row r="1265" spans="2:17">
      <c r="B1265"/>
      <c r="C1265"/>
      <c r="D1265"/>
      <c r="E1265"/>
      <c r="F1265"/>
      <c r="G1265"/>
      <c r="H1265"/>
      <c r="I1265"/>
      <c r="J1265"/>
      <c r="K1265"/>
      <c r="L1265"/>
      <c r="M1265"/>
      <c r="N1265"/>
      <c r="O1265"/>
      <c r="P1265"/>
      <c r="Q1265"/>
    </row>
    <row r="1266" spans="2:17">
      <c r="B1266"/>
      <c r="C1266"/>
      <c r="D1266"/>
      <c r="E1266"/>
      <c r="F1266"/>
      <c r="G1266"/>
      <c r="H1266"/>
      <c r="I1266"/>
      <c r="J1266"/>
      <c r="K1266"/>
      <c r="L1266"/>
      <c r="M1266"/>
      <c r="N1266"/>
      <c r="O1266"/>
      <c r="P1266"/>
      <c r="Q1266"/>
    </row>
    <row r="1267" spans="2:17">
      <c r="B1267"/>
      <c r="C1267"/>
      <c r="D1267"/>
      <c r="E1267"/>
      <c r="F1267"/>
      <c r="G1267"/>
      <c r="H1267"/>
      <c r="I1267"/>
      <c r="J1267"/>
      <c r="K1267"/>
      <c r="L1267"/>
      <c r="M1267"/>
      <c r="N1267"/>
      <c r="O1267"/>
      <c r="P1267"/>
      <c r="Q1267"/>
    </row>
    <row r="1268" spans="2:17">
      <c r="B1268"/>
      <c r="C1268"/>
      <c r="D1268"/>
      <c r="E1268"/>
      <c r="F1268"/>
      <c r="G1268"/>
      <c r="H1268"/>
      <c r="I1268"/>
      <c r="J1268"/>
      <c r="K1268"/>
      <c r="L1268"/>
      <c r="M1268"/>
      <c r="N1268"/>
      <c r="O1268"/>
      <c r="P1268"/>
      <c r="Q1268"/>
    </row>
    <row r="1269" spans="2:17">
      <c r="B1269"/>
      <c r="C1269"/>
      <c r="D1269"/>
      <c r="E1269"/>
      <c r="F1269"/>
      <c r="G1269"/>
      <c r="H1269"/>
      <c r="I1269"/>
      <c r="J1269"/>
      <c r="K1269"/>
      <c r="L1269"/>
      <c r="M1269"/>
      <c r="N1269"/>
      <c r="O1269"/>
      <c r="P1269"/>
      <c r="Q1269"/>
    </row>
    <row r="1270" spans="2:17">
      <c r="B1270"/>
      <c r="C1270"/>
      <c r="D1270"/>
      <c r="E1270"/>
      <c r="F1270"/>
      <c r="G1270"/>
      <c r="H1270"/>
      <c r="I1270"/>
      <c r="J1270"/>
      <c r="K1270"/>
      <c r="L1270"/>
      <c r="M1270"/>
      <c r="N1270"/>
      <c r="O1270"/>
      <c r="P1270"/>
      <c r="Q1270"/>
    </row>
    <row r="1271" spans="2:17">
      <c r="B1271"/>
      <c r="C1271"/>
      <c r="D1271"/>
      <c r="E1271"/>
      <c r="F1271"/>
      <c r="G1271"/>
      <c r="H1271"/>
      <c r="I1271"/>
      <c r="J1271"/>
      <c r="K1271"/>
      <c r="L1271"/>
      <c r="M1271"/>
      <c r="N1271"/>
      <c r="O1271"/>
      <c r="P1271"/>
      <c r="Q1271"/>
    </row>
    <row r="1272" spans="2:17">
      <c r="B1272"/>
      <c r="C1272"/>
      <c r="D1272"/>
      <c r="E1272"/>
      <c r="F1272"/>
      <c r="G1272"/>
      <c r="H1272"/>
      <c r="I1272"/>
      <c r="J1272"/>
      <c r="K1272"/>
      <c r="L1272"/>
      <c r="M1272"/>
      <c r="N1272"/>
      <c r="O1272"/>
      <c r="P1272"/>
      <c r="Q1272"/>
    </row>
    <row r="1273" spans="2:17">
      <c r="B1273"/>
      <c r="C1273"/>
      <c r="D1273"/>
      <c r="E1273"/>
      <c r="F1273"/>
      <c r="G1273"/>
      <c r="H1273"/>
      <c r="I1273"/>
      <c r="J1273"/>
      <c r="K1273"/>
      <c r="L1273"/>
      <c r="M1273"/>
      <c r="N1273"/>
      <c r="O1273"/>
      <c r="P1273"/>
      <c r="Q1273"/>
    </row>
    <row r="1274" spans="2:17">
      <c r="B1274"/>
      <c r="C1274"/>
      <c r="D1274"/>
      <c r="E1274"/>
      <c r="F1274"/>
      <c r="G1274"/>
      <c r="H1274"/>
      <c r="I1274"/>
      <c r="J1274"/>
      <c r="K1274"/>
      <c r="L1274"/>
      <c r="M1274"/>
      <c r="N1274"/>
      <c r="O1274"/>
      <c r="P1274"/>
      <c r="Q1274"/>
    </row>
    <row r="1275" spans="2:17">
      <c r="B1275"/>
      <c r="C1275"/>
      <c r="D1275"/>
      <c r="E1275"/>
      <c r="F1275"/>
      <c r="G1275"/>
      <c r="H1275"/>
      <c r="I1275"/>
      <c r="J1275"/>
      <c r="K1275"/>
      <c r="L1275"/>
      <c r="M1275"/>
      <c r="N1275"/>
      <c r="O1275"/>
      <c r="P1275"/>
      <c r="Q1275"/>
    </row>
    <row r="1276" spans="2:17">
      <c r="B1276"/>
      <c r="C1276"/>
      <c r="D1276"/>
      <c r="E1276"/>
      <c r="F1276"/>
      <c r="G1276"/>
      <c r="H1276"/>
      <c r="I1276"/>
      <c r="J1276"/>
      <c r="K1276"/>
      <c r="L1276"/>
      <c r="M1276"/>
      <c r="N1276"/>
      <c r="O1276"/>
      <c r="P1276"/>
      <c r="Q1276"/>
    </row>
    <row r="1277" spans="2:17">
      <c r="B1277"/>
      <c r="C1277"/>
      <c r="D1277"/>
      <c r="E1277"/>
      <c r="F1277"/>
      <c r="G1277"/>
      <c r="H1277"/>
      <c r="I1277"/>
      <c r="J1277"/>
      <c r="K1277"/>
      <c r="L1277"/>
      <c r="M1277"/>
      <c r="N1277"/>
      <c r="O1277"/>
      <c r="P1277"/>
      <c r="Q1277"/>
    </row>
    <row r="1278" spans="2:17">
      <c r="B1278"/>
      <c r="C1278"/>
      <c r="D1278"/>
      <c r="E1278"/>
      <c r="F1278"/>
      <c r="G1278"/>
      <c r="H1278"/>
      <c r="I1278"/>
      <c r="J1278"/>
      <c r="K1278"/>
      <c r="L1278"/>
      <c r="M1278"/>
      <c r="N1278"/>
      <c r="O1278"/>
      <c r="P1278"/>
      <c r="Q1278"/>
    </row>
    <row r="1279" spans="2:17">
      <c r="B1279"/>
      <c r="C1279"/>
      <c r="D1279"/>
      <c r="E1279"/>
      <c r="F1279"/>
      <c r="G1279"/>
      <c r="H1279"/>
      <c r="I1279"/>
      <c r="J1279"/>
      <c r="K1279"/>
      <c r="L1279"/>
      <c r="M1279"/>
      <c r="N1279"/>
      <c r="O1279"/>
      <c r="P1279"/>
      <c r="Q1279"/>
    </row>
    <row r="1280" spans="2:17">
      <c r="B1280"/>
      <c r="C1280"/>
      <c r="D1280"/>
      <c r="E1280"/>
      <c r="F1280"/>
      <c r="G1280"/>
      <c r="H1280"/>
      <c r="I1280"/>
      <c r="J1280"/>
      <c r="K1280"/>
      <c r="L1280"/>
      <c r="M1280"/>
      <c r="N1280"/>
      <c r="O1280"/>
      <c r="P1280"/>
      <c r="Q1280"/>
    </row>
    <row r="1281" spans="2:17">
      <c r="B1281"/>
      <c r="C1281"/>
      <c r="D1281"/>
      <c r="E1281"/>
      <c r="F1281"/>
      <c r="G1281"/>
      <c r="H1281"/>
      <c r="I1281"/>
      <c r="J1281"/>
      <c r="K1281"/>
      <c r="L1281"/>
      <c r="M1281"/>
      <c r="N1281"/>
      <c r="O1281"/>
      <c r="P1281"/>
      <c r="Q1281"/>
    </row>
    <row r="1282" spans="2:17">
      <c r="B1282"/>
      <c r="C1282"/>
      <c r="D1282"/>
      <c r="E1282"/>
      <c r="F1282"/>
      <c r="G1282"/>
      <c r="H1282"/>
      <c r="I1282"/>
      <c r="J1282"/>
      <c r="K1282"/>
      <c r="L1282"/>
      <c r="M1282"/>
      <c r="N1282"/>
      <c r="O1282"/>
      <c r="P1282"/>
      <c r="Q1282"/>
    </row>
    <row r="1283" spans="2:17">
      <c r="B1283"/>
      <c r="C1283"/>
      <c r="D1283"/>
      <c r="E1283"/>
      <c r="F1283"/>
      <c r="G1283"/>
      <c r="H1283"/>
      <c r="I1283"/>
      <c r="J1283"/>
      <c r="K1283"/>
      <c r="L1283"/>
      <c r="M1283"/>
      <c r="N1283"/>
      <c r="O1283"/>
      <c r="P1283"/>
      <c r="Q1283"/>
    </row>
    <row r="1284" spans="2:17">
      <c r="B1284"/>
      <c r="C1284"/>
      <c r="D1284"/>
      <c r="E1284"/>
      <c r="F1284"/>
      <c r="G1284"/>
      <c r="H1284"/>
      <c r="I1284"/>
      <c r="J1284"/>
      <c r="K1284"/>
      <c r="L1284"/>
      <c r="M1284"/>
      <c r="N1284"/>
      <c r="O1284"/>
      <c r="P1284"/>
      <c r="Q1284"/>
    </row>
    <row r="1285" spans="2:17">
      <c r="B1285"/>
      <c r="C1285"/>
      <c r="D1285"/>
      <c r="E1285"/>
      <c r="F1285"/>
      <c r="G1285"/>
      <c r="H1285"/>
      <c r="I1285"/>
      <c r="J1285"/>
      <c r="K1285"/>
      <c r="L1285"/>
      <c r="M1285"/>
      <c r="N1285"/>
      <c r="O1285"/>
      <c r="P1285"/>
      <c r="Q1285"/>
    </row>
    <row r="1286" spans="2:17">
      <c r="B1286"/>
      <c r="C1286"/>
      <c r="D1286"/>
      <c r="E1286"/>
      <c r="F1286"/>
      <c r="G1286"/>
      <c r="H1286"/>
      <c r="I1286"/>
      <c r="J1286"/>
      <c r="K1286"/>
      <c r="L1286"/>
      <c r="M1286"/>
      <c r="N1286"/>
      <c r="O1286"/>
      <c r="P1286"/>
      <c r="Q1286"/>
    </row>
    <row r="1287" spans="2:17">
      <c r="B1287"/>
      <c r="C1287"/>
      <c r="D1287"/>
      <c r="E1287"/>
      <c r="F1287"/>
      <c r="G1287"/>
      <c r="H1287"/>
      <c r="I1287"/>
      <c r="J1287"/>
      <c r="K1287"/>
      <c r="L1287"/>
      <c r="M1287"/>
      <c r="N1287"/>
      <c r="O1287"/>
      <c r="P1287"/>
      <c r="Q1287"/>
    </row>
    <row r="1288" spans="2:17">
      <c r="B1288"/>
      <c r="C1288"/>
      <c r="D1288"/>
      <c r="E1288"/>
      <c r="F1288"/>
      <c r="G1288"/>
      <c r="H1288"/>
      <c r="I1288"/>
      <c r="J1288"/>
      <c r="K1288"/>
      <c r="L1288"/>
      <c r="M1288"/>
      <c r="N1288"/>
      <c r="O1288"/>
      <c r="P1288"/>
      <c r="Q1288"/>
    </row>
    <row r="1289" spans="2:17">
      <c r="B1289"/>
      <c r="C1289"/>
      <c r="D1289"/>
      <c r="E1289"/>
      <c r="F1289"/>
      <c r="G1289"/>
      <c r="H1289"/>
      <c r="I1289"/>
      <c r="J1289"/>
      <c r="K1289"/>
      <c r="L1289"/>
      <c r="M1289"/>
      <c r="N1289"/>
      <c r="O1289"/>
      <c r="P1289"/>
      <c r="Q1289"/>
    </row>
    <row r="1290" spans="2:17">
      <c r="B1290"/>
      <c r="C1290"/>
      <c r="D1290"/>
      <c r="E1290"/>
      <c r="F1290"/>
      <c r="G1290"/>
      <c r="H1290"/>
      <c r="I1290"/>
      <c r="J1290"/>
      <c r="K1290"/>
      <c r="L1290"/>
      <c r="M1290"/>
      <c r="N1290"/>
      <c r="O1290"/>
      <c r="P1290"/>
      <c r="Q1290"/>
    </row>
    <row r="1291" spans="2:17">
      <c r="B1291"/>
      <c r="C1291"/>
      <c r="D1291"/>
      <c r="E1291"/>
      <c r="F1291"/>
      <c r="G1291"/>
      <c r="H1291"/>
      <c r="I1291"/>
      <c r="J1291"/>
      <c r="K1291"/>
      <c r="L1291"/>
      <c r="M1291"/>
      <c r="N1291"/>
      <c r="O1291"/>
      <c r="P1291"/>
      <c r="Q1291"/>
    </row>
    <row r="1292" spans="2:17">
      <c r="B1292"/>
      <c r="C1292"/>
      <c r="D1292"/>
      <c r="E1292"/>
      <c r="F1292"/>
      <c r="G1292"/>
      <c r="H1292"/>
      <c r="I1292"/>
      <c r="J1292"/>
      <c r="K1292"/>
      <c r="L1292"/>
      <c r="M1292"/>
      <c r="N1292"/>
      <c r="O1292"/>
      <c r="P1292"/>
      <c r="Q1292"/>
    </row>
    <row r="1293" spans="2:17">
      <c r="B1293"/>
      <c r="C1293"/>
      <c r="D1293"/>
      <c r="E1293"/>
      <c r="F1293"/>
      <c r="G1293"/>
      <c r="H1293"/>
      <c r="I1293"/>
      <c r="J1293"/>
      <c r="K1293"/>
      <c r="L1293"/>
      <c r="M1293"/>
      <c r="N1293"/>
      <c r="O1293"/>
      <c r="P1293"/>
      <c r="Q1293"/>
    </row>
    <row r="1294" spans="2:17">
      <c r="B1294"/>
      <c r="C1294"/>
      <c r="D1294"/>
      <c r="E1294"/>
      <c r="F1294"/>
      <c r="G1294"/>
      <c r="H1294"/>
      <c r="I1294"/>
      <c r="J1294"/>
      <c r="K1294"/>
      <c r="L1294"/>
      <c r="M1294"/>
      <c r="N1294"/>
      <c r="O1294"/>
      <c r="P1294"/>
      <c r="Q1294"/>
    </row>
    <row r="1295" spans="2:17">
      <c r="B1295"/>
      <c r="C1295"/>
      <c r="D1295"/>
      <c r="E1295"/>
      <c r="F1295"/>
      <c r="G1295"/>
      <c r="H1295"/>
      <c r="I1295"/>
      <c r="J1295"/>
      <c r="K1295"/>
      <c r="L1295"/>
      <c r="M1295"/>
      <c r="N1295"/>
      <c r="O1295"/>
      <c r="P1295"/>
      <c r="Q1295"/>
    </row>
    <row r="1296" spans="2:17">
      <c r="B1296"/>
      <c r="C1296"/>
      <c r="D1296"/>
      <c r="E1296"/>
      <c r="F1296"/>
      <c r="G1296"/>
      <c r="H1296"/>
      <c r="I1296"/>
      <c r="J1296"/>
      <c r="K1296"/>
      <c r="L1296"/>
      <c r="M1296"/>
      <c r="N1296"/>
      <c r="O1296"/>
      <c r="P1296"/>
      <c r="Q1296"/>
    </row>
    <row r="1297" spans="2:17">
      <c r="B1297"/>
      <c r="C1297"/>
      <c r="D1297"/>
      <c r="E1297"/>
      <c r="F1297"/>
      <c r="G1297"/>
      <c r="H1297"/>
      <c r="I1297"/>
      <c r="J1297"/>
      <c r="K1297"/>
      <c r="L1297"/>
      <c r="M1297"/>
      <c r="N1297"/>
      <c r="O1297"/>
      <c r="P1297"/>
      <c r="Q1297"/>
    </row>
    <row r="1298" spans="2:17">
      <c r="B1298"/>
      <c r="C1298"/>
      <c r="D1298"/>
      <c r="E1298"/>
      <c r="F1298"/>
      <c r="G1298"/>
      <c r="H1298"/>
      <c r="I1298"/>
      <c r="J1298"/>
      <c r="K1298"/>
      <c r="L1298"/>
      <c r="M1298"/>
      <c r="N1298"/>
      <c r="O1298"/>
      <c r="P1298"/>
      <c r="Q1298"/>
    </row>
    <row r="1299" spans="2:17">
      <c r="B1299"/>
      <c r="C1299"/>
      <c r="D1299"/>
      <c r="E1299"/>
      <c r="F1299"/>
      <c r="G1299"/>
      <c r="H1299"/>
      <c r="I1299"/>
      <c r="J1299"/>
      <c r="K1299"/>
      <c r="L1299"/>
      <c r="M1299"/>
      <c r="N1299"/>
      <c r="O1299"/>
      <c r="P1299"/>
      <c r="Q1299"/>
    </row>
    <row r="1300" spans="2:17">
      <c r="B1300"/>
      <c r="C1300"/>
      <c r="D1300"/>
      <c r="E1300"/>
      <c r="F1300"/>
      <c r="G1300"/>
      <c r="H1300"/>
      <c r="I1300"/>
      <c r="J1300"/>
      <c r="K1300"/>
      <c r="L1300"/>
      <c r="M1300"/>
      <c r="N1300"/>
      <c r="O1300"/>
      <c r="P1300"/>
      <c r="Q1300"/>
    </row>
    <row r="1301" spans="2:17">
      <c r="B1301"/>
      <c r="C1301"/>
      <c r="D1301"/>
      <c r="E1301"/>
      <c r="F1301"/>
      <c r="G1301"/>
      <c r="H1301"/>
      <c r="I1301"/>
      <c r="J1301"/>
      <c r="K1301"/>
      <c r="L1301"/>
      <c r="M1301"/>
      <c r="N1301"/>
      <c r="O1301"/>
      <c r="P1301"/>
      <c r="Q1301"/>
    </row>
    <row r="1302" spans="2:17">
      <c r="B1302"/>
      <c r="C1302"/>
      <c r="D1302"/>
      <c r="E1302"/>
      <c r="F1302"/>
      <c r="G1302"/>
      <c r="H1302"/>
      <c r="I1302"/>
      <c r="J1302"/>
      <c r="K1302"/>
      <c r="L1302"/>
      <c r="M1302"/>
      <c r="N1302"/>
      <c r="O1302"/>
      <c r="P1302"/>
      <c r="Q1302"/>
    </row>
    <row r="1303" spans="2:17">
      <c r="B1303"/>
      <c r="C1303"/>
      <c r="D1303"/>
      <c r="E1303"/>
      <c r="F1303"/>
      <c r="G1303"/>
      <c r="H1303"/>
      <c r="I1303"/>
      <c r="J1303"/>
      <c r="K1303"/>
      <c r="L1303"/>
      <c r="M1303"/>
      <c r="N1303"/>
      <c r="O1303"/>
      <c r="P1303"/>
      <c r="Q1303"/>
    </row>
    <row r="1304" spans="2:17">
      <c r="B1304"/>
      <c r="C1304"/>
      <c r="D1304"/>
      <c r="E1304"/>
      <c r="F1304"/>
      <c r="G1304"/>
      <c r="H1304"/>
      <c r="I1304"/>
      <c r="J1304"/>
      <c r="K1304"/>
      <c r="L1304"/>
      <c r="M1304"/>
      <c r="N1304"/>
      <c r="O1304"/>
      <c r="P1304"/>
      <c r="Q1304"/>
    </row>
    <row r="1305" spans="2:17">
      <c r="B1305"/>
      <c r="C1305"/>
      <c r="D1305"/>
      <c r="E1305"/>
      <c r="F1305"/>
      <c r="G1305"/>
      <c r="H1305"/>
      <c r="I1305"/>
      <c r="J1305"/>
      <c r="K1305"/>
      <c r="L1305"/>
      <c r="M1305"/>
      <c r="N1305"/>
      <c r="O1305"/>
      <c r="P1305"/>
      <c r="Q1305"/>
    </row>
    <row r="1306" spans="2:17">
      <c r="B1306"/>
      <c r="C1306"/>
      <c r="D1306"/>
      <c r="E1306"/>
      <c r="F1306"/>
      <c r="G1306"/>
      <c r="H1306"/>
      <c r="I1306"/>
      <c r="J1306"/>
      <c r="K1306"/>
      <c r="L1306"/>
      <c r="M1306"/>
      <c r="N1306"/>
      <c r="O1306"/>
      <c r="P1306"/>
      <c r="Q1306"/>
    </row>
    <row r="1307" spans="2:17">
      <c r="B1307"/>
      <c r="C1307"/>
      <c r="D1307"/>
      <c r="E1307"/>
      <c r="F1307"/>
      <c r="G1307"/>
      <c r="H1307"/>
      <c r="I1307"/>
      <c r="J1307"/>
      <c r="K1307"/>
      <c r="L1307"/>
      <c r="M1307"/>
      <c r="N1307"/>
      <c r="O1307"/>
      <c r="P1307"/>
      <c r="Q1307"/>
    </row>
    <row r="1308" spans="2:17">
      <c r="B1308"/>
      <c r="C1308"/>
      <c r="D1308"/>
      <c r="E1308"/>
      <c r="F1308"/>
      <c r="G1308"/>
      <c r="H1308"/>
      <c r="I1308"/>
      <c r="J1308"/>
      <c r="K1308"/>
      <c r="L1308"/>
      <c r="M1308"/>
      <c r="N1308"/>
      <c r="O1308"/>
      <c r="P1308"/>
      <c r="Q1308"/>
    </row>
    <row r="1309" spans="2:17">
      <c r="B1309"/>
      <c r="C1309"/>
      <c r="D1309"/>
      <c r="E1309"/>
      <c r="F1309"/>
      <c r="G1309"/>
      <c r="H1309"/>
      <c r="I1309"/>
      <c r="J1309"/>
      <c r="K1309"/>
      <c r="L1309"/>
      <c r="M1309"/>
      <c r="N1309"/>
      <c r="O1309"/>
      <c r="P1309"/>
      <c r="Q1309"/>
    </row>
    <row r="1310" spans="2:17">
      <c r="B1310"/>
      <c r="C1310"/>
      <c r="D1310"/>
      <c r="E1310"/>
      <c r="F1310"/>
      <c r="G1310"/>
      <c r="H1310"/>
      <c r="I1310"/>
      <c r="J1310"/>
      <c r="K1310"/>
      <c r="L1310"/>
      <c r="M1310"/>
      <c r="N1310"/>
      <c r="O1310"/>
      <c r="P1310"/>
      <c r="Q1310"/>
    </row>
    <row r="1311" spans="2:17">
      <c r="B1311"/>
      <c r="C1311"/>
      <c r="D1311"/>
      <c r="E1311"/>
      <c r="F1311"/>
      <c r="G1311"/>
      <c r="H1311"/>
      <c r="I1311"/>
      <c r="J1311"/>
      <c r="K1311"/>
      <c r="L1311"/>
      <c r="M1311"/>
      <c r="N1311"/>
      <c r="O1311"/>
      <c r="P1311"/>
      <c r="Q1311"/>
    </row>
    <row r="1312" spans="2:17">
      <c r="B1312"/>
      <c r="C1312"/>
      <c r="D1312"/>
      <c r="E1312"/>
      <c r="F1312"/>
      <c r="G1312"/>
      <c r="H1312"/>
      <c r="I1312"/>
      <c r="J1312"/>
      <c r="K1312"/>
      <c r="L1312"/>
      <c r="M1312"/>
      <c r="N1312"/>
      <c r="O1312"/>
      <c r="P1312"/>
      <c r="Q1312"/>
    </row>
    <row r="1313" spans="2:17">
      <c r="B1313"/>
      <c r="C1313"/>
      <c r="D1313"/>
      <c r="E1313"/>
      <c r="F1313"/>
      <c r="G1313"/>
      <c r="H1313"/>
      <c r="I1313"/>
      <c r="J1313"/>
      <c r="K1313"/>
      <c r="L1313"/>
      <c r="M1313"/>
      <c r="N1313"/>
      <c r="O1313"/>
      <c r="P1313"/>
      <c r="Q1313"/>
    </row>
    <row r="1314" spans="2:17">
      <c r="B1314"/>
      <c r="C1314"/>
      <c r="D1314"/>
      <c r="E1314"/>
      <c r="F1314"/>
      <c r="G1314"/>
      <c r="H1314"/>
      <c r="I1314"/>
      <c r="J1314"/>
      <c r="K1314"/>
      <c r="L1314"/>
      <c r="M1314"/>
      <c r="N1314"/>
      <c r="O1314"/>
      <c r="P1314"/>
      <c r="Q1314"/>
    </row>
    <row r="1315" spans="2:17">
      <c r="B1315"/>
      <c r="C1315"/>
      <c r="D1315"/>
      <c r="E1315"/>
      <c r="F1315"/>
      <c r="G1315"/>
      <c r="H1315"/>
      <c r="I1315"/>
      <c r="J1315"/>
      <c r="K1315"/>
      <c r="L1315"/>
      <c r="M1315"/>
      <c r="N1315"/>
      <c r="O1315"/>
      <c r="P1315"/>
      <c r="Q1315"/>
    </row>
    <row r="1316" spans="2:17">
      <c r="B1316"/>
      <c r="C1316"/>
      <c r="D1316"/>
      <c r="E1316"/>
      <c r="F1316"/>
      <c r="G1316"/>
      <c r="H1316"/>
      <c r="I1316"/>
      <c r="J1316"/>
      <c r="K1316"/>
      <c r="L1316"/>
      <c r="M1316"/>
      <c r="N1316"/>
      <c r="O1316"/>
      <c r="P1316"/>
      <c r="Q1316"/>
    </row>
    <row r="1317" spans="2:17">
      <c r="B1317"/>
      <c r="C1317"/>
      <c r="D1317"/>
      <c r="E1317"/>
      <c r="F1317"/>
      <c r="G1317"/>
      <c r="H1317"/>
      <c r="I1317"/>
      <c r="J1317"/>
      <c r="K1317"/>
      <c r="L1317"/>
      <c r="M1317"/>
      <c r="N1317"/>
      <c r="O1317"/>
      <c r="P1317"/>
      <c r="Q1317"/>
    </row>
    <row r="1318" spans="2:17">
      <c r="B1318"/>
      <c r="C1318"/>
      <c r="D1318"/>
      <c r="E1318"/>
      <c r="F1318"/>
      <c r="G1318"/>
      <c r="H1318"/>
      <c r="I1318"/>
      <c r="J1318"/>
      <c r="K1318"/>
      <c r="L1318"/>
      <c r="M1318"/>
      <c r="N1318"/>
      <c r="O1318"/>
      <c r="P1318"/>
      <c r="Q1318"/>
    </row>
    <row r="1319" spans="2:17">
      <c r="B1319"/>
      <c r="C1319"/>
      <c r="D1319"/>
      <c r="E1319"/>
      <c r="F1319"/>
      <c r="G1319"/>
      <c r="H1319"/>
      <c r="I1319"/>
      <c r="J1319"/>
      <c r="K1319"/>
      <c r="L1319"/>
      <c r="M1319"/>
      <c r="N1319"/>
      <c r="O1319"/>
      <c r="P1319"/>
      <c r="Q1319"/>
    </row>
    <row r="1320" spans="2:17">
      <c r="B1320"/>
      <c r="C1320"/>
      <c r="D1320"/>
      <c r="E1320"/>
      <c r="F1320"/>
      <c r="G1320"/>
      <c r="H1320"/>
      <c r="I1320"/>
      <c r="J1320"/>
      <c r="K1320"/>
      <c r="L1320"/>
      <c r="M1320"/>
      <c r="N1320"/>
      <c r="O1320"/>
      <c r="P1320"/>
      <c r="Q1320"/>
    </row>
    <row r="1321" spans="2:17">
      <c r="B1321"/>
      <c r="C1321"/>
      <c r="D1321"/>
      <c r="E1321"/>
      <c r="F1321"/>
      <c r="G1321"/>
      <c r="H1321"/>
      <c r="I1321"/>
      <c r="J1321"/>
      <c r="K1321"/>
      <c r="L1321"/>
      <c r="M1321"/>
      <c r="N1321"/>
      <c r="O1321"/>
      <c r="P1321"/>
      <c r="Q1321"/>
    </row>
    <row r="1322" spans="2:17">
      <c r="B1322"/>
      <c r="C1322"/>
      <c r="D1322"/>
      <c r="E1322"/>
      <c r="F1322"/>
      <c r="G1322"/>
      <c r="H1322"/>
      <c r="I1322"/>
      <c r="J1322"/>
      <c r="K1322"/>
      <c r="L1322"/>
      <c r="M1322"/>
      <c r="N1322"/>
      <c r="O1322"/>
      <c r="P1322"/>
      <c r="Q1322"/>
    </row>
    <row r="1323" spans="2:17">
      <c r="B1323"/>
      <c r="C1323"/>
      <c r="D1323"/>
      <c r="E1323"/>
      <c r="F1323"/>
      <c r="G1323"/>
      <c r="H1323"/>
      <c r="I1323"/>
      <c r="J1323"/>
      <c r="K1323"/>
      <c r="L1323"/>
      <c r="M1323"/>
      <c r="N1323"/>
      <c r="O1323"/>
      <c r="P1323"/>
      <c r="Q1323"/>
    </row>
    <row r="1324" spans="2:17">
      <c r="B1324"/>
      <c r="C1324"/>
      <c r="D1324"/>
      <c r="E1324"/>
      <c r="F1324"/>
      <c r="G1324"/>
      <c r="H1324"/>
      <c r="I1324"/>
      <c r="J1324"/>
      <c r="K1324"/>
      <c r="L1324"/>
      <c r="M1324"/>
      <c r="N1324"/>
      <c r="O1324"/>
      <c r="P1324"/>
      <c r="Q1324"/>
    </row>
    <row r="1325" spans="2:17">
      <c r="B1325"/>
      <c r="C1325"/>
      <c r="D1325"/>
      <c r="E1325"/>
      <c r="F1325"/>
      <c r="G1325"/>
      <c r="H1325"/>
      <c r="I1325"/>
      <c r="J1325"/>
      <c r="K1325"/>
      <c r="L1325"/>
      <c r="M1325"/>
      <c r="N1325"/>
      <c r="O1325"/>
      <c r="P1325"/>
      <c r="Q1325"/>
    </row>
    <row r="1326" spans="2:17">
      <c r="B1326"/>
      <c r="C1326"/>
      <c r="D1326"/>
      <c r="E1326"/>
      <c r="F1326"/>
      <c r="G1326"/>
      <c r="H1326"/>
      <c r="I1326"/>
      <c r="J1326"/>
      <c r="K1326"/>
      <c r="L1326"/>
      <c r="M1326"/>
      <c r="N1326"/>
      <c r="O1326"/>
      <c r="P1326"/>
      <c r="Q1326"/>
    </row>
    <row r="1327" spans="2:17">
      <c r="B1327"/>
      <c r="C1327"/>
      <c r="D1327"/>
      <c r="E1327"/>
      <c r="F1327"/>
      <c r="G1327"/>
      <c r="H1327"/>
      <c r="I1327"/>
      <c r="J1327"/>
      <c r="K1327"/>
      <c r="L1327"/>
      <c r="M1327"/>
      <c r="N1327"/>
      <c r="O1327"/>
      <c r="P1327"/>
      <c r="Q1327"/>
    </row>
    <row r="1328" spans="2:17">
      <c r="B1328"/>
      <c r="C1328"/>
      <c r="D1328"/>
      <c r="E1328"/>
      <c r="F1328"/>
      <c r="G1328"/>
      <c r="H1328"/>
      <c r="I1328"/>
      <c r="J1328"/>
      <c r="K1328"/>
      <c r="L1328"/>
      <c r="M1328"/>
      <c r="N1328"/>
      <c r="O1328"/>
      <c r="P1328"/>
      <c r="Q1328"/>
    </row>
    <row r="1329" spans="2:17">
      <c r="B1329"/>
      <c r="C1329"/>
      <c r="D1329"/>
      <c r="E1329"/>
      <c r="F1329"/>
      <c r="G1329"/>
      <c r="H1329"/>
      <c r="I1329"/>
      <c r="J1329"/>
      <c r="K1329"/>
      <c r="L1329"/>
      <c r="M1329"/>
      <c r="N1329"/>
      <c r="O1329"/>
      <c r="P1329"/>
      <c r="Q1329"/>
    </row>
    <row r="1330" spans="2:17">
      <c r="B1330"/>
      <c r="C1330"/>
      <c r="D1330"/>
      <c r="E1330"/>
      <c r="F1330"/>
      <c r="G1330"/>
      <c r="H1330"/>
      <c r="I1330"/>
      <c r="J1330"/>
      <c r="K1330"/>
      <c r="L1330"/>
      <c r="M1330"/>
      <c r="N1330"/>
      <c r="O1330"/>
      <c r="P1330"/>
      <c r="Q1330"/>
    </row>
    <row r="1331" spans="2:17">
      <c r="B1331"/>
      <c r="C1331"/>
      <c r="D1331"/>
      <c r="E1331"/>
      <c r="F1331"/>
      <c r="G1331"/>
      <c r="H1331"/>
      <c r="I1331"/>
      <c r="J1331"/>
      <c r="K1331"/>
      <c r="L1331"/>
      <c r="M1331"/>
      <c r="N1331"/>
      <c r="O1331"/>
      <c r="P1331"/>
      <c r="Q1331"/>
    </row>
    <row r="1332" spans="2:17">
      <c r="B1332"/>
      <c r="C1332"/>
      <c r="D1332"/>
      <c r="E1332"/>
      <c r="F1332"/>
      <c r="G1332"/>
      <c r="H1332"/>
      <c r="I1332"/>
      <c r="J1332"/>
      <c r="K1332"/>
      <c r="L1332"/>
      <c r="M1332"/>
      <c r="N1332"/>
      <c r="O1332"/>
      <c r="P1332"/>
      <c r="Q1332"/>
    </row>
    <row r="1333" spans="2:17">
      <c r="B1333"/>
      <c r="C1333"/>
      <c r="D1333"/>
      <c r="E1333"/>
      <c r="F1333"/>
      <c r="G1333"/>
      <c r="H1333"/>
      <c r="I1333"/>
      <c r="J1333"/>
      <c r="K1333"/>
      <c r="L1333"/>
      <c r="M1333"/>
      <c r="N1333"/>
      <c r="O1333"/>
      <c r="P1333"/>
      <c r="Q1333"/>
    </row>
    <row r="1334" spans="2:17">
      <c r="B1334"/>
      <c r="C1334"/>
      <c r="D1334"/>
      <c r="E1334"/>
      <c r="F1334"/>
      <c r="G1334"/>
      <c r="H1334"/>
      <c r="I1334"/>
      <c r="J1334"/>
      <c r="K1334"/>
      <c r="L1334"/>
      <c r="M1334"/>
      <c r="N1334"/>
      <c r="O1334"/>
      <c r="P1334"/>
      <c r="Q1334"/>
    </row>
    <row r="1335" spans="2:17">
      <c r="B1335"/>
      <c r="C1335"/>
      <c r="D1335"/>
      <c r="E1335"/>
      <c r="F1335"/>
      <c r="G1335"/>
      <c r="H1335"/>
      <c r="I1335"/>
      <c r="J1335"/>
      <c r="K1335"/>
      <c r="L1335"/>
      <c r="M1335"/>
      <c r="N1335"/>
      <c r="O1335"/>
      <c r="P1335"/>
      <c r="Q1335"/>
    </row>
    <row r="1336" spans="2:17">
      <c r="B1336"/>
      <c r="C1336"/>
      <c r="D1336"/>
      <c r="E1336"/>
      <c r="F1336"/>
      <c r="G1336"/>
      <c r="H1336"/>
      <c r="I1336"/>
      <c r="J1336"/>
      <c r="K1336"/>
      <c r="L1336"/>
      <c r="M1336"/>
      <c r="N1336"/>
      <c r="O1336"/>
      <c r="P1336"/>
      <c r="Q1336"/>
    </row>
    <row r="1337" spans="2:17">
      <c r="B1337"/>
      <c r="C1337"/>
      <c r="D1337"/>
      <c r="E1337"/>
      <c r="F1337"/>
      <c r="G1337"/>
      <c r="H1337"/>
      <c r="I1337"/>
      <c r="J1337"/>
      <c r="K1337"/>
      <c r="L1337"/>
      <c r="M1337"/>
      <c r="N1337"/>
      <c r="O1337"/>
      <c r="P1337"/>
      <c r="Q1337"/>
    </row>
    <row r="1338" spans="2:17">
      <c r="B1338"/>
      <c r="C1338"/>
      <c r="D1338"/>
      <c r="E1338"/>
      <c r="F1338"/>
      <c r="G1338"/>
      <c r="H1338"/>
      <c r="I1338"/>
      <c r="J1338"/>
      <c r="K1338"/>
      <c r="L1338"/>
      <c r="M1338"/>
      <c r="N1338"/>
      <c r="O1338"/>
      <c r="P1338"/>
      <c r="Q1338"/>
    </row>
    <row r="1339" spans="2:17">
      <c r="B1339"/>
      <c r="C1339"/>
      <c r="D1339"/>
      <c r="E1339"/>
      <c r="F1339"/>
      <c r="G1339"/>
      <c r="H1339"/>
      <c r="I1339"/>
      <c r="J1339"/>
      <c r="K1339"/>
      <c r="L1339"/>
      <c r="M1339"/>
      <c r="N1339"/>
      <c r="O1339"/>
      <c r="P1339"/>
      <c r="Q1339"/>
    </row>
    <row r="1340" spans="2:17">
      <c r="B1340"/>
      <c r="C1340"/>
      <c r="D1340"/>
      <c r="E1340"/>
      <c r="F1340"/>
      <c r="G1340"/>
      <c r="H1340"/>
      <c r="I1340"/>
      <c r="J1340"/>
      <c r="K1340"/>
      <c r="L1340"/>
      <c r="M1340"/>
      <c r="N1340"/>
      <c r="O1340"/>
      <c r="P1340"/>
      <c r="Q1340"/>
    </row>
    <row r="1341" spans="2:17">
      <c r="B1341"/>
      <c r="C1341"/>
      <c r="D1341"/>
      <c r="E1341"/>
      <c r="F1341"/>
      <c r="G1341"/>
      <c r="H1341"/>
      <c r="I1341"/>
      <c r="J1341"/>
      <c r="K1341"/>
      <c r="L1341"/>
      <c r="M1341"/>
      <c r="N1341"/>
      <c r="O1341"/>
      <c r="P1341"/>
      <c r="Q1341"/>
    </row>
    <row r="1342" spans="2:17">
      <c r="B1342"/>
      <c r="C1342"/>
      <c r="D1342"/>
      <c r="E1342"/>
      <c r="F1342"/>
      <c r="G1342"/>
      <c r="H1342"/>
      <c r="I1342"/>
      <c r="J1342"/>
      <c r="K1342"/>
      <c r="L1342"/>
      <c r="M1342"/>
      <c r="N1342"/>
      <c r="O1342"/>
      <c r="P1342"/>
      <c r="Q1342"/>
    </row>
    <row r="1343" spans="2:17">
      <c r="B1343"/>
      <c r="C1343"/>
      <c r="D1343"/>
      <c r="E1343"/>
      <c r="F1343"/>
      <c r="G1343"/>
      <c r="H1343"/>
      <c r="I1343"/>
      <c r="J1343"/>
      <c r="K1343"/>
      <c r="L1343"/>
      <c r="M1343"/>
      <c r="N1343"/>
      <c r="O1343"/>
      <c r="P1343"/>
      <c r="Q1343"/>
    </row>
    <row r="1344" spans="2:17">
      <c r="B1344"/>
      <c r="C1344"/>
      <c r="D1344"/>
      <c r="E1344"/>
      <c r="F1344"/>
      <c r="G1344"/>
      <c r="H1344"/>
      <c r="I1344"/>
      <c r="J1344"/>
      <c r="K1344"/>
      <c r="L1344"/>
      <c r="M1344"/>
      <c r="N1344"/>
      <c r="O1344"/>
      <c r="P1344"/>
      <c r="Q1344"/>
    </row>
    <row r="1345" spans="2:17">
      <c r="B1345"/>
      <c r="C1345"/>
      <c r="D1345"/>
      <c r="E1345"/>
      <c r="F1345"/>
      <c r="G1345"/>
      <c r="H1345"/>
      <c r="I1345"/>
      <c r="J1345"/>
      <c r="K1345"/>
      <c r="L1345"/>
      <c r="M1345"/>
      <c r="N1345"/>
      <c r="O1345"/>
      <c r="P1345"/>
      <c r="Q1345"/>
    </row>
    <row r="1346" spans="2:17">
      <c r="B1346"/>
      <c r="C1346"/>
      <c r="D1346"/>
      <c r="E1346"/>
      <c r="F1346"/>
      <c r="G1346"/>
      <c r="H1346"/>
      <c r="I1346"/>
      <c r="J1346"/>
      <c r="K1346"/>
      <c r="L1346"/>
      <c r="M1346"/>
      <c r="N1346"/>
      <c r="O1346"/>
      <c r="P1346"/>
      <c r="Q1346"/>
    </row>
    <row r="1347" spans="2:17">
      <c r="B1347"/>
      <c r="C1347"/>
      <c r="D1347"/>
      <c r="E1347"/>
      <c r="F1347"/>
      <c r="G1347"/>
      <c r="H1347"/>
      <c r="I1347"/>
      <c r="J1347"/>
      <c r="K1347"/>
      <c r="L1347"/>
      <c r="M1347"/>
      <c r="N1347"/>
      <c r="O1347"/>
      <c r="P1347"/>
      <c r="Q1347"/>
    </row>
    <row r="1348" spans="2:17">
      <c r="B1348"/>
      <c r="C1348"/>
      <c r="D1348"/>
      <c r="E1348"/>
      <c r="F1348"/>
      <c r="G1348"/>
      <c r="H1348"/>
      <c r="I1348"/>
      <c r="J1348"/>
      <c r="K1348"/>
      <c r="L1348"/>
      <c r="M1348"/>
      <c r="N1348"/>
      <c r="O1348"/>
      <c r="P1348"/>
      <c r="Q1348"/>
    </row>
    <row r="1349" spans="2:17">
      <c r="B1349"/>
      <c r="C1349"/>
      <c r="D1349"/>
      <c r="E1349"/>
      <c r="F1349"/>
      <c r="G1349"/>
      <c r="H1349"/>
      <c r="I1349"/>
      <c r="J1349"/>
      <c r="K1349"/>
      <c r="L1349"/>
      <c r="M1349"/>
      <c r="N1349"/>
      <c r="O1349"/>
      <c r="P1349"/>
      <c r="Q1349"/>
    </row>
    <row r="1350" spans="2:17">
      <c r="B1350"/>
      <c r="C1350"/>
      <c r="D1350"/>
      <c r="E1350"/>
      <c r="F1350"/>
      <c r="G1350"/>
      <c r="H1350"/>
      <c r="I1350"/>
      <c r="J1350"/>
      <c r="K1350"/>
      <c r="L1350"/>
      <c r="M1350"/>
      <c r="N1350"/>
      <c r="O1350"/>
      <c r="P1350"/>
      <c r="Q1350"/>
    </row>
    <row r="1351" spans="2:17">
      <c r="B1351"/>
      <c r="C1351"/>
      <c r="D1351"/>
      <c r="E1351"/>
      <c r="F1351"/>
      <c r="G1351"/>
      <c r="H1351"/>
      <c r="I1351"/>
      <c r="J1351"/>
      <c r="K1351"/>
      <c r="L1351"/>
      <c r="M1351"/>
      <c r="N1351"/>
      <c r="O1351"/>
      <c r="P1351"/>
      <c r="Q1351"/>
    </row>
    <row r="1352" spans="2:17">
      <c r="B1352"/>
      <c r="C1352"/>
      <c r="D1352"/>
      <c r="E1352"/>
      <c r="F1352"/>
      <c r="G1352"/>
      <c r="H1352"/>
      <c r="I1352"/>
      <c r="J1352"/>
      <c r="K1352"/>
      <c r="L1352"/>
      <c r="M1352"/>
      <c r="N1352"/>
      <c r="O1352"/>
      <c r="P1352"/>
      <c r="Q1352"/>
    </row>
    <row r="1353" spans="2:17">
      <c r="B1353"/>
      <c r="C1353"/>
      <c r="D1353"/>
      <c r="E1353"/>
      <c r="F1353"/>
      <c r="G1353"/>
      <c r="H1353"/>
      <c r="I1353"/>
      <c r="J1353"/>
      <c r="K1353"/>
      <c r="L1353"/>
      <c r="M1353"/>
      <c r="N1353"/>
      <c r="O1353"/>
      <c r="P1353"/>
      <c r="Q1353"/>
    </row>
    <row r="1354" spans="2:17">
      <c r="B1354"/>
      <c r="C1354"/>
      <c r="D1354"/>
      <c r="E1354"/>
      <c r="F1354"/>
      <c r="G1354"/>
      <c r="H1354"/>
      <c r="I1354"/>
      <c r="J1354"/>
      <c r="K1354"/>
      <c r="L1354"/>
      <c r="M1354"/>
      <c r="N1354"/>
      <c r="O1354"/>
      <c r="P1354"/>
      <c r="Q1354"/>
    </row>
    <row r="1355" spans="2:17">
      <c r="B1355"/>
      <c r="C1355"/>
      <c r="D1355"/>
      <c r="E1355"/>
      <c r="F1355"/>
      <c r="G1355"/>
      <c r="H1355"/>
      <c r="I1355"/>
      <c r="J1355"/>
      <c r="K1355"/>
      <c r="L1355"/>
      <c r="M1355"/>
      <c r="N1355"/>
      <c r="O1355"/>
      <c r="P1355"/>
      <c r="Q1355"/>
    </row>
    <row r="1356" spans="2:17">
      <c r="B1356"/>
      <c r="C1356"/>
      <c r="D1356"/>
      <c r="E1356"/>
      <c r="F1356"/>
      <c r="G1356"/>
      <c r="H1356"/>
      <c r="I1356"/>
      <c r="J1356"/>
      <c r="K1356"/>
      <c r="L1356"/>
      <c r="M1356"/>
      <c r="N1356"/>
      <c r="O1356"/>
      <c r="P1356"/>
      <c r="Q1356"/>
    </row>
    <row r="1357" spans="2:17">
      <c r="B1357"/>
      <c r="C1357"/>
      <c r="D1357"/>
      <c r="E1357"/>
      <c r="F1357"/>
      <c r="G1357"/>
      <c r="H1357"/>
      <c r="I1357"/>
      <c r="J1357"/>
      <c r="K1357"/>
      <c r="L1357"/>
      <c r="M1357"/>
      <c r="N1357"/>
      <c r="O1357"/>
      <c r="P1357"/>
      <c r="Q1357"/>
    </row>
    <row r="1358" spans="2:17">
      <c r="B1358"/>
      <c r="C1358"/>
      <c r="D1358"/>
      <c r="E1358"/>
      <c r="F1358"/>
      <c r="G1358"/>
      <c r="H1358"/>
      <c r="I1358"/>
      <c r="J1358"/>
      <c r="K1358"/>
      <c r="L1358"/>
      <c r="M1358"/>
      <c r="N1358"/>
      <c r="O1358"/>
      <c r="P1358"/>
      <c r="Q1358"/>
    </row>
    <row r="1359" spans="2:17">
      <c r="B1359"/>
      <c r="C1359"/>
      <c r="D1359"/>
      <c r="E1359"/>
      <c r="F1359"/>
      <c r="G1359"/>
      <c r="H1359"/>
      <c r="I1359"/>
      <c r="J1359"/>
      <c r="K1359"/>
      <c r="L1359"/>
      <c r="M1359"/>
      <c r="N1359"/>
      <c r="O1359"/>
      <c r="P1359"/>
      <c r="Q1359"/>
    </row>
    <row r="1360" spans="2:17">
      <c r="B1360"/>
      <c r="C1360"/>
      <c r="D1360"/>
      <c r="E1360"/>
      <c r="F1360"/>
      <c r="G1360"/>
      <c r="H1360"/>
      <c r="I1360"/>
      <c r="J1360"/>
      <c r="K1360"/>
      <c r="L1360"/>
      <c r="M1360"/>
      <c r="N1360"/>
      <c r="O1360"/>
      <c r="P1360"/>
      <c r="Q1360"/>
    </row>
    <row r="1361" spans="2:17">
      <c r="B1361"/>
      <c r="C1361"/>
      <c r="D1361"/>
      <c r="E1361"/>
      <c r="F1361"/>
      <c r="G1361"/>
      <c r="H1361"/>
      <c r="I1361"/>
      <c r="J1361"/>
      <c r="K1361"/>
      <c r="L1361"/>
      <c r="M1361"/>
      <c r="N1361"/>
      <c r="O1361"/>
      <c r="P1361"/>
      <c r="Q1361"/>
    </row>
    <row r="1362" spans="2:17">
      <c r="B1362"/>
      <c r="C1362"/>
      <c r="D1362"/>
      <c r="E1362"/>
      <c r="F1362"/>
      <c r="G1362"/>
      <c r="H1362"/>
      <c r="I1362"/>
      <c r="J1362"/>
      <c r="K1362"/>
      <c r="L1362"/>
      <c r="M1362"/>
      <c r="N1362"/>
      <c r="O1362"/>
      <c r="P1362"/>
      <c r="Q1362"/>
    </row>
    <row r="1363" spans="2:17">
      <c r="B1363"/>
      <c r="C1363"/>
      <c r="D1363"/>
      <c r="E1363"/>
      <c r="F1363"/>
      <c r="G1363"/>
      <c r="H1363"/>
      <c r="I1363"/>
      <c r="J1363"/>
      <c r="K1363"/>
      <c r="L1363"/>
      <c r="M1363"/>
      <c r="N1363"/>
      <c r="O1363"/>
      <c r="P1363"/>
      <c r="Q1363"/>
    </row>
    <row r="1364" spans="2:17">
      <c r="B1364"/>
      <c r="C1364"/>
      <c r="D1364"/>
      <c r="E1364"/>
      <c r="F1364"/>
      <c r="G1364"/>
      <c r="H1364"/>
      <c r="I1364"/>
      <c r="J1364"/>
      <c r="K1364"/>
      <c r="L1364"/>
      <c r="M1364"/>
      <c r="N1364"/>
      <c r="O1364"/>
      <c r="P1364"/>
      <c r="Q1364"/>
    </row>
    <row r="1365" spans="2:17">
      <c r="B1365"/>
      <c r="C1365"/>
      <c r="D1365"/>
      <c r="E1365"/>
      <c r="F1365"/>
      <c r="G1365"/>
      <c r="H1365"/>
      <c r="I1365"/>
      <c r="J1365"/>
      <c r="K1365"/>
      <c r="L1365"/>
      <c r="M1365"/>
      <c r="N1365"/>
      <c r="O1365"/>
      <c r="P1365"/>
      <c r="Q1365"/>
    </row>
    <row r="1366" spans="2:17">
      <c r="B1366"/>
      <c r="C1366"/>
      <c r="D1366"/>
      <c r="E1366"/>
      <c r="F1366"/>
      <c r="G1366"/>
      <c r="H1366"/>
      <c r="I1366"/>
      <c r="J1366"/>
      <c r="K1366"/>
      <c r="L1366"/>
      <c r="M1366"/>
      <c r="N1366"/>
      <c r="O1366"/>
      <c r="P1366"/>
      <c r="Q1366"/>
    </row>
    <row r="1367" spans="2:17">
      <c r="B1367"/>
      <c r="C1367"/>
      <c r="D1367"/>
      <c r="E1367"/>
      <c r="F1367"/>
      <c r="G1367"/>
      <c r="H1367"/>
      <c r="I1367"/>
      <c r="J1367"/>
      <c r="K1367"/>
      <c r="L1367"/>
      <c r="M1367"/>
      <c r="N1367"/>
      <c r="O1367"/>
      <c r="P1367"/>
      <c r="Q1367"/>
    </row>
    <row r="1368" spans="2:17">
      <c r="B1368"/>
      <c r="C1368"/>
      <c r="D1368"/>
      <c r="E1368"/>
      <c r="F1368"/>
      <c r="G1368"/>
      <c r="H1368"/>
      <c r="I1368"/>
      <c r="J1368"/>
      <c r="K1368"/>
      <c r="L1368"/>
      <c r="M1368"/>
      <c r="N1368"/>
      <c r="O1368"/>
      <c r="P1368"/>
      <c r="Q1368"/>
    </row>
    <row r="1369" spans="2:17">
      <c r="B1369"/>
      <c r="C1369"/>
      <c r="D1369"/>
      <c r="E1369"/>
      <c r="F1369"/>
      <c r="G1369"/>
      <c r="H1369"/>
      <c r="I1369"/>
      <c r="J1369"/>
      <c r="K1369"/>
      <c r="L1369"/>
      <c r="M1369"/>
      <c r="N1369"/>
      <c r="O1369"/>
      <c r="P1369"/>
      <c r="Q1369"/>
    </row>
    <row r="1370" spans="2:17">
      <c r="B1370"/>
      <c r="C1370"/>
      <c r="D1370"/>
      <c r="E1370"/>
      <c r="F1370"/>
      <c r="G1370"/>
      <c r="H1370"/>
      <c r="I1370"/>
      <c r="J1370"/>
      <c r="K1370"/>
      <c r="L1370"/>
      <c r="M1370"/>
      <c r="N1370"/>
      <c r="O1370"/>
      <c r="P1370"/>
      <c r="Q1370"/>
    </row>
    <row r="1371" spans="2:17">
      <c r="B1371"/>
      <c r="C1371"/>
      <c r="D1371"/>
      <c r="E1371"/>
      <c r="F1371"/>
      <c r="G1371"/>
      <c r="H1371"/>
      <c r="I1371"/>
      <c r="J1371"/>
      <c r="K1371"/>
      <c r="L1371"/>
      <c r="M1371"/>
      <c r="N1371"/>
      <c r="O1371"/>
      <c r="P1371"/>
      <c r="Q1371"/>
    </row>
    <row r="1372" spans="2:17">
      <c r="B1372"/>
      <c r="C1372"/>
      <c r="D1372"/>
      <c r="E1372"/>
      <c r="F1372"/>
      <c r="G1372"/>
      <c r="H1372"/>
      <c r="I1372"/>
      <c r="J1372"/>
      <c r="K1372"/>
      <c r="L1372"/>
      <c r="M1372"/>
      <c r="N1372"/>
      <c r="O1372"/>
      <c r="P1372"/>
      <c r="Q1372"/>
    </row>
    <row r="1373" spans="2:17">
      <c r="B1373"/>
      <c r="C1373"/>
      <c r="D1373"/>
      <c r="E1373"/>
      <c r="F1373"/>
      <c r="G1373"/>
      <c r="H1373"/>
      <c r="I1373"/>
      <c r="J1373"/>
      <c r="K1373"/>
      <c r="L1373"/>
      <c r="M1373"/>
      <c r="N1373"/>
      <c r="O1373"/>
      <c r="P1373"/>
      <c r="Q1373"/>
    </row>
    <row r="1374" spans="2:17">
      <c r="B1374"/>
      <c r="C1374"/>
      <c r="D1374"/>
      <c r="E1374"/>
      <c r="F1374"/>
      <c r="G1374"/>
      <c r="H1374"/>
      <c r="I1374"/>
      <c r="J1374"/>
      <c r="K1374"/>
      <c r="L1374"/>
      <c r="M1374"/>
      <c r="N1374"/>
      <c r="O1374"/>
      <c r="P1374"/>
      <c r="Q1374"/>
    </row>
    <row r="1375" spans="2:17">
      <c r="B1375"/>
      <c r="C1375"/>
      <c r="D1375"/>
      <c r="E1375"/>
      <c r="F1375"/>
      <c r="G1375"/>
      <c r="H1375"/>
      <c r="I1375"/>
      <c r="J1375"/>
      <c r="K1375"/>
      <c r="L1375"/>
      <c r="M1375"/>
      <c r="N1375"/>
      <c r="O1375"/>
      <c r="P1375"/>
      <c r="Q1375"/>
    </row>
    <row r="1376" spans="2:17">
      <c r="B1376"/>
      <c r="C1376"/>
      <c r="D1376"/>
      <c r="E1376"/>
      <c r="F1376"/>
      <c r="G1376"/>
      <c r="H1376"/>
      <c r="I1376"/>
      <c r="J1376"/>
      <c r="K1376"/>
      <c r="L1376"/>
      <c r="M1376"/>
      <c r="N1376"/>
      <c r="O1376"/>
      <c r="P1376"/>
      <c r="Q1376"/>
    </row>
    <row r="1377" spans="2:17">
      <c r="B1377"/>
      <c r="C1377"/>
      <c r="D1377"/>
      <c r="E1377"/>
      <c r="F1377"/>
      <c r="G1377"/>
      <c r="H1377"/>
      <c r="I1377"/>
      <c r="J1377"/>
      <c r="K1377"/>
      <c r="L1377"/>
      <c r="M1377"/>
      <c r="N1377"/>
      <c r="O1377"/>
      <c r="P1377"/>
      <c r="Q1377"/>
    </row>
    <row r="1378" spans="2:17">
      <c r="B1378"/>
      <c r="C1378"/>
      <c r="D1378"/>
      <c r="E1378"/>
      <c r="F1378"/>
      <c r="G1378"/>
      <c r="H1378"/>
      <c r="I1378"/>
      <c r="J1378"/>
      <c r="K1378"/>
      <c r="L1378"/>
      <c r="M1378"/>
      <c r="N1378"/>
      <c r="O1378"/>
      <c r="P1378"/>
      <c r="Q1378"/>
    </row>
    <row r="1379" spans="2:17">
      <c r="B1379"/>
      <c r="C1379"/>
      <c r="D1379"/>
      <c r="E1379"/>
      <c r="F1379"/>
      <c r="G1379"/>
      <c r="H1379"/>
      <c r="I1379"/>
      <c r="J1379"/>
      <c r="K1379"/>
      <c r="L1379"/>
      <c r="M1379"/>
      <c r="N1379"/>
      <c r="O1379"/>
      <c r="P1379"/>
      <c r="Q1379"/>
    </row>
    <row r="1380" spans="2:17">
      <c r="B1380"/>
      <c r="C1380"/>
      <c r="D1380"/>
      <c r="E1380"/>
      <c r="F1380"/>
      <c r="G1380"/>
      <c r="H1380"/>
      <c r="I1380"/>
      <c r="J1380"/>
      <c r="K1380"/>
      <c r="L1380"/>
      <c r="M1380"/>
      <c r="N1380"/>
      <c r="O1380"/>
      <c r="P1380"/>
      <c r="Q1380"/>
    </row>
    <row r="1381" spans="2:17">
      <c r="B1381"/>
      <c r="C1381"/>
      <c r="D1381"/>
      <c r="E1381"/>
      <c r="F1381"/>
      <c r="G1381"/>
      <c r="H1381"/>
      <c r="I1381"/>
      <c r="J1381"/>
      <c r="K1381"/>
      <c r="L1381"/>
      <c r="M1381"/>
      <c r="N1381"/>
      <c r="O1381"/>
      <c r="P1381"/>
      <c r="Q1381"/>
    </row>
    <row r="1382" spans="2:17">
      <c r="B1382"/>
      <c r="C1382"/>
      <c r="D1382"/>
      <c r="E1382"/>
      <c r="F1382"/>
      <c r="G1382"/>
      <c r="H1382"/>
      <c r="I1382"/>
      <c r="J1382"/>
      <c r="K1382"/>
      <c r="L1382"/>
      <c r="M1382"/>
      <c r="N1382"/>
      <c r="O1382"/>
      <c r="P1382"/>
      <c r="Q1382"/>
    </row>
    <row r="1383" spans="2:17">
      <c r="B1383"/>
      <c r="C1383"/>
      <c r="D1383"/>
      <c r="E1383"/>
      <c r="F1383"/>
      <c r="G1383"/>
      <c r="H1383"/>
      <c r="I1383"/>
      <c r="J1383"/>
      <c r="K1383"/>
      <c r="L1383"/>
      <c r="M1383"/>
      <c r="N1383"/>
      <c r="O1383"/>
      <c r="P1383"/>
      <c r="Q1383"/>
    </row>
    <row r="1384" spans="2:17">
      <c r="B1384"/>
      <c r="C1384"/>
      <c r="D1384"/>
      <c r="E1384"/>
      <c r="F1384"/>
      <c r="G1384"/>
      <c r="H1384"/>
      <c r="I1384"/>
      <c r="J1384"/>
      <c r="K1384"/>
      <c r="L1384"/>
      <c r="M1384"/>
      <c r="N1384"/>
      <c r="O1384"/>
      <c r="P1384"/>
      <c r="Q1384"/>
    </row>
    <row r="1385" spans="2:17">
      <c r="B1385"/>
      <c r="C1385"/>
      <c r="D1385"/>
      <c r="E1385"/>
      <c r="F1385"/>
      <c r="G1385"/>
      <c r="H1385"/>
      <c r="I1385"/>
      <c r="J1385"/>
      <c r="K1385"/>
      <c r="L1385"/>
      <c r="M1385"/>
      <c r="N1385"/>
      <c r="O1385"/>
      <c r="P1385"/>
      <c r="Q1385"/>
    </row>
    <row r="1386" spans="2:17">
      <c r="B1386"/>
      <c r="C1386"/>
      <c r="D1386"/>
      <c r="E1386"/>
      <c r="F1386"/>
      <c r="G1386"/>
      <c r="H1386"/>
      <c r="I1386"/>
      <c r="J1386"/>
      <c r="K1386"/>
      <c r="L1386"/>
      <c r="M1386"/>
      <c r="N1386"/>
      <c r="O1386"/>
      <c r="P1386"/>
      <c r="Q1386"/>
    </row>
    <row r="1387" spans="2:17">
      <c r="B1387"/>
      <c r="C1387"/>
      <c r="D1387"/>
      <c r="E1387"/>
      <c r="F1387"/>
      <c r="G1387"/>
      <c r="H1387"/>
      <c r="I1387"/>
      <c r="J1387"/>
      <c r="K1387"/>
      <c r="L1387"/>
      <c r="M1387"/>
      <c r="N1387"/>
      <c r="O1387"/>
      <c r="P1387"/>
      <c r="Q1387"/>
    </row>
    <row r="1388" spans="2:17">
      <c r="B1388"/>
      <c r="C1388"/>
      <c r="D1388"/>
      <c r="E1388"/>
      <c r="F1388"/>
      <c r="G1388"/>
      <c r="H1388"/>
      <c r="I1388"/>
      <c r="J1388"/>
      <c r="K1388"/>
      <c r="L1388"/>
      <c r="M1388"/>
      <c r="N1388"/>
      <c r="O1388"/>
      <c r="P1388"/>
      <c r="Q1388"/>
    </row>
    <row r="1389" spans="2:17">
      <c r="B1389"/>
      <c r="C1389"/>
      <c r="D1389"/>
      <c r="E1389"/>
      <c r="F1389"/>
      <c r="G1389"/>
      <c r="H1389"/>
      <c r="I1389"/>
      <c r="J1389"/>
      <c r="K1389"/>
      <c r="L1389"/>
      <c r="M1389"/>
      <c r="N1389"/>
      <c r="O1389"/>
      <c r="P1389"/>
      <c r="Q1389"/>
    </row>
    <row r="1390" spans="2:17">
      <c r="B1390"/>
      <c r="C1390"/>
      <c r="D1390"/>
      <c r="E1390"/>
      <c r="F1390"/>
      <c r="G1390"/>
      <c r="H1390"/>
      <c r="I1390"/>
      <c r="J1390"/>
      <c r="K1390"/>
      <c r="L1390"/>
      <c r="M1390"/>
      <c r="N1390"/>
      <c r="O1390"/>
      <c r="P1390"/>
      <c r="Q1390"/>
    </row>
    <row r="1391" spans="2:17">
      <c r="B1391"/>
      <c r="C1391"/>
      <c r="D1391"/>
      <c r="E1391"/>
      <c r="F1391"/>
      <c r="G1391"/>
      <c r="H1391"/>
      <c r="I1391"/>
      <c r="J1391"/>
      <c r="K1391"/>
      <c r="L1391"/>
      <c r="M1391"/>
      <c r="N1391"/>
      <c r="O1391"/>
      <c r="P1391"/>
      <c r="Q1391"/>
    </row>
    <row r="1392" spans="2:17">
      <c r="B1392"/>
      <c r="C1392"/>
      <c r="D1392"/>
      <c r="E1392"/>
      <c r="F1392"/>
      <c r="G1392"/>
      <c r="H1392"/>
      <c r="I1392"/>
      <c r="J1392"/>
      <c r="K1392"/>
      <c r="L1392"/>
      <c r="M1392"/>
      <c r="N1392"/>
      <c r="O1392"/>
      <c r="P1392"/>
      <c r="Q1392"/>
    </row>
    <row r="1393" spans="2:17">
      <c r="B1393"/>
      <c r="C1393"/>
      <c r="D1393"/>
      <c r="E1393"/>
      <c r="F1393"/>
      <c r="G1393"/>
      <c r="H1393"/>
      <c r="I1393"/>
      <c r="J1393"/>
      <c r="K1393"/>
      <c r="L1393"/>
      <c r="M1393"/>
      <c r="N1393"/>
      <c r="O1393"/>
      <c r="P1393"/>
      <c r="Q1393"/>
    </row>
    <row r="1394" spans="2:17">
      <c r="B1394"/>
      <c r="C1394"/>
      <c r="D1394"/>
      <c r="E1394"/>
      <c r="F1394"/>
      <c r="G1394"/>
      <c r="H1394"/>
      <c r="I1394"/>
      <c r="J1394"/>
      <c r="K1394"/>
      <c r="L1394"/>
      <c r="M1394"/>
      <c r="N1394"/>
      <c r="O1394"/>
      <c r="P1394"/>
      <c r="Q1394"/>
    </row>
    <row r="1395" spans="2:17">
      <c r="B1395"/>
      <c r="C1395"/>
      <c r="D1395"/>
      <c r="E1395"/>
      <c r="F1395"/>
      <c r="G1395"/>
      <c r="H1395"/>
      <c r="I1395"/>
      <c r="J1395"/>
      <c r="K1395"/>
      <c r="L1395"/>
      <c r="M1395"/>
      <c r="N1395"/>
      <c r="O1395"/>
      <c r="P1395"/>
      <c r="Q1395"/>
    </row>
    <row r="1396" spans="2:17">
      <c r="B1396"/>
      <c r="C1396"/>
      <c r="D1396"/>
      <c r="E1396"/>
      <c r="F1396"/>
      <c r="G1396"/>
      <c r="H1396"/>
      <c r="I1396"/>
      <c r="J1396"/>
      <c r="K1396"/>
      <c r="L1396"/>
      <c r="M1396"/>
      <c r="N1396"/>
      <c r="O1396"/>
      <c r="P1396"/>
      <c r="Q1396"/>
    </row>
    <row r="1397" spans="2:17">
      <c r="B1397"/>
      <c r="C1397"/>
      <c r="D1397"/>
      <c r="E1397"/>
      <c r="F1397"/>
      <c r="G1397"/>
      <c r="H1397"/>
      <c r="I1397"/>
      <c r="J1397"/>
      <c r="K1397"/>
      <c r="L1397"/>
      <c r="M1397"/>
      <c r="N1397"/>
      <c r="O1397"/>
      <c r="P1397"/>
      <c r="Q1397"/>
    </row>
    <row r="1398" spans="2:17">
      <c r="B1398"/>
      <c r="C1398"/>
      <c r="D1398"/>
      <c r="E1398"/>
      <c r="F1398"/>
      <c r="G1398"/>
      <c r="H1398"/>
      <c r="I1398"/>
      <c r="J1398"/>
      <c r="K1398"/>
      <c r="L1398"/>
      <c r="M1398"/>
      <c r="N1398"/>
      <c r="O1398"/>
      <c r="P1398"/>
      <c r="Q1398"/>
    </row>
    <row r="1399" spans="2:17">
      <c r="B1399"/>
      <c r="C1399"/>
      <c r="D1399"/>
      <c r="E1399"/>
      <c r="F1399"/>
      <c r="G1399"/>
      <c r="H1399"/>
      <c r="I1399"/>
      <c r="J1399"/>
      <c r="K1399"/>
      <c r="L1399"/>
      <c r="M1399"/>
      <c r="N1399"/>
      <c r="O1399"/>
      <c r="P1399"/>
      <c r="Q1399"/>
    </row>
    <row r="1400" spans="2:17">
      <c r="B1400"/>
      <c r="C1400"/>
      <c r="D1400"/>
      <c r="E1400"/>
      <c r="F1400"/>
      <c r="G1400"/>
      <c r="H1400"/>
      <c r="I1400"/>
      <c r="J1400"/>
      <c r="K1400"/>
      <c r="L1400"/>
      <c r="M1400"/>
      <c r="N1400"/>
      <c r="O1400"/>
      <c r="P1400"/>
      <c r="Q1400"/>
    </row>
    <row r="1401" spans="2:17">
      <c r="B1401"/>
      <c r="C1401"/>
      <c r="D1401"/>
      <c r="E1401"/>
      <c r="F1401"/>
      <c r="G1401"/>
      <c r="H1401"/>
      <c r="I1401"/>
      <c r="J1401"/>
      <c r="K1401"/>
      <c r="L1401"/>
      <c r="M1401"/>
      <c r="N1401"/>
      <c r="O1401"/>
      <c r="P1401"/>
      <c r="Q1401"/>
    </row>
    <row r="1402" spans="2:17">
      <c r="B1402"/>
      <c r="C1402"/>
      <c r="D1402"/>
      <c r="E1402"/>
      <c r="F1402"/>
      <c r="G1402"/>
      <c r="H1402"/>
      <c r="I1402"/>
      <c r="J1402"/>
      <c r="K1402"/>
      <c r="L1402"/>
      <c r="M1402"/>
      <c r="N1402"/>
      <c r="O1402"/>
      <c r="P1402"/>
      <c r="Q1402"/>
    </row>
    <row r="1403" spans="2:17">
      <c r="B1403"/>
      <c r="C1403"/>
      <c r="D1403"/>
      <c r="E1403"/>
      <c r="F1403"/>
      <c r="G1403"/>
      <c r="H1403"/>
      <c r="I1403"/>
      <c r="J1403"/>
      <c r="K1403"/>
      <c r="L1403"/>
      <c r="M1403"/>
      <c r="N1403"/>
      <c r="O1403"/>
      <c r="P1403"/>
      <c r="Q1403"/>
    </row>
    <row r="1404" spans="2:17">
      <c r="B1404"/>
      <c r="C1404"/>
      <c r="D1404"/>
      <c r="E1404"/>
      <c r="F1404"/>
      <c r="G1404"/>
      <c r="H1404"/>
      <c r="I1404"/>
      <c r="J1404"/>
      <c r="K1404"/>
      <c r="L1404"/>
      <c r="M1404"/>
      <c r="N1404"/>
      <c r="O1404"/>
      <c r="P1404"/>
      <c r="Q1404"/>
    </row>
    <row r="1405" spans="2:17">
      <c r="B1405"/>
      <c r="C1405"/>
      <c r="D1405"/>
      <c r="E1405"/>
      <c r="F1405"/>
      <c r="G1405"/>
      <c r="H1405"/>
      <c r="I1405"/>
      <c r="J1405"/>
      <c r="K1405"/>
      <c r="L1405"/>
      <c r="M1405"/>
      <c r="N1405"/>
      <c r="O1405"/>
      <c r="P1405"/>
      <c r="Q1405"/>
    </row>
    <row r="1406" spans="2:17">
      <c r="B1406"/>
      <c r="C1406"/>
      <c r="D1406"/>
      <c r="E1406"/>
      <c r="F1406"/>
      <c r="G1406"/>
      <c r="H1406"/>
      <c r="I1406"/>
      <c r="J1406"/>
      <c r="K1406"/>
      <c r="L1406"/>
      <c r="M1406"/>
      <c r="N1406"/>
      <c r="O1406"/>
      <c r="P1406"/>
      <c r="Q1406"/>
    </row>
    <row r="1407" spans="2:17">
      <c r="B1407"/>
      <c r="C1407"/>
      <c r="D1407"/>
      <c r="E1407"/>
      <c r="F1407"/>
      <c r="G1407"/>
      <c r="H1407"/>
      <c r="I1407"/>
      <c r="J1407"/>
      <c r="K1407"/>
      <c r="L1407"/>
      <c r="M1407"/>
      <c r="N1407"/>
      <c r="O1407"/>
      <c r="P1407"/>
      <c r="Q1407"/>
    </row>
    <row r="1408" spans="2:17">
      <c r="B1408"/>
      <c r="C1408"/>
      <c r="D1408"/>
      <c r="E1408"/>
      <c r="F1408"/>
      <c r="G1408"/>
      <c r="H1408"/>
      <c r="I1408"/>
      <c r="J1408"/>
      <c r="K1408"/>
      <c r="L1408"/>
      <c r="M1408"/>
      <c r="N1408"/>
      <c r="O1408"/>
      <c r="P1408"/>
      <c r="Q1408"/>
    </row>
    <row r="1409" spans="2:17">
      <c r="B1409"/>
      <c r="C1409"/>
      <c r="D1409"/>
      <c r="E1409"/>
      <c r="F1409"/>
      <c r="G1409"/>
      <c r="H1409"/>
      <c r="I1409"/>
      <c r="J1409"/>
      <c r="K1409"/>
      <c r="L1409"/>
      <c r="M1409"/>
      <c r="N1409"/>
      <c r="O1409"/>
      <c r="P1409"/>
      <c r="Q1409"/>
    </row>
    <row r="1410" spans="2:17">
      <c r="B1410"/>
      <c r="C1410"/>
      <c r="D1410"/>
      <c r="E1410"/>
      <c r="F1410"/>
      <c r="G1410"/>
      <c r="H1410"/>
      <c r="I1410"/>
      <c r="J1410"/>
      <c r="K1410"/>
      <c r="L1410"/>
      <c r="M1410"/>
      <c r="N1410"/>
      <c r="O1410"/>
      <c r="P1410"/>
      <c r="Q1410"/>
    </row>
    <row r="1411" spans="2:17">
      <c r="B1411"/>
      <c r="C1411"/>
      <c r="D1411"/>
      <c r="E1411"/>
      <c r="F1411"/>
      <c r="G1411"/>
      <c r="H1411"/>
      <c r="I1411"/>
      <c r="J1411"/>
      <c r="K1411"/>
      <c r="L1411"/>
      <c r="M1411"/>
      <c r="N1411"/>
      <c r="O1411"/>
      <c r="P1411"/>
      <c r="Q1411"/>
    </row>
    <row r="1412" spans="2:17">
      <c r="B1412"/>
      <c r="C1412"/>
      <c r="D1412"/>
      <c r="E1412"/>
      <c r="F1412"/>
      <c r="G1412"/>
      <c r="H1412"/>
      <c r="I1412"/>
      <c r="J1412"/>
      <c r="K1412"/>
      <c r="L1412"/>
      <c r="M1412"/>
      <c r="N1412"/>
      <c r="O1412"/>
      <c r="P1412"/>
      <c r="Q1412"/>
    </row>
    <row r="1413" spans="2:17">
      <c r="B1413"/>
      <c r="C1413"/>
      <c r="D1413"/>
      <c r="E1413"/>
      <c r="F1413"/>
      <c r="G1413"/>
      <c r="H1413"/>
      <c r="I1413"/>
      <c r="J1413"/>
      <c r="K1413"/>
      <c r="L1413"/>
      <c r="M1413"/>
      <c r="N1413"/>
      <c r="O1413"/>
      <c r="P1413"/>
      <c r="Q1413"/>
    </row>
    <row r="1414" spans="2:17">
      <c r="B1414"/>
      <c r="C1414"/>
      <c r="D1414"/>
      <c r="E1414"/>
      <c r="F1414"/>
      <c r="G1414"/>
      <c r="H1414"/>
      <c r="I1414"/>
      <c r="J1414"/>
      <c r="K1414"/>
      <c r="L1414"/>
      <c r="M1414"/>
      <c r="N1414"/>
      <c r="O1414"/>
      <c r="P1414"/>
      <c r="Q1414"/>
    </row>
    <row r="1415" spans="2:17">
      <c r="B1415"/>
      <c r="C1415"/>
      <c r="D1415"/>
      <c r="E1415"/>
      <c r="F1415"/>
      <c r="G1415"/>
      <c r="H1415"/>
      <c r="I1415"/>
      <c r="J1415"/>
      <c r="K1415"/>
      <c r="L1415"/>
      <c r="M1415"/>
      <c r="N1415"/>
      <c r="O1415"/>
      <c r="P1415"/>
      <c r="Q1415"/>
    </row>
    <row r="1416" spans="2:17">
      <c r="B1416"/>
      <c r="C1416"/>
      <c r="D1416"/>
      <c r="E1416"/>
      <c r="F1416"/>
      <c r="G1416"/>
      <c r="H1416"/>
      <c r="I1416"/>
      <c r="J1416"/>
      <c r="K1416"/>
      <c r="L1416"/>
      <c r="M1416"/>
      <c r="N1416"/>
      <c r="O1416"/>
      <c r="P1416"/>
      <c r="Q1416"/>
    </row>
    <row r="1417" spans="2:17">
      <c r="B1417"/>
      <c r="C1417"/>
      <c r="D1417"/>
      <c r="E1417"/>
      <c r="F1417"/>
      <c r="G1417"/>
      <c r="H1417"/>
      <c r="I1417"/>
      <c r="J1417"/>
      <c r="K1417"/>
      <c r="L1417"/>
      <c r="M1417"/>
      <c r="N1417"/>
      <c r="O1417"/>
      <c r="P1417"/>
      <c r="Q1417"/>
    </row>
    <row r="1418" spans="2:17">
      <c r="B1418"/>
      <c r="C1418"/>
      <c r="D1418"/>
      <c r="E1418"/>
      <c r="F1418"/>
      <c r="G1418"/>
      <c r="H1418"/>
      <c r="I1418"/>
      <c r="J1418"/>
      <c r="K1418"/>
      <c r="L1418"/>
      <c r="M1418"/>
      <c r="N1418"/>
      <c r="O1418"/>
      <c r="P1418"/>
      <c r="Q1418"/>
    </row>
    <row r="1419" spans="2:17">
      <c r="B1419"/>
      <c r="C1419"/>
      <c r="D1419"/>
      <c r="E1419"/>
      <c r="F1419"/>
      <c r="G1419"/>
      <c r="H1419"/>
      <c r="I1419"/>
      <c r="J1419"/>
      <c r="K1419"/>
      <c r="L1419"/>
      <c r="M1419"/>
      <c r="N1419"/>
      <c r="O1419"/>
      <c r="P1419"/>
      <c r="Q1419"/>
    </row>
    <row r="1420" spans="2:17">
      <c r="B1420"/>
      <c r="C1420"/>
      <c r="D1420"/>
      <c r="E1420"/>
      <c r="F1420"/>
      <c r="G1420"/>
      <c r="H1420"/>
      <c r="I1420"/>
      <c r="J1420"/>
      <c r="K1420"/>
      <c r="L1420"/>
      <c r="M1420"/>
      <c r="N1420"/>
      <c r="O1420"/>
      <c r="P1420"/>
      <c r="Q1420"/>
    </row>
    <row r="1421" spans="2:17">
      <c r="B1421"/>
      <c r="C1421"/>
      <c r="D1421"/>
      <c r="E1421"/>
      <c r="F1421"/>
      <c r="G1421"/>
      <c r="H1421"/>
      <c r="I1421"/>
      <c r="J1421"/>
      <c r="K1421"/>
      <c r="L1421"/>
      <c r="M1421"/>
      <c r="N1421"/>
      <c r="O1421"/>
      <c r="P1421"/>
      <c r="Q1421"/>
    </row>
    <row r="1422" spans="2:17">
      <c r="B1422"/>
      <c r="C1422"/>
      <c r="D1422"/>
      <c r="E1422"/>
      <c r="F1422"/>
      <c r="G1422"/>
      <c r="H1422"/>
      <c r="I1422"/>
      <c r="J1422"/>
      <c r="K1422"/>
      <c r="L1422"/>
      <c r="M1422"/>
      <c r="N1422"/>
      <c r="O1422"/>
      <c r="P1422"/>
      <c r="Q1422"/>
    </row>
    <row r="1423" spans="2:17">
      <c r="B1423"/>
      <c r="C1423"/>
      <c r="D1423"/>
      <c r="E1423"/>
      <c r="F1423"/>
      <c r="G1423"/>
      <c r="H1423"/>
      <c r="I1423"/>
      <c r="J1423"/>
      <c r="K1423"/>
      <c r="L1423"/>
      <c r="M1423"/>
      <c r="N1423"/>
      <c r="O1423"/>
      <c r="P1423"/>
      <c r="Q1423"/>
    </row>
    <row r="1424" spans="2:17">
      <c r="B1424"/>
      <c r="C1424"/>
      <c r="D1424"/>
      <c r="E1424"/>
      <c r="F1424"/>
      <c r="G1424"/>
      <c r="H1424"/>
      <c r="I1424"/>
      <c r="J1424"/>
      <c r="K1424"/>
      <c r="L1424"/>
      <c r="M1424"/>
      <c r="N1424"/>
      <c r="O1424"/>
      <c r="P1424"/>
      <c r="Q1424"/>
    </row>
    <row r="1425" spans="2:17">
      <c r="B1425"/>
      <c r="C1425"/>
      <c r="D1425"/>
      <c r="E1425"/>
      <c r="F1425"/>
      <c r="G1425"/>
      <c r="H1425"/>
      <c r="I1425"/>
      <c r="J1425"/>
      <c r="K1425"/>
      <c r="L1425"/>
      <c r="M1425"/>
      <c r="N1425"/>
      <c r="O1425"/>
      <c r="P1425"/>
      <c r="Q1425"/>
    </row>
    <row r="1426" spans="2:17">
      <c r="B1426"/>
      <c r="C1426"/>
      <c r="D1426"/>
      <c r="E1426"/>
      <c r="F1426"/>
      <c r="G1426"/>
      <c r="H1426"/>
      <c r="I1426"/>
      <c r="J1426"/>
      <c r="K1426"/>
      <c r="L1426"/>
      <c r="M1426"/>
      <c r="N1426"/>
      <c r="O1426"/>
      <c r="P1426"/>
      <c r="Q1426"/>
    </row>
    <row r="1427" spans="2:17">
      <c r="B1427"/>
      <c r="C1427"/>
      <c r="D1427"/>
      <c r="E1427"/>
      <c r="F1427"/>
      <c r="G1427"/>
      <c r="H1427"/>
      <c r="I1427"/>
      <c r="J1427"/>
      <c r="K1427"/>
      <c r="L1427"/>
      <c r="M1427"/>
      <c r="N1427"/>
      <c r="O1427"/>
      <c r="P1427"/>
      <c r="Q1427"/>
    </row>
    <row r="1428" spans="2:17">
      <c r="B1428"/>
      <c r="C1428"/>
      <c r="D1428"/>
      <c r="E1428"/>
      <c r="F1428"/>
      <c r="G1428"/>
      <c r="H1428"/>
      <c r="I1428"/>
      <c r="J1428"/>
      <c r="K1428"/>
      <c r="L1428"/>
      <c r="M1428"/>
      <c r="N1428"/>
      <c r="O1428"/>
      <c r="P1428"/>
      <c r="Q1428"/>
    </row>
    <row r="1429" spans="2:17">
      <c r="B1429"/>
      <c r="C1429"/>
      <c r="D1429"/>
      <c r="E1429"/>
      <c r="F1429"/>
      <c r="G1429"/>
      <c r="H1429"/>
      <c r="I1429"/>
      <c r="J1429"/>
      <c r="K1429"/>
      <c r="L1429"/>
      <c r="M1429"/>
      <c r="N1429"/>
      <c r="O1429"/>
      <c r="P1429"/>
      <c r="Q1429"/>
    </row>
    <row r="1430" spans="2:17">
      <c r="B1430"/>
      <c r="C1430"/>
      <c r="D1430"/>
      <c r="E1430"/>
      <c r="F1430"/>
      <c r="G1430"/>
      <c r="H1430"/>
      <c r="I1430"/>
      <c r="J1430"/>
      <c r="K1430"/>
      <c r="L1430"/>
      <c r="M1430"/>
      <c r="N1430"/>
      <c r="O1430"/>
      <c r="P1430"/>
      <c r="Q1430"/>
    </row>
    <row r="1431" spans="2:17">
      <c r="B1431"/>
      <c r="C1431"/>
      <c r="D1431"/>
      <c r="E1431"/>
      <c r="F1431"/>
      <c r="G1431"/>
      <c r="H1431"/>
      <c r="I1431"/>
      <c r="J1431"/>
      <c r="K1431"/>
      <c r="L1431"/>
      <c r="M1431"/>
      <c r="N1431"/>
      <c r="O1431"/>
      <c r="P1431"/>
      <c r="Q1431"/>
    </row>
    <row r="1432" spans="2:17">
      <c r="B1432"/>
      <c r="C1432"/>
      <c r="D1432"/>
      <c r="E1432"/>
      <c r="F1432"/>
      <c r="G1432"/>
      <c r="H1432"/>
      <c r="I1432"/>
      <c r="J1432"/>
      <c r="K1432"/>
      <c r="L1432"/>
      <c r="M1432"/>
      <c r="N1432"/>
      <c r="O1432"/>
      <c r="P1432"/>
      <c r="Q1432"/>
    </row>
    <row r="1433" spans="2:17">
      <c r="B1433"/>
      <c r="C1433"/>
      <c r="D1433"/>
      <c r="E1433"/>
      <c r="F1433"/>
      <c r="G1433"/>
      <c r="H1433"/>
      <c r="I1433"/>
      <c r="J1433"/>
      <c r="K1433"/>
      <c r="L1433"/>
      <c r="M1433"/>
      <c r="N1433"/>
      <c r="O1433"/>
      <c r="P1433"/>
      <c r="Q1433"/>
    </row>
    <row r="1434" spans="2:17">
      <c r="B1434"/>
      <c r="C1434"/>
      <c r="D1434"/>
      <c r="E1434"/>
      <c r="F1434"/>
      <c r="G1434"/>
      <c r="H1434"/>
      <c r="I1434"/>
      <c r="J1434"/>
      <c r="K1434"/>
      <c r="L1434"/>
      <c r="M1434"/>
      <c r="N1434"/>
      <c r="O1434"/>
      <c r="P1434"/>
      <c r="Q1434"/>
    </row>
    <row r="1435" spans="2:17">
      <c r="B1435"/>
      <c r="C1435"/>
      <c r="D1435"/>
      <c r="E1435"/>
      <c r="F1435"/>
      <c r="G1435"/>
      <c r="H1435"/>
      <c r="I1435"/>
      <c r="J1435"/>
      <c r="K1435"/>
      <c r="L1435"/>
      <c r="M1435"/>
      <c r="N1435"/>
      <c r="O1435"/>
      <c r="P1435"/>
      <c r="Q1435"/>
    </row>
    <row r="1436" spans="2:17">
      <c r="B1436"/>
      <c r="C1436"/>
      <c r="D1436"/>
      <c r="E1436"/>
      <c r="F1436"/>
      <c r="G1436"/>
      <c r="H1436"/>
      <c r="I1436"/>
      <c r="J1436"/>
      <c r="K1436"/>
      <c r="L1436"/>
      <c r="M1436"/>
      <c r="N1436"/>
      <c r="O1436"/>
      <c r="P1436"/>
      <c r="Q1436"/>
    </row>
    <row r="1437" spans="2:17">
      <c r="B1437"/>
      <c r="C1437"/>
      <c r="D1437"/>
      <c r="E1437"/>
      <c r="F1437"/>
      <c r="G1437"/>
      <c r="H1437"/>
      <c r="I1437"/>
      <c r="J1437"/>
      <c r="K1437"/>
      <c r="L1437"/>
      <c r="M1437"/>
      <c r="N1437"/>
      <c r="O1437"/>
      <c r="P1437"/>
      <c r="Q1437"/>
    </row>
    <row r="1438" spans="2:17">
      <c r="B1438"/>
      <c r="C1438"/>
      <c r="D1438"/>
      <c r="E1438"/>
      <c r="F1438"/>
      <c r="G1438"/>
      <c r="H1438"/>
      <c r="I1438"/>
      <c r="J1438"/>
      <c r="K1438"/>
      <c r="L1438"/>
      <c r="M1438"/>
      <c r="N1438"/>
      <c r="O1438"/>
      <c r="P1438"/>
      <c r="Q1438"/>
    </row>
    <row r="1439" spans="2:17">
      <c r="B1439"/>
      <c r="C1439"/>
      <c r="D1439"/>
      <c r="E1439"/>
      <c r="F1439"/>
      <c r="G1439"/>
      <c r="H1439"/>
      <c r="I1439"/>
      <c r="J1439"/>
      <c r="K1439"/>
      <c r="L1439"/>
      <c r="M1439"/>
      <c r="N1439"/>
      <c r="O1439"/>
      <c r="P1439"/>
      <c r="Q1439"/>
    </row>
    <row r="1440" spans="2:17">
      <c r="B1440"/>
      <c r="C1440"/>
      <c r="D1440"/>
      <c r="E1440"/>
      <c r="F1440"/>
      <c r="G1440"/>
      <c r="H1440"/>
      <c r="I1440"/>
      <c r="J1440"/>
      <c r="K1440"/>
      <c r="L1440"/>
      <c r="M1440"/>
      <c r="N1440"/>
      <c r="O1440"/>
      <c r="P1440"/>
      <c r="Q1440"/>
    </row>
    <row r="1441" spans="2:17">
      <c r="B1441"/>
      <c r="C1441"/>
      <c r="D1441"/>
      <c r="E1441"/>
      <c r="F1441"/>
      <c r="G1441"/>
      <c r="H1441"/>
      <c r="I1441"/>
      <c r="J1441"/>
      <c r="K1441"/>
      <c r="L1441"/>
      <c r="M1441"/>
      <c r="N1441"/>
      <c r="O1441"/>
      <c r="P1441"/>
      <c r="Q1441"/>
    </row>
    <row r="1442" spans="2:17">
      <c r="B1442"/>
      <c r="C1442"/>
      <c r="D1442"/>
      <c r="E1442"/>
      <c r="F1442"/>
      <c r="G1442"/>
      <c r="H1442"/>
      <c r="I1442"/>
      <c r="J1442"/>
      <c r="K1442"/>
      <c r="L1442"/>
      <c r="M1442"/>
      <c r="N1442"/>
      <c r="O1442"/>
      <c r="P1442"/>
      <c r="Q1442"/>
    </row>
    <row r="1443" spans="2:17">
      <c r="B1443"/>
      <c r="C1443"/>
      <c r="D1443"/>
      <c r="E1443"/>
      <c r="F1443"/>
      <c r="G1443"/>
      <c r="H1443"/>
      <c r="I1443"/>
      <c r="J1443"/>
      <c r="K1443"/>
      <c r="L1443"/>
      <c r="M1443"/>
      <c r="N1443"/>
      <c r="O1443"/>
      <c r="P1443"/>
      <c r="Q1443"/>
    </row>
    <row r="1444" spans="2:17">
      <c r="B1444"/>
      <c r="C1444"/>
      <c r="D1444"/>
      <c r="E1444"/>
      <c r="F1444"/>
      <c r="G1444"/>
      <c r="H1444"/>
      <c r="I1444"/>
      <c r="J1444"/>
      <c r="K1444"/>
      <c r="L1444"/>
      <c r="M1444"/>
      <c r="N1444"/>
      <c r="O1444"/>
      <c r="P1444"/>
      <c r="Q1444"/>
    </row>
    <row r="1445" spans="2:17">
      <c r="B1445"/>
      <c r="C1445"/>
      <c r="D1445"/>
      <c r="E1445"/>
      <c r="F1445"/>
      <c r="G1445"/>
      <c r="H1445"/>
      <c r="I1445"/>
      <c r="J1445"/>
      <c r="K1445"/>
      <c r="L1445"/>
      <c r="M1445"/>
      <c r="N1445"/>
      <c r="O1445"/>
      <c r="P1445"/>
      <c r="Q1445"/>
    </row>
    <row r="1446" spans="2:17">
      <c r="B1446"/>
      <c r="C1446"/>
      <c r="D1446"/>
      <c r="E1446"/>
      <c r="F1446"/>
      <c r="G1446"/>
      <c r="H1446"/>
      <c r="I1446"/>
      <c r="J1446"/>
      <c r="K1446"/>
      <c r="L1446"/>
      <c r="M1446"/>
      <c r="N1446"/>
      <c r="O1446"/>
      <c r="P1446"/>
      <c r="Q1446"/>
    </row>
    <row r="1447" spans="2:17">
      <c r="B1447"/>
      <c r="C1447"/>
      <c r="D1447"/>
      <c r="E1447"/>
      <c r="F1447"/>
      <c r="G1447"/>
      <c r="H1447"/>
      <c r="I1447"/>
      <c r="J1447"/>
      <c r="K1447"/>
      <c r="L1447"/>
      <c r="M1447"/>
      <c r="N1447"/>
      <c r="O1447"/>
      <c r="P1447"/>
      <c r="Q1447"/>
    </row>
    <row r="1448" spans="2:17">
      <c r="B1448"/>
      <c r="C1448"/>
      <c r="D1448"/>
      <c r="E1448"/>
      <c r="F1448"/>
      <c r="G1448"/>
      <c r="H1448"/>
      <c r="I1448"/>
      <c r="J1448"/>
      <c r="K1448"/>
      <c r="L1448"/>
      <c r="M1448"/>
      <c r="N1448"/>
      <c r="O1448"/>
      <c r="P1448"/>
      <c r="Q1448"/>
    </row>
    <row r="1449" spans="2:17">
      <c r="B1449"/>
      <c r="C1449"/>
      <c r="D1449"/>
      <c r="E1449"/>
      <c r="F1449"/>
      <c r="G1449"/>
      <c r="H1449"/>
      <c r="I1449"/>
      <c r="J1449"/>
      <c r="K1449"/>
      <c r="L1449"/>
      <c r="M1449"/>
      <c r="N1449"/>
      <c r="O1449"/>
      <c r="P1449"/>
      <c r="Q1449"/>
    </row>
    <row r="1450" spans="2:17">
      <c r="B1450"/>
      <c r="C1450"/>
      <c r="D1450"/>
      <c r="E1450"/>
      <c r="F1450"/>
      <c r="G1450"/>
      <c r="H1450"/>
      <c r="I1450"/>
      <c r="J1450"/>
      <c r="K1450"/>
      <c r="L1450"/>
      <c r="M1450"/>
      <c r="N1450"/>
      <c r="O1450"/>
      <c r="P1450"/>
      <c r="Q1450"/>
    </row>
    <row r="1451" spans="2:17">
      <c r="B1451"/>
      <c r="C1451"/>
      <c r="D1451"/>
      <c r="E1451"/>
      <c r="F1451"/>
      <c r="G1451"/>
      <c r="H1451"/>
      <c r="I1451"/>
      <c r="J1451"/>
      <c r="K1451"/>
      <c r="L1451"/>
      <c r="M1451"/>
      <c r="N1451"/>
      <c r="O1451"/>
      <c r="P1451"/>
      <c r="Q1451"/>
    </row>
    <row r="1452" spans="2:17">
      <c r="B1452"/>
      <c r="C1452"/>
      <c r="D1452"/>
      <c r="E1452"/>
      <c r="F1452"/>
      <c r="G1452"/>
      <c r="H1452"/>
      <c r="I1452"/>
      <c r="J1452"/>
      <c r="K1452"/>
      <c r="L1452"/>
      <c r="M1452"/>
      <c r="N1452"/>
      <c r="O1452"/>
      <c r="P1452"/>
      <c r="Q1452"/>
    </row>
    <row r="1453" spans="2:17">
      <c r="B1453"/>
      <c r="C1453"/>
      <c r="D1453"/>
      <c r="E1453"/>
      <c r="F1453"/>
      <c r="G1453"/>
      <c r="H1453"/>
      <c r="I1453"/>
      <c r="J1453"/>
      <c r="K1453"/>
      <c r="L1453"/>
      <c r="M1453"/>
      <c r="N1453"/>
      <c r="O1453"/>
      <c r="P1453"/>
      <c r="Q1453"/>
    </row>
    <row r="1454" spans="2:17">
      <c r="B1454"/>
      <c r="C1454"/>
      <c r="D1454"/>
      <c r="E1454"/>
      <c r="F1454"/>
      <c r="G1454"/>
      <c r="H1454"/>
      <c r="I1454"/>
      <c r="J1454"/>
      <c r="K1454"/>
      <c r="L1454"/>
      <c r="M1454"/>
      <c r="N1454"/>
      <c r="O1454"/>
      <c r="P1454"/>
      <c r="Q1454"/>
    </row>
    <row r="1455" spans="2:17">
      <c r="B1455"/>
      <c r="C1455"/>
      <c r="D1455"/>
      <c r="E1455"/>
      <c r="F1455"/>
      <c r="G1455"/>
      <c r="H1455"/>
      <c r="I1455"/>
      <c r="J1455"/>
      <c r="K1455"/>
      <c r="L1455"/>
      <c r="M1455"/>
      <c r="N1455"/>
      <c r="O1455"/>
      <c r="P1455"/>
      <c r="Q1455"/>
    </row>
    <row r="1456" spans="2:17">
      <c r="B1456"/>
      <c r="C1456"/>
      <c r="D1456"/>
      <c r="E1456"/>
      <c r="F1456"/>
      <c r="G1456"/>
      <c r="H1456"/>
      <c r="I1456"/>
      <c r="J1456"/>
      <c r="K1456"/>
      <c r="L1456"/>
      <c r="M1456"/>
      <c r="N1456"/>
      <c r="O1456"/>
      <c r="P1456"/>
      <c r="Q1456"/>
    </row>
    <row r="1457" spans="2:17">
      <c r="B1457"/>
      <c r="C1457"/>
      <c r="D1457"/>
      <c r="E1457"/>
      <c r="F1457"/>
      <c r="G1457"/>
      <c r="H1457"/>
      <c r="I1457"/>
      <c r="J1457"/>
      <c r="K1457"/>
      <c r="L1457"/>
      <c r="M1457"/>
      <c r="N1457"/>
      <c r="O1457"/>
      <c r="P1457"/>
      <c r="Q1457"/>
    </row>
    <row r="1458" spans="2:17">
      <c r="B1458"/>
      <c r="C1458"/>
      <c r="D1458"/>
      <c r="E1458"/>
      <c r="F1458"/>
      <c r="G1458"/>
      <c r="H1458"/>
      <c r="I1458"/>
      <c r="J1458"/>
      <c r="K1458"/>
      <c r="L1458"/>
      <c r="M1458"/>
      <c r="N1458"/>
      <c r="O1458"/>
      <c r="P1458"/>
      <c r="Q1458"/>
    </row>
    <row r="1459" spans="2:17">
      <c r="B1459"/>
      <c r="C1459"/>
      <c r="D1459"/>
      <c r="E1459"/>
      <c r="F1459"/>
      <c r="G1459"/>
      <c r="H1459"/>
      <c r="I1459"/>
      <c r="J1459"/>
      <c r="K1459"/>
      <c r="L1459"/>
      <c r="M1459"/>
      <c r="N1459"/>
      <c r="O1459"/>
      <c r="P1459"/>
      <c r="Q1459"/>
    </row>
    <row r="1460" spans="2:17">
      <c r="B1460"/>
      <c r="C1460"/>
      <c r="D1460"/>
      <c r="E1460"/>
      <c r="F1460"/>
      <c r="G1460"/>
      <c r="H1460"/>
      <c r="I1460"/>
      <c r="J1460"/>
      <c r="K1460"/>
      <c r="L1460"/>
      <c r="M1460"/>
      <c r="N1460"/>
      <c r="O1460"/>
      <c r="P1460"/>
      <c r="Q1460"/>
    </row>
    <row r="1461" spans="2:17">
      <c r="B1461"/>
      <c r="C1461"/>
      <c r="D1461"/>
      <c r="E1461"/>
      <c r="F1461"/>
      <c r="G1461"/>
      <c r="H1461"/>
      <c r="I1461"/>
      <c r="J1461"/>
      <c r="K1461"/>
      <c r="L1461"/>
      <c r="M1461"/>
      <c r="N1461"/>
      <c r="O1461"/>
      <c r="P1461"/>
      <c r="Q1461"/>
    </row>
    <row r="1462" spans="2:17">
      <c r="B1462"/>
      <c r="C1462"/>
      <c r="D1462"/>
      <c r="E1462"/>
      <c r="F1462"/>
      <c r="G1462"/>
      <c r="H1462"/>
      <c r="I1462"/>
      <c r="J1462"/>
      <c r="K1462"/>
      <c r="L1462"/>
      <c r="M1462"/>
      <c r="N1462"/>
      <c r="O1462"/>
      <c r="P1462"/>
      <c r="Q1462"/>
    </row>
    <row r="1463" spans="2:17">
      <c r="B1463"/>
      <c r="C1463"/>
      <c r="D1463"/>
      <c r="E1463"/>
      <c r="F1463"/>
      <c r="G1463"/>
      <c r="H1463"/>
      <c r="I1463"/>
      <c r="J1463"/>
      <c r="K1463"/>
      <c r="L1463"/>
      <c r="M1463"/>
      <c r="N1463"/>
      <c r="O1463"/>
      <c r="P1463"/>
      <c r="Q1463"/>
    </row>
    <row r="1464" spans="2:17">
      <c r="B1464"/>
      <c r="C1464"/>
      <c r="D1464"/>
      <c r="E1464"/>
      <c r="F1464"/>
      <c r="G1464"/>
      <c r="H1464"/>
      <c r="I1464"/>
      <c r="J1464"/>
      <c r="K1464"/>
      <c r="L1464"/>
      <c r="M1464"/>
      <c r="N1464"/>
      <c r="O1464"/>
      <c r="P1464"/>
      <c r="Q1464"/>
    </row>
    <row r="1465" spans="2:17">
      <c r="B1465"/>
      <c r="C1465"/>
      <c r="D1465"/>
      <c r="E1465"/>
      <c r="F1465"/>
      <c r="G1465"/>
      <c r="H1465"/>
      <c r="I1465"/>
      <c r="J1465"/>
      <c r="K1465"/>
      <c r="L1465"/>
      <c r="M1465"/>
      <c r="N1465"/>
      <c r="O1465"/>
      <c r="P1465"/>
      <c r="Q1465"/>
    </row>
    <row r="1466" spans="2:17">
      <c r="B1466"/>
      <c r="C1466"/>
      <c r="D1466"/>
      <c r="E1466"/>
      <c r="F1466"/>
      <c r="G1466"/>
      <c r="H1466"/>
      <c r="I1466"/>
      <c r="J1466"/>
      <c r="K1466"/>
      <c r="L1466"/>
      <c r="M1466"/>
      <c r="N1466"/>
      <c r="O1466"/>
      <c r="P1466"/>
      <c r="Q1466"/>
    </row>
    <row r="1467" spans="2:17">
      <c r="B1467"/>
      <c r="C1467"/>
      <c r="D1467"/>
      <c r="E1467"/>
      <c r="F1467"/>
      <c r="G1467"/>
      <c r="H1467"/>
      <c r="I1467"/>
      <c r="J1467"/>
      <c r="K1467"/>
      <c r="L1467"/>
      <c r="M1467"/>
      <c r="N1467"/>
      <c r="O1467"/>
      <c r="P1467"/>
      <c r="Q1467"/>
    </row>
    <row r="1468" spans="2:17">
      <c r="B1468"/>
      <c r="C1468"/>
      <c r="D1468"/>
      <c r="E1468"/>
      <c r="F1468"/>
      <c r="G1468"/>
      <c r="H1468"/>
      <c r="I1468"/>
      <c r="J1468"/>
      <c r="K1468"/>
      <c r="L1468"/>
      <c r="M1468"/>
      <c r="N1468"/>
      <c r="O1468"/>
      <c r="P1468"/>
      <c r="Q1468"/>
    </row>
    <row r="1469" spans="2:17">
      <c r="B1469"/>
      <c r="C1469"/>
      <c r="D1469"/>
      <c r="E1469"/>
      <c r="F1469"/>
      <c r="G1469"/>
      <c r="H1469"/>
      <c r="I1469"/>
      <c r="J1469"/>
      <c r="K1469"/>
      <c r="L1469"/>
      <c r="M1469"/>
      <c r="N1469"/>
      <c r="O1469"/>
      <c r="P1469"/>
      <c r="Q1469"/>
    </row>
    <row r="1470" spans="2:17">
      <c r="B1470"/>
      <c r="C1470"/>
      <c r="D1470"/>
      <c r="E1470"/>
      <c r="F1470"/>
      <c r="G1470"/>
      <c r="H1470"/>
      <c r="I1470"/>
      <c r="J1470"/>
      <c r="K1470"/>
      <c r="L1470"/>
      <c r="M1470"/>
      <c r="N1470"/>
      <c r="O1470"/>
      <c r="P1470"/>
      <c r="Q1470"/>
    </row>
    <row r="1471" spans="2:17">
      <c r="B1471"/>
      <c r="C1471"/>
      <c r="D1471"/>
      <c r="E1471"/>
      <c r="F1471"/>
      <c r="G1471"/>
      <c r="H1471"/>
      <c r="I1471"/>
      <c r="J1471"/>
      <c r="K1471"/>
      <c r="L1471"/>
      <c r="M1471"/>
      <c r="N1471"/>
      <c r="O1471"/>
      <c r="P1471"/>
      <c r="Q1471"/>
    </row>
    <row r="1472" spans="2:17">
      <c r="B1472"/>
      <c r="C1472"/>
      <c r="D1472"/>
      <c r="E1472"/>
      <c r="F1472"/>
      <c r="G1472"/>
      <c r="H1472"/>
      <c r="I1472"/>
      <c r="J1472"/>
      <c r="K1472"/>
      <c r="L1472"/>
      <c r="M1472"/>
      <c r="N1472"/>
      <c r="O1472"/>
      <c r="P1472"/>
      <c r="Q1472"/>
    </row>
    <row r="1473" spans="2:17">
      <c r="B1473"/>
      <c r="C1473"/>
      <c r="D1473"/>
      <c r="E1473"/>
      <c r="F1473"/>
      <c r="G1473"/>
      <c r="H1473"/>
      <c r="I1473"/>
      <c r="J1473"/>
      <c r="K1473"/>
      <c r="L1473"/>
      <c r="M1473"/>
      <c r="N1473"/>
      <c r="O1473"/>
      <c r="P1473"/>
      <c r="Q1473"/>
    </row>
    <row r="1474" spans="2:17">
      <c r="B1474"/>
      <c r="C1474"/>
      <c r="D1474"/>
      <c r="E1474"/>
      <c r="F1474"/>
      <c r="G1474"/>
      <c r="H1474"/>
      <c r="I1474"/>
      <c r="J1474"/>
      <c r="K1474"/>
      <c r="L1474"/>
      <c r="M1474"/>
      <c r="N1474"/>
      <c r="O1474"/>
      <c r="P1474"/>
      <c r="Q1474"/>
    </row>
    <row r="1475" spans="2:17">
      <c r="B1475"/>
      <c r="C1475"/>
      <c r="D1475"/>
      <c r="E1475"/>
      <c r="F1475"/>
      <c r="G1475"/>
      <c r="H1475"/>
      <c r="I1475"/>
      <c r="J1475"/>
      <c r="K1475"/>
      <c r="L1475"/>
      <c r="M1475"/>
      <c r="N1475"/>
      <c r="O1475"/>
      <c r="P1475"/>
      <c r="Q1475"/>
    </row>
    <row r="1476" spans="2:17">
      <c r="B1476"/>
      <c r="C1476"/>
      <c r="D1476"/>
      <c r="E1476"/>
      <c r="F1476"/>
      <c r="G1476"/>
      <c r="H1476"/>
      <c r="I1476"/>
      <c r="J1476"/>
      <c r="K1476"/>
      <c r="L1476"/>
      <c r="M1476"/>
      <c r="N1476"/>
      <c r="O1476"/>
      <c r="P1476"/>
      <c r="Q1476"/>
    </row>
    <row r="1477" spans="2:17">
      <c r="B1477"/>
      <c r="C1477"/>
      <c r="D1477"/>
      <c r="E1477"/>
      <c r="F1477"/>
      <c r="G1477"/>
      <c r="H1477"/>
      <c r="I1477"/>
      <c r="J1477"/>
      <c r="K1477"/>
      <c r="L1477"/>
      <c r="M1477"/>
      <c r="N1477"/>
      <c r="O1477"/>
      <c r="P1477"/>
      <c r="Q1477"/>
    </row>
    <row r="1478" spans="2:17">
      <c r="B1478"/>
      <c r="C1478"/>
      <c r="D1478"/>
      <c r="E1478"/>
      <c r="F1478"/>
      <c r="G1478"/>
      <c r="H1478"/>
      <c r="I1478"/>
      <c r="J1478"/>
      <c r="K1478"/>
      <c r="L1478"/>
      <c r="M1478"/>
      <c r="N1478"/>
      <c r="O1478"/>
      <c r="P1478"/>
      <c r="Q1478"/>
    </row>
    <row r="1479" spans="2:17">
      <c r="B1479"/>
      <c r="C1479"/>
      <c r="D1479"/>
      <c r="E1479"/>
      <c r="F1479"/>
      <c r="G1479"/>
      <c r="H1479"/>
      <c r="I1479"/>
      <c r="J1479"/>
      <c r="K1479"/>
      <c r="L1479"/>
      <c r="M1479"/>
      <c r="N1479"/>
      <c r="O1479"/>
      <c r="P1479"/>
      <c r="Q1479"/>
    </row>
    <row r="1480" spans="2:17">
      <c r="B1480"/>
      <c r="C1480"/>
      <c r="D1480"/>
      <c r="E1480"/>
      <c r="F1480"/>
      <c r="G1480"/>
      <c r="H1480"/>
      <c r="I1480"/>
      <c r="J1480"/>
      <c r="K1480"/>
      <c r="L1480"/>
      <c r="M1480"/>
      <c r="N1480"/>
      <c r="O1480"/>
      <c r="P1480"/>
      <c r="Q1480"/>
    </row>
    <row r="1481" spans="2:17">
      <c r="B1481"/>
      <c r="C1481"/>
      <c r="D1481"/>
      <c r="E1481"/>
      <c r="F1481"/>
      <c r="G1481"/>
      <c r="H1481"/>
      <c r="I1481"/>
      <c r="J1481"/>
      <c r="K1481"/>
      <c r="L1481"/>
      <c r="M1481"/>
      <c r="N1481"/>
      <c r="O1481"/>
      <c r="P1481"/>
      <c r="Q1481"/>
    </row>
    <row r="1482" spans="2:17">
      <c r="B1482"/>
      <c r="C1482"/>
      <c r="D1482"/>
      <c r="E1482"/>
      <c r="F1482"/>
      <c r="G1482"/>
      <c r="H1482"/>
      <c r="I1482"/>
      <c r="J1482"/>
      <c r="K1482"/>
      <c r="L1482"/>
      <c r="M1482"/>
      <c r="N1482"/>
      <c r="O1482"/>
      <c r="P1482"/>
      <c r="Q1482"/>
    </row>
    <row r="1483" spans="2:17">
      <c r="B1483"/>
      <c r="C1483"/>
      <c r="D1483"/>
      <c r="E1483"/>
      <c r="F1483"/>
      <c r="G1483"/>
      <c r="H1483"/>
      <c r="I1483"/>
      <c r="J1483"/>
      <c r="K1483"/>
      <c r="L1483"/>
      <c r="M1483"/>
      <c r="N1483"/>
      <c r="O1483"/>
      <c r="P1483"/>
      <c r="Q1483"/>
    </row>
    <row r="1484" spans="2:17">
      <c r="B1484"/>
      <c r="C1484"/>
      <c r="D1484"/>
      <c r="E1484"/>
      <c r="F1484"/>
      <c r="G1484"/>
      <c r="H1484"/>
      <c r="I1484"/>
      <c r="J1484"/>
      <c r="K1484"/>
      <c r="L1484"/>
      <c r="M1484"/>
      <c r="N1484"/>
      <c r="O1484"/>
      <c r="P1484"/>
      <c r="Q1484"/>
    </row>
    <row r="1485" spans="2:17">
      <c r="B1485"/>
      <c r="C1485"/>
      <c r="D1485"/>
      <c r="E1485"/>
      <c r="F1485"/>
      <c r="G1485"/>
      <c r="H1485"/>
      <c r="I1485"/>
      <c r="J1485"/>
      <c r="K1485"/>
      <c r="L1485"/>
      <c r="M1485"/>
      <c r="N1485"/>
      <c r="O1485"/>
      <c r="P1485"/>
      <c r="Q1485"/>
    </row>
    <row r="1486" spans="2:17">
      <c r="B1486"/>
      <c r="C1486"/>
      <c r="D1486"/>
      <c r="E1486"/>
      <c r="F1486"/>
      <c r="G1486"/>
      <c r="H1486"/>
      <c r="I1486"/>
      <c r="J1486"/>
      <c r="K1486"/>
      <c r="L1486"/>
      <c r="M1486"/>
      <c r="N1486"/>
      <c r="O1486"/>
      <c r="P1486"/>
      <c r="Q1486"/>
    </row>
    <row r="1487" spans="2:17">
      <c r="B1487"/>
      <c r="C1487"/>
      <c r="D1487"/>
      <c r="E1487"/>
      <c r="F1487"/>
      <c r="G1487"/>
      <c r="H1487"/>
      <c r="I1487"/>
      <c r="J1487"/>
      <c r="K1487"/>
      <c r="L1487"/>
      <c r="M1487"/>
      <c r="N1487"/>
      <c r="O1487"/>
      <c r="P1487"/>
      <c r="Q1487"/>
    </row>
    <row r="1488" spans="2:17">
      <c r="B1488"/>
      <c r="C1488"/>
      <c r="D1488"/>
      <c r="E1488"/>
      <c r="F1488"/>
      <c r="G1488"/>
      <c r="H1488"/>
      <c r="I1488"/>
      <c r="J1488"/>
      <c r="K1488"/>
      <c r="L1488"/>
      <c r="M1488"/>
      <c r="N1488"/>
      <c r="O1488"/>
      <c r="P1488"/>
      <c r="Q1488"/>
    </row>
    <row r="1489" spans="2:17">
      <c r="B1489"/>
      <c r="C1489"/>
      <c r="D1489"/>
      <c r="E1489"/>
      <c r="F1489"/>
      <c r="G1489"/>
      <c r="H1489"/>
      <c r="I1489"/>
      <c r="J1489"/>
      <c r="K1489"/>
      <c r="L1489"/>
      <c r="M1489"/>
      <c r="N1489"/>
      <c r="O1489"/>
      <c r="P1489"/>
      <c r="Q1489"/>
    </row>
    <row r="1490" spans="2:17">
      <c r="B1490"/>
      <c r="C1490"/>
      <c r="D1490"/>
      <c r="E1490"/>
      <c r="F1490"/>
      <c r="G1490"/>
      <c r="H1490"/>
      <c r="I1490"/>
      <c r="J1490"/>
      <c r="K1490"/>
      <c r="L1490"/>
      <c r="M1490"/>
      <c r="N1490"/>
      <c r="O1490"/>
      <c r="P1490"/>
      <c r="Q1490"/>
    </row>
    <row r="1491" spans="2:17">
      <c r="B1491"/>
      <c r="C1491"/>
      <c r="D1491"/>
      <c r="E1491"/>
      <c r="F1491"/>
      <c r="G1491"/>
      <c r="H1491"/>
      <c r="I1491"/>
      <c r="J1491"/>
      <c r="K1491"/>
      <c r="L1491"/>
      <c r="M1491"/>
      <c r="N1491"/>
      <c r="O1491"/>
      <c r="P1491"/>
      <c r="Q1491"/>
    </row>
    <row r="1492" spans="2:17">
      <c r="B1492"/>
      <c r="C1492"/>
      <c r="D1492"/>
      <c r="E1492"/>
      <c r="F1492"/>
      <c r="G1492"/>
      <c r="H1492"/>
      <c r="I1492"/>
      <c r="J1492"/>
      <c r="K1492"/>
      <c r="L1492"/>
      <c r="M1492"/>
      <c r="N1492"/>
      <c r="O1492"/>
      <c r="P1492"/>
      <c r="Q1492"/>
    </row>
    <row r="1493" spans="2:17">
      <c r="B1493"/>
      <c r="C1493"/>
      <c r="D1493"/>
      <c r="E1493"/>
      <c r="F1493"/>
      <c r="G1493"/>
      <c r="H1493"/>
      <c r="I1493"/>
      <c r="J1493"/>
      <c r="K1493"/>
      <c r="L1493"/>
      <c r="M1493"/>
      <c r="N1493"/>
      <c r="O1493"/>
      <c r="P1493"/>
      <c r="Q1493"/>
    </row>
    <row r="1494" spans="2:17">
      <c r="B1494"/>
      <c r="C1494"/>
      <c r="D1494"/>
      <c r="E1494"/>
      <c r="F1494"/>
      <c r="G1494"/>
      <c r="H1494"/>
      <c r="I1494"/>
      <c r="J1494"/>
      <c r="K1494"/>
      <c r="L1494"/>
      <c r="M1494"/>
      <c r="N1494"/>
      <c r="O1494"/>
      <c r="P1494"/>
      <c r="Q1494"/>
    </row>
    <row r="1495" spans="2:17">
      <c r="B1495"/>
      <c r="C1495"/>
      <c r="D1495"/>
      <c r="E1495"/>
      <c r="F1495"/>
      <c r="G1495"/>
      <c r="H1495"/>
      <c r="I1495"/>
      <c r="J1495"/>
      <c r="K1495"/>
      <c r="L1495"/>
      <c r="M1495"/>
      <c r="N1495"/>
      <c r="O1495"/>
      <c r="P1495"/>
      <c r="Q1495"/>
    </row>
    <row r="1496" spans="2:17">
      <c r="B1496"/>
      <c r="C1496"/>
      <c r="D1496"/>
      <c r="E1496"/>
      <c r="F1496"/>
      <c r="G1496"/>
      <c r="H1496"/>
      <c r="I1496"/>
      <c r="J1496"/>
      <c r="K1496"/>
      <c r="L1496"/>
      <c r="M1496"/>
      <c r="N1496"/>
      <c r="O1496"/>
      <c r="P1496"/>
      <c r="Q1496"/>
    </row>
    <row r="1497" spans="2:17">
      <c r="B1497"/>
      <c r="C1497"/>
      <c r="D1497"/>
      <c r="E1497"/>
      <c r="F1497"/>
      <c r="G1497"/>
      <c r="H1497"/>
      <c r="I1497"/>
      <c r="J1497"/>
      <c r="K1497"/>
      <c r="L1497"/>
      <c r="M1497"/>
      <c r="N1497"/>
      <c r="O1497"/>
      <c r="P1497"/>
      <c r="Q1497"/>
    </row>
    <row r="1498" spans="2:17">
      <c r="B1498"/>
      <c r="C1498"/>
      <c r="D1498"/>
      <c r="E1498"/>
      <c r="F1498"/>
      <c r="G1498"/>
      <c r="H1498"/>
      <c r="I1498"/>
      <c r="J1498"/>
      <c r="K1498"/>
      <c r="L1498"/>
      <c r="M1498"/>
      <c r="N1498"/>
      <c r="O1498"/>
      <c r="P1498"/>
      <c r="Q1498"/>
    </row>
    <row r="1499" spans="2:17">
      <c r="B1499"/>
      <c r="C1499"/>
      <c r="D1499"/>
      <c r="E1499"/>
      <c r="F1499"/>
      <c r="G1499"/>
      <c r="H1499"/>
      <c r="I1499"/>
      <c r="J1499"/>
      <c r="K1499"/>
      <c r="L1499"/>
      <c r="M1499"/>
      <c r="N1499"/>
      <c r="O1499"/>
      <c r="P1499"/>
      <c r="Q1499"/>
    </row>
    <row r="1500" spans="2:17">
      <c r="B1500"/>
      <c r="C1500"/>
      <c r="D1500"/>
      <c r="E1500"/>
      <c r="F1500"/>
      <c r="G1500"/>
      <c r="H1500"/>
      <c r="I1500"/>
      <c r="J1500"/>
      <c r="K1500"/>
      <c r="L1500"/>
      <c r="M1500"/>
      <c r="N1500"/>
      <c r="O1500"/>
      <c r="P1500"/>
      <c r="Q1500"/>
    </row>
    <row r="1501" spans="2:17">
      <c r="B1501"/>
      <c r="C1501"/>
      <c r="D1501"/>
      <c r="E1501"/>
      <c r="F1501"/>
      <c r="G1501"/>
      <c r="H1501"/>
      <c r="I1501"/>
      <c r="J1501"/>
      <c r="K1501"/>
      <c r="L1501"/>
      <c r="M1501"/>
      <c r="N1501"/>
      <c r="O1501"/>
      <c r="P1501"/>
      <c r="Q1501"/>
    </row>
    <row r="1502" spans="2:17">
      <c r="B1502"/>
      <c r="C1502"/>
      <c r="D1502"/>
      <c r="E1502"/>
      <c r="F1502"/>
      <c r="G1502"/>
      <c r="H1502"/>
      <c r="I1502"/>
      <c r="J1502"/>
      <c r="K1502"/>
      <c r="L1502"/>
      <c r="M1502"/>
      <c r="N1502"/>
      <c r="O1502"/>
      <c r="P1502"/>
      <c r="Q1502"/>
    </row>
    <row r="1503" spans="2:17">
      <c r="B1503"/>
      <c r="C1503"/>
      <c r="D1503"/>
      <c r="E1503"/>
      <c r="F1503"/>
      <c r="G1503"/>
      <c r="H1503"/>
      <c r="I1503"/>
      <c r="J1503"/>
      <c r="K1503"/>
      <c r="L1503"/>
      <c r="M1503"/>
      <c r="N1503"/>
      <c r="O1503"/>
      <c r="P1503"/>
      <c r="Q1503"/>
    </row>
    <row r="1504" spans="2:17">
      <c r="B1504"/>
      <c r="C1504"/>
      <c r="D1504"/>
      <c r="E1504"/>
      <c r="F1504"/>
      <c r="G1504"/>
      <c r="H1504"/>
      <c r="I1504"/>
      <c r="J1504"/>
      <c r="K1504"/>
      <c r="L1504"/>
      <c r="M1504"/>
      <c r="N1504"/>
      <c r="O1504"/>
      <c r="P1504"/>
      <c r="Q1504"/>
    </row>
    <row r="1505" spans="2:17">
      <c r="B1505"/>
      <c r="C1505"/>
      <c r="D1505"/>
      <c r="E1505"/>
      <c r="F1505"/>
      <c r="G1505"/>
      <c r="H1505"/>
      <c r="I1505"/>
      <c r="J1505"/>
      <c r="K1505"/>
      <c r="L1505"/>
      <c r="M1505"/>
      <c r="N1505"/>
      <c r="O1505"/>
      <c r="P1505"/>
      <c r="Q1505"/>
    </row>
    <row r="1506" spans="2:17">
      <c r="B1506"/>
      <c r="C1506"/>
      <c r="D1506"/>
      <c r="E1506"/>
      <c r="F1506"/>
      <c r="G1506"/>
      <c r="H1506"/>
      <c r="I1506"/>
      <c r="J1506"/>
      <c r="K1506"/>
      <c r="L1506"/>
      <c r="M1506"/>
      <c r="N1506"/>
      <c r="O1506"/>
      <c r="P1506"/>
      <c r="Q1506"/>
    </row>
    <row r="1507" spans="2:17">
      <c r="B1507"/>
      <c r="C1507"/>
      <c r="D1507"/>
      <c r="E1507"/>
      <c r="F1507"/>
      <c r="G1507"/>
      <c r="H1507"/>
      <c r="I1507"/>
      <c r="J1507"/>
      <c r="K1507"/>
      <c r="L1507"/>
      <c r="M1507"/>
      <c r="N1507"/>
      <c r="O1507"/>
      <c r="P1507"/>
      <c r="Q1507"/>
    </row>
    <row r="1508" spans="2:17">
      <c r="B1508"/>
      <c r="C1508"/>
      <c r="D1508"/>
      <c r="E1508"/>
      <c r="F1508"/>
      <c r="G1508"/>
      <c r="H1508"/>
      <c r="I1508"/>
      <c r="J1508"/>
      <c r="K1508"/>
      <c r="L1508"/>
      <c r="M1508"/>
      <c r="N1508"/>
      <c r="O1508"/>
      <c r="P1508"/>
      <c r="Q1508"/>
    </row>
    <row r="1509" spans="2:17">
      <c r="B1509"/>
      <c r="C1509"/>
      <c r="D1509"/>
      <c r="E1509"/>
      <c r="F1509"/>
      <c r="G1509"/>
      <c r="H1509"/>
      <c r="I1509"/>
      <c r="J1509"/>
      <c r="K1509"/>
      <c r="L1509"/>
      <c r="M1509"/>
      <c r="N1509"/>
      <c r="O1509"/>
      <c r="P1509"/>
      <c r="Q1509"/>
    </row>
    <row r="1510" spans="2:17">
      <c r="B1510"/>
      <c r="C1510"/>
      <c r="D1510"/>
      <c r="E1510"/>
      <c r="F1510"/>
      <c r="G1510"/>
      <c r="H1510"/>
      <c r="I1510"/>
      <c r="J1510"/>
      <c r="K1510"/>
      <c r="L1510"/>
      <c r="M1510"/>
      <c r="N1510"/>
      <c r="O1510"/>
      <c r="P1510"/>
      <c r="Q1510"/>
    </row>
    <row r="1511" spans="2:17">
      <c r="B1511"/>
      <c r="C1511"/>
      <c r="D1511"/>
      <c r="E1511"/>
      <c r="F1511"/>
      <c r="G1511"/>
      <c r="H1511"/>
      <c r="I1511"/>
      <c r="J1511"/>
      <c r="K1511"/>
      <c r="L1511"/>
      <c r="M1511"/>
      <c r="N1511"/>
      <c r="O1511"/>
      <c r="P1511"/>
      <c r="Q1511"/>
    </row>
    <row r="1512" spans="2:17">
      <c r="B1512"/>
      <c r="C1512"/>
      <c r="D1512"/>
      <c r="E1512"/>
      <c r="F1512"/>
      <c r="G1512"/>
      <c r="H1512"/>
      <c r="I1512"/>
      <c r="J1512"/>
      <c r="K1512"/>
      <c r="L1512"/>
      <c r="M1512"/>
      <c r="N1512"/>
      <c r="O1512"/>
      <c r="P1512"/>
      <c r="Q1512"/>
    </row>
    <row r="1513" spans="2:17">
      <c r="B1513"/>
      <c r="C1513"/>
      <c r="D1513"/>
      <c r="E1513"/>
      <c r="F1513"/>
      <c r="G1513"/>
      <c r="H1513"/>
      <c r="I1513"/>
      <c r="J1513"/>
      <c r="K1513"/>
      <c r="L1513"/>
      <c r="M1513"/>
      <c r="N1513"/>
      <c r="O1513"/>
      <c r="P1513"/>
      <c r="Q1513"/>
    </row>
    <row r="1514" spans="2:17">
      <c r="B1514"/>
      <c r="C1514"/>
      <c r="D1514"/>
      <c r="E1514"/>
      <c r="F1514"/>
      <c r="G1514"/>
      <c r="H1514"/>
      <c r="I1514"/>
      <c r="J1514"/>
      <c r="K1514"/>
      <c r="L1514"/>
      <c r="M1514"/>
      <c r="N1514"/>
      <c r="O1514"/>
      <c r="P1514"/>
      <c r="Q1514"/>
    </row>
    <row r="1515" spans="2:17">
      <c r="B1515"/>
      <c r="C1515"/>
      <c r="D1515"/>
      <c r="E1515"/>
      <c r="F1515"/>
      <c r="G1515"/>
      <c r="H1515"/>
      <c r="I1515"/>
      <c r="J1515"/>
      <c r="K1515"/>
      <c r="L1515"/>
      <c r="M1515"/>
      <c r="N1515"/>
      <c r="O1515"/>
      <c r="P1515"/>
      <c r="Q1515"/>
    </row>
    <row r="1516" spans="2:17">
      <c r="B1516"/>
      <c r="C1516"/>
      <c r="D1516"/>
      <c r="E1516"/>
      <c r="F1516"/>
      <c r="G1516"/>
      <c r="H1516"/>
      <c r="I1516"/>
      <c r="J1516"/>
      <c r="K1516"/>
      <c r="L1516"/>
      <c r="M1516"/>
      <c r="N1516"/>
      <c r="O1516"/>
      <c r="P1516"/>
      <c r="Q1516"/>
    </row>
    <row r="1517" spans="2:17">
      <c r="B1517"/>
      <c r="C1517"/>
      <c r="D1517"/>
      <c r="E1517"/>
      <c r="F1517"/>
      <c r="G1517"/>
      <c r="H1517"/>
      <c r="I1517"/>
      <c r="J1517"/>
      <c r="K1517"/>
      <c r="L1517"/>
      <c r="M1517"/>
      <c r="N1517"/>
      <c r="O1517"/>
      <c r="P1517"/>
      <c r="Q1517"/>
    </row>
    <row r="1518" spans="2:17">
      <c r="B1518"/>
      <c r="C1518"/>
      <c r="D1518"/>
      <c r="E1518"/>
      <c r="F1518"/>
      <c r="G1518"/>
      <c r="H1518"/>
      <c r="I1518"/>
      <c r="J1518"/>
      <c r="K1518"/>
      <c r="L1518"/>
      <c r="M1518"/>
      <c r="N1518"/>
      <c r="O1518"/>
      <c r="P1518"/>
      <c r="Q1518"/>
    </row>
    <row r="1519" spans="2:17">
      <c r="B1519"/>
      <c r="C1519"/>
      <c r="D1519"/>
      <c r="E1519"/>
      <c r="F1519"/>
      <c r="G1519"/>
      <c r="H1519"/>
      <c r="I1519"/>
      <c r="J1519"/>
      <c r="K1519"/>
      <c r="L1519"/>
      <c r="M1519"/>
      <c r="N1519"/>
      <c r="O1519"/>
      <c r="P1519"/>
      <c r="Q1519"/>
    </row>
    <row r="1520" spans="2:17">
      <c r="B1520"/>
      <c r="C1520"/>
      <c r="D1520"/>
      <c r="E1520"/>
      <c r="F1520"/>
      <c r="G1520"/>
      <c r="H1520"/>
      <c r="I1520"/>
      <c r="J1520"/>
      <c r="K1520"/>
      <c r="L1520"/>
      <c r="M1520"/>
      <c r="N1520"/>
      <c r="O1520"/>
      <c r="P1520"/>
      <c r="Q1520"/>
    </row>
    <row r="1521" spans="2:17">
      <c r="B1521"/>
      <c r="C1521"/>
      <c r="D1521"/>
      <c r="E1521"/>
      <c r="F1521"/>
      <c r="G1521"/>
      <c r="H1521"/>
      <c r="I1521"/>
      <c r="J1521"/>
      <c r="K1521"/>
      <c r="L1521"/>
      <c r="M1521"/>
      <c r="N1521"/>
      <c r="O1521"/>
      <c r="P1521"/>
      <c r="Q1521"/>
    </row>
    <row r="1522" spans="2:17">
      <c r="B1522"/>
      <c r="C1522"/>
      <c r="D1522"/>
      <c r="E1522"/>
      <c r="F1522"/>
      <c r="G1522"/>
      <c r="H1522"/>
      <c r="I1522"/>
      <c r="J1522"/>
      <c r="K1522"/>
      <c r="L1522"/>
      <c r="M1522"/>
      <c r="N1522"/>
      <c r="O1522"/>
      <c r="P1522"/>
      <c r="Q1522"/>
    </row>
    <row r="1523" spans="2:17">
      <c r="B1523"/>
      <c r="C1523"/>
      <c r="D1523"/>
      <c r="E1523"/>
      <c r="F1523"/>
      <c r="G1523"/>
      <c r="H1523"/>
      <c r="I1523"/>
      <c r="J1523"/>
      <c r="K1523"/>
      <c r="L1523"/>
      <c r="M1523"/>
      <c r="N1523"/>
      <c r="O1523"/>
      <c r="P1523"/>
      <c r="Q1523"/>
    </row>
    <row r="1524" spans="2:17">
      <c r="B1524"/>
      <c r="C1524"/>
      <c r="D1524"/>
      <c r="E1524"/>
      <c r="F1524"/>
      <c r="G1524"/>
      <c r="H1524"/>
      <c r="I1524"/>
      <c r="J1524"/>
      <c r="K1524"/>
      <c r="L1524"/>
      <c r="M1524"/>
      <c r="N1524"/>
      <c r="O1524"/>
      <c r="P1524"/>
      <c r="Q1524"/>
    </row>
    <row r="1525" spans="2:17">
      <c r="B1525"/>
      <c r="C1525"/>
      <c r="D1525"/>
      <c r="E1525"/>
      <c r="F1525"/>
      <c r="G1525"/>
      <c r="H1525"/>
      <c r="I1525"/>
      <c r="J1525"/>
      <c r="K1525"/>
      <c r="L1525"/>
      <c r="M1525"/>
      <c r="N1525"/>
      <c r="O1525"/>
      <c r="P1525"/>
      <c r="Q1525"/>
    </row>
    <row r="1526" spans="2:17">
      <c r="B1526"/>
      <c r="C1526"/>
      <c r="D1526"/>
      <c r="E1526"/>
      <c r="F1526"/>
      <c r="G1526"/>
      <c r="H1526"/>
      <c r="I1526"/>
      <c r="J1526"/>
      <c r="K1526"/>
      <c r="L1526"/>
      <c r="M1526"/>
      <c r="N1526"/>
      <c r="O1526"/>
      <c r="P1526"/>
      <c r="Q1526"/>
    </row>
    <row r="1527" spans="2:17">
      <c r="B1527"/>
      <c r="C1527"/>
      <c r="D1527"/>
      <c r="E1527"/>
      <c r="F1527"/>
      <c r="G1527"/>
      <c r="H1527"/>
      <c r="I1527"/>
      <c r="J1527"/>
      <c r="K1527"/>
      <c r="L1527"/>
      <c r="M1527"/>
      <c r="N1527"/>
      <c r="O1527"/>
      <c r="P1527"/>
      <c r="Q1527"/>
    </row>
    <row r="1528" spans="2:17">
      <c r="B1528"/>
      <c r="C1528"/>
      <c r="D1528"/>
      <c r="E1528"/>
      <c r="F1528"/>
      <c r="G1528"/>
      <c r="H1528"/>
      <c r="I1528"/>
      <c r="J1528"/>
      <c r="K1528"/>
      <c r="L1528"/>
      <c r="M1528"/>
      <c r="N1528"/>
      <c r="O1528"/>
      <c r="P1528"/>
      <c r="Q1528"/>
    </row>
    <row r="1529" spans="2:17">
      <c r="B1529"/>
      <c r="C1529"/>
      <c r="D1529"/>
      <c r="E1529"/>
      <c r="F1529"/>
      <c r="G1529"/>
      <c r="H1529"/>
      <c r="I1529"/>
      <c r="J1529"/>
      <c r="K1529"/>
      <c r="L1529"/>
      <c r="M1529"/>
      <c r="N1529"/>
      <c r="O1529"/>
      <c r="P1529"/>
      <c r="Q1529"/>
    </row>
    <row r="1530" spans="2:17">
      <c r="B1530"/>
      <c r="C1530"/>
      <c r="D1530"/>
      <c r="E1530"/>
      <c r="F1530"/>
      <c r="G1530"/>
      <c r="H1530"/>
      <c r="I1530"/>
      <c r="J1530"/>
      <c r="K1530"/>
      <c r="L1530"/>
      <c r="M1530"/>
      <c r="N1530"/>
      <c r="O1530"/>
      <c r="P1530"/>
      <c r="Q1530"/>
    </row>
    <row r="1531" spans="2:17">
      <c r="B1531"/>
      <c r="C1531"/>
      <c r="D1531"/>
      <c r="E1531"/>
      <c r="F1531"/>
      <c r="G1531"/>
      <c r="H1531"/>
      <c r="I1531"/>
      <c r="J1531"/>
      <c r="K1531"/>
      <c r="L1531"/>
      <c r="M1531"/>
      <c r="N1531"/>
      <c r="O1531"/>
      <c r="P1531"/>
      <c r="Q1531"/>
    </row>
    <row r="1532" spans="2:17">
      <c r="B1532"/>
      <c r="C1532"/>
      <c r="D1532"/>
      <c r="E1532"/>
      <c r="F1532"/>
      <c r="G1532"/>
      <c r="H1532"/>
      <c r="I1532"/>
      <c r="J1532"/>
      <c r="K1532"/>
      <c r="L1532"/>
      <c r="M1532"/>
      <c r="N1532"/>
      <c r="O1532"/>
      <c r="P1532"/>
      <c r="Q1532"/>
    </row>
    <row r="1533" spans="2:17">
      <c r="B1533"/>
      <c r="C1533"/>
      <c r="D1533"/>
      <c r="E1533"/>
      <c r="F1533"/>
      <c r="G1533"/>
      <c r="H1533"/>
      <c r="I1533"/>
      <c r="J1533"/>
      <c r="K1533"/>
      <c r="L1533"/>
      <c r="M1533"/>
      <c r="N1533"/>
      <c r="O1533"/>
      <c r="P1533"/>
      <c r="Q1533"/>
    </row>
    <row r="1534" spans="2:17">
      <c r="B1534"/>
      <c r="C1534"/>
      <c r="D1534"/>
      <c r="E1534"/>
      <c r="F1534"/>
      <c r="G1534"/>
      <c r="H1534"/>
      <c r="I1534"/>
      <c r="J1534"/>
      <c r="K1534"/>
      <c r="L1534"/>
      <c r="M1534"/>
      <c r="N1534"/>
      <c r="O1534"/>
      <c r="P1534"/>
      <c r="Q1534"/>
    </row>
    <row r="1535" spans="2:17">
      <c r="B1535"/>
      <c r="C1535"/>
      <c r="D1535"/>
      <c r="E1535"/>
      <c r="F1535"/>
      <c r="G1535"/>
      <c r="H1535"/>
      <c r="I1535"/>
      <c r="J1535"/>
      <c r="K1535"/>
      <c r="L1535"/>
      <c r="M1535"/>
      <c r="N1535"/>
      <c r="O1535"/>
      <c r="P1535"/>
      <c r="Q1535"/>
    </row>
    <row r="1536" spans="2:17">
      <c r="B1536"/>
      <c r="C1536"/>
      <c r="D1536"/>
      <c r="E1536"/>
      <c r="F1536"/>
      <c r="G1536"/>
      <c r="H1536"/>
      <c r="I1536"/>
      <c r="J1536"/>
      <c r="K1536"/>
      <c r="L1536"/>
      <c r="M1536"/>
      <c r="N1536"/>
      <c r="O1536"/>
      <c r="P1536"/>
      <c r="Q1536"/>
    </row>
    <row r="1537" spans="2:17">
      <c r="B1537"/>
      <c r="C1537"/>
      <c r="D1537"/>
      <c r="E1537"/>
      <c r="F1537"/>
      <c r="G1537"/>
      <c r="H1537"/>
      <c r="I1537"/>
      <c r="J1537"/>
      <c r="K1537"/>
      <c r="L1537"/>
      <c r="M1537"/>
      <c r="N1537"/>
      <c r="O1537"/>
      <c r="P1537"/>
      <c r="Q1537"/>
    </row>
    <row r="1538" spans="2:17">
      <c r="B1538"/>
      <c r="C1538"/>
      <c r="D1538"/>
      <c r="E1538"/>
      <c r="F1538"/>
      <c r="G1538"/>
      <c r="H1538"/>
      <c r="I1538"/>
      <c r="J1538"/>
      <c r="K1538"/>
      <c r="L1538"/>
      <c r="M1538"/>
      <c r="N1538"/>
      <c r="O1538"/>
      <c r="P1538"/>
      <c r="Q1538"/>
    </row>
    <row r="1539" spans="2:17">
      <c r="B1539"/>
      <c r="C1539"/>
      <c r="D1539"/>
      <c r="E1539"/>
      <c r="F1539"/>
      <c r="G1539"/>
      <c r="H1539"/>
      <c r="I1539"/>
      <c r="J1539"/>
      <c r="K1539"/>
      <c r="L1539"/>
      <c r="M1539"/>
      <c r="N1539"/>
      <c r="O1539"/>
      <c r="P1539"/>
      <c r="Q1539"/>
    </row>
    <row r="1540" spans="2:17">
      <c r="B1540"/>
      <c r="C1540"/>
      <c r="D1540"/>
      <c r="E1540"/>
      <c r="F1540"/>
      <c r="G1540"/>
      <c r="H1540"/>
      <c r="I1540"/>
      <c r="J1540"/>
      <c r="K1540"/>
      <c r="L1540"/>
      <c r="M1540"/>
      <c r="N1540"/>
      <c r="O1540"/>
      <c r="P1540"/>
      <c r="Q1540"/>
    </row>
    <row r="1541" spans="2:17">
      <c r="B1541"/>
      <c r="C1541"/>
      <c r="D1541"/>
      <c r="E1541"/>
      <c r="F1541"/>
      <c r="G1541"/>
      <c r="H1541"/>
      <c r="I1541"/>
      <c r="J1541"/>
      <c r="K1541"/>
      <c r="L1541"/>
      <c r="M1541"/>
      <c r="N1541"/>
      <c r="O1541"/>
      <c r="P1541"/>
      <c r="Q1541"/>
    </row>
    <row r="1542" spans="2:17">
      <c r="B1542"/>
      <c r="C1542"/>
      <c r="D1542"/>
      <c r="E1542"/>
      <c r="F1542"/>
      <c r="G1542"/>
      <c r="H1542"/>
      <c r="I1542"/>
      <c r="J1542"/>
      <c r="K1542"/>
      <c r="L1542"/>
      <c r="M1542"/>
      <c r="N1542"/>
      <c r="O1542"/>
      <c r="P1542"/>
      <c r="Q1542"/>
    </row>
    <row r="1543" spans="2:17">
      <c r="B1543"/>
      <c r="C1543"/>
      <c r="D1543"/>
      <c r="E1543"/>
      <c r="F1543"/>
      <c r="G1543"/>
      <c r="H1543"/>
      <c r="I1543"/>
      <c r="J1543"/>
      <c r="K1543"/>
      <c r="L1543"/>
      <c r="M1543"/>
      <c r="N1543"/>
      <c r="O1543"/>
      <c r="P1543"/>
      <c r="Q1543"/>
    </row>
    <row r="1544" spans="2:17">
      <c r="B1544"/>
      <c r="C1544"/>
      <c r="D1544"/>
      <c r="E1544"/>
      <c r="F1544"/>
      <c r="G1544"/>
      <c r="H1544"/>
      <c r="I1544"/>
      <c r="J1544"/>
      <c r="K1544"/>
      <c r="L1544"/>
      <c r="M1544"/>
      <c r="N1544"/>
      <c r="O1544"/>
      <c r="P1544"/>
      <c r="Q1544"/>
    </row>
    <row r="1545" spans="2:17">
      <c r="B1545"/>
      <c r="C1545"/>
      <c r="D1545"/>
      <c r="E1545"/>
      <c r="F1545"/>
      <c r="G1545"/>
      <c r="H1545"/>
      <c r="I1545"/>
      <c r="J1545"/>
      <c r="K1545"/>
      <c r="L1545"/>
      <c r="M1545"/>
      <c r="N1545"/>
      <c r="O1545"/>
      <c r="P1545"/>
      <c r="Q1545"/>
    </row>
    <row r="1546" spans="2:17">
      <c r="B1546"/>
      <c r="C1546"/>
      <c r="D1546"/>
      <c r="E1546"/>
      <c r="F1546"/>
      <c r="G1546"/>
      <c r="H1546"/>
      <c r="I1546"/>
      <c r="J1546"/>
      <c r="K1546"/>
      <c r="L1546"/>
      <c r="M1546"/>
      <c r="N1546"/>
      <c r="O1546"/>
      <c r="P1546"/>
      <c r="Q1546"/>
    </row>
    <row r="1547" spans="2:17">
      <c r="B1547"/>
      <c r="C1547"/>
      <c r="D1547"/>
      <c r="E1547"/>
      <c r="F1547"/>
      <c r="G1547"/>
      <c r="H1547"/>
      <c r="I1547"/>
      <c r="J1547"/>
      <c r="K1547"/>
      <c r="L1547"/>
      <c r="M1547"/>
      <c r="N1547"/>
      <c r="O1547"/>
      <c r="P1547"/>
      <c r="Q1547"/>
    </row>
    <row r="1548" spans="2:17">
      <c r="B1548"/>
      <c r="C1548"/>
      <c r="D1548"/>
      <c r="E1548"/>
      <c r="F1548"/>
      <c r="G1548"/>
      <c r="H1548"/>
      <c r="I1548"/>
      <c r="J1548"/>
      <c r="K1548"/>
      <c r="L1548"/>
      <c r="M1548"/>
      <c r="N1548"/>
      <c r="O1548"/>
      <c r="P1548"/>
      <c r="Q1548"/>
    </row>
    <row r="1549" spans="2:17">
      <c r="B1549"/>
      <c r="C1549"/>
      <c r="D1549"/>
      <c r="E1549"/>
      <c r="F1549"/>
      <c r="G1549"/>
      <c r="H1549"/>
      <c r="I1549"/>
      <c r="J1549"/>
      <c r="K1549"/>
      <c r="L1549"/>
      <c r="M1549"/>
      <c r="N1549"/>
      <c r="O1549"/>
      <c r="P1549"/>
      <c r="Q1549"/>
    </row>
    <row r="1550" spans="2:17">
      <c r="B1550"/>
      <c r="C1550"/>
      <c r="D1550"/>
      <c r="E1550"/>
      <c r="F1550"/>
      <c r="G1550"/>
      <c r="H1550"/>
      <c r="I1550"/>
      <c r="J1550"/>
      <c r="K1550"/>
      <c r="L1550"/>
      <c r="M1550"/>
      <c r="N1550"/>
      <c r="O1550"/>
      <c r="P1550"/>
      <c r="Q1550"/>
    </row>
    <row r="1551" spans="2:17">
      <c r="B1551"/>
      <c r="C1551"/>
      <c r="D1551"/>
      <c r="E1551"/>
      <c r="F1551"/>
      <c r="G1551"/>
      <c r="H1551"/>
      <c r="I1551"/>
      <c r="J1551"/>
      <c r="K1551"/>
      <c r="L1551"/>
      <c r="M1551"/>
      <c r="N1551"/>
      <c r="O1551"/>
      <c r="P1551"/>
      <c r="Q1551"/>
    </row>
    <row r="1552" spans="2:17">
      <c r="B1552"/>
      <c r="C1552"/>
      <c r="D1552"/>
      <c r="E1552"/>
      <c r="F1552"/>
      <c r="G1552"/>
      <c r="H1552"/>
      <c r="I1552"/>
      <c r="J1552"/>
      <c r="K1552"/>
      <c r="L1552"/>
      <c r="M1552"/>
      <c r="N1552"/>
      <c r="O1552"/>
      <c r="P1552"/>
      <c r="Q1552"/>
    </row>
    <row r="1553" spans="2:17">
      <c r="B1553"/>
      <c r="C1553"/>
      <c r="D1553"/>
      <c r="E1553"/>
      <c r="F1553"/>
      <c r="G1553"/>
      <c r="H1553"/>
      <c r="I1553"/>
      <c r="J1553"/>
      <c r="K1553"/>
      <c r="L1553"/>
      <c r="M1553"/>
      <c r="N1553"/>
      <c r="O1553"/>
      <c r="P1553"/>
      <c r="Q1553"/>
    </row>
    <row r="1554" spans="2:17">
      <c r="B1554"/>
      <c r="C1554"/>
      <c r="D1554"/>
      <c r="E1554"/>
      <c r="F1554"/>
      <c r="G1554"/>
      <c r="H1554"/>
      <c r="I1554"/>
      <c r="J1554"/>
      <c r="K1554"/>
      <c r="L1554"/>
      <c r="M1554"/>
      <c r="N1554"/>
      <c r="O1554"/>
      <c r="P1554"/>
      <c r="Q1554"/>
    </row>
    <row r="1555" spans="2:17">
      <c r="B1555"/>
      <c r="C1555"/>
      <c r="D1555"/>
      <c r="E1555"/>
      <c r="F1555"/>
      <c r="G1555"/>
      <c r="H1555"/>
      <c r="I1555"/>
      <c r="J1555"/>
      <c r="K1555"/>
      <c r="L1555"/>
      <c r="M1555"/>
      <c r="N1555"/>
      <c r="O1555"/>
      <c r="P1555"/>
      <c r="Q1555"/>
    </row>
    <row r="1556" spans="2:17">
      <c r="B1556"/>
      <c r="C1556"/>
      <c r="D1556"/>
      <c r="E1556"/>
      <c r="F1556"/>
      <c r="G1556"/>
      <c r="H1556"/>
      <c r="I1556"/>
      <c r="J1556"/>
      <c r="K1556"/>
      <c r="L1556"/>
      <c r="M1556"/>
      <c r="N1556"/>
      <c r="O1556"/>
      <c r="P1556"/>
      <c r="Q1556"/>
    </row>
    <row r="1557" spans="2:17">
      <c r="B1557"/>
      <c r="C1557"/>
      <c r="D1557"/>
      <c r="E1557"/>
      <c r="F1557"/>
      <c r="G1557"/>
      <c r="H1557"/>
      <c r="I1557"/>
      <c r="J1557"/>
      <c r="K1557"/>
      <c r="L1557"/>
      <c r="M1557"/>
      <c r="N1557"/>
      <c r="O1557"/>
      <c r="P1557"/>
      <c r="Q1557"/>
    </row>
    <row r="1558" spans="2:17">
      <c r="B1558"/>
      <c r="C1558"/>
      <c r="D1558"/>
      <c r="E1558"/>
      <c r="F1558"/>
      <c r="G1558"/>
      <c r="H1558"/>
      <c r="I1558"/>
      <c r="J1558"/>
      <c r="K1558"/>
      <c r="L1558"/>
      <c r="M1558"/>
      <c r="N1558"/>
      <c r="O1558"/>
      <c r="P1558"/>
      <c r="Q1558"/>
    </row>
    <row r="1559" spans="2:17">
      <c r="B1559"/>
      <c r="C1559"/>
      <c r="D1559"/>
      <c r="E1559"/>
      <c r="F1559"/>
      <c r="G1559"/>
      <c r="H1559"/>
      <c r="I1559"/>
      <c r="J1559"/>
      <c r="K1559"/>
      <c r="L1559"/>
      <c r="M1559"/>
      <c r="N1559"/>
      <c r="O1559"/>
      <c r="P1559"/>
      <c r="Q1559"/>
    </row>
    <row r="1560" spans="2:17">
      <c r="B1560"/>
      <c r="C1560"/>
      <c r="D1560"/>
      <c r="E1560"/>
      <c r="F1560"/>
      <c r="G1560"/>
      <c r="H1560"/>
      <c r="I1560"/>
      <c r="J1560"/>
      <c r="K1560"/>
      <c r="L1560"/>
      <c r="M1560"/>
      <c r="N1560"/>
      <c r="O1560"/>
      <c r="P1560"/>
      <c r="Q1560"/>
    </row>
    <row r="1561" spans="2:17">
      <c r="B1561"/>
      <c r="C1561"/>
      <c r="D1561"/>
      <c r="E1561"/>
      <c r="F1561"/>
      <c r="G1561"/>
      <c r="H1561"/>
      <c r="I1561"/>
      <c r="J1561"/>
      <c r="K1561"/>
      <c r="L1561"/>
      <c r="M1561"/>
      <c r="N1561"/>
      <c r="O1561"/>
      <c r="P1561"/>
      <c r="Q1561"/>
    </row>
    <row r="1562" spans="2:17">
      <c r="B1562"/>
      <c r="C1562"/>
      <c r="D1562"/>
      <c r="E1562"/>
      <c r="F1562"/>
      <c r="G1562"/>
      <c r="H1562"/>
      <c r="I1562"/>
      <c r="J1562"/>
      <c r="K1562"/>
      <c r="L1562"/>
      <c r="M1562"/>
      <c r="N1562"/>
      <c r="O1562"/>
      <c r="P1562"/>
      <c r="Q1562"/>
    </row>
    <row r="1563" spans="2:17">
      <c r="B1563"/>
      <c r="C1563"/>
      <c r="D1563"/>
      <c r="E1563"/>
      <c r="F1563"/>
      <c r="G1563"/>
      <c r="H1563"/>
      <c r="I1563"/>
      <c r="J1563"/>
      <c r="K1563"/>
      <c r="L1563"/>
      <c r="M1563"/>
      <c r="N1563"/>
      <c r="O1563"/>
      <c r="P1563"/>
      <c r="Q1563"/>
    </row>
    <row r="1564" spans="2:17">
      <c r="B1564"/>
      <c r="C1564"/>
      <c r="D1564"/>
      <c r="E1564"/>
      <c r="F1564"/>
      <c r="G1564"/>
      <c r="H1564"/>
      <c r="I1564"/>
      <c r="J1564"/>
      <c r="K1564"/>
      <c r="L1564"/>
      <c r="M1564"/>
      <c r="N1564"/>
      <c r="O1564"/>
      <c r="P1564"/>
      <c r="Q1564"/>
    </row>
    <row r="1565" spans="2:17">
      <c r="B1565"/>
      <c r="C1565"/>
      <c r="D1565"/>
      <c r="E1565"/>
      <c r="F1565"/>
      <c r="G1565"/>
      <c r="H1565"/>
      <c r="I1565"/>
      <c r="J1565"/>
      <c r="K1565"/>
      <c r="L1565"/>
      <c r="M1565"/>
      <c r="N1565"/>
      <c r="O1565"/>
      <c r="P1565"/>
      <c r="Q1565"/>
    </row>
    <row r="1566" spans="2:17">
      <c r="B1566"/>
      <c r="C1566"/>
      <c r="D1566"/>
      <c r="E1566"/>
      <c r="F1566"/>
      <c r="G1566"/>
      <c r="H1566"/>
      <c r="I1566"/>
      <c r="J1566"/>
      <c r="K1566"/>
      <c r="L1566"/>
      <c r="M1566"/>
      <c r="N1566"/>
      <c r="O1566"/>
      <c r="P1566"/>
      <c r="Q1566"/>
    </row>
    <row r="1567" spans="2:17">
      <c r="B1567"/>
      <c r="C1567"/>
      <c r="D1567"/>
      <c r="E1567"/>
      <c r="F1567"/>
      <c r="G1567"/>
      <c r="H1567"/>
      <c r="I1567"/>
      <c r="J1567"/>
      <c r="K1567"/>
      <c r="L1567"/>
      <c r="M1567"/>
      <c r="N1567"/>
      <c r="O1567"/>
      <c r="P1567"/>
      <c r="Q1567"/>
    </row>
    <row r="1568" spans="2:17">
      <c r="B1568"/>
      <c r="C1568"/>
      <c r="D1568"/>
      <c r="E1568"/>
      <c r="F1568"/>
      <c r="G1568"/>
      <c r="H1568"/>
      <c r="I1568"/>
      <c r="J1568"/>
      <c r="K1568"/>
      <c r="L1568"/>
      <c r="M1568"/>
      <c r="N1568"/>
      <c r="O1568"/>
      <c r="P1568"/>
      <c r="Q1568"/>
    </row>
    <row r="1569" spans="2:17">
      <c r="B1569"/>
      <c r="C1569"/>
      <c r="D1569"/>
      <c r="E1569"/>
      <c r="F1569"/>
      <c r="G1569"/>
      <c r="H1569"/>
      <c r="I1569"/>
      <c r="J1569"/>
      <c r="K1569"/>
      <c r="L1569"/>
      <c r="M1569"/>
      <c r="N1569"/>
      <c r="O1569"/>
      <c r="P1569"/>
      <c r="Q1569"/>
    </row>
    <row r="1570" spans="2:17">
      <c r="B1570"/>
      <c r="C1570"/>
      <c r="D1570"/>
      <c r="E1570"/>
      <c r="F1570"/>
      <c r="G1570"/>
      <c r="H1570"/>
      <c r="I1570"/>
      <c r="J1570"/>
      <c r="K1570"/>
      <c r="L1570"/>
      <c r="M1570"/>
      <c r="N1570"/>
      <c r="O1570"/>
      <c r="P1570"/>
      <c r="Q1570"/>
    </row>
    <row r="1571" spans="2:17">
      <c r="B1571"/>
      <c r="C1571"/>
      <c r="D1571"/>
      <c r="E1571"/>
      <c r="F1571"/>
      <c r="G1571"/>
      <c r="H1571"/>
      <c r="I1571"/>
      <c r="J1571"/>
      <c r="K1571"/>
      <c r="L1571"/>
      <c r="M1571"/>
      <c r="N1571"/>
      <c r="O1571"/>
      <c r="P1571"/>
      <c r="Q1571"/>
    </row>
    <row r="1572" spans="2:17">
      <c r="B1572"/>
      <c r="C1572"/>
      <c r="D1572"/>
      <c r="E1572"/>
      <c r="F1572"/>
      <c r="G1572"/>
      <c r="H1572"/>
      <c r="I1572"/>
      <c r="J1572"/>
      <c r="K1572"/>
      <c r="L1572"/>
      <c r="M1572"/>
      <c r="N1572"/>
      <c r="O1572"/>
      <c r="P1572"/>
      <c r="Q1572"/>
    </row>
    <row r="1573" spans="2:17">
      <c r="B1573"/>
      <c r="C1573"/>
      <c r="D1573"/>
      <c r="E1573"/>
      <c r="F1573"/>
      <c r="G1573"/>
      <c r="H1573"/>
      <c r="I1573"/>
      <c r="J1573"/>
      <c r="K1573"/>
      <c r="L1573"/>
      <c r="M1573"/>
      <c r="N1573"/>
      <c r="O1573"/>
      <c r="P1573"/>
      <c r="Q1573"/>
    </row>
    <row r="1574" spans="2:17">
      <c r="B1574"/>
      <c r="C1574"/>
      <c r="D1574"/>
      <c r="E1574"/>
      <c r="F1574"/>
      <c r="G1574"/>
      <c r="H1574"/>
      <c r="I1574"/>
      <c r="J1574"/>
      <c r="K1574"/>
      <c r="L1574"/>
      <c r="M1574"/>
      <c r="N1574"/>
      <c r="O1574"/>
      <c r="P1574"/>
      <c r="Q1574"/>
    </row>
    <row r="1575" spans="2:17">
      <c r="B1575"/>
      <c r="C1575"/>
      <c r="D1575"/>
      <c r="E1575"/>
      <c r="F1575"/>
      <c r="G1575"/>
      <c r="H1575"/>
      <c r="I1575"/>
      <c r="J1575"/>
      <c r="K1575"/>
      <c r="L1575"/>
      <c r="M1575"/>
      <c r="N1575"/>
      <c r="O1575"/>
      <c r="P1575"/>
      <c r="Q1575"/>
    </row>
    <row r="1576" spans="2:17">
      <c r="B1576"/>
      <c r="C1576"/>
      <c r="D1576"/>
      <c r="E1576"/>
      <c r="F1576"/>
      <c r="G1576"/>
      <c r="H1576"/>
      <c r="I1576"/>
      <c r="J1576"/>
      <c r="K1576"/>
      <c r="L1576"/>
      <c r="M1576"/>
      <c r="N1576"/>
      <c r="O1576"/>
      <c r="P1576"/>
      <c r="Q1576"/>
    </row>
    <row r="1577" spans="2:17">
      <c r="B1577"/>
      <c r="C1577"/>
      <c r="D1577"/>
      <c r="E1577"/>
      <c r="F1577"/>
      <c r="G1577"/>
      <c r="H1577"/>
      <c r="I1577"/>
      <c r="J1577"/>
      <c r="K1577"/>
      <c r="L1577"/>
      <c r="M1577"/>
      <c r="N1577"/>
      <c r="O1577"/>
      <c r="P1577"/>
      <c r="Q1577"/>
    </row>
    <row r="1578" spans="2:17">
      <c r="B1578"/>
      <c r="C1578"/>
      <c r="D1578"/>
      <c r="E1578"/>
      <c r="F1578"/>
      <c r="G1578"/>
      <c r="H1578"/>
      <c r="I1578"/>
      <c r="J1578"/>
      <c r="K1578"/>
      <c r="L1578"/>
      <c r="M1578"/>
      <c r="N1578"/>
      <c r="O1578"/>
      <c r="P1578"/>
      <c r="Q1578"/>
    </row>
    <row r="1579" spans="2:17">
      <c r="B1579"/>
      <c r="C1579"/>
      <c r="D1579"/>
      <c r="E1579"/>
      <c r="F1579"/>
      <c r="G1579"/>
      <c r="H1579"/>
      <c r="I1579"/>
      <c r="J1579"/>
      <c r="K1579"/>
      <c r="L1579"/>
      <c r="M1579"/>
      <c r="N1579"/>
      <c r="O1579"/>
      <c r="P1579"/>
      <c r="Q1579"/>
    </row>
    <row r="1580" spans="2:17">
      <c r="B1580"/>
      <c r="C1580"/>
      <c r="D1580"/>
      <c r="E1580"/>
      <c r="F1580"/>
      <c r="G1580"/>
      <c r="H1580"/>
      <c r="I1580"/>
      <c r="J1580"/>
      <c r="K1580"/>
      <c r="L1580"/>
      <c r="M1580"/>
      <c r="N1580"/>
      <c r="O1580"/>
      <c r="P1580"/>
      <c r="Q1580"/>
    </row>
    <row r="1581" spans="2:17">
      <c r="B1581"/>
      <c r="C1581"/>
      <c r="D1581"/>
      <c r="E1581"/>
      <c r="F1581"/>
      <c r="G1581"/>
      <c r="H1581"/>
      <c r="I1581"/>
      <c r="J1581"/>
      <c r="K1581"/>
      <c r="L1581"/>
      <c r="M1581"/>
      <c r="N1581"/>
      <c r="O1581"/>
      <c r="P1581"/>
      <c r="Q1581"/>
    </row>
    <row r="1582" spans="2:17">
      <c r="B1582"/>
      <c r="C1582"/>
      <c r="D1582"/>
      <c r="E1582"/>
      <c r="F1582"/>
      <c r="G1582"/>
      <c r="H1582"/>
      <c r="I1582"/>
      <c r="J1582"/>
      <c r="K1582"/>
      <c r="L1582"/>
      <c r="M1582"/>
      <c r="N1582"/>
      <c r="O1582"/>
      <c r="P1582"/>
      <c r="Q1582"/>
    </row>
    <row r="1583" spans="2:17">
      <c r="B1583"/>
      <c r="C1583"/>
      <c r="D1583"/>
      <c r="E1583"/>
      <c r="F1583"/>
      <c r="G1583"/>
      <c r="H1583"/>
      <c r="I1583"/>
      <c r="J1583"/>
      <c r="K1583"/>
      <c r="L1583"/>
      <c r="M1583"/>
      <c r="N1583"/>
      <c r="O1583"/>
      <c r="P1583"/>
      <c r="Q1583"/>
    </row>
    <row r="1584" spans="2:17">
      <c r="B1584"/>
      <c r="C1584"/>
      <c r="D1584"/>
      <c r="E1584"/>
      <c r="F1584"/>
      <c r="G1584"/>
      <c r="H1584"/>
      <c r="I1584"/>
      <c r="J1584"/>
      <c r="K1584"/>
      <c r="L1584"/>
      <c r="M1584"/>
      <c r="N1584"/>
      <c r="O1584"/>
      <c r="P1584"/>
      <c r="Q1584"/>
    </row>
    <row r="1585" spans="2:17">
      <c r="B1585"/>
      <c r="C1585"/>
      <c r="D1585"/>
      <c r="E1585"/>
      <c r="F1585"/>
      <c r="G1585"/>
      <c r="H1585"/>
      <c r="I1585"/>
      <c r="J1585"/>
      <c r="K1585"/>
      <c r="L1585"/>
      <c r="M1585"/>
      <c r="N1585"/>
      <c r="O1585"/>
      <c r="P1585"/>
      <c r="Q1585"/>
    </row>
    <row r="1586" spans="2:17">
      <c r="B1586"/>
      <c r="C1586"/>
      <c r="D1586"/>
      <c r="E1586"/>
      <c r="F1586"/>
      <c r="G1586"/>
      <c r="H1586"/>
      <c r="I1586"/>
      <c r="J1586"/>
      <c r="K1586"/>
      <c r="L1586"/>
      <c r="M1586"/>
      <c r="N1586"/>
      <c r="O1586"/>
      <c r="P1586"/>
      <c r="Q1586"/>
    </row>
    <row r="1587" spans="2:17">
      <c r="B1587"/>
      <c r="C1587"/>
      <c r="D1587"/>
      <c r="E1587"/>
      <c r="F1587"/>
      <c r="G1587"/>
      <c r="H1587"/>
      <c r="I1587"/>
      <c r="J1587"/>
      <c r="K1587"/>
      <c r="L1587"/>
      <c r="M1587"/>
      <c r="N1587"/>
      <c r="O1587"/>
      <c r="P1587"/>
      <c r="Q1587"/>
    </row>
    <row r="1588" spans="2:17">
      <c r="B1588"/>
      <c r="C1588"/>
      <c r="D1588"/>
      <c r="E1588"/>
      <c r="F1588"/>
      <c r="G1588"/>
      <c r="H1588"/>
      <c r="I1588"/>
      <c r="J1588"/>
      <c r="K1588"/>
      <c r="L1588"/>
      <c r="M1588"/>
      <c r="N1588"/>
      <c r="O1588"/>
      <c r="P1588"/>
      <c r="Q1588"/>
    </row>
    <row r="1589" spans="2:17">
      <c r="B1589"/>
      <c r="C1589"/>
      <c r="D1589"/>
      <c r="E1589"/>
      <c r="F1589"/>
      <c r="G1589"/>
      <c r="H1589"/>
      <c r="I1589"/>
      <c r="J1589"/>
      <c r="K1589"/>
      <c r="L1589"/>
      <c r="M1589"/>
      <c r="N1589"/>
      <c r="O1589"/>
      <c r="P1589"/>
      <c r="Q1589"/>
    </row>
    <row r="1590" spans="2:17">
      <c r="B1590"/>
      <c r="C1590"/>
      <c r="D1590"/>
      <c r="E1590"/>
      <c r="F1590"/>
      <c r="G1590"/>
      <c r="H1590"/>
      <c r="I1590"/>
      <c r="J1590"/>
      <c r="K1590"/>
      <c r="L1590"/>
      <c r="M1590"/>
      <c r="N1590"/>
      <c r="O1590"/>
      <c r="P1590"/>
      <c r="Q1590"/>
    </row>
    <row r="1591" spans="2:17">
      <c r="B1591"/>
      <c r="C1591"/>
      <c r="D1591"/>
      <c r="E1591"/>
      <c r="F1591"/>
      <c r="G1591"/>
      <c r="H1591"/>
      <c r="I1591"/>
      <c r="J1591"/>
      <c r="K1591"/>
      <c r="L1591"/>
      <c r="M1591"/>
      <c r="N1591"/>
      <c r="O1591"/>
      <c r="P1591"/>
      <c r="Q1591"/>
    </row>
    <row r="1592" spans="2:17">
      <c r="B1592"/>
      <c r="C1592"/>
      <c r="D1592"/>
      <c r="E1592"/>
      <c r="F1592"/>
      <c r="G1592"/>
      <c r="H1592"/>
      <c r="I1592"/>
      <c r="J1592"/>
      <c r="K1592"/>
      <c r="L1592"/>
      <c r="M1592"/>
      <c r="N1592"/>
      <c r="O1592"/>
      <c r="P1592"/>
      <c r="Q1592"/>
    </row>
    <row r="1593" spans="2:17">
      <c r="B1593"/>
      <c r="C1593"/>
      <c r="D1593"/>
      <c r="E1593"/>
      <c r="F1593"/>
      <c r="G1593"/>
      <c r="H1593"/>
      <c r="I1593"/>
      <c r="J1593"/>
      <c r="K1593"/>
      <c r="L1593"/>
      <c r="M1593"/>
      <c r="N1593"/>
      <c r="O1593"/>
      <c r="P1593"/>
      <c r="Q1593"/>
    </row>
    <row r="1594" spans="2:17">
      <c r="B1594"/>
      <c r="C1594"/>
      <c r="D1594"/>
      <c r="E1594"/>
      <c r="F1594"/>
      <c r="G1594"/>
      <c r="H1594"/>
      <c r="I1594"/>
      <c r="J1594"/>
      <c r="K1594"/>
      <c r="L1594"/>
      <c r="M1594"/>
      <c r="N1594"/>
      <c r="O1594"/>
      <c r="P1594"/>
      <c r="Q1594"/>
    </row>
    <row r="1595" spans="2:17">
      <c r="B1595"/>
      <c r="C1595"/>
      <c r="D1595"/>
      <c r="E1595"/>
      <c r="F1595"/>
      <c r="G1595"/>
      <c r="H1595"/>
      <c r="I1595"/>
      <c r="J1595"/>
      <c r="K1595"/>
      <c r="L1595"/>
      <c r="M1595"/>
      <c r="N1595"/>
      <c r="O1595"/>
      <c r="P1595"/>
      <c r="Q1595"/>
    </row>
    <row r="1596" spans="2:17">
      <c r="B1596"/>
      <c r="C1596"/>
      <c r="D1596"/>
      <c r="E1596"/>
      <c r="F1596"/>
      <c r="G1596"/>
      <c r="H1596"/>
      <c r="I1596"/>
      <c r="J1596"/>
      <c r="K1596"/>
      <c r="L1596"/>
      <c r="M1596"/>
      <c r="N1596"/>
      <c r="O1596"/>
      <c r="P1596"/>
      <c r="Q1596"/>
    </row>
    <row r="1597" spans="2:17">
      <c r="B1597"/>
      <c r="C1597"/>
      <c r="D1597"/>
      <c r="E1597"/>
      <c r="F1597"/>
      <c r="G1597"/>
      <c r="H1597"/>
      <c r="I1597"/>
      <c r="J1597"/>
      <c r="K1597"/>
      <c r="L1597"/>
      <c r="M1597"/>
      <c r="N1597"/>
      <c r="O1597"/>
      <c r="P1597"/>
      <c r="Q1597"/>
    </row>
    <row r="1598" spans="2:17">
      <c r="B1598"/>
      <c r="C1598"/>
      <c r="D1598"/>
      <c r="E1598"/>
      <c r="F1598"/>
      <c r="G1598"/>
      <c r="H1598"/>
      <c r="I1598"/>
      <c r="J1598"/>
      <c r="K1598"/>
      <c r="L1598"/>
      <c r="M1598"/>
      <c r="N1598"/>
      <c r="O1598"/>
      <c r="P1598"/>
      <c r="Q1598"/>
    </row>
    <row r="1599" spans="2:17">
      <c r="B1599"/>
      <c r="C1599"/>
      <c r="D1599"/>
      <c r="E1599"/>
      <c r="F1599"/>
      <c r="G1599"/>
      <c r="H1599"/>
      <c r="I1599"/>
      <c r="J1599"/>
      <c r="K1599"/>
      <c r="L1599"/>
      <c r="M1599"/>
      <c r="N1599"/>
      <c r="O1599"/>
      <c r="P1599"/>
      <c r="Q1599"/>
    </row>
    <row r="1600" spans="2:17">
      <c r="B1600"/>
      <c r="C1600"/>
      <c r="D1600"/>
      <c r="E1600"/>
      <c r="F1600"/>
      <c r="G1600"/>
      <c r="H1600"/>
      <c r="I1600"/>
      <c r="J1600"/>
      <c r="K1600"/>
      <c r="L1600"/>
      <c r="M1600"/>
      <c r="N1600"/>
      <c r="O1600"/>
      <c r="P1600"/>
      <c r="Q1600"/>
    </row>
    <row r="1601" spans="2:17">
      <c r="B1601"/>
      <c r="C1601"/>
      <c r="D1601"/>
      <c r="E1601"/>
      <c r="F1601"/>
      <c r="G1601"/>
      <c r="H1601"/>
      <c r="I1601"/>
      <c r="J1601"/>
      <c r="K1601"/>
      <c r="L1601"/>
      <c r="M1601"/>
      <c r="N1601"/>
      <c r="O1601"/>
      <c r="P1601"/>
      <c r="Q1601"/>
    </row>
    <row r="1602" spans="2:17">
      <c r="B1602"/>
      <c r="C1602"/>
      <c r="D1602"/>
      <c r="E1602"/>
      <c r="F1602"/>
      <c r="G1602"/>
      <c r="H1602"/>
      <c r="I1602"/>
      <c r="J1602"/>
      <c r="K1602"/>
      <c r="L1602"/>
      <c r="M1602"/>
      <c r="N1602"/>
      <c r="O1602"/>
      <c r="P1602"/>
      <c r="Q1602"/>
    </row>
    <row r="1603" spans="2:17">
      <c r="B1603"/>
      <c r="C1603"/>
      <c r="D1603"/>
      <c r="E1603"/>
      <c r="F1603"/>
      <c r="G1603"/>
      <c r="H1603"/>
      <c r="I1603"/>
      <c r="J1603"/>
      <c r="K1603"/>
      <c r="L1603"/>
      <c r="M1603"/>
      <c r="N1603"/>
      <c r="O1603"/>
      <c r="P1603"/>
      <c r="Q1603"/>
    </row>
    <row r="1604" spans="2:17">
      <c r="B1604"/>
      <c r="C1604"/>
      <c r="D1604"/>
      <c r="E1604"/>
      <c r="F1604"/>
      <c r="G1604"/>
      <c r="H1604"/>
      <c r="I1604"/>
      <c r="J1604"/>
      <c r="K1604"/>
      <c r="L1604"/>
      <c r="M1604"/>
      <c r="N1604"/>
      <c r="O1604"/>
      <c r="P1604"/>
      <c r="Q1604"/>
    </row>
    <row r="1605" spans="2:17">
      <c r="B1605"/>
      <c r="C1605"/>
      <c r="D1605"/>
      <c r="E1605"/>
      <c r="F1605"/>
      <c r="G1605"/>
      <c r="H1605"/>
      <c r="I1605"/>
      <c r="J1605"/>
      <c r="K1605"/>
      <c r="L1605"/>
      <c r="M1605"/>
      <c r="N1605"/>
      <c r="O1605"/>
      <c r="P1605"/>
      <c r="Q1605"/>
    </row>
    <row r="1606" spans="2:17">
      <c r="B1606"/>
      <c r="C1606"/>
      <c r="D1606"/>
      <c r="E1606"/>
      <c r="F1606"/>
      <c r="G1606"/>
      <c r="H1606"/>
      <c r="I1606"/>
      <c r="J1606"/>
      <c r="K1606"/>
      <c r="L1606"/>
      <c r="M1606"/>
      <c r="N1606"/>
      <c r="O1606"/>
      <c r="P1606"/>
      <c r="Q1606"/>
    </row>
    <row r="1607" spans="2:17">
      <c r="B1607"/>
      <c r="C1607"/>
      <c r="D1607"/>
      <c r="E1607"/>
      <c r="F1607"/>
      <c r="G1607"/>
      <c r="H1607"/>
      <c r="I1607"/>
      <c r="J1607"/>
      <c r="K1607"/>
      <c r="L1607"/>
      <c r="M1607"/>
      <c r="N1607"/>
      <c r="O1607"/>
      <c r="P1607"/>
      <c r="Q1607"/>
    </row>
    <row r="1608" spans="2:17">
      <c r="B1608"/>
      <c r="C1608"/>
      <c r="D1608"/>
      <c r="E1608"/>
      <c r="F1608"/>
      <c r="G1608"/>
      <c r="H1608"/>
      <c r="I1608"/>
      <c r="J1608"/>
      <c r="K1608"/>
      <c r="L1608"/>
      <c r="M1608"/>
      <c r="N1608"/>
      <c r="O1608"/>
      <c r="P1608"/>
      <c r="Q1608"/>
    </row>
    <row r="1609" spans="2:17">
      <c r="B1609"/>
      <c r="C1609"/>
      <c r="D1609"/>
      <c r="E1609"/>
      <c r="F1609"/>
      <c r="G1609"/>
      <c r="H1609"/>
      <c r="I1609"/>
      <c r="J1609"/>
      <c r="K1609"/>
      <c r="L1609"/>
      <c r="M1609"/>
      <c r="N1609"/>
      <c r="O1609"/>
      <c r="P1609"/>
      <c r="Q1609"/>
    </row>
    <row r="1610" spans="2:17">
      <c r="B1610"/>
      <c r="C1610"/>
      <c r="D1610"/>
      <c r="E1610"/>
      <c r="F1610"/>
      <c r="G1610"/>
      <c r="H1610"/>
      <c r="I1610"/>
      <c r="J1610"/>
      <c r="K1610"/>
      <c r="L1610"/>
      <c r="M1610"/>
      <c r="N1610"/>
      <c r="O1610"/>
      <c r="P1610"/>
      <c r="Q1610"/>
    </row>
    <row r="1611" spans="2:17">
      <c r="B1611"/>
      <c r="C1611"/>
      <c r="D1611"/>
      <c r="E1611"/>
      <c r="F1611"/>
      <c r="G1611"/>
      <c r="H1611"/>
      <c r="I1611"/>
      <c r="J1611"/>
      <c r="K1611"/>
      <c r="L1611"/>
      <c r="M1611"/>
      <c r="N1611"/>
      <c r="O1611"/>
      <c r="P1611"/>
      <c r="Q1611"/>
    </row>
    <row r="1612" spans="2:17">
      <c r="B1612"/>
      <c r="C1612"/>
      <c r="D1612"/>
      <c r="E1612"/>
      <c r="F1612"/>
      <c r="G1612"/>
      <c r="H1612"/>
      <c r="I1612"/>
      <c r="J1612"/>
      <c r="K1612"/>
      <c r="L1612"/>
      <c r="M1612"/>
      <c r="N1612"/>
      <c r="O1612"/>
      <c r="P1612"/>
      <c r="Q1612"/>
    </row>
    <row r="1613" spans="2:17">
      <c r="B1613"/>
      <c r="C1613"/>
      <c r="D1613"/>
      <c r="E1613"/>
      <c r="F1613"/>
      <c r="G1613"/>
      <c r="H1613"/>
      <c r="I1613"/>
      <c r="J1613"/>
      <c r="K1613"/>
      <c r="L1613"/>
      <c r="M1613"/>
      <c r="N1613"/>
      <c r="O1613"/>
      <c r="P1613"/>
      <c r="Q1613"/>
    </row>
    <row r="1614" spans="2:17">
      <c r="B1614"/>
      <c r="C1614"/>
      <c r="D1614"/>
      <c r="E1614"/>
      <c r="F1614"/>
      <c r="G1614"/>
      <c r="H1614"/>
      <c r="I1614"/>
      <c r="J1614"/>
      <c r="K1614"/>
      <c r="L1614"/>
      <c r="M1614"/>
      <c r="N1614"/>
      <c r="O1614"/>
      <c r="P1614"/>
      <c r="Q1614"/>
    </row>
    <row r="1615" spans="2:17">
      <c r="B1615"/>
      <c r="C1615"/>
      <c r="D1615"/>
      <c r="E1615"/>
      <c r="F1615"/>
      <c r="G1615"/>
      <c r="H1615"/>
      <c r="I1615"/>
      <c r="J1615"/>
      <c r="K1615"/>
      <c r="L1615"/>
      <c r="M1615"/>
      <c r="N1615"/>
      <c r="O1615"/>
      <c r="P1615"/>
      <c r="Q1615"/>
    </row>
    <row r="1616" spans="2:17">
      <c r="B1616"/>
      <c r="C1616"/>
      <c r="D1616"/>
      <c r="E1616"/>
      <c r="F1616"/>
      <c r="G1616"/>
      <c r="H1616"/>
      <c r="I1616"/>
      <c r="J1616"/>
      <c r="K1616"/>
      <c r="L1616"/>
      <c r="M1616"/>
      <c r="N1616"/>
      <c r="O1616"/>
      <c r="P1616"/>
      <c r="Q1616"/>
    </row>
    <row r="1617" spans="2:17">
      <c r="B1617"/>
      <c r="C1617"/>
      <c r="D1617"/>
      <c r="E1617"/>
      <c r="F1617"/>
      <c r="G1617"/>
      <c r="H1617"/>
      <c r="I1617"/>
      <c r="J1617"/>
      <c r="K1617"/>
      <c r="L1617"/>
      <c r="M1617"/>
      <c r="N1617"/>
      <c r="O1617"/>
      <c r="P1617"/>
      <c r="Q1617"/>
    </row>
    <row r="1618" spans="2:17">
      <c r="B1618"/>
      <c r="C1618"/>
      <c r="D1618"/>
      <c r="E1618"/>
      <c r="F1618"/>
      <c r="G1618"/>
      <c r="H1618"/>
      <c r="I1618"/>
      <c r="J1618"/>
      <c r="K1618"/>
      <c r="L1618"/>
      <c r="M1618"/>
      <c r="N1618"/>
      <c r="O1618"/>
      <c r="P1618"/>
      <c r="Q1618"/>
    </row>
    <row r="1619" spans="2:17">
      <c r="B1619"/>
      <c r="C1619"/>
      <c r="D1619"/>
      <c r="E1619"/>
      <c r="F1619"/>
      <c r="G1619"/>
      <c r="H1619"/>
      <c r="I1619"/>
      <c r="J1619"/>
      <c r="K1619"/>
      <c r="L1619"/>
      <c r="M1619"/>
      <c r="N1619"/>
      <c r="O1619"/>
      <c r="P1619"/>
      <c r="Q1619"/>
    </row>
    <row r="1620" spans="2:17">
      <c r="B1620"/>
      <c r="C1620"/>
      <c r="D1620"/>
      <c r="E1620"/>
      <c r="F1620"/>
      <c r="G1620"/>
      <c r="H1620"/>
      <c r="I1620"/>
      <c r="J1620"/>
      <c r="K1620"/>
      <c r="L1620"/>
      <c r="M1620"/>
      <c r="N1620"/>
      <c r="O1620"/>
      <c r="P1620"/>
      <c r="Q1620"/>
    </row>
    <row r="1621" spans="2:17">
      <c r="B1621"/>
      <c r="C1621"/>
      <c r="D1621"/>
      <c r="E1621"/>
      <c r="F1621"/>
      <c r="G1621"/>
      <c r="H1621"/>
      <c r="I1621"/>
      <c r="J1621"/>
      <c r="K1621"/>
      <c r="L1621"/>
      <c r="M1621"/>
      <c r="N1621"/>
      <c r="O1621"/>
      <c r="P1621"/>
      <c r="Q1621"/>
    </row>
    <row r="1622" spans="2:17">
      <c r="B1622"/>
      <c r="C1622"/>
      <c r="D1622"/>
      <c r="E1622"/>
      <c r="F1622"/>
      <c r="G1622"/>
      <c r="H1622"/>
      <c r="I1622"/>
      <c r="J1622"/>
      <c r="K1622"/>
      <c r="L1622"/>
      <c r="M1622"/>
      <c r="N1622"/>
      <c r="O1622"/>
      <c r="P1622"/>
      <c r="Q1622"/>
    </row>
    <row r="1623" spans="2:17">
      <c r="B1623"/>
      <c r="C1623"/>
      <c r="D1623"/>
      <c r="E1623"/>
      <c r="F1623"/>
      <c r="G1623"/>
      <c r="H1623"/>
      <c r="I1623"/>
      <c r="J1623"/>
      <c r="K1623"/>
      <c r="L1623"/>
      <c r="M1623"/>
      <c r="N1623"/>
      <c r="O1623"/>
      <c r="P1623"/>
      <c r="Q1623"/>
    </row>
    <row r="1624" spans="2:17">
      <c r="B1624"/>
      <c r="C1624"/>
      <c r="D1624"/>
      <c r="E1624"/>
      <c r="F1624"/>
      <c r="G1624"/>
      <c r="H1624"/>
      <c r="I1624"/>
      <c r="J1624"/>
      <c r="K1624"/>
      <c r="L1624"/>
      <c r="M1624"/>
      <c r="N1624"/>
      <c r="O1624"/>
      <c r="P1624"/>
      <c r="Q1624"/>
    </row>
    <row r="1625" spans="2:17">
      <c r="B1625"/>
      <c r="C1625"/>
      <c r="D1625"/>
      <c r="E1625"/>
      <c r="F1625"/>
      <c r="G1625"/>
      <c r="H1625"/>
      <c r="I1625"/>
      <c r="J1625"/>
      <c r="K1625"/>
      <c r="L1625"/>
      <c r="M1625"/>
      <c r="N1625"/>
      <c r="O1625"/>
      <c r="P1625"/>
      <c r="Q1625"/>
    </row>
    <row r="1626" spans="2:17">
      <c r="B1626"/>
      <c r="C1626"/>
      <c r="D1626"/>
      <c r="E1626"/>
      <c r="F1626"/>
      <c r="G1626"/>
      <c r="H1626"/>
      <c r="I1626"/>
      <c r="J1626"/>
      <c r="K1626"/>
      <c r="L1626"/>
      <c r="M1626"/>
      <c r="N1626"/>
      <c r="O1626"/>
      <c r="P1626"/>
      <c r="Q1626"/>
    </row>
    <row r="1627" spans="2:17">
      <c r="B1627"/>
      <c r="C1627"/>
      <c r="D1627"/>
      <c r="E1627"/>
      <c r="F1627"/>
      <c r="G1627"/>
      <c r="H1627"/>
      <c r="I1627"/>
      <c r="J1627"/>
      <c r="K1627"/>
      <c r="L1627"/>
      <c r="M1627"/>
      <c r="N1627"/>
      <c r="O1627"/>
      <c r="P1627"/>
      <c r="Q1627"/>
    </row>
    <row r="1628" spans="2:17">
      <c r="B1628"/>
      <c r="C1628"/>
      <c r="D1628"/>
      <c r="E1628"/>
      <c r="F1628"/>
      <c r="G1628"/>
      <c r="H1628"/>
      <c r="I1628"/>
      <c r="J1628"/>
      <c r="K1628"/>
      <c r="L1628"/>
      <c r="M1628"/>
      <c r="N1628"/>
      <c r="O1628"/>
      <c r="P1628"/>
      <c r="Q1628"/>
    </row>
    <row r="1629" spans="2:17">
      <c r="B1629"/>
      <c r="C1629"/>
      <c r="D1629"/>
      <c r="E1629"/>
      <c r="F1629"/>
      <c r="G1629"/>
      <c r="H1629"/>
      <c r="I1629"/>
      <c r="J1629"/>
      <c r="K1629"/>
      <c r="L1629"/>
      <c r="M1629"/>
      <c r="N1629"/>
      <c r="O1629"/>
      <c r="P1629"/>
      <c r="Q1629"/>
    </row>
    <row r="1630" spans="2:17">
      <c r="B1630"/>
      <c r="C1630"/>
      <c r="D1630"/>
      <c r="E1630"/>
      <c r="F1630"/>
      <c r="G1630"/>
      <c r="H1630"/>
      <c r="I1630"/>
      <c r="J1630"/>
      <c r="K1630"/>
      <c r="L1630"/>
      <c r="M1630"/>
      <c r="N1630"/>
      <c r="O1630"/>
      <c r="P1630"/>
      <c r="Q1630"/>
    </row>
    <row r="1631" spans="2:17">
      <c r="B1631"/>
      <c r="C1631"/>
      <c r="D1631"/>
      <c r="E1631"/>
      <c r="F1631"/>
      <c r="G1631"/>
      <c r="H1631"/>
      <c r="I1631"/>
      <c r="J1631"/>
      <c r="K1631"/>
      <c r="L1631"/>
      <c r="M1631"/>
      <c r="N1631"/>
      <c r="O1631"/>
      <c r="P1631"/>
      <c r="Q1631"/>
    </row>
    <row r="1632" spans="2:17">
      <c r="B1632"/>
      <c r="C1632"/>
      <c r="D1632"/>
      <c r="E1632"/>
      <c r="F1632"/>
      <c r="G1632"/>
      <c r="H1632"/>
      <c r="I1632"/>
      <c r="J1632"/>
      <c r="K1632"/>
      <c r="L1632"/>
      <c r="M1632"/>
      <c r="N1632"/>
      <c r="O1632"/>
      <c r="P1632"/>
      <c r="Q1632"/>
    </row>
    <row r="1633" spans="2:17">
      <c r="B1633"/>
      <c r="C1633"/>
      <c r="D1633"/>
      <c r="E1633"/>
      <c r="F1633"/>
      <c r="G1633"/>
      <c r="H1633"/>
      <c r="I1633"/>
      <c r="J1633"/>
      <c r="K1633"/>
      <c r="L1633"/>
      <c r="M1633"/>
      <c r="N1633"/>
      <c r="O1633"/>
      <c r="P1633"/>
      <c r="Q1633"/>
    </row>
    <row r="1634" spans="2:17">
      <c r="B1634"/>
      <c r="C1634"/>
      <c r="D1634"/>
      <c r="E1634"/>
      <c r="F1634"/>
      <c r="G1634"/>
      <c r="H1634"/>
      <c r="I1634"/>
      <c r="J1634"/>
      <c r="K1634"/>
      <c r="L1634"/>
      <c r="M1634"/>
      <c r="N1634"/>
      <c r="O1634"/>
      <c r="P1634"/>
      <c r="Q1634"/>
    </row>
    <row r="1635" spans="2:17">
      <c r="B1635"/>
      <c r="C1635"/>
      <c r="D1635"/>
      <c r="E1635"/>
      <c r="F1635"/>
      <c r="G1635"/>
      <c r="H1635"/>
      <c r="I1635"/>
      <c r="J1635"/>
      <c r="K1635"/>
      <c r="L1635"/>
      <c r="M1635"/>
      <c r="N1635"/>
      <c r="O1635"/>
      <c r="P1635"/>
      <c r="Q1635"/>
    </row>
    <row r="1636" spans="2:17">
      <c r="B1636"/>
      <c r="C1636"/>
      <c r="D1636"/>
      <c r="E1636"/>
      <c r="F1636"/>
      <c r="G1636"/>
      <c r="H1636"/>
      <c r="I1636"/>
      <c r="J1636"/>
      <c r="K1636"/>
      <c r="L1636"/>
      <c r="M1636"/>
      <c r="N1636"/>
      <c r="O1636"/>
      <c r="P1636"/>
      <c r="Q1636"/>
    </row>
    <row r="1637" spans="2:17">
      <c r="B1637"/>
      <c r="C1637"/>
      <c r="D1637"/>
      <c r="E1637"/>
      <c r="F1637"/>
      <c r="G1637"/>
      <c r="H1637"/>
      <c r="I1637"/>
      <c r="J1637"/>
      <c r="K1637"/>
      <c r="L1637"/>
      <c r="M1637"/>
      <c r="N1637"/>
      <c r="O1637"/>
      <c r="P1637"/>
      <c r="Q1637"/>
    </row>
    <row r="1638" spans="2:17">
      <c r="B1638"/>
      <c r="C1638"/>
      <c r="D1638"/>
      <c r="E1638"/>
      <c r="F1638"/>
      <c r="G1638"/>
      <c r="H1638"/>
      <c r="I1638"/>
      <c r="J1638"/>
      <c r="K1638"/>
      <c r="L1638"/>
      <c r="M1638"/>
      <c r="N1638"/>
      <c r="O1638"/>
      <c r="P1638"/>
      <c r="Q1638"/>
    </row>
    <row r="1639" spans="2:17">
      <c r="B1639"/>
      <c r="C1639"/>
      <c r="D1639"/>
      <c r="E1639"/>
      <c r="F1639"/>
      <c r="G1639"/>
      <c r="H1639"/>
      <c r="I1639"/>
      <c r="J1639"/>
      <c r="K1639"/>
      <c r="L1639"/>
      <c r="M1639"/>
      <c r="N1639"/>
      <c r="O1639"/>
      <c r="P1639"/>
      <c r="Q1639"/>
    </row>
    <row r="1640" spans="2:17">
      <c r="B1640"/>
      <c r="C1640"/>
      <c r="D1640"/>
      <c r="E1640"/>
      <c r="F1640"/>
      <c r="G1640"/>
      <c r="H1640"/>
      <c r="I1640"/>
      <c r="J1640"/>
      <c r="K1640"/>
      <c r="L1640"/>
      <c r="M1640"/>
      <c r="N1640"/>
      <c r="O1640"/>
      <c r="P1640"/>
      <c r="Q1640"/>
    </row>
    <row r="1641" spans="2:17">
      <c r="B1641"/>
      <c r="C1641"/>
      <c r="D1641"/>
      <c r="E1641"/>
      <c r="F1641"/>
      <c r="G1641"/>
      <c r="H1641"/>
      <c r="I1641"/>
      <c r="J1641"/>
      <c r="K1641"/>
      <c r="L1641"/>
      <c r="M1641"/>
      <c r="N1641"/>
      <c r="O1641"/>
      <c r="P1641"/>
      <c r="Q1641"/>
    </row>
    <row r="1642" spans="2:17">
      <c r="B1642"/>
      <c r="C1642"/>
      <c r="D1642"/>
      <c r="E1642"/>
      <c r="F1642"/>
      <c r="G1642"/>
      <c r="H1642"/>
      <c r="I1642"/>
      <c r="J1642"/>
      <c r="K1642"/>
      <c r="L1642"/>
      <c r="M1642"/>
      <c r="N1642"/>
      <c r="O1642"/>
      <c r="P1642"/>
      <c r="Q1642"/>
    </row>
    <row r="1643" spans="2:17">
      <c r="B1643"/>
      <c r="C1643"/>
      <c r="D1643"/>
      <c r="E1643"/>
      <c r="F1643"/>
      <c r="G1643"/>
      <c r="H1643"/>
      <c r="I1643"/>
      <c r="J1643"/>
      <c r="K1643"/>
      <c r="L1643"/>
      <c r="M1643"/>
      <c r="N1643"/>
      <c r="O1643"/>
      <c r="P1643"/>
      <c r="Q1643"/>
    </row>
    <row r="1644" spans="2:17">
      <c r="B1644"/>
      <c r="C1644"/>
      <c r="D1644"/>
      <c r="E1644"/>
      <c r="F1644"/>
      <c r="G1644"/>
      <c r="H1644"/>
      <c r="I1644"/>
      <c r="J1644"/>
      <c r="K1644"/>
      <c r="L1644"/>
      <c r="M1644"/>
      <c r="N1644"/>
      <c r="O1644"/>
      <c r="P1644"/>
      <c r="Q1644"/>
    </row>
    <row r="1645" spans="2:17">
      <c r="B1645"/>
      <c r="C1645"/>
      <c r="D1645"/>
      <c r="E1645"/>
      <c r="F1645"/>
      <c r="G1645"/>
      <c r="H1645"/>
      <c r="I1645"/>
      <c r="J1645"/>
      <c r="K1645"/>
      <c r="L1645"/>
      <c r="M1645"/>
      <c r="N1645"/>
      <c r="O1645"/>
      <c r="P1645"/>
      <c r="Q1645"/>
    </row>
    <row r="1646" spans="2:17">
      <c r="B1646"/>
      <c r="C1646"/>
      <c r="D1646"/>
      <c r="E1646"/>
      <c r="F1646"/>
      <c r="G1646"/>
      <c r="H1646"/>
      <c r="I1646"/>
      <c r="J1646"/>
      <c r="K1646"/>
      <c r="L1646"/>
      <c r="M1646"/>
      <c r="N1646"/>
      <c r="O1646"/>
      <c r="P1646"/>
      <c r="Q1646"/>
    </row>
    <row r="1647" spans="2:17">
      <c r="B1647"/>
      <c r="C1647"/>
      <c r="D1647"/>
      <c r="E1647"/>
      <c r="F1647"/>
      <c r="G1647"/>
      <c r="H1647"/>
      <c r="I1647"/>
      <c r="J1647"/>
      <c r="K1647"/>
      <c r="L1647"/>
      <c r="M1647"/>
      <c r="N1647"/>
      <c r="O1647"/>
      <c r="P1647"/>
      <c r="Q1647"/>
    </row>
    <row r="1648" spans="2:17">
      <c r="B1648"/>
      <c r="C1648"/>
      <c r="D1648"/>
      <c r="E1648"/>
      <c r="F1648"/>
      <c r="G1648"/>
      <c r="H1648"/>
      <c r="I1648"/>
      <c r="J1648"/>
      <c r="K1648"/>
      <c r="L1648"/>
      <c r="M1648"/>
      <c r="N1648"/>
      <c r="O1648"/>
      <c r="P1648"/>
      <c r="Q1648"/>
    </row>
    <row r="1649" spans="2:17">
      <c r="B1649"/>
      <c r="C1649"/>
      <c r="D1649"/>
      <c r="E1649"/>
      <c r="F1649"/>
      <c r="G1649"/>
      <c r="H1649"/>
      <c r="I1649"/>
      <c r="J1649"/>
      <c r="K1649"/>
      <c r="L1649"/>
      <c r="M1649"/>
      <c r="N1649"/>
      <c r="O1649"/>
      <c r="P1649"/>
      <c r="Q1649"/>
    </row>
    <row r="1650" spans="2:17">
      <c r="B1650"/>
      <c r="C1650"/>
      <c r="D1650"/>
      <c r="E1650"/>
      <c r="F1650"/>
      <c r="G1650"/>
      <c r="H1650"/>
      <c r="I1650"/>
      <c r="J1650"/>
      <c r="K1650"/>
      <c r="L1650"/>
      <c r="M1650"/>
      <c r="N1650"/>
      <c r="O1650"/>
      <c r="P1650"/>
      <c r="Q1650"/>
    </row>
    <row r="1651" spans="2:17">
      <c r="B1651"/>
      <c r="C1651"/>
      <c r="D1651"/>
      <c r="E1651"/>
      <c r="F1651"/>
      <c r="G1651"/>
      <c r="H1651"/>
      <c r="I1651"/>
      <c r="J1651"/>
      <c r="K1651"/>
      <c r="L1651"/>
      <c r="M1651"/>
      <c r="N1651"/>
      <c r="O1651"/>
      <c r="P1651"/>
      <c r="Q1651"/>
    </row>
    <row r="1652" spans="2:17">
      <c r="B1652"/>
      <c r="C1652"/>
      <c r="D1652"/>
      <c r="E1652"/>
      <c r="F1652"/>
      <c r="G1652"/>
      <c r="H1652"/>
      <c r="I1652"/>
      <c r="J1652"/>
      <c r="K1652"/>
      <c r="L1652"/>
      <c r="M1652"/>
      <c r="N1652"/>
      <c r="O1652"/>
      <c r="P1652"/>
      <c r="Q1652"/>
    </row>
    <row r="1653" spans="2:17">
      <c r="B1653"/>
      <c r="C1653"/>
      <c r="D1653"/>
      <c r="E1653"/>
      <c r="F1653"/>
      <c r="G1653"/>
      <c r="H1653"/>
      <c r="I1653"/>
      <c r="J1653"/>
      <c r="K1653"/>
      <c r="L1653"/>
      <c r="M1653"/>
      <c r="N1653"/>
      <c r="O1653"/>
      <c r="P1653"/>
      <c r="Q1653"/>
    </row>
    <row r="1654" spans="2:17">
      <c r="B1654"/>
      <c r="C1654"/>
      <c r="D1654"/>
      <c r="E1654"/>
      <c r="F1654"/>
      <c r="G1654"/>
      <c r="H1654"/>
      <c r="I1654"/>
      <c r="J1654"/>
      <c r="K1654"/>
      <c r="L1654"/>
      <c r="M1654"/>
      <c r="N1654"/>
      <c r="O1654"/>
      <c r="P1654"/>
      <c r="Q1654"/>
    </row>
    <row r="1655" spans="2:17">
      <c r="B1655"/>
      <c r="C1655"/>
      <c r="D1655"/>
      <c r="E1655"/>
      <c r="F1655"/>
      <c r="G1655"/>
      <c r="H1655"/>
      <c r="I1655"/>
      <c r="J1655"/>
      <c r="K1655"/>
      <c r="L1655"/>
      <c r="M1655"/>
      <c r="N1655"/>
      <c r="O1655"/>
      <c r="P1655"/>
      <c r="Q1655"/>
    </row>
    <row r="1656" spans="2:17">
      <c r="B1656"/>
      <c r="C1656"/>
      <c r="D1656"/>
      <c r="E1656"/>
      <c r="F1656"/>
      <c r="G1656"/>
      <c r="H1656"/>
      <c r="I1656"/>
      <c r="J1656"/>
      <c r="K1656"/>
      <c r="L1656"/>
      <c r="M1656"/>
      <c r="N1656"/>
      <c r="O1656"/>
      <c r="P1656"/>
      <c r="Q1656"/>
    </row>
    <row r="1657" spans="2:17">
      <c r="B1657"/>
      <c r="C1657"/>
      <c r="D1657"/>
      <c r="E1657"/>
      <c r="F1657"/>
      <c r="G1657"/>
      <c r="H1657"/>
      <c r="I1657"/>
      <c r="J1657"/>
      <c r="K1657"/>
      <c r="L1657"/>
      <c r="M1657"/>
      <c r="N1657"/>
      <c r="O1657"/>
      <c r="P1657"/>
      <c r="Q1657"/>
    </row>
    <row r="1658" spans="2:17">
      <c r="B1658"/>
      <c r="C1658"/>
      <c r="D1658"/>
      <c r="E1658"/>
      <c r="F1658"/>
      <c r="G1658"/>
      <c r="H1658"/>
      <c r="I1658"/>
      <c r="J1658"/>
      <c r="K1658"/>
      <c r="L1658"/>
      <c r="M1658"/>
      <c r="N1658"/>
      <c r="O1658"/>
      <c r="P1658"/>
      <c r="Q1658"/>
    </row>
    <row r="1659" spans="2:17">
      <c r="B1659"/>
      <c r="C1659"/>
      <c r="D1659"/>
      <c r="E1659"/>
      <c r="F1659"/>
      <c r="G1659"/>
      <c r="H1659"/>
      <c r="I1659"/>
      <c r="J1659"/>
      <c r="K1659"/>
      <c r="L1659"/>
      <c r="M1659"/>
      <c r="N1659"/>
      <c r="O1659"/>
      <c r="P1659"/>
      <c r="Q1659"/>
    </row>
    <row r="1660" spans="2:17">
      <c r="B1660"/>
      <c r="C1660"/>
      <c r="D1660"/>
      <c r="E1660"/>
      <c r="F1660"/>
      <c r="G1660"/>
      <c r="H1660"/>
      <c r="I1660"/>
      <c r="J1660"/>
      <c r="K1660"/>
      <c r="L1660"/>
      <c r="M1660"/>
      <c r="N1660"/>
      <c r="O1660"/>
      <c r="P1660"/>
      <c r="Q1660"/>
    </row>
    <row r="1661" spans="2:17">
      <c r="B1661"/>
      <c r="C1661"/>
      <c r="D1661"/>
      <c r="E1661"/>
      <c r="F1661"/>
      <c r="G1661"/>
      <c r="H1661"/>
      <c r="I1661"/>
      <c r="J1661"/>
      <c r="K1661"/>
      <c r="L1661"/>
      <c r="M1661"/>
      <c r="N1661"/>
      <c r="O1661"/>
      <c r="P1661"/>
      <c r="Q1661"/>
    </row>
    <row r="1662" spans="2:17">
      <c r="B1662"/>
      <c r="C1662"/>
      <c r="D1662"/>
      <c r="E1662"/>
      <c r="F1662"/>
      <c r="G1662"/>
      <c r="H1662"/>
      <c r="I1662"/>
      <c r="J1662"/>
      <c r="K1662"/>
      <c r="L1662"/>
      <c r="M1662"/>
      <c r="N1662"/>
      <c r="O1662"/>
      <c r="P1662"/>
      <c r="Q1662"/>
    </row>
    <row r="1663" spans="2:17">
      <c r="B1663"/>
      <c r="C1663"/>
      <c r="D1663"/>
      <c r="E1663"/>
      <c r="F1663"/>
      <c r="G1663"/>
      <c r="H1663"/>
      <c r="I1663"/>
      <c r="J1663"/>
      <c r="K1663"/>
      <c r="L1663"/>
      <c r="M1663"/>
      <c r="N1663"/>
      <c r="O1663"/>
      <c r="P1663"/>
      <c r="Q1663"/>
    </row>
    <row r="1664" spans="2:17">
      <c r="B1664"/>
      <c r="C1664"/>
      <c r="D1664"/>
      <c r="E1664"/>
      <c r="F1664"/>
      <c r="G1664"/>
      <c r="H1664"/>
      <c r="I1664"/>
      <c r="J1664"/>
      <c r="K1664"/>
      <c r="L1664"/>
      <c r="M1664"/>
      <c r="N1664"/>
      <c r="O1664"/>
      <c r="P1664"/>
      <c r="Q1664"/>
    </row>
    <row r="1665" spans="2:17">
      <c r="B1665"/>
      <c r="C1665"/>
      <c r="D1665"/>
      <c r="E1665"/>
      <c r="F1665"/>
      <c r="G1665"/>
      <c r="H1665"/>
      <c r="I1665"/>
      <c r="J1665"/>
      <c r="K1665"/>
      <c r="L1665"/>
      <c r="M1665"/>
      <c r="N1665"/>
      <c r="O1665"/>
      <c r="P1665"/>
      <c r="Q1665"/>
    </row>
    <row r="1666" spans="2:17">
      <c r="B1666"/>
      <c r="C1666"/>
      <c r="D1666"/>
      <c r="E1666"/>
      <c r="F1666"/>
      <c r="G1666"/>
      <c r="H1666"/>
      <c r="I1666"/>
      <c r="J1666"/>
      <c r="K1666"/>
      <c r="L1666"/>
      <c r="M1666"/>
      <c r="N1666"/>
      <c r="O1666"/>
      <c r="P1666"/>
      <c r="Q1666"/>
    </row>
    <row r="1667" spans="2:17">
      <c r="B1667"/>
      <c r="C1667"/>
      <c r="D1667"/>
      <c r="E1667"/>
      <c r="F1667"/>
      <c r="G1667"/>
      <c r="H1667"/>
      <c r="I1667"/>
      <c r="J1667"/>
      <c r="K1667"/>
      <c r="L1667"/>
      <c r="M1667"/>
      <c r="N1667"/>
      <c r="O1667"/>
      <c r="P1667"/>
      <c r="Q1667"/>
    </row>
    <row r="1668" spans="2:17">
      <c r="B1668"/>
      <c r="C1668"/>
      <c r="D1668"/>
      <c r="E1668"/>
      <c r="F1668"/>
      <c r="G1668"/>
      <c r="H1668"/>
      <c r="I1668"/>
      <c r="J1668"/>
      <c r="K1668"/>
      <c r="L1668"/>
      <c r="M1668"/>
      <c r="N1668"/>
      <c r="O1668"/>
      <c r="P1668"/>
      <c r="Q1668"/>
    </row>
    <row r="1669" spans="2:17">
      <c r="B1669"/>
      <c r="C1669"/>
      <c r="D1669"/>
      <c r="E1669"/>
      <c r="F1669"/>
      <c r="G1669"/>
      <c r="H1669"/>
      <c r="I1669"/>
      <c r="J1669"/>
      <c r="K1669"/>
      <c r="L1669"/>
      <c r="M1669"/>
      <c r="N1669"/>
      <c r="O1669"/>
      <c r="P1669"/>
      <c r="Q1669"/>
    </row>
    <row r="1670" spans="2:17">
      <c r="B1670"/>
      <c r="C1670"/>
      <c r="D1670"/>
      <c r="E1670"/>
      <c r="F1670"/>
      <c r="G1670"/>
      <c r="H1670"/>
      <c r="I1670"/>
      <c r="J1670"/>
      <c r="K1670"/>
      <c r="L1670"/>
      <c r="M1670"/>
      <c r="N1670"/>
      <c r="O1670"/>
      <c r="P1670"/>
      <c r="Q1670"/>
    </row>
    <row r="1671" spans="2:17">
      <c r="B1671"/>
      <c r="C1671"/>
      <c r="D1671"/>
      <c r="E1671"/>
      <c r="F1671"/>
      <c r="G1671"/>
      <c r="H1671"/>
      <c r="I1671"/>
      <c r="J1671"/>
      <c r="K1671"/>
      <c r="L1671"/>
      <c r="M1671"/>
      <c r="N1671"/>
      <c r="O1671"/>
      <c r="P1671"/>
      <c r="Q1671"/>
    </row>
    <row r="1672" spans="2:17">
      <c r="B1672"/>
      <c r="C1672"/>
      <c r="D1672"/>
      <c r="E1672"/>
      <c r="F1672"/>
      <c r="G1672"/>
      <c r="H1672"/>
      <c r="I1672"/>
      <c r="J1672"/>
      <c r="K1672"/>
      <c r="L1672"/>
      <c r="M1672"/>
      <c r="N1672"/>
      <c r="O1672"/>
      <c r="P1672"/>
      <c r="Q1672"/>
    </row>
    <row r="1673" spans="2:17">
      <c r="B1673"/>
      <c r="C1673"/>
      <c r="D1673"/>
      <c r="E1673"/>
      <c r="F1673"/>
      <c r="G1673"/>
      <c r="H1673"/>
      <c r="I1673"/>
      <c r="J1673"/>
      <c r="K1673"/>
      <c r="L1673"/>
      <c r="M1673"/>
      <c r="N1673"/>
      <c r="O1673"/>
      <c r="P1673"/>
      <c r="Q1673"/>
    </row>
    <row r="1674" spans="2:17">
      <c r="B1674"/>
      <c r="C1674"/>
      <c r="D1674"/>
      <c r="E1674"/>
      <c r="F1674"/>
      <c r="G1674"/>
      <c r="H1674"/>
      <c r="I1674"/>
      <c r="J1674"/>
      <c r="K1674"/>
      <c r="L1674"/>
      <c r="M1674"/>
      <c r="N1674"/>
      <c r="O1674"/>
      <c r="P1674"/>
      <c r="Q1674"/>
    </row>
    <row r="1675" spans="2:17">
      <c r="B1675"/>
      <c r="C1675"/>
      <c r="D1675"/>
      <c r="E1675"/>
      <c r="F1675"/>
      <c r="G1675"/>
      <c r="H1675"/>
      <c r="I1675"/>
      <c r="J1675"/>
      <c r="K1675"/>
      <c r="L1675"/>
      <c r="M1675"/>
      <c r="N1675"/>
      <c r="O1675"/>
      <c r="P1675"/>
      <c r="Q1675"/>
    </row>
    <row r="1676" spans="2:17">
      <c r="B1676"/>
      <c r="C1676"/>
      <c r="D1676"/>
      <c r="E1676"/>
      <c r="F1676"/>
      <c r="G1676"/>
      <c r="H1676"/>
      <c r="I1676"/>
      <c r="J1676"/>
      <c r="K1676"/>
      <c r="L1676"/>
      <c r="M1676"/>
      <c r="N1676"/>
      <c r="O1676"/>
      <c r="P1676"/>
      <c r="Q1676"/>
    </row>
    <row r="1677" spans="2:17">
      <c r="B1677"/>
      <c r="C1677"/>
      <c r="D1677"/>
      <c r="E1677"/>
      <c r="F1677"/>
      <c r="G1677"/>
      <c r="H1677"/>
      <c r="I1677"/>
      <c r="J1677"/>
      <c r="K1677"/>
      <c r="L1677"/>
      <c r="M1677"/>
      <c r="N1677"/>
      <c r="O1677"/>
      <c r="P1677"/>
      <c r="Q1677"/>
    </row>
    <row r="1678" spans="2:17">
      <c r="B1678"/>
      <c r="C1678"/>
      <c r="D1678"/>
      <c r="E1678"/>
      <c r="F1678"/>
      <c r="G1678"/>
      <c r="H1678"/>
      <c r="I1678"/>
      <c r="J1678"/>
      <c r="K1678"/>
      <c r="L1678"/>
      <c r="M1678"/>
      <c r="N1678"/>
      <c r="O1678"/>
      <c r="P1678"/>
      <c r="Q1678"/>
    </row>
    <row r="1679" spans="2:17">
      <c r="B1679"/>
      <c r="C1679"/>
      <c r="D1679"/>
      <c r="E1679"/>
      <c r="F1679"/>
      <c r="G1679"/>
      <c r="H1679"/>
      <c r="I1679"/>
      <c r="J1679"/>
      <c r="K1679"/>
      <c r="L1679"/>
      <c r="M1679"/>
      <c r="N1679"/>
      <c r="O1679"/>
      <c r="P1679"/>
      <c r="Q1679"/>
    </row>
    <row r="1680" spans="2:17">
      <c r="B1680"/>
      <c r="C1680"/>
      <c r="D1680"/>
      <c r="E1680"/>
      <c r="F1680"/>
      <c r="G1680"/>
      <c r="H1680"/>
      <c r="I1680"/>
      <c r="J1680"/>
      <c r="K1680"/>
      <c r="L1680"/>
      <c r="M1680"/>
      <c r="N1680"/>
      <c r="O1680"/>
      <c r="P1680"/>
      <c r="Q1680"/>
    </row>
    <row r="1681" spans="2:17">
      <c r="B1681"/>
      <c r="C1681"/>
      <c r="D1681"/>
      <c r="E1681"/>
      <c r="F1681"/>
      <c r="G1681"/>
      <c r="H1681"/>
      <c r="I1681"/>
      <c r="J1681"/>
      <c r="K1681"/>
      <c r="L1681"/>
      <c r="M1681"/>
      <c r="N1681"/>
      <c r="O1681"/>
      <c r="P1681"/>
      <c r="Q1681"/>
    </row>
    <row r="1682" spans="2:17">
      <c r="B1682"/>
      <c r="C1682"/>
      <c r="D1682"/>
      <c r="E1682"/>
      <c r="F1682"/>
      <c r="G1682"/>
      <c r="H1682"/>
      <c r="I1682"/>
      <c r="J1682"/>
      <c r="K1682"/>
      <c r="L1682"/>
      <c r="M1682"/>
      <c r="N1682"/>
      <c r="O1682"/>
      <c r="P1682"/>
      <c r="Q1682"/>
    </row>
    <row r="1683" spans="2:17">
      <c r="B1683"/>
      <c r="C1683"/>
      <c r="D1683"/>
      <c r="E1683"/>
      <c r="F1683"/>
      <c r="G1683"/>
      <c r="H1683"/>
      <c r="I1683"/>
      <c r="J1683"/>
      <c r="K1683"/>
      <c r="L1683"/>
      <c r="M1683"/>
      <c r="N1683"/>
      <c r="O1683"/>
      <c r="P1683"/>
      <c r="Q1683"/>
    </row>
    <row r="1684" spans="2:17">
      <c r="B1684"/>
      <c r="C1684"/>
      <c r="D1684"/>
      <c r="E1684"/>
      <c r="F1684"/>
      <c r="G1684"/>
      <c r="H1684"/>
      <c r="I1684"/>
      <c r="J1684"/>
      <c r="K1684"/>
      <c r="L1684"/>
      <c r="M1684"/>
      <c r="N1684"/>
      <c r="O1684"/>
      <c r="P1684"/>
      <c r="Q1684"/>
    </row>
    <row r="1685" spans="2:17">
      <c r="B1685"/>
      <c r="C1685"/>
      <c r="D1685"/>
      <c r="E1685"/>
      <c r="F1685"/>
      <c r="G1685"/>
      <c r="H1685"/>
      <c r="I1685"/>
      <c r="J1685"/>
      <c r="K1685"/>
      <c r="L1685"/>
      <c r="M1685"/>
      <c r="N1685"/>
      <c r="O1685"/>
      <c r="P1685"/>
      <c r="Q1685"/>
    </row>
    <row r="1686" spans="2:17">
      <c r="B1686"/>
      <c r="C1686"/>
      <c r="D1686"/>
      <c r="E1686"/>
      <c r="F1686"/>
      <c r="G1686"/>
      <c r="H1686"/>
      <c r="I1686"/>
      <c r="J1686"/>
      <c r="K1686"/>
      <c r="L1686"/>
      <c r="M1686"/>
      <c r="N1686"/>
      <c r="O1686"/>
      <c r="P1686"/>
      <c r="Q1686"/>
    </row>
    <row r="1687" spans="2:17">
      <c r="B1687"/>
      <c r="C1687"/>
      <c r="D1687"/>
      <c r="E1687"/>
      <c r="F1687"/>
      <c r="G1687"/>
      <c r="H1687"/>
      <c r="I1687"/>
      <c r="J1687"/>
      <c r="K1687"/>
      <c r="L1687"/>
      <c r="M1687"/>
      <c r="N1687"/>
      <c r="O1687"/>
      <c r="P1687"/>
      <c r="Q1687"/>
    </row>
    <row r="1688" spans="2:17">
      <c r="B1688"/>
      <c r="C1688"/>
      <c r="D1688"/>
      <c r="E1688"/>
      <c r="F1688"/>
      <c r="G1688"/>
      <c r="H1688"/>
      <c r="I1688"/>
      <c r="J1688"/>
      <c r="K1688"/>
      <c r="L1688"/>
      <c r="M1688"/>
      <c r="N1688"/>
      <c r="O1688"/>
      <c r="P1688"/>
      <c r="Q1688"/>
    </row>
    <row r="1689" spans="2:17">
      <c r="B1689"/>
      <c r="C1689"/>
      <c r="D1689"/>
      <c r="E1689"/>
      <c r="F1689"/>
      <c r="G1689"/>
      <c r="H1689"/>
      <c r="I1689"/>
      <c r="J1689"/>
      <c r="K1689"/>
      <c r="L1689"/>
      <c r="M1689"/>
      <c r="N1689"/>
      <c r="O1689"/>
      <c r="P1689"/>
      <c r="Q1689"/>
    </row>
    <row r="1690" spans="2:17">
      <c r="B1690"/>
      <c r="C1690"/>
      <c r="D1690"/>
      <c r="E1690"/>
      <c r="F1690"/>
      <c r="G1690"/>
      <c r="H1690"/>
      <c r="I1690"/>
      <c r="J1690"/>
      <c r="K1690"/>
      <c r="L1690"/>
      <c r="M1690"/>
      <c r="N1690"/>
      <c r="O1690"/>
      <c r="P1690"/>
      <c r="Q1690"/>
    </row>
    <row r="1691" spans="2:17">
      <c r="B1691"/>
      <c r="C1691"/>
      <c r="D1691"/>
      <c r="E1691"/>
      <c r="F1691"/>
      <c r="G1691"/>
      <c r="H1691"/>
      <c r="I1691"/>
      <c r="J1691"/>
      <c r="K1691"/>
      <c r="L1691"/>
      <c r="M1691"/>
      <c r="N1691"/>
      <c r="O1691"/>
      <c r="P1691"/>
      <c r="Q1691"/>
    </row>
    <row r="1692" spans="2:17">
      <c r="B1692"/>
      <c r="C1692"/>
      <c r="D1692"/>
      <c r="E1692"/>
      <c r="F1692"/>
      <c r="G1692"/>
      <c r="H1692"/>
      <c r="I1692"/>
      <c r="J1692"/>
      <c r="K1692"/>
      <c r="L1692"/>
      <c r="M1692"/>
      <c r="N1692"/>
      <c r="O1692"/>
      <c r="P1692"/>
      <c r="Q1692"/>
    </row>
    <row r="1693" spans="2:17">
      <c r="B1693"/>
      <c r="C1693"/>
      <c r="D1693"/>
      <c r="E1693"/>
      <c r="F1693"/>
      <c r="G1693"/>
      <c r="H1693"/>
      <c r="I1693"/>
      <c r="J1693"/>
      <c r="K1693"/>
      <c r="L1693"/>
      <c r="M1693"/>
      <c r="N1693"/>
      <c r="O1693"/>
      <c r="P1693"/>
      <c r="Q1693"/>
    </row>
    <row r="1694" spans="2:17">
      <c r="B1694"/>
      <c r="C1694"/>
      <c r="D1694"/>
      <c r="E1694"/>
      <c r="F1694"/>
      <c r="G1694"/>
      <c r="H1694"/>
      <c r="I1694"/>
      <c r="J1694"/>
      <c r="K1694"/>
      <c r="L1694"/>
      <c r="M1694"/>
      <c r="N1694"/>
      <c r="O1694"/>
      <c r="P1694"/>
      <c r="Q1694"/>
    </row>
    <row r="1695" spans="2:17">
      <c r="B1695"/>
      <c r="C1695"/>
      <c r="D1695"/>
      <c r="E1695"/>
      <c r="F1695"/>
      <c r="G1695"/>
      <c r="H1695"/>
      <c r="I1695"/>
      <c r="J1695"/>
      <c r="K1695"/>
      <c r="L1695"/>
      <c r="M1695"/>
      <c r="N1695"/>
      <c r="O1695"/>
      <c r="P1695"/>
      <c r="Q1695"/>
    </row>
    <row r="1696" spans="2:17">
      <c r="B1696"/>
      <c r="C1696"/>
      <c r="D1696"/>
      <c r="E1696"/>
      <c r="F1696"/>
      <c r="G1696"/>
      <c r="H1696"/>
      <c r="I1696"/>
      <c r="J1696"/>
      <c r="K1696"/>
      <c r="L1696"/>
      <c r="M1696"/>
      <c r="N1696"/>
      <c r="O1696"/>
      <c r="P1696"/>
      <c r="Q1696"/>
    </row>
    <row r="1697" spans="2:17">
      <c r="B1697"/>
      <c r="C1697"/>
      <c r="D1697"/>
      <c r="E1697"/>
      <c r="F1697"/>
      <c r="G1697"/>
      <c r="H1697"/>
      <c r="I1697"/>
      <c r="J1697"/>
      <c r="K1697"/>
      <c r="L1697"/>
      <c r="M1697"/>
      <c r="N1697"/>
      <c r="O1697"/>
      <c r="P1697"/>
      <c r="Q1697"/>
    </row>
    <row r="1698" spans="2:17">
      <c r="B1698"/>
      <c r="C1698"/>
      <c r="D1698"/>
      <c r="E1698"/>
      <c r="F1698"/>
      <c r="G1698"/>
      <c r="H1698"/>
      <c r="I1698"/>
      <c r="J1698"/>
      <c r="K1698"/>
      <c r="L1698"/>
      <c r="M1698"/>
      <c r="N1698"/>
      <c r="O1698"/>
      <c r="P1698"/>
      <c r="Q1698"/>
    </row>
    <row r="1699" spans="2:17">
      <c r="B1699"/>
      <c r="C1699"/>
      <c r="D1699"/>
      <c r="E1699"/>
      <c r="F1699"/>
      <c r="G1699"/>
      <c r="H1699"/>
      <c r="I1699"/>
      <c r="J1699"/>
      <c r="K1699"/>
      <c r="L1699"/>
      <c r="M1699"/>
      <c r="N1699"/>
      <c r="O1699"/>
      <c r="P1699"/>
      <c r="Q1699"/>
    </row>
    <row r="1700" spans="2:17">
      <c r="B1700"/>
      <c r="C1700"/>
      <c r="D1700"/>
      <c r="E1700"/>
      <c r="F1700"/>
      <c r="G1700"/>
      <c r="H1700"/>
      <c r="I1700"/>
      <c r="J1700"/>
      <c r="K1700"/>
      <c r="L1700"/>
      <c r="M1700"/>
      <c r="N1700"/>
      <c r="O1700"/>
      <c r="P1700"/>
      <c r="Q1700"/>
    </row>
    <row r="1701" spans="2:17">
      <c r="B1701"/>
      <c r="C1701"/>
      <c r="D1701"/>
      <c r="E1701"/>
      <c r="F1701"/>
      <c r="G1701"/>
      <c r="H1701"/>
      <c r="I1701"/>
      <c r="J1701"/>
      <c r="K1701"/>
      <c r="L1701"/>
      <c r="M1701"/>
      <c r="N1701"/>
      <c r="O1701"/>
      <c r="P1701"/>
      <c r="Q1701"/>
    </row>
    <row r="1702" spans="2:17">
      <c r="B1702"/>
      <c r="C1702"/>
      <c r="D1702"/>
      <c r="E1702"/>
      <c r="F1702"/>
      <c r="G1702"/>
      <c r="H1702"/>
      <c r="I1702"/>
      <c r="J1702"/>
      <c r="K1702"/>
      <c r="L1702"/>
      <c r="M1702"/>
      <c r="N1702"/>
      <c r="O1702"/>
      <c r="P1702"/>
      <c r="Q1702"/>
    </row>
    <row r="1703" spans="2:17">
      <c r="B1703"/>
      <c r="C1703"/>
      <c r="D1703"/>
      <c r="E1703"/>
      <c r="F1703"/>
      <c r="G1703"/>
      <c r="H1703"/>
      <c r="I1703"/>
      <c r="J1703"/>
      <c r="K1703"/>
      <c r="L1703"/>
      <c r="M1703"/>
      <c r="N1703"/>
      <c r="O1703"/>
      <c r="P1703"/>
      <c r="Q1703"/>
    </row>
    <row r="1704" spans="2:17">
      <c r="B1704"/>
      <c r="C1704"/>
      <c r="D1704"/>
      <c r="E1704"/>
      <c r="F1704"/>
      <c r="G1704"/>
      <c r="H1704"/>
      <c r="I1704"/>
      <c r="J1704"/>
      <c r="K1704"/>
      <c r="L1704"/>
      <c r="M1704"/>
      <c r="N1704"/>
      <c r="O1704"/>
      <c r="P1704"/>
      <c r="Q1704"/>
    </row>
    <row r="1705" spans="2:17">
      <c r="B1705"/>
      <c r="C1705"/>
      <c r="D1705"/>
      <c r="E1705"/>
      <c r="F1705"/>
      <c r="G1705"/>
      <c r="H1705"/>
      <c r="I1705"/>
      <c r="J1705"/>
      <c r="K1705"/>
      <c r="L1705"/>
      <c r="M1705"/>
      <c r="N1705"/>
      <c r="O1705"/>
      <c r="P1705"/>
      <c r="Q1705"/>
    </row>
    <row r="1706" spans="2:17">
      <c r="B1706"/>
      <c r="C1706"/>
      <c r="D1706"/>
      <c r="E1706"/>
      <c r="F1706"/>
      <c r="G1706"/>
      <c r="H1706"/>
      <c r="I1706"/>
      <c r="J1706"/>
      <c r="K1706"/>
      <c r="L1706"/>
      <c r="M1706"/>
      <c r="N1706"/>
      <c r="O1706"/>
      <c r="P1706"/>
      <c r="Q1706"/>
    </row>
    <row r="1707" spans="2:17">
      <c r="B1707"/>
      <c r="C1707"/>
      <c r="D1707"/>
      <c r="E1707"/>
      <c r="F1707"/>
      <c r="G1707"/>
      <c r="H1707"/>
      <c r="I1707"/>
      <c r="J1707"/>
      <c r="K1707"/>
      <c r="L1707"/>
      <c r="M1707"/>
      <c r="N1707"/>
      <c r="O1707"/>
      <c r="P1707"/>
      <c r="Q1707"/>
    </row>
    <row r="1708" spans="2:17">
      <c r="B1708"/>
      <c r="C1708"/>
      <c r="D1708"/>
      <c r="E1708"/>
      <c r="F1708"/>
      <c r="G1708"/>
      <c r="H1708"/>
      <c r="I1708"/>
      <c r="J1708"/>
      <c r="K1708"/>
      <c r="L1708"/>
      <c r="M1708"/>
      <c r="N1708"/>
      <c r="O1708"/>
      <c r="P1708"/>
      <c r="Q1708"/>
    </row>
    <row r="1709" spans="2:17">
      <c r="B1709"/>
      <c r="C1709"/>
      <c r="D1709"/>
      <c r="E1709"/>
      <c r="F1709"/>
      <c r="G1709"/>
      <c r="H1709"/>
      <c r="I1709"/>
      <c r="J1709"/>
      <c r="K1709"/>
      <c r="L1709"/>
      <c r="M1709"/>
      <c r="N1709"/>
      <c r="O1709"/>
      <c r="P1709"/>
      <c r="Q1709"/>
    </row>
    <row r="1710" spans="2:17">
      <c r="B1710"/>
      <c r="C1710"/>
      <c r="D1710"/>
      <c r="E1710"/>
      <c r="F1710"/>
      <c r="G1710"/>
      <c r="H1710"/>
      <c r="I1710"/>
      <c r="J1710"/>
      <c r="K1710"/>
      <c r="L1710"/>
      <c r="M1710"/>
      <c r="N1710"/>
      <c r="O1710"/>
      <c r="P1710"/>
      <c r="Q1710"/>
    </row>
    <row r="1711" spans="2:17">
      <c r="B1711"/>
      <c r="C1711"/>
      <c r="D1711"/>
      <c r="E1711"/>
      <c r="F1711"/>
      <c r="G1711"/>
      <c r="H1711"/>
      <c r="I1711"/>
      <c r="J1711"/>
      <c r="K1711"/>
      <c r="L1711"/>
      <c r="M1711"/>
      <c r="N1711"/>
      <c r="O1711"/>
      <c r="P1711"/>
      <c r="Q1711"/>
    </row>
    <row r="1712" spans="2:17">
      <c r="B1712"/>
      <c r="C1712"/>
      <c r="D1712"/>
      <c r="E1712"/>
      <c r="F1712"/>
      <c r="G1712"/>
      <c r="H1712"/>
      <c r="I1712"/>
      <c r="J1712"/>
      <c r="K1712"/>
      <c r="L1712"/>
      <c r="M1712"/>
      <c r="N1712"/>
      <c r="O1712"/>
      <c r="P1712"/>
      <c r="Q1712"/>
    </row>
    <row r="1713" spans="2:17">
      <c r="B1713"/>
      <c r="C1713"/>
      <c r="D1713"/>
      <c r="E1713"/>
      <c r="F1713"/>
      <c r="G1713"/>
      <c r="H1713"/>
      <c r="I1713"/>
      <c r="J1713"/>
      <c r="K1713"/>
      <c r="L1713"/>
      <c r="M1713"/>
      <c r="N1713"/>
      <c r="O1713"/>
      <c r="P1713"/>
      <c r="Q1713"/>
    </row>
    <row r="1714" spans="2:17">
      <c r="B1714"/>
      <c r="C1714"/>
      <c r="D1714"/>
      <c r="E1714"/>
      <c r="F1714"/>
      <c r="G1714"/>
      <c r="H1714"/>
      <c r="I1714"/>
      <c r="J1714"/>
      <c r="K1714"/>
      <c r="L1714"/>
      <c r="M1714"/>
      <c r="N1714"/>
      <c r="O1714"/>
      <c r="P1714"/>
      <c r="Q1714"/>
    </row>
    <row r="1715" spans="2:17">
      <c r="B1715"/>
      <c r="C1715"/>
      <c r="D1715"/>
      <c r="E1715"/>
      <c r="F1715"/>
      <c r="G1715"/>
      <c r="H1715"/>
      <c r="I1715"/>
      <c r="J1715"/>
      <c r="K1715"/>
      <c r="L1715"/>
      <c r="M1715"/>
      <c r="N1715"/>
      <c r="O1715"/>
      <c r="P1715"/>
      <c r="Q1715"/>
    </row>
    <row r="1716" spans="2:17">
      <c r="B1716"/>
      <c r="C1716"/>
      <c r="D1716"/>
      <c r="E1716"/>
      <c r="F1716"/>
      <c r="G1716"/>
      <c r="H1716"/>
      <c r="I1716"/>
      <c r="J1716"/>
      <c r="K1716"/>
      <c r="L1716"/>
      <c r="M1716"/>
      <c r="N1716"/>
      <c r="O1716"/>
      <c r="P1716"/>
      <c r="Q1716"/>
    </row>
    <row r="1717" spans="2:17">
      <c r="B1717"/>
      <c r="C1717"/>
      <c r="D1717"/>
      <c r="E1717"/>
      <c r="F1717"/>
      <c r="G1717"/>
      <c r="H1717"/>
      <c r="I1717"/>
      <c r="J1717"/>
      <c r="K1717"/>
      <c r="L1717"/>
      <c r="M1717"/>
      <c r="N1717"/>
      <c r="O1717"/>
      <c r="P1717"/>
      <c r="Q1717"/>
    </row>
    <row r="1718" spans="2:17">
      <c r="B1718"/>
      <c r="C1718"/>
      <c r="D1718"/>
      <c r="E1718"/>
      <c r="F1718"/>
      <c r="G1718"/>
      <c r="H1718"/>
      <c r="I1718"/>
      <c r="J1718"/>
      <c r="K1718"/>
      <c r="L1718"/>
      <c r="M1718"/>
      <c r="N1718"/>
      <c r="O1718"/>
      <c r="P1718"/>
      <c r="Q1718"/>
    </row>
    <row r="1719" spans="2:17">
      <c r="B1719"/>
      <c r="C1719"/>
      <c r="D1719"/>
      <c r="E1719"/>
      <c r="F1719"/>
      <c r="G1719"/>
      <c r="H1719"/>
      <c r="I1719"/>
      <c r="J1719"/>
      <c r="K1719"/>
      <c r="L1719"/>
      <c r="M1719"/>
      <c r="N1719"/>
      <c r="O1719"/>
      <c r="P1719"/>
      <c r="Q1719"/>
    </row>
    <row r="1720" spans="2:17">
      <c r="B1720"/>
      <c r="C1720"/>
      <c r="D1720"/>
      <c r="E1720"/>
      <c r="F1720"/>
      <c r="G1720"/>
      <c r="H1720"/>
      <c r="I1720"/>
      <c r="J1720"/>
      <c r="K1720"/>
      <c r="L1720"/>
      <c r="M1720"/>
      <c r="N1720"/>
      <c r="O1720"/>
      <c r="P1720"/>
      <c r="Q1720"/>
    </row>
    <row r="1721" spans="2:17">
      <c r="B1721"/>
      <c r="C1721"/>
      <c r="D1721"/>
      <c r="E1721"/>
      <c r="F1721"/>
      <c r="G1721"/>
      <c r="H1721"/>
      <c r="I1721"/>
      <c r="J1721"/>
      <c r="K1721"/>
      <c r="L1721"/>
      <c r="M1721"/>
      <c r="N1721"/>
      <c r="O1721"/>
      <c r="P1721"/>
      <c r="Q1721"/>
    </row>
    <row r="1722" spans="2:17">
      <c r="B1722"/>
      <c r="C1722"/>
      <c r="D1722"/>
      <c r="E1722"/>
      <c r="F1722"/>
      <c r="G1722"/>
      <c r="H1722"/>
      <c r="I1722"/>
      <c r="J1722"/>
      <c r="K1722"/>
      <c r="L1722"/>
      <c r="M1722"/>
      <c r="N1722"/>
      <c r="O1722"/>
      <c r="P1722"/>
      <c r="Q1722"/>
    </row>
    <row r="1723" spans="2:17">
      <c r="B1723"/>
      <c r="C1723"/>
      <c r="D1723"/>
      <c r="E1723"/>
      <c r="F1723"/>
      <c r="G1723"/>
      <c r="H1723"/>
      <c r="I1723"/>
      <c r="J1723"/>
      <c r="K1723"/>
      <c r="L1723"/>
      <c r="M1723"/>
      <c r="N1723"/>
      <c r="O1723"/>
      <c r="P1723"/>
      <c r="Q1723"/>
    </row>
    <row r="1724" spans="2:17">
      <c r="B1724"/>
      <c r="C1724"/>
      <c r="D1724"/>
      <c r="E1724"/>
      <c r="F1724"/>
      <c r="G1724"/>
      <c r="H1724"/>
      <c r="I1724"/>
      <c r="J1724"/>
      <c r="K1724"/>
      <c r="L1724"/>
      <c r="M1724"/>
      <c r="N1724"/>
      <c r="O1724"/>
      <c r="P1724"/>
      <c r="Q1724"/>
    </row>
    <row r="1725" spans="2:17">
      <c r="B1725"/>
      <c r="C1725"/>
      <c r="D1725"/>
      <c r="E1725"/>
      <c r="F1725"/>
      <c r="G1725"/>
      <c r="H1725"/>
      <c r="I1725"/>
      <c r="J1725"/>
      <c r="K1725"/>
      <c r="L1725"/>
      <c r="M1725"/>
      <c r="N1725"/>
      <c r="O1725"/>
      <c r="P1725"/>
      <c r="Q1725"/>
    </row>
    <row r="1726" spans="2:17">
      <c r="B1726"/>
      <c r="C1726"/>
      <c r="D1726"/>
      <c r="E1726"/>
      <c r="F1726"/>
      <c r="G1726"/>
      <c r="H1726"/>
      <c r="I1726"/>
      <c r="J1726"/>
      <c r="K1726"/>
      <c r="L1726"/>
      <c r="M1726"/>
      <c r="N1726"/>
      <c r="O1726"/>
      <c r="P1726"/>
      <c r="Q1726"/>
    </row>
    <row r="1727" spans="2:17">
      <c r="B1727"/>
      <c r="C1727"/>
      <c r="D1727"/>
      <c r="E1727"/>
      <c r="F1727"/>
      <c r="G1727"/>
      <c r="H1727"/>
      <c r="I1727"/>
      <c r="J1727"/>
      <c r="K1727"/>
      <c r="L1727"/>
      <c r="M1727"/>
      <c r="N1727"/>
      <c r="O1727"/>
      <c r="P1727"/>
      <c r="Q1727"/>
    </row>
    <row r="1728" spans="2:17">
      <c r="B1728"/>
      <c r="C1728"/>
      <c r="D1728"/>
      <c r="E1728"/>
      <c r="F1728"/>
      <c r="G1728"/>
      <c r="H1728"/>
      <c r="I1728"/>
      <c r="J1728"/>
      <c r="K1728"/>
      <c r="L1728"/>
      <c r="M1728"/>
      <c r="N1728"/>
      <c r="O1728"/>
      <c r="P1728"/>
      <c r="Q1728"/>
    </row>
    <row r="1729" spans="2:17">
      <c r="B1729"/>
      <c r="C1729"/>
      <c r="D1729"/>
      <c r="E1729"/>
      <c r="F1729"/>
      <c r="G1729"/>
      <c r="H1729"/>
      <c r="I1729"/>
      <c r="J1729"/>
      <c r="K1729"/>
      <c r="L1729"/>
      <c r="M1729"/>
      <c r="N1729"/>
      <c r="O1729"/>
      <c r="P1729"/>
      <c r="Q1729"/>
    </row>
    <row r="1730" spans="2:17">
      <c r="B1730"/>
      <c r="C1730"/>
      <c r="D1730"/>
      <c r="E1730"/>
      <c r="F1730"/>
      <c r="G1730"/>
      <c r="H1730"/>
      <c r="I1730"/>
      <c r="J1730"/>
      <c r="K1730"/>
      <c r="L1730"/>
      <c r="M1730"/>
      <c r="N1730"/>
      <c r="O1730"/>
      <c r="P1730"/>
      <c r="Q1730"/>
    </row>
    <row r="1731" spans="2:17">
      <c r="B1731"/>
      <c r="C1731"/>
      <c r="D1731"/>
      <c r="E1731"/>
      <c r="F1731"/>
      <c r="G1731"/>
      <c r="H1731"/>
      <c r="I1731"/>
      <c r="J1731"/>
      <c r="K1731"/>
      <c r="L1731"/>
      <c r="M1731"/>
      <c r="N1731"/>
      <c r="O1731"/>
      <c r="P1731"/>
      <c r="Q1731"/>
    </row>
    <row r="1732" spans="2:17">
      <c r="B1732"/>
      <c r="C1732"/>
      <c r="D1732"/>
      <c r="E1732"/>
      <c r="F1732"/>
      <c r="G1732"/>
      <c r="H1732"/>
      <c r="I1732"/>
      <c r="J1732"/>
      <c r="K1732"/>
      <c r="L1732"/>
      <c r="M1732"/>
      <c r="N1732"/>
      <c r="O1732"/>
      <c r="P1732"/>
      <c r="Q1732"/>
    </row>
    <row r="1733" spans="2:17">
      <c r="B1733"/>
      <c r="C1733"/>
      <c r="D1733"/>
      <c r="E1733"/>
      <c r="F1733"/>
      <c r="G1733"/>
      <c r="H1733"/>
      <c r="I1733"/>
      <c r="J1733"/>
      <c r="K1733"/>
      <c r="L1733"/>
      <c r="M1733"/>
      <c r="N1733"/>
      <c r="O1733"/>
      <c r="P1733"/>
      <c r="Q1733"/>
    </row>
    <row r="1734" spans="2:17">
      <c r="B1734"/>
      <c r="C1734"/>
      <c r="D1734"/>
      <c r="E1734"/>
      <c r="F1734"/>
      <c r="G1734"/>
      <c r="H1734"/>
      <c r="I1734"/>
      <c r="J1734"/>
      <c r="K1734"/>
      <c r="L1734"/>
      <c r="M1734"/>
      <c r="N1734"/>
      <c r="O1734"/>
      <c r="P1734"/>
      <c r="Q1734"/>
    </row>
    <row r="1735" spans="2:17">
      <c r="B1735"/>
      <c r="C1735"/>
      <c r="D1735"/>
      <c r="E1735"/>
      <c r="F1735"/>
      <c r="G1735"/>
      <c r="H1735"/>
      <c r="I1735"/>
      <c r="J1735"/>
      <c r="K1735"/>
      <c r="L1735"/>
      <c r="M1735"/>
      <c r="N1735"/>
      <c r="O1735"/>
      <c r="P1735"/>
      <c r="Q1735"/>
    </row>
    <row r="1736" spans="2:17">
      <c r="B1736"/>
      <c r="C1736"/>
      <c r="D1736"/>
      <c r="E1736"/>
      <c r="F1736"/>
      <c r="G1736"/>
      <c r="H1736"/>
      <c r="I1736"/>
      <c r="J1736"/>
      <c r="K1736"/>
      <c r="L1736"/>
      <c r="M1736"/>
      <c r="N1736"/>
      <c r="O1736"/>
      <c r="P1736"/>
      <c r="Q1736"/>
    </row>
    <row r="1737" spans="2:17">
      <c r="B1737"/>
      <c r="C1737"/>
      <c r="D1737"/>
      <c r="E1737"/>
      <c r="F1737"/>
      <c r="G1737"/>
      <c r="H1737"/>
      <c r="I1737"/>
      <c r="J1737"/>
      <c r="K1737"/>
      <c r="L1737"/>
      <c r="M1737"/>
      <c r="N1737"/>
      <c r="O1737"/>
      <c r="P1737"/>
      <c r="Q1737"/>
    </row>
    <row r="1738" spans="2:17">
      <c r="B1738"/>
      <c r="C1738"/>
      <c r="D1738"/>
      <c r="E1738"/>
      <c r="F1738"/>
      <c r="G1738"/>
      <c r="H1738"/>
      <c r="I1738"/>
      <c r="J1738"/>
      <c r="K1738"/>
      <c r="L1738"/>
      <c r="M1738"/>
      <c r="N1738"/>
      <c r="O1738"/>
      <c r="P1738"/>
      <c r="Q1738"/>
    </row>
    <row r="1739" spans="2:17">
      <c r="B1739"/>
      <c r="C1739"/>
      <c r="D1739"/>
      <c r="E1739"/>
      <c r="F1739"/>
      <c r="G1739"/>
      <c r="H1739"/>
      <c r="I1739"/>
      <c r="J1739"/>
      <c r="K1739"/>
      <c r="L1739"/>
      <c r="M1739"/>
      <c r="N1739"/>
      <c r="O1739"/>
      <c r="P1739"/>
      <c r="Q1739"/>
    </row>
    <row r="1740" spans="2:17">
      <c r="B1740"/>
      <c r="C1740"/>
      <c r="D1740"/>
      <c r="E1740"/>
      <c r="F1740"/>
      <c r="G1740"/>
      <c r="H1740"/>
      <c r="I1740"/>
      <c r="J1740"/>
      <c r="K1740"/>
      <c r="L1740"/>
      <c r="M1740"/>
      <c r="N1740"/>
      <c r="O1740"/>
      <c r="P1740"/>
      <c r="Q1740"/>
    </row>
    <row r="1741" spans="2:17">
      <c r="B1741"/>
      <c r="C1741"/>
      <c r="D1741"/>
      <c r="E1741"/>
      <c r="F1741"/>
      <c r="G1741"/>
      <c r="H1741"/>
      <c r="I1741"/>
      <c r="J1741"/>
      <c r="K1741"/>
      <c r="L1741"/>
      <c r="M1741"/>
      <c r="N1741"/>
      <c r="O1741"/>
      <c r="P1741"/>
      <c r="Q1741"/>
    </row>
    <row r="1742" spans="2:17">
      <c r="B1742"/>
      <c r="C1742"/>
      <c r="D1742"/>
      <c r="E1742"/>
      <c r="F1742"/>
      <c r="G1742"/>
      <c r="H1742"/>
      <c r="I1742"/>
      <c r="J1742"/>
      <c r="K1742"/>
      <c r="L1742"/>
      <c r="M1742"/>
      <c r="N1742"/>
      <c r="O1742"/>
      <c r="P1742"/>
      <c r="Q1742"/>
    </row>
    <row r="1743" spans="2:17">
      <c r="B1743"/>
      <c r="C1743"/>
      <c r="D1743"/>
      <c r="E1743"/>
      <c r="F1743"/>
      <c r="G1743"/>
      <c r="H1743"/>
      <c r="I1743"/>
      <c r="J1743"/>
      <c r="K1743"/>
      <c r="L1743"/>
      <c r="M1743"/>
      <c r="N1743"/>
      <c r="O1743"/>
      <c r="P1743"/>
      <c r="Q1743"/>
    </row>
    <row r="1744" spans="2:17">
      <c r="B1744"/>
      <c r="C1744"/>
      <c r="D1744"/>
      <c r="E1744"/>
      <c r="F1744"/>
      <c r="G1744"/>
      <c r="H1744"/>
      <c r="I1744"/>
      <c r="J1744"/>
      <c r="K1744"/>
      <c r="L1744"/>
      <c r="M1744"/>
      <c r="N1744"/>
      <c r="O1744"/>
      <c r="P1744"/>
      <c r="Q1744"/>
    </row>
    <row r="1745" spans="2:17">
      <c r="B1745"/>
      <c r="C1745"/>
      <c r="D1745"/>
      <c r="E1745"/>
      <c r="F1745"/>
      <c r="G1745"/>
      <c r="H1745"/>
      <c r="I1745"/>
      <c r="J1745"/>
      <c r="K1745"/>
      <c r="L1745"/>
      <c r="M1745"/>
      <c r="N1745"/>
      <c r="O1745"/>
      <c r="P1745"/>
      <c r="Q1745"/>
    </row>
    <row r="1746" spans="2:17">
      <c r="B1746"/>
      <c r="C1746"/>
      <c r="D1746"/>
      <c r="E1746"/>
      <c r="F1746"/>
      <c r="G1746"/>
      <c r="H1746"/>
      <c r="I1746"/>
      <c r="J1746"/>
      <c r="K1746"/>
      <c r="L1746"/>
      <c r="M1746"/>
      <c r="N1746"/>
      <c r="O1746"/>
      <c r="P1746"/>
      <c r="Q1746"/>
    </row>
    <row r="1747" spans="2:17">
      <c r="B1747"/>
      <c r="C1747"/>
      <c r="D1747"/>
      <c r="E1747"/>
      <c r="F1747"/>
      <c r="G1747"/>
      <c r="H1747"/>
      <c r="I1747"/>
      <c r="J1747"/>
      <c r="K1747"/>
      <c r="L1747"/>
      <c r="M1747"/>
      <c r="N1747"/>
      <c r="O1747"/>
      <c r="P1747"/>
      <c r="Q1747"/>
    </row>
    <row r="1748" spans="2:17">
      <c r="B1748"/>
      <c r="C1748"/>
      <c r="D1748"/>
      <c r="E1748"/>
      <c r="F1748"/>
      <c r="G1748"/>
      <c r="H1748"/>
      <c r="I1748"/>
      <c r="J1748"/>
      <c r="K1748"/>
      <c r="L1748"/>
      <c r="M1748"/>
      <c r="N1748"/>
      <c r="O1748"/>
      <c r="P1748"/>
      <c r="Q1748"/>
    </row>
    <row r="1749" spans="2:17">
      <c r="B1749"/>
      <c r="C1749"/>
      <c r="D1749"/>
      <c r="E1749"/>
      <c r="F1749"/>
      <c r="G1749"/>
      <c r="H1749"/>
      <c r="I1749"/>
      <c r="J1749"/>
      <c r="K1749"/>
      <c r="L1749"/>
      <c r="M1749"/>
      <c r="N1749"/>
      <c r="O1749"/>
      <c r="P1749"/>
      <c r="Q1749"/>
    </row>
    <row r="1750" spans="2:17">
      <c r="B1750"/>
      <c r="C1750"/>
      <c r="D1750"/>
      <c r="E1750"/>
      <c r="F1750"/>
      <c r="G1750"/>
      <c r="H1750"/>
      <c r="I1750"/>
      <c r="J1750"/>
      <c r="K1750"/>
      <c r="L1750"/>
      <c r="M1750"/>
      <c r="N1750"/>
      <c r="O1750"/>
      <c r="P1750"/>
      <c r="Q1750"/>
    </row>
    <row r="1751" spans="2:17">
      <c r="B1751"/>
      <c r="C1751"/>
      <c r="D1751"/>
      <c r="E1751"/>
      <c r="F1751"/>
      <c r="G1751"/>
      <c r="H1751"/>
      <c r="I1751"/>
      <c r="J1751"/>
      <c r="K1751"/>
      <c r="L1751"/>
      <c r="M1751"/>
      <c r="N1751"/>
      <c r="O1751"/>
      <c r="P1751"/>
      <c r="Q1751"/>
    </row>
    <row r="1752" spans="2:17">
      <c r="B1752"/>
      <c r="C1752"/>
      <c r="D1752"/>
      <c r="E1752"/>
      <c r="F1752"/>
      <c r="G1752"/>
      <c r="H1752"/>
      <c r="I1752"/>
      <c r="J1752"/>
      <c r="K1752"/>
      <c r="L1752"/>
      <c r="M1752"/>
      <c r="N1752"/>
      <c r="O1752"/>
      <c r="P1752"/>
      <c r="Q1752"/>
    </row>
    <row r="1753" spans="2:17">
      <c r="B1753"/>
      <c r="C1753"/>
      <c r="D1753"/>
      <c r="E1753"/>
      <c r="F1753"/>
      <c r="G1753"/>
      <c r="H1753"/>
      <c r="I1753"/>
      <c r="J1753"/>
      <c r="K1753"/>
      <c r="L1753"/>
      <c r="M1753"/>
      <c r="N1753"/>
      <c r="O1753"/>
      <c r="P1753"/>
      <c r="Q1753"/>
    </row>
    <row r="1754" spans="2:17">
      <c r="B1754"/>
      <c r="C1754"/>
      <c r="D1754"/>
      <c r="E1754"/>
      <c r="F1754"/>
      <c r="G1754"/>
      <c r="H1754"/>
      <c r="I1754"/>
      <c r="J1754"/>
      <c r="K1754"/>
      <c r="L1754"/>
      <c r="M1754"/>
      <c r="N1754"/>
      <c r="O1754"/>
      <c r="P1754"/>
      <c r="Q1754"/>
    </row>
    <row r="1755" spans="2:17">
      <c r="B1755"/>
      <c r="C1755"/>
      <c r="D1755"/>
      <c r="E1755"/>
      <c r="F1755"/>
      <c r="G1755"/>
      <c r="H1755"/>
      <c r="I1755"/>
      <c r="J1755"/>
      <c r="K1755"/>
      <c r="L1755"/>
      <c r="M1755"/>
      <c r="N1755"/>
      <c r="O1755"/>
      <c r="P1755"/>
      <c r="Q1755"/>
    </row>
    <row r="1756" spans="2:17">
      <c r="B1756"/>
      <c r="C1756"/>
      <c r="D1756"/>
      <c r="E1756"/>
      <c r="F1756"/>
      <c r="G1756"/>
      <c r="H1756"/>
      <c r="I1756"/>
      <c r="J1756"/>
      <c r="K1756"/>
      <c r="L1756"/>
      <c r="M1756"/>
      <c r="N1756"/>
      <c r="O1756"/>
      <c r="P1756"/>
      <c r="Q1756"/>
    </row>
    <row r="1757" spans="2:17">
      <c r="B1757"/>
      <c r="C1757"/>
      <c r="D1757"/>
      <c r="E1757"/>
      <c r="F1757"/>
      <c r="G1757"/>
      <c r="H1757"/>
      <c r="I1757"/>
      <c r="J1757"/>
      <c r="K1757"/>
      <c r="L1757"/>
      <c r="M1757"/>
      <c r="N1757"/>
      <c r="O1757"/>
      <c r="P1757"/>
      <c r="Q1757"/>
    </row>
    <row r="1758" spans="2:17">
      <c r="B1758"/>
      <c r="C1758"/>
      <c r="D1758"/>
      <c r="E1758"/>
      <c r="F1758"/>
      <c r="G1758"/>
      <c r="H1758"/>
      <c r="I1758"/>
      <c r="J1758"/>
      <c r="K1758"/>
      <c r="L1758"/>
      <c r="M1758"/>
      <c r="N1758"/>
      <c r="O1758"/>
      <c r="P1758"/>
      <c r="Q1758"/>
    </row>
    <row r="1759" spans="2:17">
      <c r="B1759"/>
      <c r="C1759"/>
      <c r="D1759"/>
      <c r="E1759"/>
      <c r="F1759"/>
      <c r="G1759"/>
      <c r="H1759"/>
      <c r="I1759"/>
      <c r="J1759"/>
      <c r="K1759"/>
      <c r="L1759"/>
      <c r="M1759"/>
      <c r="N1759"/>
      <c r="O1759"/>
      <c r="P1759"/>
      <c r="Q1759"/>
    </row>
    <row r="1760" spans="2:17">
      <c r="B1760"/>
      <c r="C1760"/>
      <c r="D1760"/>
      <c r="E1760"/>
      <c r="F1760"/>
      <c r="G1760"/>
      <c r="H1760"/>
      <c r="I1760"/>
      <c r="J1760"/>
      <c r="K1760"/>
      <c r="L1760"/>
      <c r="M1760"/>
      <c r="N1760"/>
      <c r="O1760"/>
      <c r="P1760"/>
      <c r="Q1760"/>
    </row>
    <row r="1761" spans="2:17">
      <c r="B1761"/>
      <c r="C1761"/>
      <c r="D1761"/>
      <c r="E1761"/>
      <c r="F1761"/>
      <c r="G1761"/>
      <c r="H1761"/>
      <c r="I1761"/>
      <c r="J1761"/>
      <c r="K1761"/>
      <c r="L1761"/>
      <c r="M1761"/>
      <c r="N1761"/>
      <c r="O1761"/>
      <c r="P1761"/>
      <c r="Q1761"/>
    </row>
    <row r="1762" spans="2:17">
      <c r="B1762"/>
      <c r="C1762"/>
      <c r="D1762"/>
      <c r="E1762"/>
      <c r="F1762"/>
      <c r="G1762"/>
      <c r="H1762"/>
      <c r="I1762"/>
      <c r="J1762"/>
      <c r="K1762"/>
      <c r="L1762"/>
      <c r="M1762"/>
      <c r="N1762"/>
      <c r="O1762"/>
      <c r="P1762"/>
      <c r="Q1762"/>
    </row>
    <row r="1763" spans="2:17">
      <c r="B1763"/>
      <c r="C1763"/>
      <c r="D1763"/>
      <c r="E1763"/>
      <c r="F1763"/>
      <c r="G1763"/>
      <c r="H1763"/>
      <c r="I1763"/>
      <c r="J1763"/>
      <c r="K1763"/>
      <c r="L1763"/>
      <c r="M1763"/>
      <c r="N1763"/>
      <c r="O1763"/>
      <c r="P1763"/>
      <c r="Q1763"/>
    </row>
    <row r="1764" spans="2:17">
      <c r="B1764"/>
      <c r="C1764"/>
      <c r="D1764"/>
      <c r="E1764"/>
      <c r="F1764"/>
      <c r="G1764"/>
      <c r="H1764"/>
      <c r="I1764"/>
      <c r="J1764"/>
      <c r="K1764"/>
      <c r="L1764"/>
      <c r="M1764"/>
      <c r="N1764"/>
      <c r="O1764"/>
      <c r="P1764"/>
      <c r="Q1764"/>
    </row>
    <row r="1765" spans="2:17">
      <c r="B1765"/>
      <c r="C1765"/>
      <c r="D1765"/>
      <c r="E1765"/>
      <c r="F1765"/>
      <c r="G1765"/>
      <c r="H1765"/>
      <c r="I1765"/>
      <c r="J1765"/>
      <c r="K1765"/>
      <c r="L1765"/>
      <c r="M1765"/>
      <c r="N1765"/>
      <c r="O1765"/>
      <c r="P1765"/>
      <c r="Q1765"/>
    </row>
    <row r="1766" spans="2:17">
      <c r="B1766"/>
      <c r="C1766"/>
      <c r="D1766"/>
      <c r="E1766"/>
      <c r="F1766"/>
      <c r="G1766"/>
      <c r="H1766"/>
      <c r="I1766"/>
      <c r="J1766"/>
      <c r="K1766"/>
      <c r="L1766"/>
      <c r="M1766"/>
      <c r="N1766"/>
      <c r="O1766"/>
      <c r="P1766"/>
      <c r="Q1766"/>
    </row>
    <row r="1767" spans="2:17">
      <c r="B1767"/>
      <c r="C1767"/>
      <c r="D1767"/>
      <c r="E1767"/>
      <c r="F1767"/>
      <c r="G1767"/>
      <c r="H1767"/>
      <c r="I1767"/>
      <c r="J1767"/>
      <c r="K1767"/>
      <c r="L1767"/>
      <c r="M1767"/>
      <c r="N1767"/>
      <c r="O1767"/>
      <c r="P1767"/>
      <c r="Q1767"/>
    </row>
    <row r="1768" spans="2:17">
      <c r="B1768"/>
      <c r="C1768"/>
      <c r="D1768"/>
      <c r="E1768"/>
      <c r="F1768"/>
      <c r="G1768"/>
      <c r="H1768"/>
      <c r="I1768"/>
      <c r="J1768"/>
      <c r="K1768"/>
      <c r="L1768"/>
      <c r="M1768"/>
      <c r="N1768"/>
      <c r="O1768"/>
      <c r="P1768"/>
      <c r="Q1768"/>
    </row>
    <row r="1769" spans="2:17">
      <c r="B1769"/>
      <c r="C1769"/>
      <c r="D1769"/>
      <c r="E1769"/>
      <c r="F1769"/>
      <c r="G1769"/>
      <c r="H1769"/>
      <c r="I1769"/>
      <c r="J1769"/>
      <c r="K1769"/>
      <c r="L1769"/>
      <c r="M1769"/>
      <c r="N1769"/>
      <c r="O1769"/>
      <c r="P1769"/>
      <c r="Q1769"/>
    </row>
    <row r="1770" spans="2:17">
      <c r="B1770"/>
      <c r="C1770"/>
      <c r="D1770"/>
      <c r="E1770"/>
      <c r="F1770"/>
      <c r="G1770"/>
      <c r="H1770"/>
      <c r="I1770"/>
      <c r="J1770"/>
      <c r="K1770"/>
      <c r="L1770"/>
      <c r="M1770"/>
      <c r="N1770"/>
      <c r="O1770"/>
      <c r="P1770"/>
      <c r="Q1770"/>
    </row>
    <row r="1771" spans="2:17">
      <c r="B1771"/>
      <c r="C1771"/>
      <c r="D1771"/>
      <c r="E1771"/>
      <c r="F1771"/>
      <c r="G1771"/>
      <c r="H1771"/>
      <c r="I1771"/>
      <c r="J1771"/>
      <c r="K1771"/>
      <c r="L1771"/>
      <c r="M1771"/>
      <c r="N1771"/>
      <c r="O1771"/>
      <c r="P1771"/>
      <c r="Q1771"/>
    </row>
    <row r="1772" spans="2:17">
      <c r="B1772"/>
      <c r="C1772"/>
      <c r="D1772"/>
      <c r="E1772"/>
      <c r="F1772"/>
      <c r="G1772"/>
      <c r="H1772"/>
      <c r="I1772"/>
      <c r="J1772"/>
      <c r="K1772"/>
      <c r="L1772"/>
      <c r="M1772"/>
      <c r="N1772"/>
      <c r="O1772"/>
      <c r="P1772"/>
      <c r="Q1772"/>
    </row>
    <row r="1773" spans="2:17">
      <c r="B1773"/>
      <c r="C1773"/>
      <c r="D1773"/>
      <c r="E1773"/>
      <c r="F1773"/>
      <c r="G1773"/>
      <c r="H1773"/>
      <c r="I1773"/>
      <c r="J1773"/>
      <c r="K1773"/>
      <c r="L1773"/>
      <c r="M1773"/>
      <c r="N1773"/>
      <c r="O1773"/>
      <c r="P1773"/>
      <c r="Q1773"/>
    </row>
    <row r="1774" spans="2:17">
      <c r="B1774"/>
      <c r="C1774"/>
      <c r="D1774"/>
      <c r="E1774"/>
      <c r="F1774"/>
      <c r="G1774"/>
      <c r="H1774"/>
      <c r="I1774"/>
      <c r="J1774"/>
      <c r="K1774"/>
      <c r="L1774"/>
      <c r="M1774"/>
      <c r="N1774"/>
      <c r="O1774"/>
      <c r="P1774"/>
      <c r="Q1774"/>
    </row>
    <row r="1775" spans="2:17">
      <c r="B1775"/>
      <c r="C1775"/>
      <c r="D1775"/>
      <c r="E1775"/>
      <c r="F1775"/>
      <c r="G1775"/>
      <c r="H1775"/>
      <c r="I1775"/>
      <c r="J1775"/>
      <c r="K1775"/>
      <c r="L1775"/>
      <c r="M1775"/>
      <c r="N1775"/>
      <c r="O1775"/>
      <c r="P1775"/>
      <c r="Q1775"/>
    </row>
    <row r="1776" spans="2:17">
      <c r="B1776"/>
      <c r="C1776"/>
      <c r="D1776"/>
      <c r="E1776"/>
      <c r="F1776"/>
      <c r="G1776"/>
      <c r="H1776"/>
      <c r="I1776"/>
      <c r="J1776"/>
      <c r="K1776"/>
      <c r="L1776"/>
      <c r="M1776"/>
      <c r="N1776"/>
      <c r="O1776"/>
      <c r="P1776"/>
      <c r="Q1776"/>
    </row>
    <row r="1777" spans="2:17">
      <c r="B1777"/>
      <c r="C1777"/>
      <c r="D1777"/>
      <c r="E1777"/>
      <c r="F1777"/>
      <c r="G1777"/>
      <c r="H1777"/>
      <c r="I1777"/>
      <c r="J1777"/>
      <c r="K1777"/>
      <c r="L1777"/>
      <c r="M1777"/>
      <c r="N1777"/>
      <c r="O1777"/>
      <c r="P1777"/>
      <c r="Q1777"/>
    </row>
    <row r="1778" spans="2:17">
      <c r="B1778"/>
      <c r="C1778"/>
      <c r="D1778"/>
      <c r="E1778"/>
      <c r="F1778"/>
      <c r="G1778"/>
      <c r="H1778"/>
      <c r="I1778"/>
      <c r="J1778"/>
      <c r="K1778"/>
      <c r="L1778"/>
      <c r="M1778"/>
      <c r="N1778"/>
      <c r="O1778"/>
      <c r="P1778"/>
      <c r="Q1778"/>
    </row>
    <row r="1779" spans="2:17">
      <c r="B1779"/>
      <c r="C1779"/>
      <c r="D1779"/>
      <c r="E1779"/>
      <c r="F1779"/>
      <c r="G1779"/>
      <c r="H1779"/>
      <c r="I1779"/>
      <c r="J1779"/>
      <c r="K1779"/>
      <c r="L1779"/>
      <c r="M1779"/>
      <c r="N1779"/>
      <c r="O1779"/>
      <c r="P1779"/>
      <c r="Q1779"/>
    </row>
    <row r="1780" spans="2:17">
      <c r="B1780"/>
      <c r="C1780"/>
      <c r="D1780"/>
      <c r="E1780"/>
      <c r="F1780"/>
      <c r="G1780"/>
      <c r="H1780"/>
      <c r="I1780"/>
      <c r="J1780"/>
      <c r="K1780"/>
      <c r="L1780"/>
      <c r="M1780"/>
      <c r="N1780"/>
      <c r="O1780"/>
      <c r="P1780"/>
      <c r="Q1780"/>
    </row>
    <row r="1781" spans="2:17">
      <c r="B1781"/>
      <c r="C1781"/>
      <c r="D1781"/>
      <c r="E1781"/>
      <c r="F1781"/>
      <c r="G1781"/>
      <c r="H1781"/>
      <c r="I1781"/>
      <c r="J1781"/>
      <c r="K1781"/>
      <c r="L1781"/>
      <c r="M1781"/>
      <c r="N1781"/>
      <c r="O1781"/>
      <c r="P1781"/>
      <c r="Q1781"/>
    </row>
    <row r="1782" spans="2:17">
      <c r="B1782"/>
      <c r="C1782"/>
      <c r="D1782"/>
      <c r="E1782"/>
      <c r="F1782"/>
      <c r="G1782"/>
      <c r="H1782"/>
      <c r="I1782"/>
      <c r="J1782"/>
      <c r="K1782"/>
      <c r="L1782"/>
      <c r="M1782"/>
      <c r="N1782"/>
      <c r="O1782"/>
      <c r="P1782"/>
      <c r="Q1782"/>
    </row>
    <row r="1783" spans="2:17">
      <c r="B1783"/>
      <c r="C1783"/>
      <c r="D1783"/>
      <c r="E1783"/>
      <c r="F1783"/>
      <c r="G1783"/>
      <c r="H1783"/>
      <c r="I1783"/>
      <c r="J1783"/>
      <c r="K1783"/>
      <c r="L1783"/>
      <c r="M1783"/>
      <c r="N1783"/>
      <c r="O1783"/>
      <c r="P1783"/>
      <c r="Q1783"/>
    </row>
    <row r="1784" spans="2:17">
      <c r="B1784"/>
      <c r="C1784"/>
      <c r="D1784"/>
      <c r="E1784"/>
      <c r="F1784"/>
      <c r="G1784"/>
      <c r="H1784"/>
      <c r="I1784"/>
      <c r="J1784"/>
      <c r="K1784"/>
      <c r="L1784"/>
      <c r="M1784"/>
      <c r="N1784"/>
      <c r="O1784"/>
      <c r="P1784"/>
      <c r="Q1784"/>
    </row>
    <row r="1785" spans="2:17">
      <c r="B1785"/>
      <c r="C1785"/>
      <c r="D1785"/>
      <c r="E1785"/>
      <c r="F1785"/>
      <c r="G1785"/>
      <c r="H1785"/>
      <c r="I1785"/>
      <c r="J1785"/>
      <c r="K1785"/>
      <c r="L1785"/>
      <c r="M1785"/>
      <c r="N1785"/>
      <c r="O1785"/>
      <c r="P1785"/>
      <c r="Q1785"/>
    </row>
    <row r="1786" spans="2:17">
      <c r="B1786"/>
      <c r="C1786"/>
      <c r="D1786"/>
      <c r="E1786"/>
      <c r="F1786"/>
      <c r="G1786"/>
      <c r="H1786"/>
      <c r="I1786"/>
      <c r="J1786"/>
      <c r="K1786"/>
      <c r="L1786"/>
      <c r="M1786"/>
      <c r="N1786"/>
      <c r="O1786"/>
      <c r="P1786"/>
      <c r="Q1786"/>
    </row>
    <row r="1787" spans="2:17">
      <c r="B1787"/>
      <c r="C1787"/>
      <c r="D1787"/>
      <c r="E1787"/>
      <c r="F1787"/>
      <c r="G1787"/>
      <c r="H1787"/>
      <c r="I1787"/>
      <c r="J1787"/>
      <c r="K1787"/>
      <c r="L1787"/>
      <c r="M1787"/>
      <c r="N1787"/>
      <c r="O1787"/>
      <c r="P1787"/>
      <c r="Q1787"/>
    </row>
    <row r="1788" spans="2:17">
      <c r="B1788"/>
      <c r="C1788"/>
      <c r="D1788"/>
      <c r="E1788"/>
      <c r="F1788"/>
      <c r="G1788"/>
      <c r="H1788"/>
      <c r="I1788"/>
      <c r="J1788"/>
      <c r="K1788"/>
      <c r="L1788"/>
      <c r="M1788"/>
      <c r="N1788"/>
      <c r="O1788"/>
      <c r="P1788"/>
      <c r="Q1788"/>
    </row>
    <row r="1789" spans="2:17">
      <c r="B1789"/>
      <c r="C1789"/>
      <c r="D1789"/>
      <c r="E1789"/>
      <c r="F1789"/>
      <c r="G1789"/>
      <c r="H1789"/>
      <c r="I1789"/>
      <c r="J1789"/>
      <c r="K1789"/>
      <c r="L1789"/>
      <c r="M1789"/>
      <c r="N1789"/>
      <c r="O1789"/>
      <c r="P1789"/>
      <c r="Q1789"/>
    </row>
    <row r="1790" spans="2:17">
      <c r="B1790"/>
      <c r="C1790"/>
      <c r="D1790"/>
      <c r="E1790"/>
      <c r="F1790"/>
      <c r="G1790"/>
      <c r="H1790"/>
      <c r="I1790"/>
      <c r="J1790"/>
      <c r="K1790"/>
      <c r="L1790"/>
      <c r="M1790"/>
      <c r="N1790"/>
      <c r="O1790"/>
      <c r="P1790"/>
      <c r="Q1790"/>
    </row>
    <row r="1791" spans="2:17">
      <c r="B1791"/>
      <c r="C1791"/>
      <c r="D1791"/>
      <c r="E1791"/>
      <c r="F1791"/>
      <c r="G1791"/>
      <c r="H1791"/>
      <c r="I1791"/>
      <c r="J1791"/>
      <c r="K1791"/>
      <c r="L1791"/>
      <c r="M1791"/>
      <c r="N1791"/>
      <c r="O1791"/>
      <c r="P1791"/>
      <c r="Q1791"/>
    </row>
    <row r="1792" spans="2:17">
      <c r="B1792"/>
      <c r="C1792"/>
      <c r="D1792"/>
      <c r="E1792"/>
      <c r="F1792"/>
      <c r="G1792"/>
      <c r="H1792"/>
      <c r="I1792"/>
      <c r="J1792"/>
      <c r="K1792"/>
      <c r="L1792"/>
      <c r="M1792"/>
      <c r="N1792"/>
      <c r="O1792"/>
      <c r="P1792"/>
      <c r="Q1792"/>
    </row>
    <row r="1793" spans="2:17">
      <c r="B1793"/>
      <c r="C1793"/>
      <c r="D1793"/>
      <c r="E1793"/>
      <c r="F1793"/>
      <c r="G1793"/>
      <c r="H1793"/>
      <c r="I1793"/>
      <c r="J1793"/>
      <c r="K1793"/>
      <c r="L1793"/>
      <c r="M1793"/>
      <c r="N1793"/>
      <c r="O1793"/>
      <c r="P1793"/>
      <c r="Q1793"/>
    </row>
    <row r="1794" spans="2:17">
      <c r="B1794"/>
      <c r="C1794"/>
      <c r="D1794"/>
      <c r="E1794"/>
      <c r="F1794"/>
      <c r="G1794"/>
      <c r="H1794"/>
      <c r="I1794"/>
      <c r="J1794"/>
      <c r="K1794"/>
      <c r="L1794"/>
      <c r="M1794"/>
      <c r="N1794"/>
      <c r="O1794"/>
      <c r="P1794"/>
      <c r="Q1794"/>
    </row>
    <row r="1795" spans="2:17">
      <c r="B1795"/>
      <c r="C1795"/>
      <c r="D1795"/>
      <c r="E1795"/>
      <c r="F1795"/>
      <c r="G1795"/>
      <c r="H1795"/>
      <c r="I1795"/>
      <c r="J1795"/>
      <c r="K1795"/>
      <c r="L1795"/>
      <c r="M1795"/>
      <c r="N1795"/>
      <c r="O1795"/>
      <c r="P1795"/>
      <c r="Q1795"/>
    </row>
    <row r="1796" spans="2:17">
      <c r="B1796"/>
      <c r="C1796"/>
      <c r="D1796"/>
      <c r="E1796"/>
      <c r="F1796"/>
      <c r="G1796"/>
      <c r="H1796"/>
      <c r="I1796"/>
      <c r="J1796"/>
      <c r="K1796"/>
      <c r="L1796"/>
      <c r="M1796"/>
      <c r="N1796"/>
      <c r="O1796"/>
      <c r="P1796"/>
      <c r="Q1796"/>
    </row>
    <row r="1797" spans="2:17">
      <c r="B1797"/>
      <c r="C1797"/>
      <c r="D1797"/>
      <c r="E1797"/>
      <c r="F1797"/>
      <c r="G1797"/>
      <c r="H1797"/>
      <c r="I1797"/>
      <c r="J1797"/>
      <c r="K1797"/>
      <c r="L1797"/>
      <c r="M1797"/>
      <c r="N1797"/>
      <c r="O1797"/>
      <c r="P1797"/>
      <c r="Q1797"/>
    </row>
    <row r="1798" spans="2:17">
      <c r="B1798"/>
      <c r="C1798"/>
      <c r="D1798"/>
      <c r="E1798"/>
      <c r="F1798"/>
      <c r="G1798"/>
      <c r="H1798"/>
      <c r="I1798"/>
      <c r="J1798"/>
      <c r="K1798"/>
      <c r="L1798"/>
      <c r="M1798"/>
      <c r="N1798"/>
      <c r="O1798"/>
      <c r="P1798"/>
      <c r="Q1798"/>
    </row>
    <row r="1799" spans="2:17">
      <c r="B1799"/>
      <c r="C1799"/>
      <c r="D1799"/>
      <c r="E1799"/>
      <c r="F1799"/>
      <c r="G1799"/>
      <c r="H1799"/>
      <c r="I1799"/>
      <c r="J1799"/>
      <c r="K1799"/>
      <c r="L1799"/>
      <c r="M1799"/>
      <c r="N1799"/>
      <c r="O1799"/>
      <c r="P1799"/>
      <c r="Q1799"/>
    </row>
    <row r="1800" spans="2:17">
      <c r="B1800"/>
      <c r="C1800"/>
      <c r="D1800"/>
      <c r="E1800"/>
      <c r="F1800"/>
      <c r="G1800"/>
      <c r="H1800"/>
      <c r="I1800"/>
      <c r="J1800"/>
      <c r="K1800"/>
      <c r="L1800"/>
      <c r="M1800"/>
      <c r="N1800"/>
      <c r="O1800"/>
      <c r="P1800"/>
      <c r="Q1800"/>
    </row>
    <row r="1801" spans="2:17">
      <c r="B1801"/>
      <c r="C1801"/>
      <c r="D1801"/>
      <c r="E1801"/>
      <c r="F1801"/>
      <c r="G1801"/>
      <c r="H1801"/>
      <c r="I1801"/>
      <c r="J1801"/>
      <c r="K1801"/>
      <c r="L1801"/>
      <c r="M1801"/>
      <c r="N1801"/>
      <c r="O1801"/>
      <c r="P1801"/>
      <c r="Q1801"/>
    </row>
    <row r="1802" spans="2:17">
      <c r="B1802"/>
      <c r="C1802"/>
      <c r="D1802"/>
      <c r="E1802"/>
      <c r="F1802"/>
      <c r="G1802"/>
      <c r="H1802"/>
      <c r="I1802"/>
      <c r="J1802"/>
      <c r="K1802"/>
      <c r="L1802"/>
      <c r="M1802"/>
      <c r="N1802"/>
      <c r="O1802"/>
      <c r="P1802"/>
      <c r="Q1802"/>
    </row>
    <row r="1803" spans="2:17">
      <c r="B1803"/>
      <c r="C1803"/>
      <c r="D1803"/>
      <c r="E1803"/>
      <c r="F1803"/>
      <c r="G1803"/>
      <c r="H1803"/>
      <c r="I1803"/>
      <c r="J1803"/>
      <c r="K1803"/>
      <c r="L1803"/>
      <c r="M1803"/>
      <c r="N1803"/>
      <c r="O1803"/>
      <c r="P1803"/>
      <c r="Q1803"/>
    </row>
    <row r="1804" spans="2:17">
      <c r="B1804"/>
      <c r="C1804"/>
      <c r="D1804"/>
      <c r="E1804"/>
      <c r="F1804"/>
      <c r="G1804"/>
      <c r="H1804"/>
      <c r="I1804"/>
      <c r="J1804"/>
      <c r="K1804"/>
      <c r="L1804"/>
      <c r="M1804"/>
      <c r="N1804"/>
      <c r="O1804"/>
      <c r="P1804"/>
      <c r="Q1804"/>
    </row>
    <row r="1805" spans="2:17">
      <c r="B1805"/>
      <c r="C1805"/>
      <c r="D1805"/>
      <c r="E1805"/>
      <c r="F1805"/>
      <c r="G1805"/>
      <c r="H1805"/>
      <c r="I1805"/>
      <c r="J1805"/>
      <c r="K1805"/>
      <c r="L1805"/>
      <c r="M1805"/>
      <c r="N1805"/>
      <c r="O1805"/>
      <c r="P1805"/>
      <c r="Q1805"/>
    </row>
    <row r="1806" spans="2:17">
      <c r="B1806"/>
      <c r="C1806"/>
      <c r="D1806"/>
      <c r="E1806"/>
      <c r="F1806"/>
      <c r="G1806"/>
      <c r="H1806"/>
      <c r="I1806"/>
      <c r="J1806"/>
      <c r="K1806"/>
      <c r="L1806"/>
      <c r="M1806"/>
      <c r="N1806"/>
      <c r="O1806"/>
      <c r="P1806"/>
      <c r="Q1806"/>
    </row>
    <row r="1807" spans="2:17">
      <c r="B1807"/>
      <c r="C1807"/>
      <c r="D1807"/>
      <c r="E1807"/>
      <c r="F1807"/>
      <c r="G1807"/>
      <c r="H1807"/>
      <c r="I1807"/>
      <c r="J1807"/>
      <c r="K1807"/>
      <c r="L1807"/>
      <c r="M1807"/>
      <c r="N1807"/>
      <c r="O1807"/>
      <c r="P1807"/>
      <c r="Q1807"/>
    </row>
    <row r="1808" spans="2:17">
      <c r="B1808"/>
      <c r="C1808"/>
      <c r="D1808"/>
      <c r="E1808"/>
      <c r="F1808"/>
      <c r="G1808"/>
      <c r="H1808"/>
      <c r="I1808"/>
      <c r="J1808"/>
      <c r="K1808"/>
      <c r="L1808"/>
      <c r="M1808"/>
      <c r="N1808"/>
      <c r="O1808"/>
      <c r="P1808"/>
      <c r="Q1808"/>
    </row>
    <row r="1809" spans="2:17">
      <c r="B1809"/>
      <c r="C1809"/>
      <c r="D1809"/>
      <c r="E1809"/>
      <c r="F1809"/>
      <c r="G1809"/>
      <c r="H1809"/>
      <c r="I1809"/>
      <c r="J1809"/>
      <c r="K1809"/>
      <c r="L1809"/>
      <c r="M1809"/>
      <c r="N1809"/>
      <c r="O1809"/>
      <c r="P1809"/>
      <c r="Q1809"/>
    </row>
    <row r="1810" spans="2:17">
      <c r="B1810"/>
      <c r="C1810"/>
      <c r="D1810"/>
      <c r="E1810"/>
      <c r="F1810"/>
      <c r="G1810"/>
      <c r="H1810"/>
      <c r="I1810"/>
      <c r="J1810"/>
      <c r="K1810"/>
      <c r="L1810"/>
      <c r="M1810"/>
      <c r="N1810"/>
      <c r="O1810"/>
      <c r="P1810"/>
      <c r="Q1810"/>
    </row>
    <row r="1811" spans="2:17">
      <c r="B1811"/>
      <c r="C1811"/>
      <c r="D1811"/>
      <c r="E1811"/>
      <c r="F1811"/>
      <c r="G1811"/>
      <c r="H1811"/>
      <c r="I1811"/>
      <c r="J1811"/>
      <c r="K1811"/>
      <c r="L1811"/>
      <c r="M1811"/>
      <c r="N1811"/>
      <c r="O1811"/>
      <c r="P1811"/>
      <c r="Q1811"/>
    </row>
    <row r="1812" spans="2:17">
      <c r="B1812"/>
      <c r="C1812"/>
      <c r="D1812"/>
      <c r="E1812"/>
      <c r="F1812"/>
      <c r="G1812"/>
      <c r="H1812"/>
      <c r="I1812"/>
      <c r="J1812"/>
      <c r="K1812"/>
      <c r="L1812"/>
      <c r="M1812"/>
      <c r="N1812"/>
      <c r="O1812"/>
      <c r="P1812"/>
      <c r="Q1812"/>
    </row>
    <row r="1813" spans="2:17">
      <c r="B1813"/>
      <c r="C1813"/>
      <c r="D1813"/>
      <c r="E1813"/>
      <c r="F1813"/>
      <c r="G1813"/>
      <c r="H1813"/>
      <c r="I1813"/>
      <c r="J1813"/>
      <c r="K1813"/>
      <c r="L1813"/>
      <c r="M1813"/>
      <c r="N1813"/>
      <c r="O1813"/>
      <c r="P1813"/>
      <c r="Q1813"/>
    </row>
    <row r="1814" spans="2:17">
      <c r="B1814"/>
      <c r="C1814"/>
      <c r="D1814"/>
      <c r="E1814"/>
      <c r="F1814"/>
      <c r="G1814"/>
      <c r="H1814"/>
      <c r="I1814"/>
      <c r="J1814"/>
      <c r="K1814"/>
      <c r="L1814"/>
      <c r="M1814"/>
      <c r="N1814"/>
      <c r="O1814"/>
      <c r="P1814"/>
      <c r="Q1814"/>
    </row>
    <row r="1815" spans="2:17">
      <c r="B1815"/>
      <c r="C1815"/>
      <c r="D1815"/>
      <c r="E1815"/>
      <c r="F1815"/>
      <c r="G1815"/>
      <c r="H1815"/>
      <c r="I1815"/>
      <c r="J1815"/>
      <c r="K1815"/>
      <c r="L1815"/>
      <c r="M1815"/>
      <c r="N1815"/>
      <c r="O1815"/>
      <c r="P1815"/>
      <c r="Q1815"/>
    </row>
    <row r="1816" spans="2:17">
      <c r="B1816"/>
      <c r="C1816"/>
      <c r="D1816"/>
      <c r="E1816"/>
      <c r="F1816"/>
      <c r="G1816"/>
      <c r="H1816"/>
      <c r="I1816"/>
      <c r="J1816"/>
      <c r="K1816"/>
      <c r="L1816"/>
      <c r="M1816"/>
      <c r="N1816"/>
      <c r="O1816"/>
      <c r="P1816"/>
      <c r="Q1816"/>
    </row>
    <row r="1817" spans="2:17">
      <c r="B1817"/>
      <c r="C1817"/>
      <c r="D1817"/>
      <c r="E1817"/>
      <c r="F1817"/>
      <c r="G1817"/>
      <c r="H1817"/>
      <c r="I1817"/>
      <c r="J1817"/>
      <c r="K1817"/>
      <c r="L1817"/>
      <c r="M1817"/>
      <c r="N1817"/>
      <c r="O1817"/>
      <c r="P1817"/>
      <c r="Q1817"/>
    </row>
    <row r="1818" spans="2:17">
      <c r="B1818"/>
      <c r="C1818"/>
      <c r="D1818"/>
      <c r="E1818"/>
      <c r="F1818"/>
      <c r="G1818"/>
      <c r="H1818"/>
      <c r="I1818"/>
      <c r="J1818"/>
      <c r="K1818"/>
      <c r="L1818"/>
      <c r="M1818"/>
      <c r="N1818"/>
      <c r="O1818"/>
      <c r="P1818"/>
      <c r="Q1818"/>
    </row>
    <row r="1819" spans="2:17">
      <c r="B1819"/>
      <c r="C1819"/>
      <c r="D1819"/>
      <c r="E1819"/>
      <c r="F1819"/>
      <c r="G1819"/>
      <c r="H1819"/>
      <c r="I1819"/>
      <c r="J1819"/>
      <c r="K1819"/>
      <c r="L1819"/>
      <c r="M1819"/>
      <c r="N1819"/>
      <c r="O1819"/>
      <c r="P1819"/>
      <c r="Q1819"/>
    </row>
    <row r="1820" spans="2:17">
      <c r="B1820"/>
      <c r="C1820"/>
      <c r="D1820"/>
      <c r="E1820"/>
      <c r="F1820"/>
      <c r="G1820"/>
      <c r="H1820"/>
      <c r="I1820"/>
      <c r="J1820"/>
      <c r="K1820"/>
      <c r="L1820"/>
      <c r="M1820"/>
      <c r="N1820"/>
      <c r="O1820"/>
      <c r="P1820"/>
      <c r="Q1820"/>
    </row>
    <row r="1821" spans="2:17">
      <c r="B1821"/>
      <c r="C1821"/>
      <c r="D1821"/>
      <c r="E1821"/>
      <c r="F1821"/>
      <c r="G1821"/>
      <c r="H1821"/>
      <c r="I1821"/>
      <c r="J1821"/>
      <c r="K1821"/>
      <c r="L1821"/>
      <c r="M1821"/>
      <c r="N1821"/>
      <c r="O1821"/>
      <c r="P1821"/>
      <c r="Q1821"/>
    </row>
    <row r="1822" spans="2:17">
      <c r="B1822"/>
      <c r="C1822"/>
      <c r="D1822"/>
      <c r="E1822"/>
      <c r="F1822"/>
      <c r="G1822"/>
      <c r="H1822"/>
      <c r="I1822"/>
      <c r="J1822"/>
      <c r="K1822"/>
      <c r="L1822"/>
      <c r="M1822"/>
      <c r="N1822"/>
      <c r="O1822"/>
      <c r="P1822"/>
      <c r="Q1822"/>
    </row>
    <row r="1823" spans="2:17">
      <c r="B1823"/>
      <c r="C1823"/>
      <c r="D1823"/>
      <c r="E1823"/>
      <c r="F1823"/>
      <c r="G1823"/>
      <c r="H1823"/>
      <c r="I1823"/>
      <c r="J1823"/>
      <c r="K1823"/>
      <c r="L1823"/>
      <c r="M1823"/>
      <c r="N1823"/>
      <c r="O1823"/>
      <c r="P1823"/>
      <c r="Q1823"/>
    </row>
    <row r="1824" spans="2:17">
      <c r="B1824"/>
      <c r="C1824"/>
      <c r="D1824"/>
      <c r="E1824"/>
      <c r="F1824"/>
      <c r="G1824"/>
      <c r="H1824"/>
      <c r="I1824"/>
      <c r="J1824"/>
      <c r="K1824"/>
      <c r="L1824"/>
      <c r="M1824"/>
      <c r="N1824"/>
      <c r="O1824"/>
      <c r="P1824"/>
      <c r="Q1824"/>
    </row>
    <row r="1825" spans="2:17">
      <c r="B1825"/>
      <c r="C1825"/>
      <c r="D1825"/>
      <c r="E1825"/>
      <c r="F1825"/>
      <c r="G1825"/>
      <c r="H1825"/>
      <c r="I1825"/>
      <c r="J1825"/>
      <c r="K1825"/>
      <c r="L1825"/>
      <c r="M1825"/>
      <c r="N1825"/>
      <c r="O1825"/>
      <c r="P1825"/>
      <c r="Q1825"/>
    </row>
    <row r="1826" spans="2:17">
      <c r="B1826"/>
      <c r="C1826"/>
      <c r="D1826"/>
      <c r="E1826"/>
      <c r="F1826"/>
      <c r="G1826"/>
      <c r="H1826"/>
      <c r="I1826"/>
      <c r="J1826"/>
      <c r="K1826"/>
      <c r="L1826"/>
      <c r="M1826"/>
      <c r="N1826"/>
      <c r="O1826"/>
      <c r="P1826"/>
      <c r="Q1826"/>
    </row>
    <row r="1827" spans="2:17">
      <c r="B1827"/>
      <c r="C1827"/>
      <c r="D1827"/>
      <c r="E1827"/>
      <c r="F1827"/>
      <c r="G1827"/>
      <c r="H1827"/>
      <c r="I1827"/>
      <c r="J1827"/>
      <c r="K1827"/>
      <c r="L1827"/>
      <c r="M1827"/>
      <c r="N1827"/>
      <c r="O1827"/>
      <c r="P1827"/>
      <c r="Q1827"/>
    </row>
    <row r="1828" spans="2:17">
      <c r="B1828"/>
      <c r="C1828"/>
      <c r="D1828"/>
      <c r="E1828"/>
      <c r="F1828"/>
      <c r="G1828"/>
      <c r="H1828"/>
      <c r="I1828"/>
      <c r="J1828"/>
      <c r="K1828"/>
      <c r="L1828"/>
      <c r="M1828"/>
      <c r="N1828"/>
      <c r="O1828"/>
      <c r="P1828"/>
      <c r="Q1828"/>
    </row>
    <row r="1829" spans="2:17">
      <c r="B1829"/>
      <c r="C1829"/>
      <c r="D1829"/>
      <c r="E1829"/>
      <c r="F1829"/>
      <c r="G1829"/>
      <c r="H1829"/>
      <c r="I1829"/>
      <c r="J1829"/>
      <c r="K1829"/>
      <c r="L1829"/>
      <c r="M1829"/>
      <c r="N1829"/>
      <c r="O1829"/>
      <c r="P1829"/>
      <c r="Q1829"/>
    </row>
    <row r="1830" spans="2:17">
      <c r="B1830"/>
      <c r="C1830"/>
      <c r="D1830"/>
      <c r="E1830"/>
      <c r="F1830"/>
      <c r="G1830"/>
      <c r="H1830"/>
      <c r="I1830"/>
      <c r="J1830"/>
      <c r="K1830"/>
      <c r="L1830"/>
      <c r="M1830"/>
      <c r="N1830"/>
      <c r="O1830"/>
      <c r="P1830"/>
      <c r="Q1830"/>
    </row>
    <row r="1831" spans="2:17">
      <c r="B1831"/>
      <c r="C1831"/>
      <c r="D1831"/>
      <c r="E1831"/>
      <c r="F1831"/>
      <c r="G1831"/>
      <c r="H1831"/>
      <c r="I1831"/>
      <c r="J1831"/>
      <c r="K1831"/>
      <c r="L1831"/>
      <c r="M1831"/>
      <c r="N1831"/>
      <c r="O1831"/>
      <c r="P1831"/>
      <c r="Q1831"/>
    </row>
    <row r="1832" spans="2:17">
      <c r="B1832"/>
      <c r="C1832"/>
      <c r="D1832"/>
      <c r="E1832"/>
      <c r="F1832"/>
      <c r="G1832"/>
      <c r="H1832"/>
      <c r="I1832"/>
      <c r="J1832"/>
      <c r="K1832"/>
      <c r="L1832"/>
      <c r="M1832"/>
      <c r="N1832"/>
      <c r="O1832"/>
      <c r="P1832"/>
      <c r="Q1832"/>
    </row>
    <row r="1833" spans="2:17">
      <c r="B1833"/>
      <c r="C1833"/>
      <c r="D1833"/>
      <c r="E1833"/>
      <c r="F1833"/>
      <c r="G1833"/>
      <c r="H1833"/>
      <c r="I1833"/>
      <c r="J1833"/>
      <c r="K1833"/>
      <c r="L1833"/>
      <c r="M1833"/>
      <c r="N1833"/>
      <c r="O1833"/>
      <c r="P1833"/>
      <c r="Q1833"/>
    </row>
    <row r="1834" spans="2:17">
      <c r="B1834"/>
      <c r="C1834"/>
      <c r="D1834"/>
      <c r="E1834"/>
      <c r="F1834"/>
      <c r="G1834"/>
      <c r="H1834"/>
      <c r="I1834"/>
      <c r="J1834"/>
      <c r="K1834"/>
      <c r="L1834"/>
      <c r="M1834"/>
      <c r="N1834"/>
      <c r="O1834"/>
      <c r="P1834"/>
      <c r="Q1834"/>
    </row>
    <row r="1835" spans="2:17">
      <c r="B1835"/>
      <c r="C1835"/>
      <c r="D1835"/>
      <c r="E1835"/>
      <c r="F1835"/>
      <c r="G1835"/>
      <c r="H1835"/>
      <c r="I1835"/>
      <c r="J1835"/>
      <c r="K1835"/>
      <c r="L1835"/>
      <c r="M1835"/>
      <c r="N1835"/>
      <c r="O1835"/>
      <c r="P1835"/>
      <c r="Q1835"/>
    </row>
    <row r="1836" spans="2:17">
      <c r="B1836"/>
      <c r="C1836"/>
      <c r="D1836"/>
      <c r="E1836"/>
      <c r="F1836"/>
      <c r="G1836"/>
      <c r="H1836"/>
      <c r="I1836"/>
      <c r="J1836"/>
      <c r="K1836"/>
      <c r="L1836"/>
      <c r="M1836"/>
      <c r="N1836"/>
      <c r="O1836"/>
      <c r="P1836"/>
      <c r="Q1836"/>
    </row>
    <row r="1837" spans="2:17">
      <c r="B1837"/>
      <c r="C1837"/>
      <c r="D1837"/>
      <c r="E1837"/>
      <c r="F1837"/>
      <c r="G1837"/>
      <c r="H1837"/>
      <c r="I1837"/>
      <c r="J1837"/>
      <c r="K1837"/>
      <c r="L1837"/>
      <c r="M1837"/>
      <c r="N1837"/>
      <c r="O1837"/>
      <c r="P1837"/>
      <c r="Q1837"/>
    </row>
    <row r="1838" spans="2:17">
      <c r="B1838"/>
      <c r="C1838"/>
      <c r="D1838"/>
      <c r="E1838"/>
      <c r="F1838"/>
      <c r="G1838"/>
      <c r="H1838"/>
      <c r="I1838"/>
      <c r="J1838"/>
      <c r="K1838"/>
      <c r="L1838"/>
      <c r="M1838"/>
      <c r="N1838"/>
      <c r="O1838"/>
      <c r="P1838"/>
      <c r="Q1838"/>
    </row>
    <row r="1839" spans="2:17">
      <c r="B1839"/>
      <c r="C1839"/>
      <c r="D1839"/>
      <c r="E1839"/>
      <c r="F1839"/>
      <c r="G1839"/>
      <c r="H1839"/>
      <c r="I1839"/>
      <c r="J1839"/>
      <c r="K1839"/>
      <c r="L1839"/>
      <c r="M1839"/>
      <c r="N1839"/>
      <c r="O1839"/>
      <c r="P1839"/>
      <c r="Q1839"/>
    </row>
    <row r="1840" spans="2:17">
      <c r="B1840"/>
      <c r="C1840"/>
      <c r="D1840"/>
      <c r="E1840"/>
      <c r="F1840"/>
      <c r="G1840"/>
      <c r="H1840"/>
      <c r="I1840"/>
      <c r="J1840"/>
      <c r="K1840"/>
      <c r="L1840"/>
      <c r="M1840"/>
      <c r="N1840"/>
      <c r="O1840"/>
      <c r="P1840"/>
      <c r="Q1840"/>
    </row>
    <row r="1841" spans="2:17">
      <c r="B1841"/>
      <c r="C1841"/>
      <c r="D1841"/>
      <c r="E1841"/>
      <c r="F1841"/>
      <c r="G1841"/>
      <c r="H1841"/>
      <c r="I1841"/>
      <c r="J1841"/>
      <c r="K1841"/>
      <c r="L1841"/>
      <c r="M1841"/>
      <c r="N1841"/>
      <c r="O1841"/>
      <c r="P1841"/>
      <c r="Q1841"/>
    </row>
    <row r="1842" spans="2:17">
      <c r="B1842"/>
      <c r="C1842"/>
      <c r="D1842"/>
      <c r="E1842"/>
      <c r="F1842"/>
      <c r="G1842"/>
      <c r="H1842"/>
      <c r="I1842"/>
      <c r="J1842"/>
      <c r="K1842"/>
      <c r="L1842"/>
      <c r="M1842"/>
      <c r="N1842"/>
      <c r="O1842"/>
      <c r="P1842"/>
      <c r="Q1842"/>
    </row>
    <row r="1843" spans="2:17">
      <c r="B1843"/>
      <c r="C1843"/>
      <c r="D1843"/>
      <c r="E1843"/>
      <c r="F1843"/>
      <c r="G1843"/>
      <c r="H1843"/>
      <c r="I1843"/>
      <c r="J1843"/>
      <c r="K1843"/>
      <c r="L1843"/>
      <c r="M1843"/>
      <c r="N1843"/>
      <c r="O1843"/>
      <c r="P1843"/>
      <c r="Q1843"/>
    </row>
    <row r="1844" spans="2:17">
      <c r="B1844"/>
      <c r="C1844"/>
      <c r="D1844"/>
      <c r="E1844"/>
      <c r="F1844"/>
      <c r="G1844"/>
      <c r="H1844"/>
      <c r="I1844"/>
      <c r="J1844"/>
      <c r="K1844"/>
      <c r="L1844"/>
      <c r="M1844"/>
      <c r="N1844"/>
      <c r="O1844"/>
      <c r="P1844"/>
      <c r="Q1844"/>
    </row>
    <row r="1845" spans="2:17">
      <c r="B1845"/>
      <c r="C1845"/>
      <c r="D1845"/>
      <c r="E1845"/>
      <c r="F1845"/>
      <c r="G1845"/>
      <c r="H1845"/>
      <c r="I1845"/>
      <c r="J1845"/>
      <c r="K1845"/>
      <c r="L1845"/>
      <c r="M1845"/>
      <c r="N1845"/>
      <c r="O1845"/>
      <c r="P1845"/>
      <c r="Q1845"/>
    </row>
    <row r="1846" spans="2:17">
      <c r="B1846"/>
      <c r="C1846"/>
      <c r="D1846"/>
      <c r="E1846"/>
      <c r="F1846"/>
      <c r="G1846"/>
      <c r="H1846"/>
      <c r="I1846"/>
      <c r="J1846"/>
      <c r="K1846"/>
      <c r="L1846"/>
      <c r="M1846"/>
      <c r="N1846"/>
      <c r="O1846"/>
      <c r="P1846"/>
      <c r="Q1846"/>
    </row>
    <row r="1847" spans="2:17">
      <c r="B1847"/>
      <c r="C1847"/>
      <c r="D1847"/>
      <c r="E1847"/>
      <c r="F1847"/>
      <c r="G1847"/>
      <c r="H1847"/>
      <c r="I1847"/>
      <c r="J1847"/>
      <c r="K1847"/>
      <c r="L1847"/>
      <c r="M1847"/>
      <c r="N1847"/>
      <c r="O1847"/>
      <c r="P1847"/>
      <c r="Q1847"/>
    </row>
    <row r="1848" spans="2:17">
      <c r="B1848"/>
      <c r="C1848"/>
      <c r="D1848"/>
      <c r="E1848"/>
      <c r="F1848"/>
      <c r="G1848"/>
      <c r="H1848"/>
      <c r="I1848"/>
      <c r="J1848"/>
      <c r="K1848"/>
      <c r="L1848"/>
      <c r="M1848"/>
      <c r="N1848"/>
      <c r="O1848"/>
      <c r="P1848"/>
      <c r="Q1848"/>
    </row>
    <row r="1849" spans="2:17">
      <c r="B1849"/>
      <c r="C1849"/>
      <c r="D1849"/>
      <c r="E1849"/>
      <c r="F1849"/>
      <c r="G1849"/>
      <c r="H1849"/>
      <c r="I1849"/>
      <c r="J1849"/>
      <c r="K1849"/>
      <c r="L1849"/>
      <c r="M1849"/>
      <c r="N1849"/>
      <c r="O1849"/>
      <c r="P1849"/>
      <c r="Q1849"/>
    </row>
    <row r="1850" spans="2:17">
      <c r="B1850"/>
      <c r="C1850"/>
      <c r="D1850"/>
      <c r="E1850"/>
      <c r="F1850"/>
      <c r="G1850"/>
      <c r="H1850"/>
      <c r="I1850"/>
      <c r="J1850"/>
      <c r="K1850"/>
      <c r="L1850"/>
      <c r="M1850"/>
      <c r="N1850"/>
      <c r="O1850"/>
      <c r="P1850"/>
      <c r="Q1850"/>
    </row>
    <row r="1851" spans="2:17">
      <c r="B1851"/>
      <c r="C1851"/>
      <c r="D1851"/>
      <c r="E1851"/>
      <c r="F1851"/>
      <c r="G1851"/>
      <c r="H1851"/>
      <c r="I1851"/>
      <c r="J1851"/>
      <c r="K1851"/>
      <c r="L1851"/>
      <c r="M1851"/>
      <c r="N1851"/>
      <c r="O1851"/>
      <c r="P1851"/>
      <c r="Q1851"/>
    </row>
    <row r="1852" spans="2:17">
      <c r="B1852"/>
      <c r="C1852"/>
      <c r="D1852"/>
      <c r="E1852"/>
      <c r="F1852"/>
      <c r="G1852"/>
      <c r="H1852"/>
      <c r="I1852"/>
      <c r="J1852"/>
      <c r="K1852"/>
      <c r="L1852"/>
      <c r="M1852"/>
      <c r="N1852"/>
      <c r="O1852"/>
      <c r="P1852"/>
      <c r="Q1852"/>
    </row>
    <row r="1853" spans="2:17">
      <c r="B1853"/>
      <c r="C1853"/>
      <c r="D1853"/>
      <c r="E1853"/>
      <c r="F1853"/>
      <c r="G1853"/>
      <c r="H1853"/>
      <c r="I1853"/>
      <c r="J1853"/>
      <c r="K1853"/>
      <c r="L1853"/>
      <c r="M1853"/>
      <c r="N1853"/>
      <c r="O1853"/>
      <c r="P1853"/>
      <c r="Q1853"/>
    </row>
    <row r="1854" spans="2:17">
      <c r="B1854"/>
      <c r="C1854"/>
      <c r="D1854"/>
      <c r="E1854"/>
      <c r="F1854"/>
      <c r="G1854"/>
      <c r="H1854"/>
      <c r="I1854"/>
      <c r="J1854"/>
      <c r="K1854"/>
      <c r="L1854"/>
      <c r="M1854"/>
      <c r="N1854"/>
      <c r="O1854"/>
      <c r="P1854"/>
      <c r="Q1854"/>
    </row>
    <row r="1855" spans="2:17">
      <c r="B1855"/>
      <c r="C1855"/>
      <c r="D1855"/>
      <c r="E1855"/>
      <c r="F1855"/>
      <c r="G1855"/>
      <c r="H1855"/>
      <c r="I1855"/>
      <c r="J1855"/>
      <c r="K1855"/>
      <c r="L1855"/>
      <c r="M1855"/>
      <c r="N1855"/>
      <c r="O1855"/>
      <c r="P1855"/>
      <c r="Q1855"/>
    </row>
    <row r="1856" spans="2:17">
      <c r="B1856"/>
      <c r="C1856"/>
      <c r="D1856"/>
      <c r="E1856"/>
      <c r="F1856"/>
      <c r="G1856"/>
      <c r="H1856"/>
      <c r="I1856"/>
      <c r="J1856"/>
      <c r="K1856"/>
      <c r="L1856"/>
      <c r="M1856"/>
      <c r="N1856"/>
      <c r="O1856"/>
      <c r="P1856"/>
      <c r="Q1856"/>
    </row>
    <row r="1857" spans="2:17">
      <c r="B1857"/>
      <c r="C1857"/>
      <c r="D1857"/>
      <c r="E1857"/>
      <c r="F1857"/>
      <c r="G1857"/>
      <c r="H1857"/>
      <c r="I1857"/>
      <c r="J1857"/>
      <c r="K1857"/>
      <c r="L1857"/>
      <c r="M1857"/>
      <c r="N1857"/>
      <c r="O1857"/>
      <c r="P1857"/>
      <c r="Q1857"/>
    </row>
    <row r="1858" spans="2:17">
      <c r="B1858"/>
      <c r="C1858"/>
      <c r="D1858"/>
      <c r="E1858"/>
      <c r="F1858"/>
      <c r="G1858"/>
      <c r="H1858"/>
      <c r="I1858"/>
      <c r="J1858"/>
      <c r="K1858"/>
      <c r="L1858"/>
      <c r="M1858"/>
      <c r="N1858"/>
      <c r="O1858"/>
      <c r="P1858"/>
      <c r="Q1858"/>
    </row>
    <row r="1859" spans="2:17">
      <c r="B1859"/>
      <c r="C1859"/>
      <c r="D1859"/>
      <c r="E1859"/>
      <c r="F1859"/>
      <c r="G1859"/>
      <c r="H1859"/>
      <c r="I1859"/>
      <c r="J1859"/>
      <c r="K1859"/>
      <c r="L1859"/>
      <c r="M1859"/>
      <c r="N1859"/>
      <c r="O1859"/>
      <c r="P1859"/>
      <c r="Q1859"/>
    </row>
    <row r="1860" spans="2:17">
      <c r="B1860"/>
      <c r="C1860"/>
      <c r="D1860"/>
      <c r="E1860"/>
      <c r="F1860"/>
      <c r="G1860"/>
      <c r="H1860"/>
      <c r="I1860"/>
      <c r="J1860"/>
      <c r="K1860"/>
      <c r="L1860"/>
      <c r="M1860"/>
      <c r="N1860"/>
      <c r="O1860"/>
      <c r="P1860"/>
      <c r="Q1860"/>
    </row>
    <row r="1861" spans="2:17">
      <c r="B1861"/>
      <c r="C1861"/>
      <c r="D1861"/>
      <c r="E1861"/>
      <c r="F1861"/>
      <c r="G1861"/>
      <c r="H1861"/>
      <c r="I1861"/>
      <c r="J1861"/>
      <c r="K1861"/>
      <c r="L1861"/>
      <c r="M1861"/>
      <c r="N1861"/>
      <c r="O1861"/>
      <c r="P1861"/>
      <c r="Q1861"/>
    </row>
    <row r="1862" spans="2:17">
      <c r="B1862"/>
      <c r="C1862"/>
      <c r="D1862"/>
      <c r="E1862"/>
      <c r="F1862"/>
      <c r="G1862"/>
      <c r="H1862"/>
      <c r="I1862"/>
      <c r="J1862"/>
      <c r="K1862"/>
      <c r="L1862"/>
      <c r="M1862"/>
      <c r="N1862"/>
      <c r="O1862"/>
      <c r="P1862"/>
      <c r="Q1862"/>
    </row>
    <row r="1863" spans="2:17">
      <c r="B1863"/>
      <c r="C1863"/>
      <c r="D1863"/>
      <c r="E1863"/>
      <c r="F1863"/>
      <c r="G1863"/>
      <c r="H1863"/>
      <c r="I1863"/>
      <c r="J1863"/>
      <c r="K1863"/>
      <c r="L1863"/>
      <c r="M1863"/>
      <c r="N1863"/>
      <c r="O1863"/>
      <c r="P1863"/>
      <c r="Q1863"/>
    </row>
    <row r="1864" spans="2:17">
      <c r="B1864"/>
      <c r="C1864"/>
      <c r="D1864"/>
      <c r="E1864"/>
      <c r="F1864"/>
      <c r="G1864"/>
      <c r="H1864"/>
      <c r="I1864"/>
      <c r="J1864"/>
      <c r="K1864"/>
      <c r="L1864"/>
      <c r="M1864"/>
      <c r="N1864"/>
      <c r="O1864"/>
      <c r="P1864"/>
      <c r="Q1864"/>
    </row>
    <row r="1865" spans="2:17">
      <c r="B1865"/>
      <c r="C1865"/>
      <c r="D1865"/>
      <c r="E1865"/>
      <c r="F1865"/>
      <c r="G1865"/>
      <c r="H1865"/>
      <c r="I1865"/>
      <c r="J1865"/>
      <c r="K1865"/>
      <c r="L1865"/>
      <c r="M1865"/>
      <c r="N1865"/>
      <c r="O1865"/>
      <c r="P1865"/>
      <c r="Q1865"/>
    </row>
    <row r="1866" spans="2:17">
      <c r="B1866"/>
      <c r="C1866"/>
      <c r="D1866"/>
      <c r="E1866"/>
      <c r="F1866"/>
      <c r="G1866"/>
      <c r="H1866"/>
      <c r="I1866"/>
      <c r="J1866"/>
      <c r="K1866"/>
      <c r="L1866"/>
      <c r="M1866"/>
      <c r="N1866"/>
      <c r="O1866"/>
      <c r="P1866"/>
      <c r="Q1866"/>
    </row>
    <row r="1867" spans="2:17">
      <c r="B1867"/>
      <c r="C1867"/>
      <c r="D1867"/>
      <c r="E1867"/>
      <c r="F1867"/>
      <c r="G1867"/>
      <c r="H1867"/>
      <c r="I1867"/>
      <c r="J1867"/>
      <c r="K1867"/>
      <c r="L1867"/>
      <c r="M1867"/>
      <c r="N1867"/>
      <c r="O1867"/>
      <c r="P1867"/>
      <c r="Q1867"/>
    </row>
    <row r="1868" spans="2:17">
      <c r="B1868"/>
      <c r="C1868"/>
      <c r="D1868"/>
      <c r="E1868"/>
      <c r="F1868"/>
      <c r="G1868"/>
      <c r="H1868"/>
      <c r="I1868"/>
      <c r="J1868"/>
      <c r="K1868"/>
      <c r="L1868"/>
      <c r="M1868"/>
      <c r="N1868"/>
      <c r="O1868"/>
      <c r="P1868"/>
      <c r="Q1868"/>
    </row>
    <row r="1869" spans="2:17">
      <c r="B1869"/>
      <c r="C1869"/>
      <c r="D1869"/>
      <c r="E1869"/>
      <c r="F1869"/>
      <c r="G1869"/>
      <c r="H1869"/>
      <c r="I1869"/>
      <c r="J1869"/>
      <c r="K1869"/>
      <c r="L1869"/>
      <c r="M1869"/>
      <c r="N1869"/>
      <c r="O1869"/>
      <c r="P1869"/>
      <c r="Q1869"/>
    </row>
    <row r="1870" spans="2:17">
      <c r="B1870"/>
      <c r="C1870"/>
      <c r="D1870"/>
      <c r="E1870"/>
      <c r="F1870"/>
      <c r="G1870"/>
      <c r="H1870"/>
      <c r="I1870"/>
      <c r="J1870"/>
      <c r="K1870"/>
      <c r="L1870"/>
      <c r="M1870"/>
      <c r="N1870"/>
      <c r="O1870"/>
      <c r="P1870"/>
      <c r="Q1870"/>
    </row>
    <row r="1871" spans="2:17">
      <c r="B1871"/>
      <c r="C1871"/>
      <c r="D1871"/>
      <c r="E1871"/>
      <c r="F1871"/>
      <c r="G1871"/>
      <c r="H1871"/>
      <c r="I1871"/>
      <c r="J1871"/>
      <c r="K1871"/>
      <c r="L1871"/>
      <c r="M1871"/>
      <c r="N1871"/>
      <c r="O1871"/>
      <c r="P1871"/>
      <c r="Q1871"/>
    </row>
    <row r="1872" spans="2:17">
      <c r="B1872"/>
      <c r="C1872"/>
      <c r="D1872"/>
      <c r="E1872"/>
      <c r="F1872"/>
      <c r="G1872"/>
      <c r="H1872"/>
      <c r="I1872"/>
      <c r="J1872"/>
      <c r="K1872"/>
      <c r="L1872"/>
      <c r="M1872"/>
      <c r="N1872"/>
      <c r="O1872"/>
      <c r="P1872"/>
      <c r="Q1872"/>
    </row>
    <row r="1873" spans="2:17">
      <c r="B1873"/>
      <c r="C1873"/>
      <c r="D1873"/>
      <c r="E1873"/>
      <c r="F1873"/>
      <c r="G1873"/>
      <c r="H1873"/>
      <c r="I1873"/>
      <c r="J1873"/>
      <c r="K1873"/>
      <c r="L1873"/>
      <c r="M1873"/>
      <c r="N1873"/>
      <c r="O1873"/>
      <c r="P1873"/>
      <c r="Q1873"/>
    </row>
    <row r="1874" spans="2:17">
      <c r="B1874"/>
      <c r="C1874"/>
      <c r="D1874"/>
      <c r="E1874"/>
      <c r="F1874"/>
      <c r="G1874"/>
      <c r="H1874"/>
      <c r="I1874"/>
      <c r="J1874"/>
      <c r="K1874"/>
      <c r="L1874"/>
      <c r="M1874"/>
      <c r="N1874"/>
      <c r="O1874"/>
      <c r="P1874"/>
      <c r="Q1874"/>
    </row>
    <row r="1875" spans="2:17">
      <c r="B1875"/>
      <c r="C1875"/>
      <c r="D1875"/>
      <c r="E1875"/>
      <c r="F1875"/>
      <c r="G1875"/>
      <c r="H1875"/>
      <c r="I1875"/>
      <c r="J1875"/>
      <c r="K1875"/>
      <c r="L1875"/>
      <c r="M1875"/>
      <c r="N1875"/>
      <c r="O1875"/>
      <c r="P1875"/>
      <c r="Q1875"/>
    </row>
    <row r="1876" spans="2:17">
      <c r="B1876"/>
      <c r="C1876"/>
      <c r="D1876"/>
      <c r="E1876"/>
      <c r="F1876"/>
      <c r="G1876"/>
      <c r="H1876"/>
      <c r="I1876"/>
      <c r="J1876"/>
      <c r="K1876"/>
      <c r="L1876"/>
      <c r="M1876"/>
      <c r="N1876"/>
      <c r="O1876"/>
      <c r="P1876"/>
      <c r="Q1876"/>
    </row>
    <row r="1877" spans="2:17">
      <c r="B1877"/>
      <c r="C1877"/>
      <c r="D1877"/>
      <c r="E1877"/>
      <c r="F1877"/>
      <c r="G1877"/>
      <c r="H1877"/>
      <c r="I1877"/>
      <c r="J1877"/>
      <c r="K1877"/>
      <c r="L1877"/>
      <c r="M1877"/>
      <c r="N1877"/>
      <c r="O1877"/>
      <c r="P1877"/>
      <c r="Q1877"/>
    </row>
    <row r="1878" spans="2:17">
      <c r="B1878"/>
      <c r="C1878"/>
      <c r="D1878"/>
      <c r="E1878"/>
      <c r="F1878"/>
      <c r="G1878"/>
      <c r="H1878"/>
      <c r="I1878"/>
      <c r="J1878"/>
      <c r="K1878"/>
      <c r="L1878"/>
      <c r="M1878"/>
      <c r="N1878"/>
      <c r="O1878"/>
      <c r="P1878"/>
      <c r="Q1878"/>
    </row>
    <row r="1879" spans="2:17">
      <c r="B1879"/>
      <c r="C1879"/>
      <c r="D1879"/>
      <c r="E1879"/>
      <c r="F1879"/>
      <c r="G1879"/>
      <c r="H1879"/>
      <c r="I1879"/>
      <c r="J1879"/>
      <c r="K1879"/>
      <c r="L1879"/>
      <c r="M1879"/>
      <c r="N1879"/>
      <c r="O1879"/>
      <c r="P1879"/>
      <c r="Q1879"/>
    </row>
    <row r="1880" spans="2:17">
      <c r="B1880"/>
      <c r="C1880"/>
      <c r="D1880"/>
      <c r="E1880"/>
      <c r="F1880"/>
      <c r="G1880"/>
      <c r="H1880"/>
      <c r="I1880"/>
      <c r="J1880"/>
      <c r="K1880"/>
      <c r="L1880"/>
      <c r="M1880"/>
      <c r="N1880"/>
      <c r="O1880"/>
      <c r="P1880"/>
      <c r="Q1880"/>
    </row>
    <row r="1881" spans="2:17">
      <c r="B1881"/>
      <c r="C1881"/>
      <c r="D1881"/>
      <c r="E1881"/>
      <c r="F1881"/>
      <c r="G1881"/>
      <c r="H1881"/>
      <c r="I1881"/>
      <c r="J1881"/>
      <c r="K1881"/>
      <c r="L1881"/>
      <c r="M1881"/>
      <c r="N1881"/>
      <c r="O1881"/>
      <c r="P1881"/>
      <c r="Q1881"/>
    </row>
    <row r="1882" spans="2:17">
      <c r="B1882"/>
      <c r="C1882"/>
      <c r="D1882"/>
      <c r="E1882"/>
      <c r="F1882"/>
      <c r="G1882"/>
      <c r="H1882"/>
      <c r="I1882"/>
      <c r="J1882"/>
      <c r="K1882"/>
      <c r="L1882"/>
      <c r="M1882"/>
      <c r="N1882"/>
      <c r="O1882"/>
      <c r="P1882"/>
      <c r="Q1882"/>
    </row>
    <row r="1883" spans="2:17">
      <c r="B1883"/>
      <c r="C1883"/>
      <c r="D1883"/>
      <c r="E1883"/>
      <c r="F1883"/>
      <c r="G1883"/>
      <c r="H1883"/>
      <c r="I1883"/>
      <c r="J1883"/>
      <c r="K1883"/>
      <c r="L1883"/>
      <c r="M1883"/>
      <c r="N1883"/>
      <c r="O1883"/>
      <c r="P1883"/>
      <c r="Q1883"/>
    </row>
    <row r="1884" spans="2:17">
      <c r="B1884"/>
      <c r="C1884"/>
      <c r="D1884"/>
      <c r="E1884"/>
      <c r="F1884"/>
      <c r="G1884"/>
      <c r="H1884"/>
      <c r="I1884"/>
      <c r="J1884"/>
      <c r="K1884"/>
      <c r="L1884"/>
      <c r="M1884"/>
      <c r="N1884"/>
      <c r="O1884"/>
      <c r="P1884"/>
      <c r="Q1884"/>
    </row>
    <row r="1885" spans="2:17">
      <c r="B1885"/>
      <c r="C1885"/>
      <c r="D1885"/>
      <c r="E1885"/>
      <c r="F1885"/>
      <c r="G1885"/>
      <c r="H1885"/>
      <c r="I1885"/>
      <c r="J1885"/>
      <c r="K1885"/>
      <c r="L1885"/>
      <c r="M1885"/>
      <c r="N1885"/>
      <c r="O1885"/>
      <c r="P1885"/>
      <c r="Q1885"/>
    </row>
    <row r="1886" spans="2:17">
      <c r="B1886"/>
      <c r="C1886"/>
      <c r="D1886"/>
      <c r="E1886"/>
      <c r="F1886"/>
      <c r="G1886"/>
      <c r="H1886"/>
      <c r="I1886"/>
      <c r="J1886"/>
      <c r="K1886"/>
      <c r="L1886"/>
      <c r="M1886"/>
      <c r="N1886"/>
      <c r="O1886"/>
      <c r="P1886"/>
      <c r="Q1886"/>
    </row>
    <row r="1887" spans="2:17">
      <c r="B1887"/>
      <c r="C1887"/>
      <c r="D1887"/>
      <c r="E1887"/>
      <c r="F1887"/>
      <c r="G1887"/>
      <c r="H1887"/>
      <c r="I1887"/>
      <c r="J1887"/>
      <c r="K1887"/>
      <c r="L1887"/>
      <c r="M1887"/>
      <c r="N1887"/>
      <c r="O1887"/>
      <c r="P1887"/>
      <c r="Q1887"/>
    </row>
    <row r="1888" spans="2:17">
      <c r="B1888"/>
      <c r="C1888"/>
      <c r="D1888"/>
      <c r="E1888"/>
      <c r="F1888"/>
      <c r="G1888"/>
      <c r="H1888"/>
      <c r="I1888"/>
      <c r="J1888"/>
      <c r="K1888"/>
      <c r="L1888"/>
      <c r="M1888"/>
      <c r="N1888"/>
      <c r="O1888"/>
      <c r="P1888"/>
      <c r="Q1888"/>
    </row>
    <row r="1889" spans="2:17">
      <c r="B1889"/>
      <c r="C1889"/>
      <c r="D1889"/>
      <c r="E1889"/>
      <c r="F1889"/>
      <c r="G1889"/>
      <c r="H1889"/>
      <c r="I1889"/>
      <c r="J1889"/>
      <c r="K1889"/>
      <c r="L1889"/>
      <c r="M1889"/>
      <c r="N1889"/>
      <c r="O1889"/>
      <c r="P1889"/>
      <c r="Q1889"/>
    </row>
    <row r="1890" spans="2:17">
      <c r="B1890"/>
      <c r="C1890"/>
      <c r="D1890"/>
      <c r="E1890"/>
      <c r="F1890"/>
      <c r="G1890"/>
      <c r="H1890"/>
      <c r="I1890"/>
      <c r="J1890"/>
      <c r="K1890"/>
      <c r="L1890"/>
      <c r="M1890"/>
      <c r="N1890"/>
      <c r="O1890"/>
      <c r="P1890"/>
      <c r="Q1890"/>
    </row>
    <row r="1891" spans="2:17">
      <c r="B1891"/>
      <c r="C1891"/>
      <c r="D1891"/>
      <c r="E1891"/>
      <c r="F1891"/>
      <c r="G1891"/>
      <c r="H1891"/>
      <c r="I1891"/>
      <c r="J1891"/>
      <c r="K1891"/>
      <c r="L1891"/>
      <c r="M1891"/>
      <c r="N1891"/>
      <c r="O1891"/>
      <c r="P1891"/>
      <c r="Q1891"/>
    </row>
    <row r="1892" spans="2:17">
      <c r="B1892"/>
      <c r="C1892"/>
      <c r="D1892"/>
      <c r="E1892"/>
      <c r="F1892"/>
      <c r="G1892"/>
      <c r="H1892"/>
      <c r="I1892"/>
      <c r="J1892"/>
      <c r="K1892"/>
      <c r="L1892"/>
      <c r="M1892"/>
      <c r="N1892"/>
      <c r="O1892"/>
      <c r="P1892"/>
      <c r="Q1892"/>
    </row>
    <row r="1893" spans="2:17">
      <c r="B1893"/>
      <c r="C1893"/>
      <c r="D1893"/>
      <c r="E1893"/>
      <c r="F1893"/>
      <c r="G1893"/>
      <c r="H1893"/>
      <c r="I1893"/>
      <c r="J1893"/>
      <c r="K1893"/>
      <c r="L1893"/>
      <c r="M1893"/>
      <c r="N1893"/>
      <c r="O1893"/>
      <c r="P1893"/>
      <c r="Q1893"/>
    </row>
    <row r="1894" spans="2:17">
      <c r="B1894"/>
      <c r="C1894"/>
      <c r="D1894"/>
      <c r="E1894"/>
      <c r="F1894"/>
      <c r="G1894"/>
      <c r="H1894"/>
      <c r="I1894"/>
      <c r="J1894"/>
      <c r="K1894"/>
      <c r="L1894"/>
      <c r="M1894"/>
      <c r="N1894"/>
      <c r="O1894"/>
      <c r="P1894"/>
      <c r="Q1894"/>
    </row>
    <row r="1895" spans="2:17">
      <c r="B1895"/>
      <c r="C1895"/>
      <c r="D1895"/>
      <c r="E1895"/>
      <c r="F1895"/>
      <c r="G1895"/>
      <c r="H1895"/>
      <c r="I1895"/>
      <c r="J1895"/>
      <c r="K1895"/>
      <c r="L1895"/>
      <c r="M1895"/>
      <c r="N1895"/>
      <c r="O1895"/>
      <c r="P1895"/>
      <c r="Q1895"/>
    </row>
    <row r="1896" spans="2:17">
      <c r="B1896"/>
      <c r="C1896"/>
      <c r="D1896"/>
      <c r="E1896"/>
      <c r="F1896"/>
      <c r="G1896"/>
      <c r="H1896"/>
      <c r="I1896"/>
      <c r="J1896"/>
      <c r="K1896"/>
      <c r="L1896"/>
      <c r="M1896"/>
      <c r="N1896"/>
      <c r="O1896"/>
      <c r="P1896"/>
      <c r="Q1896"/>
    </row>
    <row r="1897" spans="2:17">
      <c r="B1897"/>
      <c r="C1897"/>
      <c r="D1897"/>
      <c r="E1897"/>
      <c r="F1897"/>
      <c r="G1897"/>
      <c r="H1897"/>
      <c r="I1897"/>
      <c r="J1897"/>
      <c r="K1897"/>
      <c r="L1897"/>
      <c r="M1897"/>
      <c r="N1897"/>
      <c r="O1897"/>
      <c r="P1897"/>
      <c r="Q1897"/>
    </row>
    <row r="1898" spans="2:17">
      <c r="B1898"/>
      <c r="C1898"/>
      <c r="D1898"/>
      <c r="E1898"/>
      <c r="F1898"/>
      <c r="G1898"/>
      <c r="H1898"/>
      <c r="I1898"/>
      <c r="J1898"/>
      <c r="K1898"/>
      <c r="L1898"/>
      <c r="M1898"/>
      <c r="N1898"/>
      <c r="O1898"/>
      <c r="P1898"/>
      <c r="Q1898"/>
    </row>
    <row r="1899" spans="2:17">
      <c r="B1899"/>
      <c r="C1899"/>
      <c r="D1899"/>
      <c r="E1899"/>
      <c r="F1899"/>
      <c r="G1899"/>
      <c r="H1899"/>
      <c r="I1899"/>
      <c r="J1899"/>
      <c r="K1899"/>
      <c r="L1899"/>
      <c r="M1899"/>
      <c r="N1899"/>
      <c r="O1899"/>
      <c r="P1899"/>
      <c r="Q1899"/>
    </row>
    <row r="1900" spans="2:17">
      <c r="B1900"/>
      <c r="C1900"/>
      <c r="D1900"/>
      <c r="E1900"/>
      <c r="F1900"/>
      <c r="G1900"/>
      <c r="H1900"/>
      <c r="I1900"/>
      <c r="J1900"/>
      <c r="K1900"/>
      <c r="L1900"/>
      <c r="M1900"/>
      <c r="N1900"/>
      <c r="O1900"/>
      <c r="P1900"/>
      <c r="Q1900"/>
    </row>
    <row r="1901" spans="2:17">
      <c r="B1901"/>
      <c r="C1901"/>
      <c r="D1901"/>
      <c r="E1901"/>
      <c r="F1901"/>
      <c r="G1901"/>
      <c r="H1901"/>
      <c r="I1901"/>
      <c r="J1901"/>
      <c r="K1901"/>
      <c r="L1901"/>
      <c r="M1901"/>
      <c r="N1901"/>
      <c r="O1901"/>
      <c r="P1901"/>
      <c r="Q1901"/>
    </row>
    <row r="1902" spans="2:17">
      <c r="B1902"/>
      <c r="C1902"/>
      <c r="D1902"/>
      <c r="E1902"/>
      <c r="F1902"/>
      <c r="G1902"/>
      <c r="H1902"/>
      <c r="I1902"/>
      <c r="J1902"/>
      <c r="K1902"/>
      <c r="L1902"/>
      <c r="M1902"/>
      <c r="N1902"/>
      <c r="O1902"/>
      <c r="P1902"/>
      <c r="Q1902"/>
    </row>
    <row r="1903" spans="2:17">
      <c r="B1903"/>
      <c r="C1903"/>
      <c r="D1903"/>
      <c r="E1903"/>
      <c r="F1903"/>
      <c r="G1903"/>
      <c r="H1903"/>
      <c r="I1903"/>
      <c r="J1903"/>
      <c r="K1903"/>
      <c r="L1903"/>
      <c r="M1903"/>
      <c r="N1903"/>
      <c r="O1903"/>
      <c r="P1903"/>
      <c r="Q1903"/>
    </row>
    <row r="1904" spans="2:17">
      <c r="B1904"/>
      <c r="C1904"/>
      <c r="D1904"/>
      <c r="E1904"/>
      <c r="F1904"/>
      <c r="G1904"/>
      <c r="H1904"/>
      <c r="I1904"/>
      <c r="J1904"/>
      <c r="K1904"/>
      <c r="L1904"/>
      <c r="M1904"/>
      <c r="N1904"/>
      <c r="O1904"/>
      <c r="P1904"/>
      <c r="Q1904"/>
    </row>
    <row r="1905" spans="2:17">
      <c r="B1905"/>
      <c r="C1905"/>
      <c r="D1905"/>
      <c r="E1905"/>
      <c r="F1905"/>
      <c r="G1905"/>
      <c r="H1905"/>
      <c r="I1905"/>
      <c r="J1905"/>
      <c r="K1905"/>
      <c r="L1905"/>
      <c r="M1905"/>
      <c r="N1905"/>
      <c r="O1905"/>
      <c r="P1905"/>
      <c r="Q1905"/>
    </row>
    <row r="1906" spans="2:17">
      <c r="B1906"/>
      <c r="C1906"/>
      <c r="D1906"/>
      <c r="E1906"/>
      <c r="F1906"/>
      <c r="G1906"/>
      <c r="H1906"/>
      <c r="I1906"/>
      <c r="J1906"/>
      <c r="K1906"/>
      <c r="L1906"/>
      <c r="M1906"/>
      <c r="N1906"/>
      <c r="O1906"/>
      <c r="P1906"/>
      <c r="Q1906"/>
    </row>
    <row r="1907" spans="2:17">
      <c r="B1907"/>
      <c r="C1907"/>
      <c r="D1907"/>
      <c r="E1907"/>
      <c r="F1907"/>
      <c r="G1907"/>
      <c r="H1907"/>
      <c r="I1907"/>
      <c r="J1907"/>
      <c r="K1907"/>
      <c r="L1907"/>
      <c r="M1907"/>
      <c r="N1907"/>
      <c r="O1907"/>
      <c r="P1907"/>
      <c r="Q1907"/>
    </row>
    <row r="1908" spans="2:17">
      <c r="B1908"/>
      <c r="C1908"/>
      <c r="D1908"/>
      <c r="E1908"/>
      <c r="F1908"/>
      <c r="G1908"/>
      <c r="H1908"/>
      <c r="I1908"/>
      <c r="J1908"/>
      <c r="K1908"/>
      <c r="L1908"/>
      <c r="M1908"/>
      <c r="N1908"/>
      <c r="O1908"/>
      <c r="P1908"/>
      <c r="Q1908"/>
    </row>
    <row r="1909" spans="2:17">
      <c r="B1909"/>
      <c r="C1909"/>
      <c r="D1909"/>
      <c r="E1909"/>
      <c r="F1909"/>
      <c r="G1909"/>
      <c r="H1909"/>
      <c r="I1909"/>
      <c r="J1909"/>
      <c r="K1909"/>
      <c r="L1909"/>
      <c r="M1909"/>
      <c r="N1909"/>
      <c r="O1909"/>
      <c r="P1909"/>
      <c r="Q1909"/>
    </row>
    <row r="1910" spans="2:17">
      <c r="B1910"/>
      <c r="C1910"/>
      <c r="D1910"/>
      <c r="E1910"/>
      <c r="F1910"/>
      <c r="G1910"/>
      <c r="H1910"/>
      <c r="I1910"/>
      <c r="J1910"/>
      <c r="K1910"/>
      <c r="L1910"/>
      <c r="M1910"/>
      <c r="N1910"/>
      <c r="O1910"/>
      <c r="P1910"/>
      <c r="Q1910"/>
    </row>
    <row r="1911" spans="2:17">
      <c r="B1911"/>
      <c r="C1911"/>
      <c r="D1911"/>
      <c r="E1911"/>
      <c r="F1911"/>
      <c r="G1911"/>
      <c r="H1911"/>
      <c r="I1911"/>
      <c r="J1911"/>
      <c r="K1911"/>
      <c r="L1911"/>
      <c r="M1911"/>
      <c r="N1911"/>
      <c r="O1911"/>
      <c r="P1911"/>
      <c r="Q1911"/>
    </row>
    <row r="1912" spans="2:17">
      <c r="B1912"/>
      <c r="C1912"/>
      <c r="D1912"/>
      <c r="E1912"/>
      <c r="F1912"/>
      <c r="G1912"/>
      <c r="H1912"/>
      <c r="I1912"/>
      <c r="J1912"/>
      <c r="K1912"/>
      <c r="L1912"/>
      <c r="M1912"/>
      <c r="N1912"/>
      <c r="O1912"/>
      <c r="P1912"/>
      <c r="Q1912"/>
    </row>
    <row r="1913" spans="2:17">
      <c r="B1913"/>
      <c r="C1913"/>
      <c r="D1913"/>
      <c r="E1913"/>
      <c r="F1913"/>
      <c r="G1913"/>
      <c r="H1913"/>
      <c r="I1913"/>
      <c r="J1913"/>
      <c r="K1913"/>
      <c r="L1913"/>
      <c r="M1913"/>
      <c r="N1913"/>
      <c r="O1913"/>
      <c r="P1913"/>
      <c r="Q1913"/>
    </row>
    <row r="1914" spans="2:17">
      <c r="B1914"/>
      <c r="C1914"/>
      <c r="D1914"/>
      <c r="E1914"/>
      <c r="F1914"/>
      <c r="G1914"/>
      <c r="H1914"/>
      <c r="I1914"/>
      <c r="J1914"/>
      <c r="K1914"/>
      <c r="L1914"/>
      <c r="M1914"/>
      <c r="N1914"/>
      <c r="O1914"/>
      <c r="P1914"/>
      <c r="Q1914"/>
    </row>
    <row r="1915" spans="2:17">
      <c r="B1915"/>
      <c r="C1915"/>
      <c r="D1915"/>
      <c r="E1915"/>
      <c r="F1915"/>
      <c r="G1915"/>
      <c r="H1915"/>
      <c r="I1915"/>
      <c r="J1915"/>
      <c r="K1915"/>
      <c r="L1915"/>
      <c r="M1915"/>
      <c r="N1915"/>
      <c r="O1915"/>
      <c r="P1915"/>
      <c r="Q1915"/>
    </row>
    <row r="1916" spans="2:17">
      <c r="B1916"/>
      <c r="C1916"/>
      <c r="D1916"/>
      <c r="E1916"/>
      <c r="F1916"/>
      <c r="G1916"/>
      <c r="H1916"/>
      <c r="I1916"/>
      <c r="J1916"/>
      <c r="K1916"/>
      <c r="L1916"/>
      <c r="M1916"/>
      <c r="N1916"/>
      <c r="O1916"/>
      <c r="P1916"/>
      <c r="Q1916"/>
    </row>
    <row r="1917" spans="2:17">
      <c r="B1917"/>
      <c r="C1917"/>
      <c r="D1917"/>
      <c r="E1917"/>
      <c r="F1917"/>
      <c r="G1917"/>
      <c r="H1917"/>
      <c r="I1917"/>
      <c r="J1917"/>
      <c r="K1917"/>
      <c r="L1917"/>
      <c r="M1917"/>
      <c r="N1917"/>
      <c r="O1917"/>
      <c r="P1917"/>
      <c r="Q1917"/>
    </row>
    <row r="1918" spans="2:17">
      <c r="B1918"/>
      <c r="C1918"/>
      <c r="D1918"/>
      <c r="E1918"/>
      <c r="F1918"/>
      <c r="G1918"/>
      <c r="H1918"/>
      <c r="I1918"/>
      <c r="J1918"/>
      <c r="K1918"/>
      <c r="L1918"/>
      <c r="M1918"/>
      <c r="N1918"/>
      <c r="O1918"/>
      <c r="P1918"/>
      <c r="Q1918"/>
    </row>
    <row r="1919" spans="2:17">
      <c r="B1919"/>
      <c r="C1919"/>
      <c r="D1919"/>
      <c r="E1919"/>
      <c r="F1919"/>
      <c r="G1919"/>
      <c r="H1919"/>
      <c r="I1919"/>
      <c r="J1919"/>
      <c r="K1919"/>
      <c r="L1919"/>
      <c r="M1919"/>
      <c r="N1919"/>
      <c r="O1919"/>
      <c r="P1919"/>
      <c r="Q1919"/>
    </row>
    <row r="1920" spans="2:17">
      <c r="B1920"/>
      <c r="C1920"/>
      <c r="D1920"/>
      <c r="E1920"/>
      <c r="F1920"/>
      <c r="G1920"/>
      <c r="H1920"/>
      <c r="I1920"/>
      <c r="J1920"/>
      <c r="K1920"/>
      <c r="L1920"/>
      <c r="M1920"/>
      <c r="N1920"/>
      <c r="O1920"/>
      <c r="P1920"/>
      <c r="Q1920"/>
    </row>
    <row r="1921" spans="2:17">
      <c r="B1921"/>
      <c r="C1921"/>
      <c r="D1921"/>
      <c r="E1921"/>
      <c r="F1921"/>
      <c r="G1921"/>
      <c r="H1921"/>
      <c r="I1921"/>
      <c r="J1921"/>
      <c r="K1921"/>
      <c r="L1921"/>
      <c r="M1921"/>
      <c r="N1921"/>
      <c r="O1921"/>
      <c r="P1921"/>
      <c r="Q1921"/>
    </row>
    <row r="1922" spans="2:17">
      <c r="B1922"/>
      <c r="C1922"/>
      <c r="D1922"/>
      <c r="E1922"/>
      <c r="F1922"/>
      <c r="G1922"/>
      <c r="H1922"/>
      <c r="I1922"/>
      <c r="J1922"/>
      <c r="K1922"/>
      <c r="L1922"/>
      <c r="M1922"/>
      <c r="N1922"/>
      <c r="O1922"/>
      <c r="P1922"/>
      <c r="Q1922"/>
    </row>
    <row r="1923" spans="2:17">
      <c r="B1923"/>
      <c r="C1923"/>
      <c r="D1923"/>
      <c r="E1923"/>
      <c r="F1923"/>
      <c r="G1923"/>
      <c r="H1923"/>
      <c r="I1923"/>
      <c r="J1923"/>
      <c r="K1923"/>
      <c r="L1923"/>
      <c r="M1923"/>
      <c r="N1923"/>
      <c r="O1923"/>
      <c r="P1923"/>
      <c r="Q1923"/>
    </row>
    <row r="1924" spans="2:17">
      <c r="B1924"/>
      <c r="C1924"/>
      <c r="D1924"/>
      <c r="E1924"/>
      <c r="F1924"/>
      <c r="G1924"/>
      <c r="H1924"/>
      <c r="I1924"/>
      <c r="J1924"/>
      <c r="K1924"/>
      <c r="L1924"/>
      <c r="M1924"/>
      <c r="N1924"/>
      <c r="O1924"/>
      <c r="P1924"/>
      <c r="Q1924"/>
    </row>
    <row r="1925" spans="2:17">
      <c r="B1925"/>
      <c r="C1925"/>
      <c r="D1925"/>
      <c r="E1925"/>
      <c r="F1925"/>
      <c r="G1925"/>
      <c r="H1925"/>
      <c r="I1925"/>
      <c r="J1925"/>
      <c r="K1925"/>
      <c r="L1925"/>
      <c r="M1925"/>
      <c r="N1925"/>
      <c r="O1925"/>
      <c r="P1925"/>
      <c r="Q1925"/>
    </row>
    <row r="1926" spans="2:17">
      <c r="B1926"/>
      <c r="C1926"/>
      <c r="D1926"/>
      <c r="E1926"/>
      <c r="F1926"/>
      <c r="G1926"/>
      <c r="H1926"/>
      <c r="I1926"/>
      <c r="J1926"/>
      <c r="K1926"/>
      <c r="L1926"/>
      <c r="M1926"/>
      <c r="N1926"/>
      <c r="O1926"/>
      <c r="P1926"/>
      <c r="Q1926"/>
    </row>
    <row r="1927" spans="2:17">
      <c r="B1927"/>
      <c r="C1927"/>
      <c r="D1927"/>
      <c r="E1927"/>
      <c r="F1927"/>
      <c r="G1927"/>
      <c r="H1927"/>
      <c r="I1927"/>
      <c r="J1927"/>
      <c r="K1927"/>
      <c r="L1927"/>
      <c r="M1927"/>
      <c r="N1927"/>
      <c r="O1927"/>
      <c r="P1927"/>
      <c r="Q1927"/>
    </row>
    <row r="1928" spans="2:17">
      <c r="B1928"/>
      <c r="C1928"/>
      <c r="D1928"/>
      <c r="E1928"/>
      <c r="F1928"/>
      <c r="G1928"/>
      <c r="H1928"/>
      <c r="I1928"/>
      <c r="J1928"/>
      <c r="K1928"/>
      <c r="L1928"/>
      <c r="M1928"/>
      <c r="N1928"/>
      <c r="O1928"/>
      <c r="P1928"/>
      <c r="Q1928"/>
    </row>
    <row r="1929" spans="2:17">
      <c r="B1929"/>
      <c r="C1929"/>
      <c r="D1929"/>
      <c r="E1929"/>
      <c r="F1929"/>
      <c r="G1929"/>
      <c r="H1929"/>
      <c r="I1929"/>
      <c r="J1929"/>
      <c r="K1929"/>
      <c r="L1929"/>
      <c r="M1929"/>
      <c r="N1929"/>
      <c r="O1929"/>
      <c r="P1929"/>
      <c r="Q1929"/>
    </row>
    <row r="1930" spans="2:17">
      <c r="B1930"/>
      <c r="C1930"/>
      <c r="D1930"/>
      <c r="E1930"/>
      <c r="F1930"/>
      <c r="G1930"/>
      <c r="H1930"/>
      <c r="I1930"/>
      <c r="J1930"/>
      <c r="K1930"/>
      <c r="L1930"/>
      <c r="M1930"/>
      <c r="N1930"/>
      <c r="O1930"/>
      <c r="P1930"/>
      <c r="Q1930"/>
    </row>
    <row r="1931" spans="2:17">
      <c r="B1931"/>
      <c r="C1931"/>
      <c r="D1931"/>
      <c r="E1931"/>
      <c r="F1931"/>
      <c r="G1931"/>
      <c r="H1931"/>
      <c r="I1931"/>
      <c r="J1931"/>
      <c r="K1931"/>
      <c r="L1931"/>
      <c r="M1931"/>
      <c r="N1931"/>
      <c r="O1931"/>
      <c r="P1931"/>
      <c r="Q1931"/>
    </row>
    <row r="1932" spans="2:17">
      <c r="B1932"/>
      <c r="C1932"/>
      <c r="D1932"/>
      <c r="E1932"/>
      <c r="F1932"/>
      <c r="G1932"/>
      <c r="H1932"/>
      <c r="I1932"/>
      <c r="J1932"/>
      <c r="K1932"/>
      <c r="L1932"/>
      <c r="M1932"/>
      <c r="N1932"/>
      <c r="O1932"/>
      <c r="P1932"/>
      <c r="Q1932"/>
    </row>
    <row r="1933" spans="2:17">
      <c r="B1933"/>
      <c r="C1933"/>
      <c r="D1933"/>
      <c r="E1933"/>
      <c r="F1933"/>
      <c r="G1933"/>
      <c r="H1933"/>
      <c r="I1933"/>
      <c r="J1933"/>
      <c r="K1933"/>
      <c r="L1933"/>
      <c r="M1933"/>
      <c r="N1933"/>
      <c r="O1933"/>
      <c r="P1933"/>
      <c r="Q1933"/>
    </row>
    <row r="1934" spans="2:17">
      <c r="B1934"/>
      <c r="C1934"/>
      <c r="D1934"/>
      <c r="E1934"/>
      <c r="F1934"/>
      <c r="G1934"/>
      <c r="H1934"/>
      <c r="I1934"/>
      <c r="J1934"/>
      <c r="K1934"/>
      <c r="L1934"/>
      <c r="M1934"/>
      <c r="N1934"/>
      <c r="O1934"/>
      <c r="P1934"/>
      <c r="Q1934"/>
    </row>
    <row r="1935" spans="2:17">
      <c r="B1935"/>
      <c r="C1935"/>
      <c r="D1935"/>
      <c r="E1935"/>
      <c r="F1935"/>
      <c r="G1935"/>
      <c r="H1935"/>
      <c r="I1935"/>
      <c r="J1935"/>
      <c r="K1935"/>
      <c r="L1935"/>
      <c r="M1935"/>
      <c r="N1935"/>
      <c r="O1935"/>
      <c r="P1935"/>
      <c r="Q1935"/>
    </row>
    <row r="1936" spans="2:17">
      <c r="B1936"/>
      <c r="C1936"/>
      <c r="D1936"/>
      <c r="E1936"/>
      <c r="F1936"/>
      <c r="G1936"/>
      <c r="H1936"/>
      <c r="I1936"/>
      <c r="J1936"/>
      <c r="K1936"/>
      <c r="L1936"/>
      <c r="M1936"/>
      <c r="N1936"/>
      <c r="O1936"/>
      <c r="P1936"/>
      <c r="Q1936"/>
    </row>
    <row r="1937" spans="2:17">
      <c r="B1937"/>
      <c r="C1937"/>
      <c r="D1937"/>
      <c r="E1937"/>
      <c r="F1937"/>
      <c r="G1937"/>
      <c r="H1937"/>
      <c r="I1937"/>
      <c r="J1937"/>
      <c r="K1937"/>
      <c r="L1937"/>
      <c r="M1937"/>
      <c r="N1937"/>
      <c r="O1937"/>
      <c r="P1937"/>
      <c r="Q1937"/>
    </row>
    <row r="1938" spans="2:17">
      <c r="B1938"/>
      <c r="C1938"/>
      <c r="D1938"/>
      <c r="E1938"/>
      <c r="F1938"/>
      <c r="G1938"/>
      <c r="H1938"/>
      <c r="I1938"/>
      <c r="J1938"/>
      <c r="K1938"/>
      <c r="L1938"/>
      <c r="M1938"/>
      <c r="N1938"/>
      <c r="O1938"/>
      <c r="P1938"/>
      <c r="Q1938"/>
    </row>
    <row r="1939" spans="2:17">
      <c r="B1939"/>
      <c r="C1939"/>
      <c r="D1939"/>
      <c r="E1939"/>
      <c r="F1939"/>
      <c r="G1939"/>
      <c r="H1939"/>
      <c r="I1939"/>
      <c r="J1939"/>
      <c r="K1939"/>
      <c r="L1939"/>
      <c r="M1939"/>
      <c r="N1939"/>
      <c r="O1939"/>
      <c r="P1939"/>
      <c r="Q1939"/>
    </row>
    <row r="1940" spans="2:17">
      <c r="B1940"/>
      <c r="C1940"/>
      <c r="D1940"/>
      <c r="E1940"/>
      <c r="F1940"/>
      <c r="G1940"/>
      <c r="H1940"/>
      <c r="I1940"/>
      <c r="J1940"/>
      <c r="K1940"/>
      <c r="L1940"/>
      <c r="M1940"/>
      <c r="N1940"/>
      <c r="O1940"/>
      <c r="P1940"/>
      <c r="Q1940"/>
    </row>
    <row r="1941" spans="2:17">
      <c r="B1941"/>
      <c r="C1941"/>
      <c r="D1941"/>
      <c r="E1941"/>
      <c r="F1941"/>
      <c r="G1941"/>
      <c r="H1941"/>
      <c r="I1941"/>
      <c r="J1941"/>
      <c r="K1941"/>
      <c r="L1941"/>
      <c r="M1941"/>
      <c r="N1941"/>
      <c r="O1941"/>
      <c r="P1941"/>
      <c r="Q1941"/>
    </row>
    <row r="1942" spans="2:17">
      <c r="B1942"/>
      <c r="C1942"/>
      <c r="D1942"/>
      <c r="E1942"/>
      <c r="F1942"/>
      <c r="G1942"/>
      <c r="H1942"/>
      <c r="I1942"/>
      <c r="J1942"/>
      <c r="K1942"/>
      <c r="L1942"/>
      <c r="M1942"/>
      <c r="N1942"/>
      <c r="O1942"/>
      <c r="P1942"/>
      <c r="Q1942"/>
    </row>
    <row r="1943" spans="2:17">
      <c r="B1943"/>
      <c r="C1943"/>
      <c r="D1943"/>
      <c r="E1943"/>
      <c r="F1943"/>
      <c r="G1943"/>
      <c r="H1943"/>
      <c r="I1943"/>
      <c r="J1943"/>
      <c r="K1943"/>
      <c r="L1943"/>
      <c r="M1943"/>
      <c r="N1943"/>
      <c r="O1943"/>
      <c r="P1943"/>
      <c r="Q1943"/>
    </row>
    <row r="1944" spans="2:17">
      <c r="B1944"/>
      <c r="C1944"/>
      <c r="D1944"/>
      <c r="E1944"/>
      <c r="F1944"/>
      <c r="G1944"/>
      <c r="H1944"/>
      <c r="I1944"/>
      <c r="J1944"/>
      <c r="K1944"/>
      <c r="L1944"/>
      <c r="M1944"/>
      <c r="N1944"/>
      <c r="O1944"/>
      <c r="P1944"/>
      <c r="Q1944"/>
    </row>
    <row r="1945" spans="2:17">
      <c r="B1945"/>
      <c r="C1945"/>
      <c r="D1945"/>
      <c r="E1945"/>
      <c r="F1945"/>
      <c r="G1945"/>
      <c r="H1945"/>
      <c r="I1945"/>
      <c r="J1945"/>
      <c r="K1945"/>
      <c r="L1945"/>
      <c r="M1945"/>
      <c r="N1945"/>
      <c r="O1945"/>
      <c r="P1945"/>
      <c r="Q1945"/>
    </row>
    <row r="1946" spans="2:17">
      <c r="B1946"/>
      <c r="C1946"/>
      <c r="D1946"/>
      <c r="E1946"/>
      <c r="F1946"/>
      <c r="G1946"/>
      <c r="H1946"/>
      <c r="I1946"/>
      <c r="J1946"/>
      <c r="K1946"/>
      <c r="L1946"/>
      <c r="M1946"/>
      <c r="N1946"/>
      <c r="O1946"/>
      <c r="P1946"/>
      <c r="Q1946"/>
    </row>
    <row r="1947" spans="2:17">
      <c r="B1947"/>
      <c r="C1947"/>
      <c r="D1947"/>
      <c r="E1947"/>
      <c r="F1947"/>
      <c r="G1947"/>
      <c r="H1947"/>
      <c r="I1947"/>
      <c r="J1947"/>
      <c r="K1947"/>
      <c r="L1947"/>
      <c r="M1947"/>
      <c r="N1947"/>
      <c r="O1947"/>
      <c r="P1947"/>
      <c r="Q1947"/>
    </row>
    <row r="1948" spans="2:17">
      <c r="B1948"/>
      <c r="C1948"/>
      <c r="D1948"/>
      <c r="E1948"/>
      <c r="F1948"/>
      <c r="G1948"/>
      <c r="H1948"/>
      <c r="I1948"/>
      <c r="J1948"/>
      <c r="K1948"/>
      <c r="L1948"/>
      <c r="M1948"/>
      <c r="N1948"/>
      <c r="O1948"/>
      <c r="P1948"/>
      <c r="Q1948"/>
    </row>
    <row r="1949" spans="2:17">
      <c r="B1949"/>
      <c r="C1949"/>
      <c r="D1949"/>
      <c r="E1949"/>
      <c r="F1949"/>
      <c r="G1949"/>
      <c r="H1949"/>
      <c r="I1949"/>
      <c r="J1949"/>
      <c r="K1949"/>
      <c r="L1949"/>
      <c r="M1949"/>
      <c r="N1949"/>
      <c r="O1949"/>
      <c r="P1949"/>
      <c r="Q1949"/>
    </row>
    <row r="1950" spans="2:17">
      <c r="B1950"/>
      <c r="C1950"/>
      <c r="D1950"/>
      <c r="E1950"/>
      <c r="F1950"/>
      <c r="G1950"/>
      <c r="H1950"/>
      <c r="I1950"/>
      <c r="J1950"/>
      <c r="K1950"/>
      <c r="L1950"/>
      <c r="M1950"/>
      <c r="N1950"/>
      <c r="O1950"/>
      <c r="P1950"/>
      <c r="Q1950"/>
    </row>
    <row r="1951" spans="2:17">
      <c r="B1951"/>
      <c r="C1951"/>
      <c r="D1951"/>
      <c r="E1951"/>
      <c r="F1951"/>
      <c r="G1951"/>
      <c r="H1951"/>
      <c r="I1951"/>
      <c r="J1951"/>
      <c r="K1951"/>
      <c r="L1951"/>
      <c r="M1951"/>
      <c r="N1951"/>
      <c r="O1951"/>
      <c r="P1951"/>
      <c r="Q1951"/>
    </row>
    <row r="1952" spans="2:17">
      <c r="B1952"/>
      <c r="C1952"/>
      <c r="D1952"/>
      <c r="E1952"/>
      <c r="F1952"/>
      <c r="G1952"/>
      <c r="H1952"/>
      <c r="I1952"/>
      <c r="J1952"/>
      <c r="K1952"/>
      <c r="L1952"/>
      <c r="M1952"/>
      <c r="N1952"/>
      <c r="O1952"/>
      <c r="P1952"/>
      <c r="Q1952"/>
    </row>
    <row r="1953" spans="2:17">
      <c r="B1953"/>
      <c r="C1953"/>
      <c r="D1953"/>
      <c r="E1953"/>
      <c r="F1953"/>
      <c r="G1953"/>
      <c r="H1953"/>
      <c r="I1953"/>
      <c r="J1953"/>
      <c r="K1953"/>
      <c r="L1953"/>
      <c r="M1953"/>
      <c r="N1953"/>
      <c r="O1953"/>
      <c r="P1953"/>
      <c r="Q1953"/>
    </row>
    <row r="1954" spans="2:17">
      <c r="B1954"/>
      <c r="C1954"/>
      <c r="D1954"/>
      <c r="E1954"/>
      <c r="F1954"/>
      <c r="G1954"/>
      <c r="H1954"/>
      <c r="I1954"/>
      <c r="J1954"/>
      <c r="K1954"/>
      <c r="L1954"/>
      <c r="M1954"/>
      <c r="N1954"/>
      <c r="O1954"/>
      <c r="P1954"/>
      <c r="Q1954"/>
    </row>
    <row r="1955" spans="2:17">
      <c r="B1955"/>
      <c r="C1955"/>
      <c r="D1955"/>
      <c r="E1955"/>
      <c r="F1955"/>
      <c r="G1955"/>
      <c r="H1955"/>
      <c r="I1955"/>
      <c r="J1955"/>
      <c r="K1955"/>
      <c r="L1955"/>
      <c r="M1955"/>
      <c r="N1955"/>
      <c r="O1955"/>
      <c r="P1955"/>
      <c r="Q1955"/>
    </row>
    <row r="1956" spans="2:17">
      <c r="B1956"/>
      <c r="C1956"/>
      <c r="D1956"/>
      <c r="E1956"/>
      <c r="F1956"/>
      <c r="G1956"/>
      <c r="H1956"/>
      <c r="I1956"/>
      <c r="J1956"/>
      <c r="K1956"/>
      <c r="L1956"/>
      <c r="M1956"/>
      <c r="N1956"/>
      <c r="O1956"/>
      <c r="P1956"/>
      <c r="Q1956"/>
    </row>
    <row r="1957" spans="2:17">
      <c r="B1957"/>
      <c r="C1957"/>
      <c r="D1957"/>
      <c r="E1957"/>
      <c r="F1957"/>
      <c r="G1957"/>
      <c r="H1957"/>
      <c r="I1957"/>
      <c r="J1957"/>
      <c r="K1957"/>
      <c r="L1957"/>
      <c r="M1957"/>
      <c r="N1957"/>
      <c r="O1957"/>
      <c r="P1957"/>
      <c r="Q1957"/>
    </row>
    <row r="1958" spans="2:17">
      <c r="B1958"/>
      <c r="C1958"/>
      <c r="D1958"/>
      <c r="E1958"/>
      <c r="F1958"/>
      <c r="G1958"/>
      <c r="H1958"/>
      <c r="I1958"/>
      <c r="J1958"/>
      <c r="K1958"/>
      <c r="L1958"/>
      <c r="M1958"/>
      <c r="N1958"/>
      <c r="O1958"/>
      <c r="P1958"/>
      <c r="Q1958"/>
    </row>
    <row r="1959" spans="2:17">
      <c r="B1959"/>
      <c r="C1959"/>
      <c r="D1959"/>
      <c r="E1959"/>
      <c r="F1959"/>
      <c r="G1959"/>
      <c r="H1959"/>
      <c r="I1959"/>
      <c r="J1959"/>
      <c r="K1959"/>
      <c r="L1959"/>
      <c r="M1959"/>
      <c r="N1959"/>
      <c r="O1959"/>
      <c r="P1959"/>
      <c r="Q1959"/>
    </row>
    <row r="1960" spans="2:17">
      <c r="B1960"/>
      <c r="C1960"/>
      <c r="D1960"/>
      <c r="E1960"/>
      <c r="F1960"/>
      <c r="G1960"/>
      <c r="H1960"/>
      <c r="I1960"/>
      <c r="J1960"/>
      <c r="K1960"/>
      <c r="L1960"/>
      <c r="M1960"/>
      <c r="N1960"/>
      <c r="O1960"/>
      <c r="P1960"/>
      <c r="Q1960"/>
    </row>
    <row r="1961" spans="2:17">
      <c r="B1961"/>
      <c r="C1961"/>
      <c r="D1961"/>
      <c r="E1961"/>
      <c r="F1961"/>
      <c r="G1961"/>
      <c r="H1961"/>
      <c r="I1961"/>
      <c r="J1961"/>
      <c r="K1961"/>
      <c r="L1961"/>
      <c r="M1961"/>
      <c r="N1961"/>
      <c r="O1961"/>
      <c r="P1961"/>
      <c r="Q1961"/>
    </row>
    <row r="1962" spans="2:17">
      <c r="B1962"/>
      <c r="C1962"/>
      <c r="D1962"/>
      <c r="E1962"/>
      <c r="F1962"/>
      <c r="G1962"/>
      <c r="H1962"/>
      <c r="I1962"/>
      <c r="J1962"/>
      <c r="K1962"/>
      <c r="L1962"/>
      <c r="M1962"/>
      <c r="N1962"/>
      <c r="O1962"/>
      <c r="P1962"/>
      <c r="Q1962"/>
    </row>
    <row r="1963" spans="2:17">
      <c r="B1963"/>
      <c r="C1963"/>
      <c r="D1963"/>
      <c r="E1963"/>
      <c r="F1963"/>
      <c r="G1963"/>
      <c r="H1963"/>
      <c r="I1963"/>
      <c r="J1963"/>
      <c r="K1963"/>
      <c r="L1963"/>
      <c r="M1963"/>
      <c r="N1963"/>
      <c r="O1963"/>
      <c r="P1963"/>
      <c r="Q1963"/>
    </row>
    <row r="1964" spans="2:17">
      <c r="B1964"/>
      <c r="C1964"/>
      <c r="D1964"/>
      <c r="E1964"/>
      <c r="F1964"/>
      <c r="G1964"/>
      <c r="H1964"/>
      <c r="I1964"/>
      <c r="J1964"/>
      <c r="K1964"/>
      <c r="L1964"/>
      <c r="M1964"/>
      <c r="N1964"/>
      <c r="O1964"/>
      <c r="P1964"/>
      <c r="Q1964"/>
    </row>
    <row r="1965" spans="2:17">
      <c r="B1965"/>
      <c r="C1965"/>
      <c r="D1965"/>
      <c r="E1965"/>
      <c r="F1965"/>
      <c r="G1965"/>
      <c r="H1965"/>
      <c r="I1965"/>
      <c r="J1965"/>
      <c r="K1965"/>
      <c r="L1965"/>
      <c r="M1965"/>
      <c r="N1965"/>
      <c r="O1965"/>
      <c r="P1965"/>
      <c r="Q1965"/>
    </row>
    <row r="1966" spans="2:17">
      <c r="B1966"/>
      <c r="C1966"/>
      <c r="D1966"/>
      <c r="E1966"/>
      <c r="F1966"/>
      <c r="G1966"/>
      <c r="H1966"/>
      <c r="I1966"/>
      <c r="J1966"/>
      <c r="K1966"/>
      <c r="L1966"/>
      <c r="M1966"/>
      <c r="N1966"/>
      <c r="O1966"/>
      <c r="P1966"/>
      <c r="Q1966"/>
    </row>
    <row r="1967" spans="2:17">
      <c r="B1967"/>
      <c r="C1967"/>
      <c r="D1967"/>
      <c r="E1967"/>
      <c r="F1967"/>
      <c r="G1967"/>
      <c r="H1967"/>
      <c r="I1967"/>
      <c r="J1967"/>
      <c r="K1967"/>
      <c r="L1967"/>
      <c r="M1967"/>
      <c r="N1967"/>
      <c r="O1967"/>
      <c r="P1967"/>
      <c r="Q1967"/>
    </row>
    <row r="1968" spans="2:17">
      <c r="B1968"/>
      <c r="C1968"/>
      <c r="D1968"/>
      <c r="E1968"/>
      <c r="F1968"/>
      <c r="G1968"/>
      <c r="H1968"/>
      <c r="I1968"/>
      <c r="J1968"/>
      <c r="K1968"/>
      <c r="L1968"/>
      <c r="M1968"/>
      <c r="N1968"/>
      <c r="O1968"/>
      <c r="P1968"/>
      <c r="Q1968"/>
    </row>
    <row r="1969" spans="2:17">
      <c r="B1969"/>
      <c r="C1969"/>
      <c r="D1969"/>
      <c r="E1969"/>
      <c r="F1969"/>
      <c r="G1969"/>
      <c r="H1969"/>
      <c r="I1969"/>
      <c r="J1969"/>
      <c r="K1969"/>
      <c r="L1969"/>
      <c r="M1969"/>
      <c r="N1969"/>
      <c r="O1969"/>
      <c r="P1969"/>
      <c r="Q1969"/>
    </row>
    <row r="1970" spans="2:17">
      <c r="B1970"/>
      <c r="C1970"/>
      <c r="D1970"/>
      <c r="E1970"/>
      <c r="F1970"/>
      <c r="G1970"/>
      <c r="H1970"/>
      <c r="I1970"/>
      <c r="J1970"/>
      <c r="K1970"/>
      <c r="L1970"/>
      <c r="M1970"/>
      <c r="N1970"/>
      <c r="O1970"/>
      <c r="P1970"/>
      <c r="Q1970"/>
    </row>
    <row r="1971" spans="2:17">
      <c r="B1971"/>
      <c r="C1971"/>
      <c r="D1971"/>
      <c r="E1971"/>
      <c r="F1971"/>
      <c r="G1971"/>
      <c r="H1971"/>
      <c r="I1971"/>
      <c r="J1971"/>
      <c r="K1971"/>
      <c r="L1971"/>
      <c r="M1971"/>
      <c r="N1971"/>
      <c r="O1971"/>
      <c r="P1971"/>
      <c r="Q1971"/>
    </row>
    <row r="1972" spans="2:17">
      <c r="B1972"/>
      <c r="C1972"/>
      <c r="D1972"/>
      <c r="E1972"/>
      <c r="F1972"/>
      <c r="G1972"/>
      <c r="H1972"/>
      <c r="I1972"/>
      <c r="J1972"/>
      <c r="K1972"/>
      <c r="L1972"/>
      <c r="M1972"/>
      <c r="N1972"/>
      <c r="O1972"/>
      <c r="P1972"/>
      <c r="Q1972"/>
    </row>
    <row r="1973" spans="2:17">
      <c r="B1973"/>
      <c r="C1973"/>
      <c r="D1973"/>
      <c r="E1973"/>
      <c r="F1973"/>
      <c r="G1973"/>
      <c r="H1973"/>
      <c r="I1973"/>
      <c r="J1973"/>
      <c r="K1973"/>
      <c r="L1973"/>
      <c r="M1973"/>
      <c r="N1973"/>
      <c r="O1973"/>
      <c r="P1973"/>
      <c r="Q1973"/>
    </row>
    <row r="1974" spans="2:17">
      <c r="B1974"/>
      <c r="C1974"/>
      <c r="D1974"/>
      <c r="E1974"/>
      <c r="F1974"/>
      <c r="G1974"/>
      <c r="H1974"/>
      <c r="I1974"/>
      <c r="J1974"/>
      <c r="K1974"/>
      <c r="L1974"/>
      <c r="M1974"/>
      <c r="N1974"/>
      <c r="O1974"/>
      <c r="P1974"/>
      <c r="Q1974"/>
    </row>
    <row r="1975" spans="2:17">
      <c r="B1975"/>
      <c r="C1975"/>
      <c r="D1975"/>
      <c r="E1975"/>
      <c r="F1975"/>
      <c r="G1975"/>
      <c r="H1975"/>
      <c r="I1975"/>
      <c r="J1975"/>
      <c r="K1975"/>
      <c r="L1975"/>
      <c r="M1975"/>
      <c r="N1975"/>
      <c r="O1975"/>
      <c r="P1975"/>
      <c r="Q1975"/>
    </row>
    <row r="1976" spans="2:17">
      <c r="B1976"/>
      <c r="C1976"/>
      <c r="D1976"/>
      <c r="E1976"/>
      <c r="F1976"/>
      <c r="G1976"/>
      <c r="H1976"/>
      <c r="I1976"/>
      <c r="J1976"/>
      <c r="K1976"/>
      <c r="L1976"/>
      <c r="M1976"/>
      <c r="N1976"/>
      <c r="O1976"/>
      <c r="P1976"/>
      <c r="Q1976"/>
    </row>
    <row r="1977" spans="2:17">
      <c r="B1977"/>
      <c r="C1977"/>
      <c r="D1977"/>
      <c r="E1977"/>
      <c r="F1977"/>
      <c r="G1977"/>
      <c r="H1977"/>
      <c r="I1977"/>
      <c r="J1977"/>
      <c r="K1977"/>
      <c r="L1977"/>
      <c r="M1977"/>
      <c r="N1977"/>
      <c r="O1977"/>
      <c r="P1977"/>
      <c r="Q1977"/>
    </row>
    <row r="1978" spans="2:17">
      <c r="B1978"/>
      <c r="C1978"/>
      <c r="D1978"/>
      <c r="E1978"/>
      <c r="F1978"/>
      <c r="G1978"/>
      <c r="H1978"/>
      <c r="I1978"/>
      <c r="J1978"/>
      <c r="K1978"/>
      <c r="L1978"/>
      <c r="M1978"/>
      <c r="N1978"/>
      <c r="O1978"/>
      <c r="P1978"/>
      <c r="Q1978"/>
    </row>
    <row r="1979" spans="2:17">
      <c r="B1979"/>
      <c r="C1979"/>
      <c r="D1979"/>
      <c r="E1979"/>
      <c r="F1979"/>
      <c r="G1979"/>
      <c r="H1979"/>
      <c r="I1979"/>
      <c r="J1979"/>
      <c r="K1979"/>
      <c r="L1979"/>
      <c r="M1979"/>
      <c r="N1979"/>
      <c r="O1979"/>
      <c r="P1979"/>
      <c r="Q1979"/>
    </row>
    <row r="1980" spans="2:17">
      <c r="B1980"/>
      <c r="C1980"/>
      <c r="D1980"/>
      <c r="E1980"/>
      <c r="F1980"/>
      <c r="G1980"/>
      <c r="H1980"/>
      <c r="I1980"/>
      <c r="J1980"/>
      <c r="K1980"/>
      <c r="L1980"/>
      <c r="M1980"/>
      <c r="N1980"/>
      <c r="O1980"/>
      <c r="P1980"/>
      <c r="Q1980"/>
    </row>
    <row r="1981" spans="2:17">
      <c r="B1981"/>
      <c r="C1981"/>
      <c r="D1981"/>
      <c r="E1981"/>
      <c r="F1981"/>
      <c r="G1981"/>
      <c r="H1981"/>
      <c r="I1981"/>
      <c r="J1981"/>
      <c r="K1981"/>
      <c r="L1981"/>
      <c r="M1981"/>
      <c r="N1981"/>
      <c r="O1981"/>
      <c r="P1981"/>
      <c r="Q1981"/>
    </row>
    <row r="1982" spans="2:17">
      <c r="B1982"/>
      <c r="C1982"/>
      <c r="D1982"/>
      <c r="E1982"/>
      <c r="F1982"/>
      <c r="G1982"/>
      <c r="H1982"/>
      <c r="I1982"/>
      <c r="J1982"/>
      <c r="K1982"/>
      <c r="L1982"/>
      <c r="M1982"/>
      <c r="N1982"/>
      <c r="O1982"/>
      <c r="P1982"/>
      <c r="Q1982"/>
    </row>
    <row r="1983" spans="2:17">
      <c r="B1983"/>
      <c r="C1983"/>
      <c r="D1983"/>
      <c r="E1983"/>
      <c r="F1983"/>
      <c r="G1983"/>
      <c r="H1983"/>
      <c r="I1983"/>
      <c r="J1983"/>
      <c r="K1983"/>
      <c r="L1983"/>
      <c r="M1983"/>
      <c r="N1983"/>
      <c r="O1983"/>
      <c r="P1983"/>
      <c r="Q1983"/>
    </row>
    <row r="1984" spans="2:17">
      <c r="B1984"/>
      <c r="C1984"/>
      <c r="D1984"/>
      <c r="E1984"/>
      <c r="F1984"/>
      <c r="G1984"/>
      <c r="H1984"/>
      <c r="I1984"/>
      <c r="J1984"/>
      <c r="K1984"/>
      <c r="L1984"/>
      <c r="M1984"/>
      <c r="N1984"/>
      <c r="O1984"/>
      <c r="P1984"/>
      <c r="Q1984"/>
    </row>
    <row r="1985" spans="2:17">
      <c r="B1985"/>
      <c r="C1985"/>
      <c r="D1985"/>
      <c r="E1985"/>
      <c r="F1985"/>
      <c r="G1985"/>
      <c r="H1985"/>
      <c r="I1985"/>
      <c r="J1985"/>
      <c r="K1985"/>
      <c r="L1985"/>
      <c r="M1985"/>
      <c r="N1985"/>
      <c r="O1985"/>
      <c r="P1985"/>
      <c r="Q1985"/>
    </row>
    <row r="1986" spans="2:17">
      <c r="B1986"/>
      <c r="C1986"/>
      <c r="D1986"/>
      <c r="E1986"/>
      <c r="F1986"/>
      <c r="G1986"/>
      <c r="H1986"/>
      <c r="I1986"/>
      <c r="J1986"/>
      <c r="K1986"/>
      <c r="L1986"/>
      <c r="M1986"/>
      <c r="N1986"/>
      <c r="O1986"/>
      <c r="P1986"/>
      <c r="Q1986"/>
    </row>
    <row r="1987" spans="2:17">
      <c r="B1987"/>
      <c r="C1987"/>
      <c r="D1987"/>
      <c r="E1987"/>
      <c r="F1987"/>
      <c r="G1987"/>
      <c r="H1987"/>
      <c r="I1987"/>
      <c r="J1987"/>
      <c r="K1987"/>
      <c r="L1987"/>
      <c r="M1987"/>
      <c r="N1987"/>
      <c r="O1987"/>
      <c r="P1987"/>
      <c r="Q1987"/>
    </row>
    <row r="1988" spans="2:17">
      <c r="B1988"/>
      <c r="C1988"/>
      <c r="D1988"/>
      <c r="E1988"/>
      <c r="F1988"/>
      <c r="G1988"/>
      <c r="H1988"/>
      <c r="I1988"/>
      <c r="J1988"/>
      <c r="K1988"/>
      <c r="L1988"/>
      <c r="M1988"/>
      <c r="N1988"/>
      <c r="O1988"/>
      <c r="P1988"/>
      <c r="Q1988"/>
    </row>
    <row r="1989" spans="2:17">
      <c r="B1989"/>
      <c r="C1989"/>
      <c r="D1989"/>
      <c r="E1989"/>
      <c r="F1989"/>
      <c r="G1989"/>
      <c r="H1989"/>
      <c r="I1989"/>
      <c r="J1989"/>
      <c r="K1989"/>
      <c r="L1989"/>
      <c r="M1989"/>
      <c r="N1989"/>
      <c r="O1989"/>
      <c r="P1989"/>
      <c r="Q1989"/>
    </row>
    <row r="1990" spans="2:17">
      <c r="B1990"/>
      <c r="C1990"/>
      <c r="D1990"/>
      <c r="E1990"/>
      <c r="F1990"/>
      <c r="G1990"/>
      <c r="H1990"/>
      <c r="I1990"/>
      <c r="J1990"/>
      <c r="K1990"/>
      <c r="L1990"/>
      <c r="M1990"/>
      <c r="N1990"/>
      <c r="O1990"/>
      <c r="P1990"/>
      <c r="Q1990"/>
    </row>
    <row r="1991" spans="2:17">
      <c r="B1991"/>
      <c r="C1991"/>
      <c r="D1991"/>
      <c r="E1991"/>
      <c r="F1991"/>
      <c r="G1991"/>
      <c r="H1991"/>
      <c r="I1991"/>
      <c r="J1991"/>
      <c r="K1991"/>
      <c r="L1991"/>
      <c r="M1991"/>
      <c r="N1991"/>
      <c r="O1991"/>
      <c r="P1991"/>
      <c r="Q1991"/>
    </row>
    <row r="1992" spans="2:17">
      <c r="B1992"/>
      <c r="C1992"/>
      <c r="D1992"/>
      <c r="E1992"/>
      <c r="F1992"/>
      <c r="G1992"/>
      <c r="H1992"/>
      <c r="I1992"/>
      <c r="J1992"/>
      <c r="K1992"/>
      <c r="L1992"/>
      <c r="M1992"/>
      <c r="N1992"/>
      <c r="O1992"/>
      <c r="P1992"/>
      <c r="Q1992"/>
    </row>
    <row r="1993" spans="2:17">
      <c r="B1993"/>
      <c r="C1993"/>
      <c r="D1993"/>
      <c r="E1993"/>
      <c r="F1993"/>
      <c r="G1993"/>
      <c r="H1993"/>
      <c r="I1993"/>
      <c r="J1993"/>
      <c r="K1993"/>
      <c r="L1993"/>
      <c r="M1993"/>
      <c r="N1993"/>
      <c r="O1993"/>
      <c r="P1993"/>
      <c r="Q1993"/>
    </row>
    <row r="1994" spans="2:17">
      <c r="B1994"/>
      <c r="C1994"/>
      <c r="D1994"/>
      <c r="E1994"/>
      <c r="F1994"/>
      <c r="G1994"/>
      <c r="H1994"/>
      <c r="I1994"/>
      <c r="J1994"/>
      <c r="K1994"/>
      <c r="L1994"/>
      <c r="M1994"/>
      <c r="N1994"/>
      <c r="O1994"/>
      <c r="P1994"/>
      <c r="Q1994"/>
    </row>
    <row r="1995" spans="2:17">
      <c r="B1995"/>
      <c r="C1995"/>
      <c r="D1995"/>
      <c r="E1995"/>
      <c r="F1995"/>
      <c r="G1995"/>
      <c r="H1995"/>
      <c r="I1995"/>
      <c r="J1995"/>
      <c r="K1995"/>
      <c r="L1995"/>
      <c r="M1995"/>
      <c r="N1995"/>
      <c r="O1995"/>
      <c r="P1995"/>
      <c r="Q1995"/>
    </row>
    <row r="1996" spans="2:17">
      <c r="B1996"/>
      <c r="C1996"/>
      <c r="D1996"/>
      <c r="E1996"/>
      <c r="F1996"/>
      <c r="G1996"/>
      <c r="H1996"/>
      <c r="I1996"/>
      <c r="J1996"/>
      <c r="K1996"/>
      <c r="L1996"/>
      <c r="M1996"/>
      <c r="N1996"/>
      <c r="O1996"/>
      <c r="P1996"/>
      <c r="Q1996"/>
    </row>
    <row r="1997" spans="2:17">
      <c r="B1997"/>
      <c r="C1997"/>
      <c r="D1997"/>
      <c r="E1997"/>
      <c r="F1997"/>
      <c r="G1997"/>
      <c r="H1997"/>
      <c r="I1997"/>
      <c r="J1997"/>
      <c r="K1997"/>
      <c r="L1997"/>
      <c r="M1997"/>
      <c r="N1997"/>
      <c r="O1997"/>
      <c r="P1997"/>
      <c r="Q1997"/>
    </row>
    <row r="1998" spans="2:17">
      <c r="B1998"/>
      <c r="C1998"/>
      <c r="D1998"/>
      <c r="E1998"/>
      <c r="F1998"/>
      <c r="G1998"/>
      <c r="H1998"/>
      <c r="I1998"/>
      <c r="J1998"/>
      <c r="K1998"/>
      <c r="L1998"/>
      <c r="M1998"/>
      <c r="N1998"/>
      <c r="O1998"/>
      <c r="P1998"/>
      <c r="Q1998"/>
    </row>
    <row r="1999" spans="2:17">
      <c r="B1999"/>
      <c r="C1999"/>
      <c r="D1999"/>
      <c r="E1999"/>
      <c r="F1999"/>
      <c r="G1999"/>
      <c r="H1999"/>
      <c r="I1999"/>
      <c r="J1999"/>
      <c r="K1999"/>
      <c r="L1999"/>
      <c r="M1999"/>
      <c r="N1999"/>
      <c r="O1999"/>
      <c r="P1999"/>
      <c r="Q1999"/>
    </row>
    <row r="2000" spans="2:17">
      <c r="B2000"/>
      <c r="C2000"/>
      <c r="D2000"/>
      <c r="E2000"/>
      <c r="F2000"/>
      <c r="G2000"/>
      <c r="H2000"/>
      <c r="I2000"/>
      <c r="J2000"/>
      <c r="K2000"/>
      <c r="L2000"/>
      <c r="M2000"/>
      <c r="N2000"/>
      <c r="O2000"/>
      <c r="P2000"/>
      <c r="Q2000"/>
    </row>
    <row r="2001" spans="2:17">
      <c r="B2001"/>
      <c r="C2001"/>
      <c r="D2001"/>
      <c r="E2001"/>
      <c r="F2001"/>
      <c r="G2001"/>
      <c r="H2001"/>
      <c r="I2001"/>
      <c r="J2001"/>
      <c r="K2001"/>
      <c r="L2001"/>
      <c r="M2001"/>
      <c r="N2001"/>
      <c r="O2001"/>
      <c r="P2001"/>
      <c r="Q2001"/>
    </row>
    <row r="2002" spans="2:17">
      <c r="B2002"/>
      <c r="C2002"/>
      <c r="D2002"/>
      <c r="E2002"/>
      <c r="F2002"/>
      <c r="G2002"/>
      <c r="H2002"/>
      <c r="I2002"/>
      <c r="J2002"/>
      <c r="K2002"/>
      <c r="L2002"/>
      <c r="M2002"/>
      <c r="N2002"/>
      <c r="O2002"/>
      <c r="P2002"/>
      <c r="Q2002"/>
    </row>
    <row r="2003" spans="2:17">
      <c r="B2003"/>
      <c r="C2003"/>
      <c r="D2003"/>
      <c r="E2003"/>
      <c r="F2003"/>
      <c r="G2003"/>
      <c r="H2003"/>
      <c r="I2003"/>
      <c r="J2003"/>
      <c r="K2003"/>
      <c r="L2003"/>
      <c r="M2003"/>
      <c r="N2003"/>
      <c r="O2003"/>
      <c r="P2003"/>
      <c r="Q2003"/>
    </row>
    <row r="2004" spans="2:17">
      <c r="B2004"/>
      <c r="C2004"/>
      <c r="D2004"/>
      <c r="E2004"/>
      <c r="F2004"/>
      <c r="G2004"/>
      <c r="H2004"/>
      <c r="I2004"/>
      <c r="J2004"/>
      <c r="K2004"/>
      <c r="L2004"/>
      <c r="M2004"/>
      <c r="N2004"/>
      <c r="O2004"/>
      <c r="P2004"/>
      <c r="Q2004"/>
    </row>
    <row r="2005" spans="2:17">
      <c r="B2005"/>
      <c r="C2005"/>
      <c r="D2005"/>
      <c r="E2005"/>
      <c r="F2005"/>
      <c r="G2005"/>
      <c r="H2005"/>
      <c r="I2005"/>
      <c r="J2005"/>
      <c r="K2005"/>
      <c r="L2005"/>
      <c r="M2005"/>
      <c r="N2005"/>
      <c r="O2005"/>
      <c r="P2005"/>
      <c r="Q2005"/>
    </row>
    <row r="2006" spans="2:17">
      <c r="B2006"/>
      <c r="C2006"/>
      <c r="D2006"/>
      <c r="E2006"/>
      <c r="F2006"/>
      <c r="G2006"/>
      <c r="H2006"/>
      <c r="I2006"/>
      <c r="J2006"/>
      <c r="K2006"/>
      <c r="L2006"/>
      <c r="M2006"/>
      <c r="N2006"/>
      <c r="O2006"/>
      <c r="P2006"/>
      <c r="Q2006"/>
    </row>
    <row r="2007" spans="2:17">
      <c r="B2007"/>
      <c r="C2007"/>
      <c r="D2007"/>
      <c r="E2007"/>
      <c r="F2007"/>
      <c r="G2007"/>
      <c r="H2007"/>
      <c r="I2007"/>
      <c r="J2007"/>
      <c r="K2007"/>
      <c r="L2007"/>
      <c r="M2007"/>
      <c r="N2007"/>
      <c r="O2007"/>
      <c r="P2007"/>
      <c r="Q2007"/>
    </row>
    <row r="2008" spans="2:17">
      <c r="B2008"/>
      <c r="C2008"/>
      <c r="D2008"/>
      <c r="E2008"/>
      <c r="F2008"/>
      <c r="G2008"/>
      <c r="H2008"/>
      <c r="I2008"/>
      <c r="J2008"/>
      <c r="K2008"/>
      <c r="L2008"/>
      <c r="M2008"/>
      <c r="N2008"/>
      <c r="O2008"/>
      <c r="P2008"/>
      <c r="Q2008"/>
    </row>
    <row r="2009" spans="2:17">
      <c r="B2009"/>
      <c r="C2009"/>
      <c r="D2009"/>
      <c r="E2009"/>
      <c r="F2009"/>
      <c r="G2009"/>
      <c r="H2009"/>
      <c r="I2009"/>
      <c r="J2009"/>
      <c r="K2009"/>
      <c r="L2009"/>
      <c r="M2009"/>
      <c r="N2009"/>
      <c r="O2009"/>
      <c r="P2009"/>
      <c r="Q2009"/>
    </row>
    <row r="2010" spans="2:17">
      <c r="B2010"/>
      <c r="C2010"/>
      <c r="D2010"/>
      <c r="E2010"/>
      <c r="F2010"/>
      <c r="G2010"/>
      <c r="H2010"/>
      <c r="I2010"/>
      <c r="J2010"/>
      <c r="K2010"/>
      <c r="L2010"/>
      <c r="M2010"/>
      <c r="N2010"/>
      <c r="O2010"/>
      <c r="P2010"/>
      <c r="Q2010"/>
    </row>
    <row r="2011" spans="2:17">
      <c r="B2011"/>
      <c r="C2011"/>
      <c r="D2011"/>
      <c r="E2011"/>
      <c r="F2011"/>
      <c r="G2011"/>
      <c r="H2011"/>
      <c r="I2011"/>
      <c r="J2011"/>
      <c r="K2011"/>
      <c r="L2011"/>
      <c r="M2011"/>
      <c r="N2011"/>
      <c r="O2011"/>
      <c r="P2011"/>
      <c r="Q2011"/>
    </row>
    <row r="2012" spans="2:17">
      <c r="B2012"/>
      <c r="C2012"/>
      <c r="D2012"/>
      <c r="E2012"/>
      <c r="F2012"/>
      <c r="G2012"/>
      <c r="H2012"/>
      <c r="I2012"/>
      <c r="J2012"/>
      <c r="K2012"/>
      <c r="L2012"/>
      <c r="M2012"/>
      <c r="N2012"/>
      <c r="O2012"/>
      <c r="P2012"/>
      <c r="Q2012"/>
    </row>
    <row r="2013" spans="2:17">
      <c r="B2013"/>
      <c r="C2013"/>
      <c r="D2013"/>
      <c r="E2013"/>
      <c r="F2013"/>
      <c r="G2013"/>
      <c r="H2013"/>
      <c r="I2013"/>
      <c r="J2013"/>
      <c r="K2013"/>
      <c r="L2013"/>
      <c r="M2013"/>
      <c r="N2013"/>
      <c r="O2013"/>
      <c r="P2013"/>
      <c r="Q2013"/>
    </row>
    <row r="2014" spans="2:17">
      <c r="B2014"/>
      <c r="C2014"/>
      <c r="D2014"/>
      <c r="E2014"/>
      <c r="F2014"/>
      <c r="G2014"/>
      <c r="H2014"/>
      <c r="I2014"/>
      <c r="J2014"/>
      <c r="K2014"/>
      <c r="L2014"/>
      <c r="M2014"/>
      <c r="N2014"/>
      <c r="O2014"/>
      <c r="P2014"/>
      <c r="Q2014"/>
    </row>
    <row r="2015" spans="2:17">
      <c r="B2015"/>
      <c r="C2015"/>
      <c r="D2015"/>
      <c r="E2015"/>
      <c r="F2015"/>
      <c r="G2015"/>
      <c r="H2015"/>
      <c r="I2015"/>
      <c r="J2015"/>
      <c r="K2015"/>
      <c r="L2015"/>
      <c r="M2015"/>
      <c r="N2015"/>
      <c r="O2015"/>
      <c r="P2015"/>
      <c r="Q2015"/>
    </row>
    <row r="2016" spans="2:17">
      <c r="B2016"/>
      <c r="C2016"/>
      <c r="D2016"/>
      <c r="E2016"/>
      <c r="F2016"/>
      <c r="G2016"/>
      <c r="H2016"/>
      <c r="I2016"/>
      <c r="J2016"/>
      <c r="K2016"/>
      <c r="L2016"/>
      <c r="M2016"/>
      <c r="N2016"/>
      <c r="O2016"/>
      <c r="P2016"/>
      <c r="Q2016"/>
    </row>
    <row r="2017" spans="2:17">
      <c r="B2017"/>
      <c r="C2017"/>
      <c r="D2017"/>
      <c r="E2017"/>
      <c r="F2017"/>
      <c r="G2017"/>
      <c r="H2017"/>
      <c r="I2017"/>
      <c r="J2017"/>
      <c r="K2017"/>
      <c r="L2017"/>
      <c r="M2017"/>
      <c r="N2017"/>
      <c r="O2017"/>
      <c r="P2017"/>
      <c r="Q2017"/>
    </row>
    <row r="2018" spans="2:17">
      <c r="B2018"/>
      <c r="C2018"/>
      <c r="D2018"/>
      <c r="E2018"/>
      <c r="F2018"/>
      <c r="G2018"/>
      <c r="H2018"/>
      <c r="I2018"/>
      <c r="J2018"/>
      <c r="K2018"/>
      <c r="L2018"/>
      <c r="M2018"/>
      <c r="N2018"/>
      <c r="O2018"/>
      <c r="P2018"/>
      <c r="Q2018"/>
    </row>
    <row r="2019" spans="2:17">
      <c r="B2019"/>
      <c r="C2019"/>
      <c r="D2019"/>
      <c r="E2019"/>
      <c r="F2019"/>
      <c r="G2019"/>
      <c r="H2019"/>
      <c r="I2019"/>
      <c r="J2019"/>
      <c r="K2019"/>
      <c r="L2019"/>
      <c r="M2019"/>
      <c r="N2019"/>
      <c r="O2019"/>
      <c r="P2019"/>
      <c r="Q2019"/>
    </row>
    <row r="2020" spans="2:17">
      <c r="B2020"/>
      <c r="C2020"/>
      <c r="D2020"/>
      <c r="E2020"/>
      <c r="F2020"/>
      <c r="G2020"/>
      <c r="H2020"/>
      <c r="I2020"/>
      <c r="J2020"/>
      <c r="K2020"/>
      <c r="L2020"/>
      <c r="M2020"/>
      <c r="N2020"/>
      <c r="O2020"/>
      <c r="P2020"/>
      <c r="Q2020"/>
    </row>
    <row r="2021" spans="2:17">
      <c r="B2021"/>
      <c r="C2021"/>
      <c r="D2021"/>
      <c r="E2021"/>
      <c r="F2021"/>
      <c r="G2021"/>
      <c r="H2021"/>
      <c r="I2021"/>
      <c r="J2021"/>
      <c r="K2021"/>
      <c r="L2021"/>
      <c r="M2021"/>
      <c r="N2021"/>
      <c r="O2021"/>
      <c r="P2021"/>
      <c r="Q2021"/>
    </row>
    <row r="2022" spans="2:17">
      <c r="B2022"/>
      <c r="C2022"/>
      <c r="D2022"/>
      <c r="E2022"/>
      <c r="F2022"/>
      <c r="G2022"/>
      <c r="H2022"/>
      <c r="I2022"/>
      <c r="J2022"/>
      <c r="K2022"/>
      <c r="L2022"/>
      <c r="M2022"/>
      <c r="N2022"/>
      <c r="O2022"/>
      <c r="P2022"/>
      <c r="Q2022"/>
    </row>
    <row r="2023" spans="2:17">
      <c r="B2023"/>
      <c r="C2023"/>
      <c r="D2023"/>
      <c r="E2023"/>
      <c r="F2023"/>
      <c r="G2023"/>
      <c r="H2023"/>
      <c r="I2023"/>
      <c r="J2023"/>
      <c r="K2023"/>
      <c r="L2023"/>
      <c r="M2023"/>
      <c r="N2023"/>
      <c r="O2023"/>
      <c r="P2023"/>
      <c r="Q2023"/>
    </row>
    <row r="2024" spans="2:17">
      <c r="B2024"/>
      <c r="C2024"/>
      <c r="D2024"/>
      <c r="E2024"/>
      <c r="F2024"/>
      <c r="G2024"/>
      <c r="H2024"/>
      <c r="I2024"/>
      <c r="J2024"/>
      <c r="K2024"/>
      <c r="L2024"/>
      <c r="M2024"/>
      <c r="N2024"/>
      <c r="O2024"/>
      <c r="P2024"/>
      <c r="Q2024"/>
    </row>
    <row r="2025" spans="2:17">
      <c r="B2025"/>
      <c r="C2025"/>
      <c r="D2025"/>
      <c r="E2025"/>
      <c r="F2025"/>
      <c r="G2025"/>
      <c r="H2025"/>
      <c r="I2025"/>
      <c r="J2025"/>
      <c r="K2025"/>
      <c r="L2025"/>
      <c r="M2025"/>
      <c r="N2025"/>
      <c r="O2025"/>
      <c r="P2025"/>
      <c r="Q2025"/>
    </row>
    <row r="2026" spans="2:17">
      <c r="B2026"/>
      <c r="C2026"/>
      <c r="D2026"/>
      <c r="E2026"/>
      <c r="F2026"/>
      <c r="G2026"/>
      <c r="H2026"/>
      <c r="I2026"/>
      <c r="J2026"/>
      <c r="K2026"/>
      <c r="L2026"/>
      <c r="M2026"/>
      <c r="N2026"/>
      <c r="O2026"/>
      <c r="P2026"/>
      <c r="Q2026"/>
    </row>
    <row r="2027" spans="2:17">
      <c r="B2027"/>
      <c r="C2027"/>
      <c r="D2027"/>
      <c r="E2027"/>
      <c r="F2027"/>
      <c r="G2027"/>
      <c r="H2027"/>
      <c r="I2027"/>
      <c r="J2027"/>
      <c r="K2027"/>
      <c r="L2027"/>
      <c r="M2027"/>
      <c r="N2027"/>
      <c r="O2027"/>
      <c r="P2027"/>
      <c r="Q2027"/>
    </row>
    <row r="2028" spans="2:17">
      <c r="B2028"/>
      <c r="C2028"/>
      <c r="D2028"/>
      <c r="E2028"/>
      <c r="F2028"/>
      <c r="G2028"/>
      <c r="H2028"/>
      <c r="I2028"/>
      <c r="J2028"/>
      <c r="K2028"/>
      <c r="L2028"/>
      <c r="M2028"/>
      <c r="N2028"/>
      <c r="O2028"/>
      <c r="P2028"/>
      <c r="Q2028"/>
    </row>
    <row r="2029" spans="2:17">
      <c r="B2029"/>
      <c r="C2029"/>
      <c r="D2029"/>
      <c r="E2029"/>
      <c r="F2029"/>
      <c r="G2029"/>
      <c r="H2029"/>
      <c r="I2029"/>
      <c r="J2029"/>
      <c r="K2029"/>
      <c r="L2029"/>
      <c r="M2029"/>
      <c r="N2029"/>
      <c r="O2029"/>
      <c r="P2029"/>
      <c r="Q2029"/>
    </row>
    <row r="2030" spans="2:17">
      <c r="B2030"/>
      <c r="C2030"/>
      <c r="D2030"/>
      <c r="E2030"/>
      <c r="F2030"/>
      <c r="G2030"/>
      <c r="H2030"/>
      <c r="I2030"/>
      <c r="J2030"/>
      <c r="K2030"/>
      <c r="L2030"/>
      <c r="M2030"/>
      <c r="N2030"/>
      <c r="O2030"/>
      <c r="P2030"/>
      <c r="Q2030"/>
    </row>
    <row r="2031" spans="2:17">
      <c r="B2031"/>
      <c r="C2031"/>
      <c r="D2031"/>
      <c r="E2031"/>
      <c r="F2031"/>
      <c r="G2031"/>
      <c r="H2031"/>
      <c r="I2031"/>
      <c r="J2031"/>
      <c r="K2031"/>
      <c r="L2031"/>
      <c r="M2031"/>
      <c r="N2031"/>
      <c r="O2031"/>
      <c r="P2031"/>
      <c r="Q2031"/>
    </row>
    <row r="2032" spans="2:17">
      <c r="B2032"/>
      <c r="C2032"/>
      <c r="D2032"/>
      <c r="E2032"/>
      <c r="F2032"/>
      <c r="G2032"/>
      <c r="H2032"/>
      <c r="I2032"/>
      <c r="J2032"/>
      <c r="K2032"/>
      <c r="L2032"/>
      <c r="M2032"/>
      <c r="N2032"/>
      <c r="O2032"/>
      <c r="P2032"/>
      <c r="Q2032"/>
    </row>
    <row r="2033" spans="2:17">
      <c r="B2033"/>
      <c r="C2033"/>
      <c r="D2033"/>
      <c r="E2033"/>
      <c r="F2033"/>
      <c r="G2033"/>
      <c r="H2033"/>
      <c r="I2033"/>
      <c r="J2033"/>
      <c r="K2033"/>
      <c r="L2033"/>
      <c r="M2033"/>
      <c r="N2033"/>
      <c r="O2033"/>
      <c r="P2033"/>
      <c r="Q2033"/>
    </row>
    <row r="2034" spans="2:17">
      <c r="B2034"/>
      <c r="C2034"/>
      <c r="D2034"/>
      <c r="E2034"/>
      <c r="F2034"/>
      <c r="G2034"/>
      <c r="H2034"/>
      <c r="I2034"/>
      <c r="J2034"/>
      <c r="K2034"/>
      <c r="L2034"/>
      <c r="M2034"/>
      <c r="N2034"/>
      <c r="O2034"/>
      <c r="P2034"/>
      <c r="Q2034"/>
    </row>
    <row r="2035" spans="2:17">
      <c r="B2035"/>
      <c r="C2035"/>
      <c r="D2035"/>
      <c r="E2035"/>
      <c r="F2035"/>
      <c r="G2035"/>
      <c r="H2035"/>
      <c r="I2035"/>
      <c r="J2035"/>
      <c r="K2035"/>
      <c r="L2035"/>
      <c r="M2035"/>
      <c r="N2035"/>
      <c r="O2035"/>
      <c r="P2035"/>
      <c r="Q2035"/>
    </row>
    <row r="2036" spans="2:17">
      <c r="B2036"/>
      <c r="C2036"/>
      <c r="D2036"/>
      <c r="E2036"/>
      <c r="F2036"/>
      <c r="G2036"/>
      <c r="H2036"/>
      <c r="I2036"/>
      <c r="J2036"/>
      <c r="K2036"/>
      <c r="L2036"/>
      <c r="M2036"/>
      <c r="N2036"/>
      <c r="O2036"/>
      <c r="P2036"/>
      <c r="Q2036"/>
    </row>
    <row r="2037" spans="2:17">
      <c r="B2037"/>
      <c r="C2037"/>
      <c r="D2037"/>
      <c r="E2037"/>
      <c r="F2037"/>
      <c r="G2037"/>
      <c r="H2037"/>
      <c r="I2037"/>
      <c r="J2037"/>
      <c r="K2037"/>
      <c r="L2037"/>
      <c r="M2037"/>
      <c r="N2037"/>
      <c r="O2037"/>
      <c r="P2037"/>
      <c r="Q2037"/>
    </row>
    <row r="2038" spans="2:17">
      <c r="B2038"/>
      <c r="C2038"/>
      <c r="D2038"/>
      <c r="E2038"/>
      <c r="F2038"/>
      <c r="G2038"/>
      <c r="H2038"/>
      <c r="I2038"/>
      <c r="J2038"/>
      <c r="K2038"/>
      <c r="L2038"/>
      <c r="M2038"/>
      <c r="N2038"/>
      <c r="O2038"/>
      <c r="P2038"/>
      <c r="Q2038"/>
    </row>
    <row r="2039" spans="2:17">
      <c r="B2039"/>
      <c r="C2039"/>
      <c r="D2039"/>
      <c r="E2039"/>
      <c r="F2039"/>
      <c r="G2039"/>
      <c r="H2039"/>
      <c r="I2039"/>
      <c r="J2039"/>
      <c r="K2039"/>
      <c r="L2039"/>
      <c r="M2039"/>
      <c r="N2039"/>
      <c r="O2039"/>
      <c r="P2039"/>
      <c r="Q2039"/>
    </row>
    <row r="2040" spans="2:17">
      <c r="B2040"/>
      <c r="C2040"/>
      <c r="D2040"/>
      <c r="E2040"/>
      <c r="F2040"/>
      <c r="G2040"/>
      <c r="H2040"/>
      <c r="I2040"/>
      <c r="J2040"/>
      <c r="K2040"/>
      <c r="L2040"/>
      <c r="M2040"/>
      <c r="N2040"/>
      <c r="O2040"/>
      <c r="P2040"/>
      <c r="Q2040"/>
    </row>
    <row r="2041" spans="2:17">
      <c r="B2041"/>
      <c r="C2041"/>
      <c r="D2041"/>
      <c r="E2041"/>
      <c r="F2041"/>
      <c r="G2041"/>
      <c r="H2041"/>
      <c r="I2041"/>
      <c r="J2041"/>
      <c r="K2041"/>
      <c r="L2041"/>
      <c r="M2041"/>
      <c r="N2041"/>
      <c r="O2041"/>
      <c r="P2041"/>
      <c r="Q2041"/>
    </row>
    <row r="2042" spans="2:17">
      <c r="B2042"/>
      <c r="C2042"/>
      <c r="D2042"/>
      <c r="E2042"/>
      <c r="F2042"/>
      <c r="G2042"/>
      <c r="H2042"/>
      <c r="I2042"/>
      <c r="J2042"/>
      <c r="K2042"/>
      <c r="L2042"/>
      <c r="M2042"/>
      <c r="N2042"/>
      <c r="O2042"/>
      <c r="P2042"/>
      <c r="Q2042"/>
    </row>
    <row r="2043" spans="2:17">
      <c r="B2043"/>
      <c r="C2043"/>
      <c r="D2043"/>
      <c r="E2043"/>
      <c r="F2043"/>
      <c r="G2043"/>
      <c r="H2043"/>
      <c r="I2043"/>
      <c r="J2043"/>
      <c r="K2043"/>
      <c r="L2043"/>
      <c r="M2043"/>
      <c r="N2043"/>
      <c r="O2043"/>
      <c r="P2043"/>
      <c r="Q2043"/>
    </row>
    <row r="2044" spans="2:17">
      <c r="B2044"/>
      <c r="C2044"/>
      <c r="D2044"/>
      <c r="E2044"/>
      <c r="F2044"/>
      <c r="G2044"/>
      <c r="H2044"/>
      <c r="I2044"/>
      <c r="J2044"/>
      <c r="K2044"/>
      <c r="L2044"/>
      <c r="M2044"/>
      <c r="N2044"/>
      <c r="O2044"/>
      <c r="P2044"/>
      <c r="Q2044"/>
    </row>
    <row r="2045" spans="2:17">
      <c r="B2045"/>
      <c r="C2045"/>
      <c r="D2045"/>
      <c r="E2045"/>
      <c r="F2045"/>
      <c r="G2045"/>
      <c r="H2045"/>
      <c r="I2045"/>
      <c r="J2045"/>
      <c r="K2045"/>
      <c r="L2045"/>
      <c r="M2045"/>
      <c r="N2045"/>
      <c r="O2045"/>
      <c r="P2045"/>
      <c r="Q2045"/>
    </row>
    <row r="2046" spans="2:17">
      <c r="B2046"/>
      <c r="C2046"/>
      <c r="D2046"/>
      <c r="E2046"/>
      <c r="F2046"/>
      <c r="G2046"/>
      <c r="H2046"/>
      <c r="I2046"/>
      <c r="J2046"/>
      <c r="K2046"/>
      <c r="L2046"/>
      <c r="M2046"/>
      <c r="N2046"/>
      <c r="O2046"/>
      <c r="P2046"/>
      <c r="Q2046"/>
    </row>
    <row r="2047" spans="2:17">
      <c r="B2047"/>
      <c r="C2047"/>
      <c r="D2047"/>
      <c r="E2047"/>
      <c r="F2047"/>
      <c r="G2047"/>
      <c r="H2047"/>
      <c r="I2047"/>
      <c r="J2047"/>
      <c r="K2047"/>
      <c r="L2047"/>
      <c r="M2047"/>
      <c r="N2047"/>
      <c r="O2047"/>
      <c r="P2047"/>
      <c r="Q2047"/>
    </row>
    <row r="2048" spans="2:17">
      <c r="B2048"/>
      <c r="C2048"/>
      <c r="D2048"/>
      <c r="E2048"/>
      <c r="F2048"/>
      <c r="G2048"/>
      <c r="H2048"/>
      <c r="I2048"/>
      <c r="J2048"/>
      <c r="K2048"/>
      <c r="L2048"/>
      <c r="M2048"/>
      <c r="N2048"/>
      <c r="O2048"/>
      <c r="P2048"/>
      <c r="Q2048"/>
    </row>
    <row r="2049" spans="2:17">
      <c r="B2049"/>
      <c r="C2049"/>
      <c r="D2049"/>
      <c r="E2049"/>
      <c r="F2049"/>
      <c r="G2049"/>
      <c r="H2049"/>
      <c r="I2049"/>
      <c r="J2049"/>
      <c r="K2049"/>
      <c r="L2049"/>
      <c r="M2049"/>
      <c r="N2049"/>
      <c r="O2049"/>
      <c r="P2049"/>
      <c r="Q2049"/>
    </row>
    <row r="2050" spans="2:17">
      <c r="B2050"/>
      <c r="C2050"/>
      <c r="D2050"/>
      <c r="E2050"/>
      <c r="F2050"/>
      <c r="G2050"/>
      <c r="H2050"/>
      <c r="I2050"/>
      <c r="J2050"/>
      <c r="K2050"/>
      <c r="L2050"/>
      <c r="M2050"/>
      <c r="N2050"/>
      <c r="O2050"/>
      <c r="P2050"/>
      <c r="Q2050"/>
    </row>
    <row r="2051" spans="2:17">
      <c r="B2051"/>
      <c r="C2051"/>
      <c r="D2051"/>
      <c r="E2051"/>
      <c r="F2051"/>
      <c r="G2051"/>
      <c r="H2051"/>
      <c r="I2051"/>
      <c r="J2051"/>
      <c r="K2051"/>
      <c r="L2051"/>
      <c r="M2051"/>
      <c r="N2051"/>
      <c r="O2051"/>
      <c r="P2051"/>
      <c r="Q2051"/>
    </row>
    <row r="2052" spans="2:17">
      <c r="B2052"/>
      <c r="C2052"/>
      <c r="D2052"/>
      <c r="E2052"/>
      <c r="F2052"/>
      <c r="G2052"/>
      <c r="H2052"/>
      <c r="I2052"/>
      <c r="J2052"/>
      <c r="K2052"/>
      <c r="L2052"/>
      <c r="M2052"/>
      <c r="N2052"/>
      <c r="O2052"/>
      <c r="P2052"/>
      <c r="Q2052"/>
    </row>
    <row r="2053" spans="2:17">
      <c r="B2053"/>
      <c r="C2053"/>
      <c r="D2053"/>
      <c r="E2053"/>
      <c r="F2053"/>
      <c r="G2053"/>
      <c r="H2053"/>
      <c r="I2053"/>
      <c r="J2053"/>
      <c r="K2053"/>
      <c r="L2053"/>
      <c r="M2053"/>
      <c r="N2053"/>
      <c r="O2053"/>
      <c r="P2053"/>
      <c r="Q2053"/>
    </row>
    <row r="2054" spans="2:17">
      <c r="B2054"/>
      <c r="C2054"/>
      <c r="D2054"/>
      <c r="E2054"/>
      <c r="F2054"/>
      <c r="G2054"/>
      <c r="H2054"/>
      <c r="I2054"/>
      <c r="J2054"/>
      <c r="K2054"/>
      <c r="L2054"/>
      <c r="M2054"/>
      <c r="N2054"/>
      <c r="O2054"/>
      <c r="P2054"/>
      <c r="Q2054"/>
    </row>
    <row r="2055" spans="2:17">
      <c r="B2055"/>
      <c r="C2055"/>
      <c r="D2055"/>
      <c r="E2055"/>
      <c r="F2055"/>
      <c r="G2055"/>
      <c r="H2055"/>
      <c r="I2055"/>
      <c r="J2055"/>
      <c r="K2055"/>
      <c r="L2055"/>
      <c r="M2055"/>
      <c r="N2055"/>
      <c r="O2055"/>
      <c r="P2055"/>
      <c r="Q2055"/>
    </row>
    <row r="2056" spans="2:17">
      <c r="B2056"/>
      <c r="C2056"/>
      <c r="D2056"/>
      <c r="E2056"/>
      <c r="F2056"/>
      <c r="G2056"/>
      <c r="H2056"/>
      <c r="I2056"/>
      <c r="J2056"/>
      <c r="K2056"/>
      <c r="L2056"/>
      <c r="M2056"/>
      <c r="N2056"/>
      <c r="O2056"/>
      <c r="P2056"/>
      <c r="Q2056"/>
    </row>
    <row r="2057" spans="2:17">
      <c r="B2057"/>
      <c r="C2057"/>
      <c r="D2057"/>
      <c r="E2057"/>
      <c r="F2057"/>
      <c r="G2057"/>
      <c r="H2057"/>
      <c r="I2057"/>
      <c r="J2057"/>
      <c r="K2057"/>
      <c r="L2057"/>
      <c r="M2057"/>
      <c r="N2057"/>
      <c r="O2057"/>
      <c r="P2057"/>
      <c r="Q2057"/>
    </row>
    <row r="2058" spans="2:17">
      <c r="B2058"/>
      <c r="C2058"/>
      <c r="D2058"/>
      <c r="E2058"/>
      <c r="F2058"/>
      <c r="G2058"/>
      <c r="H2058"/>
      <c r="I2058"/>
      <c r="J2058"/>
      <c r="K2058"/>
      <c r="L2058"/>
      <c r="M2058"/>
      <c r="N2058"/>
      <c r="O2058"/>
      <c r="P2058"/>
      <c r="Q2058"/>
    </row>
    <row r="2059" spans="2:17">
      <c r="B2059"/>
      <c r="C2059"/>
      <c r="D2059"/>
      <c r="E2059"/>
      <c r="F2059"/>
      <c r="G2059"/>
      <c r="H2059"/>
      <c r="I2059"/>
      <c r="J2059"/>
      <c r="K2059"/>
      <c r="L2059"/>
      <c r="M2059"/>
      <c r="N2059"/>
      <c r="O2059"/>
      <c r="P2059"/>
      <c r="Q2059"/>
    </row>
    <row r="2060" spans="2:17">
      <c r="B2060"/>
      <c r="C2060"/>
      <c r="D2060"/>
      <c r="E2060"/>
      <c r="F2060"/>
      <c r="G2060"/>
      <c r="H2060"/>
      <c r="I2060"/>
      <c r="J2060"/>
      <c r="K2060"/>
      <c r="L2060"/>
      <c r="M2060"/>
      <c r="N2060"/>
      <c r="O2060"/>
      <c r="P2060"/>
      <c r="Q2060"/>
    </row>
    <row r="2061" spans="2:17">
      <c r="B2061"/>
      <c r="C2061"/>
      <c r="D2061"/>
      <c r="E2061"/>
      <c r="F2061"/>
      <c r="G2061"/>
      <c r="H2061"/>
      <c r="I2061"/>
      <c r="J2061"/>
      <c r="K2061"/>
      <c r="L2061"/>
      <c r="M2061"/>
      <c r="N2061"/>
      <c r="O2061"/>
      <c r="P2061"/>
      <c r="Q2061"/>
    </row>
    <row r="2062" spans="2:17">
      <c r="B2062"/>
      <c r="C2062"/>
      <c r="D2062"/>
      <c r="E2062"/>
      <c r="F2062"/>
      <c r="G2062"/>
      <c r="H2062"/>
      <c r="I2062"/>
      <c r="J2062"/>
      <c r="K2062"/>
      <c r="L2062"/>
      <c r="M2062"/>
      <c r="N2062"/>
      <c r="O2062"/>
      <c r="P2062"/>
      <c r="Q2062"/>
    </row>
    <row r="2063" spans="2:17">
      <c r="B2063"/>
      <c r="C2063"/>
      <c r="D2063"/>
      <c r="E2063"/>
      <c r="F2063"/>
      <c r="G2063"/>
      <c r="H2063"/>
      <c r="I2063"/>
      <c r="J2063"/>
      <c r="K2063"/>
      <c r="L2063"/>
      <c r="M2063"/>
      <c r="N2063"/>
      <c r="O2063"/>
      <c r="P2063"/>
      <c r="Q2063"/>
    </row>
    <row r="2064" spans="2:17">
      <c r="B2064"/>
      <c r="C2064"/>
      <c r="D2064"/>
      <c r="E2064"/>
      <c r="F2064"/>
      <c r="G2064"/>
      <c r="H2064"/>
      <c r="I2064"/>
      <c r="J2064"/>
      <c r="K2064"/>
      <c r="L2064"/>
      <c r="M2064"/>
      <c r="N2064"/>
      <c r="O2064"/>
      <c r="P2064"/>
      <c r="Q2064"/>
    </row>
    <row r="2065" spans="2:17">
      <c r="B2065"/>
      <c r="C2065"/>
      <c r="D2065"/>
      <c r="E2065"/>
      <c r="F2065"/>
      <c r="G2065"/>
      <c r="H2065"/>
      <c r="I2065"/>
      <c r="J2065"/>
      <c r="K2065"/>
      <c r="L2065"/>
      <c r="M2065"/>
      <c r="N2065"/>
      <c r="O2065"/>
      <c r="P2065"/>
      <c r="Q2065"/>
    </row>
    <row r="2066" spans="2:17">
      <c r="B2066"/>
      <c r="C2066"/>
      <c r="D2066"/>
      <c r="E2066"/>
      <c r="F2066"/>
      <c r="G2066"/>
      <c r="H2066"/>
      <c r="I2066"/>
      <c r="J2066"/>
      <c r="K2066"/>
      <c r="L2066"/>
      <c r="M2066"/>
      <c r="N2066"/>
      <c r="O2066"/>
      <c r="P2066"/>
      <c r="Q2066"/>
    </row>
    <row r="2067" spans="2:17">
      <c r="B2067"/>
      <c r="C2067"/>
      <c r="D2067"/>
      <c r="E2067"/>
      <c r="F2067"/>
      <c r="G2067"/>
      <c r="H2067"/>
      <c r="I2067"/>
      <c r="J2067"/>
      <c r="K2067"/>
      <c r="L2067"/>
      <c r="M2067"/>
      <c r="N2067"/>
      <c r="O2067"/>
      <c r="P2067"/>
      <c r="Q2067"/>
    </row>
    <row r="2068" spans="2:17">
      <c r="B2068"/>
      <c r="C2068"/>
      <c r="D2068"/>
      <c r="E2068"/>
      <c r="F2068"/>
      <c r="G2068"/>
      <c r="H2068"/>
      <c r="I2068"/>
      <c r="J2068"/>
      <c r="K2068"/>
      <c r="L2068"/>
      <c r="M2068"/>
      <c r="N2068"/>
      <c r="O2068"/>
      <c r="P2068"/>
      <c r="Q2068"/>
    </row>
    <row r="2069" spans="2:17">
      <c r="B2069"/>
      <c r="C2069"/>
      <c r="D2069"/>
      <c r="E2069"/>
      <c r="F2069"/>
      <c r="G2069"/>
      <c r="H2069"/>
      <c r="I2069"/>
      <c r="J2069"/>
      <c r="K2069"/>
      <c r="L2069"/>
      <c r="M2069"/>
      <c r="N2069"/>
      <c r="O2069"/>
      <c r="P2069"/>
      <c r="Q2069"/>
    </row>
    <row r="2070" spans="2:17">
      <c r="B2070"/>
      <c r="C2070"/>
      <c r="D2070"/>
      <c r="E2070"/>
      <c r="F2070"/>
      <c r="G2070"/>
      <c r="H2070"/>
      <c r="I2070"/>
      <c r="J2070"/>
      <c r="K2070"/>
      <c r="L2070"/>
      <c r="M2070"/>
      <c r="N2070"/>
      <c r="O2070"/>
      <c r="P2070"/>
      <c r="Q2070"/>
    </row>
    <row r="2071" spans="2:17">
      <c r="B2071"/>
      <c r="C2071"/>
      <c r="D2071"/>
      <c r="E2071"/>
      <c r="F2071"/>
      <c r="G2071"/>
      <c r="H2071"/>
      <c r="I2071"/>
      <c r="J2071"/>
      <c r="K2071"/>
      <c r="L2071"/>
      <c r="M2071"/>
      <c r="N2071"/>
      <c r="O2071"/>
      <c r="P2071"/>
      <c r="Q2071"/>
    </row>
    <row r="2072" spans="2:17">
      <c r="B2072"/>
      <c r="C2072"/>
      <c r="D2072"/>
      <c r="E2072"/>
      <c r="F2072"/>
      <c r="G2072"/>
      <c r="H2072"/>
      <c r="I2072"/>
      <c r="J2072"/>
      <c r="K2072"/>
      <c r="L2072"/>
      <c r="M2072"/>
      <c r="N2072"/>
      <c r="O2072"/>
      <c r="P2072"/>
      <c r="Q2072"/>
    </row>
    <row r="2073" spans="2:17">
      <c r="B2073"/>
      <c r="C2073"/>
      <c r="D2073"/>
      <c r="E2073"/>
      <c r="F2073"/>
      <c r="G2073"/>
      <c r="H2073"/>
      <c r="I2073"/>
      <c r="J2073"/>
      <c r="K2073"/>
      <c r="L2073"/>
      <c r="M2073"/>
      <c r="N2073"/>
      <c r="O2073"/>
      <c r="P2073"/>
      <c r="Q2073"/>
    </row>
    <row r="2074" spans="2:17">
      <c r="B2074"/>
      <c r="C2074"/>
      <c r="D2074"/>
      <c r="E2074"/>
      <c r="F2074"/>
      <c r="G2074"/>
      <c r="H2074"/>
      <c r="I2074"/>
      <c r="J2074"/>
      <c r="K2074"/>
      <c r="L2074"/>
      <c r="M2074"/>
      <c r="N2074"/>
      <c r="O2074"/>
      <c r="P2074"/>
      <c r="Q2074"/>
    </row>
    <row r="2075" spans="2:17">
      <c r="B2075"/>
      <c r="C2075"/>
      <c r="D2075"/>
      <c r="E2075"/>
      <c r="F2075"/>
      <c r="G2075"/>
      <c r="H2075"/>
      <c r="I2075"/>
      <c r="J2075"/>
      <c r="K2075"/>
      <c r="L2075"/>
      <c r="M2075"/>
      <c r="N2075"/>
      <c r="O2075"/>
      <c r="P2075"/>
      <c r="Q2075"/>
    </row>
    <row r="2076" spans="2:17">
      <c r="B2076"/>
      <c r="C2076"/>
      <c r="D2076"/>
      <c r="E2076"/>
      <c r="F2076"/>
      <c r="G2076"/>
      <c r="H2076"/>
      <c r="I2076"/>
      <c r="J2076"/>
      <c r="K2076"/>
      <c r="L2076"/>
      <c r="M2076"/>
      <c r="N2076"/>
      <c r="O2076"/>
      <c r="P2076"/>
      <c r="Q2076"/>
    </row>
    <row r="2077" spans="2:17">
      <c r="B2077"/>
      <c r="C2077"/>
      <c r="D2077"/>
      <c r="E2077"/>
      <c r="F2077"/>
      <c r="G2077"/>
      <c r="H2077"/>
      <c r="I2077"/>
      <c r="J2077"/>
      <c r="K2077"/>
      <c r="L2077"/>
      <c r="M2077"/>
      <c r="N2077"/>
      <c r="O2077"/>
      <c r="P2077"/>
      <c r="Q2077"/>
    </row>
    <row r="2078" spans="2:17">
      <c r="B2078"/>
      <c r="C2078"/>
      <c r="D2078"/>
      <c r="E2078"/>
      <c r="F2078"/>
      <c r="G2078"/>
      <c r="H2078"/>
      <c r="I2078"/>
      <c r="J2078"/>
      <c r="K2078"/>
      <c r="L2078"/>
      <c r="M2078"/>
      <c r="N2078"/>
      <c r="O2078"/>
      <c r="P2078"/>
      <c r="Q2078"/>
    </row>
    <row r="2079" spans="2:17">
      <c r="B2079"/>
      <c r="C2079"/>
      <c r="D2079"/>
      <c r="E2079"/>
      <c r="F2079"/>
      <c r="G2079"/>
      <c r="H2079"/>
      <c r="I2079"/>
      <c r="J2079"/>
      <c r="K2079"/>
      <c r="L2079"/>
      <c r="M2079"/>
      <c r="N2079"/>
      <c r="O2079"/>
      <c r="P2079"/>
      <c r="Q2079"/>
    </row>
    <row r="2080" spans="2:17">
      <c r="B2080"/>
      <c r="C2080"/>
      <c r="D2080"/>
      <c r="E2080"/>
      <c r="F2080"/>
      <c r="G2080"/>
      <c r="H2080"/>
      <c r="I2080"/>
      <c r="J2080"/>
      <c r="K2080"/>
      <c r="L2080"/>
      <c r="M2080"/>
      <c r="N2080"/>
      <c r="O2080"/>
      <c r="P2080"/>
      <c r="Q2080"/>
    </row>
    <row r="2081" spans="2:17">
      <c r="B2081"/>
      <c r="C2081"/>
      <c r="D2081"/>
      <c r="E2081"/>
      <c r="F2081"/>
      <c r="G2081"/>
      <c r="H2081"/>
      <c r="I2081"/>
      <c r="J2081"/>
      <c r="K2081"/>
      <c r="L2081"/>
      <c r="M2081"/>
      <c r="N2081"/>
      <c r="O2081"/>
      <c r="P2081"/>
      <c r="Q2081"/>
    </row>
    <row r="2082" spans="2:17">
      <c r="B2082"/>
      <c r="C2082"/>
      <c r="D2082"/>
      <c r="E2082"/>
      <c r="F2082"/>
      <c r="G2082"/>
      <c r="H2082"/>
      <c r="I2082"/>
      <c r="J2082"/>
      <c r="K2082"/>
      <c r="L2082"/>
      <c r="M2082"/>
      <c r="N2082"/>
      <c r="O2082"/>
      <c r="P2082"/>
      <c r="Q2082"/>
    </row>
    <row r="2083" spans="2:17">
      <c r="B2083"/>
      <c r="C2083"/>
      <c r="D2083"/>
      <c r="E2083"/>
      <c r="F2083"/>
      <c r="G2083"/>
      <c r="H2083"/>
      <c r="I2083"/>
      <c r="J2083"/>
      <c r="K2083"/>
      <c r="L2083"/>
      <c r="M2083"/>
      <c r="N2083"/>
      <c r="O2083"/>
      <c r="P2083"/>
      <c r="Q2083"/>
    </row>
    <row r="2084" spans="2:17">
      <c r="B2084"/>
      <c r="C2084"/>
      <c r="D2084"/>
      <c r="E2084"/>
      <c r="F2084"/>
      <c r="G2084"/>
      <c r="H2084"/>
      <c r="I2084"/>
      <c r="J2084"/>
      <c r="K2084"/>
      <c r="L2084"/>
      <c r="M2084"/>
      <c r="N2084"/>
      <c r="O2084"/>
      <c r="P2084"/>
      <c r="Q2084"/>
    </row>
    <row r="2085" spans="2:17">
      <c r="B2085"/>
      <c r="C2085"/>
      <c r="D2085"/>
      <c r="E2085"/>
      <c r="F2085"/>
      <c r="G2085"/>
      <c r="H2085"/>
      <c r="I2085"/>
      <c r="J2085"/>
      <c r="K2085"/>
      <c r="L2085"/>
      <c r="M2085"/>
      <c r="N2085"/>
      <c r="O2085"/>
      <c r="P2085"/>
      <c r="Q2085"/>
    </row>
    <row r="2086" spans="2:17">
      <c r="B2086"/>
      <c r="C2086"/>
      <c r="D2086"/>
      <c r="E2086"/>
      <c r="F2086"/>
      <c r="G2086"/>
      <c r="H2086"/>
      <c r="I2086"/>
      <c r="J2086"/>
      <c r="K2086"/>
      <c r="L2086"/>
      <c r="M2086"/>
      <c r="N2086"/>
      <c r="O2086"/>
      <c r="P2086"/>
      <c r="Q2086"/>
    </row>
    <row r="2087" spans="2:17">
      <c r="B2087"/>
      <c r="C2087"/>
      <c r="D2087"/>
      <c r="E2087"/>
      <c r="F2087"/>
      <c r="G2087"/>
      <c r="H2087"/>
      <c r="I2087"/>
      <c r="J2087"/>
      <c r="K2087"/>
      <c r="L2087"/>
      <c r="M2087"/>
      <c r="N2087"/>
      <c r="O2087"/>
      <c r="P2087"/>
      <c r="Q2087"/>
    </row>
    <row r="2088" spans="2:17">
      <c r="B2088"/>
      <c r="C2088"/>
      <c r="D2088"/>
      <c r="E2088"/>
      <c r="F2088"/>
      <c r="G2088"/>
      <c r="H2088"/>
      <c r="I2088"/>
      <c r="J2088"/>
      <c r="K2088"/>
      <c r="L2088"/>
      <c r="M2088"/>
      <c r="N2088"/>
      <c r="O2088"/>
      <c r="P2088"/>
      <c r="Q2088"/>
    </row>
    <row r="2089" spans="2:17">
      <c r="B2089"/>
      <c r="C2089"/>
      <c r="D2089"/>
      <c r="E2089"/>
      <c r="F2089"/>
      <c r="G2089"/>
      <c r="H2089"/>
      <c r="I2089"/>
      <c r="J2089"/>
      <c r="K2089"/>
      <c r="L2089"/>
      <c r="M2089"/>
      <c r="N2089"/>
      <c r="O2089"/>
      <c r="P2089"/>
      <c r="Q2089"/>
    </row>
    <row r="2090" spans="2:17">
      <c r="B2090"/>
      <c r="C2090"/>
      <c r="D2090"/>
      <c r="E2090"/>
      <c r="F2090"/>
      <c r="G2090"/>
      <c r="H2090"/>
      <c r="I2090"/>
      <c r="J2090"/>
      <c r="K2090"/>
      <c r="L2090"/>
      <c r="M2090"/>
      <c r="N2090"/>
      <c r="O2090"/>
      <c r="P2090"/>
      <c r="Q2090"/>
    </row>
    <row r="2091" spans="2:17">
      <c r="B2091"/>
      <c r="C2091"/>
      <c r="D2091"/>
      <c r="E2091"/>
      <c r="F2091"/>
      <c r="G2091"/>
      <c r="H2091"/>
      <c r="I2091"/>
      <c r="J2091"/>
      <c r="K2091"/>
      <c r="L2091"/>
      <c r="M2091"/>
      <c r="N2091"/>
      <c r="O2091"/>
      <c r="P2091"/>
      <c r="Q2091"/>
    </row>
    <row r="2092" spans="2:17">
      <c r="B2092"/>
      <c r="C2092"/>
      <c r="D2092"/>
      <c r="E2092"/>
      <c r="F2092"/>
      <c r="G2092"/>
      <c r="H2092"/>
      <c r="I2092"/>
      <c r="J2092"/>
      <c r="K2092"/>
      <c r="L2092"/>
      <c r="M2092"/>
      <c r="N2092"/>
      <c r="O2092"/>
      <c r="P2092"/>
      <c r="Q2092"/>
    </row>
    <row r="2093" spans="2:17">
      <c r="B2093"/>
      <c r="C2093"/>
      <c r="D2093"/>
      <c r="E2093"/>
      <c r="F2093"/>
      <c r="G2093"/>
      <c r="H2093"/>
      <c r="I2093"/>
      <c r="J2093"/>
      <c r="K2093"/>
      <c r="L2093"/>
      <c r="M2093"/>
      <c r="N2093"/>
      <c r="O2093"/>
      <c r="P2093"/>
      <c r="Q2093"/>
    </row>
    <row r="2094" spans="2:17">
      <c r="B2094"/>
      <c r="C2094"/>
      <c r="D2094"/>
      <c r="E2094"/>
      <c r="F2094"/>
      <c r="G2094"/>
      <c r="H2094"/>
      <c r="I2094"/>
      <c r="J2094"/>
      <c r="K2094"/>
      <c r="L2094"/>
      <c r="M2094"/>
      <c r="N2094"/>
      <c r="O2094"/>
      <c r="P2094"/>
      <c r="Q2094"/>
    </row>
    <row r="2095" spans="2:17">
      <c r="B2095"/>
      <c r="C2095"/>
      <c r="D2095"/>
      <c r="E2095"/>
      <c r="F2095"/>
      <c r="G2095"/>
      <c r="H2095"/>
      <c r="I2095"/>
      <c r="J2095"/>
      <c r="K2095"/>
      <c r="L2095"/>
      <c r="M2095"/>
      <c r="N2095"/>
      <c r="O2095"/>
      <c r="P2095"/>
      <c r="Q2095"/>
    </row>
    <row r="2096" spans="2:17">
      <c r="B2096"/>
      <c r="C2096"/>
      <c r="D2096"/>
      <c r="E2096"/>
      <c r="F2096"/>
      <c r="G2096"/>
      <c r="H2096"/>
      <c r="I2096"/>
      <c r="J2096"/>
      <c r="K2096"/>
      <c r="L2096"/>
      <c r="M2096"/>
      <c r="N2096"/>
      <c r="O2096"/>
      <c r="P2096"/>
      <c r="Q2096"/>
    </row>
    <row r="2097" spans="2:17">
      <c r="B2097"/>
      <c r="C2097"/>
      <c r="D2097"/>
      <c r="E2097"/>
      <c r="F2097"/>
      <c r="G2097"/>
      <c r="H2097"/>
      <c r="I2097"/>
      <c r="J2097"/>
      <c r="K2097"/>
      <c r="L2097"/>
      <c r="M2097"/>
      <c r="N2097"/>
      <c r="O2097"/>
      <c r="P2097"/>
      <c r="Q2097"/>
    </row>
    <row r="2098" spans="2:17">
      <c r="B2098"/>
      <c r="C2098"/>
      <c r="D2098"/>
      <c r="E2098"/>
      <c r="F2098"/>
      <c r="G2098"/>
      <c r="H2098"/>
      <c r="I2098"/>
      <c r="J2098"/>
      <c r="K2098"/>
      <c r="L2098"/>
      <c r="M2098"/>
      <c r="N2098"/>
      <c r="O2098"/>
      <c r="P2098"/>
      <c r="Q2098"/>
    </row>
    <row r="2099" spans="2:17">
      <c r="B2099"/>
      <c r="C2099"/>
      <c r="D2099"/>
      <c r="E2099"/>
      <c r="F2099"/>
      <c r="G2099"/>
      <c r="H2099"/>
      <c r="I2099"/>
      <c r="J2099"/>
      <c r="K2099"/>
      <c r="L2099"/>
      <c r="M2099"/>
      <c r="N2099"/>
      <c r="O2099"/>
      <c r="P2099"/>
      <c r="Q2099"/>
    </row>
    <row r="2100" spans="2:17">
      <c r="B2100"/>
      <c r="C2100"/>
      <c r="D2100"/>
      <c r="E2100"/>
      <c r="F2100"/>
      <c r="G2100"/>
      <c r="H2100"/>
      <c r="I2100"/>
      <c r="J2100"/>
      <c r="K2100"/>
      <c r="L2100"/>
      <c r="M2100"/>
      <c r="N2100"/>
      <c r="O2100"/>
      <c r="P2100"/>
      <c r="Q2100"/>
    </row>
    <row r="2101" spans="2:17">
      <c r="B2101"/>
      <c r="C2101"/>
      <c r="D2101"/>
      <c r="E2101"/>
      <c r="F2101"/>
      <c r="G2101"/>
      <c r="H2101"/>
      <c r="I2101"/>
      <c r="J2101"/>
      <c r="K2101"/>
      <c r="L2101"/>
      <c r="M2101"/>
      <c r="N2101"/>
      <c r="O2101"/>
      <c r="P2101"/>
      <c r="Q2101"/>
    </row>
    <row r="2102" spans="2:17">
      <c r="B2102"/>
      <c r="C2102"/>
      <c r="D2102"/>
      <c r="E2102"/>
      <c r="F2102"/>
      <c r="G2102"/>
      <c r="H2102"/>
      <c r="I2102"/>
      <c r="J2102"/>
      <c r="K2102"/>
      <c r="L2102"/>
      <c r="M2102"/>
      <c r="N2102"/>
      <c r="O2102"/>
      <c r="P2102"/>
      <c r="Q2102"/>
    </row>
    <row r="2103" spans="2:17">
      <c r="B2103"/>
      <c r="C2103"/>
      <c r="D2103"/>
      <c r="E2103"/>
      <c r="F2103"/>
      <c r="G2103"/>
      <c r="H2103"/>
      <c r="I2103"/>
      <c r="J2103"/>
      <c r="K2103"/>
      <c r="L2103"/>
      <c r="M2103"/>
      <c r="N2103"/>
      <c r="O2103"/>
      <c r="P2103"/>
      <c r="Q2103"/>
    </row>
    <row r="2104" spans="2:17">
      <c r="B2104"/>
      <c r="C2104"/>
      <c r="D2104"/>
      <c r="E2104"/>
      <c r="F2104"/>
      <c r="G2104"/>
      <c r="H2104"/>
      <c r="I2104"/>
      <c r="J2104"/>
      <c r="K2104"/>
      <c r="L2104"/>
      <c r="M2104"/>
      <c r="N2104"/>
      <c r="O2104"/>
      <c r="P2104"/>
      <c r="Q2104"/>
    </row>
    <row r="2105" spans="2:17">
      <c r="B2105"/>
      <c r="C2105"/>
      <c r="D2105"/>
      <c r="E2105"/>
      <c r="F2105"/>
      <c r="G2105"/>
      <c r="H2105"/>
      <c r="I2105"/>
      <c r="J2105"/>
      <c r="K2105"/>
      <c r="L2105"/>
      <c r="M2105"/>
      <c r="N2105"/>
      <c r="O2105"/>
      <c r="P2105"/>
      <c r="Q2105"/>
    </row>
    <row r="2106" spans="2:17">
      <c r="B2106"/>
      <c r="C2106"/>
      <c r="D2106"/>
      <c r="E2106"/>
      <c r="F2106"/>
      <c r="G2106"/>
      <c r="H2106"/>
      <c r="I2106"/>
      <c r="J2106"/>
      <c r="K2106"/>
      <c r="L2106"/>
      <c r="M2106"/>
      <c r="N2106"/>
      <c r="O2106"/>
      <c r="P2106"/>
      <c r="Q2106"/>
    </row>
    <row r="2107" spans="2:17">
      <c r="B2107"/>
      <c r="C2107"/>
      <c r="D2107"/>
      <c r="E2107"/>
      <c r="F2107"/>
      <c r="G2107"/>
      <c r="H2107"/>
      <c r="I2107"/>
      <c r="J2107"/>
      <c r="K2107"/>
      <c r="L2107"/>
      <c r="M2107"/>
      <c r="N2107"/>
      <c r="O2107"/>
      <c r="P2107"/>
      <c r="Q2107"/>
    </row>
    <row r="2108" spans="2:17">
      <c r="B2108"/>
      <c r="C2108"/>
      <c r="D2108"/>
      <c r="E2108"/>
      <c r="F2108"/>
      <c r="G2108"/>
      <c r="H2108"/>
      <c r="I2108"/>
      <c r="J2108"/>
      <c r="K2108"/>
      <c r="L2108"/>
      <c r="M2108"/>
      <c r="N2108"/>
      <c r="O2108"/>
      <c r="P2108"/>
      <c r="Q2108"/>
    </row>
    <row r="2109" spans="2:17">
      <c r="B2109"/>
      <c r="C2109"/>
      <c r="D2109"/>
      <c r="E2109"/>
      <c r="F2109"/>
      <c r="G2109"/>
      <c r="H2109"/>
      <c r="I2109"/>
      <c r="J2109"/>
      <c r="K2109"/>
      <c r="L2109"/>
      <c r="M2109"/>
      <c r="N2109"/>
      <c r="O2109"/>
      <c r="P2109"/>
      <c r="Q2109"/>
    </row>
    <row r="2110" spans="2:17">
      <c r="B2110"/>
      <c r="C2110"/>
      <c r="D2110"/>
      <c r="E2110"/>
      <c r="F2110"/>
      <c r="G2110"/>
      <c r="H2110"/>
      <c r="I2110"/>
      <c r="J2110"/>
      <c r="K2110"/>
      <c r="L2110"/>
      <c r="M2110"/>
      <c r="N2110"/>
      <c r="O2110"/>
      <c r="P2110"/>
      <c r="Q2110"/>
    </row>
    <row r="2111" spans="2:17">
      <c r="B2111"/>
      <c r="C2111"/>
      <c r="D2111"/>
      <c r="E2111"/>
      <c r="F2111"/>
      <c r="G2111"/>
      <c r="H2111"/>
      <c r="I2111"/>
      <c r="J2111"/>
      <c r="K2111"/>
      <c r="L2111"/>
      <c r="M2111"/>
      <c r="N2111"/>
      <c r="O2111"/>
      <c r="P2111"/>
      <c r="Q2111"/>
    </row>
    <row r="2112" spans="2:17">
      <c r="B2112"/>
      <c r="C2112"/>
      <c r="D2112"/>
      <c r="E2112"/>
      <c r="F2112"/>
      <c r="G2112"/>
      <c r="H2112"/>
      <c r="I2112"/>
      <c r="J2112"/>
      <c r="K2112"/>
      <c r="L2112"/>
      <c r="M2112"/>
      <c r="N2112"/>
      <c r="O2112"/>
      <c r="P2112"/>
      <c r="Q2112"/>
    </row>
    <row r="2113" spans="2:17">
      <c r="B2113"/>
      <c r="C2113"/>
      <c r="D2113"/>
      <c r="E2113"/>
      <c r="F2113"/>
      <c r="G2113"/>
      <c r="H2113"/>
      <c r="I2113"/>
      <c r="J2113"/>
      <c r="K2113"/>
      <c r="L2113"/>
      <c r="M2113"/>
      <c r="N2113"/>
      <c r="O2113"/>
      <c r="P2113"/>
      <c r="Q2113"/>
    </row>
    <row r="2114" spans="2:17">
      <c r="B2114"/>
      <c r="C2114"/>
      <c r="D2114"/>
      <c r="E2114"/>
      <c r="F2114"/>
      <c r="G2114"/>
      <c r="H2114"/>
      <c r="I2114"/>
      <c r="J2114"/>
      <c r="K2114"/>
      <c r="L2114"/>
      <c r="M2114"/>
      <c r="N2114"/>
      <c r="O2114"/>
      <c r="P2114"/>
      <c r="Q2114"/>
    </row>
    <row r="2115" spans="2:17">
      <c r="B2115"/>
      <c r="C2115"/>
      <c r="D2115"/>
      <c r="E2115"/>
      <c r="F2115"/>
      <c r="G2115"/>
      <c r="H2115"/>
      <c r="I2115"/>
      <c r="J2115"/>
      <c r="K2115"/>
      <c r="L2115"/>
      <c r="M2115"/>
      <c r="N2115"/>
      <c r="O2115"/>
      <c r="P2115"/>
      <c r="Q2115"/>
    </row>
    <row r="2116" spans="2:17">
      <c r="B2116"/>
      <c r="C2116"/>
      <c r="D2116"/>
      <c r="E2116"/>
      <c r="F2116"/>
      <c r="G2116"/>
      <c r="H2116"/>
      <c r="I2116"/>
      <c r="J2116"/>
      <c r="K2116"/>
      <c r="L2116"/>
      <c r="M2116"/>
      <c r="N2116"/>
      <c r="O2116"/>
      <c r="P2116"/>
      <c r="Q2116"/>
    </row>
    <row r="2117" spans="2:17">
      <c r="B2117"/>
      <c r="C2117"/>
      <c r="D2117"/>
      <c r="E2117"/>
      <c r="F2117"/>
      <c r="G2117"/>
      <c r="H2117"/>
      <c r="I2117"/>
      <c r="J2117"/>
      <c r="K2117"/>
      <c r="L2117"/>
      <c r="M2117"/>
      <c r="N2117"/>
      <c r="O2117"/>
      <c r="P2117"/>
      <c r="Q2117"/>
    </row>
    <row r="2118" spans="2:17">
      <c r="B2118"/>
      <c r="C2118"/>
      <c r="D2118"/>
      <c r="E2118"/>
      <c r="F2118"/>
      <c r="G2118"/>
      <c r="H2118"/>
      <c r="I2118"/>
      <c r="J2118"/>
      <c r="K2118"/>
      <c r="L2118"/>
      <c r="M2118"/>
      <c r="N2118"/>
      <c r="O2118"/>
      <c r="P2118"/>
      <c r="Q2118"/>
    </row>
    <row r="2119" spans="2:17">
      <c r="B2119"/>
      <c r="C2119"/>
      <c r="D2119"/>
      <c r="E2119"/>
      <c r="F2119"/>
      <c r="G2119"/>
      <c r="H2119"/>
      <c r="I2119"/>
      <c r="J2119"/>
      <c r="K2119"/>
      <c r="L2119"/>
      <c r="M2119"/>
      <c r="N2119"/>
      <c r="O2119"/>
      <c r="P2119"/>
      <c r="Q2119"/>
    </row>
    <row r="2120" spans="2:17">
      <c r="B2120"/>
      <c r="C2120"/>
      <c r="D2120"/>
      <c r="E2120"/>
      <c r="F2120"/>
      <c r="G2120"/>
      <c r="H2120"/>
      <c r="I2120"/>
      <c r="J2120"/>
      <c r="K2120"/>
      <c r="L2120"/>
      <c r="M2120"/>
      <c r="N2120"/>
      <c r="O2120"/>
      <c r="P2120"/>
      <c r="Q2120"/>
    </row>
    <row r="2121" spans="2:17">
      <c r="B2121"/>
      <c r="C2121"/>
      <c r="D2121"/>
      <c r="E2121"/>
      <c r="F2121"/>
      <c r="G2121"/>
      <c r="H2121"/>
      <c r="I2121"/>
      <c r="J2121"/>
      <c r="K2121"/>
      <c r="L2121"/>
      <c r="M2121"/>
      <c r="N2121"/>
      <c r="O2121"/>
      <c r="P2121"/>
      <c r="Q2121"/>
    </row>
    <row r="2122" spans="2:17">
      <c r="B2122"/>
      <c r="C2122"/>
      <c r="D2122"/>
      <c r="E2122"/>
      <c r="F2122"/>
      <c r="G2122"/>
      <c r="H2122"/>
      <c r="I2122"/>
      <c r="J2122"/>
      <c r="K2122"/>
      <c r="L2122"/>
      <c r="M2122"/>
      <c r="N2122"/>
      <c r="O2122"/>
      <c r="P2122"/>
      <c r="Q2122"/>
    </row>
    <row r="2123" spans="2:17">
      <c r="B2123"/>
      <c r="C2123"/>
      <c r="D2123"/>
      <c r="E2123"/>
      <c r="F2123"/>
      <c r="G2123"/>
      <c r="H2123"/>
      <c r="I2123"/>
      <c r="J2123"/>
      <c r="K2123"/>
      <c r="L2123"/>
      <c r="M2123"/>
      <c r="N2123"/>
      <c r="O2123"/>
      <c r="P2123"/>
      <c r="Q2123"/>
    </row>
    <row r="2124" spans="2:17">
      <c r="B2124"/>
      <c r="C2124"/>
      <c r="D2124"/>
      <c r="E2124"/>
      <c r="F2124"/>
      <c r="G2124"/>
      <c r="H2124"/>
      <c r="I2124"/>
      <c r="J2124"/>
      <c r="K2124"/>
      <c r="L2124"/>
      <c r="M2124"/>
      <c r="N2124"/>
      <c r="O2124"/>
      <c r="P2124"/>
      <c r="Q2124"/>
    </row>
    <row r="2125" spans="2:17">
      <c r="B2125"/>
      <c r="C2125"/>
      <c r="D2125"/>
      <c r="E2125"/>
      <c r="F2125"/>
      <c r="G2125"/>
      <c r="H2125"/>
      <c r="I2125"/>
      <c r="J2125"/>
      <c r="K2125"/>
      <c r="L2125"/>
      <c r="M2125"/>
      <c r="N2125"/>
      <c r="O2125"/>
      <c r="P2125"/>
      <c r="Q2125"/>
    </row>
    <row r="2126" spans="2:17">
      <c r="B2126"/>
      <c r="C2126"/>
      <c r="D2126"/>
      <c r="E2126"/>
      <c r="F2126"/>
      <c r="G2126"/>
      <c r="H2126"/>
      <c r="I2126"/>
      <c r="J2126"/>
      <c r="K2126"/>
      <c r="L2126"/>
      <c r="M2126"/>
      <c r="N2126"/>
      <c r="O2126"/>
      <c r="P2126"/>
      <c r="Q2126"/>
    </row>
    <row r="2127" spans="2:17">
      <c r="B2127"/>
      <c r="C2127"/>
      <c r="D2127"/>
      <c r="E2127"/>
      <c r="F2127"/>
      <c r="G2127"/>
      <c r="H2127"/>
      <c r="I2127"/>
      <c r="J2127"/>
      <c r="K2127"/>
      <c r="L2127"/>
      <c r="M2127"/>
      <c r="N2127"/>
      <c r="O2127"/>
      <c r="P2127"/>
      <c r="Q2127"/>
    </row>
    <row r="2128" spans="2:17">
      <c r="B2128"/>
      <c r="C2128"/>
      <c r="D2128"/>
      <c r="E2128"/>
      <c r="F2128"/>
      <c r="G2128"/>
      <c r="H2128"/>
      <c r="I2128"/>
      <c r="J2128"/>
      <c r="K2128"/>
      <c r="L2128"/>
      <c r="M2128"/>
      <c r="N2128"/>
      <c r="O2128"/>
      <c r="P2128"/>
      <c r="Q2128"/>
    </row>
    <row r="2129" spans="2:17">
      <c r="B2129"/>
      <c r="C2129"/>
      <c r="D2129"/>
      <c r="E2129"/>
      <c r="F2129"/>
      <c r="G2129"/>
      <c r="H2129"/>
      <c r="I2129"/>
      <c r="J2129"/>
      <c r="K2129"/>
      <c r="L2129"/>
      <c r="M2129"/>
      <c r="N2129"/>
      <c r="O2129"/>
      <c r="P2129"/>
      <c r="Q2129"/>
    </row>
    <row r="2130" spans="2:17">
      <c r="B2130"/>
      <c r="C2130"/>
      <c r="D2130"/>
      <c r="E2130"/>
      <c r="F2130"/>
      <c r="G2130"/>
      <c r="H2130"/>
      <c r="I2130"/>
      <c r="J2130"/>
      <c r="K2130"/>
      <c r="L2130"/>
      <c r="M2130"/>
      <c r="N2130"/>
      <c r="O2130"/>
      <c r="P2130"/>
      <c r="Q2130"/>
    </row>
    <row r="2131" spans="2:17">
      <c r="B2131"/>
      <c r="C2131"/>
      <c r="D2131"/>
      <c r="E2131"/>
      <c r="F2131"/>
      <c r="G2131"/>
      <c r="H2131"/>
      <c r="I2131"/>
      <c r="J2131"/>
      <c r="K2131"/>
      <c r="L2131"/>
      <c r="M2131"/>
      <c r="N2131"/>
      <c r="O2131"/>
      <c r="P2131"/>
      <c r="Q2131"/>
    </row>
    <row r="2132" spans="2:17">
      <c r="B2132"/>
      <c r="C2132"/>
      <c r="D2132"/>
      <c r="E2132"/>
      <c r="F2132"/>
      <c r="G2132"/>
      <c r="H2132"/>
      <c r="I2132"/>
      <c r="J2132"/>
      <c r="K2132"/>
      <c r="L2132"/>
      <c r="M2132"/>
      <c r="N2132"/>
      <c r="O2132"/>
      <c r="P2132"/>
      <c r="Q2132"/>
    </row>
    <row r="2133" spans="2:17">
      <c r="B2133"/>
      <c r="C2133"/>
      <c r="D2133"/>
      <c r="E2133"/>
      <c r="F2133"/>
      <c r="G2133"/>
      <c r="H2133"/>
      <c r="I2133"/>
      <c r="J2133"/>
      <c r="K2133"/>
      <c r="L2133"/>
      <c r="M2133"/>
      <c r="N2133"/>
      <c r="O2133"/>
      <c r="P2133"/>
      <c r="Q2133"/>
    </row>
    <row r="2134" spans="2:17">
      <c r="B2134"/>
      <c r="C2134"/>
      <c r="D2134"/>
      <c r="E2134"/>
      <c r="F2134"/>
      <c r="G2134"/>
      <c r="H2134"/>
      <c r="I2134"/>
      <c r="J2134"/>
      <c r="K2134"/>
      <c r="L2134"/>
      <c r="M2134"/>
      <c r="N2134"/>
      <c r="O2134"/>
      <c r="P2134"/>
      <c r="Q2134"/>
    </row>
    <row r="2135" spans="2:17">
      <c r="B2135"/>
      <c r="C2135"/>
      <c r="D2135"/>
      <c r="E2135"/>
      <c r="F2135"/>
      <c r="G2135"/>
      <c r="H2135"/>
      <c r="I2135"/>
      <c r="J2135"/>
      <c r="K2135"/>
      <c r="L2135"/>
      <c r="M2135"/>
      <c r="N2135"/>
      <c r="O2135"/>
      <c r="P2135"/>
      <c r="Q2135"/>
    </row>
    <row r="2136" spans="2:17">
      <c r="B2136"/>
      <c r="C2136"/>
      <c r="D2136"/>
      <c r="E2136"/>
      <c r="F2136"/>
      <c r="G2136"/>
      <c r="H2136"/>
      <c r="I2136"/>
      <c r="J2136"/>
      <c r="K2136"/>
      <c r="L2136"/>
      <c r="M2136"/>
      <c r="N2136"/>
      <c r="O2136"/>
      <c r="P2136"/>
      <c r="Q2136"/>
    </row>
    <row r="2137" spans="2:17">
      <c r="B2137"/>
      <c r="C2137"/>
      <c r="D2137"/>
      <c r="E2137"/>
      <c r="F2137"/>
      <c r="G2137"/>
      <c r="H2137"/>
      <c r="I2137"/>
      <c r="J2137"/>
      <c r="K2137"/>
      <c r="L2137"/>
      <c r="M2137"/>
      <c r="N2137"/>
      <c r="O2137"/>
      <c r="P2137"/>
      <c r="Q2137"/>
    </row>
    <row r="2138" spans="2:17">
      <c r="B2138"/>
      <c r="C2138"/>
      <c r="D2138"/>
      <c r="E2138"/>
      <c r="F2138"/>
      <c r="G2138"/>
      <c r="H2138"/>
      <c r="I2138"/>
      <c r="J2138"/>
      <c r="K2138"/>
      <c r="L2138"/>
      <c r="M2138"/>
      <c r="N2138"/>
      <c r="O2138"/>
      <c r="P2138"/>
      <c r="Q2138"/>
    </row>
    <row r="2139" spans="2:17">
      <c r="B2139"/>
      <c r="C2139"/>
      <c r="D2139"/>
      <c r="E2139"/>
      <c r="F2139"/>
      <c r="G2139"/>
      <c r="H2139"/>
      <c r="I2139"/>
      <c r="J2139"/>
      <c r="K2139"/>
      <c r="L2139"/>
      <c r="M2139"/>
      <c r="N2139"/>
      <c r="O2139"/>
      <c r="P2139"/>
      <c r="Q2139"/>
    </row>
    <row r="2140" spans="2:17">
      <c r="B2140"/>
      <c r="C2140"/>
      <c r="D2140"/>
      <c r="E2140"/>
      <c r="F2140"/>
      <c r="G2140"/>
      <c r="H2140"/>
      <c r="I2140"/>
      <c r="J2140"/>
      <c r="K2140"/>
      <c r="L2140"/>
      <c r="M2140"/>
      <c r="N2140"/>
      <c r="O2140"/>
      <c r="P2140"/>
      <c r="Q2140"/>
    </row>
    <row r="2141" spans="2:17">
      <c r="B2141"/>
      <c r="C2141"/>
      <c r="D2141"/>
      <c r="E2141"/>
      <c r="F2141"/>
      <c r="G2141"/>
      <c r="H2141"/>
      <c r="I2141"/>
      <c r="J2141"/>
      <c r="K2141"/>
      <c r="L2141"/>
      <c r="M2141"/>
      <c r="N2141"/>
      <c r="O2141"/>
      <c r="P2141"/>
      <c r="Q2141"/>
    </row>
    <row r="2142" spans="2:17">
      <c r="B2142"/>
      <c r="C2142"/>
      <c r="D2142"/>
      <c r="E2142"/>
      <c r="F2142"/>
      <c r="G2142"/>
      <c r="H2142"/>
      <c r="I2142"/>
      <c r="J2142"/>
      <c r="K2142"/>
      <c r="L2142"/>
      <c r="M2142"/>
      <c r="N2142"/>
      <c r="O2142"/>
      <c r="P2142"/>
      <c r="Q2142"/>
    </row>
    <row r="2143" spans="2:17">
      <c r="B2143"/>
      <c r="C2143"/>
      <c r="D2143"/>
      <c r="E2143"/>
      <c r="F2143"/>
      <c r="G2143"/>
      <c r="H2143"/>
      <c r="I2143"/>
      <c r="J2143"/>
      <c r="K2143"/>
      <c r="L2143"/>
      <c r="M2143"/>
      <c r="N2143"/>
      <c r="O2143"/>
      <c r="P2143"/>
      <c r="Q2143"/>
    </row>
    <row r="2144" spans="2:17">
      <c r="B2144"/>
      <c r="C2144"/>
      <c r="D2144"/>
      <c r="E2144"/>
      <c r="F2144"/>
      <c r="G2144"/>
      <c r="H2144"/>
      <c r="I2144"/>
      <c r="J2144"/>
      <c r="K2144"/>
      <c r="L2144"/>
      <c r="M2144"/>
      <c r="N2144"/>
      <c r="O2144"/>
      <c r="P2144"/>
      <c r="Q2144"/>
    </row>
    <row r="2145" spans="2:17">
      <c r="B2145"/>
      <c r="C2145"/>
      <c r="D2145"/>
      <c r="E2145"/>
      <c r="F2145"/>
      <c r="G2145"/>
      <c r="H2145"/>
      <c r="I2145"/>
      <c r="J2145"/>
      <c r="K2145"/>
      <c r="L2145"/>
      <c r="M2145"/>
      <c r="N2145"/>
      <c r="O2145"/>
      <c r="P2145"/>
      <c r="Q2145"/>
    </row>
    <row r="2146" spans="2:17">
      <c r="B2146"/>
      <c r="C2146"/>
      <c r="D2146"/>
      <c r="E2146"/>
      <c r="F2146"/>
      <c r="G2146"/>
      <c r="H2146"/>
      <c r="I2146"/>
      <c r="J2146"/>
      <c r="K2146"/>
      <c r="L2146"/>
      <c r="M2146"/>
      <c r="N2146"/>
      <c r="O2146"/>
      <c r="P2146"/>
      <c r="Q2146"/>
    </row>
    <row r="2147" spans="2:17">
      <c r="B2147"/>
      <c r="C2147"/>
      <c r="D2147"/>
      <c r="E2147"/>
      <c r="F2147"/>
      <c r="G2147"/>
      <c r="H2147"/>
      <c r="I2147"/>
      <c r="J2147"/>
      <c r="K2147"/>
      <c r="L2147"/>
      <c r="M2147"/>
      <c r="N2147"/>
      <c r="O2147"/>
      <c r="P2147"/>
      <c r="Q2147"/>
    </row>
    <row r="2148" spans="2:17">
      <c r="B2148"/>
      <c r="C2148"/>
      <c r="D2148"/>
      <c r="E2148"/>
      <c r="F2148"/>
      <c r="G2148"/>
      <c r="H2148"/>
      <c r="I2148"/>
      <c r="J2148"/>
      <c r="K2148"/>
      <c r="L2148"/>
      <c r="M2148"/>
      <c r="N2148"/>
      <c r="O2148"/>
      <c r="P2148"/>
      <c r="Q2148"/>
    </row>
    <row r="2149" spans="2:17">
      <c r="B2149"/>
      <c r="C2149"/>
      <c r="D2149"/>
      <c r="E2149"/>
      <c r="F2149"/>
      <c r="G2149"/>
      <c r="H2149"/>
      <c r="I2149"/>
      <c r="J2149"/>
      <c r="K2149"/>
      <c r="L2149"/>
      <c r="M2149"/>
      <c r="N2149"/>
      <c r="O2149"/>
      <c r="P2149"/>
      <c r="Q2149"/>
    </row>
    <row r="2150" spans="2:17">
      <c r="B2150"/>
      <c r="C2150"/>
      <c r="D2150"/>
      <c r="E2150"/>
      <c r="F2150"/>
      <c r="G2150"/>
      <c r="H2150"/>
      <c r="I2150"/>
      <c r="J2150"/>
      <c r="K2150"/>
      <c r="L2150"/>
      <c r="M2150"/>
      <c r="N2150"/>
      <c r="O2150"/>
      <c r="P2150"/>
      <c r="Q2150"/>
    </row>
    <row r="2151" spans="2:17">
      <c r="B2151"/>
      <c r="C2151"/>
      <c r="D2151"/>
      <c r="E2151"/>
      <c r="F2151"/>
      <c r="G2151"/>
      <c r="H2151"/>
      <c r="I2151"/>
      <c r="J2151"/>
      <c r="K2151"/>
      <c r="L2151"/>
      <c r="M2151"/>
      <c r="N2151"/>
      <c r="O2151"/>
      <c r="P2151"/>
      <c r="Q2151"/>
    </row>
    <row r="2152" spans="2:17">
      <c r="B2152"/>
      <c r="C2152"/>
      <c r="D2152"/>
      <c r="E2152"/>
      <c r="F2152"/>
      <c r="G2152"/>
      <c r="H2152"/>
      <c r="I2152"/>
      <c r="J2152"/>
      <c r="K2152"/>
      <c r="L2152"/>
      <c r="M2152"/>
      <c r="N2152"/>
      <c r="O2152"/>
      <c r="P2152"/>
      <c r="Q2152"/>
    </row>
    <row r="2153" spans="2:17">
      <c r="B2153"/>
      <c r="C2153"/>
      <c r="D2153"/>
      <c r="E2153"/>
      <c r="F2153"/>
      <c r="G2153"/>
      <c r="H2153"/>
      <c r="I2153"/>
      <c r="J2153"/>
      <c r="K2153"/>
      <c r="L2153"/>
      <c r="M2153"/>
      <c r="N2153"/>
      <c r="O2153"/>
      <c r="P2153"/>
      <c r="Q2153"/>
    </row>
    <row r="2154" spans="2:17">
      <c r="B2154"/>
      <c r="C2154"/>
      <c r="D2154"/>
      <c r="E2154"/>
      <c r="F2154"/>
      <c r="G2154"/>
      <c r="H2154"/>
      <c r="I2154"/>
      <c r="J2154"/>
      <c r="K2154"/>
      <c r="L2154"/>
      <c r="M2154"/>
      <c r="N2154"/>
      <c r="O2154"/>
      <c r="P2154"/>
      <c r="Q2154"/>
    </row>
    <row r="2155" spans="2:17">
      <c r="B2155"/>
      <c r="C2155"/>
      <c r="D2155"/>
      <c r="E2155"/>
      <c r="F2155"/>
      <c r="G2155"/>
      <c r="H2155"/>
      <c r="I2155"/>
      <c r="J2155"/>
      <c r="K2155"/>
      <c r="L2155"/>
      <c r="M2155"/>
      <c r="N2155"/>
      <c r="O2155"/>
      <c r="P2155"/>
      <c r="Q2155"/>
    </row>
    <row r="2156" spans="2:17">
      <c r="B2156"/>
      <c r="C2156"/>
      <c r="D2156"/>
      <c r="E2156"/>
      <c r="F2156"/>
      <c r="G2156"/>
      <c r="H2156"/>
      <c r="I2156"/>
      <c r="J2156"/>
      <c r="K2156"/>
      <c r="L2156"/>
      <c r="M2156"/>
      <c r="N2156"/>
      <c r="O2156"/>
      <c r="P2156"/>
      <c r="Q2156"/>
    </row>
    <row r="2157" spans="2:17">
      <c r="B2157"/>
      <c r="C2157"/>
      <c r="D2157"/>
      <c r="E2157"/>
      <c r="F2157"/>
      <c r="G2157"/>
      <c r="H2157"/>
      <c r="I2157"/>
      <c r="J2157"/>
      <c r="K2157"/>
      <c r="L2157"/>
      <c r="M2157"/>
      <c r="N2157"/>
      <c r="O2157"/>
      <c r="P2157"/>
      <c r="Q2157"/>
    </row>
    <row r="2158" spans="2:17">
      <c r="B2158"/>
      <c r="C2158"/>
      <c r="D2158"/>
      <c r="E2158"/>
      <c r="F2158"/>
      <c r="G2158"/>
      <c r="H2158"/>
      <c r="I2158"/>
      <c r="J2158"/>
      <c r="K2158"/>
      <c r="L2158"/>
      <c r="M2158"/>
      <c r="N2158"/>
      <c r="O2158"/>
      <c r="P2158"/>
      <c r="Q2158"/>
    </row>
    <row r="2159" spans="2:17">
      <c r="B2159"/>
      <c r="C2159"/>
      <c r="D2159"/>
      <c r="E2159"/>
      <c r="F2159"/>
      <c r="G2159"/>
      <c r="H2159"/>
      <c r="I2159"/>
      <c r="J2159"/>
      <c r="K2159"/>
      <c r="L2159"/>
      <c r="M2159"/>
      <c r="N2159"/>
      <c r="O2159"/>
      <c r="P2159"/>
      <c r="Q2159"/>
    </row>
    <row r="2160" spans="2:17">
      <c r="B2160"/>
      <c r="C2160"/>
      <c r="D2160"/>
      <c r="E2160"/>
      <c r="F2160"/>
      <c r="G2160"/>
      <c r="H2160"/>
      <c r="I2160"/>
      <c r="J2160"/>
      <c r="K2160"/>
      <c r="L2160"/>
      <c r="M2160"/>
      <c r="N2160"/>
      <c r="O2160"/>
      <c r="P2160"/>
      <c r="Q2160"/>
    </row>
    <row r="2161" spans="2:17">
      <c r="B2161"/>
      <c r="C2161"/>
      <c r="D2161"/>
      <c r="E2161"/>
      <c r="F2161"/>
      <c r="G2161"/>
      <c r="H2161"/>
      <c r="I2161"/>
      <c r="J2161"/>
      <c r="K2161"/>
      <c r="L2161"/>
      <c r="M2161"/>
      <c r="N2161"/>
      <c r="O2161"/>
      <c r="P2161"/>
      <c r="Q2161"/>
    </row>
    <row r="2162" spans="2:17">
      <c r="B2162"/>
      <c r="C2162"/>
      <c r="D2162"/>
      <c r="E2162"/>
      <c r="F2162"/>
      <c r="G2162"/>
      <c r="H2162"/>
      <c r="I2162"/>
      <c r="J2162"/>
      <c r="K2162"/>
      <c r="L2162"/>
      <c r="M2162"/>
      <c r="N2162"/>
      <c r="O2162"/>
      <c r="P2162"/>
      <c r="Q2162"/>
    </row>
    <row r="2163" spans="2:17">
      <c r="B2163"/>
      <c r="C2163"/>
      <c r="D2163"/>
      <c r="E2163"/>
      <c r="F2163"/>
      <c r="G2163"/>
      <c r="H2163"/>
      <c r="I2163"/>
      <c r="J2163"/>
      <c r="K2163"/>
      <c r="L2163"/>
      <c r="M2163"/>
      <c r="N2163"/>
      <c r="O2163"/>
      <c r="P2163"/>
      <c r="Q2163"/>
    </row>
    <row r="2164" spans="2:17">
      <c r="B2164"/>
      <c r="C2164"/>
      <c r="D2164"/>
      <c r="E2164"/>
      <c r="F2164"/>
      <c r="G2164"/>
      <c r="H2164"/>
      <c r="I2164"/>
      <c r="J2164"/>
      <c r="K2164"/>
      <c r="L2164"/>
      <c r="M2164"/>
      <c r="N2164"/>
      <c r="O2164"/>
      <c r="P2164"/>
      <c r="Q2164"/>
    </row>
    <row r="2165" spans="2:17">
      <c r="B2165"/>
      <c r="C2165"/>
      <c r="D2165"/>
      <c r="E2165"/>
      <c r="F2165"/>
      <c r="G2165"/>
      <c r="H2165"/>
      <c r="I2165"/>
      <c r="J2165"/>
      <c r="K2165"/>
      <c r="L2165"/>
      <c r="M2165"/>
      <c r="N2165"/>
      <c r="O2165"/>
      <c r="P2165"/>
      <c r="Q2165"/>
    </row>
    <row r="2166" spans="2:17">
      <c r="B2166"/>
      <c r="C2166"/>
      <c r="D2166"/>
      <c r="E2166"/>
      <c r="F2166"/>
      <c r="G2166"/>
      <c r="H2166"/>
      <c r="I2166"/>
      <c r="J2166"/>
      <c r="K2166"/>
      <c r="L2166"/>
      <c r="M2166"/>
      <c r="N2166"/>
      <c r="O2166"/>
      <c r="P2166"/>
      <c r="Q2166"/>
    </row>
    <row r="2167" spans="2:17">
      <c r="B2167"/>
      <c r="C2167"/>
      <c r="D2167"/>
      <c r="E2167"/>
      <c r="F2167"/>
      <c r="G2167"/>
      <c r="H2167"/>
      <c r="I2167"/>
      <c r="J2167"/>
      <c r="K2167"/>
      <c r="L2167"/>
      <c r="M2167"/>
      <c r="N2167"/>
      <c r="O2167"/>
      <c r="P2167"/>
      <c r="Q2167"/>
    </row>
    <row r="2168" spans="2:17">
      <c r="B2168"/>
      <c r="C2168"/>
      <c r="D2168"/>
      <c r="E2168"/>
      <c r="F2168"/>
      <c r="G2168"/>
      <c r="H2168"/>
      <c r="I2168"/>
      <c r="J2168"/>
      <c r="K2168"/>
      <c r="L2168"/>
      <c r="M2168"/>
      <c r="N2168"/>
      <c r="O2168"/>
      <c r="P2168"/>
      <c r="Q2168"/>
    </row>
    <row r="2169" spans="2:17">
      <c r="B2169"/>
      <c r="C2169"/>
      <c r="D2169"/>
      <c r="E2169"/>
      <c r="F2169"/>
      <c r="G2169"/>
      <c r="H2169"/>
      <c r="I2169"/>
      <c r="J2169"/>
      <c r="K2169"/>
      <c r="L2169"/>
      <c r="M2169"/>
      <c r="N2169"/>
      <c r="O2169"/>
      <c r="P2169"/>
      <c r="Q2169"/>
    </row>
    <row r="2170" spans="2:17">
      <c r="B2170"/>
      <c r="C2170"/>
      <c r="D2170"/>
      <c r="E2170"/>
      <c r="F2170"/>
      <c r="G2170"/>
      <c r="H2170"/>
      <c r="I2170"/>
      <c r="J2170"/>
      <c r="K2170"/>
      <c r="L2170"/>
      <c r="M2170"/>
      <c r="N2170"/>
      <c r="O2170"/>
      <c r="P2170"/>
      <c r="Q2170"/>
    </row>
    <row r="2171" spans="2:17">
      <c r="B2171"/>
      <c r="C2171"/>
      <c r="D2171"/>
      <c r="E2171"/>
      <c r="F2171"/>
      <c r="G2171"/>
      <c r="H2171"/>
      <c r="I2171"/>
      <c r="J2171"/>
      <c r="K2171"/>
      <c r="L2171"/>
      <c r="M2171"/>
      <c r="N2171"/>
      <c r="O2171"/>
      <c r="P2171"/>
      <c r="Q2171"/>
    </row>
    <row r="2172" spans="2:17">
      <c r="B2172"/>
      <c r="C2172"/>
      <c r="D2172"/>
      <c r="E2172"/>
      <c r="F2172"/>
      <c r="G2172"/>
      <c r="H2172"/>
      <c r="I2172"/>
      <c r="J2172"/>
      <c r="K2172"/>
      <c r="L2172"/>
      <c r="M2172"/>
      <c r="N2172"/>
      <c r="O2172"/>
      <c r="P2172"/>
      <c r="Q2172"/>
    </row>
    <row r="2173" spans="2:17">
      <c r="B2173"/>
      <c r="C2173"/>
      <c r="D2173"/>
      <c r="E2173"/>
      <c r="F2173"/>
      <c r="G2173"/>
      <c r="H2173"/>
      <c r="I2173"/>
      <c r="J2173"/>
      <c r="K2173"/>
      <c r="L2173"/>
      <c r="M2173"/>
      <c r="N2173"/>
      <c r="O2173"/>
      <c r="P2173"/>
      <c r="Q2173"/>
    </row>
    <row r="2174" spans="2:17">
      <c r="B2174"/>
      <c r="C2174"/>
      <c r="D2174"/>
      <c r="E2174"/>
      <c r="F2174"/>
      <c r="G2174"/>
      <c r="H2174"/>
      <c r="I2174"/>
      <c r="J2174"/>
      <c r="K2174"/>
      <c r="L2174"/>
      <c r="M2174"/>
      <c r="N2174"/>
      <c r="O2174"/>
      <c r="P2174"/>
      <c r="Q2174"/>
    </row>
    <row r="2175" spans="2:17">
      <c r="B2175"/>
      <c r="C2175"/>
      <c r="D2175"/>
      <c r="E2175"/>
      <c r="F2175"/>
      <c r="G2175"/>
      <c r="H2175"/>
      <c r="I2175"/>
      <c r="J2175"/>
      <c r="K2175"/>
      <c r="L2175"/>
      <c r="M2175"/>
      <c r="N2175"/>
      <c r="O2175"/>
      <c r="P2175"/>
      <c r="Q2175"/>
    </row>
    <row r="2176" spans="2:17">
      <c r="B2176"/>
      <c r="C2176"/>
      <c r="D2176"/>
      <c r="E2176"/>
      <c r="F2176"/>
      <c r="G2176"/>
      <c r="H2176"/>
      <c r="I2176"/>
      <c r="J2176"/>
      <c r="K2176"/>
      <c r="L2176"/>
      <c r="M2176"/>
      <c r="N2176"/>
      <c r="O2176"/>
      <c r="P2176"/>
      <c r="Q2176"/>
    </row>
    <row r="2177" spans="2:17">
      <c r="B2177"/>
      <c r="C2177"/>
      <c r="D2177"/>
      <c r="E2177"/>
      <c r="F2177"/>
      <c r="G2177"/>
      <c r="H2177"/>
      <c r="I2177"/>
      <c r="J2177"/>
      <c r="K2177"/>
      <c r="L2177"/>
      <c r="M2177"/>
      <c r="N2177"/>
      <c r="O2177"/>
      <c r="P2177"/>
      <c r="Q2177"/>
    </row>
    <row r="2178" spans="2:17">
      <c r="B2178"/>
      <c r="C2178"/>
      <c r="D2178"/>
      <c r="E2178"/>
      <c r="F2178"/>
      <c r="G2178"/>
      <c r="H2178"/>
      <c r="I2178"/>
      <c r="J2178"/>
      <c r="K2178"/>
      <c r="L2178"/>
      <c r="M2178"/>
      <c r="N2178"/>
      <c r="O2178"/>
      <c r="P2178"/>
      <c r="Q2178"/>
    </row>
    <row r="2179" spans="2:17">
      <c r="B2179"/>
      <c r="C2179"/>
      <c r="D2179"/>
      <c r="E2179"/>
      <c r="F2179"/>
      <c r="G2179"/>
      <c r="H2179"/>
      <c r="I2179"/>
      <c r="J2179"/>
      <c r="K2179"/>
      <c r="L2179"/>
      <c r="M2179"/>
      <c r="N2179"/>
      <c r="O2179"/>
      <c r="P2179"/>
      <c r="Q2179"/>
    </row>
    <row r="2180" spans="2:17">
      <c r="B2180"/>
      <c r="C2180"/>
      <c r="D2180"/>
      <c r="E2180"/>
      <c r="F2180"/>
      <c r="G2180"/>
      <c r="H2180"/>
      <c r="I2180"/>
      <c r="J2180"/>
      <c r="K2180"/>
      <c r="L2180"/>
      <c r="M2180"/>
      <c r="N2180"/>
      <c r="O2180"/>
      <c r="P2180"/>
      <c r="Q2180"/>
    </row>
    <row r="2181" spans="2:17">
      <c r="B2181"/>
      <c r="C2181"/>
      <c r="D2181"/>
      <c r="E2181"/>
      <c r="F2181"/>
      <c r="G2181"/>
      <c r="H2181"/>
      <c r="I2181"/>
      <c r="J2181"/>
      <c r="K2181"/>
      <c r="L2181"/>
      <c r="M2181"/>
      <c r="N2181"/>
      <c r="O2181"/>
      <c r="P2181"/>
      <c r="Q2181"/>
    </row>
    <row r="2182" spans="2:17">
      <c r="B2182"/>
      <c r="C2182"/>
      <c r="D2182"/>
      <c r="E2182"/>
      <c r="F2182"/>
      <c r="G2182"/>
      <c r="H2182"/>
      <c r="I2182"/>
      <c r="J2182"/>
      <c r="K2182"/>
      <c r="L2182"/>
      <c r="M2182"/>
      <c r="N2182"/>
      <c r="O2182"/>
      <c r="P2182"/>
      <c r="Q2182"/>
    </row>
    <row r="2183" spans="2:17">
      <c r="B2183"/>
      <c r="C2183"/>
      <c r="D2183"/>
      <c r="E2183"/>
      <c r="F2183"/>
      <c r="G2183"/>
      <c r="H2183"/>
      <c r="I2183"/>
      <c r="J2183"/>
      <c r="K2183"/>
      <c r="L2183"/>
      <c r="M2183"/>
      <c r="N2183"/>
      <c r="O2183"/>
      <c r="P2183"/>
      <c r="Q2183"/>
    </row>
    <row r="2184" spans="2:17">
      <c r="B2184"/>
      <c r="C2184"/>
      <c r="D2184"/>
      <c r="E2184"/>
      <c r="F2184"/>
      <c r="G2184"/>
      <c r="H2184"/>
      <c r="I2184"/>
      <c r="J2184"/>
      <c r="K2184"/>
      <c r="L2184"/>
      <c r="M2184"/>
      <c r="N2184"/>
      <c r="O2184"/>
      <c r="P2184"/>
      <c r="Q2184"/>
    </row>
    <row r="2185" spans="2:17">
      <c r="B2185"/>
      <c r="C2185"/>
      <c r="D2185"/>
      <c r="E2185"/>
      <c r="F2185"/>
      <c r="G2185"/>
      <c r="H2185"/>
      <c r="I2185"/>
      <c r="J2185"/>
      <c r="K2185"/>
      <c r="L2185"/>
      <c r="M2185"/>
      <c r="N2185"/>
      <c r="O2185"/>
      <c r="P2185"/>
      <c r="Q2185"/>
    </row>
    <row r="2186" spans="2:17">
      <c r="B2186"/>
      <c r="C2186"/>
      <c r="D2186"/>
      <c r="E2186"/>
      <c r="F2186"/>
      <c r="G2186"/>
      <c r="H2186"/>
      <c r="I2186"/>
      <c r="J2186"/>
      <c r="K2186"/>
      <c r="L2186"/>
      <c r="M2186"/>
      <c r="N2186"/>
      <c r="O2186"/>
      <c r="P2186"/>
      <c r="Q2186"/>
    </row>
    <row r="2187" spans="2:17">
      <c r="B2187"/>
      <c r="C2187"/>
      <c r="D2187"/>
      <c r="E2187"/>
      <c r="F2187"/>
      <c r="G2187"/>
      <c r="H2187"/>
      <c r="I2187"/>
      <c r="J2187"/>
      <c r="K2187"/>
      <c r="L2187"/>
      <c r="M2187"/>
      <c r="N2187"/>
      <c r="O2187"/>
      <c r="P2187"/>
      <c r="Q2187"/>
    </row>
    <row r="2188" spans="2:17">
      <c r="B2188"/>
      <c r="C2188"/>
      <c r="D2188"/>
      <c r="E2188"/>
      <c r="F2188"/>
      <c r="G2188"/>
      <c r="H2188"/>
      <c r="I2188"/>
      <c r="J2188"/>
      <c r="K2188"/>
      <c r="L2188"/>
      <c r="M2188"/>
      <c r="N2188"/>
      <c r="O2188"/>
      <c r="P2188"/>
      <c r="Q2188"/>
    </row>
    <row r="2189" spans="2:17">
      <c r="B2189"/>
      <c r="C2189"/>
      <c r="D2189"/>
      <c r="E2189"/>
      <c r="F2189"/>
      <c r="G2189"/>
      <c r="H2189"/>
      <c r="I2189"/>
      <c r="J2189"/>
      <c r="K2189"/>
      <c r="L2189"/>
      <c r="M2189"/>
      <c r="N2189"/>
      <c r="O2189"/>
      <c r="P2189"/>
      <c r="Q2189"/>
    </row>
    <row r="2190" spans="2:17">
      <c r="B2190"/>
      <c r="C2190"/>
      <c r="D2190"/>
      <c r="E2190"/>
      <c r="F2190"/>
      <c r="G2190"/>
      <c r="H2190"/>
      <c r="I2190"/>
      <c r="J2190"/>
      <c r="K2190"/>
      <c r="L2190"/>
      <c r="M2190"/>
      <c r="N2190"/>
      <c r="O2190"/>
      <c r="P2190"/>
      <c r="Q2190"/>
    </row>
    <row r="2191" spans="2:17">
      <c r="B2191"/>
      <c r="C2191"/>
      <c r="D2191"/>
      <c r="E2191"/>
      <c r="F2191"/>
      <c r="G2191"/>
      <c r="H2191"/>
      <c r="I2191"/>
      <c r="J2191"/>
      <c r="K2191"/>
      <c r="L2191"/>
      <c r="M2191"/>
      <c r="N2191"/>
      <c r="O2191"/>
      <c r="P2191"/>
      <c r="Q2191"/>
    </row>
    <row r="2192" spans="2:17">
      <c r="B2192"/>
      <c r="C2192"/>
      <c r="D2192"/>
      <c r="E2192"/>
      <c r="F2192"/>
      <c r="G2192"/>
      <c r="H2192"/>
      <c r="I2192"/>
      <c r="J2192"/>
      <c r="K2192"/>
      <c r="L2192"/>
      <c r="M2192"/>
      <c r="N2192"/>
      <c r="O2192"/>
      <c r="P2192"/>
      <c r="Q2192"/>
    </row>
    <row r="2193" spans="2:17">
      <c r="B2193"/>
      <c r="C2193"/>
      <c r="D2193"/>
      <c r="E2193"/>
      <c r="F2193"/>
      <c r="G2193"/>
      <c r="H2193"/>
      <c r="I2193"/>
      <c r="J2193"/>
      <c r="K2193"/>
      <c r="L2193"/>
      <c r="M2193"/>
      <c r="N2193"/>
      <c r="O2193"/>
      <c r="P2193"/>
      <c r="Q2193"/>
    </row>
    <row r="2194" spans="2:17">
      <c r="B2194"/>
      <c r="C2194"/>
      <c r="D2194"/>
      <c r="E2194"/>
      <c r="F2194"/>
      <c r="G2194"/>
      <c r="H2194"/>
      <c r="I2194"/>
      <c r="J2194"/>
      <c r="K2194"/>
      <c r="L2194"/>
      <c r="M2194"/>
      <c r="N2194"/>
      <c r="O2194"/>
      <c r="P2194"/>
      <c r="Q2194"/>
    </row>
    <row r="2195" spans="2:17">
      <c r="B2195"/>
      <c r="C2195"/>
      <c r="D2195"/>
      <c r="E2195"/>
      <c r="F2195"/>
      <c r="G2195"/>
      <c r="H2195"/>
      <c r="I2195"/>
      <c r="J2195"/>
      <c r="K2195"/>
      <c r="L2195"/>
      <c r="M2195"/>
      <c r="N2195"/>
      <c r="O2195"/>
      <c r="P2195"/>
      <c r="Q2195"/>
    </row>
    <row r="2196" spans="2:17">
      <c r="B2196"/>
      <c r="C2196"/>
      <c r="D2196"/>
      <c r="E2196"/>
      <c r="F2196"/>
      <c r="G2196"/>
      <c r="H2196"/>
      <c r="I2196"/>
      <c r="J2196"/>
      <c r="K2196"/>
      <c r="L2196"/>
      <c r="M2196"/>
      <c r="N2196"/>
      <c r="O2196"/>
      <c r="P2196"/>
      <c r="Q2196"/>
    </row>
    <row r="2197" spans="2:17">
      <c r="B2197"/>
      <c r="C2197"/>
      <c r="D2197"/>
      <c r="E2197"/>
      <c r="F2197"/>
      <c r="G2197"/>
      <c r="H2197"/>
      <c r="I2197"/>
      <c r="J2197"/>
      <c r="K2197"/>
      <c r="L2197"/>
      <c r="M2197"/>
      <c r="N2197"/>
      <c r="O2197"/>
      <c r="P2197"/>
      <c r="Q2197"/>
    </row>
    <row r="2198" spans="2:17">
      <c r="B2198"/>
      <c r="C2198"/>
      <c r="D2198"/>
      <c r="E2198"/>
      <c r="F2198"/>
      <c r="G2198"/>
      <c r="H2198"/>
      <c r="I2198"/>
      <c r="J2198"/>
      <c r="K2198"/>
      <c r="L2198"/>
      <c r="M2198"/>
      <c r="N2198"/>
      <c r="O2198"/>
      <c r="P2198"/>
      <c r="Q2198"/>
    </row>
    <row r="2199" spans="2:17">
      <c r="B2199"/>
      <c r="C2199"/>
      <c r="D2199"/>
      <c r="E2199"/>
      <c r="F2199"/>
      <c r="G2199"/>
      <c r="H2199"/>
      <c r="I2199"/>
      <c r="J2199"/>
      <c r="K2199"/>
      <c r="L2199"/>
      <c r="M2199"/>
      <c r="N2199"/>
      <c r="O2199"/>
      <c r="P2199"/>
      <c r="Q2199"/>
    </row>
    <row r="2200" spans="2:17">
      <c r="B2200"/>
      <c r="C2200"/>
      <c r="D2200"/>
      <c r="E2200"/>
      <c r="F2200"/>
      <c r="G2200"/>
      <c r="H2200"/>
      <c r="I2200"/>
      <c r="J2200"/>
      <c r="K2200"/>
      <c r="L2200"/>
      <c r="M2200"/>
      <c r="N2200"/>
      <c r="O2200"/>
      <c r="P2200"/>
      <c r="Q2200"/>
    </row>
    <row r="2201" spans="2:17">
      <c r="B2201"/>
      <c r="C2201"/>
      <c r="D2201"/>
      <c r="E2201"/>
      <c r="F2201"/>
      <c r="G2201"/>
      <c r="H2201"/>
      <c r="I2201"/>
      <c r="J2201"/>
      <c r="K2201"/>
      <c r="L2201"/>
      <c r="M2201"/>
      <c r="N2201"/>
      <c r="O2201"/>
      <c r="P2201"/>
      <c r="Q2201"/>
    </row>
    <row r="2202" spans="2:17">
      <c r="B2202"/>
      <c r="C2202"/>
      <c r="D2202"/>
      <c r="E2202"/>
      <c r="F2202"/>
      <c r="G2202"/>
      <c r="H2202"/>
      <c r="I2202"/>
      <c r="J2202"/>
      <c r="K2202"/>
      <c r="L2202"/>
      <c r="M2202"/>
      <c r="N2202"/>
      <c r="O2202"/>
      <c r="P2202"/>
      <c r="Q2202"/>
    </row>
    <row r="2203" spans="2:17">
      <c r="B2203"/>
      <c r="C2203"/>
      <c r="D2203"/>
      <c r="E2203"/>
      <c r="F2203"/>
      <c r="G2203"/>
      <c r="H2203"/>
      <c r="I2203"/>
      <c r="J2203"/>
      <c r="K2203"/>
      <c r="L2203"/>
      <c r="M2203"/>
      <c r="N2203"/>
      <c r="O2203"/>
      <c r="P2203"/>
      <c r="Q2203"/>
    </row>
    <row r="2204" spans="2:17">
      <c r="B2204"/>
      <c r="C2204"/>
      <c r="D2204"/>
      <c r="E2204"/>
      <c r="F2204"/>
      <c r="G2204"/>
      <c r="H2204"/>
      <c r="I2204"/>
      <c r="J2204"/>
      <c r="K2204"/>
      <c r="L2204"/>
      <c r="M2204"/>
      <c r="N2204"/>
      <c r="O2204"/>
      <c r="P2204"/>
      <c r="Q2204"/>
    </row>
    <row r="2205" spans="2:17">
      <c r="B2205"/>
      <c r="C2205"/>
      <c r="D2205"/>
      <c r="E2205"/>
      <c r="F2205"/>
      <c r="G2205"/>
      <c r="H2205"/>
      <c r="I2205"/>
      <c r="J2205"/>
      <c r="K2205"/>
      <c r="L2205"/>
      <c r="M2205"/>
      <c r="N2205"/>
      <c r="O2205"/>
      <c r="P2205"/>
      <c r="Q2205"/>
    </row>
    <row r="2206" spans="2:17">
      <c r="B2206"/>
      <c r="C2206"/>
      <c r="D2206"/>
      <c r="E2206"/>
      <c r="F2206"/>
      <c r="G2206"/>
      <c r="H2206"/>
      <c r="I2206"/>
      <c r="J2206"/>
      <c r="K2206"/>
      <c r="L2206"/>
      <c r="M2206"/>
      <c r="N2206"/>
      <c r="O2206"/>
      <c r="P2206"/>
      <c r="Q2206"/>
    </row>
    <row r="2207" spans="2:17">
      <c r="B2207"/>
      <c r="C2207"/>
      <c r="D2207"/>
      <c r="E2207"/>
      <c r="F2207"/>
      <c r="G2207"/>
      <c r="H2207"/>
      <c r="I2207"/>
      <c r="J2207"/>
      <c r="K2207"/>
      <c r="L2207"/>
      <c r="M2207"/>
      <c r="N2207"/>
      <c r="O2207"/>
      <c r="P2207"/>
      <c r="Q2207"/>
    </row>
    <row r="2208" spans="2:17">
      <c r="B2208"/>
      <c r="C2208"/>
      <c r="D2208"/>
      <c r="E2208"/>
      <c r="F2208"/>
      <c r="G2208"/>
      <c r="H2208"/>
      <c r="I2208"/>
      <c r="J2208"/>
      <c r="K2208"/>
      <c r="L2208"/>
      <c r="M2208"/>
      <c r="N2208"/>
      <c r="O2208"/>
      <c r="P2208"/>
      <c r="Q2208"/>
    </row>
    <row r="2209" spans="2:17">
      <c r="B2209"/>
      <c r="C2209"/>
      <c r="D2209"/>
      <c r="E2209"/>
      <c r="F2209"/>
      <c r="G2209"/>
      <c r="H2209"/>
      <c r="I2209"/>
      <c r="J2209"/>
      <c r="K2209"/>
      <c r="L2209"/>
      <c r="M2209"/>
      <c r="N2209"/>
      <c r="O2209"/>
      <c r="P2209"/>
      <c r="Q2209"/>
    </row>
    <row r="2210" spans="2:17">
      <c r="B2210"/>
      <c r="C2210"/>
      <c r="D2210"/>
      <c r="E2210"/>
      <c r="F2210"/>
      <c r="G2210"/>
      <c r="H2210"/>
      <c r="I2210"/>
      <c r="J2210"/>
      <c r="K2210"/>
      <c r="L2210"/>
      <c r="M2210"/>
      <c r="N2210"/>
      <c r="O2210"/>
      <c r="P2210"/>
      <c r="Q2210"/>
    </row>
    <row r="2211" spans="2:17">
      <c r="B2211"/>
      <c r="C2211"/>
      <c r="D2211"/>
      <c r="E2211"/>
      <c r="F2211"/>
      <c r="G2211"/>
      <c r="H2211"/>
      <c r="I2211"/>
      <c r="J2211"/>
      <c r="K2211"/>
      <c r="L2211"/>
      <c r="M2211"/>
      <c r="N2211"/>
      <c r="O2211"/>
      <c r="P2211"/>
      <c r="Q2211"/>
    </row>
    <row r="2212" spans="2:17">
      <c r="B2212"/>
      <c r="C2212"/>
      <c r="D2212"/>
      <c r="E2212"/>
      <c r="F2212"/>
      <c r="G2212"/>
      <c r="H2212"/>
      <c r="I2212"/>
      <c r="J2212"/>
      <c r="K2212"/>
      <c r="L2212"/>
      <c r="M2212"/>
      <c r="N2212"/>
      <c r="O2212"/>
      <c r="P2212"/>
      <c r="Q2212"/>
    </row>
    <row r="2213" spans="2:17">
      <c r="B2213"/>
      <c r="C2213"/>
      <c r="D2213"/>
      <c r="E2213"/>
      <c r="F2213"/>
      <c r="G2213"/>
      <c r="H2213"/>
      <c r="I2213"/>
      <c r="J2213"/>
      <c r="K2213"/>
      <c r="L2213"/>
      <c r="M2213"/>
      <c r="N2213"/>
      <c r="O2213"/>
      <c r="P2213"/>
      <c r="Q2213"/>
    </row>
    <row r="2214" spans="2:17">
      <c r="B2214"/>
      <c r="C2214"/>
      <c r="D2214"/>
      <c r="E2214"/>
      <c r="F2214"/>
      <c r="G2214"/>
      <c r="H2214"/>
      <c r="I2214"/>
      <c r="J2214"/>
      <c r="K2214"/>
      <c r="L2214"/>
      <c r="M2214"/>
      <c r="N2214"/>
      <c r="O2214"/>
      <c r="P2214"/>
      <c r="Q2214"/>
    </row>
    <row r="2215" spans="2:17">
      <c r="B2215"/>
      <c r="C2215"/>
      <c r="D2215"/>
      <c r="E2215"/>
      <c r="F2215"/>
      <c r="G2215"/>
      <c r="H2215"/>
      <c r="I2215"/>
      <c r="J2215"/>
      <c r="K2215"/>
      <c r="L2215"/>
      <c r="M2215"/>
      <c r="N2215"/>
      <c r="O2215"/>
      <c r="P2215"/>
      <c r="Q2215"/>
    </row>
    <row r="2216" spans="2:17">
      <c r="B2216"/>
      <c r="C2216"/>
      <c r="D2216"/>
      <c r="E2216"/>
      <c r="F2216"/>
      <c r="G2216"/>
      <c r="H2216"/>
      <c r="I2216"/>
      <c r="J2216"/>
      <c r="K2216"/>
      <c r="L2216"/>
      <c r="M2216"/>
      <c r="N2216"/>
      <c r="O2216"/>
      <c r="P2216"/>
      <c r="Q2216"/>
    </row>
    <row r="2217" spans="2:17">
      <c r="B2217"/>
      <c r="C2217"/>
      <c r="D2217"/>
      <c r="E2217"/>
      <c r="F2217"/>
      <c r="G2217"/>
      <c r="H2217"/>
      <c r="I2217"/>
      <c r="J2217"/>
      <c r="K2217"/>
      <c r="L2217"/>
      <c r="M2217"/>
      <c r="N2217"/>
      <c r="O2217"/>
      <c r="P2217"/>
      <c r="Q2217"/>
    </row>
    <row r="2218" spans="2:17">
      <c r="B2218"/>
      <c r="C2218"/>
      <c r="D2218"/>
      <c r="E2218"/>
      <c r="F2218"/>
      <c r="G2218"/>
      <c r="H2218"/>
      <c r="I2218"/>
      <c r="J2218"/>
      <c r="K2218"/>
      <c r="L2218"/>
      <c r="M2218"/>
      <c r="N2218"/>
      <c r="O2218"/>
      <c r="P2218"/>
      <c r="Q2218"/>
    </row>
    <row r="2219" spans="2:17">
      <c r="B2219"/>
      <c r="C2219"/>
      <c r="D2219"/>
      <c r="E2219"/>
      <c r="F2219"/>
      <c r="G2219"/>
      <c r="H2219"/>
      <c r="I2219"/>
      <c r="J2219"/>
      <c r="K2219"/>
      <c r="L2219"/>
      <c r="M2219"/>
      <c r="N2219"/>
      <c r="O2219"/>
      <c r="P2219"/>
      <c r="Q2219"/>
    </row>
    <row r="2220" spans="2:17">
      <c r="B2220"/>
      <c r="C2220"/>
      <c r="D2220"/>
      <c r="E2220"/>
      <c r="F2220"/>
      <c r="G2220"/>
      <c r="H2220"/>
      <c r="I2220"/>
      <c r="J2220"/>
      <c r="K2220"/>
      <c r="L2220"/>
      <c r="M2220"/>
      <c r="N2220"/>
      <c r="O2220"/>
      <c r="P2220"/>
      <c r="Q2220"/>
    </row>
    <row r="2221" spans="2:17">
      <c r="B2221"/>
      <c r="C2221"/>
      <c r="D2221"/>
      <c r="E2221"/>
      <c r="F2221"/>
      <c r="G2221"/>
      <c r="H2221"/>
      <c r="I2221"/>
      <c r="J2221"/>
      <c r="K2221"/>
      <c r="L2221"/>
      <c r="M2221"/>
      <c r="N2221"/>
      <c r="O2221"/>
      <c r="P2221"/>
      <c r="Q2221"/>
    </row>
    <row r="2222" spans="2:17">
      <c r="B2222"/>
      <c r="C2222"/>
      <c r="D2222"/>
      <c r="E2222"/>
      <c r="F2222"/>
      <c r="G2222"/>
      <c r="H2222"/>
      <c r="I2222"/>
      <c r="J2222"/>
      <c r="K2222"/>
      <c r="L2222"/>
      <c r="M2222"/>
      <c r="N2222"/>
      <c r="O2222"/>
      <c r="P2222"/>
      <c r="Q2222"/>
    </row>
    <row r="2223" spans="2:17">
      <c r="B2223"/>
      <c r="C2223"/>
      <c r="D2223"/>
      <c r="E2223"/>
      <c r="F2223"/>
      <c r="G2223"/>
      <c r="H2223"/>
      <c r="I2223"/>
      <c r="J2223"/>
      <c r="K2223"/>
      <c r="L2223"/>
      <c r="M2223"/>
      <c r="N2223"/>
      <c r="O2223"/>
      <c r="P2223"/>
      <c r="Q2223"/>
    </row>
    <row r="2224" spans="2:17">
      <c r="B2224"/>
      <c r="C2224"/>
      <c r="D2224"/>
      <c r="E2224"/>
      <c r="F2224"/>
      <c r="G2224"/>
      <c r="H2224"/>
      <c r="I2224"/>
      <c r="J2224"/>
      <c r="K2224"/>
      <c r="L2224"/>
      <c r="M2224"/>
      <c r="N2224"/>
      <c r="O2224"/>
      <c r="P2224"/>
      <c r="Q2224"/>
    </row>
    <row r="2225" spans="2:17">
      <c r="B2225"/>
      <c r="C2225"/>
      <c r="D2225"/>
      <c r="E2225"/>
      <c r="F2225"/>
      <c r="G2225"/>
      <c r="H2225"/>
      <c r="I2225"/>
      <c r="J2225"/>
      <c r="K2225"/>
      <c r="L2225"/>
      <c r="M2225"/>
      <c r="N2225"/>
      <c r="O2225"/>
      <c r="P2225"/>
      <c r="Q2225"/>
    </row>
    <row r="2226" spans="2:17">
      <c r="B2226"/>
      <c r="C2226"/>
      <c r="D2226"/>
      <c r="E2226"/>
      <c r="F2226"/>
      <c r="G2226"/>
      <c r="H2226"/>
      <c r="I2226"/>
      <c r="J2226"/>
      <c r="K2226"/>
      <c r="L2226"/>
      <c r="M2226"/>
      <c r="N2226"/>
      <c r="O2226"/>
      <c r="P2226"/>
      <c r="Q2226"/>
    </row>
    <row r="2227" spans="2:17">
      <c r="B2227"/>
      <c r="C2227"/>
      <c r="D2227"/>
      <c r="E2227"/>
      <c r="F2227"/>
      <c r="G2227"/>
      <c r="H2227"/>
      <c r="I2227"/>
      <c r="J2227"/>
      <c r="K2227"/>
      <c r="L2227"/>
      <c r="M2227"/>
      <c r="N2227"/>
      <c r="O2227"/>
      <c r="P2227"/>
      <c r="Q2227"/>
    </row>
    <row r="2228" spans="2:17">
      <c r="B2228"/>
      <c r="C2228"/>
      <c r="D2228"/>
      <c r="E2228"/>
      <c r="F2228"/>
      <c r="G2228"/>
      <c r="H2228"/>
      <c r="I2228"/>
      <c r="J2228"/>
      <c r="K2228"/>
      <c r="L2228"/>
      <c r="M2228"/>
      <c r="N2228"/>
      <c r="O2228"/>
      <c r="P2228"/>
      <c r="Q2228"/>
    </row>
    <row r="2229" spans="2:17">
      <c r="B2229"/>
      <c r="C2229"/>
      <c r="D2229"/>
      <c r="E2229"/>
      <c r="F2229"/>
      <c r="G2229"/>
      <c r="H2229"/>
      <c r="I2229"/>
      <c r="J2229"/>
      <c r="K2229"/>
      <c r="L2229"/>
      <c r="M2229"/>
      <c r="N2229"/>
      <c r="O2229"/>
      <c r="P2229"/>
      <c r="Q2229"/>
    </row>
    <row r="2230" spans="2:17">
      <c r="B2230"/>
      <c r="C2230"/>
      <c r="D2230"/>
      <c r="E2230"/>
      <c r="F2230"/>
      <c r="G2230"/>
      <c r="H2230"/>
      <c r="I2230"/>
      <c r="J2230"/>
      <c r="K2230"/>
      <c r="L2230"/>
      <c r="M2230"/>
      <c r="N2230"/>
      <c r="O2230"/>
      <c r="P2230"/>
      <c r="Q2230"/>
    </row>
    <row r="2231" spans="2:17">
      <c r="B2231"/>
      <c r="C2231"/>
      <c r="D2231"/>
      <c r="E2231"/>
      <c r="F2231"/>
      <c r="G2231"/>
      <c r="H2231"/>
      <c r="I2231"/>
      <c r="J2231"/>
      <c r="K2231"/>
      <c r="L2231"/>
      <c r="M2231"/>
      <c r="N2231"/>
      <c r="O2231"/>
      <c r="P2231"/>
      <c r="Q2231"/>
    </row>
    <row r="2232" spans="2:17">
      <c r="B2232"/>
      <c r="C2232"/>
      <c r="D2232"/>
      <c r="E2232"/>
      <c r="F2232"/>
      <c r="G2232"/>
      <c r="H2232"/>
      <c r="I2232"/>
      <c r="J2232"/>
      <c r="K2232"/>
      <c r="L2232"/>
      <c r="M2232"/>
      <c r="N2232"/>
      <c r="O2232"/>
      <c r="P2232"/>
      <c r="Q2232"/>
    </row>
    <row r="2233" spans="2:17">
      <c r="B2233"/>
      <c r="C2233"/>
      <c r="D2233"/>
      <c r="E2233"/>
      <c r="F2233"/>
      <c r="G2233"/>
      <c r="H2233"/>
      <c r="I2233"/>
      <c r="J2233"/>
      <c r="K2233"/>
      <c r="L2233"/>
      <c r="M2233"/>
      <c r="N2233"/>
      <c r="O2233"/>
      <c r="P2233"/>
      <c r="Q2233"/>
    </row>
    <row r="2234" spans="2:17">
      <c r="B2234"/>
      <c r="C2234"/>
      <c r="D2234"/>
      <c r="E2234"/>
      <c r="F2234"/>
      <c r="G2234"/>
      <c r="H2234"/>
      <c r="I2234"/>
      <c r="J2234"/>
      <c r="K2234"/>
      <c r="L2234"/>
      <c r="M2234"/>
      <c r="N2234"/>
      <c r="O2234"/>
      <c r="P2234"/>
      <c r="Q2234"/>
    </row>
    <row r="2235" spans="2:17">
      <c r="B2235"/>
      <c r="C2235"/>
      <c r="D2235"/>
      <c r="E2235"/>
      <c r="F2235"/>
      <c r="G2235"/>
      <c r="H2235"/>
      <c r="I2235"/>
      <c r="J2235"/>
      <c r="K2235"/>
      <c r="L2235"/>
      <c r="M2235"/>
      <c r="N2235"/>
      <c r="O2235"/>
      <c r="P2235"/>
      <c r="Q2235"/>
    </row>
    <row r="2236" spans="2:17">
      <c r="B2236"/>
      <c r="C2236"/>
      <c r="D2236"/>
      <c r="E2236"/>
      <c r="F2236"/>
      <c r="G2236"/>
      <c r="H2236"/>
      <c r="I2236"/>
      <c r="J2236"/>
      <c r="K2236"/>
      <c r="L2236"/>
      <c r="M2236"/>
      <c r="N2236"/>
      <c r="O2236"/>
      <c r="P2236"/>
      <c r="Q2236"/>
    </row>
    <row r="2237" spans="2:17">
      <c r="B2237"/>
      <c r="C2237"/>
      <c r="D2237"/>
      <c r="E2237"/>
      <c r="F2237"/>
      <c r="G2237"/>
      <c r="H2237"/>
      <c r="I2237"/>
      <c r="J2237"/>
      <c r="K2237"/>
      <c r="L2237"/>
      <c r="M2237"/>
      <c r="N2237"/>
      <c r="O2237"/>
      <c r="P2237"/>
      <c r="Q2237"/>
    </row>
    <row r="2238" spans="2:17">
      <c r="B2238"/>
      <c r="C2238"/>
      <c r="D2238"/>
      <c r="E2238"/>
      <c r="F2238"/>
      <c r="G2238"/>
      <c r="H2238"/>
      <c r="I2238"/>
      <c r="J2238"/>
      <c r="K2238"/>
      <c r="L2238"/>
      <c r="M2238"/>
      <c r="N2238"/>
      <c r="O2238"/>
      <c r="P2238"/>
      <c r="Q2238"/>
    </row>
    <row r="2239" spans="2:17">
      <c r="B2239"/>
      <c r="C2239"/>
      <c r="D2239"/>
      <c r="E2239"/>
      <c r="F2239"/>
      <c r="G2239"/>
      <c r="H2239"/>
      <c r="I2239"/>
      <c r="J2239"/>
      <c r="K2239"/>
      <c r="L2239"/>
      <c r="M2239"/>
      <c r="N2239"/>
      <c r="O2239"/>
      <c r="P2239"/>
      <c r="Q2239"/>
    </row>
    <row r="2240" spans="2:17">
      <c r="B2240"/>
      <c r="C2240"/>
      <c r="D2240"/>
      <c r="E2240"/>
      <c r="F2240"/>
      <c r="G2240"/>
      <c r="H2240"/>
      <c r="I2240"/>
      <c r="J2240"/>
      <c r="K2240"/>
      <c r="L2240"/>
      <c r="M2240"/>
      <c r="N2240"/>
      <c r="O2240"/>
      <c r="P2240"/>
      <c r="Q2240"/>
    </row>
    <row r="2241" spans="2:17">
      <c r="B2241"/>
      <c r="C2241"/>
      <c r="D2241"/>
      <c r="E2241"/>
      <c r="F2241"/>
      <c r="G2241"/>
      <c r="H2241"/>
      <c r="I2241"/>
      <c r="J2241"/>
      <c r="K2241"/>
      <c r="L2241"/>
      <c r="M2241"/>
      <c r="N2241"/>
      <c r="O2241"/>
      <c r="P2241"/>
      <c r="Q2241"/>
    </row>
    <row r="2242" spans="2:17">
      <c r="B2242"/>
      <c r="C2242"/>
      <c r="D2242"/>
      <c r="E2242"/>
      <c r="F2242"/>
      <c r="G2242"/>
      <c r="H2242"/>
      <c r="I2242"/>
      <c r="J2242"/>
      <c r="K2242"/>
      <c r="L2242"/>
      <c r="M2242"/>
      <c r="N2242"/>
      <c r="O2242"/>
      <c r="P2242"/>
      <c r="Q2242"/>
    </row>
    <row r="2243" spans="2:17">
      <c r="B2243"/>
      <c r="C2243"/>
      <c r="D2243"/>
      <c r="E2243"/>
      <c r="F2243"/>
      <c r="G2243"/>
      <c r="H2243"/>
      <c r="I2243"/>
      <c r="J2243"/>
      <c r="K2243"/>
      <c r="L2243"/>
      <c r="M2243"/>
      <c r="N2243"/>
      <c r="O2243"/>
      <c r="P2243"/>
      <c r="Q2243"/>
    </row>
    <row r="2244" spans="2:17">
      <c r="B2244"/>
      <c r="C2244"/>
      <c r="D2244"/>
      <c r="E2244"/>
      <c r="F2244"/>
      <c r="G2244"/>
      <c r="H2244"/>
      <c r="I2244"/>
      <c r="J2244"/>
      <c r="K2244"/>
      <c r="L2244"/>
      <c r="M2244"/>
      <c r="N2244"/>
      <c r="O2244"/>
      <c r="P2244"/>
      <c r="Q2244"/>
    </row>
    <row r="2245" spans="2:17">
      <c r="B2245"/>
      <c r="C2245"/>
      <c r="D2245"/>
      <c r="E2245"/>
      <c r="F2245"/>
      <c r="G2245"/>
      <c r="H2245"/>
      <c r="I2245"/>
      <c r="J2245"/>
      <c r="K2245"/>
      <c r="L2245"/>
      <c r="M2245"/>
      <c r="N2245"/>
      <c r="O2245"/>
      <c r="P2245"/>
      <c r="Q2245"/>
    </row>
    <row r="2246" spans="2:17">
      <c r="B2246"/>
      <c r="C2246"/>
      <c r="D2246"/>
      <c r="E2246"/>
      <c r="F2246"/>
      <c r="G2246"/>
      <c r="H2246"/>
      <c r="I2246"/>
      <c r="J2246"/>
      <c r="K2246"/>
      <c r="L2246"/>
      <c r="M2246"/>
      <c r="N2246"/>
      <c r="O2246"/>
      <c r="P2246"/>
      <c r="Q2246"/>
    </row>
    <row r="2247" spans="2:17">
      <c r="B2247"/>
      <c r="C2247"/>
      <c r="D2247"/>
      <c r="E2247"/>
      <c r="F2247"/>
      <c r="G2247"/>
      <c r="H2247"/>
      <c r="I2247"/>
      <c r="J2247"/>
      <c r="K2247"/>
      <c r="L2247"/>
      <c r="M2247"/>
      <c r="N2247"/>
      <c r="O2247"/>
      <c r="P2247"/>
      <c r="Q2247"/>
    </row>
    <row r="2248" spans="2:17">
      <c r="B2248"/>
      <c r="C2248"/>
      <c r="D2248"/>
      <c r="E2248"/>
      <c r="F2248"/>
      <c r="G2248"/>
      <c r="H2248"/>
      <c r="I2248"/>
      <c r="J2248"/>
      <c r="K2248"/>
      <c r="L2248"/>
      <c r="M2248"/>
      <c r="N2248"/>
      <c r="O2248"/>
      <c r="P2248"/>
      <c r="Q2248"/>
    </row>
    <row r="2249" spans="2:17">
      <c r="B2249"/>
      <c r="C2249"/>
      <c r="D2249"/>
      <c r="E2249"/>
      <c r="F2249"/>
      <c r="G2249"/>
      <c r="H2249"/>
      <c r="I2249"/>
      <c r="J2249"/>
      <c r="K2249"/>
      <c r="L2249"/>
      <c r="M2249"/>
      <c r="N2249"/>
      <c r="O2249"/>
      <c r="P2249"/>
      <c r="Q2249"/>
    </row>
    <row r="2250" spans="2:17">
      <c r="B2250"/>
      <c r="C2250"/>
      <c r="D2250"/>
      <c r="E2250"/>
      <c r="F2250"/>
      <c r="G2250"/>
      <c r="H2250"/>
      <c r="I2250"/>
      <c r="J2250"/>
      <c r="K2250"/>
      <c r="L2250"/>
      <c r="M2250"/>
      <c r="N2250"/>
      <c r="O2250"/>
      <c r="P2250"/>
      <c r="Q2250"/>
    </row>
    <row r="2251" spans="2:17">
      <c r="B2251"/>
      <c r="C2251"/>
      <c r="D2251"/>
      <c r="E2251"/>
      <c r="F2251"/>
      <c r="G2251"/>
      <c r="H2251"/>
      <c r="I2251"/>
      <c r="J2251"/>
      <c r="K2251"/>
      <c r="L2251"/>
      <c r="M2251"/>
      <c r="N2251"/>
      <c r="O2251"/>
      <c r="P2251"/>
      <c r="Q2251"/>
    </row>
    <row r="2252" spans="2:17">
      <c r="B2252"/>
      <c r="C2252"/>
      <c r="D2252"/>
      <c r="E2252"/>
      <c r="F2252"/>
      <c r="G2252"/>
      <c r="H2252"/>
      <c r="I2252"/>
      <c r="J2252"/>
      <c r="K2252"/>
      <c r="L2252"/>
      <c r="M2252"/>
      <c r="N2252"/>
      <c r="O2252"/>
      <c r="P2252"/>
      <c r="Q2252"/>
    </row>
    <row r="2253" spans="2:17">
      <c r="B2253"/>
      <c r="C2253"/>
      <c r="D2253"/>
      <c r="E2253"/>
      <c r="F2253"/>
      <c r="G2253"/>
      <c r="H2253"/>
      <c r="I2253"/>
      <c r="J2253"/>
      <c r="K2253"/>
      <c r="L2253"/>
      <c r="M2253"/>
      <c r="N2253"/>
      <c r="O2253"/>
      <c r="P2253"/>
      <c r="Q2253"/>
    </row>
    <row r="2254" spans="2:17">
      <c r="B2254"/>
      <c r="C2254"/>
      <c r="D2254"/>
      <c r="E2254"/>
      <c r="F2254"/>
      <c r="G2254"/>
      <c r="H2254"/>
      <c r="I2254"/>
      <c r="J2254"/>
      <c r="K2254"/>
      <c r="L2254"/>
      <c r="M2254"/>
      <c r="N2254"/>
      <c r="O2254"/>
      <c r="P2254"/>
      <c r="Q2254"/>
    </row>
    <row r="2255" spans="2:17">
      <c r="B2255"/>
      <c r="C2255"/>
      <c r="D2255"/>
      <c r="E2255"/>
      <c r="F2255"/>
      <c r="G2255"/>
      <c r="H2255"/>
      <c r="I2255"/>
      <c r="J2255"/>
      <c r="K2255"/>
      <c r="L2255"/>
      <c r="M2255"/>
      <c r="N2255"/>
      <c r="O2255"/>
      <c r="P2255"/>
      <c r="Q2255"/>
    </row>
    <row r="2256" spans="2:17">
      <c r="B2256"/>
      <c r="C2256"/>
      <c r="D2256"/>
      <c r="E2256"/>
      <c r="F2256"/>
      <c r="G2256"/>
      <c r="H2256"/>
      <c r="I2256"/>
      <c r="J2256"/>
      <c r="K2256"/>
      <c r="L2256"/>
      <c r="M2256"/>
      <c r="N2256"/>
      <c r="O2256"/>
      <c r="P2256"/>
      <c r="Q2256"/>
    </row>
    <row r="2257" spans="2:17">
      <c r="B2257"/>
      <c r="C2257"/>
      <c r="D2257"/>
      <c r="E2257"/>
      <c r="F2257"/>
      <c r="G2257"/>
      <c r="H2257"/>
      <c r="I2257"/>
      <c r="J2257"/>
      <c r="K2257"/>
      <c r="L2257"/>
      <c r="M2257"/>
      <c r="N2257"/>
      <c r="O2257"/>
      <c r="P2257"/>
      <c r="Q2257"/>
    </row>
    <row r="2258" spans="2:17">
      <c r="B2258"/>
      <c r="C2258"/>
      <c r="D2258"/>
      <c r="E2258"/>
      <c r="F2258"/>
      <c r="G2258"/>
      <c r="H2258"/>
      <c r="I2258"/>
      <c r="J2258"/>
      <c r="K2258"/>
      <c r="L2258"/>
      <c r="M2258"/>
      <c r="N2258"/>
      <c r="O2258"/>
      <c r="P2258"/>
      <c r="Q2258"/>
    </row>
    <row r="2259" spans="2:17">
      <c r="B2259"/>
      <c r="C2259"/>
      <c r="D2259"/>
      <c r="E2259"/>
      <c r="F2259"/>
      <c r="G2259"/>
      <c r="H2259"/>
      <c r="I2259"/>
      <c r="J2259"/>
      <c r="K2259"/>
      <c r="L2259"/>
      <c r="M2259"/>
      <c r="N2259"/>
      <c r="O2259"/>
      <c r="P2259"/>
      <c r="Q2259"/>
    </row>
    <row r="2260" spans="2:17">
      <c r="B2260"/>
      <c r="C2260"/>
      <c r="D2260"/>
      <c r="E2260"/>
      <c r="F2260"/>
      <c r="G2260"/>
      <c r="H2260"/>
      <c r="I2260"/>
      <c r="J2260"/>
      <c r="K2260"/>
      <c r="L2260"/>
      <c r="M2260"/>
      <c r="N2260"/>
      <c r="O2260"/>
      <c r="P2260"/>
      <c r="Q2260"/>
    </row>
    <row r="2261" spans="2:17">
      <c r="B2261"/>
      <c r="C2261"/>
      <c r="D2261"/>
      <c r="E2261"/>
      <c r="F2261"/>
      <c r="G2261"/>
      <c r="H2261"/>
      <c r="I2261"/>
      <c r="J2261"/>
      <c r="K2261"/>
      <c r="L2261"/>
      <c r="M2261"/>
      <c r="N2261"/>
      <c r="O2261"/>
      <c r="P2261"/>
      <c r="Q2261"/>
    </row>
    <row r="2262" spans="2:17">
      <c r="B2262"/>
      <c r="C2262"/>
      <c r="D2262"/>
      <c r="E2262"/>
      <c r="F2262"/>
      <c r="G2262"/>
      <c r="H2262"/>
      <c r="I2262"/>
      <c r="J2262"/>
      <c r="K2262"/>
      <c r="L2262"/>
      <c r="M2262"/>
      <c r="N2262"/>
      <c r="O2262"/>
      <c r="P2262"/>
      <c r="Q2262"/>
    </row>
    <row r="2263" spans="2:17">
      <c r="B2263"/>
      <c r="C2263"/>
      <c r="D2263"/>
      <c r="E2263"/>
      <c r="F2263"/>
      <c r="G2263"/>
      <c r="H2263"/>
      <c r="I2263"/>
      <c r="J2263"/>
      <c r="K2263"/>
      <c r="L2263"/>
      <c r="M2263"/>
      <c r="N2263"/>
      <c r="O2263"/>
      <c r="P2263"/>
      <c r="Q2263"/>
    </row>
    <row r="2264" spans="2:17">
      <c r="B2264"/>
      <c r="C2264"/>
      <c r="D2264"/>
      <c r="E2264"/>
      <c r="F2264"/>
      <c r="G2264"/>
      <c r="H2264"/>
      <c r="I2264"/>
      <c r="J2264"/>
      <c r="K2264"/>
      <c r="L2264"/>
      <c r="M2264"/>
      <c r="N2264"/>
      <c r="O2264"/>
      <c r="P2264"/>
      <c r="Q2264"/>
    </row>
    <row r="2265" spans="2:17">
      <c r="B2265"/>
      <c r="C2265"/>
      <c r="D2265"/>
      <c r="E2265"/>
      <c r="F2265"/>
      <c r="G2265"/>
      <c r="H2265"/>
      <c r="I2265"/>
      <c r="J2265"/>
      <c r="K2265"/>
      <c r="L2265"/>
      <c r="M2265"/>
      <c r="N2265"/>
      <c r="O2265"/>
      <c r="P2265"/>
      <c r="Q2265"/>
    </row>
    <row r="2266" spans="2:17">
      <c r="B2266"/>
      <c r="C2266"/>
      <c r="D2266"/>
      <c r="E2266"/>
      <c r="F2266"/>
      <c r="G2266"/>
      <c r="H2266"/>
      <c r="I2266"/>
      <c r="J2266"/>
      <c r="K2266"/>
      <c r="L2266"/>
      <c r="M2266"/>
      <c r="N2266"/>
      <c r="O2266"/>
      <c r="P2266"/>
      <c r="Q2266"/>
    </row>
    <row r="2267" spans="2:17">
      <c r="B2267"/>
      <c r="C2267"/>
      <c r="D2267"/>
      <c r="E2267"/>
      <c r="F2267"/>
      <c r="G2267"/>
      <c r="H2267"/>
      <c r="I2267"/>
      <c r="J2267"/>
      <c r="K2267"/>
      <c r="L2267"/>
      <c r="M2267"/>
      <c r="N2267"/>
      <c r="O2267"/>
      <c r="P2267"/>
      <c r="Q2267"/>
    </row>
    <row r="2268" spans="2:17">
      <c r="B2268"/>
      <c r="C2268"/>
      <c r="D2268"/>
      <c r="E2268"/>
      <c r="F2268"/>
      <c r="G2268"/>
      <c r="H2268"/>
      <c r="I2268"/>
      <c r="J2268"/>
      <c r="K2268"/>
      <c r="L2268"/>
      <c r="M2268"/>
      <c r="N2268"/>
      <c r="O2268"/>
      <c r="P2268"/>
      <c r="Q2268"/>
    </row>
    <row r="2269" spans="2:17">
      <c r="B2269"/>
      <c r="C2269"/>
      <c r="D2269"/>
      <c r="E2269"/>
      <c r="F2269"/>
      <c r="G2269"/>
      <c r="H2269"/>
      <c r="I2269"/>
      <c r="J2269"/>
      <c r="K2269"/>
      <c r="L2269"/>
      <c r="M2269"/>
      <c r="N2269"/>
      <c r="O2269"/>
      <c r="P2269"/>
      <c r="Q2269"/>
    </row>
    <row r="2270" spans="2:17">
      <c r="B2270"/>
      <c r="C2270"/>
      <c r="D2270"/>
      <c r="E2270"/>
      <c r="F2270"/>
      <c r="G2270"/>
      <c r="H2270"/>
      <c r="I2270"/>
      <c r="J2270"/>
      <c r="K2270"/>
      <c r="L2270"/>
      <c r="M2270"/>
      <c r="N2270"/>
      <c r="O2270"/>
      <c r="P2270"/>
      <c r="Q2270"/>
    </row>
    <row r="2271" spans="2:17">
      <c r="B2271"/>
      <c r="C2271"/>
      <c r="D2271"/>
      <c r="E2271"/>
      <c r="F2271"/>
      <c r="G2271"/>
      <c r="H2271"/>
      <c r="I2271"/>
      <c r="J2271"/>
      <c r="K2271"/>
      <c r="L2271"/>
      <c r="M2271"/>
      <c r="N2271"/>
      <c r="O2271"/>
      <c r="P2271"/>
      <c r="Q2271"/>
    </row>
    <row r="2272" spans="2:17">
      <c r="B2272"/>
      <c r="C2272"/>
      <c r="D2272"/>
      <c r="E2272"/>
      <c r="F2272"/>
      <c r="G2272"/>
      <c r="H2272"/>
      <c r="I2272"/>
      <c r="J2272"/>
      <c r="K2272"/>
      <c r="L2272"/>
      <c r="M2272"/>
      <c r="N2272"/>
      <c r="O2272"/>
      <c r="P2272"/>
      <c r="Q2272"/>
    </row>
    <row r="2273" spans="2:17">
      <c r="B2273"/>
      <c r="C2273"/>
      <c r="D2273"/>
      <c r="E2273"/>
      <c r="F2273"/>
      <c r="G2273"/>
      <c r="H2273"/>
      <c r="I2273"/>
      <c r="J2273"/>
      <c r="K2273"/>
      <c r="L2273"/>
      <c r="M2273"/>
      <c r="N2273"/>
      <c r="O2273"/>
      <c r="P2273"/>
      <c r="Q2273"/>
    </row>
    <row r="2274" spans="2:17">
      <c r="B2274"/>
      <c r="C2274"/>
      <c r="D2274"/>
      <c r="E2274"/>
      <c r="F2274"/>
      <c r="G2274"/>
      <c r="H2274"/>
      <c r="I2274"/>
      <c r="J2274"/>
      <c r="K2274"/>
      <c r="L2274"/>
      <c r="M2274"/>
      <c r="N2274"/>
      <c r="O2274"/>
      <c r="P2274"/>
      <c r="Q2274"/>
    </row>
    <row r="2275" spans="2:17">
      <c r="B2275"/>
      <c r="C2275"/>
      <c r="D2275"/>
      <c r="E2275"/>
      <c r="F2275"/>
      <c r="G2275"/>
      <c r="H2275"/>
      <c r="I2275"/>
      <c r="J2275"/>
      <c r="K2275"/>
      <c r="L2275"/>
      <c r="M2275"/>
      <c r="N2275"/>
      <c r="O2275"/>
      <c r="P2275"/>
      <c r="Q2275"/>
    </row>
    <row r="2276" spans="2:17">
      <c r="B2276"/>
      <c r="C2276"/>
      <c r="D2276"/>
      <c r="E2276"/>
      <c r="F2276"/>
      <c r="G2276"/>
      <c r="H2276"/>
      <c r="I2276"/>
      <c r="J2276"/>
      <c r="K2276"/>
      <c r="L2276"/>
      <c r="M2276"/>
      <c r="N2276"/>
      <c r="O2276"/>
      <c r="P2276"/>
      <c r="Q2276"/>
    </row>
    <row r="2277" spans="2:17">
      <c r="B2277"/>
      <c r="C2277"/>
      <c r="D2277"/>
      <c r="E2277"/>
      <c r="F2277"/>
      <c r="G2277"/>
      <c r="H2277"/>
      <c r="I2277"/>
      <c r="J2277"/>
      <c r="K2277"/>
      <c r="L2277"/>
      <c r="M2277"/>
      <c r="N2277"/>
      <c r="O2277"/>
      <c r="P2277"/>
      <c r="Q2277"/>
    </row>
    <row r="2278" spans="2:17">
      <c r="B2278"/>
      <c r="C2278"/>
      <c r="D2278"/>
      <c r="E2278"/>
      <c r="F2278"/>
      <c r="G2278"/>
      <c r="H2278"/>
      <c r="I2278"/>
      <c r="J2278"/>
      <c r="K2278"/>
      <c r="L2278"/>
      <c r="M2278"/>
      <c r="N2278"/>
      <c r="O2278"/>
      <c r="P2278"/>
      <c r="Q2278"/>
    </row>
    <row r="2279" spans="2:17">
      <c r="B2279"/>
      <c r="C2279"/>
      <c r="D2279"/>
      <c r="E2279"/>
      <c r="F2279"/>
      <c r="G2279"/>
      <c r="H2279"/>
      <c r="I2279"/>
      <c r="J2279"/>
      <c r="K2279"/>
      <c r="L2279"/>
      <c r="M2279"/>
      <c r="N2279"/>
      <c r="O2279"/>
      <c r="P2279"/>
      <c r="Q2279"/>
    </row>
    <row r="2280" spans="2:17">
      <c r="B2280"/>
      <c r="C2280"/>
      <c r="D2280"/>
      <c r="E2280"/>
      <c r="F2280"/>
      <c r="G2280"/>
      <c r="H2280"/>
      <c r="I2280"/>
      <c r="J2280"/>
      <c r="K2280"/>
      <c r="L2280"/>
      <c r="M2280"/>
      <c r="N2280"/>
      <c r="O2280"/>
      <c r="P2280"/>
      <c r="Q2280"/>
    </row>
    <row r="2281" spans="2:17">
      <c r="B2281"/>
      <c r="C2281"/>
      <c r="D2281"/>
      <c r="E2281"/>
      <c r="F2281"/>
      <c r="G2281"/>
      <c r="H2281"/>
      <c r="I2281"/>
      <c r="J2281"/>
      <c r="K2281"/>
      <c r="L2281"/>
      <c r="M2281"/>
      <c r="N2281"/>
      <c r="O2281"/>
      <c r="P2281"/>
      <c r="Q2281"/>
    </row>
    <row r="2282" spans="2:17">
      <c r="B2282"/>
      <c r="C2282"/>
      <c r="D2282"/>
      <c r="E2282"/>
      <c r="F2282"/>
      <c r="G2282"/>
      <c r="H2282"/>
      <c r="I2282"/>
      <c r="J2282"/>
      <c r="K2282"/>
      <c r="L2282"/>
      <c r="M2282"/>
      <c r="N2282"/>
      <c r="O2282"/>
      <c r="P2282"/>
      <c r="Q2282"/>
    </row>
    <row r="2283" spans="2:17">
      <c r="B2283"/>
      <c r="C2283"/>
      <c r="D2283"/>
      <c r="E2283"/>
      <c r="F2283"/>
      <c r="G2283"/>
      <c r="H2283"/>
      <c r="I2283"/>
      <c r="J2283"/>
      <c r="K2283"/>
      <c r="L2283"/>
      <c r="M2283"/>
      <c r="N2283"/>
      <c r="O2283"/>
      <c r="P2283"/>
      <c r="Q2283"/>
    </row>
    <row r="2284" spans="2:17">
      <c r="B2284"/>
      <c r="C2284"/>
      <c r="D2284"/>
      <c r="E2284"/>
      <c r="F2284"/>
      <c r="G2284"/>
      <c r="H2284"/>
      <c r="I2284"/>
      <c r="J2284"/>
      <c r="K2284"/>
      <c r="L2284"/>
      <c r="M2284"/>
      <c r="N2284"/>
      <c r="O2284"/>
      <c r="P2284"/>
      <c r="Q2284"/>
    </row>
    <row r="2285" spans="2:17">
      <c r="B2285"/>
      <c r="C2285"/>
      <c r="D2285"/>
      <c r="E2285"/>
      <c r="F2285"/>
      <c r="G2285"/>
      <c r="H2285"/>
      <c r="I2285"/>
      <c r="J2285"/>
      <c r="K2285"/>
      <c r="L2285"/>
      <c r="M2285"/>
      <c r="N2285"/>
      <c r="O2285"/>
      <c r="P2285"/>
      <c r="Q2285"/>
    </row>
    <row r="2286" spans="2:17">
      <c r="B2286"/>
      <c r="C2286"/>
      <c r="D2286"/>
      <c r="E2286"/>
      <c r="F2286"/>
      <c r="G2286"/>
      <c r="H2286"/>
      <c r="I2286"/>
      <c r="J2286"/>
      <c r="K2286"/>
      <c r="L2286"/>
      <c r="M2286"/>
      <c r="N2286"/>
      <c r="O2286"/>
      <c r="P2286"/>
      <c r="Q2286"/>
    </row>
    <row r="2287" spans="2:17">
      <c r="B2287"/>
      <c r="C2287"/>
      <c r="D2287"/>
      <c r="E2287"/>
      <c r="F2287"/>
      <c r="G2287"/>
      <c r="H2287"/>
      <c r="I2287"/>
      <c r="J2287"/>
      <c r="K2287"/>
      <c r="L2287"/>
      <c r="M2287"/>
      <c r="N2287"/>
      <c r="O2287"/>
      <c r="P2287"/>
      <c r="Q2287"/>
    </row>
    <row r="2288" spans="2:17">
      <c r="B2288"/>
      <c r="C2288"/>
      <c r="D2288"/>
      <c r="E2288"/>
      <c r="F2288"/>
      <c r="G2288"/>
      <c r="H2288"/>
      <c r="I2288"/>
      <c r="J2288"/>
      <c r="K2288"/>
      <c r="L2288"/>
      <c r="M2288"/>
      <c r="N2288"/>
      <c r="O2288"/>
      <c r="P2288"/>
      <c r="Q2288"/>
    </row>
    <row r="2289" spans="2:17">
      <c r="B2289"/>
      <c r="C2289"/>
      <c r="D2289"/>
      <c r="E2289"/>
      <c r="F2289"/>
      <c r="G2289"/>
      <c r="H2289"/>
      <c r="I2289"/>
      <c r="J2289"/>
      <c r="K2289"/>
      <c r="L2289"/>
      <c r="M2289"/>
      <c r="N2289"/>
      <c r="O2289"/>
      <c r="P2289"/>
      <c r="Q2289"/>
    </row>
    <row r="2290" spans="2:17">
      <c r="B2290"/>
      <c r="C2290"/>
      <c r="D2290"/>
      <c r="E2290"/>
      <c r="F2290"/>
      <c r="G2290"/>
      <c r="H2290"/>
      <c r="I2290"/>
      <c r="J2290"/>
      <c r="K2290"/>
      <c r="L2290"/>
      <c r="M2290"/>
      <c r="N2290"/>
      <c r="O2290"/>
      <c r="P2290"/>
      <c r="Q2290"/>
    </row>
    <row r="2291" spans="2:17">
      <c r="B2291"/>
      <c r="C2291"/>
      <c r="D2291"/>
      <c r="E2291"/>
      <c r="F2291"/>
      <c r="G2291"/>
      <c r="H2291"/>
      <c r="I2291"/>
      <c r="J2291"/>
      <c r="K2291"/>
      <c r="L2291"/>
      <c r="M2291"/>
      <c r="N2291"/>
      <c r="O2291"/>
      <c r="P2291"/>
      <c r="Q2291"/>
    </row>
    <row r="2292" spans="2:17">
      <c r="B2292"/>
      <c r="C2292"/>
      <c r="D2292"/>
      <c r="E2292"/>
      <c r="F2292"/>
      <c r="G2292"/>
      <c r="H2292"/>
      <c r="I2292"/>
      <c r="J2292"/>
      <c r="K2292"/>
      <c r="L2292"/>
      <c r="M2292"/>
      <c r="N2292"/>
      <c r="O2292"/>
      <c r="P2292"/>
      <c r="Q2292"/>
    </row>
    <row r="2293" spans="2:17">
      <c r="B2293"/>
      <c r="C2293"/>
      <c r="D2293"/>
      <c r="E2293"/>
      <c r="F2293"/>
      <c r="G2293"/>
      <c r="H2293"/>
      <c r="I2293"/>
      <c r="J2293"/>
      <c r="K2293"/>
      <c r="L2293"/>
      <c r="M2293"/>
      <c r="N2293"/>
      <c r="O2293"/>
      <c r="P2293"/>
      <c r="Q2293"/>
    </row>
    <row r="2294" spans="2:17">
      <c r="B2294"/>
      <c r="C2294"/>
      <c r="D2294"/>
      <c r="E2294"/>
      <c r="F2294"/>
      <c r="G2294"/>
      <c r="H2294"/>
      <c r="I2294"/>
      <c r="J2294"/>
      <c r="K2294"/>
      <c r="L2294"/>
      <c r="M2294"/>
      <c r="N2294"/>
      <c r="O2294"/>
      <c r="P2294"/>
      <c r="Q2294"/>
    </row>
    <row r="2295" spans="2:17">
      <c r="B2295"/>
      <c r="C2295"/>
      <c r="D2295"/>
      <c r="E2295"/>
      <c r="F2295"/>
      <c r="G2295"/>
      <c r="H2295"/>
      <c r="I2295"/>
      <c r="J2295"/>
      <c r="K2295"/>
      <c r="L2295"/>
      <c r="M2295"/>
      <c r="N2295"/>
      <c r="O2295"/>
      <c r="P2295"/>
      <c r="Q2295"/>
    </row>
    <row r="2296" spans="2:17">
      <c r="B2296"/>
      <c r="C2296"/>
      <c r="D2296"/>
      <c r="E2296"/>
      <c r="F2296"/>
      <c r="G2296"/>
      <c r="H2296"/>
      <c r="I2296"/>
      <c r="J2296"/>
      <c r="K2296"/>
      <c r="L2296"/>
      <c r="M2296"/>
      <c r="N2296"/>
      <c r="O2296"/>
      <c r="P2296"/>
      <c r="Q2296"/>
    </row>
    <row r="2297" spans="2:17">
      <c r="B2297"/>
      <c r="C2297"/>
      <c r="D2297"/>
      <c r="E2297"/>
      <c r="F2297"/>
      <c r="G2297"/>
      <c r="H2297"/>
      <c r="I2297"/>
      <c r="J2297"/>
      <c r="K2297"/>
      <c r="L2297"/>
      <c r="M2297"/>
      <c r="N2297"/>
      <c r="O2297"/>
      <c r="P2297"/>
      <c r="Q2297"/>
    </row>
    <row r="2298" spans="2:17">
      <c r="B2298"/>
      <c r="C2298"/>
      <c r="D2298"/>
      <c r="E2298"/>
      <c r="F2298"/>
      <c r="G2298"/>
      <c r="H2298"/>
      <c r="I2298"/>
      <c r="J2298"/>
      <c r="K2298"/>
      <c r="L2298"/>
      <c r="M2298"/>
      <c r="N2298"/>
      <c r="O2298"/>
      <c r="P2298"/>
      <c r="Q2298"/>
    </row>
    <row r="2299" spans="2:17">
      <c r="B2299"/>
      <c r="C2299"/>
      <c r="D2299"/>
      <c r="E2299"/>
      <c r="F2299"/>
      <c r="G2299"/>
      <c r="H2299"/>
      <c r="I2299"/>
      <c r="J2299"/>
      <c r="K2299"/>
      <c r="L2299"/>
      <c r="M2299"/>
      <c r="N2299"/>
      <c r="O2299"/>
      <c r="P2299"/>
      <c r="Q2299"/>
    </row>
    <row r="2300" spans="2:17">
      <c r="B2300"/>
      <c r="C2300"/>
      <c r="D2300"/>
      <c r="E2300"/>
      <c r="F2300"/>
      <c r="G2300"/>
      <c r="H2300"/>
      <c r="I2300"/>
      <c r="J2300"/>
      <c r="K2300"/>
      <c r="L2300"/>
      <c r="M2300"/>
      <c r="N2300"/>
      <c r="O2300"/>
      <c r="P2300"/>
      <c r="Q2300"/>
    </row>
    <row r="2301" spans="2:17">
      <c r="B2301"/>
      <c r="C2301"/>
      <c r="D2301"/>
      <c r="E2301"/>
      <c r="F2301"/>
      <c r="G2301"/>
      <c r="H2301"/>
      <c r="I2301"/>
      <c r="J2301"/>
      <c r="K2301"/>
      <c r="L2301"/>
      <c r="M2301"/>
      <c r="N2301"/>
      <c r="O2301"/>
      <c r="P2301"/>
      <c r="Q2301"/>
    </row>
    <row r="2302" spans="2:17">
      <c r="B2302"/>
      <c r="C2302"/>
      <c r="D2302"/>
      <c r="E2302"/>
      <c r="F2302"/>
      <c r="G2302"/>
      <c r="H2302"/>
      <c r="I2302"/>
      <c r="J2302"/>
      <c r="K2302"/>
      <c r="L2302"/>
      <c r="M2302"/>
      <c r="N2302"/>
      <c r="O2302"/>
      <c r="P2302"/>
      <c r="Q2302"/>
    </row>
    <row r="2303" spans="2:17">
      <c r="B2303"/>
      <c r="C2303"/>
      <c r="D2303"/>
      <c r="E2303"/>
      <c r="F2303"/>
      <c r="G2303"/>
      <c r="H2303"/>
      <c r="I2303"/>
      <c r="J2303"/>
      <c r="K2303"/>
      <c r="L2303"/>
      <c r="M2303"/>
      <c r="N2303"/>
      <c r="O2303"/>
      <c r="P2303"/>
      <c r="Q2303"/>
    </row>
    <row r="2304" spans="2:17">
      <c r="B2304"/>
      <c r="C2304"/>
      <c r="D2304"/>
      <c r="E2304"/>
      <c r="F2304"/>
      <c r="G2304"/>
      <c r="H2304"/>
      <c r="I2304"/>
      <c r="J2304"/>
      <c r="K2304"/>
      <c r="L2304"/>
      <c r="M2304"/>
      <c r="N2304"/>
      <c r="O2304"/>
      <c r="P2304"/>
      <c r="Q2304"/>
    </row>
    <row r="2305" spans="2:17">
      <c r="B2305"/>
      <c r="C2305"/>
      <c r="D2305"/>
      <c r="E2305"/>
      <c r="F2305"/>
      <c r="G2305"/>
      <c r="H2305"/>
      <c r="I2305"/>
      <c r="J2305"/>
      <c r="K2305"/>
      <c r="L2305"/>
      <c r="M2305"/>
      <c r="N2305"/>
      <c r="O2305"/>
      <c r="P2305"/>
      <c r="Q2305"/>
    </row>
    <row r="2306" spans="2:17">
      <c r="B2306"/>
      <c r="C2306"/>
      <c r="D2306"/>
      <c r="E2306"/>
      <c r="F2306"/>
      <c r="G2306"/>
      <c r="H2306"/>
      <c r="I2306"/>
      <c r="J2306"/>
      <c r="K2306"/>
      <c r="L2306"/>
      <c r="M2306"/>
      <c r="N2306"/>
      <c r="O2306"/>
      <c r="P2306"/>
      <c r="Q2306"/>
    </row>
    <row r="2307" spans="2:17">
      <c r="B2307"/>
      <c r="C2307"/>
      <c r="D2307"/>
      <c r="E2307"/>
      <c r="F2307"/>
      <c r="G2307"/>
      <c r="H2307"/>
      <c r="I2307"/>
      <c r="J2307"/>
      <c r="K2307"/>
      <c r="L2307"/>
      <c r="M2307"/>
      <c r="N2307"/>
      <c r="O2307"/>
      <c r="P2307"/>
      <c r="Q2307"/>
    </row>
    <row r="2308" spans="2:17">
      <c r="B2308"/>
      <c r="C2308"/>
      <c r="D2308"/>
      <c r="E2308"/>
      <c r="F2308"/>
      <c r="G2308"/>
      <c r="H2308"/>
      <c r="I2308"/>
      <c r="J2308"/>
      <c r="K2308"/>
      <c r="L2308"/>
      <c r="M2308"/>
      <c r="N2308"/>
      <c r="O2308"/>
      <c r="P2308"/>
      <c r="Q2308"/>
    </row>
    <row r="2309" spans="2:17">
      <c r="B2309"/>
      <c r="C2309"/>
      <c r="D2309"/>
      <c r="E2309"/>
      <c r="F2309"/>
      <c r="G2309"/>
      <c r="H2309"/>
      <c r="I2309"/>
      <c r="J2309"/>
      <c r="K2309"/>
      <c r="L2309"/>
      <c r="M2309"/>
      <c r="N2309"/>
      <c r="O2309"/>
      <c r="P2309"/>
      <c r="Q2309"/>
    </row>
    <row r="2310" spans="2:17">
      <c r="B2310"/>
      <c r="C2310"/>
      <c r="D2310"/>
      <c r="E2310"/>
      <c r="F2310"/>
      <c r="G2310"/>
      <c r="H2310"/>
      <c r="I2310"/>
      <c r="J2310"/>
      <c r="K2310"/>
      <c r="L2310"/>
      <c r="M2310"/>
      <c r="N2310"/>
      <c r="O2310"/>
      <c r="P2310"/>
      <c r="Q2310"/>
    </row>
    <row r="2311" spans="2:17">
      <c r="B2311"/>
      <c r="C2311"/>
      <c r="D2311"/>
      <c r="E2311"/>
      <c r="F2311"/>
      <c r="G2311"/>
      <c r="H2311"/>
      <c r="I2311"/>
      <c r="J2311"/>
      <c r="K2311"/>
      <c r="L2311"/>
      <c r="M2311"/>
      <c r="N2311"/>
      <c r="O2311"/>
      <c r="P2311"/>
      <c r="Q2311"/>
    </row>
    <row r="2312" spans="2:17">
      <c r="B2312"/>
      <c r="C2312"/>
      <c r="D2312"/>
      <c r="E2312"/>
      <c r="F2312"/>
      <c r="G2312"/>
      <c r="H2312"/>
      <c r="I2312"/>
      <c r="J2312"/>
      <c r="K2312"/>
      <c r="L2312"/>
      <c r="M2312"/>
      <c r="N2312"/>
      <c r="O2312"/>
      <c r="P2312"/>
      <c r="Q2312"/>
    </row>
    <row r="2313" spans="2:17">
      <c r="B2313"/>
      <c r="C2313"/>
      <c r="D2313"/>
      <c r="E2313"/>
      <c r="F2313"/>
      <c r="G2313"/>
      <c r="H2313"/>
      <c r="I2313"/>
      <c r="J2313"/>
      <c r="K2313"/>
      <c r="L2313"/>
      <c r="M2313"/>
      <c r="N2313"/>
      <c r="O2313"/>
      <c r="P2313"/>
      <c r="Q2313"/>
    </row>
    <row r="2314" spans="2:17">
      <c r="B2314"/>
      <c r="C2314"/>
      <c r="D2314"/>
      <c r="E2314"/>
      <c r="F2314"/>
      <c r="G2314"/>
      <c r="H2314"/>
      <c r="I2314"/>
      <c r="J2314"/>
      <c r="K2314"/>
      <c r="L2314"/>
      <c r="M2314"/>
      <c r="N2314"/>
      <c r="O2314"/>
      <c r="P2314"/>
      <c r="Q2314"/>
    </row>
    <row r="2315" spans="2:17">
      <c r="B2315"/>
      <c r="C2315"/>
      <c r="D2315"/>
      <c r="E2315"/>
      <c r="F2315"/>
      <c r="G2315"/>
      <c r="H2315"/>
      <c r="I2315"/>
      <c r="J2315"/>
      <c r="K2315"/>
      <c r="L2315"/>
      <c r="M2315"/>
      <c r="N2315"/>
      <c r="O2315"/>
      <c r="P2315"/>
      <c r="Q2315"/>
    </row>
    <row r="2316" spans="2:17">
      <c r="B2316"/>
      <c r="C2316"/>
      <c r="D2316"/>
      <c r="E2316"/>
      <c r="F2316"/>
      <c r="G2316"/>
      <c r="H2316"/>
      <c r="I2316"/>
      <c r="J2316"/>
      <c r="K2316"/>
      <c r="L2316"/>
      <c r="M2316"/>
      <c r="N2316"/>
      <c r="O2316"/>
      <c r="P2316"/>
      <c r="Q2316"/>
    </row>
    <row r="2317" spans="2:17">
      <c r="B2317"/>
      <c r="C2317"/>
      <c r="D2317"/>
      <c r="E2317"/>
      <c r="F2317"/>
      <c r="G2317"/>
      <c r="H2317"/>
      <c r="I2317"/>
      <c r="J2317"/>
      <c r="K2317"/>
      <c r="L2317"/>
      <c r="M2317"/>
      <c r="N2317"/>
      <c r="O2317"/>
      <c r="P2317"/>
      <c r="Q2317"/>
    </row>
    <row r="2318" spans="2:17">
      <c r="B2318"/>
      <c r="C2318"/>
      <c r="D2318"/>
      <c r="E2318"/>
      <c r="F2318"/>
      <c r="G2318"/>
      <c r="H2318"/>
      <c r="I2318"/>
      <c r="J2318"/>
      <c r="K2318"/>
      <c r="L2318"/>
      <c r="M2318"/>
      <c r="N2318"/>
      <c r="O2318"/>
      <c r="P2318"/>
      <c r="Q2318"/>
    </row>
    <row r="2319" spans="2:17">
      <c r="B2319"/>
      <c r="C2319"/>
      <c r="D2319"/>
      <c r="E2319"/>
      <c r="F2319"/>
      <c r="G2319"/>
      <c r="H2319"/>
      <c r="I2319"/>
      <c r="J2319"/>
      <c r="K2319"/>
      <c r="L2319"/>
      <c r="M2319"/>
      <c r="N2319"/>
      <c r="O2319"/>
      <c r="P2319"/>
      <c r="Q2319"/>
    </row>
    <row r="2320" spans="2:17">
      <c r="B2320"/>
      <c r="C2320"/>
      <c r="D2320"/>
      <c r="E2320"/>
      <c r="F2320"/>
      <c r="G2320"/>
      <c r="H2320"/>
      <c r="I2320"/>
      <c r="J2320"/>
      <c r="K2320"/>
      <c r="L2320"/>
      <c r="M2320"/>
      <c r="N2320"/>
      <c r="O2320"/>
      <c r="P2320"/>
      <c r="Q2320"/>
    </row>
    <row r="2321" spans="2:17">
      <c r="B2321"/>
      <c r="C2321"/>
      <c r="D2321"/>
      <c r="E2321"/>
      <c r="F2321"/>
      <c r="G2321"/>
      <c r="H2321"/>
      <c r="I2321"/>
      <c r="J2321"/>
      <c r="K2321"/>
      <c r="L2321"/>
      <c r="M2321"/>
      <c r="N2321"/>
      <c r="O2321"/>
      <c r="P2321"/>
      <c r="Q2321"/>
    </row>
    <row r="2322" spans="2:17">
      <c r="B2322"/>
      <c r="C2322"/>
      <c r="D2322"/>
      <c r="E2322"/>
      <c r="F2322"/>
      <c r="G2322"/>
      <c r="H2322"/>
      <c r="I2322"/>
      <c r="J2322"/>
      <c r="K2322"/>
      <c r="L2322"/>
      <c r="M2322"/>
      <c r="N2322"/>
      <c r="O2322"/>
      <c r="P2322"/>
      <c r="Q2322"/>
    </row>
    <row r="2323" spans="2:17">
      <c r="B2323"/>
      <c r="C2323"/>
      <c r="D2323"/>
      <c r="E2323"/>
      <c r="F2323"/>
      <c r="G2323"/>
      <c r="H2323"/>
      <c r="I2323"/>
      <c r="J2323"/>
      <c r="K2323"/>
      <c r="L2323"/>
      <c r="M2323"/>
      <c r="N2323"/>
      <c r="O2323"/>
      <c r="P2323"/>
      <c r="Q2323"/>
    </row>
    <row r="2324" spans="2:17">
      <c r="B2324"/>
      <c r="C2324"/>
      <c r="D2324"/>
      <c r="E2324"/>
      <c r="F2324"/>
      <c r="G2324"/>
      <c r="H2324"/>
      <c r="I2324"/>
      <c r="J2324"/>
      <c r="K2324"/>
      <c r="L2324"/>
      <c r="M2324"/>
      <c r="N2324"/>
      <c r="O2324"/>
      <c r="P2324"/>
      <c r="Q2324"/>
    </row>
    <row r="2325" spans="2:17">
      <c r="B2325"/>
      <c r="C2325"/>
      <c r="D2325"/>
      <c r="E2325"/>
      <c r="F2325"/>
      <c r="G2325"/>
      <c r="H2325"/>
      <c r="I2325"/>
      <c r="J2325"/>
      <c r="K2325"/>
      <c r="L2325"/>
      <c r="M2325"/>
      <c r="N2325"/>
      <c r="O2325"/>
      <c r="P2325"/>
      <c r="Q2325"/>
    </row>
    <row r="2326" spans="2:17">
      <c r="B2326"/>
      <c r="C2326"/>
      <c r="D2326"/>
      <c r="E2326"/>
      <c r="F2326"/>
      <c r="G2326"/>
      <c r="H2326"/>
      <c r="I2326"/>
      <c r="J2326"/>
      <c r="K2326"/>
      <c r="L2326"/>
      <c r="M2326"/>
      <c r="N2326"/>
      <c r="O2326"/>
      <c r="P2326"/>
      <c r="Q2326"/>
    </row>
    <row r="2327" spans="2:17">
      <c r="B2327"/>
      <c r="C2327"/>
      <c r="D2327"/>
      <c r="E2327"/>
      <c r="F2327"/>
      <c r="G2327"/>
      <c r="H2327"/>
      <c r="I2327"/>
      <c r="J2327"/>
      <c r="K2327"/>
      <c r="L2327"/>
      <c r="M2327"/>
      <c r="N2327"/>
      <c r="O2327"/>
      <c r="P2327"/>
      <c r="Q2327"/>
    </row>
    <row r="2328" spans="2:17">
      <c r="B2328"/>
      <c r="C2328"/>
      <c r="D2328"/>
      <c r="E2328"/>
      <c r="F2328"/>
      <c r="G2328"/>
      <c r="H2328"/>
      <c r="I2328"/>
      <c r="J2328"/>
      <c r="K2328"/>
      <c r="L2328"/>
      <c r="M2328"/>
      <c r="N2328"/>
      <c r="O2328"/>
      <c r="P2328"/>
      <c r="Q2328"/>
    </row>
    <row r="2329" spans="2:17">
      <c r="B2329"/>
      <c r="C2329"/>
      <c r="D2329"/>
      <c r="E2329"/>
      <c r="F2329"/>
      <c r="G2329"/>
      <c r="H2329"/>
      <c r="I2329"/>
      <c r="J2329"/>
      <c r="K2329"/>
      <c r="L2329"/>
      <c r="M2329"/>
      <c r="N2329"/>
      <c r="O2329"/>
      <c r="P2329"/>
      <c r="Q2329"/>
    </row>
    <row r="2330" spans="2:17">
      <c r="B2330"/>
      <c r="C2330"/>
      <c r="D2330"/>
      <c r="E2330"/>
      <c r="F2330"/>
      <c r="G2330"/>
      <c r="H2330"/>
      <c r="I2330"/>
      <c r="J2330"/>
      <c r="K2330"/>
      <c r="L2330"/>
      <c r="M2330"/>
      <c r="N2330"/>
      <c r="O2330"/>
      <c r="P2330"/>
      <c r="Q2330"/>
    </row>
    <row r="2331" spans="2:17">
      <c r="B2331"/>
      <c r="C2331"/>
      <c r="D2331"/>
      <c r="E2331"/>
      <c r="F2331"/>
      <c r="G2331"/>
      <c r="H2331"/>
      <c r="I2331"/>
      <c r="J2331"/>
      <c r="K2331"/>
      <c r="L2331"/>
      <c r="M2331"/>
      <c r="N2331"/>
      <c r="O2331"/>
      <c r="P2331"/>
      <c r="Q2331"/>
    </row>
    <row r="2332" spans="2:17">
      <c r="B2332"/>
      <c r="C2332"/>
      <c r="D2332"/>
      <c r="E2332"/>
      <c r="F2332"/>
      <c r="G2332"/>
      <c r="H2332"/>
      <c r="I2332"/>
      <c r="J2332"/>
      <c r="K2332"/>
      <c r="L2332"/>
      <c r="M2332"/>
      <c r="N2332"/>
      <c r="O2332"/>
      <c r="P2332"/>
      <c r="Q2332"/>
    </row>
    <row r="2333" spans="2:17">
      <c r="B2333"/>
      <c r="C2333"/>
      <c r="D2333"/>
      <c r="E2333"/>
      <c r="F2333"/>
      <c r="G2333"/>
      <c r="H2333"/>
      <c r="I2333"/>
      <c r="J2333"/>
      <c r="K2333"/>
      <c r="L2333"/>
      <c r="M2333"/>
      <c r="N2333"/>
      <c r="O2333"/>
      <c r="P2333"/>
      <c r="Q2333"/>
    </row>
    <row r="2334" spans="2:17">
      <c r="B2334"/>
      <c r="C2334"/>
      <c r="D2334"/>
      <c r="E2334"/>
      <c r="F2334"/>
      <c r="G2334"/>
      <c r="H2334"/>
      <c r="I2334"/>
      <c r="J2334"/>
      <c r="K2334"/>
      <c r="L2334"/>
      <c r="M2334"/>
      <c r="N2334"/>
      <c r="O2334"/>
      <c r="P2334"/>
      <c r="Q2334"/>
    </row>
    <row r="2335" spans="2:17">
      <c r="B2335"/>
      <c r="C2335"/>
      <c r="D2335"/>
      <c r="E2335"/>
      <c r="F2335"/>
      <c r="G2335"/>
      <c r="H2335"/>
      <c r="I2335"/>
      <c r="J2335"/>
      <c r="K2335"/>
      <c r="L2335"/>
      <c r="M2335"/>
      <c r="N2335"/>
      <c r="O2335"/>
      <c r="P2335"/>
      <c r="Q2335"/>
    </row>
    <row r="2336" spans="2:17">
      <c r="B2336"/>
      <c r="C2336"/>
      <c r="D2336"/>
      <c r="E2336"/>
      <c r="F2336"/>
      <c r="G2336"/>
      <c r="H2336"/>
      <c r="I2336"/>
      <c r="J2336"/>
      <c r="K2336"/>
      <c r="L2336"/>
      <c r="M2336"/>
      <c r="N2336"/>
      <c r="O2336"/>
      <c r="P2336"/>
      <c r="Q2336"/>
    </row>
    <row r="2337" spans="2:17">
      <c r="B2337"/>
      <c r="C2337"/>
      <c r="D2337"/>
      <c r="E2337"/>
      <c r="F2337"/>
      <c r="G2337"/>
      <c r="H2337"/>
      <c r="I2337"/>
      <c r="J2337"/>
      <c r="K2337"/>
      <c r="L2337"/>
      <c r="M2337"/>
      <c r="N2337"/>
      <c r="O2337"/>
      <c r="P2337"/>
      <c r="Q2337"/>
    </row>
    <row r="2338" spans="2:17">
      <c r="B2338"/>
      <c r="C2338"/>
      <c r="D2338"/>
      <c r="E2338"/>
      <c r="F2338"/>
      <c r="G2338"/>
      <c r="H2338"/>
      <c r="I2338"/>
      <c r="J2338"/>
      <c r="K2338"/>
      <c r="L2338"/>
      <c r="M2338"/>
      <c r="N2338"/>
      <c r="O2338"/>
      <c r="P2338"/>
      <c r="Q2338"/>
    </row>
    <row r="2339" spans="2:17">
      <c r="B2339"/>
      <c r="C2339"/>
      <c r="D2339"/>
      <c r="E2339"/>
      <c r="F2339"/>
      <c r="G2339"/>
      <c r="H2339"/>
      <c r="I2339"/>
      <c r="J2339"/>
      <c r="K2339"/>
      <c r="L2339"/>
      <c r="M2339"/>
      <c r="N2339"/>
      <c r="O2339"/>
      <c r="P2339"/>
      <c r="Q2339"/>
    </row>
    <row r="2340" spans="2:17">
      <c r="B2340"/>
      <c r="C2340"/>
      <c r="D2340"/>
      <c r="E2340"/>
      <c r="F2340"/>
      <c r="G2340"/>
      <c r="H2340"/>
      <c r="I2340"/>
      <c r="J2340"/>
      <c r="K2340"/>
      <c r="L2340"/>
      <c r="M2340"/>
      <c r="N2340"/>
      <c r="O2340"/>
      <c r="P2340"/>
      <c r="Q2340"/>
    </row>
    <row r="2341" spans="2:17">
      <c r="B2341"/>
      <c r="C2341"/>
      <c r="D2341"/>
      <c r="E2341"/>
      <c r="F2341"/>
      <c r="G2341"/>
      <c r="H2341"/>
      <c r="I2341"/>
      <c r="J2341"/>
      <c r="K2341"/>
      <c r="L2341"/>
      <c r="M2341"/>
      <c r="N2341"/>
      <c r="O2341"/>
      <c r="P2341"/>
      <c r="Q2341"/>
    </row>
    <row r="2342" spans="2:17">
      <c r="B2342"/>
      <c r="C2342"/>
      <c r="D2342"/>
      <c r="E2342"/>
      <c r="F2342"/>
      <c r="G2342"/>
      <c r="H2342"/>
      <c r="I2342"/>
      <c r="J2342"/>
      <c r="K2342"/>
      <c r="L2342"/>
      <c r="M2342"/>
      <c r="N2342"/>
      <c r="O2342"/>
      <c r="P2342"/>
      <c r="Q2342"/>
    </row>
    <row r="2343" spans="2:17">
      <c r="B2343"/>
      <c r="C2343"/>
      <c r="D2343"/>
      <c r="E2343"/>
      <c r="F2343"/>
      <c r="G2343"/>
      <c r="H2343"/>
      <c r="I2343"/>
      <c r="J2343"/>
      <c r="K2343"/>
      <c r="L2343"/>
      <c r="M2343"/>
      <c r="N2343"/>
      <c r="O2343"/>
      <c r="P2343"/>
      <c r="Q2343"/>
    </row>
    <row r="2344" spans="2:17">
      <c r="B2344"/>
      <c r="C2344"/>
      <c r="D2344"/>
      <c r="E2344"/>
      <c r="F2344"/>
      <c r="G2344"/>
      <c r="H2344"/>
      <c r="I2344"/>
      <c r="J2344"/>
      <c r="K2344"/>
      <c r="L2344"/>
      <c r="M2344"/>
      <c r="N2344"/>
      <c r="O2344"/>
      <c r="P2344"/>
      <c r="Q2344"/>
    </row>
    <row r="2345" spans="2:17">
      <c r="B2345"/>
      <c r="C2345"/>
      <c r="D2345"/>
      <c r="E2345"/>
      <c r="F2345"/>
      <c r="G2345"/>
      <c r="H2345"/>
      <c r="I2345"/>
      <c r="J2345"/>
      <c r="K2345"/>
      <c r="L2345"/>
      <c r="M2345"/>
      <c r="N2345"/>
      <c r="O2345"/>
      <c r="P2345"/>
      <c r="Q2345"/>
    </row>
    <row r="2346" spans="2:17">
      <c r="B2346"/>
      <c r="C2346"/>
      <c r="D2346"/>
      <c r="E2346"/>
      <c r="F2346"/>
      <c r="G2346"/>
      <c r="H2346"/>
      <c r="I2346"/>
      <c r="J2346"/>
      <c r="K2346"/>
      <c r="L2346"/>
      <c r="M2346"/>
      <c r="N2346"/>
      <c r="O2346"/>
      <c r="P2346"/>
      <c r="Q2346"/>
    </row>
    <row r="2347" spans="2:17">
      <c r="B2347"/>
      <c r="C2347"/>
      <c r="D2347"/>
      <c r="E2347"/>
      <c r="F2347"/>
      <c r="G2347"/>
      <c r="H2347"/>
      <c r="I2347"/>
      <c r="J2347"/>
      <c r="K2347"/>
      <c r="L2347"/>
      <c r="M2347"/>
      <c r="N2347"/>
      <c r="O2347"/>
      <c r="P2347"/>
      <c r="Q2347"/>
    </row>
    <row r="2348" spans="2:17">
      <c r="B2348"/>
      <c r="C2348"/>
      <c r="D2348"/>
      <c r="E2348"/>
      <c r="F2348"/>
      <c r="G2348"/>
      <c r="H2348"/>
      <c r="I2348"/>
      <c r="J2348"/>
      <c r="K2348"/>
      <c r="L2348"/>
      <c r="M2348"/>
      <c r="N2348"/>
      <c r="O2348"/>
      <c r="P2348"/>
      <c r="Q2348"/>
    </row>
    <row r="2349" spans="2:17">
      <c r="B2349"/>
      <c r="C2349"/>
      <c r="D2349"/>
      <c r="E2349"/>
      <c r="F2349"/>
      <c r="G2349"/>
      <c r="H2349"/>
      <c r="I2349"/>
      <c r="J2349"/>
      <c r="K2349"/>
      <c r="L2349"/>
      <c r="M2349"/>
      <c r="N2349"/>
      <c r="O2349"/>
      <c r="P2349"/>
      <c r="Q2349"/>
    </row>
    <row r="2350" spans="2:17">
      <c r="B2350"/>
      <c r="C2350"/>
      <c r="D2350"/>
      <c r="E2350"/>
      <c r="F2350"/>
      <c r="G2350"/>
      <c r="H2350"/>
      <c r="I2350"/>
      <c r="J2350"/>
      <c r="K2350"/>
      <c r="L2350"/>
      <c r="M2350"/>
      <c r="N2350"/>
      <c r="O2350"/>
      <c r="P2350"/>
      <c r="Q2350"/>
    </row>
    <row r="2351" spans="2:17">
      <c r="B2351"/>
      <c r="C2351"/>
      <c r="D2351"/>
      <c r="E2351"/>
      <c r="F2351"/>
      <c r="G2351"/>
      <c r="H2351"/>
      <c r="I2351"/>
      <c r="J2351"/>
      <c r="K2351"/>
      <c r="L2351"/>
      <c r="M2351"/>
      <c r="N2351"/>
      <c r="O2351"/>
      <c r="P2351"/>
      <c r="Q2351"/>
    </row>
    <row r="2352" spans="2:17">
      <c r="B2352"/>
      <c r="C2352"/>
      <c r="D2352"/>
      <c r="E2352"/>
      <c r="F2352"/>
      <c r="G2352"/>
      <c r="H2352"/>
      <c r="I2352"/>
      <c r="J2352"/>
      <c r="K2352"/>
      <c r="L2352"/>
      <c r="M2352"/>
      <c r="N2352"/>
      <c r="O2352"/>
      <c r="P2352"/>
      <c r="Q2352"/>
    </row>
    <row r="2353" spans="2:17">
      <c r="B2353"/>
      <c r="C2353"/>
      <c r="D2353"/>
      <c r="E2353"/>
      <c r="F2353"/>
      <c r="G2353"/>
      <c r="H2353"/>
      <c r="I2353"/>
      <c r="J2353"/>
      <c r="K2353"/>
      <c r="L2353"/>
      <c r="M2353"/>
      <c r="N2353"/>
      <c r="O2353"/>
      <c r="P2353"/>
      <c r="Q2353"/>
    </row>
    <row r="2354" spans="2:17">
      <c r="B2354"/>
      <c r="C2354"/>
      <c r="D2354"/>
      <c r="E2354"/>
      <c r="F2354"/>
      <c r="G2354"/>
      <c r="H2354"/>
      <c r="I2354"/>
      <c r="J2354"/>
      <c r="K2354"/>
      <c r="L2354"/>
      <c r="M2354"/>
      <c r="N2354"/>
      <c r="O2354"/>
      <c r="P2354"/>
      <c r="Q2354"/>
    </row>
    <row r="2355" spans="2:17">
      <c r="B2355"/>
      <c r="C2355"/>
      <c r="D2355"/>
      <c r="E2355"/>
      <c r="F2355"/>
      <c r="G2355"/>
      <c r="H2355"/>
      <c r="I2355"/>
      <c r="J2355"/>
      <c r="K2355"/>
      <c r="L2355"/>
      <c r="M2355"/>
      <c r="N2355"/>
      <c r="O2355"/>
      <c r="P2355"/>
      <c r="Q2355"/>
    </row>
    <row r="2356" spans="2:17">
      <c r="B2356"/>
      <c r="C2356"/>
      <c r="D2356"/>
      <c r="E2356"/>
      <c r="F2356"/>
      <c r="G2356"/>
      <c r="H2356"/>
      <c r="I2356"/>
      <c r="J2356"/>
      <c r="K2356"/>
      <c r="L2356"/>
      <c r="M2356"/>
      <c r="N2356"/>
      <c r="O2356"/>
      <c r="P2356"/>
      <c r="Q2356"/>
    </row>
    <row r="2357" spans="2:17">
      <c r="B2357"/>
      <c r="C2357"/>
      <c r="D2357"/>
      <c r="E2357"/>
      <c r="F2357"/>
      <c r="G2357"/>
      <c r="H2357"/>
      <c r="I2357"/>
      <c r="J2357"/>
      <c r="K2357"/>
      <c r="L2357"/>
      <c r="M2357"/>
      <c r="N2357"/>
      <c r="O2357"/>
      <c r="P2357"/>
      <c r="Q2357"/>
    </row>
    <row r="2358" spans="2:17">
      <c r="B2358"/>
      <c r="C2358"/>
      <c r="D2358"/>
      <c r="E2358"/>
      <c r="F2358"/>
      <c r="G2358"/>
      <c r="H2358"/>
      <c r="I2358"/>
      <c r="J2358"/>
      <c r="K2358"/>
      <c r="L2358"/>
      <c r="M2358"/>
      <c r="N2358"/>
      <c r="O2358"/>
      <c r="P2358"/>
      <c r="Q2358"/>
    </row>
    <row r="2359" spans="2:17">
      <c r="B2359"/>
      <c r="C2359"/>
      <c r="D2359"/>
      <c r="E2359"/>
      <c r="F2359"/>
      <c r="G2359"/>
      <c r="H2359"/>
      <c r="I2359"/>
      <c r="J2359"/>
      <c r="K2359"/>
      <c r="L2359"/>
      <c r="M2359"/>
      <c r="N2359"/>
      <c r="O2359"/>
      <c r="P2359"/>
      <c r="Q2359"/>
    </row>
    <row r="2360" spans="2:17">
      <c r="B2360"/>
      <c r="C2360"/>
      <c r="D2360"/>
      <c r="E2360"/>
      <c r="F2360"/>
      <c r="G2360"/>
      <c r="H2360"/>
      <c r="I2360"/>
      <c r="J2360"/>
      <c r="K2360"/>
      <c r="L2360"/>
      <c r="M2360"/>
      <c r="N2360"/>
      <c r="O2360"/>
      <c r="P2360"/>
      <c r="Q2360"/>
    </row>
    <row r="2361" spans="2:17">
      <c r="B2361"/>
      <c r="C2361"/>
      <c r="D2361"/>
      <c r="E2361"/>
      <c r="F2361"/>
      <c r="G2361"/>
      <c r="H2361"/>
      <c r="I2361"/>
      <c r="J2361"/>
      <c r="K2361"/>
      <c r="L2361"/>
      <c r="M2361"/>
      <c r="N2361"/>
      <c r="O2361"/>
      <c r="P2361"/>
      <c r="Q2361"/>
    </row>
    <row r="2362" spans="2:17">
      <c r="B2362"/>
      <c r="C2362"/>
      <c r="D2362"/>
      <c r="E2362"/>
      <c r="F2362"/>
      <c r="G2362"/>
      <c r="H2362"/>
      <c r="I2362"/>
      <c r="J2362"/>
      <c r="K2362"/>
      <c r="L2362"/>
      <c r="M2362"/>
      <c r="N2362"/>
      <c r="O2362"/>
      <c r="P2362"/>
      <c r="Q2362"/>
    </row>
    <row r="2363" spans="2:17">
      <c r="B2363"/>
      <c r="C2363"/>
      <c r="D2363"/>
      <c r="E2363"/>
      <c r="F2363"/>
      <c r="G2363"/>
      <c r="H2363"/>
      <c r="I2363"/>
      <c r="J2363"/>
      <c r="K2363"/>
      <c r="L2363"/>
      <c r="M2363"/>
      <c r="N2363"/>
      <c r="O2363"/>
      <c r="P2363"/>
      <c r="Q2363"/>
    </row>
    <row r="2364" spans="2:17">
      <c r="B2364"/>
      <c r="C2364"/>
      <c r="D2364"/>
      <c r="E2364"/>
      <c r="F2364"/>
      <c r="G2364"/>
      <c r="H2364"/>
      <c r="I2364"/>
      <c r="J2364"/>
      <c r="K2364"/>
      <c r="L2364"/>
      <c r="M2364"/>
      <c r="N2364"/>
      <c r="O2364"/>
      <c r="P2364"/>
      <c r="Q2364"/>
    </row>
    <row r="2365" spans="2:17">
      <c r="B2365"/>
      <c r="C2365"/>
      <c r="D2365"/>
      <c r="E2365"/>
      <c r="F2365"/>
      <c r="G2365"/>
      <c r="H2365"/>
      <c r="I2365"/>
      <c r="J2365"/>
      <c r="K2365"/>
      <c r="L2365"/>
      <c r="M2365"/>
      <c r="N2365"/>
      <c r="O2365"/>
      <c r="P2365"/>
      <c r="Q2365"/>
    </row>
    <row r="2366" spans="2:17">
      <c r="B2366"/>
      <c r="C2366"/>
      <c r="D2366"/>
      <c r="E2366"/>
      <c r="F2366"/>
      <c r="G2366"/>
      <c r="H2366"/>
      <c r="I2366"/>
      <c r="J2366"/>
      <c r="K2366"/>
      <c r="L2366"/>
      <c r="M2366"/>
      <c r="N2366"/>
      <c r="O2366"/>
      <c r="P2366"/>
      <c r="Q2366"/>
    </row>
    <row r="2367" spans="2:17">
      <c r="B2367"/>
      <c r="C2367"/>
      <c r="D2367"/>
      <c r="E2367"/>
      <c r="F2367"/>
      <c r="G2367"/>
      <c r="H2367"/>
      <c r="I2367"/>
      <c r="J2367"/>
      <c r="K2367"/>
      <c r="L2367"/>
      <c r="M2367"/>
      <c r="N2367"/>
      <c r="O2367"/>
      <c r="P2367"/>
      <c r="Q2367"/>
    </row>
    <row r="2368" spans="2:17">
      <c r="B2368"/>
      <c r="C2368"/>
      <c r="D2368"/>
      <c r="E2368"/>
      <c r="F2368"/>
      <c r="G2368"/>
      <c r="H2368"/>
      <c r="I2368"/>
      <c r="J2368"/>
      <c r="K2368"/>
      <c r="L2368"/>
      <c r="M2368"/>
      <c r="N2368"/>
      <c r="O2368"/>
      <c r="P2368"/>
      <c r="Q2368"/>
    </row>
    <row r="2369" spans="2:17">
      <c r="B2369"/>
      <c r="C2369"/>
      <c r="D2369"/>
      <c r="E2369"/>
      <c r="F2369"/>
      <c r="G2369"/>
      <c r="H2369"/>
      <c r="I2369"/>
      <c r="J2369"/>
      <c r="K2369"/>
      <c r="L2369"/>
      <c r="M2369"/>
      <c r="N2369"/>
      <c r="O2369"/>
      <c r="P2369"/>
      <c r="Q2369"/>
    </row>
    <row r="2370" spans="2:17">
      <c r="B2370"/>
      <c r="C2370"/>
      <c r="D2370"/>
      <c r="E2370"/>
      <c r="F2370"/>
      <c r="G2370"/>
      <c r="H2370"/>
      <c r="I2370"/>
      <c r="J2370"/>
      <c r="K2370"/>
      <c r="L2370"/>
      <c r="M2370"/>
      <c r="N2370"/>
      <c r="O2370"/>
      <c r="P2370"/>
      <c r="Q2370"/>
    </row>
    <row r="2371" spans="2:17">
      <c r="B2371"/>
      <c r="C2371"/>
      <c r="D2371"/>
      <c r="E2371"/>
      <c r="F2371"/>
      <c r="G2371"/>
      <c r="H2371"/>
      <c r="I2371"/>
      <c r="J2371"/>
      <c r="K2371"/>
      <c r="L2371"/>
      <c r="M2371"/>
      <c r="N2371"/>
      <c r="O2371"/>
      <c r="P2371"/>
      <c r="Q2371"/>
    </row>
    <row r="2372" spans="2:17">
      <c r="B2372"/>
      <c r="C2372"/>
      <c r="D2372"/>
      <c r="E2372"/>
      <c r="F2372"/>
      <c r="G2372"/>
      <c r="H2372"/>
      <c r="I2372"/>
      <c r="J2372"/>
      <c r="K2372"/>
      <c r="L2372"/>
      <c r="M2372"/>
      <c r="N2372"/>
      <c r="O2372"/>
      <c r="P2372"/>
      <c r="Q2372"/>
    </row>
    <row r="2373" spans="2:17">
      <c r="B2373"/>
      <c r="C2373"/>
      <c r="D2373"/>
      <c r="E2373"/>
      <c r="F2373"/>
      <c r="G2373"/>
      <c r="H2373"/>
      <c r="I2373"/>
      <c r="J2373"/>
      <c r="K2373"/>
      <c r="L2373"/>
      <c r="M2373"/>
      <c r="N2373"/>
      <c r="O2373"/>
      <c r="P2373"/>
      <c r="Q2373"/>
    </row>
    <row r="2374" spans="2:17">
      <c r="B2374"/>
      <c r="C2374"/>
      <c r="D2374"/>
      <c r="E2374"/>
      <c r="F2374"/>
      <c r="G2374"/>
      <c r="H2374"/>
      <c r="I2374"/>
      <c r="J2374"/>
      <c r="K2374"/>
      <c r="L2374"/>
      <c r="M2374"/>
      <c r="N2374"/>
      <c r="O2374"/>
      <c r="P2374"/>
      <c r="Q2374"/>
    </row>
    <row r="2375" spans="2:17">
      <c r="B2375"/>
      <c r="C2375"/>
      <c r="D2375"/>
      <c r="E2375"/>
      <c r="F2375"/>
      <c r="G2375"/>
      <c r="H2375"/>
      <c r="I2375"/>
      <c r="J2375"/>
      <c r="K2375"/>
      <c r="L2375"/>
      <c r="M2375"/>
      <c r="N2375"/>
      <c r="O2375"/>
      <c r="P2375"/>
      <c r="Q2375"/>
    </row>
    <row r="2376" spans="2:17">
      <c r="B2376"/>
      <c r="C2376"/>
      <c r="D2376"/>
      <c r="E2376"/>
      <c r="F2376"/>
      <c r="G2376"/>
      <c r="H2376"/>
      <c r="I2376"/>
      <c r="J2376"/>
      <c r="K2376"/>
      <c r="L2376"/>
      <c r="M2376"/>
      <c r="N2376"/>
      <c r="O2376"/>
      <c r="P2376"/>
      <c r="Q2376"/>
    </row>
    <row r="2377" spans="2:17">
      <c r="B2377"/>
      <c r="C2377"/>
      <c r="D2377"/>
      <c r="E2377"/>
      <c r="F2377"/>
      <c r="G2377"/>
      <c r="H2377"/>
      <c r="I2377"/>
      <c r="J2377"/>
      <c r="K2377"/>
      <c r="L2377"/>
      <c r="M2377"/>
      <c r="N2377"/>
      <c r="O2377"/>
      <c r="P2377"/>
      <c r="Q2377"/>
    </row>
    <row r="2378" spans="2:17">
      <c r="B2378"/>
      <c r="C2378"/>
      <c r="D2378"/>
      <c r="E2378"/>
      <c r="F2378"/>
      <c r="G2378"/>
      <c r="H2378"/>
      <c r="I2378"/>
      <c r="J2378"/>
      <c r="K2378"/>
      <c r="L2378"/>
      <c r="M2378"/>
      <c r="N2378"/>
      <c r="O2378"/>
      <c r="P2378"/>
      <c r="Q2378"/>
    </row>
    <row r="2379" spans="2:17">
      <c r="B2379"/>
      <c r="C2379"/>
      <c r="D2379"/>
      <c r="E2379"/>
      <c r="F2379"/>
      <c r="G2379"/>
      <c r="H2379"/>
      <c r="I2379"/>
      <c r="J2379"/>
      <c r="K2379"/>
      <c r="L2379"/>
      <c r="M2379"/>
      <c r="N2379"/>
      <c r="O2379"/>
      <c r="P2379"/>
      <c r="Q2379"/>
    </row>
    <row r="2380" spans="2:17">
      <c r="B2380"/>
      <c r="C2380"/>
      <c r="D2380"/>
      <c r="E2380"/>
      <c r="F2380"/>
      <c r="G2380"/>
      <c r="H2380"/>
      <c r="I2380"/>
      <c r="J2380"/>
      <c r="K2380"/>
      <c r="L2380"/>
      <c r="M2380"/>
      <c r="N2380"/>
      <c r="O2380"/>
      <c r="P2380"/>
      <c r="Q2380"/>
    </row>
    <row r="2381" spans="2:17">
      <c r="B2381"/>
      <c r="C2381"/>
      <c r="D2381"/>
      <c r="E2381"/>
      <c r="F2381"/>
      <c r="G2381"/>
      <c r="H2381"/>
      <c r="I2381"/>
      <c r="J2381"/>
      <c r="K2381"/>
      <c r="L2381"/>
      <c r="M2381"/>
      <c r="N2381"/>
      <c r="O2381"/>
      <c r="P2381"/>
      <c r="Q2381"/>
    </row>
    <row r="2382" spans="2:17">
      <c r="B2382"/>
      <c r="C2382"/>
      <c r="D2382"/>
      <c r="E2382"/>
      <c r="F2382"/>
      <c r="G2382"/>
      <c r="H2382"/>
      <c r="I2382"/>
      <c r="J2382"/>
      <c r="K2382"/>
      <c r="L2382"/>
      <c r="M2382"/>
      <c r="N2382"/>
      <c r="O2382"/>
      <c r="P2382"/>
      <c r="Q2382"/>
    </row>
    <row r="2383" spans="2:17">
      <c r="B2383"/>
      <c r="C2383"/>
      <c r="D2383"/>
      <c r="E2383"/>
      <c r="F2383"/>
      <c r="G2383"/>
      <c r="H2383"/>
      <c r="I2383"/>
      <c r="J2383"/>
      <c r="K2383"/>
      <c r="L2383"/>
      <c r="M2383"/>
      <c r="N2383"/>
      <c r="O2383"/>
      <c r="P2383"/>
      <c r="Q2383"/>
    </row>
    <row r="2384" spans="2:17">
      <c r="B2384"/>
      <c r="C2384"/>
      <c r="D2384"/>
      <c r="E2384"/>
      <c r="F2384"/>
      <c r="G2384"/>
      <c r="H2384"/>
      <c r="I2384"/>
      <c r="J2384"/>
      <c r="K2384"/>
      <c r="L2384"/>
      <c r="M2384"/>
      <c r="N2384"/>
      <c r="O2384"/>
      <c r="P2384"/>
      <c r="Q2384"/>
    </row>
    <row r="2385" spans="2:17">
      <c r="B2385"/>
      <c r="C2385"/>
      <c r="D2385"/>
      <c r="E2385"/>
      <c r="F2385"/>
      <c r="G2385"/>
      <c r="H2385"/>
      <c r="I2385"/>
      <c r="J2385"/>
      <c r="K2385"/>
      <c r="L2385"/>
      <c r="M2385"/>
      <c r="N2385"/>
      <c r="O2385"/>
      <c r="P2385"/>
      <c r="Q2385"/>
    </row>
    <row r="2386" spans="2:17">
      <c r="B2386"/>
      <c r="C2386"/>
      <c r="D2386"/>
      <c r="E2386"/>
      <c r="F2386"/>
      <c r="G2386"/>
      <c r="H2386"/>
      <c r="I2386"/>
      <c r="J2386"/>
      <c r="K2386"/>
      <c r="L2386"/>
      <c r="M2386"/>
      <c r="N2386"/>
      <c r="O2386"/>
      <c r="P2386"/>
      <c r="Q2386"/>
    </row>
    <row r="2387" spans="2:17">
      <c r="B2387"/>
      <c r="C2387"/>
      <c r="D2387"/>
      <c r="E2387"/>
      <c r="F2387"/>
      <c r="G2387"/>
      <c r="H2387"/>
      <c r="I2387"/>
      <c r="J2387"/>
      <c r="K2387"/>
      <c r="L2387"/>
      <c r="M2387"/>
      <c r="N2387"/>
      <c r="O2387"/>
      <c r="P2387"/>
      <c r="Q2387"/>
    </row>
    <row r="2388" spans="2:17">
      <c r="B2388"/>
      <c r="C2388"/>
      <c r="D2388"/>
      <c r="E2388"/>
      <c r="F2388"/>
      <c r="G2388"/>
      <c r="H2388"/>
      <c r="I2388"/>
      <c r="J2388"/>
      <c r="K2388"/>
      <c r="L2388"/>
      <c r="M2388"/>
      <c r="N2388"/>
      <c r="O2388"/>
      <c r="P2388"/>
      <c r="Q2388"/>
    </row>
    <row r="2389" spans="2:17">
      <c r="B2389"/>
      <c r="C2389"/>
      <c r="D2389"/>
      <c r="E2389"/>
      <c r="F2389"/>
      <c r="G2389"/>
      <c r="H2389"/>
      <c r="I2389"/>
      <c r="J2389"/>
      <c r="K2389"/>
      <c r="L2389"/>
      <c r="M2389"/>
      <c r="N2389"/>
      <c r="O2389"/>
      <c r="P2389"/>
      <c r="Q2389"/>
    </row>
    <row r="2390" spans="2:17">
      <c r="B2390"/>
      <c r="C2390"/>
      <c r="D2390"/>
      <c r="E2390"/>
      <c r="F2390"/>
      <c r="G2390"/>
      <c r="H2390"/>
      <c r="I2390"/>
      <c r="J2390"/>
      <c r="K2390"/>
      <c r="L2390"/>
      <c r="M2390"/>
      <c r="N2390"/>
      <c r="O2390"/>
      <c r="P2390"/>
      <c r="Q2390"/>
    </row>
    <row r="2391" spans="2:17">
      <c r="B2391"/>
      <c r="C2391"/>
      <c r="D2391"/>
      <c r="E2391"/>
      <c r="F2391"/>
      <c r="G2391"/>
      <c r="H2391"/>
      <c r="I2391"/>
      <c r="J2391"/>
      <c r="K2391"/>
      <c r="L2391"/>
      <c r="M2391"/>
      <c r="N2391"/>
      <c r="O2391"/>
      <c r="P2391"/>
      <c r="Q2391"/>
    </row>
    <row r="2392" spans="2:17">
      <c r="B2392"/>
      <c r="C2392"/>
      <c r="D2392"/>
      <c r="E2392"/>
      <c r="F2392"/>
      <c r="G2392"/>
      <c r="H2392"/>
      <c r="I2392"/>
      <c r="J2392"/>
      <c r="K2392"/>
      <c r="L2392"/>
      <c r="M2392"/>
      <c r="N2392"/>
      <c r="O2392"/>
      <c r="P2392"/>
      <c r="Q2392"/>
    </row>
    <row r="2393" spans="2:17">
      <c r="B2393"/>
      <c r="C2393"/>
      <c r="D2393"/>
      <c r="E2393"/>
      <c r="F2393"/>
      <c r="G2393"/>
      <c r="H2393"/>
      <c r="I2393"/>
      <c r="J2393"/>
      <c r="K2393"/>
      <c r="L2393"/>
      <c r="M2393"/>
      <c r="N2393"/>
      <c r="O2393"/>
      <c r="P2393"/>
      <c r="Q2393"/>
    </row>
    <row r="2394" spans="2:17">
      <c r="B2394"/>
      <c r="C2394"/>
      <c r="D2394"/>
      <c r="E2394"/>
      <c r="F2394"/>
      <c r="G2394"/>
      <c r="H2394"/>
      <c r="I2394"/>
      <c r="J2394"/>
      <c r="K2394"/>
      <c r="L2394"/>
      <c r="M2394"/>
      <c r="N2394"/>
      <c r="O2394"/>
      <c r="P2394"/>
      <c r="Q2394"/>
    </row>
    <row r="2395" spans="2:17">
      <c r="B2395"/>
      <c r="C2395"/>
      <c r="D2395"/>
      <c r="E2395"/>
      <c r="F2395"/>
      <c r="G2395"/>
      <c r="H2395"/>
      <c r="I2395"/>
      <c r="J2395"/>
      <c r="K2395"/>
      <c r="L2395"/>
      <c r="M2395"/>
      <c r="N2395"/>
      <c r="O2395"/>
      <c r="P2395"/>
      <c r="Q2395"/>
    </row>
    <row r="2396" spans="2:17">
      <c r="B2396"/>
      <c r="C2396"/>
      <c r="D2396"/>
      <c r="E2396"/>
      <c r="F2396"/>
      <c r="G2396"/>
      <c r="H2396"/>
      <c r="I2396"/>
      <c r="J2396"/>
      <c r="K2396"/>
      <c r="L2396"/>
      <c r="M2396"/>
      <c r="N2396"/>
      <c r="O2396"/>
      <c r="P2396"/>
      <c r="Q2396"/>
    </row>
    <row r="2397" spans="2:17">
      <c r="B2397"/>
      <c r="C2397"/>
      <c r="D2397"/>
      <c r="E2397"/>
      <c r="F2397"/>
      <c r="G2397"/>
      <c r="H2397"/>
      <c r="I2397"/>
      <c r="J2397"/>
      <c r="K2397"/>
      <c r="L2397"/>
      <c r="M2397"/>
      <c r="N2397"/>
      <c r="O2397"/>
      <c r="P2397"/>
      <c r="Q2397"/>
    </row>
    <row r="2398" spans="2:17">
      <c r="B2398"/>
      <c r="C2398"/>
      <c r="D2398"/>
      <c r="E2398"/>
      <c r="F2398"/>
      <c r="G2398"/>
      <c r="H2398"/>
      <c r="I2398"/>
      <c r="J2398"/>
      <c r="K2398"/>
      <c r="L2398"/>
      <c r="M2398"/>
      <c r="N2398"/>
      <c r="O2398"/>
      <c r="P2398"/>
      <c r="Q2398"/>
    </row>
    <row r="2399" spans="2:17">
      <c r="B2399"/>
      <c r="C2399"/>
      <c r="D2399"/>
      <c r="E2399"/>
      <c r="F2399"/>
      <c r="G2399"/>
      <c r="H2399"/>
      <c r="I2399"/>
      <c r="J2399"/>
      <c r="K2399"/>
      <c r="L2399"/>
      <c r="M2399"/>
      <c r="N2399"/>
      <c r="O2399"/>
      <c r="P2399"/>
      <c r="Q2399"/>
    </row>
    <row r="2400" spans="2:17">
      <c r="B2400"/>
      <c r="C2400"/>
      <c r="D2400"/>
      <c r="E2400"/>
      <c r="F2400"/>
      <c r="G2400"/>
      <c r="H2400"/>
      <c r="I2400"/>
      <c r="J2400"/>
      <c r="K2400"/>
      <c r="L2400"/>
      <c r="M2400"/>
      <c r="N2400"/>
      <c r="O2400"/>
      <c r="P2400"/>
      <c r="Q2400"/>
    </row>
    <row r="2401" spans="2:17">
      <c r="B2401"/>
      <c r="C2401"/>
      <c r="D2401"/>
      <c r="E2401"/>
      <c r="F2401"/>
      <c r="G2401"/>
      <c r="H2401"/>
      <c r="I2401"/>
      <c r="J2401"/>
      <c r="K2401"/>
      <c r="L2401"/>
      <c r="M2401"/>
      <c r="N2401"/>
      <c r="O2401"/>
      <c r="P2401"/>
      <c r="Q2401"/>
    </row>
    <row r="2402" spans="2:17">
      <c r="B2402"/>
      <c r="C2402"/>
      <c r="D2402"/>
      <c r="E2402"/>
      <c r="F2402"/>
      <c r="G2402"/>
      <c r="H2402"/>
      <c r="I2402"/>
      <c r="J2402"/>
      <c r="K2402"/>
      <c r="L2402"/>
      <c r="M2402"/>
      <c r="N2402"/>
      <c r="O2402"/>
      <c r="P2402"/>
      <c r="Q2402"/>
    </row>
    <row r="2403" spans="2:17">
      <c r="B2403"/>
      <c r="C2403"/>
      <c r="D2403"/>
      <c r="E2403"/>
      <c r="F2403"/>
      <c r="G2403"/>
      <c r="H2403"/>
      <c r="I2403"/>
      <c r="J2403"/>
      <c r="K2403"/>
      <c r="L2403"/>
      <c r="M2403"/>
      <c r="N2403"/>
      <c r="O2403"/>
      <c r="P2403"/>
      <c r="Q2403"/>
    </row>
    <row r="2404" spans="2:17">
      <c r="B2404"/>
      <c r="C2404"/>
      <c r="D2404"/>
      <c r="E2404"/>
      <c r="F2404"/>
      <c r="G2404"/>
      <c r="H2404"/>
      <c r="I2404"/>
      <c r="J2404"/>
      <c r="K2404"/>
      <c r="L2404"/>
      <c r="M2404"/>
      <c r="N2404"/>
      <c r="O2404"/>
      <c r="P2404"/>
      <c r="Q2404"/>
    </row>
    <row r="2405" spans="2:17">
      <c r="B2405"/>
      <c r="C2405"/>
      <c r="D2405"/>
      <c r="E2405"/>
      <c r="F2405"/>
      <c r="G2405"/>
      <c r="H2405"/>
      <c r="I2405"/>
      <c r="J2405"/>
      <c r="K2405"/>
      <c r="L2405"/>
      <c r="M2405"/>
      <c r="N2405"/>
      <c r="O2405"/>
      <c r="P2405"/>
      <c r="Q2405"/>
    </row>
    <row r="2406" spans="2:17">
      <c r="B2406"/>
      <c r="C2406"/>
      <c r="D2406"/>
      <c r="E2406"/>
      <c r="F2406"/>
      <c r="G2406"/>
      <c r="H2406"/>
      <c r="I2406"/>
      <c r="J2406"/>
      <c r="K2406"/>
      <c r="L2406"/>
      <c r="M2406"/>
      <c r="N2406"/>
      <c r="O2406"/>
      <c r="P2406"/>
      <c r="Q2406"/>
    </row>
    <row r="2407" spans="2:17">
      <c r="B2407"/>
      <c r="C2407"/>
      <c r="D2407"/>
      <c r="E2407"/>
      <c r="F2407"/>
      <c r="G2407"/>
      <c r="H2407"/>
      <c r="I2407"/>
      <c r="J2407"/>
      <c r="K2407"/>
      <c r="L2407"/>
      <c r="M2407"/>
      <c r="N2407"/>
      <c r="O2407"/>
      <c r="P2407"/>
      <c r="Q2407"/>
    </row>
    <row r="2408" spans="2:17">
      <c r="B2408"/>
      <c r="C2408"/>
      <c r="D2408"/>
      <c r="E2408"/>
      <c r="F2408"/>
      <c r="G2408"/>
      <c r="H2408"/>
      <c r="I2408"/>
      <c r="J2408"/>
      <c r="K2408"/>
      <c r="L2408"/>
      <c r="M2408"/>
      <c r="N2408"/>
      <c r="O2408"/>
      <c r="P2408"/>
      <c r="Q2408"/>
    </row>
    <row r="2409" spans="2:17">
      <c r="B2409"/>
      <c r="C2409"/>
      <c r="D2409"/>
      <c r="E2409"/>
      <c r="F2409"/>
      <c r="G2409"/>
      <c r="H2409"/>
      <c r="I2409"/>
      <c r="J2409"/>
      <c r="K2409"/>
      <c r="L2409"/>
      <c r="M2409"/>
      <c r="N2409"/>
      <c r="O2409"/>
      <c r="P2409"/>
      <c r="Q2409"/>
    </row>
    <row r="2410" spans="2:17">
      <c r="B2410"/>
      <c r="C2410"/>
      <c r="D2410"/>
      <c r="E2410"/>
      <c r="F2410"/>
      <c r="G2410"/>
      <c r="H2410"/>
      <c r="I2410"/>
      <c r="J2410"/>
      <c r="K2410"/>
      <c r="L2410"/>
      <c r="M2410"/>
      <c r="N2410"/>
      <c r="O2410"/>
      <c r="P2410"/>
      <c r="Q2410"/>
    </row>
    <row r="2411" spans="2:17">
      <c r="B2411"/>
      <c r="C2411"/>
      <c r="D2411"/>
      <c r="E2411"/>
      <c r="F2411"/>
      <c r="G2411"/>
      <c r="H2411"/>
      <c r="I2411"/>
      <c r="J2411"/>
      <c r="K2411"/>
      <c r="L2411"/>
      <c r="M2411"/>
      <c r="N2411"/>
      <c r="O2411"/>
      <c r="P2411"/>
      <c r="Q2411"/>
    </row>
    <row r="2412" spans="2:17">
      <c r="B2412"/>
      <c r="C2412"/>
      <c r="D2412"/>
      <c r="E2412"/>
      <c r="F2412"/>
      <c r="G2412"/>
      <c r="H2412"/>
      <c r="I2412"/>
      <c r="J2412"/>
      <c r="K2412"/>
      <c r="L2412"/>
      <c r="M2412"/>
      <c r="N2412"/>
      <c r="O2412"/>
      <c r="P2412"/>
      <c r="Q2412"/>
    </row>
    <row r="2413" spans="2:17">
      <c r="B2413"/>
      <c r="C2413"/>
      <c r="D2413"/>
      <c r="E2413"/>
      <c r="F2413"/>
      <c r="G2413"/>
      <c r="H2413"/>
      <c r="I2413"/>
      <c r="J2413"/>
      <c r="K2413"/>
      <c r="L2413"/>
      <c r="M2413"/>
      <c r="N2413"/>
      <c r="O2413"/>
      <c r="P2413"/>
      <c r="Q2413"/>
    </row>
    <row r="2414" spans="2:17">
      <c r="B2414"/>
      <c r="C2414"/>
      <c r="D2414"/>
      <c r="E2414"/>
      <c r="F2414"/>
      <c r="G2414"/>
      <c r="H2414"/>
      <c r="I2414"/>
      <c r="J2414"/>
      <c r="K2414"/>
      <c r="L2414"/>
      <c r="M2414"/>
      <c r="N2414"/>
      <c r="O2414"/>
      <c r="P2414"/>
      <c r="Q2414"/>
    </row>
    <row r="2415" spans="2:17">
      <c r="B2415"/>
      <c r="C2415"/>
      <c r="D2415"/>
      <c r="E2415"/>
      <c r="F2415"/>
      <c r="G2415"/>
      <c r="H2415"/>
      <c r="I2415"/>
      <c r="J2415"/>
      <c r="K2415"/>
      <c r="L2415"/>
      <c r="M2415"/>
      <c r="N2415"/>
      <c r="O2415"/>
      <c r="P2415"/>
      <c r="Q2415"/>
    </row>
    <row r="2416" spans="2:17">
      <c r="B2416"/>
      <c r="C2416"/>
      <c r="D2416"/>
      <c r="E2416"/>
      <c r="F2416"/>
      <c r="G2416"/>
      <c r="H2416"/>
      <c r="I2416"/>
      <c r="J2416"/>
      <c r="K2416"/>
      <c r="L2416"/>
      <c r="M2416"/>
      <c r="N2416"/>
      <c r="O2416"/>
      <c r="P2416"/>
      <c r="Q2416"/>
    </row>
    <row r="2417" spans="2:17">
      <c r="B2417"/>
      <c r="C2417"/>
      <c r="D2417"/>
      <c r="E2417"/>
      <c r="F2417"/>
      <c r="G2417"/>
      <c r="H2417"/>
      <c r="I2417"/>
      <c r="J2417"/>
      <c r="K2417"/>
      <c r="L2417"/>
      <c r="M2417"/>
      <c r="N2417"/>
      <c r="O2417"/>
      <c r="P2417"/>
      <c r="Q2417"/>
    </row>
    <row r="2418" spans="2:17">
      <c r="B2418"/>
      <c r="C2418"/>
      <c r="D2418"/>
      <c r="E2418"/>
      <c r="F2418"/>
      <c r="G2418"/>
      <c r="H2418"/>
      <c r="I2418"/>
      <c r="J2418"/>
      <c r="K2418"/>
      <c r="L2418"/>
      <c r="M2418"/>
      <c r="N2418"/>
      <c r="O2418"/>
      <c r="P2418"/>
      <c r="Q2418"/>
    </row>
    <row r="2419" spans="2:17">
      <c r="B2419"/>
      <c r="C2419"/>
      <c r="D2419"/>
      <c r="E2419"/>
      <c r="F2419"/>
      <c r="G2419"/>
      <c r="H2419"/>
      <c r="I2419"/>
      <c r="J2419"/>
      <c r="K2419"/>
      <c r="L2419"/>
      <c r="M2419"/>
      <c r="N2419"/>
      <c r="O2419"/>
      <c r="P2419"/>
      <c r="Q2419"/>
    </row>
    <row r="2420" spans="2:17">
      <c r="B2420"/>
      <c r="C2420"/>
      <c r="D2420"/>
      <c r="E2420"/>
      <c r="F2420"/>
      <c r="G2420"/>
      <c r="H2420"/>
      <c r="I2420"/>
      <c r="J2420"/>
      <c r="K2420"/>
      <c r="L2420"/>
      <c r="M2420"/>
      <c r="N2420"/>
      <c r="O2420"/>
      <c r="P2420"/>
      <c r="Q2420"/>
    </row>
    <row r="2421" spans="2:17">
      <c r="B2421"/>
      <c r="C2421"/>
      <c r="D2421"/>
      <c r="E2421"/>
      <c r="F2421"/>
      <c r="G2421"/>
      <c r="H2421"/>
      <c r="I2421"/>
      <c r="J2421"/>
      <c r="K2421"/>
      <c r="L2421"/>
      <c r="M2421"/>
      <c r="N2421"/>
      <c r="O2421"/>
      <c r="P2421"/>
      <c r="Q2421"/>
    </row>
    <row r="2422" spans="2:17">
      <c r="B2422"/>
      <c r="C2422"/>
      <c r="D2422"/>
      <c r="E2422"/>
      <c r="F2422"/>
      <c r="G2422"/>
      <c r="H2422"/>
      <c r="I2422"/>
      <c r="J2422"/>
      <c r="K2422"/>
      <c r="L2422"/>
      <c r="M2422"/>
      <c r="N2422"/>
      <c r="O2422"/>
      <c r="P2422"/>
      <c r="Q2422"/>
    </row>
    <row r="2423" spans="2:17">
      <c r="B2423"/>
      <c r="C2423"/>
      <c r="D2423"/>
      <c r="E2423"/>
      <c r="F2423"/>
      <c r="G2423"/>
      <c r="H2423"/>
      <c r="I2423"/>
      <c r="J2423"/>
      <c r="K2423"/>
      <c r="L2423"/>
      <c r="M2423"/>
      <c r="N2423"/>
      <c r="O2423"/>
      <c r="P2423"/>
      <c r="Q2423"/>
    </row>
    <row r="2424" spans="2:17">
      <c r="B2424"/>
      <c r="C2424"/>
      <c r="D2424"/>
      <c r="E2424"/>
      <c r="F2424"/>
      <c r="G2424"/>
      <c r="H2424"/>
      <c r="I2424"/>
      <c r="J2424"/>
      <c r="K2424"/>
      <c r="L2424"/>
      <c r="M2424"/>
      <c r="N2424"/>
      <c r="O2424"/>
      <c r="P2424"/>
      <c r="Q2424"/>
    </row>
    <row r="2425" spans="2:17">
      <c r="B2425"/>
      <c r="C2425"/>
      <c r="D2425"/>
      <c r="E2425"/>
      <c r="F2425"/>
      <c r="G2425"/>
      <c r="H2425"/>
      <c r="I2425"/>
      <c r="J2425"/>
      <c r="K2425"/>
      <c r="L2425"/>
      <c r="M2425"/>
      <c r="N2425"/>
      <c r="O2425"/>
      <c r="P2425"/>
      <c r="Q2425"/>
    </row>
    <row r="2426" spans="2:17">
      <c r="B2426"/>
      <c r="C2426"/>
      <c r="D2426"/>
      <c r="E2426"/>
      <c r="F2426"/>
      <c r="G2426"/>
      <c r="H2426"/>
      <c r="I2426"/>
      <c r="J2426"/>
      <c r="K2426"/>
      <c r="L2426"/>
      <c r="M2426"/>
      <c r="N2426"/>
      <c r="O2426"/>
      <c r="P2426"/>
      <c r="Q2426"/>
    </row>
    <row r="2427" spans="2:17">
      <c r="B2427"/>
      <c r="C2427"/>
      <c r="D2427"/>
      <c r="E2427"/>
      <c r="F2427"/>
      <c r="G2427"/>
      <c r="H2427"/>
      <c r="I2427"/>
      <c r="J2427"/>
      <c r="K2427"/>
      <c r="L2427"/>
      <c r="M2427"/>
      <c r="N2427"/>
      <c r="O2427"/>
      <c r="P2427"/>
      <c r="Q2427"/>
    </row>
    <row r="2428" spans="2:17">
      <c r="B2428"/>
      <c r="C2428"/>
      <c r="D2428"/>
      <c r="E2428"/>
      <c r="F2428"/>
      <c r="G2428"/>
      <c r="H2428"/>
      <c r="I2428"/>
      <c r="J2428"/>
      <c r="K2428"/>
      <c r="L2428"/>
      <c r="M2428"/>
      <c r="N2428"/>
      <c r="O2428"/>
      <c r="P2428"/>
      <c r="Q2428"/>
    </row>
    <row r="2429" spans="2:17">
      <c r="B2429"/>
      <c r="C2429"/>
      <c r="D2429"/>
      <c r="E2429"/>
      <c r="F2429"/>
      <c r="G2429"/>
      <c r="H2429"/>
      <c r="I2429"/>
      <c r="J2429"/>
      <c r="K2429"/>
      <c r="L2429"/>
      <c r="M2429"/>
      <c r="N2429"/>
      <c r="O2429"/>
      <c r="P2429"/>
      <c r="Q2429"/>
    </row>
    <row r="2430" spans="2:17">
      <c r="B2430"/>
      <c r="C2430"/>
      <c r="D2430"/>
      <c r="E2430"/>
      <c r="F2430"/>
      <c r="G2430"/>
      <c r="H2430"/>
      <c r="I2430"/>
      <c r="J2430"/>
      <c r="K2430"/>
      <c r="L2430"/>
      <c r="M2430"/>
      <c r="N2430"/>
      <c r="O2430"/>
      <c r="P2430"/>
      <c r="Q2430"/>
    </row>
    <row r="2431" spans="2:17">
      <c r="B2431"/>
      <c r="C2431"/>
      <c r="D2431"/>
      <c r="E2431"/>
      <c r="F2431"/>
      <c r="G2431"/>
      <c r="H2431"/>
      <c r="I2431"/>
      <c r="J2431"/>
      <c r="K2431"/>
      <c r="L2431"/>
      <c r="M2431"/>
      <c r="N2431"/>
      <c r="O2431"/>
      <c r="P2431"/>
      <c r="Q2431"/>
    </row>
    <row r="2432" spans="2:17">
      <c r="B2432"/>
      <c r="C2432"/>
      <c r="D2432"/>
      <c r="E2432"/>
      <c r="F2432"/>
      <c r="G2432"/>
      <c r="H2432"/>
      <c r="I2432"/>
      <c r="J2432"/>
      <c r="K2432"/>
      <c r="L2432"/>
      <c r="M2432"/>
      <c r="N2432"/>
      <c r="O2432"/>
      <c r="P2432"/>
      <c r="Q2432"/>
    </row>
    <row r="2433" spans="2:17">
      <c r="B2433"/>
      <c r="C2433"/>
      <c r="D2433"/>
      <c r="E2433"/>
      <c r="F2433"/>
      <c r="G2433"/>
      <c r="H2433"/>
      <c r="I2433"/>
      <c r="J2433"/>
      <c r="K2433"/>
      <c r="L2433"/>
      <c r="M2433"/>
      <c r="N2433"/>
      <c r="O2433"/>
      <c r="P2433"/>
      <c r="Q2433"/>
    </row>
    <row r="2434" spans="2:17">
      <c r="B2434"/>
      <c r="C2434"/>
      <c r="D2434"/>
      <c r="E2434"/>
      <c r="F2434"/>
      <c r="G2434"/>
      <c r="H2434"/>
      <c r="I2434"/>
      <c r="J2434"/>
      <c r="K2434"/>
      <c r="L2434"/>
      <c r="M2434"/>
      <c r="N2434"/>
      <c r="O2434"/>
      <c r="P2434"/>
      <c r="Q2434"/>
    </row>
    <row r="2435" spans="2:17">
      <c r="B2435"/>
      <c r="C2435"/>
      <c r="D2435"/>
      <c r="E2435"/>
      <c r="F2435"/>
      <c r="G2435"/>
      <c r="H2435"/>
      <c r="I2435"/>
      <c r="J2435"/>
      <c r="K2435"/>
      <c r="L2435"/>
      <c r="M2435"/>
      <c r="N2435"/>
      <c r="O2435"/>
      <c r="P2435"/>
      <c r="Q2435"/>
    </row>
    <row r="2436" spans="2:17">
      <c r="B2436"/>
      <c r="C2436"/>
      <c r="D2436"/>
      <c r="E2436"/>
      <c r="F2436"/>
      <c r="G2436"/>
      <c r="H2436"/>
      <c r="I2436"/>
      <c r="J2436"/>
      <c r="K2436"/>
      <c r="L2436"/>
      <c r="M2436"/>
      <c r="N2436"/>
      <c r="O2436"/>
      <c r="P2436"/>
      <c r="Q2436"/>
    </row>
    <row r="2437" spans="2:17">
      <c r="B2437"/>
      <c r="C2437"/>
      <c r="D2437"/>
      <c r="E2437"/>
      <c r="F2437"/>
      <c r="G2437"/>
      <c r="H2437"/>
      <c r="I2437"/>
      <c r="J2437"/>
      <c r="K2437"/>
      <c r="L2437"/>
      <c r="M2437"/>
      <c r="N2437"/>
      <c r="O2437"/>
      <c r="P2437"/>
      <c r="Q2437"/>
    </row>
    <row r="2438" spans="2:17">
      <c r="B2438"/>
      <c r="C2438"/>
      <c r="D2438"/>
      <c r="E2438"/>
      <c r="F2438"/>
      <c r="G2438"/>
      <c r="H2438"/>
      <c r="I2438"/>
      <c r="J2438"/>
      <c r="K2438"/>
      <c r="L2438"/>
      <c r="M2438"/>
      <c r="N2438"/>
      <c r="O2438"/>
      <c r="P2438"/>
      <c r="Q2438"/>
    </row>
    <row r="2439" spans="2:17">
      <c r="B2439"/>
      <c r="C2439"/>
      <c r="D2439"/>
      <c r="E2439"/>
      <c r="F2439"/>
      <c r="G2439"/>
      <c r="H2439"/>
      <c r="I2439"/>
      <c r="J2439"/>
      <c r="K2439"/>
      <c r="L2439"/>
      <c r="M2439"/>
      <c r="N2439"/>
      <c r="O2439"/>
      <c r="P2439"/>
      <c r="Q2439"/>
    </row>
    <row r="2440" spans="2:17">
      <c r="B2440"/>
      <c r="C2440"/>
      <c r="D2440"/>
      <c r="E2440"/>
      <c r="F2440"/>
      <c r="G2440"/>
      <c r="H2440"/>
      <c r="I2440"/>
      <c r="J2440"/>
      <c r="K2440"/>
      <c r="L2440"/>
      <c r="M2440"/>
      <c r="N2440"/>
      <c r="O2440"/>
      <c r="P2440"/>
      <c r="Q2440"/>
    </row>
    <row r="2441" spans="2:17">
      <c r="B2441"/>
      <c r="C2441"/>
      <c r="D2441"/>
      <c r="E2441"/>
      <c r="F2441"/>
      <c r="G2441"/>
      <c r="H2441"/>
      <c r="I2441"/>
      <c r="J2441"/>
      <c r="K2441"/>
      <c r="L2441"/>
      <c r="M2441"/>
      <c r="N2441"/>
      <c r="O2441"/>
      <c r="P2441"/>
      <c r="Q2441"/>
    </row>
    <row r="2442" spans="2:17">
      <c r="B2442"/>
      <c r="C2442"/>
      <c r="D2442"/>
      <c r="E2442"/>
      <c r="F2442"/>
      <c r="G2442"/>
      <c r="H2442"/>
      <c r="I2442"/>
      <c r="J2442"/>
      <c r="K2442"/>
      <c r="L2442"/>
      <c r="M2442"/>
      <c r="N2442"/>
      <c r="O2442"/>
      <c r="P2442"/>
      <c r="Q2442"/>
    </row>
    <row r="2443" spans="2:17">
      <c r="B2443"/>
      <c r="C2443"/>
      <c r="D2443"/>
      <c r="E2443"/>
      <c r="F2443"/>
      <c r="G2443"/>
      <c r="H2443"/>
      <c r="I2443"/>
      <c r="J2443"/>
      <c r="K2443"/>
      <c r="L2443"/>
      <c r="M2443"/>
      <c r="N2443"/>
      <c r="O2443"/>
      <c r="P2443"/>
      <c r="Q2443"/>
    </row>
    <row r="2444" spans="2:17">
      <c r="B2444"/>
      <c r="C2444"/>
      <c r="D2444"/>
      <c r="E2444"/>
      <c r="F2444"/>
      <c r="G2444"/>
      <c r="H2444"/>
      <c r="I2444"/>
      <c r="J2444"/>
      <c r="K2444"/>
      <c r="L2444"/>
      <c r="M2444"/>
      <c r="N2444"/>
      <c r="O2444"/>
      <c r="P2444"/>
      <c r="Q2444"/>
    </row>
    <row r="2445" spans="2:17">
      <c r="B2445"/>
      <c r="C2445"/>
      <c r="D2445"/>
      <c r="E2445"/>
      <c r="F2445"/>
      <c r="G2445"/>
      <c r="H2445"/>
      <c r="I2445"/>
      <c r="J2445"/>
      <c r="K2445"/>
      <c r="L2445"/>
      <c r="M2445"/>
      <c r="N2445"/>
      <c r="O2445"/>
      <c r="P2445"/>
      <c r="Q2445"/>
    </row>
    <row r="2446" spans="2:17">
      <c r="B2446"/>
      <c r="C2446"/>
      <c r="D2446"/>
      <c r="E2446"/>
      <c r="F2446"/>
      <c r="G2446"/>
      <c r="H2446"/>
      <c r="I2446"/>
      <c r="J2446"/>
      <c r="K2446"/>
      <c r="L2446"/>
      <c r="M2446"/>
      <c r="N2446"/>
      <c r="O2446"/>
      <c r="P2446"/>
      <c r="Q2446"/>
    </row>
    <row r="2447" spans="2:17">
      <c r="B2447"/>
      <c r="C2447"/>
      <c r="D2447"/>
      <c r="E2447"/>
      <c r="F2447"/>
      <c r="G2447"/>
      <c r="H2447"/>
      <c r="I2447"/>
      <c r="J2447"/>
      <c r="K2447"/>
      <c r="L2447"/>
      <c r="M2447"/>
      <c r="N2447"/>
      <c r="O2447"/>
      <c r="P2447"/>
      <c r="Q2447"/>
    </row>
    <row r="2448" spans="2:17">
      <c r="B2448"/>
      <c r="C2448"/>
      <c r="D2448"/>
      <c r="E2448"/>
      <c r="F2448"/>
      <c r="G2448"/>
      <c r="H2448"/>
      <c r="I2448"/>
      <c r="J2448"/>
      <c r="K2448"/>
      <c r="L2448"/>
      <c r="M2448"/>
      <c r="N2448"/>
      <c r="O2448"/>
      <c r="P2448"/>
      <c r="Q2448"/>
    </row>
    <row r="2449" spans="2:17">
      <c r="B2449"/>
      <c r="C2449"/>
      <c r="D2449"/>
      <c r="E2449"/>
      <c r="F2449"/>
      <c r="G2449"/>
      <c r="H2449"/>
      <c r="I2449"/>
      <c r="J2449"/>
      <c r="K2449"/>
      <c r="L2449"/>
      <c r="M2449"/>
      <c r="N2449"/>
      <c r="O2449"/>
      <c r="P2449"/>
      <c r="Q2449"/>
    </row>
    <row r="2450" spans="2:17">
      <c r="B2450"/>
      <c r="C2450"/>
      <c r="D2450"/>
      <c r="E2450"/>
      <c r="F2450"/>
      <c r="G2450"/>
      <c r="H2450"/>
      <c r="I2450"/>
      <c r="J2450"/>
      <c r="K2450"/>
      <c r="L2450"/>
      <c r="M2450"/>
      <c r="N2450"/>
      <c r="O2450"/>
      <c r="P2450"/>
      <c r="Q2450"/>
    </row>
    <row r="2451" spans="2:17">
      <c r="B2451"/>
      <c r="C2451"/>
      <c r="D2451"/>
      <c r="E2451"/>
      <c r="F2451"/>
      <c r="G2451"/>
      <c r="H2451"/>
      <c r="I2451"/>
      <c r="J2451"/>
      <c r="K2451"/>
      <c r="L2451"/>
      <c r="M2451"/>
      <c r="N2451"/>
      <c r="O2451"/>
      <c r="P2451"/>
      <c r="Q2451"/>
    </row>
    <row r="2452" spans="2:17">
      <c r="B2452"/>
      <c r="C2452"/>
      <c r="D2452"/>
      <c r="E2452"/>
      <c r="F2452"/>
      <c r="G2452"/>
      <c r="H2452"/>
      <c r="I2452"/>
      <c r="J2452"/>
      <c r="K2452"/>
      <c r="L2452"/>
      <c r="M2452"/>
      <c r="N2452"/>
      <c r="O2452"/>
      <c r="P2452"/>
      <c r="Q2452"/>
    </row>
    <row r="2453" spans="2:17">
      <c r="B2453"/>
      <c r="C2453"/>
      <c r="D2453"/>
      <c r="E2453"/>
      <c r="F2453"/>
      <c r="G2453"/>
      <c r="H2453"/>
      <c r="I2453"/>
      <c r="J2453"/>
      <c r="K2453"/>
      <c r="L2453"/>
      <c r="M2453"/>
      <c r="N2453"/>
      <c r="O2453"/>
      <c r="P2453"/>
      <c r="Q2453"/>
    </row>
    <row r="2454" spans="2:17">
      <c r="B2454"/>
      <c r="C2454"/>
      <c r="D2454"/>
      <c r="E2454"/>
      <c r="F2454"/>
      <c r="G2454"/>
      <c r="H2454"/>
      <c r="I2454"/>
      <c r="J2454"/>
      <c r="K2454"/>
      <c r="L2454"/>
      <c r="M2454"/>
      <c r="N2454"/>
      <c r="O2454"/>
      <c r="P2454"/>
      <c r="Q2454"/>
    </row>
    <row r="2455" spans="2:17">
      <c r="B2455"/>
      <c r="C2455"/>
      <c r="D2455"/>
      <c r="E2455"/>
      <c r="F2455"/>
      <c r="G2455"/>
      <c r="H2455"/>
      <c r="I2455"/>
      <c r="J2455"/>
      <c r="K2455"/>
      <c r="L2455"/>
      <c r="M2455"/>
      <c r="N2455"/>
      <c r="O2455"/>
      <c r="P2455"/>
      <c r="Q2455"/>
    </row>
    <row r="2456" spans="2:17">
      <c r="B2456"/>
      <c r="C2456"/>
      <c r="D2456"/>
      <c r="E2456"/>
      <c r="F2456"/>
      <c r="G2456"/>
      <c r="H2456"/>
      <c r="I2456"/>
      <c r="J2456"/>
      <c r="K2456"/>
      <c r="L2456"/>
      <c r="M2456"/>
      <c r="N2456"/>
      <c r="O2456"/>
      <c r="P2456"/>
      <c r="Q2456"/>
    </row>
    <row r="2457" spans="2:17">
      <c r="B2457"/>
      <c r="C2457"/>
      <c r="D2457"/>
      <c r="E2457"/>
      <c r="F2457"/>
      <c r="G2457"/>
      <c r="H2457"/>
      <c r="I2457"/>
      <c r="J2457"/>
      <c r="K2457"/>
      <c r="L2457"/>
      <c r="M2457"/>
      <c r="N2457"/>
      <c r="O2457"/>
      <c r="P2457"/>
      <c r="Q2457"/>
    </row>
    <row r="2458" spans="2:17">
      <c r="B2458"/>
      <c r="C2458"/>
      <c r="D2458"/>
      <c r="E2458"/>
      <c r="F2458"/>
      <c r="G2458"/>
      <c r="H2458"/>
      <c r="I2458"/>
      <c r="J2458"/>
      <c r="K2458"/>
      <c r="L2458"/>
      <c r="M2458"/>
      <c r="N2458"/>
      <c r="O2458"/>
      <c r="P2458"/>
      <c r="Q2458"/>
    </row>
    <row r="2459" spans="2:17">
      <c r="B2459"/>
      <c r="C2459"/>
      <c r="D2459"/>
      <c r="E2459"/>
      <c r="F2459"/>
      <c r="G2459"/>
      <c r="H2459"/>
      <c r="I2459"/>
      <c r="J2459"/>
      <c r="K2459"/>
      <c r="L2459"/>
      <c r="M2459"/>
      <c r="N2459"/>
      <c r="O2459"/>
      <c r="P2459"/>
      <c r="Q2459"/>
    </row>
    <row r="2460" spans="2:17">
      <c r="B2460"/>
      <c r="C2460"/>
      <c r="D2460"/>
      <c r="E2460"/>
      <c r="F2460"/>
      <c r="G2460"/>
      <c r="H2460"/>
      <c r="I2460"/>
      <c r="J2460"/>
      <c r="K2460"/>
      <c r="L2460"/>
      <c r="M2460"/>
      <c r="N2460"/>
      <c r="O2460"/>
      <c r="P2460"/>
      <c r="Q2460"/>
    </row>
    <row r="2461" spans="2:17">
      <c r="B2461"/>
      <c r="C2461"/>
      <c r="D2461"/>
      <c r="E2461"/>
      <c r="F2461"/>
      <c r="G2461"/>
      <c r="H2461"/>
      <c r="I2461"/>
      <c r="J2461"/>
      <c r="K2461"/>
      <c r="L2461"/>
      <c r="M2461"/>
      <c r="N2461"/>
      <c r="O2461"/>
      <c r="P2461"/>
      <c r="Q2461"/>
    </row>
    <row r="2462" spans="2:17">
      <c r="B2462"/>
      <c r="C2462"/>
      <c r="D2462"/>
      <c r="E2462"/>
      <c r="F2462"/>
      <c r="G2462"/>
      <c r="H2462"/>
      <c r="I2462"/>
      <c r="J2462"/>
      <c r="K2462"/>
      <c r="L2462"/>
      <c r="M2462"/>
      <c r="N2462"/>
      <c r="O2462"/>
      <c r="P2462"/>
      <c r="Q2462"/>
    </row>
    <row r="2463" spans="2:17">
      <c r="B2463"/>
      <c r="C2463"/>
      <c r="D2463"/>
      <c r="E2463"/>
      <c r="F2463"/>
      <c r="G2463"/>
      <c r="H2463"/>
      <c r="I2463"/>
      <c r="J2463"/>
      <c r="K2463"/>
      <c r="L2463"/>
      <c r="M2463"/>
      <c r="N2463"/>
      <c r="O2463"/>
      <c r="P2463"/>
      <c r="Q2463"/>
    </row>
    <row r="2464" spans="2:17">
      <c r="B2464"/>
      <c r="C2464"/>
      <c r="D2464"/>
      <c r="E2464"/>
      <c r="F2464"/>
      <c r="G2464"/>
      <c r="H2464"/>
      <c r="I2464"/>
      <c r="J2464"/>
      <c r="K2464"/>
      <c r="L2464"/>
      <c r="M2464"/>
      <c r="N2464"/>
      <c r="O2464"/>
      <c r="P2464"/>
      <c r="Q2464"/>
    </row>
    <row r="2465" spans="2:17">
      <c r="B2465"/>
      <c r="C2465"/>
      <c r="D2465"/>
      <c r="E2465"/>
      <c r="F2465"/>
      <c r="G2465"/>
      <c r="H2465"/>
      <c r="I2465"/>
      <c r="J2465"/>
      <c r="K2465"/>
      <c r="L2465"/>
      <c r="M2465"/>
      <c r="N2465"/>
      <c r="O2465"/>
      <c r="P2465"/>
      <c r="Q2465"/>
    </row>
    <row r="2466" spans="2:17">
      <c r="B2466"/>
      <c r="C2466"/>
      <c r="D2466"/>
      <c r="E2466"/>
      <c r="F2466"/>
      <c r="G2466"/>
      <c r="H2466"/>
      <c r="I2466"/>
      <c r="J2466"/>
      <c r="K2466"/>
      <c r="L2466"/>
      <c r="M2466"/>
      <c r="N2466"/>
      <c r="O2466"/>
      <c r="P2466"/>
      <c r="Q2466"/>
    </row>
    <row r="2467" spans="2:17">
      <c r="B2467"/>
      <c r="C2467"/>
      <c r="D2467"/>
      <c r="E2467"/>
      <c r="F2467"/>
      <c r="G2467"/>
      <c r="H2467"/>
      <c r="I2467"/>
      <c r="J2467"/>
      <c r="K2467"/>
      <c r="L2467"/>
      <c r="M2467"/>
      <c r="N2467"/>
      <c r="O2467"/>
      <c r="P2467"/>
      <c r="Q2467"/>
    </row>
    <row r="2468" spans="2:17">
      <c r="B2468"/>
      <c r="C2468"/>
      <c r="D2468"/>
      <c r="E2468"/>
      <c r="F2468"/>
      <c r="G2468"/>
      <c r="H2468"/>
      <c r="I2468"/>
      <c r="J2468"/>
      <c r="K2468"/>
      <c r="L2468"/>
      <c r="M2468"/>
      <c r="N2468"/>
      <c r="O2468"/>
      <c r="P2468"/>
      <c r="Q2468"/>
    </row>
    <row r="2469" spans="2:17">
      <c r="B2469"/>
      <c r="C2469"/>
      <c r="D2469"/>
      <c r="E2469"/>
      <c r="F2469"/>
      <c r="G2469"/>
      <c r="H2469"/>
      <c r="I2469"/>
      <c r="J2469"/>
      <c r="K2469"/>
      <c r="L2469"/>
      <c r="M2469"/>
      <c r="N2469"/>
      <c r="O2469"/>
      <c r="P2469"/>
      <c r="Q2469"/>
    </row>
    <row r="2470" spans="2:17">
      <c r="B2470"/>
      <c r="C2470"/>
      <c r="D2470"/>
      <c r="E2470"/>
      <c r="F2470"/>
      <c r="G2470"/>
      <c r="H2470"/>
      <c r="I2470"/>
      <c r="J2470"/>
      <c r="K2470"/>
      <c r="L2470"/>
      <c r="M2470"/>
      <c r="N2470"/>
      <c r="O2470"/>
      <c r="P2470"/>
      <c r="Q2470"/>
    </row>
    <row r="2471" spans="2:17">
      <c r="B2471"/>
      <c r="C2471"/>
      <c r="D2471"/>
      <c r="E2471"/>
      <c r="F2471"/>
      <c r="G2471"/>
      <c r="H2471"/>
      <c r="I2471"/>
      <c r="J2471"/>
      <c r="K2471"/>
      <c r="L2471"/>
      <c r="M2471"/>
      <c r="N2471"/>
      <c r="O2471"/>
      <c r="P2471"/>
      <c r="Q2471"/>
    </row>
    <row r="2472" spans="2:17">
      <c r="B2472"/>
      <c r="C2472"/>
      <c r="D2472"/>
      <c r="E2472"/>
      <c r="F2472"/>
      <c r="G2472"/>
      <c r="H2472"/>
      <c r="I2472"/>
      <c r="J2472"/>
      <c r="K2472"/>
      <c r="L2472"/>
      <c r="M2472"/>
      <c r="N2472"/>
      <c r="O2472"/>
      <c r="P2472"/>
      <c r="Q2472"/>
    </row>
    <row r="2473" spans="2:17">
      <c r="B2473"/>
      <c r="C2473"/>
      <c r="D2473"/>
      <c r="E2473"/>
      <c r="F2473"/>
      <c r="G2473"/>
      <c r="H2473"/>
      <c r="I2473"/>
      <c r="J2473"/>
      <c r="K2473"/>
      <c r="L2473"/>
      <c r="M2473"/>
      <c r="N2473"/>
      <c r="O2473"/>
      <c r="P2473"/>
      <c r="Q2473"/>
    </row>
    <row r="2474" spans="2:17">
      <c r="B2474"/>
      <c r="C2474"/>
      <c r="D2474"/>
      <c r="E2474"/>
      <c r="F2474"/>
      <c r="G2474"/>
      <c r="H2474"/>
      <c r="I2474"/>
      <c r="J2474"/>
      <c r="K2474"/>
      <c r="L2474"/>
      <c r="M2474"/>
      <c r="N2474"/>
      <c r="O2474"/>
      <c r="P2474"/>
      <c r="Q2474"/>
    </row>
    <row r="2475" spans="2:17">
      <c r="B2475"/>
      <c r="C2475"/>
      <c r="D2475"/>
      <c r="E2475"/>
      <c r="F2475"/>
      <c r="G2475"/>
      <c r="H2475"/>
      <c r="I2475"/>
      <c r="J2475"/>
      <c r="K2475"/>
      <c r="L2475"/>
      <c r="M2475"/>
      <c r="N2475"/>
      <c r="O2475"/>
      <c r="P2475"/>
      <c r="Q2475"/>
    </row>
    <row r="2476" spans="2:17">
      <c r="B2476"/>
      <c r="C2476"/>
      <c r="D2476"/>
      <c r="E2476"/>
      <c r="F2476"/>
      <c r="G2476"/>
      <c r="H2476"/>
      <c r="I2476"/>
      <c r="J2476"/>
      <c r="K2476"/>
      <c r="L2476"/>
      <c r="M2476"/>
      <c r="N2476"/>
      <c r="O2476"/>
      <c r="P2476"/>
      <c r="Q2476"/>
    </row>
    <row r="2477" spans="2:17">
      <c r="B2477"/>
      <c r="C2477"/>
      <c r="D2477"/>
      <c r="E2477"/>
      <c r="F2477"/>
      <c r="G2477"/>
      <c r="H2477"/>
      <c r="I2477"/>
      <c r="J2477"/>
      <c r="K2477"/>
      <c r="L2477"/>
      <c r="M2477"/>
      <c r="N2477"/>
      <c r="O2477"/>
      <c r="P2477"/>
      <c r="Q2477"/>
    </row>
    <row r="2478" spans="2:17">
      <c r="B2478"/>
      <c r="C2478"/>
      <c r="D2478"/>
      <c r="E2478"/>
      <c r="F2478"/>
      <c r="G2478"/>
      <c r="H2478"/>
      <c r="I2478"/>
      <c r="J2478"/>
      <c r="K2478"/>
      <c r="L2478"/>
      <c r="M2478"/>
      <c r="N2478"/>
      <c r="O2478"/>
      <c r="P2478"/>
      <c r="Q2478"/>
    </row>
    <row r="2479" spans="2:17">
      <c r="B2479"/>
      <c r="C2479"/>
      <c r="D2479"/>
      <c r="E2479"/>
      <c r="F2479"/>
      <c r="G2479"/>
      <c r="H2479"/>
      <c r="I2479"/>
      <c r="J2479"/>
      <c r="K2479"/>
      <c r="L2479"/>
      <c r="M2479"/>
      <c r="N2479"/>
      <c r="O2479"/>
      <c r="P2479"/>
      <c r="Q2479"/>
    </row>
    <row r="2480" spans="2:17">
      <c r="B2480"/>
      <c r="C2480"/>
      <c r="D2480"/>
      <c r="E2480"/>
      <c r="F2480"/>
      <c r="G2480"/>
      <c r="H2480"/>
      <c r="I2480"/>
      <c r="J2480"/>
      <c r="K2480"/>
      <c r="L2480"/>
      <c r="M2480"/>
      <c r="N2480"/>
      <c r="O2480"/>
      <c r="P2480"/>
      <c r="Q2480"/>
    </row>
    <row r="2481" spans="2:17">
      <c r="B2481"/>
      <c r="C2481"/>
      <c r="D2481"/>
      <c r="E2481"/>
      <c r="F2481"/>
      <c r="G2481"/>
      <c r="H2481"/>
      <c r="I2481"/>
      <c r="J2481"/>
      <c r="K2481"/>
      <c r="L2481"/>
      <c r="M2481"/>
      <c r="N2481"/>
      <c r="O2481"/>
      <c r="P2481"/>
      <c r="Q2481"/>
    </row>
    <row r="2482" spans="2:17">
      <c r="B2482"/>
      <c r="C2482"/>
      <c r="D2482"/>
      <c r="E2482"/>
      <c r="F2482"/>
      <c r="G2482"/>
      <c r="H2482"/>
      <c r="I2482"/>
      <c r="J2482"/>
      <c r="K2482"/>
      <c r="L2482"/>
      <c r="M2482"/>
      <c r="N2482"/>
      <c r="O2482"/>
      <c r="P2482"/>
      <c r="Q2482"/>
    </row>
    <row r="2483" spans="2:17">
      <c r="B2483"/>
      <c r="C2483"/>
      <c r="D2483"/>
      <c r="E2483"/>
      <c r="F2483"/>
      <c r="G2483"/>
      <c r="H2483"/>
      <c r="I2483"/>
      <c r="J2483"/>
      <c r="K2483"/>
      <c r="L2483"/>
      <c r="M2483"/>
      <c r="N2483"/>
      <c r="O2483"/>
      <c r="P2483"/>
      <c r="Q2483"/>
    </row>
    <row r="2484" spans="2:17">
      <c r="B2484"/>
      <c r="C2484"/>
      <c r="D2484"/>
      <c r="E2484"/>
      <c r="F2484"/>
      <c r="G2484"/>
      <c r="H2484"/>
      <c r="I2484"/>
      <c r="J2484"/>
      <c r="K2484"/>
      <c r="L2484"/>
      <c r="M2484"/>
      <c r="N2484"/>
      <c r="O2484"/>
      <c r="P2484"/>
      <c r="Q2484"/>
    </row>
    <row r="2485" spans="2:17">
      <c r="B2485"/>
      <c r="C2485"/>
      <c r="D2485"/>
      <c r="E2485"/>
      <c r="F2485"/>
      <c r="G2485"/>
      <c r="H2485"/>
      <c r="I2485"/>
      <c r="J2485"/>
      <c r="K2485"/>
      <c r="L2485"/>
      <c r="M2485"/>
      <c r="N2485"/>
      <c r="O2485"/>
      <c r="P2485"/>
      <c r="Q2485"/>
    </row>
    <row r="2486" spans="2:17">
      <c r="B2486"/>
      <c r="C2486"/>
      <c r="D2486"/>
      <c r="E2486"/>
      <c r="F2486"/>
      <c r="G2486"/>
      <c r="H2486"/>
      <c r="I2486"/>
      <c r="J2486"/>
      <c r="K2486"/>
      <c r="L2486"/>
      <c r="M2486"/>
      <c r="N2486"/>
      <c r="O2486"/>
      <c r="P2486"/>
      <c r="Q2486"/>
    </row>
    <row r="2487" spans="2:17">
      <c r="B2487"/>
      <c r="C2487"/>
      <c r="D2487"/>
      <c r="E2487"/>
      <c r="F2487"/>
      <c r="G2487"/>
      <c r="H2487"/>
      <c r="I2487"/>
      <c r="J2487"/>
      <c r="K2487"/>
      <c r="L2487"/>
      <c r="M2487"/>
      <c r="N2487"/>
      <c r="O2487"/>
      <c r="P2487"/>
      <c r="Q2487"/>
    </row>
    <row r="2488" spans="2:17">
      <c r="B2488"/>
      <c r="C2488"/>
      <c r="D2488"/>
      <c r="E2488"/>
      <c r="F2488"/>
      <c r="G2488"/>
      <c r="H2488"/>
      <c r="I2488"/>
      <c r="J2488"/>
      <c r="K2488"/>
      <c r="L2488"/>
      <c r="M2488"/>
      <c r="N2488"/>
      <c r="O2488"/>
      <c r="P2488"/>
      <c r="Q2488"/>
    </row>
    <row r="2489" spans="2:17">
      <c r="B2489"/>
      <c r="C2489"/>
      <c r="D2489"/>
      <c r="E2489"/>
      <c r="F2489"/>
      <c r="G2489"/>
      <c r="H2489"/>
      <c r="I2489"/>
      <c r="J2489"/>
      <c r="K2489"/>
      <c r="L2489"/>
      <c r="M2489"/>
      <c r="N2489"/>
      <c r="O2489"/>
      <c r="P2489"/>
      <c r="Q2489"/>
    </row>
    <row r="2490" spans="2:17">
      <c r="B2490"/>
      <c r="C2490"/>
      <c r="D2490"/>
      <c r="E2490"/>
      <c r="F2490"/>
      <c r="G2490"/>
      <c r="H2490"/>
      <c r="I2490"/>
      <c r="J2490"/>
      <c r="K2490"/>
      <c r="L2490"/>
      <c r="M2490"/>
      <c r="N2490"/>
      <c r="O2490"/>
      <c r="P2490"/>
      <c r="Q2490"/>
    </row>
    <row r="2491" spans="2:17">
      <c r="B2491"/>
      <c r="C2491"/>
      <c r="D2491"/>
      <c r="E2491"/>
      <c r="F2491"/>
      <c r="G2491"/>
      <c r="H2491"/>
      <c r="I2491"/>
      <c r="J2491"/>
      <c r="K2491"/>
      <c r="L2491"/>
      <c r="M2491"/>
      <c r="N2491"/>
      <c r="O2491"/>
      <c r="P2491"/>
      <c r="Q2491"/>
    </row>
    <row r="2492" spans="2:17">
      <c r="B2492"/>
      <c r="C2492"/>
      <c r="D2492"/>
      <c r="E2492"/>
      <c r="F2492"/>
      <c r="G2492"/>
      <c r="H2492"/>
      <c r="I2492"/>
      <c r="J2492"/>
      <c r="K2492"/>
      <c r="L2492"/>
      <c r="M2492"/>
      <c r="N2492"/>
      <c r="O2492"/>
      <c r="P2492"/>
      <c r="Q2492"/>
    </row>
    <row r="2493" spans="2:17">
      <c r="B2493"/>
      <c r="C2493"/>
      <c r="D2493"/>
      <c r="E2493"/>
      <c r="F2493"/>
      <c r="G2493"/>
      <c r="H2493"/>
      <c r="I2493"/>
      <c r="J2493"/>
      <c r="K2493"/>
      <c r="L2493"/>
      <c r="M2493"/>
      <c r="N2493"/>
      <c r="O2493"/>
      <c r="P2493"/>
      <c r="Q2493"/>
    </row>
    <row r="2494" spans="2:17">
      <c r="B2494"/>
      <c r="C2494"/>
      <c r="D2494"/>
      <c r="E2494"/>
      <c r="F2494"/>
      <c r="G2494"/>
      <c r="H2494"/>
      <c r="I2494"/>
      <c r="J2494"/>
      <c r="K2494"/>
      <c r="L2494"/>
      <c r="M2494"/>
      <c r="N2494"/>
      <c r="O2494"/>
      <c r="P2494"/>
      <c r="Q2494"/>
    </row>
    <row r="2495" spans="2:17">
      <c r="B2495"/>
      <c r="C2495"/>
      <c r="D2495"/>
      <c r="E2495"/>
      <c r="F2495"/>
      <c r="G2495"/>
      <c r="H2495"/>
      <c r="I2495"/>
      <c r="J2495"/>
      <c r="K2495"/>
      <c r="L2495"/>
      <c r="M2495"/>
      <c r="N2495"/>
      <c r="O2495"/>
      <c r="P2495"/>
      <c r="Q2495"/>
    </row>
    <row r="2496" spans="2:17">
      <c r="B2496"/>
      <c r="C2496"/>
      <c r="D2496"/>
      <c r="E2496"/>
      <c r="F2496"/>
      <c r="G2496"/>
      <c r="H2496"/>
      <c r="I2496"/>
      <c r="J2496"/>
      <c r="K2496"/>
      <c r="L2496"/>
      <c r="M2496"/>
      <c r="N2496"/>
      <c r="O2496"/>
      <c r="P2496"/>
      <c r="Q2496"/>
    </row>
    <row r="2497" spans="2:17">
      <c r="B2497"/>
      <c r="C2497"/>
      <c r="D2497"/>
      <c r="E2497"/>
      <c r="F2497"/>
      <c r="G2497"/>
      <c r="H2497"/>
      <c r="I2497"/>
      <c r="J2497"/>
      <c r="K2497"/>
      <c r="L2497"/>
      <c r="M2497"/>
      <c r="N2497"/>
      <c r="O2497"/>
      <c r="P2497"/>
      <c r="Q2497"/>
    </row>
    <row r="2498" spans="2:17">
      <c r="B2498"/>
      <c r="C2498"/>
      <c r="D2498"/>
      <c r="E2498"/>
      <c r="F2498"/>
      <c r="G2498"/>
      <c r="H2498"/>
      <c r="I2498"/>
      <c r="J2498"/>
      <c r="K2498"/>
      <c r="L2498"/>
      <c r="M2498"/>
      <c r="N2498"/>
      <c r="O2498"/>
      <c r="P2498"/>
      <c r="Q2498"/>
    </row>
    <row r="2499" spans="2:17">
      <c r="B2499"/>
      <c r="C2499"/>
      <c r="D2499"/>
      <c r="E2499"/>
      <c r="F2499"/>
      <c r="G2499"/>
      <c r="H2499"/>
      <c r="I2499"/>
      <c r="J2499"/>
      <c r="K2499"/>
      <c r="L2499"/>
      <c r="M2499"/>
      <c r="N2499"/>
      <c r="O2499"/>
      <c r="P2499"/>
      <c r="Q2499"/>
    </row>
    <row r="2500" spans="2:17">
      <c r="B2500"/>
      <c r="C2500"/>
      <c r="D2500"/>
      <c r="E2500"/>
      <c r="F2500"/>
      <c r="G2500"/>
      <c r="H2500"/>
      <c r="I2500"/>
      <c r="J2500"/>
      <c r="K2500"/>
      <c r="L2500"/>
      <c r="M2500"/>
      <c r="N2500"/>
      <c r="O2500"/>
      <c r="P2500"/>
      <c r="Q2500"/>
    </row>
    <row r="2501" spans="2:17">
      <c r="B2501"/>
      <c r="C2501"/>
      <c r="D2501"/>
      <c r="E2501"/>
      <c r="F2501"/>
      <c r="G2501"/>
      <c r="H2501"/>
      <c r="I2501"/>
      <c r="J2501"/>
      <c r="K2501"/>
      <c r="L2501"/>
      <c r="M2501"/>
      <c r="N2501"/>
      <c r="O2501"/>
      <c r="P2501"/>
      <c r="Q2501"/>
    </row>
    <row r="2502" spans="2:17">
      <c r="B2502"/>
      <c r="C2502"/>
      <c r="D2502"/>
      <c r="E2502"/>
      <c r="F2502"/>
      <c r="G2502"/>
      <c r="H2502"/>
      <c r="I2502"/>
      <c r="J2502"/>
      <c r="K2502"/>
      <c r="L2502"/>
      <c r="M2502"/>
      <c r="N2502"/>
      <c r="O2502"/>
      <c r="P2502"/>
      <c r="Q2502"/>
    </row>
    <row r="2503" spans="2:17">
      <c r="B2503"/>
      <c r="C2503"/>
      <c r="D2503"/>
      <c r="E2503"/>
      <c r="F2503"/>
      <c r="G2503"/>
      <c r="H2503"/>
      <c r="I2503"/>
      <c r="J2503"/>
      <c r="K2503"/>
      <c r="L2503"/>
      <c r="M2503"/>
      <c r="N2503"/>
      <c r="O2503"/>
      <c r="P2503"/>
      <c r="Q2503"/>
    </row>
    <row r="2504" spans="2:17">
      <c r="B2504"/>
      <c r="C2504"/>
      <c r="D2504"/>
      <c r="E2504"/>
      <c r="F2504"/>
      <c r="G2504"/>
      <c r="H2504"/>
      <c r="I2504"/>
      <c r="J2504"/>
      <c r="K2504"/>
      <c r="L2504"/>
      <c r="M2504"/>
      <c r="N2504"/>
      <c r="O2504"/>
      <c r="P2504"/>
      <c r="Q2504"/>
    </row>
    <row r="2505" spans="2:17">
      <c r="B2505"/>
      <c r="C2505"/>
      <c r="D2505"/>
      <c r="E2505"/>
      <c r="F2505"/>
      <c r="G2505"/>
      <c r="H2505"/>
      <c r="I2505"/>
      <c r="J2505"/>
      <c r="K2505"/>
      <c r="L2505"/>
      <c r="M2505"/>
      <c r="N2505"/>
      <c r="O2505"/>
      <c r="P2505"/>
      <c r="Q2505"/>
    </row>
    <row r="2506" spans="2:17">
      <c r="B2506"/>
      <c r="C2506"/>
      <c r="D2506"/>
      <c r="E2506"/>
      <c r="F2506"/>
      <c r="G2506"/>
      <c r="H2506"/>
      <c r="I2506"/>
      <c r="J2506"/>
      <c r="K2506"/>
      <c r="L2506"/>
      <c r="M2506"/>
      <c r="N2506"/>
      <c r="O2506"/>
      <c r="P2506"/>
      <c r="Q2506"/>
    </row>
    <row r="2507" spans="2:17">
      <c r="B2507"/>
      <c r="C2507"/>
      <c r="D2507"/>
      <c r="E2507"/>
      <c r="F2507"/>
      <c r="G2507"/>
      <c r="H2507"/>
      <c r="I2507"/>
      <c r="J2507"/>
      <c r="K2507"/>
      <c r="L2507"/>
      <c r="M2507"/>
      <c r="N2507"/>
      <c r="O2507"/>
      <c r="P2507"/>
      <c r="Q2507"/>
    </row>
    <row r="2508" spans="2:17">
      <c r="B2508"/>
      <c r="C2508"/>
      <c r="D2508"/>
      <c r="E2508"/>
      <c r="F2508"/>
      <c r="G2508"/>
      <c r="H2508"/>
      <c r="I2508"/>
      <c r="J2508"/>
      <c r="K2508"/>
      <c r="L2508"/>
      <c r="M2508"/>
      <c r="N2508"/>
      <c r="O2508"/>
      <c r="P2508"/>
      <c r="Q2508"/>
    </row>
    <row r="2509" spans="2:17">
      <c r="B2509"/>
      <c r="C2509"/>
      <c r="D2509"/>
      <c r="E2509"/>
      <c r="F2509"/>
      <c r="G2509"/>
      <c r="H2509"/>
      <c r="I2509"/>
      <c r="J2509"/>
      <c r="K2509"/>
      <c r="L2509"/>
      <c r="M2509"/>
      <c r="N2509"/>
      <c r="O2509"/>
      <c r="P2509"/>
      <c r="Q2509"/>
    </row>
    <row r="2510" spans="2:17">
      <c r="B2510"/>
      <c r="C2510"/>
      <c r="D2510"/>
      <c r="E2510"/>
      <c r="F2510"/>
      <c r="G2510"/>
      <c r="H2510"/>
      <c r="I2510"/>
      <c r="J2510"/>
      <c r="K2510"/>
      <c r="L2510"/>
      <c r="M2510"/>
      <c r="N2510"/>
      <c r="O2510"/>
      <c r="P2510"/>
      <c r="Q2510"/>
    </row>
    <row r="2511" spans="2:17">
      <c r="B2511"/>
      <c r="C2511"/>
      <c r="D2511"/>
      <c r="E2511"/>
      <c r="F2511"/>
      <c r="G2511"/>
      <c r="H2511"/>
      <c r="I2511"/>
      <c r="J2511"/>
      <c r="K2511"/>
      <c r="L2511"/>
      <c r="M2511"/>
      <c r="N2511"/>
      <c r="O2511"/>
      <c r="P2511"/>
      <c r="Q2511"/>
    </row>
    <row r="2512" spans="2:17">
      <c r="B2512"/>
      <c r="C2512"/>
      <c r="D2512"/>
      <c r="E2512"/>
      <c r="F2512"/>
      <c r="G2512"/>
      <c r="H2512"/>
      <c r="I2512"/>
      <c r="J2512"/>
      <c r="K2512"/>
      <c r="L2512"/>
      <c r="M2512"/>
      <c r="N2512"/>
      <c r="O2512"/>
      <c r="P2512"/>
      <c r="Q2512"/>
    </row>
    <row r="2513" spans="2:17">
      <c r="B2513"/>
      <c r="C2513"/>
      <c r="D2513"/>
      <c r="E2513"/>
      <c r="F2513"/>
      <c r="G2513"/>
      <c r="H2513"/>
      <c r="I2513"/>
      <c r="J2513"/>
      <c r="K2513"/>
      <c r="L2513"/>
      <c r="M2513"/>
      <c r="N2513"/>
      <c r="O2513"/>
      <c r="P2513"/>
      <c r="Q2513"/>
    </row>
    <row r="2514" spans="2:17">
      <c r="B2514"/>
      <c r="C2514"/>
      <c r="D2514"/>
      <c r="E2514"/>
      <c r="F2514"/>
      <c r="G2514"/>
      <c r="H2514"/>
      <c r="I2514"/>
      <c r="J2514"/>
      <c r="K2514"/>
      <c r="L2514"/>
      <c r="M2514"/>
      <c r="N2514"/>
      <c r="O2514"/>
      <c r="P2514"/>
      <c r="Q2514"/>
    </row>
    <row r="2515" spans="2:17">
      <c r="B2515"/>
      <c r="C2515"/>
      <c r="D2515"/>
      <c r="E2515"/>
      <c r="F2515"/>
      <c r="G2515"/>
      <c r="H2515"/>
      <c r="I2515"/>
      <c r="J2515"/>
      <c r="K2515"/>
      <c r="L2515"/>
      <c r="M2515"/>
      <c r="N2515"/>
      <c r="O2515"/>
      <c r="P2515"/>
      <c r="Q2515"/>
    </row>
    <row r="2516" spans="2:17">
      <c r="B2516"/>
      <c r="C2516"/>
      <c r="D2516"/>
      <c r="E2516"/>
      <c r="F2516"/>
      <c r="G2516"/>
      <c r="H2516"/>
      <c r="I2516"/>
      <c r="J2516"/>
      <c r="K2516"/>
      <c r="L2516"/>
      <c r="M2516"/>
      <c r="N2516"/>
      <c r="O2516"/>
      <c r="P2516"/>
      <c r="Q2516"/>
    </row>
    <row r="2517" spans="2:17">
      <c r="B2517"/>
      <c r="C2517"/>
      <c r="D2517"/>
      <c r="E2517"/>
      <c r="F2517"/>
      <c r="G2517"/>
      <c r="H2517"/>
      <c r="I2517"/>
      <c r="J2517"/>
      <c r="K2517"/>
      <c r="L2517"/>
      <c r="M2517"/>
      <c r="N2517"/>
      <c r="O2517"/>
      <c r="P2517"/>
      <c r="Q2517"/>
    </row>
    <row r="2518" spans="2:17">
      <c r="B2518"/>
      <c r="C2518"/>
      <c r="D2518"/>
      <c r="E2518"/>
      <c r="F2518"/>
      <c r="G2518"/>
      <c r="H2518"/>
      <c r="I2518"/>
      <c r="J2518"/>
      <c r="K2518"/>
      <c r="L2518"/>
      <c r="M2518"/>
      <c r="N2518"/>
      <c r="O2518"/>
      <c r="P2518"/>
      <c r="Q2518"/>
    </row>
    <row r="2519" spans="2:17">
      <c r="B2519"/>
      <c r="C2519"/>
      <c r="D2519"/>
      <c r="E2519"/>
      <c r="F2519"/>
      <c r="G2519"/>
      <c r="H2519"/>
      <c r="I2519"/>
      <c r="J2519"/>
      <c r="K2519"/>
      <c r="L2519"/>
      <c r="M2519"/>
      <c r="N2519"/>
      <c r="O2519"/>
      <c r="P2519"/>
      <c r="Q2519"/>
    </row>
    <row r="2520" spans="2:17">
      <c r="B2520"/>
      <c r="C2520"/>
      <c r="D2520"/>
      <c r="E2520"/>
      <c r="F2520"/>
      <c r="G2520"/>
      <c r="H2520"/>
      <c r="I2520"/>
      <c r="J2520"/>
      <c r="K2520"/>
      <c r="L2520"/>
      <c r="M2520"/>
      <c r="N2520"/>
      <c r="O2520"/>
      <c r="P2520"/>
      <c r="Q2520"/>
    </row>
    <row r="2521" spans="2:17">
      <c r="B2521"/>
      <c r="C2521"/>
      <c r="D2521"/>
      <c r="E2521"/>
      <c r="F2521"/>
      <c r="G2521"/>
      <c r="H2521"/>
      <c r="I2521"/>
      <c r="J2521"/>
      <c r="K2521"/>
      <c r="L2521"/>
      <c r="M2521"/>
      <c r="N2521"/>
      <c r="O2521"/>
      <c r="P2521"/>
      <c r="Q2521"/>
    </row>
    <row r="2522" spans="2:17">
      <c r="B2522"/>
      <c r="C2522"/>
      <c r="D2522"/>
      <c r="E2522"/>
      <c r="F2522"/>
      <c r="G2522"/>
      <c r="H2522"/>
      <c r="I2522"/>
      <c r="J2522"/>
      <c r="K2522"/>
      <c r="L2522"/>
      <c r="M2522"/>
      <c r="N2522"/>
      <c r="O2522"/>
      <c r="P2522"/>
      <c r="Q2522"/>
    </row>
    <row r="2523" spans="2:17">
      <c r="B2523"/>
      <c r="C2523"/>
      <c r="D2523"/>
      <c r="E2523"/>
      <c r="F2523"/>
      <c r="G2523"/>
      <c r="H2523"/>
      <c r="I2523"/>
      <c r="J2523"/>
      <c r="K2523"/>
      <c r="L2523"/>
      <c r="M2523"/>
      <c r="N2523"/>
      <c r="O2523"/>
      <c r="P2523"/>
      <c r="Q2523"/>
    </row>
    <row r="2524" spans="2:17">
      <c r="B2524"/>
      <c r="C2524"/>
      <c r="D2524"/>
      <c r="E2524"/>
      <c r="F2524"/>
      <c r="G2524"/>
      <c r="H2524"/>
      <c r="I2524"/>
      <c r="J2524"/>
      <c r="K2524"/>
      <c r="L2524"/>
      <c r="M2524"/>
      <c r="N2524"/>
      <c r="O2524"/>
      <c r="P2524"/>
      <c r="Q2524"/>
    </row>
    <row r="2525" spans="2:17">
      <c r="B2525"/>
      <c r="C2525"/>
      <c r="D2525"/>
      <c r="E2525"/>
      <c r="F2525"/>
      <c r="G2525"/>
      <c r="H2525"/>
      <c r="I2525"/>
      <c r="J2525"/>
      <c r="K2525"/>
      <c r="L2525"/>
      <c r="M2525"/>
      <c r="N2525"/>
      <c r="O2525"/>
      <c r="P2525"/>
      <c r="Q2525"/>
    </row>
    <row r="2526" spans="2:17">
      <c r="B2526"/>
      <c r="C2526"/>
      <c r="D2526"/>
      <c r="E2526"/>
      <c r="F2526"/>
      <c r="G2526"/>
      <c r="H2526"/>
      <c r="I2526"/>
      <c r="J2526"/>
      <c r="K2526"/>
      <c r="L2526"/>
      <c r="M2526"/>
      <c r="N2526"/>
      <c r="O2526"/>
      <c r="P2526"/>
      <c r="Q2526"/>
    </row>
    <row r="2527" spans="2:17">
      <c r="B2527"/>
      <c r="C2527"/>
      <c r="D2527"/>
      <c r="E2527"/>
      <c r="F2527"/>
      <c r="G2527"/>
      <c r="H2527"/>
      <c r="I2527"/>
      <c r="J2527"/>
      <c r="K2527"/>
      <c r="L2527"/>
      <c r="M2527"/>
      <c r="N2527"/>
      <c r="O2527"/>
      <c r="P2527"/>
      <c r="Q2527"/>
    </row>
    <row r="2528" spans="2:17">
      <c r="B2528"/>
      <c r="C2528"/>
      <c r="D2528"/>
      <c r="E2528"/>
      <c r="F2528"/>
      <c r="G2528"/>
      <c r="H2528"/>
      <c r="I2528"/>
      <c r="J2528"/>
      <c r="K2528"/>
      <c r="L2528"/>
      <c r="M2528"/>
      <c r="N2528"/>
      <c r="O2528"/>
      <c r="P2528"/>
      <c r="Q2528"/>
    </row>
    <row r="2529" spans="2:17">
      <c r="B2529"/>
      <c r="C2529"/>
      <c r="D2529"/>
      <c r="E2529"/>
      <c r="F2529"/>
      <c r="G2529"/>
      <c r="H2529"/>
      <c r="I2529"/>
      <c r="J2529"/>
      <c r="K2529"/>
      <c r="L2529"/>
      <c r="M2529"/>
      <c r="N2529"/>
      <c r="O2529"/>
      <c r="P2529"/>
      <c r="Q2529"/>
    </row>
    <row r="2530" spans="2:17">
      <c r="B2530"/>
      <c r="C2530"/>
      <c r="D2530"/>
      <c r="E2530"/>
      <c r="F2530"/>
      <c r="G2530"/>
      <c r="H2530"/>
      <c r="I2530"/>
      <c r="J2530"/>
      <c r="K2530"/>
      <c r="L2530"/>
      <c r="M2530"/>
      <c r="N2530"/>
      <c r="O2530"/>
      <c r="P2530"/>
      <c r="Q2530"/>
    </row>
    <row r="2531" spans="2:17">
      <c r="B2531"/>
      <c r="C2531"/>
      <c r="D2531"/>
      <c r="E2531"/>
      <c r="F2531"/>
      <c r="G2531"/>
      <c r="H2531"/>
      <c r="I2531"/>
      <c r="J2531"/>
      <c r="K2531"/>
      <c r="L2531"/>
      <c r="M2531"/>
      <c r="N2531"/>
      <c r="O2531"/>
      <c r="P2531"/>
      <c r="Q2531"/>
    </row>
    <row r="2532" spans="2:17">
      <c r="B2532"/>
      <c r="C2532"/>
      <c r="D2532"/>
      <c r="E2532"/>
      <c r="F2532"/>
      <c r="G2532"/>
      <c r="H2532"/>
      <c r="I2532"/>
      <c r="J2532"/>
      <c r="K2532"/>
      <c r="L2532"/>
      <c r="M2532"/>
      <c r="N2532"/>
      <c r="O2532"/>
      <c r="P2532"/>
      <c r="Q2532"/>
    </row>
    <row r="2533" spans="2:17">
      <c r="B2533"/>
      <c r="C2533"/>
      <c r="D2533"/>
      <c r="E2533"/>
      <c r="F2533"/>
      <c r="G2533"/>
      <c r="H2533"/>
      <c r="I2533"/>
      <c r="J2533"/>
      <c r="K2533"/>
      <c r="L2533"/>
      <c r="M2533"/>
      <c r="N2533"/>
      <c r="O2533"/>
      <c r="P2533"/>
      <c r="Q2533"/>
    </row>
    <row r="2534" spans="2:17">
      <c r="B2534"/>
      <c r="C2534"/>
      <c r="D2534"/>
      <c r="E2534"/>
      <c r="F2534"/>
      <c r="G2534"/>
      <c r="H2534"/>
      <c r="I2534"/>
      <c r="J2534"/>
      <c r="K2534"/>
      <c r="L2534"/>
      <c r="M2534"/>
      <c r="N2534"/>
      <c r="O2534"/>
      <c r="P2534"/>
      <c r="Q2534"/>
    </row>
    <row r="2535" spans="2:17">
      <c r="B2535"/>
      <c r="C2535"/>
      <c r="D2535"/>
      <c r="E2535"/>
      <c r="F2535"/>
      <c r="G2535"/>
      <c r="H2535"/>
      <c r="I2535"/>
      <c r="J2535"/>
      <c r="K2535"/>
      <c r="L2535"/>
      <c r="M2535"/>
      <c r="N2535"/>
      <c r="O2535"/>
      <c r="P2535"/>
      <c r="Q2535"/>
    </row>
    <row r="2536" spans="2:17">
      <c r="B2536"/>
      <c r="C2536"/>
      <c r="D2536"/>
      <c r="E2536"/>
      <c r="F2536"/>
      <c r="G2536"/>
      <c r="H2536"/>
      <c r="I2536"/>
      <c r="J2536"/>
      <c r="K2536"/>
      <c r="L2536"/>
      <c r="M2536"/>
      <c r="N2536"/>
      <c r="O2536"/>
      <c r="P2536"/>
      <c r="Q2536"/>
    </row>
    <row r="2537" spans="2:17">
      <c r="B2537"/>
      <c r="C2537"/>
      <c r="D2537"/>
      <c r="E2537"/>
      <c r="F2537"/>
      <c r="G2537"/>
      <c r="H2537"/>
      <c r="I2537"/>
      <c r="J2537"/>
      <c r="K2537"/>
      <c r="L2537"/>
      <c r="M2537"/>
      <c r="N2537"/>
      <c r="O2537"/>
      <c r="P2537"/>
      <c r="Q2537"/>
    </row>
    <row r="2538" spans="2:17">
      <c r="B2538"/>
      <c r="C2538"/>
      <c r="D2538"/>
      <c r="E2538"/>
      <c r="F2538"/>
      <c r="G2538"/>
      <c r="H2538"/>
      <c r="I2538"/>
      <c r="J2538"/>
      <c r="K2538"/>
      <c r="L2538"/>
      <c r="M2538"/>
      <c r="N2538"/>
      <c r="O2538"/>
      <c r="P2538"/>
      <c r="Q2538"/>
    </row>
    <row r="2539" spans="2:17">
      <c r="B2539"/>
      <c r="C2539"/>
      <c r="D2539"/>
      <c r="E2539"/>
      <c r="F2539"/>
      <c r="G2539"/>
      <c r="H2539"/>
      <c r="I2539"/>
      <c r="J2539"/>
      <c r="K2539"/>
      <c r="L2539"/>
      <c r="M2539"/>
      <c r="N2539"/>
      <c r="O2539"/>
      <c r="P2539"/>
      <c r="Q2539"/>
    </row>
    <row r="2540" spans="2:17">
      <c r="B2540"/>
      <c r="C2540"/>
      <c r="D2540"/>
      <c r="E2540"/>
      <c r="F2540"/>
      <c r="G2540"/>
      <c r="H2540"/>
      <c r="I2540"/>
      <c r="J2540"/>
      <c r="K2540"/>
      <c r="L2540"/>
      <c r="M2540"/>
      <c r="N2540"/>
      <c r="O2540"/>
      <c r="P2540"/>
      <c r="Q2540"/>
    </row>
    <row r="2541" spans="2:17">
      <c r="B2541"/>
      <c r="C2541"/>
      <c r="D2541"/>
      <c r="E2541"/>
      <c r="F2541"/>
      <c r="G2541"/>
      <c r="H2541"/>
      <c r="I2541"/>
      <c r="J2541"/>
      <c r="K2541"/>
      <c r="L2541"/>
      <c r="M2541"/>
      <c r="N2541"/>
      <c r="O2541"/>
      <c r="P2541"/>
      <c r="Q2541"/>
    </row>
    <row r="2542" spans="2:17">
      <c r="B2542"/>
      <c r="C2542"/>
      <c r="D2542"/>
      <c r="E2542"/>
      <c r="F2542"/>
      <c r="G2542"/>
      <c r="H2542"/>
      <c r="I2542"/>
      <c r="J2542"/>
      <c r="K2542"/>
      <c r="L2542"/>
      <c r="M2542"/>
      <c r="N2542"/>
      <c r="O2542"/>
      <c r="P2542"/>
      <c r="Q2542"/>
    </row>
    <row r="2543" spans="2:17">
      <c r="B2543"/>
      <c r="C2543"/>
      <c r="D2543"/>
      <c r="E2543"/>
      <c r="F2543"/>
      <c r="G2543"/>
      <c r="H2543"/>
      <c r="I2543"/>
      <c r="J2543"/>
      <c r="K2543"/>
      <c r="L2543"/>
      <c r="M2543"/>
      <c r="N2543"/>
      <c r="O2543"/>
      <c r="P2543"/>
      <c r="Q2543"/>
    </row>
    <row r="2544" spans="2:17">
      <c r="B2544"/>
      <c r="C2544"/>
      <c r="D2544"/>
      <c r="E2544"/>
      <c r="F2544"/>
      <c r="G2544"/>
      <c r="H2544"/>
      <c r="I2544"/>
      <c r="J2544"/>
      <c r="K2544"/>
      <c r="L2544"/>
      <c r="M2544"/>
      <c r="N2544"/>
      <c r="O2544"/>
      <c r="P2544"/>
      <c r="Q2544"/>
    </row>
    <row r="2545" spans="2:17">
      <c r="B2545"/>
      <c r="C2545"/>
      <c r="D2545"/>
      <c r="E2545"/>
      <c r="F2545"/>
      <c r="G2545"/>
      <c r="H2545"/>
      <c r="I2545"/>
      <c r="J2545"/>
      <c r="K2545"/>
      <c r="L2545"/>
      <c r="M2545"/>
      <c r="N2545"/>
      <c r="O2545"/>
      <c r="P2545"/>
      <c r="Q2545"/>
    </row>
    <row r="2546" spans="2:17">
      <c r="B2546"/>
      <c r="C2546"/>
      <c r="D2546"/>
      <c r="E2546"/>
      <c r="F2546"/>
      <c r="G2546"/>
      <c r="H2546"/>
      <c r="I2546"/>
      <c r="J2546"/>
      <c r="K2546"/>
      <c r="L2546"/>
      <c r="M2546"/>
      <c r="N2546"/>
      <c r="O2546"/>
      <c r="P2546"/>
      <c r="Q2546"/>
    </row>
    <row r="2547" spans="2:17">
      <c r="B2547"/>
      <c r="C2547"/>
      <c r="D2547"/>
      <c r="E2547"/>
      <c r="F2547"/>
      <c r="G2547"/>
      <c r="H2547"/>
      <c r="I2547"/>
      <c r="J2547"/>
      <c r="K2547"/>
      <c r="L2547"/>
      <c r="M2547"/>
      <c r="N2547"/>
      <c r="O2547"/>
      <c r="P2547"/>
      <c r="Q2547"/>
    </row>
    <row r="2548" spans="2:17">
      <c r="B2548"/>
      <c r="C2548"/>
      <c r="D2548"/>
      <c r="E2548"/>
      <c r="F2548"/>
      <c r="G2548"/>
      <c r="H2548"/>
      <c r="I2548"/>
      <c r="J2548"/>
      <c r="K2548"/>
      <c r="L2548"/>
      <c r="M2548"/>
      <c r="N2548"/>
      <c r="O2548"/>
      <c r="P2548"/>
      <c r="Q2548"/>
    </row>
    <row r="2549" spans="2:17">
      <c r="B2549"/>
      <c r="C2549"/>
      <c r="D2549"/>
      <c r="E2549"/>
      <c r="F2549"/>
      <c r="G2549"/>
      <c r="H2549"/>
      <c r="I2549"/>
      <c r="J2549"/>
      <c r="K2549"/>
      <c r="L2549"/>
      <c r="M2549"/>
      <c r="N2549"/>
      <c r="O2549"/>
      <c r="P2549"/>
      <c r="Q2549"/>
    </row>
    <row r="2550" spans="2:17">
      <c r="B2550"/>
      <c r="C2550"/>
      <c r="D2550"/>
      <c r="E2550"/>
      <c r="F2550"/>
      <c r="G2550"/>
      <c r="H2550"/>
      <c r="I2550"/>
      <c r="J2550"/>
      <c r="K2550"/>
      <c r="L2550"/>
      <c r="M2550"/>
      <c r="N2550"/>
      <c r="O2550"/>
      <c r="P2550"/>
      <c r="Q2550"/>
    </row>
    <row r="2551" spans="2:17">
      <c r="B2551"/>
      <c r="C2551"/>
      <c r="D2551"/>
      <c r="E2551"/>
      <c r="F2551"/>
      <c r="G2551"/>
      <c r="H2551"/>
      <c r="I2551"/>
      <c r="J2551"/>
      <c r="K2551"/>
      <c r="L2551"/>
      <c r="M2551"/>
      <c r="N2551"/>
      <c r="O2551"/>
      <c r="P2551"/>
      <c r="Q2551"/>
    </row>
    <row r="2552" spans="2:17">
      <c r="B2552"/>
      <c r="C2552"/>
      <c r="D2552"/>
      <c r="E2552"/>
      <c r="F2552"/>
      <c r="G2552"/>
      <c r="H2552"/>
      <c r="I2552"/>
      <c r="J2552"/>
      <c r="K2552"/>
      <c r="L2552"/>
      <c r="M2552"/>
      <c r="N2552"/>
      <c r="O2552"/>
      <c r="P2552"/>
      <c r="Q2552"/>
    </row>
    <row r="2553" spans="2:17">
      <c r="B2553"/>
      <c r="C2553"/>
      <c r="D2553"/>
      <c r="E2553"/>
      <c r="F2553"/>
      <c r="G2553"/>
      <c r="H2553"/>
      <c r="I2553"/>
      <c r="J2553"/>
      <c r="K2553"/>
      <c r="L2553"/>
      <c r="M2553"/>
      <c r="N2553"/>
      <c r="O2553"/>
      <c r="P2553"/>
      <c r="Q2553"/>
    </row>
    <row r="2554" spans="2:17">
      <c r="B2554"/>
      <c r="C2554"/>
      <c r="D2554"/>
      <c r="E2554"/>
      <c r="F2554"/>
      <c r="G2554"/>
      <c r="H2554"/>
      <c r="I2554"/>
      <c r="J2554"/>
      <c r="K2554"/>
      <c r="L2554"/>
      <c r="M2554"/>
      <c r="N2554"/>
      <c r="O2554"/>
      <c r="P2554"/>
      <c r="Q2554"/>
    </row>
    <row r="2555" spans="2:17">
      <c r="B2555"/>
      <c r="C2555"/>
      <c r="D2555"/>
      <c r="E2555"/>
      <c r="F2555"/>
      <c r="G2555"/>
      <c r="H2555"/>
      <c r="I2555"/>
      <c r="J2555"/>
      <c r="K2555"/>
      <c r="L2555"/>
      <c r="M2555"/>
      <c r="N2555"/>
      <c r="O2555"/>
      <c r="P2555"/>
      <c r="Q2555"/>
    </row>
    <row r="2556" spans="2:17">
      <c r="B2556"/>
      <c r="C2556"/>
      <c r="D2556"/>
      <c r="E2556"/>
      <c r="F2556"/>
      <c r="G2556"/>
      <c r="H2556"/>
      <c r="I2556"/>
      <c r="J2556"/>
      <c r="K2556"/>
      <c r="L2556"/>
      <c r="M2556"/>
      <c r="N2556"/>
      <c r="O2556"/>
      <c r="P2556"/>
      <c r="Q2556"/>
    </row>
    <row r="2557" spans="2:17">
      <c r="B2557"/>
      <c r="C2557"/>
      <c r="D2557"/>
      <c r="E2557"/>
      <c r="F2557"/>
      <c r="G2557"/>
      <c r="H2557"/>
      <c r="I2557"/>
      <c r="J2557"/>
      <c r="K2557"/>
      <c r="L2557"/>
      <c r="M2557"/>
      <c r="N2557"/>
      <c r="O2557"/>
      <c r="P2557"/>
      <c r="Q2557"/>
    </row>
    <row r="2558" spans="2:17">
      <c r="B2558"/>
      <c r="C2558"/>
      <c r="D2558"/>
      <c r="E2558"/>
      <c r="F2558"/>
      <c r="G2558"/>
      <c r="H2558"/>
      <c r="I2558"/>
      <c r="J2558"/>
      <c r="K2558"/>
      <c r="L2558"/>
      <c r="M2558"/>
      <c r="N2558"/>
      <c r="O2558"/>
      <c r="P2558"/>
      <c r="Q2558"/>
    </row>
    <row r="2559" spans="2:17">
      <c r="B2559"/>
      <c r="C2559"/>
      <c r="D2559"/>
      <c r="E2559"/>
      <c r="F2559"/>
      <c r="G2559"/>
      <c r="H2559"/>
      <c r="I2559"/>
      <c r="J2559"/>
      <c r="K2559"/>
      <c r="L2559"/>
      <c r="M2559"/>
      <c r="N2559"/>
      <c r="O2559"/>
      <c r="P2559"/>
      <c r="Q2559"/>
    </row>
    <row r="2560" spans="2:17">
      <c r="B2560"/>
      <c r="C2560"/>
      <c r="D2560"/>
      <c r="E2560"/>
      <c r="F2560"/>
      <c r="G2560"/>
      <c r="H2560"/>
      <c r="I2560"/>
      <c r="J2560"/>
      <c r="K2560"/>
      <c r="L2560"/>
      <c r="M2560"/>
      <c r="N2560"/>
      <c r="O2560"/>
      <c r="P2560"/>
      <c r="Q2560"/>
    </row>
    <row r="2561" spans="2:17">
      <c r="B2561"/>
      <c r="C2561"/>
      <c r="D2561"/>
      <c r="E2561"/>
      <c r="F2561"/>
      <c r="G2561"/>
      <c r="H2561"/>
      <c r="I2561"/>
      <c r="J2561"/>
      <c r="K2561"/>
      <c r="L2561"/>
      <c r="M2561"/>
      <c r="N2561"/>
      <c r="O2561"/>
      <c r="P2561"/>
      <c r="Q2561"/>
    </row>
    <row r="2562" spans="2:17">
      <c r="B2562"/>
      <c r="C2562"/>
      <c r="D2562"/>
      <c r="E2562"/>
      <c r="F2562"/>
      <c r="G2562"/>
      <c r="H2562"/>
      <c r="I2562"/>
      <c r="J2562"/>
      <c r="K2562"/>
      <c r="L2562"/>
      <c r="M2562"/>
      <c r="N2562"/>
      <c r="O2562"/>
      <c r="P2562"/>
      <c r="Q2562"/>
    </row>
    <row r="2563" spans="2:17">
      <c r="B2563"/>
      <c r="C2563"/>
      <c r="D2563"/>
      <c r="E2563"/>
      <c r="F2563"/>
      <c r="G2563"/>
      <c r="H2563"/>
      <c r="I2563"/>
      <c r="J2563"/>
      <c r="K2563"/>
      <c r="L2563"/>
      <c r="M2563"/>
      <c r="N2563"/>
      <c r="O2563"/>
      <c r="P2563"/>
      <c r="Q2563"/>
    </row>
    <row r="2564" spans="2:17">
      <c r="B2564"/>
      <c r="C2564"/>
      <c r="D2564"/>
      <c r="E2564"/>
      <c r="F2564"/>
      <c r="G2564"/>
      <c r="H2564"/>
      <c r="I2564"/>
      <c r="J2564"/>
      <c r="K2564"/>
      <c r="L2564"/>
      <c r="M2564"/>
      <c r="N2564"/>
      <c r="O2564"/>
      <c r="P2564"/>
      <c r="Q2564"/>
    </row>
    <row r="2565" spans="2:17">
      <c r="B2565"/>
      <c r="C2565"/>
      <c r="D2565"/>
      <c r="E2565"/>
      <c r="F2565"/>
      <c r="G2565"/>
      <c r="H2565"/>
      <c r="I2565"/>
      <c r="J2565"/>
      <c r="K2565"/>
      <c r="L2565"/>
      <c r="M2565"/>
      <c r="N2565"/>
      <c r="O2565"/>
      <c r="P2565"/>
      <c r="Q2565"/>
    </row>
    <row r="2566" spans="2:17">
      <c r="B2566"/>
      <c r="C2566"/>
      <c r="D2566"/>
      <c r="E2566"/>
      <c r="F2566"/>
      <c r="G2566"/>
      <c r="H2566"/>
      <c r="I2566"/>
      <c r="J2566"/>
      <c r="K2566"/>
      <c r="L2566"/>
      <c r="M2566"/>
      <c r="N2566"/>
      <c r="O2566"/>
      <c r="P2566"/>
      <c r="Q2566"/>
    </row>
    <row r="2567" spans="2:17">
      <c r="B2567"/>
      <c r="C2567"/>
      <c r="D2567"/>
      <c r="E2567"/>
      <c r="F2567"/>
      <c r="G2567"/>
      <c r="H2567"/>
      <c r="I2567"/>
      <c r="J2567"/>
      <c r="K2567"/>
      <c r="L2567"/>
      <c r="M2567"/>
      <c r="N2567"/>
      <c r="O2567"/>
      <c r="P2567"/>
      <c r="Q2567"/>
    </row>
    <row r="2568" spans="2:17">
      <c r="B2568"/>
      <c r="C2568"/>
      <c r="D2568"/>
      <c r="E2568"/>
      <c r="F2568"/>
      <c r="G2568"/>
      <c r="H2568"/>
      <c r="I2568"/>
      <c r="J2568"/>
      <c r="K2568"/>
      <c r="L2568"/>
      <c r="M2568"/>
      <c r="N2568"/>
      <c r="O2568"/>
      <c r="P2568"/>
      <c r="Q2568"/>
    </row>
    <row r="2569" spans="2:17">
      <c r="B2569"/>
      <c r="C2569"/>
      <c r="D2569"/>
      <c r="E2569"/>
      <c r="F2569"/>
      <c r="G2569"/>
      <c r="H2569"/>
      <c r="I2569"/>
      <c r="J2569"/>
      <c r="K2569"/>
      <c r="L2569"/>
      <c r="M2569"/>
      <c r="N2569"/>
      <c r="O2569"/>
      <c r="P2569"/>
      <c r="Q2569"/>
    </row>
    <row r="2570" spans="2:17">
      <c r="B2570"/>
      <c r="C2570"/>
      <c r="D2570"/>
      <c r="E2570"/>
      <c r="F2570"/>
      <c r="G2570"/>
      <c r="H2570"/>
      <c r="I2570"/>
      <c r="J2570"/>
      <c r="K2570"/>
      <c r="L2570"/>
      <c r="M2570"/>
      <c r="N2570"/>
      <c r="O2570"/>
      <c r="P2570"/>
      <c r="Q2570"/>
    </row>
    <row r="2571" spans="2:17">
      <c r="B2571"/>
      <c r="C2571"/>
      <c r="D2571"/>
      <c r="E2571"/>
      <c r="F2571"/>
      <c r="G2571"/>
      <c r="H2571"/>
      <c r="I2571"/>
      <c r="J2571"/>
      <c r="K2571"/>
      <c r="L2571"/>
      <c r="M2571"/>
      <c r="N2571"/>
      <c r="O2571"/>
      <c r="P2571"/>
      <c r="Q2571"/>
    </row>
    <row r="2572" spans="2:17">
      <c r="B2572"/>
      <c r="C2572"/>
      <c r="D2572"/>
      <c r="E2572"/>
      <c r="F2572"/>
      <c r="G2572"/>
      <c r="H2572"/>
      <c r="I2572"/>
      <c r="J2572"/>
      <c r="K2572"/>
      <c r="L2572"/>
      <c r="M2572"/>
      <c r="N2572"/>
      <c r="O2572"/>
      <c r="P2572"/>
      <c r="Q2572"/>
    </row>
    <row r="2573" spans="2:17">
      <c r="B2573"/>
      <c r="C2573"/>
      <c r="D2573"/>
      <c r="E2573"/>
      <c r="F2573"/>
      <c r="G2573"/>
      <c r="H2573"/>
      <c r="I2573"/>
      <c r="J2573"/>
      <c r="K2573"/>
      <c r="L2573"/>
      <c r="M2573"/>
      <c r="N2573"/>
      <c r="O2573"/>
      <c r="P2573"/>
      <c r="Q2573"/>
    </row>
    <row r="2574" spans="2:17">
      <c r="B2574"/>
      <c r="C2574"/>
      <c r="D2574"/>
      <c r="E2574"/>
      <c r="F2574"/>
      <c r="G2574"/>
      <c r="H2574"/>
      <c r="I2574"/>
      <c r="J2574"/>
      <c r="K2574"/>
      <c r="L2574"/>
      <c r="M2574"/>
      <c r="N2574"/>
      <c r="O2574"/>
      <c r="P2574"/>
      <c r="Q2574"/>
    </row>
    <row r="2575" spans="2:17">
      <c r="B2575"/>
      <c r="C2575"/>
      <c r="D2575"/>
      <c r="E2575"/>
      <c r="F2575"/>
      <c r="G2575"/>
      <c r="H2575"/>
      <c r="I2575"/>
      <c r="J2575"/>
      <c r="K2575"/>
      <c r="L2575"/>
      <c r="M2575"/>
      <c r="N2575"/>
      <c r="O2575"/>
      <c r="P2575"/>
      <c r="Q2575"/>
    </row>
    <row r="2576" spans="2:17">
      <c r="B2576"/>
      <c r="C2576"/>
      <c r="D2576"/>
      <c r="E2576"/>
      <c r="F2576"/>
      <c r="G2576"/>
      <c r="H2576"/>
      <c r="I2576"/>
      <c r="J2576"/>
      <c r="K2576"/>
      <c r="L2576"/>
      <c r="M2576"/>
      <c r="N2576"/>
      <c r="O2576"/>
      <c r="P2576"/>
      <c r="Q2576"/>
    </row>
    <row r="2577" spans="2:17">
      <c r="B2577"/>
      <c r="C2577"/>
      <c r="D2577"/>
      <c r="E2577"/>
      <c r="F2577"/>
      <c r="G2577"/>
      <c r="H2577"/>
      <c r="I2577"/>
      <c r="J2577"/>
      <c r="K2577"/>
      <c r="L2577"/>
      <c r="M2577"/>
      <c r="N2577"/>
      <c r="O2577"/>
      <c r="P2577"/>
      <c r="Q2577"/>
    </row>
    <row r="2578" spans="2:17">
      <c r="B2578"/>
      <c r="C2578"/>
      <c r="D2578"/>
      <c r="E2578"/>
      <c r="F2578"/>
      <c r="G2578"/>
      <c r="H2578"/>
      <c r="I2578"/>
      <c r="J2578"/>
      <c r="K2578"/>
      <c r="L2578"/>
      <c r="M2578"/>
      <c r="N2578"/>
      <c r="O2578"/>
      <c r="P2578"/>
      <c r="Q2578"/>
    </row>
    <row r="2579" spans="2:17">
      <c r="B2579"/>
      <c r="C2579"/>
      <c r="D2579"/>
      <c r="E2579"/>
      <c r="F2579"/>
      <c r="G2579"/>
      <c r="H2579"/>
      <c r="I2579"/>
      <c r="J2579"/>
      <c r="K2579"/>
      <c r="L2579"/>
      <c r="M2579"/>
      <c r="N2579"/>
      <c r="O2579"/>
      <c r="P2579"/>
      <c r="Q2579"/>
    </row>
    <row r="2580" spans="2:17">
      <c r="B2580"/>
      <c r="C2580"/>
      <c r="D2580"/>
      <c r="E2580"/>
      <c r="F2580"/>
      <c r="G2580"/>
      <c r="H2580"/>
      <c r="I2580"/>
      <c r="J2580"/>
      <c r="K2580"/>
      <c r="L2580"/>
      <c r="M2580"/>
      <c r="N2580"/>
      <c r="O2580"/>
      <c r="P2580"/>
      <c r="Q2580"/>
    </row>
    <row r="2581" spans="2:17">
      <c r="B2581"/>
      <c r="C2581"/>
      <c r="D2581"/>
      <c r="E2581"/>
      <c r="F2581"/>
      <c r="G2581"/>
      <c r="H2581"/>
      <c r="I2581"/>
      <c r="J2581"/>
      <c r="K2581"/>
      <c r="L2581"/>
      <c r="M2581"/>
      <c r="N2581"/>
      <c r="O2581"/>
      <c r="P2581"/>
      <c r="Q2581"/>
    </row>
    <row r="2582" spans="2:17">
      <c r="B2582"/>
      <c r="C2582"/>
      <c r="D2582"/>
      <c r="E2582"/>
      <c r="F2582"/>
      <c r="G2582"/>
      <c r="H2582"/>
      <c r="I2582"/>
      <c r="J2582"/>
      <c r="K2582"/>
      <c r="L2582"/>
      <c r="M2582"/>
      <c r="N2582"/>
      <c r="O2582"/>
      <c r="P2582"/>
      <c r="Q2582"/>
    </row>
    <row r="2583" spans="2:17">
      <c r="B2583"/>
      <c r="C2583"/>
      <c r="D2583"/>
      <c r="E2583"/>
      <c r="F2583"/>
      <c r="G2583"/>
      <c r="H2583"/>
      <c r="I2583"/>
      <c r="J2583"/>
      <c r="K2583"/>
      <c r="L2583"/>
      <c r="M2583"/>
      <c r="N2583"/>
      <c r="O2583"/>
      <c r="P2583"/>
      <c r="Q2583"/>
    </row>
    <row r="2584" spans="2:17">
      <c r="B2584"/>
      <c r="C2584"/>
      <c r="D2584"/>
      <c r="E2584"/>
      <c r="F2584"/>
      <c r="G2584"/>
      <c r="H2584"/>
      <c r="I2584"/>
      <c r="J2584"/>
      <c r="K2584"/>
      <c r="L2584"/>
      <c r="M2584"/>
      <c r="N2584"/>
      <c r="O2584"/>
      <c r="P2584"/>
      <c r="Q2584"/>
    </row>
    <row r="2585" spans="2:17">
      <c r="B2585"/>
      <c r="C2585"/>
      <c r="D2585"/>
      <c r="E2585"/>
      <c r="F2585"/>
      <c r="G2585"/>
      <c r="H2585"/>
      <c r="I2585"/>
      <c r="J2585"/>
      <c r="K2585"/>
      <c r="L2585"/>
      <c r="M2585"/>
      <c r="N2585"/>
      <c r="O2585"/>
      <c r="P2585"/>
      <c r="Q2585"/>
    </row>
    <row r="2586" spans="2:17">
      <c r="B2586"/>
      <c r="C2586"/>
      <c r="D2586"/>
      <c r="E2586"/>
      <c r="F2586"/>
      <c r="G2586"/>
      <c r="H2586"/>
      <c r="I2586"/>
      <c r="J2586"/>
      <c r="K2586"/>
      <c r="L2586"/>
      <c r="M2586"/>
      <c r="N2586"/>
      <c r="O2586"/>
      <c r="P2586"/>
      <c r="Q2586"/>
    </row>
    <row r="2587" spans="2:17">
      <c r="B2587"/>
      <c r="C2587"/>
      <c r="D2587"/>
      <c r="E2587"/>
      <c r="F2587"/>
      <c r="G2587"/>
      <c r="H2587"/>
      <c r="I2587"/>
      <c r="J2587"/>
      <c r="K2587"/>
      <c r="L2587"/>
      <c r="M2587"/>
      <c r="N2587"/>
      <c r="O2587"/>
      <c r="P2587"/>
      <c r="Q2587"/>
    </row>
    <row r="2588" spans="2:17">
      <c r="B2588"/>
      <c r="C2588"/>
      <c r="D2588"/>
      <c r="E2588"/>
      <c r="F2588"/>
      <c r="G2588"/>
      <c r="H2588"/>
      <c r="I2588"/>
      <c r="J2588"/>
      <c r="K2588"/>
      <c r="L2588"/>
      <c r="M2588"/>
      <c r="N2588"/>
      <c r="O2588"/>
      <c r="P2588"/>
      <c r="Q2588"/>
    </row>
    <row r="2589" spans="2:17">
      <c r="B2589"/>
      <c r="C2589"/>
      <c r="D2589"/>
      <c r="E2589"/>
      <c r="F2589"/>
      <c r="G2589"/>
      <c r="H2589"/>
      <c r="I2589"/>
      <c r="J2589"/>
      <c r="K2589"/>
      <c r="L2589"/>
      <c r="M2589"/>
      <c r="N2589"/>
      <c r="O2589"/>
      <c r="P2589"/>
      <c r="Q2589"/>
    </row>
    <row r="2590" spans="2:17">
      <c r="B2590"/>
      <c r="C2590"/>
      <c r="D2590"/>
      <c r="E2590"/>
      <c r="F2590"/>
      <c r="G2590"/>
      <c r="H2590"/>
      <c r="I2590"/>
      <c r="J2590"/>
      <c r="K2590"/>
      <c r="L2590"/>
      <c r="M2590"/>
      <c r="N2590"/>
      <c r="O2590"/>
      <c r="P2590"/>
      <c r="Q2590"/>
    </row>
    <row r="2591" spans="2:17">
      <c r="B2591"/>
      <c r="C2591"/>
      <c r="D2591"/>
      <c r="E2591"/>
      <c r="F2591"/>
      <c r="G2591"/>
      <c r="H2591"/>
      <c r="I2591"/>
      <c r="J2591"/>
      <c r="K2591"/>
      <c r="L2591"/>
      <c r="M2591"/>
      <c r="N2591"/>
      <c r="O2591"/>
      <c r="P2591"/>
      <c r="Q2591"/>
    </row>
    <row r="2592" spans="2:17">
      <c r="B2592"/>
      <c r="C2592"/>
      <c r="D2592"/>
      <c r="E2592"/>
      <c r="F2592"/>
      <c r="G2592"/>
      <c r="H2592"/>
      <c r="I2592"/>
      <c r="J2592"/>
      <c r="K2592"/>
      <c r="L2592"/>
      <c r="M2592"/>
      <c r="N2592"/>
      <c r="O2592"/>
      <c r="P2592"/>
      <c r="Q2592"/>
    </row>
    <row r="2593" spans="2:17">
      <c r="B2593"/>
      <c r="C2593"/>
      <c r="D2593"/>
      <c r="E2593"/>
      <c r="F2593"/>
      <c r="G2593"/>
      <c r="H2593"/>
      <c r="I2593"/>
      <c r="J2593"/>
      <c r="K2593"/>
      <c r="L2593"/>
      <c r="M2593"/>
      <c r="N2593"/>
      <c r="O2593"/>
      <c r="P2593"/>
      <c r="Q2593"/>
    </row>
    <row r="2594" spans="2:17">
      <c r="B2594"/>
      <c r="C2594"/>
      <c r="D2594"/>
      <c r="E2594"/>
      <c r="F2594"/>
      <c r="G2594"/>
      <c r="H2594"/>
      <c r="I2594"/>
      <c r="J2594"/>
      <c r="K2594"/>
      <c r="L2594"/>
      <c r="M2594"/>
      <c r="N2594"/>
      <c r="O2594"/>
      <c r="P2594"/>
      <c r="Q2594"/>
    </row>
    <row r="2595" spans="2:17">
      <c r="B2595"/>
      <c r="C2595"/>
      <c r="D2595"/>
      <c r="E2595"/>
      <c r="F2595"/>
      <c r="G2595"/>
      <c r="H2595"/>
      <c r="I2595"/>
      <c r="J2595"/>
      <c r="K2595"/>
      <c r="L2595"/>
      <c r="M2595"/>
      <c r="N2595"/>
      <c r="O2595"/>
      <c r="P2595"/>
      <c r="Q2595"/>
    </row>
    <row r="2596" spans="2:17">
      <c r="B2596"/>
      <c r="C2596"/>
      <c r="D2596"/>
      <c r="E2596"/>
      <c r="F2596"/>
      <c r="G2596"/>
      <c r="H2596"/>
      <c r="I2596"/>
      <c r="J2596"/>
      <c r="K2596"/>
      <c r="L2596"/>
      <c r="M2596"/>
      <c r="N2596"/>
      <c r="O2596"/>
      <c r="P2596"/>
      <c r="Q2596"/>
    </row>
    <row r="2597" spans="2:17">
      <c r="B2597"/>
      <c r="C2597"/>
      <c r="D2597"/>
      <c r="E2597"/>
      <c r="F2597"/>
      <c r="G2597"/>
      <c r="H2597"/>
      <c r="I2597"/>
      <c r="J2597"/>
      <c r="K2597"/>
      <c r="L2597"/>
      <c r="M2597"/>
      <c r="N2597"/>
      <c r="O2597"/>
      <c r="P2597"/>
      <c r="Q2597"/>
    </row>
    <row r="2598" spans="2:17">
      <c r="B2598"/>
      <c r="C2598"/>
      <c r="D2598"/>
      <c r="E2598"/>
      <c r="F2598"/>
      <c r="G2598"/>
      <c r="H2598"/>
      <c r="I2598"/>
      <c r="J2598"/>
      <c r="K2598"/>
      <c r="L2598"/>
      <c r="M2598"/>
      <c r="N2598"/>
      <c r="O2598"/>
      <c r="P2598"/>
      <c r="Q2598"/>
    </row>
    <row r="2599" spans="2:17">
      <c r="B2599"/>
      <c r="C2599"/>
      <c r="D2599"/>
      <c r="E2599"/>
      <c r="F2599"/>
      <c r="G2599"/>
      <c r="H2599"/>
      <c r="I2599"/>
      <c r="J2599"/>
      <c r="K2599"/>
      <c r="L2599"/>
      <c r="M2599"/>
      <c r="N2599"/>
      <c r="O2599"/>
      <c r="P2599"/>
      <c r="Q2599"/>
    </row>
    <row r="2600" spans="2:17">
      <c r="B2600"/>
      <c r="C2600"/>
      <c r="D2600"/>
      <c r="E2600"/>
      <c r="F2600"/>
      <c r="G2600"/>
      <c r="H2600"/>
      <c r="I2600"/>
      <c r="J2600"/>
      <c r="K2600"/>
      <c r="L2600"/>
      <c r="M2600"/>
      <c r="N2600"/>
      <c r="O2600"/>
      <c r="P2600"/>
      <c r="Q2600"/>
    </row>
    <row r="2601" spans="2:17">
      <c r="B2601"/>
      <c r="C2601"/>
      <c r="D2601"/>
      <c r="E2601"/>
      <c r="F2601"/>
      <c r="G2601"/>
      <c r="H2601"/>
      <c r="I2601"/>
      <c r="J2601"/>
      <c r="K2601"/>
      <c r="L2601"/>
      <c r="M2601"/>
      <c r="N2601"/>
      <c r="O2601"/>
      <c r="P2601"/>
      <c r="Q2601"/>
    </row>
    <row r="2602" spans="2:17">
      <c r="B2602"/>
      <c r="C2602"/>
      <c r="D2602"/>
      <c r="E2602"/>
      <c r="F2602"/>
      <c r="G2602"/>
      <c r="H2602"/>
      <c r="I2602"/>
      <c r="J2602"/>
      <c r="K2602"/>
      <c r="L2602"/>
      <c r="M2602"/>
      <c r="N2602"/>
      <c r="O2602"/>
      <c r="P2602"/>
      <c r="Q2602"/>
    </row>
    <row r="2603" spans="2:17">
      <c r="B2603"/>
      <c r="C2603"/>
      <c r="D2603"/>
      <c r="E2603"/>
      <c r="F2603"/>
      <c r="G2603"/>
      <c r="H2603"/>
      <c r="I2603"/>
      <c r="J2603"/>
      <c r="K2603"/>
      <c r="L2603"/>
      <c r="M2603"/>
      <c r="N2603"/>
      <c r="O2603"/>
      <c r="P2603"/>
      <c r="Q2603"/>
    </row>
    <row r="2604" spans="2:17">
      <c r="B2604"/>
      <c r="C2604"/>
      <c r="D2604"/>
      <c r="E2604"/>
      <c r="F2604"/>
      <c r="G2604"/>
      <c r="H2604"/>
      <c r="I2604"/>
      <c r="J2604"/>
      <c r="K2604"/>
      <c r="L2604"/>
      <c r="M2604"/>
      <c r="N2604"/>
      <c r="O2604"/>
      <c r="P2604"/>
      <c r="Q2604"/>
    </row>
    <row r="2605" spans="2:17">
      <c r="B2605"/>
      <c r="C2605"/>
      <c r="D2605"/>
      <c r="E2605"/>
      <c r="F2605"/>
      <c r="G2605"/>
      <c r="H2605"/>
      <c r="I2605"/>
      <c r="J2605"/>
      <c r="K2605"/>
      <c r="L2605"/>
      <c r="M2605"/>
      <c r="N2605"/>
      <c r="O2605"/>
      <c r="P2605"/>
      <c r="Q2605"/>
    </row>
    <row r="2606" spans="2:17">
      <c r="B2606"/>
      <c r="C2606"/>
      <c r="D2606"/>
      <c r="E2606"/>
      <c r="F2606"/>
      <c r="G2606"/>
      <c r="H2606"/>
      <c r="I2606"/>
      <c r="J2606"/>
      <c r="K2606"/>
      <c r="L2606"/>
      <c r="M2606"/>
      <c r="N2606"/>
      <c r="O2606"/>
      <c r="P2606"/>
      <c r="Q2606"/>
    </row>
    <row r="2607" spans="2:17">
      <c r="B2607"/>
      <c r="C2607"/>
      <c r="D2607"/>
      <c r="E2607"/>
      <c r="F2607"/>
      <c r="G2607"/>
      <c r="H2607"/>
      <c r="I2607"/>
      <c r="J2607"/>
      <c r="K2607"/>
      <c r="L2607"/>
      <c r="M2607"/>
      <c r="N2607"/>
      <c r="O2607"/>
      <c r="P2607"/>
      <c r="Q2607"/>
    </row>
    <row r="2608" spans="2:17">
      <c r="B2608"/>
      <c r="C2608"/>
      <c r="D2608"/>
      <c r="E2608"/>
      <c r="F2608"/>
      <c r="G2608"/>
      <c r="H2608"/>
      <c r="I2608"/>
      <c r="J2608"/>
      <c r="K2608"/>
      <c r="L2608"/>
      <c r="M2608"/>
      <c r="N2608"/>
      <c r="O2608"/>
      <c r="P2608"/>
      <c r="Q2608"/>
    </row>
    <row r="2609" spans="2:17">
      <c r="B2609"/>
      <c r="C2609"/>
      <c r="D2609"/>
      <c r="E2609"/>
      <c r="F2609"/>
      <c r="G2609"/>
      <c r="H2609"/>
      <c r="I2609"/>
      <c r="J2609"/>
      <c r="K2609"/>
      <c r="L2609"/>
      <c r="M2609"/>
      <c r="N2609"/>
      <c r="O2609"/>
      <c r="P2609"/>
      <c r="Q2609"/>
    </row>
    <row r="2610" spans="2:17">
      <c r="B2610"/>
      <c r="C2610"/>
      <c r="D2610"/>
      <c r="E2610"/>
      <c r="F2610"/>
      <c r="G2610"/>
      <c r="H2610"/>
      <c r="I2610"/>
      <c r="J2610"/>
      <c r="K2610"/>
      <c r="L2610"/>
      <c r="M2610"/>
      <c r="N2610"/>
      <c r="O2610"/>
      <c r="P2610"/>
      <c r="Q2610"/>
    </row>
    <row r="2611" spans="2:17">
      <c r="B2611"/>
      <c r="C2611"/>
      <c r="D2611"/>
      <c r="E2611"/>
      <c r="F2611"/>
      <c r="G2611"/>
      <c r="H2611"/>
      <c r="I2611"/>
      <c r="J2611"/>
      <c r="K2611"/>
      <c r="L2611"/>
      <c r="M2611"/>
      <c r="N2611"/>
      <c r="O2611"/>
      <c r="P2611"/>
      <c r="Q2611"/>
    </row>
    <row r="2612" spans="2:17">
      <c r="B2612"/>
      <c r="C2612"/>
      <c r="D2612"/>
      <c r="E2612"/>
      <c r="F2612"/>
      <c r="G2612"/>
      <c r="H2612"/>
      <c r="I2612"/>
      <c r="J2612"/>
      <c r="K2612"/>
      <c r="L2612"/>
      <c r="M2612"/>
      <c r="N2612"/>
      <c r="O2612"/>
      <c r="P2612"/>
      <c r="Q2612"/>
    </row>
    <row r="2613" spans="2:17">
      <c r="B2613"/>
      <c r="C2613"/>
      <c r="D2613"/>
      <c r="E2613"/>
      <c r="F2613"/>
      <c r="G2613"/>
      <c r="H2613"/>
      <c r="I2613"/>
      <c r="J2613"/>
      <c r="K2613"/>
      <c r="L2613"/>
      <c r="M2613"/>
      <c r="N2613"/>
      <c r="O2613"/>
      <c r="P2613"/>
      <c r="Q2613"/>
    </row>
    <row r="2614" spans="2:17">
      <c r="B2614"/>
      <c r="C2614"/>
      <c r="D2614"/>
      <c r="E2614"/>
      <c r="F2614"/>
      <c r="G2614"/>
      <c r="H2614"/>
      <c r="I2614"/>
      <c r="J2614"/>
      <c r="K2614"/>
      <c r="L2614"/>
      <c r="M2614"/>
      <c r="N2614"/>
      <c r="O2614"/>
      <c r="P2614"/>
      <c r="Q2614"/>
    </row>
    <row r="2615" spans="2:17">
      <c r="B2615"/>
      <c r="C2615"/>
      <c r="D2615"/>
      <c r="E2615"/>
      <c r="F2615"/>
      <c r="G2615"/>
      <c r="H2615"/>
      <c r="I2615"/>
      <c r="J2615"/>
      <c r="K2615"/>
      <c r="L2615"/>
      <c r="M2615"/>
      <c r="N2615"/>
      <c r="O2615"/>
      <c r="P2615"/>
      <c r="Q2615"/>
    </row>
    <row r="2616" spans="2:17">
      <c r="B2616"/>
      <c r="C2616"/>
      <c r="D2616"/>
      <c r="E2616"/>
      <c r="F2616"/>
      <c r="G2616"/>
      <c r="H2616"/>
      <c r="I2616"/>
      <c r="J2616"/>
      <c r="K2616"/>
      <c r="L2616"/>
      <c r="M2616"/>
      <c r="N2616"/>
      <c r="O2616"/>
      <c r="P2616"/>
      <c r="Q2616"/>
    </row>
    <row r="2617" spans="2:17">
      <c r="B2617"/>
      <c r="C2617"/>
      <c r="D2617"/>
      <c r="E2617"/>
      <c r="F2617"/>
      <c r="G2617"/>
      <c r="H2617"/>
      <c r="I2617"/>
      <c r="J2617"/>
      <c r="K2617"/>
      <c r="L2617"/>
      <c r="M2617"/>
      <c r="N2617"/>
      <c r="O2617"/>
      <c r="P2617"/>
      <c r="Q2617"/>
    </row>
    <row r="2618" spans="2:17">
      <c r="B2618"/>
      <c r="C2618"/>
      <c r="D2618"/>
      <c r="E2618"/>
      <c r="F2618"/>
      <c r="G2618"/>
      <c r="H2618"/>
      <c r="I2618"/>
      <c r="J2618"/>
      <c r="K2618"/>
      <c r="L2618"/>
      <c r="M2618"/>
      <c r="N2618"/>
      <c r="O2618"/>
      <c r="P2618"/>
      <c r="Q2618"/>
    </row>
    <row r="2619" spans="2:17">
      <c r="B2619"/>
      <c r="C2619"/>
      <c r="D2619"/>
      <c r="E2619"/>
      <c r="F2619"/>
      <c r="G2619"/>
      <c r="H2619"/>
      <c r="I2619"/>
      <c r="J2619"/>
      <c r="K2619"/>
      <c r="L2619"/>
      <c r="M2619"/>
      <c r="N2619"/>
      <c r="O2619"/>
      <c r="P2619"/>
      <c r="Q2619"/>
    </row>
    <row r="2620" spans="2:17">
      <c r="B2620"/>
      <c r="C2620"/>
      <c r="D2620"/>
      <c r="E2620"/>
      <c r="F2620"/>
      <c r="G2620"/>
      <c r="H2620"/>
      <c r="I2620"/>
      <c r="J2620"/>
      <c r="K2620"/>
      <c r="L2620"/>
      <c r="M2620"/>
      <c r="N2620"/>
      <c r="O2620"/>
      <c r="P2620"/>
      <c r="Q2620"/>
    </row>
    <row r="2621" spans="2:17">
      <c r="B2621"/>
      <c r="C2621"/>
      <c r="D2621"/>
      <c r="E2621"/>
      <c r="F2621"/>
      <c r="G2621"/>
      <c r="H2621"/>
      <c r="I2621"/>
      <c r="J2621"/>
      <c r="K2621"/>
      <c r="L2621"/>
      <c r="M2621"/>
      <c r="N2621"/>
      <c r="O2621"/>
      <c r="P2621"/>
      <c r="Q2621"/>
    </row>
    <row r="2622" spans="2:17">
      <c r="B2622"/>
      <c r="C2622"/>
      <c r="D2622"/>
      <c r="E2622"/>
      <c r="F2622"/>
      <c r="G2622"/>
      <c r="H2622"/>
      <c r="I2622"/>
      <c r="J2622"/>
      <c r="K2622"/>
      <c r="L2622"/>
      <c r="M2622"/>
      <c r="N2622"/>
      <c r="O2622"/>
      <c r="P2622"/>
      <c r="Q2622"/>
    </row>
    <row r="2623" spans="2:17">
      <c r="B2623"/>
      <c r="C2623"/>
      <c r="D2623"/>
      <c r="E2623"/>
      <c r="F2623"/>
      <c r="G2623"/>
      <c r="H2623"/>
      <c r="I2623"/>
      <c r="J2623"/>
      <c r="K2623"/>
      <c r="L2623"/>
      <c r="M2623"/>
      <c r="N2623"/>
      <c r="O2623"/>
      <c r="P2623"/>
      <c r="Q2623"/>
    </row>
    <row r="2624" spans="2:17">
      <c r="B2624"/>
      <c r="C2624"/>
      <c r="D2624"/>
      <c r="E2624"/>
      <c r="F2624"/>
      <c r="G2624"/>
      <c r="H2624"/>
      <c r="I2624"/>
      <c r="J2624"/>
      <c r="K2624"/>
      <c r="L2624"/>
      <c r="M2624"/>
      <c r="N2624"/>
      <c r="O2624"/>
      <c r="P2624"/>
      <c r="Q2624"/>
    </row>
    <row r="2625" spans="2:17">
      <c r="B2625"/>
      <c r="C2625"/>
      <c r="D2625"/>
      <c r="E2625"/>
      <c r="F2625"/>
      <c r="G2625"/>
      <c r="H2625"/>
      <c r="I2625"/>
      <c r="J2625"/>
      <c r="K2625"/>
      <c r="L2625"/>
      <c r="M2625"/>
      <c r="N2625"/>
      <c r="O2625"/>
      <c r="P2625"/>
      <c r="Q2625"/>
    </row>
    <row r="2626" spans="2:17">
      <c r="B2626"/>
      <c r="C2626"/>
      <c r="D2626"/>
      <c r="E2626"/>
      <c r="F2626"/>
      <c r="G2626"/>
      <c r="H2626"/>
      <c r="I2626"/>
      <c r="J2626"/>
      <c r="K2626"/>
      <c r="L2626"/>
      <c r="M2626"/>
      <c r="N2626"/>
      <c r="O2626"/>
      <c r="P2626"/>
      <c r="Q2626"/>
    </row>
    <row r="2627" spans="2:17">
      <c r="B2627"/>
      <c r="C2627"/>
      <c r="D2627"/>
      <c r="E2627"/>
      <c r="F2627"/>
      <c r="G2627"/>
      <c r="H2627"/>
      <c r="I2627"/>
      <c r="J2627"/>
      <c r="K2627"/>
      <c r="L2627"/>
      <c r="M2627"/>
      <c r="N2627"/>
      <c r="O2627"/>
      <c r="P2627"/>
      <c r="Q2627"/>
    </row>
    <row r="2628" spans="2:17">
      <c r="B2628"/>
      <c r="C2628"/>
      <c r="D2628"/>
      <c r="E2628"/>
      <c r="F2628"/>
      <c r="G2628"/>
      <c r="H2628"/>
      <c r="I2628"/>
      <c r="J2628"/>
      <c r="K2628"/>
      <c r="L2628"/>
      <c r="M2628"/>
      <c r="N2628"/>
      <c r="O2628"/>
      <c r="P2628"/>
      <c r="Q2628"/>
    </row>
    <row r="2629" spans="2:17">
      <c r="B2629"/>
      <c r="C2629"/>
      <c r="D2629"/>
      <c r="E2629"/>
      <c r="F2629"/>
      <c r="G2629"/>
      <c r="H2629"/>
      <c r="I2629"/>
      <c r="J2629"/>
      <c r="K2629"/>
      <c r="L2629"/>
      <c r="M2629"/>
      <c r="N2629"/>
      <c r="O2629"/>
      <c r="P2629"/>
      <c r="Q2629"/>
    </row>
    <row r="2630" spans="2:17">
      <c r="B2630"/>
      <c r="C2630"/>
      <c r="D2630"/>
      <c r="E2630"/>
      <c r="F2630"/>
      <c r="G2630"/>
      <c r="H2630"/>
      <c r="I2630"/>
      <c r="J2630"/>
      <c r="K2630"/>
      <c r="L2630"/>
      <c r="M2630"/>
      <c r="N2630"/>
      <c r="O2630"/>
      <c r="P2630"/>
      <c r="Q2630"/>
    </row>
    <row r="2631" spans="2:17">
      <c r="B2631"/>
      <c r="C2631"/>
      <c r="D2631"/>
      <c r="E2631"/>
      <c r="F2631"/>
      <c r="G2631"/>
      <c r="H2631"/>
      <c r="I2631"/>
      <c r="J2631"/>
      <c r="K2631"/>
      <c r="L2631"/>
      <c r="M2631"/>
      <c r="N2631"/>
      <c r="O2631"/>
      <c r="P2631"/>
      <c r="Q2631"/>
    </row>
    <row r="2632" spans="2:17">
      <c r="B2632"/>
      <c r="C2632"/>
      <c r="D2632"/>
      <c r="E2632"/>
      <c r="F2632"/>
      <c r="G2632"/>
      <c r="H2632"/>
      <c r="I2632"/>
      <c r="J2632"/>
      <c r="K2632"/>
      <c r="L2632"/>
      <c r="M2632"/>
      <c r="N2632"/>
      <c r="O2632"/>
      <c r="P2632"/>
      <c r="Q2632"/>
    </row>
    <row r="2633" spans="2:17">
      <c r="B2633"/>
      <c r="C2633"/>
      <c r="D2633"/>
      <c r="E2633"/>
      <c r="F2633"/>
      <c r="G2633"/>
      <c r="H2633"/>
      <c r="I2633"/>
      <c r="J2633"/>
      <c r="K2633"/>
      <c r="L2633"/>
      <c r="M2633"/>
      <c r="N2633"/>
      <c r="O2633"/>
      <c r="P2633"/>
      <c r="Q2633"/>
    </row>
    <row r="2634" spans="2:17">
      <c r="B2634"/>
      <c r="C2634"/>
      <c r="D2634"/>
      <c r="E2634"/>
      <c r="F2634"/>
      <c r="G2634"/>
      <c r="H2634"/>
      <c r="I2634"/>
      <c r="J2634"/>
      <c r="K2634"/>
      <c r="L2634"/>
      <c r="M2634"/>
      <c r="N2634"/>
      <c r="O2634"/>
      <c r="P2634"/>
      <c r="Q2634"/>
    </row>
    <row r="2635" spans="2:17">
      <c r="B2635"/>
      <c r="C2635"/>
      <c r="D2635"/>
      <c r="E2635"/>
      <c r="F2635"/>
      <c r="G2635"/>
      <c r="H2635"/>
      <c r="I2635"/>
      <c r="J2635"/>
      <c r="K2635"/>
      <c r="L2635"/>
      <c r="M2635"/>
      <c r="N2635"/>
      <c r="O2635"/>
      <c r="P2635"/>
      <c r="Q2635"/>
    </row>
    <row r="2636" spans="2:17">
      <c r="B2636"/>
      <c r="C2636"/>
      <c r="D2636"/>
      <c r="E2636"/>
      <c r="F2636"/>
      <c r="G2636"/>
      <c r="H2636"/>
      <c r="I2636"/>
      <c r="J2636"/>
      <c r="K2636"/>
      <c r="L2636"/>
      <c r="M2636"/>
      <c r="N2636"/>
      <c r="O2636"/>
      <c r="P2636"/>
      <c r="Q2636"/>
    </row>
    <row r="2637" spans="2:17">
      <c r="B2637"/>
      <c r="C2637"/>
      <c r="D2637"/>
      <c r="E2637"/>
      <c r="F2637"/>
      <c r="G2637"/>
      <c r="H2637"/>
      <c r="I2637"/>
      <c r="J2637"/>
      <c r="K2637"/>
      <c r="L2637"/>
      <c r="M2637"/>
      <c r="N2637"/>
      <c r="O2637"/>
      <c r="P2637"/>
      <c r="Q2637"/>
    </row>
    <row r="2638" spans="2:17">
      <c r="B2638"/>
      <c r="C2638"/>
      <c r="D2638"/>
      <c r="E2638"/>
      <c r="F2638"/>
      <c r="G2638"/>
      <c r="H2638"/>
      <c r="I2638"/>
      <c r="J2638"/>
      <c r="K2638"/>
      <c r="L2638"/>
      <c r="M2638"/>
      <c r="N2638"/>
      <c r="O2638"/>
      <c r="P2638"/>
      <c r="Q2638"/>
    </row>
    <row r="2639" spans="2:17">
      <c r="B2639"/>
      <c r="C2639"/>
      <c r="D2639"/>
      <c r="E2639"/>
      <c r="F2639"/>
      <c r="G2639"/>
      <c r="H2639"/>
      <c r="I2639"/>
      <c r="J2639"/>
      <c r="K2639"/>
      <c r="L2639"/>
      <c r="M2639"/>
      <c r="N2639"/>
      <c r="O2639"/>
      <c r="P2639"/>
      <c r="Q2639"/>
    </row>
    <row r="2640" spans="2:17">
      <c r="B2640"/>
      <c r="C2640"/>
      <c r="D2640"/>
      <c r="E2640"/>
      <c r="F2640"/>
      <c r="G2640"/>
      <c r="H2640"/>
      <c r="I2640"/>
      <c r="J2640"/>
      <c r="K2640"/>
      <c r="L2640"/>
      <c r="M2640"/>
      <c r="N2640"/>
      <c r="O2640"/>
      <c r="P2640"/>
      <c r="Q2640"/>
    </row>
    <row r="2641" spans="2:17">
      <c r="B2641"/>
      <c r="C2641"/>
      <c r="D2641"/>
      <c r="E2641"/>
      <c r="F2641"/>
      <c r="G2641"/>
      <c r="H2641"/>
      <c r="I2641"/>
      <c r="J2641"/>
      <c r="K2641"/>
      <c r="L2641"/>
      <c r="M2641"/>
      <c r="N2641"/>
      <c r="O2641"/>
      <c r="P2641"/>
      <c r="Q2641"/>
    </row>
    <row r="2642" spans="2:17">
      <c r="B2642"/>
      <c r="C2642"/>
      <c r="D2642"/>
      <c r="E2642"/>
      <c r="F2642"/>
      <c r="G2642"/>
      <c r="H2642"/>
      <c r="I2642"/>
      <c r="J2642"/>
      <c r="K2642"/>
      <c r="L2642"/>
      <c r="M2642"/>
      <c r="N2642"/>
      <c r="O2642"/>
      <c r="P2642"/>
      <c r="Q2642"/>
    </row>
    <row r="2643" spans="2:17">
      <c r="B2643"/>
      <c r="C2643"/>
      <c r="D2643"/>
      <c r="E2643"/>
      <c r="F2643"/>
      <c r="G2643"/>
      <c r="H2643"/>
      <c r="I2643"/>
      <c r="J2643"/>
      <c r="K2643"/>
      <c r="L2643"/>
      <c r="M2643"/>
      <c r="N2643"/>
      <c r="O2643"/>
      <c r="P2643"/>
      <c r="Q2643"/>
    </row>
    <row r="2644" spans="2:17">
      <c r="B2644"/>
      <c r="C2644"/>
      <c r="D2644"/>
      <c r="E2644"/>
      <c r="F2644"/>
      <c r="G2644"/>
      <c r="H2644"/>
      <c r="I2644"/>
      <c r="J2644"/>
      <c r="K2644"/>
      <c r="L2644"/>
      <c r="M2644"/>
      <c r="N2644"/>
      <c r="O2644"/>
      <c r="P2644"/>
      <c r="Q2644"/>
    </row>
    <row r="2645" spans="2:17">
      <c r="B2645"/>
      <c r="C2645"/>
      <c r="D2645"/>
      <c r="E2645"/>
      <c r="F2645"/>
      <c r="G2645"/>
      <c r="H2645"/>
      <c r="I2645"/>
      <c r="J2645"/>
      <c r="K2645"/>
      <c r="L2645"/>
      <c r="M2645"/>
      <c r="N2645"/>
      <c r="O2645"/>
      <c r="P2645"/>
      <c r="Q2645"/>
    </row>
    <row r="2646" spans="2:17">
      <c r="B2646"/>
      <c r="C2646"/>
      <c r="D2646"/>
      <c r="E2646"/>
      <c r="F2646"/>
      <c r="G2646"/>
      <c r="H2646"/>
      <c r="I2646"/>
      <c r="J2646"/>
      <c r="K2646"/>
      <c r="L2646"/>
      <c r="M2646"/>
      <c r="N2646"/>
      <c r="O2646"/>
      <c r="P2646"/>
      <c r="Q2646"/>
    </row>
    <row r="2647" spans="2:17">
      <c r="B2647"/>
      <c r="C2647"/>
      <c r="D2647"/>
      <c r="E2647"/>
      <c r="F2647"/>
      <c r="G2647"/>
      <c r="H2647"/>
      <c r="I2647"/>
      <c r="J2647"/>
      <c r="K2647"/>
      <c r="L2647"/>
      <c r="M2647"/>
      <c r="N2647"/>
      <c r="O2647"/>
      <c r="P2647"/>
      <c r="Q2647"/>
    </row>
    <row r="2648" spans="2:17">
      <c r="B2648"/>
      <c r="C2648"/>
      <c r="D2648"/>
      <c r="E2648"/>
      <c r="F2648"/>
      <c r="G2648"/>
      <c r="H2648"/>
      <c r="I2648"/>
      <c r="J2648"/>
      <c r="K2648"/>
      <c r="L2648"/>
      <c r="M2648"/>
      <c r="N2648"/>
      <c r="O2648"/>
      <c r="P2648"/>
      <c r="Q2648"/>
    </row>
    <row r="2649" spans="2:17">
      <c r="B2649"/>
      <c r="C2649"/>
      <c r="D2649"/>
      <c r="E2649"/>
      <c r="F2649"/>
      <c r="G2649"/>
      <c r="H2649"/>
      <c r="I2649"/>
      <c r="J2649"/>
      <c r="K2649"/>
      <c r="L2649"/>
      <c r="M2649"/>
      <c r="N2649"/>
      <c r="O2649"/>
      <c r="P2649"/>
      <c r="Q2649"/>
    </row>
    <row r="2650" spans="2:17">
      <c r="B2650"/>
      <c r="C2650"/>
      <c r="D2650"/>
      <c r="E2650"/>
      <c r="F2650"/>
      <c r="G2650"/>
      <c r="H2650"/>
      <c r="I2650"/>
      <c r="J2650"/>
      <c r="K2650"/>
      <c r="L2650"/>
      <c r="M2650"/>
      <c r="N2650"/>
      <c r="O2650"/>
      <c r="P2650"/>
      <c r="Q2650"/>
    </row>
    <row r="2651" spans="2:17">
      <c r="B2651"/>
      <c r="C2651"/>
      <c r="D2651"/>
      <c r="E2651"/>
      <c r="F2651"/>
      <c r="G2651"/>
      <c r="H2651"/>
      <c r="I2651"/>
      <c r="J2651"/>
      <c r="K2651"/>
      <c r="L2651"/>
      <c r="M2651"/>
      <c r="N2651"/>
      <c r="O2651"/>
      <c r="P2651"/>
      <c r="Q2651"/>
    </row>
    <row r="2652" spans="2:17">
      <c r="B2652"/>
      <c r="C2652"/>
      <c r="D2652"/>
      <c r="E2652"/>
      <c r="F2652"/>
      <c r="G2652"/>
      <c r="H2652"/>
      <c r="I2652"/>
      <c r="J2652"/>
      <c r="K2652"/>
      <c r="L2652"/>
      <c r="M2652"/>
      <c r="N2652"/>
      <c r="O2652"/>
      <c r="P2652"/>
      <c r="Q2652"/>
    </row>
    <row r="2653" spans="2:17">
      <c r="B2653"/>
      <c r="C2653"/>
      <c r="D2653"/>
      <c r="E2653"/>
      <c r="F2653"/>
      <c r="G2653"/>
      <c r="H2653"/>
      <c r="I2653"/>
      <c r="J2653"/>
      <c r="K2653"/>
      <c r="L2653"/>
      <c r="M2653"/>
      <c r="N2653"/>
      <c r="O2653"/>
      <c r="P2653"/>
      <c r="Q2653"/>
    </row>
    <row r="2654" spans="2:17">
      <c r="B2654"/>
      <c r="C2654"/>
      <c r="D2654"/>
      <c r="E2654"/>
      <c r="F2654"/>
      <c r="G2654"/>
      <c r="H2654"/>
      <c r="I2654"/>
      <c r="J2654"/>
      <c r="K2654"/>
      <c r="L2654"/>
      <c r="M2654"/>
      <c r="N2654"/>
      <c r="O2654"/>
      <c r="P2654"/>
      <c r="Q2654"/>
    </row>
    <row r="2655" spans="2:17">
      <c r="B2655"/>
      <c r="C2655"/>
      <c r="D2655"/>
      <c r="E2655"/>
      <c r="F2655"/>
      <c r="G2655"/>
      <c r="H2655"/>
      <c r="I2655"/>
      <c r="J2655"/>
      <c r="K2655"/>
      <c r="L2655"/>
      <c r="M2655"/>
      <c r="N2655"/>
      <c r="O2655"/>
      <c r="P2655"/>
      <c r="Q2655"/>
    </row>
    <row r="2656" spans="2:17">
      <c r="B2656"/>
      <c r="C2656"/>
      <c r="D2656"/>
      <c r="E2656"/>
      <c r="F2656"/>
      <c r="G2656"/>
      <c r="H2656"/>
      <c r="I2656"/>
      <c r="J2656"/>
      <c r="K2656"/>
      <c r="L2656"/>
      <c r="M2656"/>
      <c r="N2656"/>
      <c r="O2656"/>
      <c r="P2656"/>
      <c r="Q2656"/>
    </row>
    <row r="2657" spans="2:17">
      <c r="B2657"/>
      <c r="C2657"/>
      <c r="D2657"/>
      <c r="E2657"/>
      <c r="F2657"/>
      <c r="G2657"/>
      <c r="H2657"/>
      <c r="I2657"/>
      <c r="J2657"/>
      <c r="K2657"/>
      <c r="L2657"/>
      <c r="M2657"/>
      <c r="N2657"/>
      <c r="O2657"/>
      <c r="P2657"/>
      <c r="Q2657"/>
    </row>
    <row r="2658" spans="2:17">
      <c r="B2658"/>
      <c r="C2658"/>
      <c r="D2658"/>
      <c r="E2658"/>
      <c r="F2658"/>
      <c r="G2658"/>
      <c r="H2658"/>
      <c r="I2658"/>
      <c r="J2658"/>
      <c r="K2658"/>
      <c r="L2658"/>
      <c r="M2658"/>
      <c r="N2658"/>
      <c r="O2658"/>
      <c r="P2658"/>
      <c r="Q2658"/>
    </row>
    <row r="2659" spans="2:17">
      <c r="B2659"/>
      <c r="C2659"/>
      <c r="D2659"/>
      <c r="E2659"/>
      <c r="F2659"/>
      <c r="G2659"/>
      <c r="H2659"/>
      <c r="I2659"/>
      <c r="J2659"/>
      <c r="K2659"/>
      <c r="L2659"/>
      <c r="M2659"/>
      <c r="N2659"/>
      <c r="O2659"/>
      <c r="P2659"/>
      <c r="Q2659"/>
    </row>
    <row r="2660" spans="2:17">
      <c r="B2660"/>
      <c r="C2660"/>
      <c r="D2660"/>
      <c r="E2660"/>
      <c r="F2660"/>
      <c r="G2660"/>
      <c r="H2660"/>
      <c r="I2660"/>
      <c r="J2660"/>
      <c r="K2660"/>
      <c r="L2660"/>
      <c r="M2660"/>
      <c r="N2660"/>
      <c r="O2660"/>
      <c r="P2660"/>
      <c r="Q2660"/>
    </row>
    <row r="2661" spans="2:17">
      <c r="B2661"/>
      <c r="C2661"/>
      <c r="D2661"/>
      <c r="E2661"/>
      <c r="F2661"/>
      <c r="G2661"/>
      <c r="H2661"/>
      <c r="I2661"/>
      <c r="J2661"/>
      <c r="K2661"/>
      <c r="L2661"/>
      <c r="M2661"/>
      <c r="N2661"/>
      <c r="O2661"/>
      <c r="P2661"/>
      <c r="Q2661"/>
    </row>
    <row r="2662" spans="2:17">
      <c r="B2662"/>
      <c r="C2662"/>
      <c r="D2662"/>
      <c r="E2662"/>
      <c r="F2662"/>
      <c r="G2662"/>
      <c r="H2662"/>
      <c r="I2662"/>
      <c r="J2662"/>
      <c r="K2662"/>
      <c r="L2662"/>
      <c r="M2662"/>
      <c r="N2662"/>
      <c r="O2662"/>
      <c r="P2662"/>
      <c r="Q2662"/>
    </row>
    <row r="2663" spans="2:17">
      <c r="B2663"/>
      <c r="C2663"/>
      <c r="D2663"/>
      <c r="E2663"/>
      <c r="F2663"/>
      <c r="G2663"/>
      <c r="H2663"/>
      <c r="I2663"/>
      <c r="J2663"/>
      <c r="K2663"/>
      <c r="L2663"/>
      <c r="M2663"/>
      <c r="N2663"/>
      <c r="O2663"/>
      <c r="P2663"/>
      <c r="Q2663"/>
    </row>
    <row r="2664" spans="2:17">
      <c r="B2664"/>
      <c r="C2664"/>
      <c r="D2664"/>
      <c r="E2664"/>
      <c r="F2664"/>
      <c r="G2664"/>
      <c r="H2664"/>
      <c r="I2664"/>
      <c r="J2664"/>
      <c r="K2664"/>
      <c r="L2664"/>
      <c r="M2664"/>
      <c r="N2664"/>
      <c r="O2664"/>
      <c r="P2664"/>
      <c r="Q2664"/>
    </row>
    <row r="2665" spans="2:17">
      <c r="B2665"/>
      <c r="C2665"/>
      <c r="D2665"/>
      <c r="E2665"/>
      <c r="F2665"/>
      <c r="G2665"/>
      <c r="H2665"/>
      <c r="I2665"/>
      <c r="J2665"/>
      <c r="K2665"/>
      <c r="L2665"/>
      <c r="M2665"/>
      <c r="N2665"/>
      <c r="O2665"/>
      <c r="P2665"/>
      <c r="Q2665"/>
    </row>
    <row r="2666" spans="2:17">
      <c r="B2666"/>
      <c r="C2666"/>
      <c r="D2666"/>
      <c r="E2666"/>
      <c r="F2666"/>
      <c r="G2666"/>
      <c r="H2666"/>
      <c r="I2666"/>
      <c r="J2666"/>
      <c r="K2666"/>
      <c r="L2666"/>
      <c r="M2666"/>
      <c r="N2666"/>
      <c r="O2666"/>
      <c r="P2666"/>
      <c r="Q2666"/>
    </row>
    <row r="2667" spans="2:17">
      <c r="B2667"/>
      <c r="C2667"/>
      <c r="D2667"/>
      <c r="E2667"/>
      <c r="F2667"/>
      <c r="G2667"/>
      <c r="H2667"/>
      <c r="I2667"/>
      <c r="J2667"/>
      <c r="K2667"/>
      <c r="L2667"/>
      <c r="M2667"/>
      <c r="N2667"/>
      <c r="O2667"/>
      <c r="P2667"/>
      <c r="Q2667"/>
    </row>
    <row r="2668" spans="2:17">
      <c r="B2668"/>
      <c r="C2668"/>
      <c r="D2668"/>
      <c r="E2668"/>
      <c r="F2668"/>
      <c r="G2668"/>
      <c r="H2668"/>
      <c r="I2668"/>
      <c r="J2668"/>
      <c r="K2668"/>
      <c r="L2668"/>
      <c r="M2668"/>
      <c r="N2668"/>
      <c r="O2668"/>
      <c r="P2668"/>
      <c r="Q2668"/>
    </row>
    <row r="2669" spans="2:17">
      <c r="B2669"/>
      <c r="C2669"/>
      <c r="D2669"/>
      <c r="E2669"/>
      <c r="F2669"/>
      <c r="G2669"/>
      <c r="H2669"/>
      <c r="I2669"/>
      <c r="J2669"/>
      <c r="K2669"/>
      <c r="L2669"/>
      <c r="M2669"/>
      <c r="N2669"/>
      <c r="O2669"/>
      <c r="P2669"/>
      <c r="Q2669"/>
    </row>
    <row r="2670" spans="2:17">
      <c r="B2670"/>
      <c r="C2670"/>
      <c r="D2670"/>
      <c r="E2670"/>
      <c r="F2670"/>
      <c r="G2670"/>
      <c r="H2670"/>
      <c r="I2670"/>
      <c r="J2670"/>
      <c r="K2670"/>
      <c r="L2670"/>
      <c r="M2670"/>
      <c r="N2670"/>
      <c r="O2670"/>
      <c r="P2670"/>
      <c r="Q2670"/>
    </row>
    <row r="2671" spans="2:17">
      <c r="B2671"/>
      <c r="C2671"/>
      <c r="D2671"/>
      <c r="E2671"/>
      <c r="F2671"/>
      <c r="G2671"/>
      <c r="H2671"/>
      <c r="I2671"/>
      <c r="J2671"/>
      <c r="K2671"/>
      <c r="L2671"/>
      <c r="M2671"/>
      <c r="N2671"/>
      <c r="O2671"/>
      <c r="P2671"/>
      <c r="Q2671"/>
    </row>
    <row r="2672" spans="2:17">
      <c r="B2672"/>
      <c r="C2672"/>
      <c r="D2672"/>
      <c r="E2672"/>
      <c r="F2672"/>
      <c r="G2672"/>
      <c r="H2672"/>
      <c r="I2672"/>
      <c r="J2672"/>
      <c r="K2672"/>
      <c r="L2672"/>
      <c r="M2672"/>
      <c r="N2672"/>
      <c r="O2672"/>
      <c r="P2672"/>
      <c r="Q2672"/>
    </row>
    <row r="2673" spans="2:17">
      <c r="B2673"/>
      <c r="C2673"/>
      <c r="D2673"/>
      <c r="E2673"/>
      <c r="F2673"/>
      <c r="G2673"/>
      <c r="H2673"/>
      <c r="I2673"/>
      <c r="J2673"/>
      <c r="K2673"/>
      <c r="L2673"/>
      <c r="M2673"/>
      <c r="N2673"/>
      <c r="O2673"/>
      <c r="P2673"/>
      <c r="Q2673"/>
    </row>
    <row r="2674" spans="2:17">
      <c r="B2674"/>
      <c r="C2674"/>
      <c r="D2674"/>
      <c r="E2674"/>
      <c r="F2674"/>
      <c r="G2674"/>
      <c r="H2674"/>
      <c r="I2674"/>
      <c r="J2674"/>
      <c r="K2674"/>
      <c r="L2674"/>
      <c r="M2674"/>
      <c r="N2674"/>
      <c r="O2674"/>
      <c r="P2674"/>
      <c r="Q2674"/>
    </row>
    <row r="2675" spans="2:17">
      <c r="B2675"/>
      <c r="C2675"/>
      <c r="D2675"/>
      <c r="E2675"/>
      <c r="F2675"/>
      <c r="G2675"/>
      <c r="H2675"/>
      <c r="I2675"/>
      <c r="J2675"/>
      <c r="K2675"/>
      <c r="L2675"/>
      <c r="M2675"/>
      <c r="N2675"/>
      <c r="O2675"/>
      <c r="P2675"/>
      <c r="Q2675"/>
    </row>
    <row r="2676" spans="2:17">
      <c r="B2676"/>
      <c r="C2676"/>
      <c r="D2676"/>
      <c r="E2676"/>
      <c r="F2676"/>
      <c r="G2676"/>
      <c r="H2676"/>
      <c r="I2676"/>
      <c r="J2676"/>
      <c r="K2676"/>
      <c r="L2676"/>
      <c r="M2676"/>
      <c r="N2676"/>
      <c r="O2676"/>
      <c r="P2676"/>
      <c r="Q2676"/>
    </row>
    <row r="2677" spans="2:17">
      <c r="B2677"/>
      <c r="C2677"/>
      <c r="D2677"/>
      <c r="E2677"/>
      <c r="F2677"/>
      <c r="G2677"/>
      <c r="H2677"/>
      <c r="I2677"/>
      <c r="J2677"/>
      <c r="K2677"/>
      <c r="L2677"/>
      <c r="M2677"/>
      <c r="N2677"/>
      <c r="O2677"/>
      <c r="P2677"/>
      <c r="Q2677"/>
    </row>
    <row r="2678" spans="2:17">
      <c r="B2678"/>
      <c r="C2678"/>
      <c r="D2678"/>
      <c r="E2678"/>
      <c r="F2678"/>
      <c r="G2678"/>
      <c r="H2678"/>
      <c r="I2678"/>
      <c r="J2678"/>
      <c r="K2678"/>
      <c r="L2678"/>
      <c r="M2678"/>
      <c r="N2678"/>
      <c r="O2678"/>
      <c r="P2678"/>
      <c r="Q2678"/>
    </row>
    <row r="2679" spans="2:17">
      <c r="B2679"/>
      <c r="C2679"/>
      <c r="D2679"/>
      <c r="E2679"/>
      <c r="F2679"/>
      <c r="G2679"/>
      <c r="H2679"/>
      <c r="I2679"/>
      <c r="J2679"/>
      <c r="K2679"/>
      <c r="L2679"/>
      <c r="M2679"/>
      <c r="N2679"/>
      <c r="O2679"/>
      <c r="P2679"/>
      <c r="Q2679"/>
    </row>
    <row r="2680" spans="2:17">
      <c r="B2680"/>
      <c r="C2680"/>
      <c r="D2680"/>
      <c r="E2680"/>
      <c r="F2680"/>
      <c r="G2680"/>
      <c r="H2680"/>
      <c r="I2680"/>
      <c r="J2680"/>
      <c r="K2680"/>
      <c r="L2680"/>
      <c r="M2680"/>
      <c r="N2680"/>
      <c r="O2680"/>
      <c r="P2680"/>
      <c r="Q2680"/>
    </row>
    <row r="2681" spans="2:17">
      <c r="B2681"/>
      <c r="C2681"/>
      <c r="D2681"/>
      <c r="E2681"/>
      <c r="F2681"/>
      <c r="G2681"/>
      <c r="H2681"/>
      <c r="I2681"/>
      <c r="J2681"/>
      <c r="K2681"/>
      <c r="L2681"/>
      <c r="M2681"/>
      <c r="N2681"/>
      <c r="O2681"/>
      <c r="P2681"/>
      <c r="Q2681"/>
    </row>
    <row r="2682" spans="2:17">
      <c r="B2682"/>
      <c r="C2682"/>
      <c r="D2682"/>
      <c r="E2682"/>
      <c r="F2682"/>
      <c r="G2682"/>
      <c r="H2682"/>
      <c r="I2682"/>
      <c r="J2682"/>
      <c r="K2682"/>
      <c r="L2682"/>
      <c r="M2682"/>
      <c r="N2682"/>
      <c r="O2682"/>
      <c r="P2682"/>
      <c r="Q2682"/>
    </row>
    <row r="2683" spans="2:17">
      <c r="B2683"/>
      <c r="C2683"/>
      <c r="D2683"/>
      <c r="E2683"/>
      <c r="F2683"/>
      <c r="G2683"/>
      <c r="H2683"/>
      <c r="I2683"/>
      <c r="J2683"/>
      <c r="K2683"/>
      <c r="L2683"/>
      <c r="M2683"/>
      <c r="N2683"/>
      <c r="O2683"/>
      <c r="P2683"/>
      <c r="Q2683"/>
    </row>
    <row r="2684" spans="2:17">
      <c r="B2684"/>
      <c r="C2684"/>
      <c r="D2684"/>
      <c r="E2684"/>
      <c r="F2684"/>
      <c r="G2684"/>
      <c r="H2684"/>
      <c r="I2684"/>
      <c r="J2684"/>
      <c r="K2684"/>
      <c r="L2684"/>
      <c r="M2684"/>
      <c r="N2684"/>
      <c r="O2684"/>
      <c r="P2684"/>
      <c r="Q2684"/>
    </row>
    <row r="2685" spans="2:17">
      <c r="B2685"/>
      <c r="C2685"/>
      <c r="D2685"/>
      <c r="E2685"/>
      <c r="F2685"/>
      <c r="G2685"/>
      <c r="H2685"/>
      <c r="I2685"/>
      <c r="J2685"/>
      <c r="K2685"/>
      <c r="L2685"/>
      <c r="M2685"/>
      <c r="N2685"/>
      <c r="O2685"/>
      <c r="P2685"/>
      <c r="Q2685"/>
    </row>
    <row r="2686" spans="2:17">
      <c r="B2686"/>
      <c r="C2686"/>
      <c r="D2686"/>
      <c r="E2686"/>
      <c r="F2686"/>
      <c r="G2686"/>
      <c r="H2686"/>
      <c r="I2686"/>
      <c r="J2686"/>
      <c r="K2686"/>
      <c r="L2686"/>
      <c r="M2686"/>
      <c r="N2686"/>
      <c r="O2686"/>
      <c r="P2686"/>
      <c r="Q2686"/>
    </row>
    <row r="2687" spans="2:17">
      <c r="B2687"/>
      <c r="C2687"/>
      <c r="D2687"/>
      <c r="E2687"/>
      <c r="F2687"/>
      <c r="G2687"/>
      <c r="H2687"/>
      <c r="I2687"/>
      <c r="J2687"/>
      <c r="K2687"/>
      <c r="L2687"/>
      <c r="M2687"/>
      <c r="N2687"/>
      <c r="O2687"/>
      <c r="P2687"/>
      <c r="Q2687"/>
    </row>
    <row r="2688" spans="2:17">
      <c r="B2688"/>
      <c r="C2688"/>
      <c r="D2688"/>
      <c r="E2688"/>
      <c r="F2688"/>
      <c r="G2688"/>
      <c r="H2688"/>
      <c r="I2688"/>
      <c r="J2688"/>
      <c r="K2688"/>
      <c r="L2688"/>
      <c r="M2688"/>
      <c r="N2688"/>
      <c r="O2688"/>
      <c r="P2688"/>
      <c r="Q2688"/>
    </row>
    <row r="2689" spans="2:17">
      <c r="B2689"/>
      <c r="C2689"/>
      <c r="D2689"/>
      <c r="E2689"/>
      <c r="F2689"/>
      <c r="G2689"/>
      <c r="H2689"/>
      <c r="I2689"/>
      <c r="J2689"/>
      <c r="K2689"/>
      <c r="L2689"/>
      <c r="M2689"/>
      <c r="N2689"/>
      <c r="O2689"/>
      <c r="P2689"/>
      <c r="Q2689"/>
    </row>
    <row r="2690" spans="2:17">
      <c r="B2690"/>
      <c r="C2690"/>
      <c r="D2690"/>
      <c r="E2690"/>
      <c r="F2690"/>
      <c r="G2690"/>
      <c r="H2690"/>
      <c r="I2690"/>
      <c r="J2690"/>
      <c r="K2690"/>
      <c r="L2690"/>
      <c r="M2690"/>
      <c r="N2690"/>
      <c r="O2690"/>
      <c r="P2690"/>
      <c r="Q2690"/>
    </row>
    <row r="2691" spans="2:17">
      <c r="B2691"/>
      <c r="C2691"/>
      <c r="D2691"/>
      <c r="E2691"/>
      <c r="F2691"/>
      <c r="G2691"/>
      <c r="H2691"/>
      <c r="I2691"/>
      <c r="J2691"/>
      <c r="K2691"/>
      <c r="L2691"/>
      <c r="M2691"/>
      <c r="N2691"/>
      <c r="O2691"/>
      <c r="P2691"/>
      <c r="Q2691"/>
    </row>
    <row r="2692" spans="2:17">
      <c r="B2692"/>
      <c r="C2692"/>
      <c r="D2692"/>
      <c r="E2692"/>
      <c r="F2692"/>
      <c r="G2692"/>
      <c r="H2692"/>
      <c r="I2692"/>
      <c r="J2692"/>
      <c r="K2692"/>
      <c r="L2692"/>
      <c r="M2692"/>
      <c r="N2692"/>
      <c r="O2692"/>
      <c r="P2692"/>
      <c r="Q2692"/>
    </row>
    <row r="2693" spans="2:17">
      <c r="B2693"/>
      <c r="C2693"/>
      <c r="D2693"/>
      <c r="E2693"/>
      <c r="F2693"/>
      <c r="G2693"/>
      <c r="H2693"/>
      <c r="I2693"/>
      <c r="J2693"/>
      <c r="K2693"/>
      <c r="L2693"/>
      <c r="M2693"/>
      <c r="N2693"/>
      <c r="O2693"/>
      <c r="P2693"/>
      <c r="Q2693"/>
    </row>
    <row r="2694" spans="2:17">
      <c r="B2694"/>
      <c r="C2694"/>
      <c r="D2694"/>
      <c r="E2694"/>
      <c r="F2694"/>
      <c r="G2694"/>
      <c r="H2694"/>
      <c r="I2694"/>
      <c r="J2694"/>
      <c r="K2694"/>
      <c r="L2694"/>
      <c r="M2694"/>
      <c r="N2694"/>
      <c r="O2694"/>
      <c r="P2694"/>
      <c r="Q2694"/>
    </row>
    <row r="2695" spans="2:17">
      <c r="B2695"/>
      <c r="C2695"/>
      <c r="D2695"/>
      <c r="E2695"/>
      <c r="F2695"/>
      <c r="G2695"/>
      <c r="H2695"/>
      <c r="I2695"/>
      <c r="J2695"/>
      <c r="K2695"/>
      <c r="L2695"/>
      <c r="M2695"/>
      <c r="N2695"/>
      <c r="O2695"/>
      <c r="P2695"/>
      <c r="Q2695"/>
    </row>
    <row r="2696" spans="2:17">
      <c r="B2696"/>
      <c r="C2696"/>
      <c r="D2696"/>
      <c r="E2696"/>
      <c r="F2696"/>
      <c r="G2696"/>
      <c r="H2696"/>
      <c r="I2696"/>
      <c r="J2696"/>
      <c r="K2696"/>
      <c r="L2696"/>
      <c r="M2696"/>
      <c r="N2696"/>
      <c r="O2696"/>
      <c r="P2696"/>
      <c r="Q2696"/>
    </row>
    <row r="2697" spans="2:17">
      <c r="B2697"/>
      <c r="C2697"/>
      <c r="D2697"/>
      <c r="E2697"/>
      <c r="F2697"/>
      <c r="G2697"/>
      <c r="H2697"/>
      <c r="I2697"/>
      <c r="J2697"/>
      <c r="K2697"/>
      <c r="L2697"/>
      <c r="M2697"/>
      <c r="N2697"/>
      <c r="O2697"/>
      <c r="P2697"/>
      <c r="Q2697"/>
    </row>
    <row r="2698" spans="2:17">
      <c r="B2698"/>
      <c r="C2698"/>
      <c r="D2698"/>
      <c r="E2698"/>
      <c r="F2698"/>
      <c r="G2698"/>
      <c r="H2698"/>
      <c r="I2698"/>
      <c r="J2698"/>
      <c r="K2698"/>
      <c r="L2698"/>
      <c r="M2698"/>
      <c r="N2698"/>
      <c r="O2698"/>
      <c r="P2698"/>
      <c r="Q2698"/>
    </row>
    <row r="2699" spans="2:17">
      <c r="B2699"/>
      <c r="C2699"/>
      <c r="D2699"/>
      <c r="E2699"/>
      <c r="F2699"/>
      <c r="G2699"/>
      <c r="H2699"/>
      <c r="I2699"/>
      <c r="J2699"/>
      <c r="K2699"/>
      <c r="L2699"/>
      <c r="M2699"/>
      <c r="N2699"/>
      <c r="O2699"/>
      <c r="P2699"/>
      <c r="Q2699"/>
    </row>
    <row r="2700" spans="2:17">
      <c r="B2700"/>
      <c r="C2700"/>
      <c r="D2700"/>
      <c r="E2700"/>
      <c r="F2700"/>
      <c r="G2700"/>
      <c r="H2700"/>
      <c r="I2700"/>
      <c r="J2700"/>
      <c r="K2700"/>
      <c r="L2700"/>
      <c r="M2700"/>
      <c r="N2700"/>
      <c r="O2700"/>
      <c r="P2700"/>
      <c r="Q2700"/>
    </row>
    <row r="2701" spans="2:17">
      <c r="B2701"/>
      <c r="C2701"/>
      <c r="D2701"/>
      <c r="E2701"/>
      <c r="F2701"/>
      <c r="G2701"/>
      <c r="H2701"/>
      <c r="I2701"/>
      <c r="J2701"/>
      <c r="K2701"/>
      <c r="L2701"/>
      <c r="M2701"/>
      <c r="N2701"/>
      <c r="O2701"/>
      <c r="P2701"/>
      <c r="Q2701"/>
    </row>
    <row r="2702" spans="2:17">
      <c r="B2702"/>
      <c r="C2702"/>
      <c r="D2702"/>
      <c r="E2702"/>
      <c r="F2702"/>
      <c r="G2702"/>
      <c r="H2702"/>
      <c r="I2702"/>
      <c r="J2702"/>
      <c r="K2702"/>
      <c r="L2702"/>
      <c r="M2702"/>
      <c r="N2702"/>
      <c r="O2702"/>
      <c r="P2702"/>
      <c r="Q2702"/>
    </row>
    <row r="2703" spans="2:17">
      <c r="B2703"/>
      <c r="C2703"/>
      <c r="D2703"/>
      <c r="E2703"/>
      <c r="F2703"/>
      <c r="G2703"/>
      <c r="H2703"/>
      <c r="I2703"/>
      <c r="J2703"/>
      <c r="K2703"/>
      <c r="L2703"/>
      <c r="M2703"/>
      <c r="N2703"/>
      <c r="O2703"/>
      <c r="P2703"/>
      <c r="Q2703"/>
    </row>
    <row r="2704" spans="2:17">
      <c r="B2704"/>
      <c r="C2704"/>
      <c r="D2704"/>
      <c r="E2704"/>
      <c r="F2704"/>
      <c r="G2704"/>
      <c r="H2704"/>
      <c r="I2704"/>
      <c r="J2704"/>
      <c r="K2704"/>
      <c r="L2704"/>
      <c r="M2704"/>
      <c r="N2704"/>
      <c r="O2704"/>
      <c r="P2704"/>
      <c r="Q2704"/>
    </row>
    <row r="2705" spans="2:17">
      <c r="B2705"/>
      <c r="C2705"/>
      <c r="D2705"/>
      <c r="E2705"/>
      <c r="F2705"/>
      <c r="G2705"/>
      <c r="H2705"/>
      <c r="I2705"/>
      <c r="J2705"/>
      <c r="K2705"/>
      <c r="L2705"/>
      <c r="M2705"/>
      <c r="N2705"/>
      <c r="O2705"/>
      <c r="P2705"/>
      <c r="Q2705"/>
    </row>
    <row r="2706" spans="2:17">
      <c r="B2706"/>
      <c r="C2706"/>
      <c r="D2706"/>
      <c r="E2706"/>
      <c r="F2706"/>
      <c r="G2706"/>
      <c r="H2706"/>
      <c r="I2706"/>
      <c r="J2706"/>
      <c r="K2706"/>
      <c r="L2706"/>
      <c r="M2706"/>
      <c r="N2706"/>
      <c r="O2706"/>
      <c r="P2706"/>
      <c r="Q2706"/>
    </row>
    <row r="2707" spans="2:17">
      <c r="B2707"/>
      <c r="C2707"/>
      <c r="D2707"/>
      <c r="E2707"/>
      <c r="F2707"/>
      <c r="G2707"/>
      <c r="H2707"/>
      <c r="I2707"/>
      <c r="J2707"/>
      <c r="K2707"/>
      <c r="L2707"/>
      <c r="M2707"/>
      <c r="N2707"/>
      <c r="O2707"/>
      <c r="P2707"/>
      <c r="Q2707"/>
    </row>
    <row r="2708" spans="2:17">
      <c r="B2708"/>
      <c r="C2708"/>
      <c r="D2708"/>
      <c r="E2708"/>
      <c r="F2708"/>
      <c r="G2708"/>
      <c r="H2708"/>
      <c r="I2708"/>
      <c r="J2708"/>
      <c r="K2708"/>
      <c r="L2708"/>
      <c r="M2708"/>
      <c r="N2708"/>
      <c r="O2708"/>
      <c r="P2708"/>
      <c r="Q2708"/>
    </row>
    <row r="2709" spans="2:17">
      <c r="B2709"/>
      <c r="C2709"/>
      <c r="D2709"/>
      <c r="E2709"/>
      <c r="F2709"/>
      <c r="G2709"/>
      <c r="H2709"/>
      <c r="I2709"/>
      <c r="J2709"/>
      <c r="K2709"/>
      <c r="L2709"/>
      <c r="M2709"/>
      <c r="N2709"/>
      <c r="O2709"/>
      <c r="P2709"/>
      <c r="Q2709"/>
    </row>
    <row r="2710" spans="2:17">
      <c r="B2710"/>
      <c r="C2710"/>
      <c r="D2710"/>
      <c r="E2710"/>
      <c r="F2710"/>
      <c r="G2710"/>
      <c r="H2710"/>
      <c r="I2710"/>
      <c r="J2710"/>
      <c r="K2710"/>
      <c r="L2710"/>
      <c r="M2710"/>
      <c r="N2710"/>
      <c r="O2710"/>
      <c r="P2710"/>
      <c r="Q2710"/>
    </row>
    <row r="2711" spans="2:17">
      <c r="B2711"/>
      <c r="C2711"/>
      <c r="D2711"/>
      <c r="E2711"/>
      <c r="F2711"/>
      <c r="G2711"/>
      <c r="H2711"/>
      <c r="I2711"/>
      <c r="J2711"/>
      <c r="K2711"/>
      <c r="L2711"/>
      <c r="M2711"/>
      <c r="N2711"/>
      <c r="O2711"/>
      <c r="P2711"/>
      <c r="Q2711"/>
    </row>
    <row r="2712" spans="2:17">
      <c r="B2712"/>
      <c r="C2712"/>
      <c r="D2712"/>
      <c r="E2712"/>
      <c r="F2712"/>
      <c r="G2712"/>
      <c r="H2712"/>
      <c r="I2712"/>
      <c r="J2712"/>
      <c r="K2712"/>
      <c r="L2712"/>
      <c r="M2712"/>
      <c r="N2712"/>
      <c r="O2712"/>
      <c r="P2712"/>
      <c r="Q2712"/>
    </row>
    <row r="2713" spans="2:17">
      <c r="B2713"/>
      <c r="C2713"/>
      <c r="D2713"/>
      <c r="E2713"/>
      <c r="F2713"/>
      <c r="G2713"/>
      <c r="H2713"/>
      <c r="I2713"/>
      <c r="J2713"/>
      <c r="K2713"/>
      <c r="L2713"/>
      <c r="M2713"/>
      <c r="N2713"/>
      <c r="O2713"/>
      <c r="P2713"/>
      <c r="Q2713"/>
    </row>
    <row r="2714" spans="2:17">
      <c r="B2714"/>
      <c r="C2714"/>
      <c r="D2714"/>
      <c r="E2714"/>
      <c r="F2714"/>
      <c r="G2714"/>
      <c r="H2714"/>
      <c r="I2714"/>
      <c r="J2714"/>
      <c r="K2714"/>
      <c r="L2714"/>
      <c r="M2714"/>
      <c r="N2714"/>
      <c r="O2714"/>
      <c r="P2714"/>
      <c r="Q2714"/>
    </row>
    <row r="2715" spans="2:17">
      <c r="B2715"/>
      <c r="C2715"/>
      <c r="D2715"/>
      <c r="E2715"/>
      <c r="F2715"/>
      <c r="G2715"/>
      <c r="H2715"/>
      <c r="I2715"/>
      <c r="J2715"/>
      <c r="K2715"/>
      <c r="L2715"/>
      <c r="M2715"/>
      <c r="N2715"/>
      <c r="O2715"/>
      <c r="P2715"/>
      <c r="Q2715"/>
    </row>
    <row r="2716" spans="2:17">
      <c r="B2716"/>
      <c r="C2716"/>
      <c r="D2716"/>
      <c r="E2716"/>
      <c r="F2716"/>
      <c r="G2716"/>
      <c r="H2716"/>
      <c r="I2716"/>
      <c r="J2716"/>
      <c r="K2716"/>
      <c r="L2716"/>
      <c r="M2716"/>
      <c r="N2716"/>
      <c r="O2716"/>
      <c r="P2716"/>
      <c r="Q2716"/>
    </row>
    <row r="2717" spans="2:17">
      <c r="B2717"/>
      <c r="C2717"/>
      <c r="D2717"/>
      <c r="E2717"/>
      <c r="F2717"/>
      <c r="G2717"/>
      <c r="H2717"/>
      <c r="I2717"/>
      <c r="J2717"/>
      <c r="K2717"/>
      <c r="L2717"/>
      <c r="M2717"/>
      <c r="N2717"/>
      <c r="O2717"/>
      <c r="P2717"/>
      <c r="Q2717"/>
    </row>
    <row r="2718" spans="2:17">
      <c r="B2718"/>
      <c r="C2718"/>
      <c r="D2718"/>
      <c r="E2718"/>
      <c r="F2718"/>
      <c r="G2718"/>
      <c r="H2718"/>
      <c r="I2718"/>
      <c r="J2718"/>
      <c r="K2718"/>
      <c r="L2718"/>
      <c r="M2718"/>
      <c r="N2718"/>
      <c r="O2718"/>
      <c r="P2718"/>
      <c r="Q2718"/>
    </row>
    <row r="2719" spans="2:17">
      <c r="B2719"/>
      <c r="C2719"/>
      <c r="D2719"/>
      <c r="E2719"/>
      <c r="F2719"/>
      <c r="G2719"/>
      <c r="H2719"/>
      <c r="I2719"/>
      <c r="J2719"/>
      <c r="K2719"/>
      <c r="L2719"/>
      <c r="M2719"/>
      <c r="N2719"/>
      <c r="O2719"/>
      <c r="P2719"/>
      <c r="Q2719"/>
    </row>
    <row r="2720" spans="2:17">
      <c r="B2720"/>
      <c r="C2720"/>
      <c r="D2720"/>
      <c r="E2720"/>
      <c r="F2720"/>
      <c r="G2720"/>
      <c r="H2720"/>
      <c r="I2720"/>
      <c r="J2720"/>
      <c r="K2720"/>
      <c r="L2720"/>
      <c r="M2720"/>
      <c r="N2720"/>
      <c r="O2720"/>
      <c r="P2720"/>
      <c r="Q2720"/>
    </row>
    <row r="2721" spans="2:17">
      <c r="B2721"/>
      <c r="C2721"/>
      <c r="D2721"/>
      <c r="E2721"/>
      <c r="F2721"/>
      <c r="G2721"/>
      <c r="H2721"/>
      <c r="I2721"/>
      <c r="J2721"/>
      <c r="K2721"/>
      <c r="L2721"/>
      <c r="M2721"/>
      <c r="N2721"/>
      <c r="O2721"/>
      <c r="P2721"/>
      <c r="Q2721"/>
    </row>
    <row r="2722" spans="2:17">
      <c r="B2722"/>
      <c r="C2722"/>
      <c r="D2722"/>
      <c r="E2722"/>
      <c r="F2722"/>
      <c r="G2722"/>
      <c r="H2722"/>
      <c r="I2722"/>
      <c r="J2722"/>
      <c r="K2722"/>
      <c r="L2722"/>
      <c r="M2722"/>
      <c r="N2722"/>
      <c r="O2722"/>
      <c r="P2722"/>
      <c r="Q2722"/>
    </row>
    <row r="2723" spans="2:17">
      <c r="B2723"/>
      <c r="C2723"/>
      <c r="D2723"/>
      <c r="E2723"/>
      <c r="F2723"/>
      <c r="G2723"/>
      <c r="H2723"/>
      <c r="I2723"/>
      <c r="J2723"/>
      <c r="K2723"/>
      <c r="L2723"/>
      <c r="M2723"/>
      <c r="N2723"/>
      <c r="O2723"/>
      <c r="P2723"/>
      <c r="Q2723"/>
    </row>
    <row r="2724" spans="2:17">
      <c r="B2724"/>
      <c r="C2724"/>
      <c r="D2724"/>
      <c r="E2724"/>
      <c r="F2724"/>
      <c r="G2724"/>
      <c r="H2724"/>
      <c r="I2724"/>
      <c r="J2724"/>
      <c r="K2724"/>
      <c r="L2724"/>
      <c r="M2724"/>
      <c r="N2724"/>
      <c r="O2724"/>
      <c r="P2724"/>
      <c r="Q2724"/>
    </row>
    <row r="2725" spans="2:17">
      <c r="B2725"/>
      <c r="C2725"/>
      <c r="D2725"/>
      <c r="E2725"/>
      <c r="F2725"/>
      <c r="G2725"/>
      <c r="H2725"/>
      <c r="I2725"/>
      <c r="J2725"/>
      <c r="K2725"/>
      <c r="L2725"/>
      <c r="M2725"/>
      <c r="N2725"/>
      <c r="O2725"/>
      <c r="P2725"/>
      <c r="Q2725"/>
    </row>
    <row r="2726" spans="2:17">
      <c r="B2726"/>
      <c r="C2726"/>
      <c r="D2726"/>
      <c r="E2726"/>
      <c r="F2726"/>
      <c r="G2726"/>
      <c r="H2726"/>
      <c r="I2726"/>
      <c r="J2726"/>
      <c r="K2726"/>
      <c r="L2726"/>
      <c r="M2726"/>
      <c r="N2726"/>
      <c r="O2726"/>
      <c r="P2726"/>
      <c r="Q2726"/>
    </row>
    <row r="2727" spans="2:17">
      <c r="B2727"/>
      <c r="C2727"/>
      <c r="D2727"/>
      <c r="E2727"/>
      <c r="F2727"/>
      <c r="G2727"/>
      <c r="H2727"/>
      <c r="I2727"/>
      <c r="J2727"/>
      <c r="K2727"/>
      <c r="L2727"/>
      <c r="M2727"/>
      <c r="N2727"/>
      <c r="O2727"/>
      <c r="P2727"/>
      <c r="Q2727"/>
    </row>
    <row r="2728" spans="2:17">
      <c r="B2728"/>
      <c r="C2728"/>
      <c r="D2728"/>
      <c r="E2728"/>
      <c r="F2728"/>
      <c r="G2728"/>
      <c r="H2728"/>
      <c r="I2728"/>
      <c r="J2728"/>
      <c r="K2728"/>
      <c r="L2728"/>
      <c r="M2728"/>
      <c r="N2728"/>
      <c r="O2728"/>
      <c r="P2728"/>
      <c r="Q2728"/>
    </row>
    <row r="2729" spans="2:17">
      <c r="B2729"/>
      <c r="C2729"/>
      <c r="D2729"/>
      <c r="E2729"/>
      <c r="F2729"/>
      <c r="G2729"/>
      <c r="H2729"/>
      <c r="I2729"/>
      <c r="J2729"/>
      <c r="K2729"/>
      <c r="L2729"/>
      <c r="M2729"/>
      <c r="N2729"/>
      <c r="O2729"/>
      <c r="P2729"/>
      <c r="Q2729"/>
    </row>
    <row r="2730" spans="2:17">
      <c r="B2730"/>
      <c r="C2730"/>
      <c r="D2730"/>
      <c r="E2730"/>
      <c r="F2730"/>
      <c r="G2730"/>
      <c r="H2730"/>
      <c r="I2730"/>
      <c r="J2730"/>
      <c r="K2730"/>
      <c r="L2730"/>
      <c r="M2730"/>
      <c r="N2730"/>
      <c r="O2730"/>
      <c r="P2730"/>
      <c r="Q2730"/>
    </row>
    <row r="2731" spans="2:17">
      <c r="B2731"/>
      <c r="C2731"/>
      <c r="D2731"/>
      <c r="E2731"/>
      <c r="F2731"/>
      <c r="G2731"/>
      <c r="H2731"/>
      <c r="I2731"/>
      <c r="J2731"/>
      <c r="K2731"/>
      <c r="L2731"/>
      <c r="M2731"/>
      <c r="N2731"/>
      <c r="O2731"/>
      <c r="P2731"/>
      <c r="Q2731"/>
    </row>
    <row r="2732" spans="2:17">
      <c r="B2732"/>
      <c r="C2732"/>
      <c r="D2732"/>
      <c r="E2732"/>
      <c r="F2732"/>
      <c r="G2732"/>
      <c r="H2732"/>
      <c r="I2732"/>
      <c r="J2732"/>
      <c r="K2732"/>
      <c r="L2732"/>
      <c r="M2732"/>
      <c r="N2732"/>
      <c r="O2732"/>
      <c r="P2732"/>
      <c r="Q2732"/>
    </row>
    <row r="2733" spans="2:17">
      <c r="B2733"/>
      <c r="C2733"/>
      <c r="D2733"/>
      <c r="E2733"/>
      <c r="F2733"/>
      <c r="G2733"/>
      <c r="H2733"/>
      <c r="I2733"/>
      <c r="J2733"/>
      <c r="K2733"/>
      <c r="L2733"/>
      <c r="M2733"/>
      <c r="N2733"/>
      <c r="O2733"/>
      <c r="P2733"/>
      <c r="Q2733"/>
    </row>
    <row r="2734" spans="2:17">
      <c r="B2734"/>
      <c r="C2734"/>
      <c r="D2734"/>
      <c r="E2734"/>
      <c r="F2734"/>
      <c r="G2734"/>
      <c r="H2734"/>
      <c r="I2734"/>
      <c r="J2734"/>
      <c r="K2734"/>
      <c r="L2734"/>
      <c r="M2734"/>
      <c r="N2734"/>
      <c r="O2734"/>
      <c r="P2734"/>
      <c r="Q2734"/>
    </row>
    <row r="2735" spans="2:17">
      <c r="B2735"/>
      <c r="C2735"/>
      <c r="D2735"/>
      <c r="E2735"/>
      <c r="F2735"/>
      <c r="G2735"/>
      <c r="H2735"/>
      <c r="I2735"/>
      <c r="J2735"/>
      <c r="K2735"/>
      <c r="L2735"/>
      <c r="M2735"/>
      <c r="N2735"/>
      <c r="O2735"/>
      <c r="P2735"/>
      <c r="Q2735"/>
    </row>
    <row r="2736" spans="2:17">
      <c r="B2736"/>
      <c r="C2736"/>
      <c r="D2736"/>
      <c r="E2736"/>
      <c r="F2736"/>
      <c r="G2736"/>
      <c r="H2736"/>
      <c r="I2736"/>
      <c r="J2736"/>
      <c r="K2736"/>
      <c r="L2736"/>
      <c r="M2736"/>
      <c r="N2736"/>
      <c r="O2736"/>
      <c r="P2736"/>
      <c r="Q2736"/>
    </row>
    <row r="2737" spans="2:17">
      <c r="B2737"/>
      <c r="C2737"/>
      <c r="D2737"/>
      <c r="E2737"/>
      <c r="F2737"/>
      <c r="G2737"/>
      <c r="H2737"/>
      <c r="I2737"/>
      <c r="J2737"/>
      <c r="K2737"/>
      <c r="L2737"/>
      <c r="M2737"/>
      <c r="N2737"/>
      <c r="O2737"/>
      <c r="P2737"/>
      <c r="Q2737"/>
    </row>
    <row r="2738" spans="2:17">
      <c r="B2738"/>
      <c r="C2738"/>
      <c r="D2738"/>
      <c r="E2738"/>
      <c r="F2738"/>
      <c r="G2738"/>
      <c r="H2738"/>
      <c r="I2738"/>
      <c r="J2738"/>
      <c r="K2738"/>
      <c r="L2738"/>
      <c r="M2738"/>
      <c r="N2738"/>
      <c r="O2738"/>
      <c r="P2738"/>
      <c r="Q2738"/>
    </row>
    <row r="2739" spans="2:17">
      <c r="B2739"/>
      <c r="C2739"/>
      <c r="D2739"/>
      <c r="E2739"/>
      <c r="F2739"/>
      <c r="G2739"/>
      <c r="H2739"/>
      <c r="I2739"/>
      <c r="J2739"/>
      <c r="K2739"/>
      <c r="L2739"/>
      <c r="M2739"/>
      <c r="N2739"/>
      <c r="O2739"/>
      <c r="P2739"/>
      <c r="Q2739"/>
    </row>
    <row r="2740" spans="2:17">
      <c r="B2740"/>
      <c r="C2740"/>
      <c r="D2740"/>
      <c r="E2740"/>
      <c r="F2740"/>
      <c r="G2740"/>
      <c r="H2740"/>
      <c r="I2740"/>
      <c r="J2740"/>
      <c r="K2740"/>
      <c r="L2740"/>
      <c r="M2740"/>
      <c r="N2740"/>
      <c r="O2740"/>
      <c r="P2740"/>
      <c r="Q2740"/>
    </row>
    <row r="2741" spans="2:17">
      <c r="B2741"/>
      <c r="C2741"/>
      <c r="D2741"/>
      <c r="E2741"/>
      <c r="F2741"/>
      <c r="G2741"/>
      <c r="H2741"/>
      <c r="I2741"/>
      <c r="J2741"/>
      <c r="K2741"/>
      <c r="L2741"/>
      <c r="M2741"/>
      <c r="N2741"/>
      <c r="O2741"/>
      <c r="P2741"/>
      <c r="Q2741"/>
    </row>
    <row r="2742" spans="2:17">
      <c r="B2742"/>
      <c r="C2742"/>
      <c r="D2742"/>
      <c r="E2742"/>
      <c r="F2742"/>
      <c r="G2742"/>
      <c r="H2742"/>
      <c r="I2742"/>
      <c r="J2742"/>
      <c r="K2742"/>
      <c r="L2742"/>
      <c r="M2742"/>
      <c r="N2742"/>
      <c r="O2742"/>
      <c r="P2742"/>
      <c r="Q2742"/>
    </row>
    <row r="2743" spans="2:17">
      <c r="B2743"/>
      <c r="C2743"/>
      <c r="D2743"/>
      <c r="E2743"/>
      <c r="F2743"/>
      <c r="G2743"/>
      <c r="H2743"/>
      <c r="I2743"/>
      <c r="J2743"/>
      <c r="K2743"/>
      <c r="L2743"/>
      <c r="M2743"/>
      <c r="N2743"/>
      <c r="O2743"/>
      <c r="P2743"/>
      <c r="Q2743"/>
    </row>
    <row r="2744" spans="2:17">
      <c r="B2744"/>
      <c r="C2744"/>
      <c r="D2744"/>
      <c r="E2744"/>
      <c r="F2744"/>
      <c r="G2744"/>
      <c r="H2744"/>
      <c r="I2744"/>
      <c r="J2744"/>
      <c r="K2744"/>
      <c r="L2744"/>
      <c r="M2744"/>
      <c r="N2744"/>
      <c r="O2744"/>
      <c r="P2744"/>
      <c r="Q2744"/>
    </row>
    <row r="2745" spans="2:17">
      <c r="B2745"/>
      <c r="C2745"/>
      <c r="D2745"/>
      <c r="E2745"/>
      <c r="F2745"/>
      <c r="G2745"/>
      <c r="H2745"/>
      <c r="I2745"/>
      <c r="J2745"/>
      <c r="K2745"/>
      <c r="L2745"/>
      <c r="M2745"/>
      <c r="N2745"/>
      <c r="O2745"/>
      <c r="P2745"/>
      <c r="Q2745"/>
    </row>
    <row r="2746" spans="2:17">
      <c r="B2746"/>
      <c r="C2746"/>
      <c r="D2746"/>
      <c r="E2746"/>
      <c r="F2746"/>
      <c r="G2746"/>
      <c r="H2746"/>
      <c r="I2746"/>
      <c r="J2746"/>
      <c r="K2746"/>
      <c r="L2746"/>
      <c r="M2746"/>
      <c r="N2746"/>
      <c r="O2746"/>
      <c r="P2746"/>
      <c r="Q2746"/>
    </row>
    <row r="2747" spans="2:17">
      <c r="B2747"/>
      <c r="C2747"/>
      <c r="D2747"/>
      <c r="E2747"/>
      <c r="F2747"/>
      <c r="G2747"/>
      <c r="H2747"/>
      <c r="I2747"/>
      <c r="J2747"/>
      <c r="K2747"/>
      <c r="L2747"/>
      <c r="M2747"/>
      <c r="N2747"/>
      <c r="O2747"/>
      <c r="P2747"/>
      <c r="Q2747"/>
    </row>
    <row r="2748" spans="2:17">
      <c r="B2748"/>
      <c r="C2748"/>
      <c r="D2748"/>
      <c r="E2748"/>
      <c r="F2748"/>
      <c r="G2748"/>
      <c r="H2748"/>
      <c r="I2748"/>
      <c r="J2748"/>
      <c r="K2748"/>
      <c r="L2748"/>
      <c r="M2748"/>
      <c r="N2748"/>
      <c r="O2748"/>
      <c r="P2748"/>
      <c r="Q2748"/>
    </row>
    <row r="2749" spans="2:17">
      <c r="B2749"/>
      <c r="C2749"/>
      <c r="D2749"/>
      <c r="E2749"/>
      <c r="F2749"/>
      <c r="G2749"/>
      <c r="H2749"/>
      <c r="I2749"/>
      <c r="J2749"/>
      <c r="K2749"/>
      <c r="L2749"/>
      <c r="M2749"/>
      <c r="N2749"/>
      <c r="O2749"/>
      <c r="P2749"/>
      <c r="Q2749"/>
    </row>
    <row r="2750" spans="2:17">
      <c r="B2750"/>
      <c r="C2750"/>
      <c r="D2750"/>
      <c r="E2750"/>
      <c r="F2750"/>
      <c r="G2750"/>
      <c r="H2750"/>
      <c r="I2750"/>
      <c r="J2750"/>
      <c r="K2750"/>
      <c r="L2750"/>
      <c r="M2750"/>
      <c r="N2750"/>
      <c r="O2750"/>
      <c r="P2750"/>
      <c r="Q2750"/>
    </row>
    <row r="2751" spans="2:17">
      <c r="B2751"/>
      <c r="C2751"/>
      <c r="D2751"/>
      <c r="E2751"/>
      <c r="F2751"/>
      <c r="G2751"/>
      <c r="H2751"/>
      <c r="I2751"/>
      <c r="J2751"/>
      <c r="K2751"/>
      <c r="L2751"/>
      <c r="M2751"/>
      <c r="N2751"/>
      <c r="O2751"/>
      <c r="P2751"/>
      <c r="Q2751"/>
    </row>
    <row r="2752" spans="2:17">
      <c r="B2752"/>
      <c r="C2752"/>
      <c r="D2752"/>
      <c r="E2752"/>
      <c r="F2752"/>
      <c r="G2752"/>
      <c r="H2752"/>
      <c r="I2752"/>
      <c r="J2752"/>
      <c r="K2752"/>
      <c r="L2752"/>
      <c r="M2752"/>
      <c r="N2752"/>
      <c r="O2752"/>
      <c r="P2752"/>
      <c r="Q2752"/>
    </row>
    <row r="2753" spans="2:17">
      <c r="B2753"/>
      <c r="C2753"/>
      <c r="D2753"/>
      <c r="E2753"/>
      <c r="F2753"/>
      <c r="G2753"/>
      <c r="H2753"/>
      <c r="I2753"/>
      <c r="J2753"/>
      <c r="K2753"/>
      <c r="L2753"/>
      <c r="M2753"/>
      <c r="N2753"/>
      <c r="O2753"/>
      <c r="P2753"/>
      <c r="Q2753"/>
    </row>
    <row r="2754" spans="2:17">
      <c r="B2754"/>
      <c r="C2754"/>
      <c r="D2754"/>
      <c r="E2754"/>
      <c r="F2754"/>
      <c r="G2754"/>
      <c r="H2754"/>
      <c r="I2754"/>
      <c r="J2754"/>
      <c r="K2754"/>
      <c r="L2754"/>
      <c r="M2754"/>
      <c r="N2754"/>
      <c r="O2754"/>
      <c r="P2754"/>
      <c r="Q2754"/>
    </row>
    <row r="2755" spans="2:17">
      <c r="B2755"/>
      <c r="C2755"/>
      <c r="D2755"/>
      <c r="E2755"/>
      <c r="F2755"/>
      <c r="G2755"/>
      <c r="H2755"/>
      <c r="I2755"/>
      <c r="J2755"/>
      <c r="K2755"/>
      <c r="L2755"/>
      <c r="M2755"/>
      <c r="N2755"/>
      <c r="O2755"/>
      <c r="P2755"/>
      <c r="Q2755"/>
    </row>
    <row r="2756" spans="2:17">
      <c r="B2756"/>
      <c r="C2756"/>
      <c r="D2756"/>
      <c r="E2756"/>
      <c r="F2756"/>
      <c r="G2756"/>
      <c r="H2756"/>
      <c r="I2756"/>
      <c r="J2756"/>
      <c r="K2756"/>
      <c r="L2756"/>
      <c r="M2756"/>
      <c r="N2756"/>
      <c r="O2756"/>
      <c r="P2756"/>
      <c r="Q2756"/>
    </row>
    <row r="2757" spans="2:17">
      <c r="B2757"/>
      <c r="C2757"/>
      <c r="D2757"/>
      <c r="E2757"/>
      <c r="F2757"/>
      <c r="G2757"/>
      <c r="H2757"/>
      <c r="I2757"/>
      <c r="J2757"/>
      <c r="K2757"/>
      <c r="L2757"/>
      <c r="M2757"/>
      <c r="N2757"/>
      <c r="O2757"/>
      <c r="P2757"/>
      <c r="Q2757"/>
    </row>
    <row r="2758" spans="2:17">
      <c r="B2758"/>
      <c r="C2758"/>
      <c r="D2758"/>
      <c r="E2758"/>
      <c r="F2758"/>
      <c r="G2758"/>
      <c r="H2758"/>
      <c r="I2758"/>
      <c r="J2758"/>
      <c r="K2758"/>
      <c r="L2758"/>
      <c r="M2758"/>
      <c r="N2758"/>
      <c r="O2758"/>
      <c r="P2758"/>
      <c r="Q2758"/>
    </row>
    <row r="2759" spans="2:17">
      <c r="B2759"/>
      <c r="C2759"/>
      <c r="D2759"/>
      <c r="E2759"/>
      <c r="F2759"/>
      <c r="G2759"/>
      <c r="H2759"/>
      <c r="I2759"/>
      <c r="J2759"/>
      <c r="K2759"/>
      <c r="L2759"/>
      <c r="M2759"/>
      <c r="N2759"/>
      <c r="O2759"/>
      <c r="P2759"/>
      <c r="Q2759"/>
    </row>
    <row r="2760" spans="2:17">
      <c r="B2760"/>
      <c r="C2760"/>
      <c r="D2760"/>
      <c r="E2760"/>
      <c r="F2760"/>
      <c r="G2760"/>
      <c r="H2760"/>
      <c r="I2760"/>
      <c r="J2760"/>
      <c r="K2760"/>
      <c r="L2760"/>
      <c r="M2760"/>
      <c r="N2760"/>
      <c r="O2760"/>
      <c r="P2760"/>
      <c r="Q2760"/>
    </row>
    <row r="2761" spans="2:17">
      <c r="B2761"/>
      <c r="C2761"/>
      <c r="D2761"/>
      <c r="E2761"/>
      <c r="F2761"/>
      <c r="G2761"/>
      <c r="H2761"/>
      <c r="I2761"/>
      <c r="J2761"/>
      <c r="K2761"/>
      <c r="L2761"/>
      <c r="M2761"/>
      <c r="N2761"/>
      <c r="O2761"/>
      <c r="P2761"/>
      <c r="Q2761"/>
    </row>
    <row r="2762" spans="2:17">
      <c r="B2762"/>
      <c r="C2762"/>
      <c r="D2762"/>
      <c r="E2762"/>
      <c r="F2762"/>
      <c r="G2762"/>
      <c r="H2762"/>
      <c r="I2762"/>
      <c r="J2762"/>
      <c r="K2762"/>
      <c r="L2762"/>
      <c r="M2762"/>
      <c r="N2762"/>
      <c r="O2762"/>
      <c r="P2762"/>
      <c r="Q2762"/>
    </row>
    <row r="2763" spans="2:17">
      <c r="B2763"/>
      <c r="C2763"/>
      <c r="D2763"/>
      <c r="E2763"/>
      <c r="F2763"/>
      <c r="G2763"/>
      <c r="H2763"/>
      <c r="I2763"/>
      <c r="J2763"/>
      <c r="K2763"/>
      <c r="L2763"/>
      <c r="M2763"/>
      <c r="N2763"/>
      <c r="O2763"/>
      <c r="P2763"/>
      <c r="Q2763"/>
    </row>
    <row r="2764" spans="2:17">
      <c r="B2764"/>
      <c r="C2764"/>
      <c r="D2764"/>
      <c r="E2764"/>
      <c r="F2764"/>
      <c r="G2764"/>
      <c r="H2764"/>
      <c r="I2764"/>
      <c r="J2764"/>
      <c r="K2764"/>
      <c r="L2764"/>
      <c r="M2764"/>
      <c r="N2764"/>
      <c r="O2764"/>
      <c r="P2764"/>
      <c r="Q2764"/>
    </row>
    <row r="2765" spans="2:17">
      <c r="B2765"/>
      <c r="C2765"/>
      <c r="D2765"/>
      <c r="E2765"/>
      <c r="F2765"/>
      <c r="G2765"/>
      <c r="H2765"/>
      <c r="I2765"/>
      <c r="J2765"/>
      <c r="K2765"/>
      <c r="L2765"/>
      <c r="M2765"/>
      <c r="N2765"/>
      <c r="O2765"/>
      <c r="P2765"/>
      <c r="Q2765"/>
    </row>
    <row r="2766" spans="2:17">
      <c r="B2766"/>
      <c r="C2766"/>
      <c r="D2766"/>
      <c r="E2766"/>
      <c r="F2766"/>
      <c r="G2766"/>
      <c r="H2766"/>
      <c r="I2766"/>
      <c r="J2766"/>
      <c r="K2766"/>
      <c r="L2766"/>
      <c r="M2766"/>
      <c r="N2766"/>
      <c r="O2766"/>
      <c r="P2766"/>
      <c r="Q2766"/>
    </row>
    <row r="2767" spans="2:17">
      <c r="B2767"/>
      <c r="C2767"/>
      <c r="D2767"/>
      <c r="E2767"/>
      <c r="F2767"/>
      <c r="G2767"/>
      <c r="H2767"/>
      <c r="I2767"/>
      <c r="J2767"/>
      <c r="K2767"/>
      <c r="L2767"/>
      <c r="M2767"/>
      <c r="N2767"/>
      <c r="O2767"/>
      <c r="P2767"/>
      <c r="Q2767"/>
    </row>
    <row r="2768" spans="2:17">
      <c r="B2768"/>
      <c r="C2768"/>
      <c r="D2768"/>
      <c r="E2768"/>
      <c r="F2768"/>
      <c r="G2768"/>
      <c r="H2768"/>
      <c r="I2768"/>
      <c r="J2768"/>
      <c r="K2768"/>
      <c r="L2768"/>
      <c r="M2768"/>
      <c r="N2768"/>
      <c r="O2768"/>
      <c r="P2768"/>
      <c r="Q2768"/>
    </row>
    <row r="2769" spans="2:17">
      <c r="B2769"/>
      <c r="C2769"/>
      <c r="D2769"/>
      <c r="E2769"/>
      <c r="F2769"/>
      <c r="G2769"/>
      <c r="H2769"/>
      <c r="I2769"/>
      <c r="J2769"/>
      <c r="K2769"/>
      <c r="L2769"/>
      <c r="M2769"/>
      <c r="N2769"/>
      <c r="O2769"/>
      <c r="P2769"/>
      <c r="Q2769"/>
    </row>
    <row r="2770" spans="2:17">
      <c r="B2770"/>
      <c r="C2770"/>
      <c r="D2770"/>
      <c r="E2770"/>
      <c r="F2770"/>
      <c r="G2770"/>
      <c r="H2770"/>
      <c r="I2770"/>
      <c r="J2770"/>
      <c r="K2770"/>
      <c r="L2770"/>
      <c r="M2770"/>
      <c r="N2770"/>
      <c r="O2770"/>
      <c r="P2770"/>
      <c r="Q2770"/>
    </row>
    <row r="2771" spans="2:17">
      <c r="B2771"/>
      <c r="C2771"/>
      <c r="D2771"/>
      <c r="E2771"/>
      <c r="F2771"/>
      <c r="G2771"/>
      <c r="H2771"/>
      <c r="I2771"/>
      <c r="J2771"/>
      <c r="K2771"/>
      <c r="L2771"/>
      <c r="M2771"/>
      <c r="N2771"/>
      <c r="O2771"/>
      <c r="P2771"/>
      <c r="Q2771"/>
    </row>
    <row r="2772" spans="2:17">
      <c r="B2772"/>
      <c r="C2772"/>
      <c r="D2772"/>
      <c r="E2772"/>
      <c r="F2772"/>
      <c r="G2772"/>
      <c r="H2772"/>
      <c r="I2772"/>
      <c r="J2772"/>
      <c r="K2772"/>
      <c r="L2772"/>
      <c r="M2772"/>
      <c r="N2772"/>
      <c r="O2772"/>
      <c r="P2772"/>
      <c r="Q2772"/>
    </row>
    <row r="2773" spans="2:17">
      <c r="B2773"/>
      <c r="C2773"/>
      <c r="D2773"/>
      <c r="E2773"/>
      <c r="F2773"/>
      <c r="G2773"/>
      <c r="H2773"/>
      <c r="I2773"/>
      <c r="J2773"/>
      <c r="K2773"/>
      <c r="L2773"/>
      <c r="M2773"/>
      <c r="N2773"/>
      <c r="O2773"/>
      <c r="P2773"/>
      <c r="Q2773"/>
    </row>
    <row r="2774" spans="2:17">
      <c r="B2774"/>
      <c r="C2774"/>
      <c r="D2774"/>
      <c r="E2774"/>
      <c r="F2774"/>
      <c r="G2774"/>
      <c r="H2774"/>
      <c r="I2774"/>
      <c r="J2774"/>
      <c r="K2774"/>
      <c r="L2774"/>
      <c r="M2774"/>
      <c r="N2774"/>
      <c r="O2774"/>
      <c r="P2774"/>
      <c r="Q2774"/>
    </row>
    <row r="2775" spans="2:17">
      <c r="B2775"/>
      <c r="C2775"/>
      <c r="D2775"/>
      <c r="E2775"/>
      <c r="F2775"/>
      <c r="G2775"/>
      <c r="H2775"/>
      <c r="I2775"/>
      <c r="J2775"/>
      <c r="K2775"/>
      <c r="L2775"/>
      <c r="M2775"/>
      <c r="N2775"/>
      <c r="O2775"/>
      <c r="P2775"/>
      <c r="Q2775"/>
    </row>
    <row r="2776" spans="2:17">
      <c r="B2776"/>
      <c r="C2776"/>
      <c r="D2776"/>
      <c r="E2776"/>
      <c r="F2776"/>
      <c r="G2776"/>
      <c r="H2776"/>
      <c r="I2776"/>
      <c r="J2776"/>
      <c r="K2776"/>
      <c r="L2776"/>
      <c r="M2776"/>
      <c r="N2776"/>
      <c r="O2776"/>
      <c r="P2776"/>
      <c r="Q2776"/>
    </row>
    <row r="2777" spans="2:17">
      <c r="B2777"/>
      <c r="C2777"/>
      <c r="D2777"/>
      <c r="E2777"/>
      <c r="F2777"/>
      <c r="G2777"/>
      <c r="H2777"/>
      <c r="I2777"/>
      <c r="J2777"/>
      <c r="K2777"/>
      <c r="L2777"/>
      <c r="M2777"/>
      <c r="N2777"/>
      <c r="O2777"/>
      <c r="P2777"/>
      <c r="Q2777"/>
    </row>
    <row r="2778" spans="2:17">
      <c r="B2778"/>
      <c r="C2778"/>
      <c r="D2778"/>
      <c r="E2778"/>
      <c r="F2778"/>
      <c r="G2778"/>
      <c r="H2778"/>
      <c r="I2778"/>
      <c r="J2778"/>
      <c r="K2778"/>
      <c r="L2778"/>
      <c r="M2778"/>
      <c r="N2778"/>
      <c r="O2778"/>
      <c r="P2778"/>
      <c r="Q2778"/>
    </row>
    <row r="2779" spans="2:17">
      <c r="B2779"/>
      <c r="C2779"/>
      <c r="D2779"/>
      <c r="E2779"/>
      <c r="F2779"/>
      <c r="G2779"/>
      <c r="H2779"/>
      <c r="I2779"/>
      <c r="J2779"/>
      <c r="K2779"/>
      <c r="L2779"/>
      <c r="M2779"/>
      <c r="N2779"/>
      <c r="O2779"/>
      <c r="P2779"/>
      <c r="Q2779"/>
    </row>
    <row r="2780" spans="2:17">
      <c r="B2780"/>
      <c r="C2780"/>
      <c r="D2780"/>
      <c r="E2780"/>
      <c r="F2780"/>
      <c r="G2780"/>
      <c r="H2780"/>
      <c r="I2780"/>
      <c r="J2780"/>
      <c r="K2780"/>
      <c r="L2780"/>
      <c r="M2780"/>
      <c r="N2780"/>
      <c r="O2780"/>
      <c r="P2780"/>
      <c r="Q2780"/>
    </row>
    <row r="2781" spans="2:17">
      <c r="B2781"/>
      <c r="C2781"/>
      <c r="D2781"/>
      <c r="E2781"/>
      <c r="F2781"/>
      <c r="G2781"/>
      <c r="H2781"/>
      <c r="I2781"/>
      <c r="J2781"/>
      <c r="K2781"/>
      <c r="L2781"/>
      <c r="M2781"/>
      <c r="N2781"/>
      <c r="O2781"/>
      <c r="P2781"/>
      <c r="Q2781"/>
    </row>
    <row r="2782" spans="2:17">
      <c r="B2782"/>
      <c r="C2782"/>
      <c r="D2782"/>
      <c r="E2782"/>
      <c r="F2782"/>
      <c r="G2782"/>
      <c r="H2782"/>
      <c r="I2782"/>
      <c r="J2782"/>
      <c r="K2782"/>
      <c r="L2782"/>
      <c r="M2782"/>
      <c r="N2782"/>
      <c r="O2782"/>
      <c r="P2782"/>
      <c r="Q2782"/>
    </row>
    <row r="2783" spans="2:17">
      <c r="B2783"/>
      <c r="C2783"/>
      <c r="D2783"/>
      <c r="E2783"/>
      <c r="F2783"/>
      <c r="G2783"/>
      <c r="H2783"/>
      <c r="I2783"/>
      <c r="J2783"/>
      <c r="K2783"/>
      <c r="L2783"/>
      <c r="M2783"/>
      <c r="N2783"/>
      <c r="O2783"/>
      <c r="P2783"/>
      <c r="Q2783"/>
    </row>
    <row r="2784" spans="2:17">
      <c r="B2784"/>
      <c r="C2784"/>
      <c r="D2784"/>
      <c r="E2784"/>
      <c r="F2784"/>
      <c r="G2784"/>
      <c r="H2784"/>
      <c r="I2784"/>
      <c r="J2784"/>
      <c r="K2784"/>
      <c r="L2784"/>
      <c r="M2784"/>
      <c r="N2784"/>
      <c r="O2784"/>
      <c r="P2784"/>
      <c r="Q2784"/>
    </row>
    <row r="2785" spans="2:17">
      <c r="B2785"/>
      <c r="C2785"/>
      <c r="D2785"/>
      <c r="E2785"/>
      <c r="F2785"/>
      <c r="G2785"/>
      <c r="H2785"/>
      <c r="I2785"/>
      <c r="J2785"/>
      <c r="K2785"/>
      <c r="L2785"/>
      <c r="M2785"/>
      <c r="N2785"/>
      <c r="O2785"/>
      <c r="P2785"/>
      <c r="Q2785"/>
    </row>
    <row r="2786" spans="2:17">
      <c r="B2786"/>
      <c r="C2786"/>
      <c r="D2786"/>
      <c r="E2786"/>
      <c r="F2786"/>
      <c r="G2786"/>
      <c r="H2786"/>
      <c r="I2786"/>
      <c r="J2786"/>
      <c r="K2786"/>
      <c r="L2786"/>
      <c r="M2786"/>
      <c r="N2786"/>
      <c r="O2786"/>
      <c r="P2786"/>
      <c r="Q2786"/>
    </row>
    <row r="2787" spans="2:17">
      <c r="B2787"/>
      <c r="C2787"/>
      <c r="D2787"/>
      <c r="E2787"/>
      <c r="F2787"/>
      <c r="G2787"/>
      <c r="H2787"/>
      <c r="I2787"/>
      <c r="J2787"/>
      <c r="K2787"/>
      <c r="L2787"/>
      <c r="M2787"/>
      <c r="N2787"/>
      <c r="O2787"/>
      <c r="P2787"/>
      <c r="Q2787"/>
    </row>
    <row r="2788" spans="2:17">
      <c r="B2788"/>
      <c r="C2788"/>
      <c r="D2788"/>
      <c r="E2788"/>
      <c r="F2788"/>
      <c r="G2788"/>
      <c r="H2788"/>
      <c r="I2788"/>
      <c r="J2788"/>
      <c r="K2788"/>
      <c r="L2788"/>
      <c r="M2788"/>
      <c r="N2788"/>
      <c r="O2788"/>
      <c r="P2788"/>
      <c r="Q2788"/>
    </row>
    <row r="2789" spans="2:17">
      <c r="B2789"/>
      <c r="C2789"/>
      <c r="D2789"/>
      <c r="E2789"/>
      <c r="F2789"/>
      <c r="G2789"/>
      <c r="H2789"/>
      <c r="I2789"/>
      <c r="J2789"/>
      <c r="K2789"/>
      <c r="L2789"/>
      <c r="M2789"/>
      <c r="N2789"/>
      <c r="O2789"/>
      <c r="P2789"/>
      <c r="Q2789"/>
    </row>
    <row r="2790" spans="2:17">
      <c r="B2790"/>
      <c r="C2790"/>
      <c r="D2790"/>
      <c r="E2790"/>
      <c r="F2790"/>
      <c r="G2790"/>
      <c r="H2790"/>
      <c r="I2790"/>
      <c r="J2790"/>
      <c r="K2790"/>
      <c r="L2790"/>
      <c r="M2790"/>
      <c r="N2790"/>
      <c r="O2790"/>
      <c r="P2790"/>
      <c r="Q2790"/>
    </row>
    <row r="2791" spans="2:17">
      <c r="B2791"/>
      <c r="C2791"/>
      <c r="D2791"/>
      <c r="E2791"/>
      <c r="F2791"/>
      <c r="G2791"/>
      <c r="H2791"/>
      <c r="I2791"/>
      <c r="J2791"/>
      <c r="K2791"/>
      <c r="L2791"/>
      <c r="M2791"/>
      <c r="N2791"/>
      <c r="O2791"/>
      <c r="P2791"/>
      <c r="Q2791"/>
    </row>
    <row r="2792" spans="2:17">
      <c r="B2792"/>
      <c r="C2792"/>
      <c r="D2792"/>
      <c r="E2792"/>
      <c r="F2792"/>
      <c r="G2792"/>
      <c r="H2792"/>
      <c r="I2792"/>
      <c r="J2792"/>
      <c r="K2792"/>
      <c r="L2792"/>
      <c r="M2792"/>
      <c r="N2792"/>
      <c r="O2792"/>
      <c r="P2792"/>
      <c r="Q2792"/>
    </row>
    <row r="2793" spans="2:17">
      <c r="B2793"/>
      <c r="C2793"/>
      <c r="D2793"/>
      <c r="E2793"/>
      <c r="F2793"/>
      <c r="G2793"/>
      <c r="H2793"/>
      <c r="I2793"/>
      <c r="J2793"/>
      <c r="K2793"/>
      <c r="L2793"/>
      <c r="M2793"/>
      <c r="N2793"/>
      <c r="O2793"/>
      <c r="P2793"/>
      <c r="Q2793"/>
    </row>
    <row r="2794" spans="2:17">
      <c r="B2794"/>
      <c r="C2794"/>
      <c r="D2794"/>
      <c r="E2794"/>
      <c r="F2794"/>
      <c r="G2794"/>
      <c r="H2794"/>
      <c r="I2794"/>
      <c r="J2794"/>
      <c r="K2794"/>
      <c r="L2794"/>
      <c r="M2794"/>
      <c r="N2794"/>
      <c r="O2794"/>
      <c r="P2794"/>
      <c r="Q2794"/>
    </row>
    <row r="2795" spans="2:17">
      <c r="B2795"/>
      <c r="C2795"/>
      <c r="D2795"/>
      <c r="E2795"/>
      <c r="F2795"/>
      <c r="G2795"/>
      <c r="H2795"/>
      <c r="I2795"/>
      <c r="J2795"/>
      <c r="K2795"/>
      <c r="L2795"/>
      <c r="M2795"/>
      <c r="N2795"/>
      <c r="O2795"/>
      <c r="P2795"/>
      <c r="Q2795"/>
    </row>
    <row r="2796" spans="2:17">
      <c r="B2796"/>
      <c r="C2796"/>
      <c r="D2796"/>
      <c r="E2796"/>
      <c r="F2796"/>
      <c r="G2796"/>
      <c r="H2796"/>
      <c r="I2796"/>
      <c r="J2796"/>
      <c r="K2796"/>
      <c r="L2796"/>
      <c r="M2796"/>
      <c r="N2796"/>
      <c r="O2796"/>
      <c r="P2796"/>
      <c r="Q2796"/>
    </row>
    <row r="2797" spans="2:17">
      <c r="B2797"/>
      <c r="C2797"/>
      <c r="D2797"/>
      <c r="E2797"/>
      <c r="F2797"/>
      <c r="G2797"/>
      <c r="H2797"/>
      <c r="I2797"/>
      <c r="J2797"/>
      <c r="K2797"/>
      <c r="L2797"/>
      <c r="M2797"/>
      <c r="N2797"/>
      <c r="O2797"/>
      <c r="P2797"/>
      <c r="Q2797"/>
    </row>
    <row r="2798" spans="2:17">
      <c r="B2798"/>
      <c r="C2798"/>
      <c r="D2798"/>
      <c r="E2798"/>
      <c r="F2798"/>
      <c r="G2798"/>
      <c r="H2798"/>
      <c r="I2798"/>
      <c r="J2798"/>
      <c r="K2798"/>
      <c r="L2798"/>
      <c r="M2798"/>
      <c r="N2798"/>
      <c r="O2798"/>
      <c r="P2798"/>
      <c r="Q2798"/>
    </row>
    <row r="2799" spans="2:17">
      <c r="B2799"/>
      <c r="C2799"/>
      <c r="D2799"/>
      <c r="E2799"/>
      <c r="F2799"/>
      <c r="G2799"/>
      <c r="H2799"/>
      <c r="I2799"/>
      <c r="J2799"/>
      <c r="K2799"/>
      <c r="L2799"/>
      <c r="M2799"/>
      <c r="N2799"/>
      <c r="O2799"/>
      <c r="P2799"/>
      <c r="Q2799"/>
    </row>
    <row r="2800" spans="2:17">
      <c r="B2800"/>
      <c r="C2800"/>
      <c r="D2800"/>
      <c r="E2800"/>
      <c r="F2800"/>
      <c r="G2800"/>
      <c r="H2800"/>
      <c r="I2800"/>
      <c r="J2800"/>
      <c r="K2800"/>
      <c r="L2800"/>
      <c r="M2800"/>
      <c r="N2800"/>
      <c r="O2800"/>
      <c r="P2800"/>
      <c r="Q2800"/>
    </row>
    <row r="2801" spans="2:17">
      <c r="B2801"/>
      <c r="C2801"/>
      <c r="D2801"/>
      <c r="E2801"/>
      <c r="F2801"/>
      <c r="G2801"/>
      <c r="H2801"/>
      <c r="I2801"/>
      <c r="J2801"/>
      <c r="K2801"/>
      <c r="L2801"/>
      <c r="M2801"/>
      <c r="N2801"/>
      <c r="O2801"/>
      <c r="P2801"/>
      <c r="Q2801"/>
    </row>
    <row r="2802" spans="2:17">
      <c r="B2802"/>
      <c r="C2802"/>
      <c r="D2802"/>
      <c r="E2802"/>
      <c r="F2802"/>
      <c r="G2802"/>
      <c r="H2802"/>
      <c r="I2802"/>
      <c r="J2802"/>
      <c r="K2802"/>
      <c r="L2802"/>
      <c r="M2802"/>
      <c r="N2802"/>
      <c r="O2802"/>
      <c r="P2802"/>
      <c r="Q2802"/>
    </row>
    <row r="2803" spans="2:17">
      <c r="B2803"/>
      <c r="C2803"/>
      <c r="D2803"/>
      <c r="E2803"/>
      <c r="F2803"/>
      <c r="G2803"/>
      <c r="H2803"/>
      <c r="I2803"/>
      <c r="J2803"/>
      <c r="K2803"/>
      <c r="L2803"/>
      <c r="M2803"/>
      <c r="N2803"/>
      <c r="O2803"/>
      <c r="P2803"/>
      <c r="Q2803"/>
    </row>
    <row r="2804" spans="2:17">
      <c r="B2804"/>
      <c r="C2804"/>
      <c r="D2804"/>
      <c r="E2804"/>
      <c r="F2804"/>
      <c r="G2804"/>
      <c r="H2804"/>
      <c r="I2804"/>
      <c r="J2804"/>
      <c r="K2804"/>
      <c r="L2804"/>
      <c r="M2804"/>
      <c r="N2804"/>
      <c r="O2804"/>
      <c r="P2804"/>
      <c r="Q2804"/>
    </row>
    <row r="2805" spans="2:17">
      <c r="B2805"/>
      <c r="C2805"/>
      <c r="D2805"/>
      <c r="E2805"/>
      <c r="F2805"/>
      <c r="G2805"/>
      <c r="H2805"/>
      <c r="I2805"/>
      <c r="J2805"/>
      <c r="K2805"/>
      <c r="L2805"/>
      <c r="M2805"/>
      <c r="N2805"/>
      <c r="O2805"/>
      <c r="P2805"/>
      <c r="Q2805"/>
    </row>
    <row r="2806" spans="2:17">
      <c r="B2806"/>
      <c r="C2806"/>
      <c r="D2806"/>
      <c r="E2806"/>
      <c r="F2806"/>
      <c r="G2806"/>
      <c r="H2806"/>
      <c r="I2806"/>
      <c r="J2806"/>
      <c r="K2806"/>
      <c r="L2806"/>
      <c r="M2806"/>
      <c r="N2806"/>
      <c r="O2806"/>
      <c r="P2806"/>
      <c r="Q2806"/>
    </row>
    <row r="2807" spans="2:17">
      <c r="B2807"/>
      <c r="C2807"/>
      <c r="D2807"/>
      <c r="E2807"/>
      <c r="F2807"/>
      <c r="G2807"/>
      <c r="H2807"/>
      <c r="I2807"/>
      <c r="J2807"/>
      <c r="K2807"/>
      <c r="L2807"/>
      <c r="M2807"/>
      <c r="N2807"/>
      <c r="O2807"/>
      <c r="P2807"/>
      <c r="Q2807"/>
    </row>
    <row r="2808" spans="2:17">
      <c r="B2808"/>
      <c r="C2808"/>
      <c r="D2808"/>
      <c r="E2808"/>
      <c r="F2808"/>
      <c r="G2808"/>
      <c r="H2808"/>
      <c r="I2808"/>
      <c r="J2808"/>
      <c r="K2808"/>
      <c r="L2808"/>
      <c r="M2808"/>
      <c r="N2808"/>
      <c r="O2808"/>
      <c r="P2808"/>
      <c r="Q2808"/>
    </row>
    <row r="2809" spans="2:17">
      <c r="B2809"/>
      <c r="C2809"/>
      <c r="D2809"/>
      <c r="E2809"/>
      <c r="F2809"/>
      <c r="G2809"/>
      <c r="H2809"/>
      <c r="I2809"/>
      <c r="J2809"/>
      <c r="K2809"/>
      <c r="L2809"/>
      <c r="M2809"/>
      <c r="N2809"/>
      <c r="O2809"/>
      <c r="P2809"/>
      <c r="Q2809"/>
    </row>
    <row r="2810" spans="2:17">
      <c r="B2810"/>
      <c r="C2810"/>
      <c r="D2810"/>
      <c r="E2810"/>
      <c r="F2810"/>
      <c r="G2810"/>
      <c r="H2810"/>
      <c r="I2810"/>
      <c r="J2810"/>
      <c r="K2810"/>
      <c r="L2810"/>
      <c r="M2810"/>
      <c r="N2810"/>
      <c r="O2810"/>
      <c r="P2810"/>
      <c r="Q2810"/>
    </row>
    <row r="2811" spans="2:17">
      <c r="B2811"/>
      <c r="C2811"/>
      <c r="D2811"/>
      <c r="E2811"/>
      <c r="F2811"/>
      <c r="G2811"/>
      <c r="H2811"/>
      <c r="I2811"/>
      <c r="J2811"/>
      <c r="K2811"/>
      <c r="L2811"/>
      <c r="M2811"/>
      <c r="N2811"/>
      <c r="O2811"/>
      <c r="P2811"/>
      <c r="Q2811"/>
    </row>
    <row r="2812" spans="2:17">
      <c r="B2812"/>
      <c r="C2812"/>
      <c r="D2812"/>
      <c r="E2812"/>
      <c r="F2812"/>
      <c r="G2812"/>
      <c r="H2812"/>
      <c r="I2812"/>
      <c r="J2812"/>
      <c r="K2812"/>
      <c r="L2812"/>
      <c r="M2812"/>
      <c r="N2812"/>
      <c r="O2812"/>
      <c r="P2812"/>
      <c r="Q2812"/>
    </row>
    <row r="2813" spans="2:17">
      <c r="B2813"/>
      <c r="C2813"/>
      <c r="D2813"/>
      <c r="E2813"/>
      <c r="F2813"/>
      <c r="G2813"/>
      <c r="H2813"/>
      <c r="I2813"/>
      <c r="J2813"/>
      <c r="K2813"/>
      <c r="L2813"/>
      <c r="M2813"/>
      <c r="N2813"/>
      <c r="O2813"/>
      <c r="P2813"/>
      <c r="Q2813"/>
    </row>
    <row r="2814" spans="2:17">
      <c r="B2814"/>
      <c r="C2814"/>
      <c r="D2814"/>
      <c r="E2814"/>
      <c r="F2814"/>
      <c r="G2814"/>
      <c r="H2814"/>
      <c r="I2814"/>
      <c r="J2814"/>
      <c r="K2814"/>
      <c r="L2814"/>
      <c r="M2814"/>
      <c r="N2814"/>
      <c r="O2814"/>
      <c r="P2814"/>
      <c r="Q2814"/>
    </row>
    <row r="2815" spans="2:17">
      <c r="B2815"/>
      <c r="C2815"/>
      <c r="D2815"/>
      <c r="E2815"/>
      <c r="F2815"/>
      <c r="G2815"/>
      <c r="H2815"/>
      <c r="I2815"/>
      <c r="J2815"/>
      <c r="K2815"/>
      <c r="L2815"/>
      <c r="M2815"/>
      <c r="N2815"/>
      <c r="O2815"/>
      <c r="P2815"/>
      <c r="Q2815"/>
    </row>
    <row r="2816" spans="2:17">
      <c r="B2816"/>
      <c r="C2816"/>
      <c r="D2816"/>
      <c r="E2816"/>
      <c r="F2816"/>
      <c r="G2816"/>
      <c r="H2816"/>
      <c r="I2816"/>
      <c r="J2816"/>
      <c r="K2816"/>
      <c r="L2816"/>
      <c r="M2816"/>
      <c r="N2816"/>
      <c r="O2816"/>
      <c r="P2816"/>
      <c r="Q2816"/>
    </row>
    <row r="2817" spans="2:17">
      <c r="B2817"/>
      <c r="C2817"/>
      <c r="D2817"/>
      <c r="E2817"/>
      <c r="F2817"/>
      <c r="G2817"/>
      <c r="H2817"/>
      <c r="I2817"/>
      <c r="J2817"/>
      <c r="K2817"/>
      <c r="L2817"/>
      <c r="M2817"/>
      <c r="N2817"/>
      <c r="O2817"/>
      <c r="P2817"/>
      <c r="Q2817"/>
    </row>
    <row r="2818" spans="2:17">
      <c r="B2818"/>
      <c r="C2818"/>
      <c r="D2818"/>
      <c r="E2818"/>
      <c r="F2818"/>
      <c r="G2818"/>
      <c r="H2818"/>
      <c r="I2818"/>
      <c r="J2818"/>
      <c r="K2818"/>
      <c r="L2818"/>
      <c r="M2818"/>
      <c r="N2818"/>
      <c r="O2818"/>
      <c r="P2818"/>
      <c r="Q2818"/>
    </row>
    <row r="2819" spans="2:17">
      <c r="B2819"/>
      <c r="C2819"/>
      <c r="D2819"/>
      <c r="E2819"/>
      <c r="F2819"/>
      <c r="G2819"/>
      <c r="H2819"/>
      <c r="I2819"/>
      <c r="J2819"/>
      <c r="K2819"/>
      <c r="L2819"/>
      <c r="M2819"/>
      <c r="N2819"/>
      <c r="O2819"/>
      <c r="P2819"/>
      <c r="Q2819"/>
    </row>
    <row r="2820" spans="2:17">
      <c r="B2820"/>
      <c r="C2820"/>
      <c r="D2820"/>
      <c r="E2820"/>
      <c r="F2820"/>
      <c r="G2820"/>
      <c r="H2820"/>
      <c r="I2820"/>
      <c r="J2820"/>
      <c r="K2820"/>
      <c r="L2820"/>
      <c r="M2820"/>
      <c r="N2820"/>
      <c r="O2820"/>
      <c r="P2820"/>
      <c r="Q2820"/>
    </row>
    <row r="2821" spans="2:17">
      <c r="B2821"/>
      <c r="C2821"/>
      <c r="D2821"/>
      <c r="E2821"/>
      <c r="F2821"/>
      <c r="G2821"/>
      <c r="H2821"/>
      <c r="I2821"/>
      <c r="J2821"/>
      <c r="K2821"/>
      <c r="L2821"/>
      <c r="M2821"/>
      <c r="N2821"/>
      <c r="O2821"/>
      <c r="P2821"/>
      <c r="Q2821"/>
    </row>
    <row r="2822" spans="2:17">
      <c r="B2822"/>
      <c r="C2822"/>
      <c r="D2822"/>
      <c r="E2822"/>
      <c r="F2822"/>
      <c r="G2822"/>
      <c r="H2822"/>
      <c r="I2822"/>
      <c r="J2822"/>
      <c r="K2822"/>
      <c r="L2822"/>
      <c r="M2822"/>
      <c r="N2822"/>
      <c r="O2822"/>
      <c r="P2822"/>
      <c r="Q2822"/>
    </row>
    <row r="2823" spans="2:17">
      <c r="B2823"/>
      <c r="C2823"/>
      <c r="D2823"/>
      <c r="E2823"/>
      <c r="F2823"/>
      <c r="G2823"/>
      <c r="H2823"/>
      <c r="I2823"/>
      <c r="J2823"/>
      <c r="K2823"/>
      <c r="L2823"/>
      <c r="M2823"/>
      <c r="N2823"/>
      <c r="O2823"/>
      <c r="P2823"/>
      <c r="Q2823"/>
    </row>
    <row r="2824" spans="2:17">
      <c r="B2824"/>
      <c r="C2824"/>
      <c r="D2824"/>
      <c r="E2824"/>
      <c r="F2824"/>
      <c r="G2824"/>
      <c r="H2824"/>
      <c r="I2824"/>
      <c r="J2824"/>
      <c r="K2824"/>
      <c r="L2824"/>
      <c r="M2824"/>
      <c r="N2824"/>
      <c r="O2824"/>
      <c r="P2824"/>
      <c r="Q2824"/>
    </row>
    <row r="2825" spans="2:17">
      <c r="B2825"/>
      <c r="C2825"/>
      <c r="D2825"/>
      <c r="E2825"/>
      <c r="F2825"/>
      <c r="G2825"/>
      <c r="H2825"/>
      <c r="I2825"/>
      <c r="J2825"/>
      <c r="K2825"/>
      <c r="L2825"/>
      <c r="M2825"/>
      <c r="N2825"/>
      <c r="O2825"/>
      <c r="P2825"/>
      <c r="Q2825"/>
    </row>
    <row r="2826" spans="2:17">
      <c r="B2826"/>
      <c r="C2826"/>
      <c r="D2826"/>
      <c r="E2826"/>
      <c r="F2826"/>
      <c r="G2826"/>
      <c r="H2826"/>
      <c r="I2826"/>
      <c r="J2826"/>
      <c r="K2826"/>
      <c r="L2826"/>
      <c r="M2826"/>
      <c r="N2826"/>
      <c r="O2826"/>
      <c r="P2826"/>
      <c r="Q2826"/>
    </row>
    <row r="2827" spans="2:17">
      <c r="B2827"/>
      <c r="C2827"/>
      <c r="D2827"/>
      <c r="E2827"/>
      <c r="F2827"/>
      <c r="G2827"/>
      <c r="H2827"/>
      <c r="I2827"/>
      <c r="J2827"/>
      <c r="K2827"/>
      <c r="L2827"/>
      <c r="M2827"/>
      <c r="N2827"/>
      <c r="O2827"/>
      <c r="P2827"/>
      <c r="Q2827"/>
    </row>
    <row r="2828" spans="2:17">
      <c r="B2828"/>
      <c r="C2828"/>
      <c r="D2828"/>
      <c r="E2828"/>
      <c r="F2828"/>
      <c r="G2828"/>
      <c r="H2828"/>
      <c r="I2828"/>
      <c r="J2828"/>
      <c r="K2828"/>
      <c r="L2828"/>
      <c r="M2828"/>
      <c r="N2828"/>
      <c r="O2828"/>
      <c r="P2828"/>
      <c r="Q2828"/>
    </row>
    <row r="2829" spans="2:17">
      <c r="B2829"/>
      <c r="C2829"/>
      <c r="D2829"/>
      <c r="E2829"/>
      <c r="F2829"/>
      <c r="G2829"/>
      <c r="H2829"/>
      <c r="I2829"/>
      <c r="J2829"/>
      <c r="K2829"/>
      <c r="L2829"/>
      <c r="M2829"/>
      <c r="N2829"/>
      <c r="O2829"/>
      <c r="P2829"/>
      <c r="Q2829"/>
    </row>
    <row r="2830" spans="2:17">
      <c r="B2830"/>
      <c r="C2830"/>
      <c r="D2830"/>
      <c r="E2830"/>
      <c r="F2830"/>
      <c r="G2830"/>
      <c r="H2830"/>
      <c r="I2830"/>
      <c r="J2830"/>
      <c r="K2830"/>
      <c r="L2830"/>
      <c r="M2830"/>
      <c r="N2830"/>
      <c r="O2830"/>
      <c r="P2830"/>
      <c r="Q2830"/>
    </row>
    <row r="2831" spans="2:17">
      <c r="B2831"/>
      <c r="C2831"/>
      <c r="D2831"/>
      <c r="E2831"/>
      <c r="F2831"/>
      <c r="G2831"/>
      <c r="H2831"/>
      <c r="I2831"/>
      <c r="J2831"/>
      <c r="K2831"/>
      <c r="L2831"/>
      <c r="M2831"/>
      <c r="N2831"/>
      <c r="O2831"/>
      <c r="P2831"/>
      <c r="Q2831"/>
    </row>
    <row r="2832" spans="2:17">
      <c r="B2832"/>
      <c r="C2832"/>
      <c r="D2832"/>
      <c r="E2832"/>
      <c r="F2832"/>
      <c r="G2832"/>
      <c r="H2832"/>
      <c r="I2832"/>
      <c r="J2832"/>
      <c r="K2832"/>
      <c r="L2832"/>
      <c r="M2832"/>
      <c r="N2832"/>
      <c r="O2832"/>
      <c r="P2832"/>
      <c r="Q2832"/>
    </row>
    <row r="2833" spans="2:17">
      <c r="B2833"/>
      <c r="C2833"/>
      <c r="D2833"/>
      <c r="E2833"/>
      <c r="F2833"/>
      <c r="G2833"/>
      <c r="H2833"/>
      <c r="I2833"/>
      <c r="J2833"/>
      <c r="K2833"/>
      <c r="L2833"/>
      <c r="M2833"/>
      <c r="N2833"/>
      <c r="O2833"/>
      <c r="P2833"/>
      <c r="Q2833"/>
    </row>
    <row r="2834" spans="2:17">
      <c r="B2834"/>
      <c r="C2834"/>
      <c r="D2834"/>
      <c r="E2834"/>
      <c r="F2834"/>
      <c r="G2834"/>
      <c r="H2834"/>
      <c r="I2834"/>
      <c r="J2834"/>
      <c r="K2834"/>
      <c r="L2834"/>
      <c r="M2834"/>
      <c r="N2834"/>
      <c r="O2834"/>
      <c r="P2834"/>
      <c r="Q2834"/>
    </row>
    <row r="2835" spans="2:17">
      <c r="B2835"/>
      <c r="C2835"/>
      <c r="D2835"/>
      <c r="E2835"/>
      <c r="F2835"/>
      <c r="G2835"/>
      <c r="H2835"/>
      <c r="I2835"/>
      <c r="J2835"/>
      <c r="K2835"/>
      <c r="L2835"/>
      <c r="M2835"/>
      <c r="N2835"/>
      <c r="O2835"/>
      <c r="P2835"/>
      <c r="Q2835"/>
    </row>
    <row r="2836" spans="2:17">
      <c r="B2836"/>
      <c r="C2836"/>
      <c r="D2836"/>
      <c r="E2836"/>
      <c r="F2836"/>
      <c r="G2836"/>
      <c r="H2836"/>
      <c r="I2836"/>
      <c r="J2836"/>
      <c r="K2836"/>
      <c r="L2836"/>
      <c r="M2836"/>
      <c r="N2836"/>
      <c r="O2836"/>
      <c r="P2836"/>
      <c r="Q2836"/>
    </row>
    <row r="2837" spans="2:17">
      <c r="B2837"/>
      <c r="C2837"/>
      <c r="D2837"/>
      <c r="E2837"/>
      <c r="F2837"/>
      <c r="G2837"/>
      <c r="H2837"/>
      <c r="I2837"/>
      <c r="J2837"/>
      <c r="K2837"/>
      <c r="L2837"/>
      <c r="M2837"/>
      <c r="N2837"/>
      <c r="O2837"/>
      <c r="P2837"/>
      <c r="Q2837"/>
    </row>
    <row r="2838" spans="2:17">
      <c r="B2838"/>
      <c r="C2838"/>
      <c r="D2838"/>
      <c r="E2838"/>
      <c r="F2838"/>
      <c r="G2838"/>
      <c r="H2838"/>
      <c r="I2838"/>
      <c r="J2838"/>
      <c r="K2838"/>
      <c r="L2838"/>
      <c r="M2838"/>
      <c r="N2838"/>
      <c r="O2838"/>
      <c r="P2838"/>
      <c r="Q2838"/>
    </row>
    <row r="2839" spans="2:17">
      <c r="B2839"/>
      <c r="C2839"/>
      <c r="D2839"/>
      <c r="E2839"/>
      <c r="F2839"/>
      <c r="G2839"/>
      <c r="H2839"/>
      <c r="I2839"/>
      <c r="J2839"/>
      <c r="K2839"/>
      <c r="L2839"/>
      <c r="M2839"/>
      <c r="N2839"/>
      <c r="O2839"/>
      <c r="P2839"/>
      <c r="Q2839"/>
    </row>
    <row r="2840" spans="2:17">
      <c r="B2840"/>
      <c r="C2840"/>
      <c r="D2840"/>
      <c r="E2840"/>
      <c r="F2840"/>
      <c r="G2840"/>
      <c r="H2840"/>
      <c r="I2840"/>
      <c r="J2840"/>
      <c r="K2840"/>
      <c r="L2840"/>
      <c r="M2840"/>
      <c r="N2840"/>
      <c r="O2840"/>
      <c r="P2840"/>
      <c r="Q2840"/>
    </row>
    <row r="2841" spans="2:17">
      <c r="B2841"/>
      <c r="C2841"/>
      <c r="D2841"/>
      <c r="E2841"/>
      <c r="F2841"/>
      <c r="G2841"/>
      <c r="H2841"/>
      <c r="I2841"/>
      <c r="J2841"/>
      <c r="K2841"/>
      <c r="L2841"/>
      <c r="M2841"/>
      <c r="N2841"/>
      <c r="O2841"/>
      <c r="P2841"/>
      <c r="Q2841"/>
    </row>
    <row r="2842" spans="2:17">
      <c r="B2842"/>
      <c r="C2842"/>
      <c r="D2842"/>
      <c r="E2842"/>
      <c r="F2842"/>
      <c r="G2842"/>
      <c r="H2842"/>
      <c r="I2842"/>
      <c r="J2842"/>
      <c r="K2842"/>
      <c r="L2842"/>
      <c r="M2842"/>
      <c r="N2842"/>
      <c r="O2842"/>
      <c r="P2842"/>
      <c r="Q2842"/>
    </row>
    <row r="2843" spans="2:17">
      <c r="B2843"/>
      <c r="C2843"/>
      <c r="D2843"/>
      <c r="E2843"/>
      <c r="F2843"/>
      <c r="G2843"/>
      <c r="H2843"/>
      <c r="I2843"/>
      <c r="J2843"/>
      <c r="K2843"/>
      <c r="L2843"/>
      <c r="M2843"/>
      <c r="N2843"/>
      <c r="O2843"/>
      <c r="P2843"/>
      <c r="Q2843"/>
    </row>
    <row r="2844" spans="2:17">
      <c r="B2844"/>
      <c r="C2844"/>
      <c r="D2844"/>
      <c r="E2844"/>
      <c r="F2844"/>
      <c r="G2844"/>
      <c r="H2844"/>
      <c r="I2844"/>
      <c r="J2844"/>
      <c r="K2844"/>
      <c r="L2844"/>
      <c r="M2844"/>
      <c r="N2844"/>
      <c r="O2844"/>
      <c r="P2844"/>
      <c r="Q2844"/>
    </row>
    <row r="2845" spans="2:17">
      <c r="B2845"/>
      <c r="C2845"/>
      <c r="D2845"/>
      <c r="E2845"/>
      <c r="F2845"/>
      <c r="G2845"/>
      <c r="H2845"/>
      <c r="I2845"/>
      <c r="J2845"/>
      <c r="K2845"/>
      <c r="L2845"/>
      <c r="M2845"/>
      <c r="N2845"/>
      <c r="O2845"/>
      <c r="P2845"/>
      <c r="Q2845"/>
    </row>
    <row r="2846" spans="2:17">
      <c r="B2846"/>
      <c r="C2846"/>
      <c r="D2846"/>
      <c r="E2846"/>
      <c r="F2846"/>
      <c r="G2846"/>
      <c r="H2846"/>
      <c r="I2846"/>
      <c r="J2846"/>
      <c r="K2846"/>
      <c r="L2846"/>
      <c r="M2846"/>
      <c r="N2846"/>
      <c r="O2846"/>
      <c r="P2846"/>
      <c r="Q2846"/>
    </row>
    <row r="2847" spans="2:17">
      <c r="B2847"/>
      <c r="C2847"/>
      <c r="D2847"/>
      <c r="E2847"/>
      <c r="F2847"/>
      <c r="G2847"/>
      <c r="H2847"/>
      <c r="I2847"/>
      <c r="J2847"/>
      <c r="K2847"/>
      <c r="L2847"/>
      <c r="M2847"/>
      <c r="N2847"/>
      <c r="O2847"/>
      <c r="P2847"/>
      <c r="Q2847"/>
    </row>
    <row r="2848" spans="2:17">
      <c r="B2848"/>
      <c r="C2848"/>
      <c r="D2848"/>
      <c r="E2848"/>
      <c r="F2848"/>
      <c r="G2848"/>
      <c r="H2848"/>
      <c r="I2848"/>
      <c r="J2848"/>
      <c r="K2848"/>
      <c r="L2848"/>
      <c r="M2848"/>
      <c r="N2848"/>
      <c r="O2848"/>
      <c r="P2848"/>
      <c r="Q2848"/>
    </row>
    <row r="2849" spans="2:17">
      <c r="B2849"/>
      <c r="C2849"/>
      <c r="D2849"/>
      <c r="E2849"/>
      <c r="F2849"/>
      <c r="G2849"/>
      <c r="H2849"/>
      <c r="I2849"/>
      <c r="J2849"/>
      <c r="K2849"/>
      <c r="L2849"/>
      <c r="M2849"/>
      <c r="N2849"/>
      <c r="O2849"/>
      <c r="P2849"/>
      <c r="Q2849"/>
    </row>
    <row r="2850" spans="2:17">
      <c r="B2850"/>
      <c r="C2850"/>
      <c r="D2850"/>
      <c r="E2850"/>
      <c r="F2850"/>
      <c r="G2850"/>
      <c r="H2850"/>
      <c r="I2850"/>
      <c r="J2850"/>
      <c r="K2850"/>
      <c r="L2850"/>
      <c r="M2850"/>
      <c r="N2850"/>
      <c r="O2850"/>
      <c r="P2850"/>
      <c r="Q2850"/>
    </row>
    <row r="2851" spans="2:17">
      <c r="B2851"/>
      <c r="C2851"/>
      <c r="D2851"/>
      <c r="E2851"/>
      <c r="F2851"/>
      <c r="G2851"/>
      <c r="H2851"/>
      <c r="I2851"/>
      <c r="J2851"/>
      <c r="K2851"/>
      <c r="L2851"/>
      <c r="M2851"/>
      <c r="N2851"/>
      <c r="O2851"/>
      <c r="P2851"/>
      <c r="Q2851"/>
    </row>
    <row r="2852" spans="2:17">
      <c r="B2852"/>
      <c r="C2852"/>
      <c r="D2852"/>
      <c r="E2852"/>
      <c r="F2852"/>
      <c r="G2852"/>
      <c r="H2852"/>
      <c r="I2852"/>
      <c r="J2852"/>
      <c r="K2852"/>
      <c r="L2852"/>
      <c r="M2852"/>
      <c r="N2852"/>
      <c r="O2852"/>
      <c r="P2852"/>
      <c r="Q2852"/>
    </row>
    <row r="2853" spans="2:17">
      <c r="B2853"/>
      <c r="C2853"/>
      <c r="D2853"/>
      <c r="E2853"/>
      <c r="F2853"/>
      <c r="G2853"/>
      <c r="H2853"/>
      <c r="I2853"/>
      <c r="J2853"/>
      <c r="K2853"/>
      <c r="L2853"/>
      <c r="M2853"/>
      <c r="N2853"/>
      <c r="O2853"/>
      <c r="P2853"/>
      <c r="Q2853"/>
    </row>
    <row r="2854" spans="2:17">
      <c r="B2854"/>
      <c r="C2854"/>
      <c r="D2854"/>
      <c r="E2854"/>
      <c r="F2854"/>
      <c r="G2854"/>
      <c r="H2854"/>
      <c r="I2854"/>
      <c r="J2854"/>
      <c r="K2854"/>
      <c r="L2854"/>
      <c r="M2854"/>
      <c r="N2854"/>
      <c r="O2854"/>
      <c r="P2854"/>
      <c r="Q2854"/>
    </row>
    <row r="2855" spans="2:17">
      <c r="B2855"/>
      <c r="C2855"/>
      <c r="D2855"/>
      <c r="E2855"/>
      <c r="F2855"/>
      <c r="G2855"/>
      <c r="H2855"/>
      <c r="I2855"/>
      <c r="J2855"/>
      <c r="K2855"/>
      <c r="L2855"/>
      <c r="M2855"/>
      <c r="N2855"/>
      <c r="O2855"/>
      <c r="P2855"/>
      <c r="Q2855"/>
    </row>
    <row r="2856" spans="2:17">
      <c r="B2856"/>
      <c r="C2856"/>
      <c r="D2856"/>
      <c r="E2856"/>
      <c r="F2856"/>
      <c r="G2856"/>
      <c r="H2856"/>
      <c r="I2856"/>
      <c r="J2856"/>
      <c r="K2856"/>
      <c r="L2856"/>
      <c r="M2856"/>
      <c r="N2856"/>
      <c r="O2856"/>
      <c r="P2856"/>
      <c r="Q2856"/>
    </row>
    <row r="2857" spans="2:17">
      <c r="B2857"/>
      <c r="C2857"/>
      <c r="D2857"/>
      <c r="E2857"/>
      <c r="F2857"/>
      <c r="G2857"/>
      <c r="H2857"/>
      <c r="I2857"/>
      <c r="J2857"/>
      <c r="K2857"/>
      <c r="L2857"/>
      <c r="M2857"/>
      <c r="N2857"/>
      <c r="O2857"/>
      <c r="P2857"/>
      <c r="Q2857"/>
    </row>
    <row r="2858" spans="2:17">
      <c r="B2858"/>
      <c r="C2858"/>
      <c r="D2858"/>
      <c r="E2858"/>
      <c r="F2858"/>
      <c r="G2858"/>
      <c r="H2858"/>
      <c r="I2858"/>
      <c r="J2858"/>
      <c r="K2858"/>
      <c r="L2858"/>
      <c r="M2858"/>
      <c r="N2858"/>
      <c r="O2858"/>
      <c r="P2858"/>
      <c r="Q2858"/>
    </row>
    <row r="2859" spans="2:17">
      <c r="B2859"/>
      <c r="C2859"/>
      <c r="D2859"/>
      <c r="E2859"/>
      <c r="F2859"/>
      <c r="G2859"/>
      <c r="H2859"/>
      <c r="I2859"/>
      <c r="J2859"/>
      <c r="K2859"/>
      <c r="L2859"/>
      <c r="M2859"/>
      <c r="N2859"/>
      <c r="O2859"/>
      <c r="P2859"/>
      <c r="Q2859"/>
    </row>
    <row r="2860" spans="2:17">
      <c r="B2860"/>
      <c r="C2860"/>
      <c r="D2860"/>
      <c r="E2860"/>
      <c r="F2860"/>
      <c r="G2860"/>
      <c r="H2860"/>
      <c r="I2860"/>
      <c r="J2860"/>
      <c r="K2860"/>
      <c r="L2860"/>
      <c r="M2860"/>
      <c r="N2860"/>
      <c r="O2860"/>
      <c r="P2860"/>
      <c r="Q2860"/>
    </row>
    <row r="2861" spans="2:17">
      <c r="B2861"/>
      <c r="C2861"/>
      <c r="D2861"/>
      <c r="E2861"/>
      <c r="F2861"/>
      <c r="G2861"/>
      <c r="H2861"/>
      <c r="I2861"/>
      <c r="J2861"/>
      <c r="K2861"/>
      <c r="L2861"/>
      <c r="M2861"/>
      <c r="N2861"/>
      <c r="O2861"/>
      <c r="P2861"/>
      <c r="Q2861"/>
    </row>
    <row r="2862" spans="2:17">
      <c r="B2862"/>
      <c r="C2862"/>
      <c r="D2862"/>
      <c r="E2862"/>
      <c r="F2862"/>
      <c r="G2862"/>
      <c r="H2862"/>
      <c r="I2862"/>
      <c r="J2862"/>
      <c r="K2862"/>
      <c r="L2862"/>
      <c r="M2862"/>
      <c r="N2862"/>
      <c r="O2862"/>
      <c r="P2862"/>
      <c r="Q2862"/>
    </row>
    <row r="2863" spans="2:17">
      <c r="B2863"/>
      <c r="C2863"/>
      <c r="D2863"/>
      <c r="E2863"/>
      <c r="F2863"/>
      <c r="G2863"/>
      <c r="H2863"/>
      <c r="I2863"/>
      <c r="J2863"/>
      <c r="K2863"/>
      <c r="L2863"/>
      <c r="M2863"/>
      <c r="N2863"/>
      <c r="O2863"/>
      <c r="P2863"/>
      <c r="Q2863"/>
    </row>
    <row r="2864" spans="2:17">
      <c r="B2864"/>
      <c r="C2864"/>
      <c r="D2864"/>
      <c r="E2864"/>
      <c r="F2864"/>
      <c r="G2864"/>
      <c r="H2864"/>
      <c r="I2864"/>
      <c r="J2864"/>
      <c r="K2864"/>
      <c r="L2864"/>
      <c r="M2864"/>
      <c r="N2864"/>
      <c r="O2864"/>
      <c r="P2864"/>
      <c r="Q2864"/>
    </row>
    <row r="2865" spans="2:17">
      <c r="B2865"/>
      <c r="C2865"/>
      <c r="D2865"/>
      <c r="E2865"/>
      <c r="F2865"/>
      <c r="G2865"/>
      <c r="H2865"/>
      <c r="I2865"/>
      <c r="J2865"/>
      <c r="K2865"/>
      <c r="L2865"/>
      <c r="M2865"/>
      <c r="N2865"/>
      <c r="O2865"/>
      <c r="P2865"/>
      <c r="Q2865"/>
    </row>
    <row r="2866" spans="2:17">
      <c r="B2866"/>
      <c r="C2866"/>
      <c r="D2866"/>
      <c r="E2866"/>
      <c r="F2866"/>
      <c r="G2866"/>
      <c r="H2866"/>
      <c r="I2866"/>
      <c r="J2866"/>
      <c r="K2866"/>
      <c r="L2866"/>
      <c r="M2866"/>
      <c r="N2866"/>
      <c r="O2866"/>
      <c r="P2866"/>
      <c r="Q2866"/>
    </row>
    <row r="2867" spans="2:17">
      <c r="B2867"/>
      <c r="C2867"/>
      <c r="D2867"/>
      <c r="E2867"/>
      <c r="F2867"/>
      <c r="G2867"/>
      <c r="H2867"/>
      <c r="I2867"/>
      <c r="J2867"/>
      <c r="K2867"/>
      <c r="L2867"/>
      <c r="M2867"/>
      <c r="N2867"/>
      <c r="O2867"/>
      <c r="P2867"/>
      <c r="Q2867"/>
    </row>
    <row r="2868" spans="2:17">
      <c r="B2868"/>
      <c r="C2868"/>
      <c r="D2868"/>
      <c r="E2868"/>
      <c r="F2868"/>
      <c r="G2868"/>
      <c r="H2868"/>
      <c r="I2868"/>
      <c r="J2868"/>
      <c r="K2868"/>
      <c r="L2868"/>
      <c r="M2868"/>
      <c r="N2868"/>
      <c r="O2868"/>
      <c r="P2868"/>
      <c r="Q2868"/>
    </row>
    <row r="2869" spans="2:17">
      <c r="B2869"/>
      <c r="C2869"/>
      <c r="D2869"/>
      <c r="E2869"/>
      <c r="F2869"/>
      <c r="G2869"/>
      <c r="H2869"/>
      <c r="I2869"/>
      <c r="J2869"/>
      <c r="K2869"/>
      <c r="L2869"/>
      <c r="M2869"/>
      <c r="N2869"/>
      <c r="O2869"/>
      <c r="P2869"/>
      <c r="Q2869"/>
    </row>
    <row r="2870" spans="2:17">
      <c r="B2870"/>
      <c r="C2870"/>
      <c r="D2870"/>
      <c r="E2870"/>
      <c r="F2870"/>
      <c r="G2870"/>
      <c r="H2870"/>
      <c r="I2870"/>
      <c r="J2870"/>
      <c r="K2870"/>
      <c r="L2870"/>
      <c r="M2870"/>
      <c r="N2870"/>
      <c r="O2870"/>
      <c r="P2870"/>
      <c r="Q2870"/>
    </row>
    <row r="2871" spans="2:17">
      <c r="B2871"/>
      <c r="C2871"/>
      <c r="D2871"/>
      <c r="E2871"/>
      <c r="F2871"/>
      <c r="G2871"/>
      <c r="H2871"/>
      <c r="I2871"/>
      <c r="J2871"/>
      <c r="K2871"/>
      <c r="L2871"/>
      <c r="M2871"/>
      <c r="N2871"/>
      <c r="O2871"/>
      <c r="P2871"/>
      <c r="Q2871"/>
    </row>
    <row r="2872" spans="2:17">
      <c r="B2872"/>
      <c r="C2872"/>
      <c r="D2872"/>
      <c r="E2872"/>
      <c r="F2872"/>
      <c r="G2872"/>
      <c r="H2872"/>
      <c r="I2872"/>
      <c r="J2872"/>
      <c r="K2872"/>
      <c r="L2872"/>
      <c r="M2872"/>
      <c r="N2872"/>
      <c r="O2872"/>
      <c r="P2872"/>
      <c r="Q2872"/>
    </row>
    <row r="2873" spans="2:17">
      <c r="B2873"/>
      <c r="C2873"/>
      <c r="D2873"/>
      <c r="E2873"/>
      <c r="F2873"/>
      <c r="G2873"/>
      <c r="H2873"/>
      <c r="I2873"/>
      <c r="J2873"/>
      <c r="K2873"/>
      <c r="L2873"/>
      <c r="M2873"/>
      <c r="N2873"/>
      <c r="O2873"/>
      <c r="P2873"/>
      <c r="Q2873"/>
    </row>
    <row r="2874" spans="2:17">
      <c r="B2874"/>
      <c r="C2874"/>
      <c r="D2874"/>
      <c r="E2874"/>
      <c r="F2874"/>
      <c r="G2874"/>
      <c r="H2874"/>
      <c r="I2874"/>
      <c r="J2874"/>
      <c r="K2874"/>
      <c r="L2874"/>
      <c r="M2874"/>
      <c r="N2874"/>
      <c r="O2874"/>
      <c r="P2874"/>
      <c r="Q2874"/>
    </row>
    <row r="2875" spans="2:17">
      <c r="B2875"/>
      <c r="C2875"/>
      <c r="D2875"/>
      <c r="E2875"/>
      <c r="F2875"/>
      <c r="G2875"/>
      <c r="H2875"/>
      <c r="I2875"/>
      <c r="J2875"/>
      <c r="K2875"/>
      <c r="L2875"/>
      <c r="M2875"/>
      <c r="N2875"/>
      <c r="O2875"/>
      <c r="P2875"/>
      <c r="Q2875"/>
    </row>
    <row r="2876" spans="2:17">
      <c r="B2876"/>
      <c r="C2876"/>
      <c r="D2876"/>
      <c r="E2876"/>
      <c r="F2876"/>
      <c r="G2876"/>
      <c r="H2876"/>
      <c r="I2876"/>
      <c r="J2876"/>
      <c r="K2876"/>
      <c r="L2876"/>
      <c r="M2876"/>
      <c r="N2876"/>
      <c r="O2876"/>
      <c r="P2876"/>
      <c r="Q2876"/>
    </row>
    <row r="2877" spans="2:17">
      <c r="B2877"/>
      <c r="C2877"/>
      <c r="D2877"/>
      <c r="E2877"/>
      <c r="F2877"/>
      <c r="G2877"/>
      <c r="H2877"/>
      <c r="I2877"/>
      <c r="J2877"/>
      <c r="K2877"/>
      <c r="L2877"/>
      <c r="M2877"/>
      <c r="N2877"/>
      <c r="O2877"/>
      <c r="P2877"/>
      <c r="Q2877"/>
    </row>
    <row r="2878" spans="2:17">
      <c r="B2878"/>
      <c r="C2878"/>
      <c r="D2878"/>
      <c r="E2878"/>
      <c r="F2878"/>
      <c r="G2878"/>
      <c r="H2878"/>
      <c r="I2878"/>
      <c r="J2878"/>
      <c r="K2878"/>
      <c r="L2878"/>
      <c r="M2878"/>
      <c r="N2878"/>
      <c r="O2878"/>
      <c r="P2878"/>
      <c r="Q2878"/>
    </row>
    <row r="2879" spans="2:17">
      <c r="B2879"/>
      <c r="C2879"/>
      <c r="D2879"/>
      <c r="E2879"/>
      <c r="F2879"/>
      <c r="G2879"/>
      <c r="H2879"/>
      <c r="I2879"/>
      <c r="J2879"/>
      <c r="K2879"/>
      <c r="L2879"/>
      <c r="M2879"/>
      <c r="N2879"/>
      <c r="O2879"/>
      <c r="P2879"/>
      <c r="Q2879"/>
    </row>
    <row r="2880" spans="2:17">
      <c r="B2880"/>
      <c r="C2880"/>
      <c r="D2880"/>
      <c r="E2880"/>
      <c r="F2880"/>
      <c r="G2880"/>
      <c r="H2880"/>
      <c r="I2880"/>
      <c r="J2880"/>
      <c r="K2880"/>
      <c r="L2880"/>
      <c r="M2880"/>
      <c r="N2880"/>
      <c r="O2880"/>
      <c r="P2880"/>
      <c r="Q2880"/>
    </row>
    <row r="2881" spans="2:17">
      <c r="B2881"/>
      <c r="C2881"/>
      <c r="D2881"/>
      <c r="E2881"/>
      <c r="F2881"/>
      <c r="G2881"/>
      <c r="H2881"/>
      <c r="I2881"/>
      <c r="J2881"/>
      <c r="K2881"/>
      <c r="L2881"/>
      <c r="M2881"/>
      <c r="N2881"/>
      <c r="O2881"/>
      <c r="P2881"/>
      <c r="Q2881"/>
    </row>
    <row r="2882" spans="2:17">
      <c r="B2882"/>
      <c r="C2882"/>
      <c r="D2882"/>
      <c r="E2882"/>
      <c r="F2882"/>
      <c r="G2882"/>
      <c r="H2882"/>
      <c r="I2882"/>
      <c r="J2882"/>
      <c r="K2882"/>
      <c r="L2882"/>
      <c r="M2882"/>
      <c r="N2882"/>
      <c r="O2882"/>
      <c r="P2882"/>
      <c r="Q2882"/>
    </row>
    <row r="2883" spans="2:17">
      <c r="B2883"/>
      <c r="C2883"/>
      <c r="D2883"/>
      <c r="E2883"/>
      <c r="F2883"/>
      <c r="G2883"/>
      <c r="H2883"/>
      <c r="I2883"/>
      <c r="J2883"/>
      <c r="K2883"/>
      <c r="L2883"/>
      <c r="M2883"/>
      <c r="N2883"/>
      <c r="O2883"/>
      <c r="P2883"/>
      <c r="Q2883"/>
    </row>
    <row r="2884" spans="2:17">
      <c r="B2884"/>
      <c r="C2884"/>
      <c r="D2884"/>
      <c r="E2884"/>
      <c r="F2884"/>
      <c r="G2884"/>
      <c r="H2884"/>
      <c r="I2884"/>
      <c r="J2884"/>
      <c r="K2884"/>
      <c r="L2884"/>
      <c r="M2884"/>
      <c r="N2884"/>
      <c r="O2884"/>
      <c r="P2884"/>
      <c r="Q2884"/>
    </row>
    <row r="2885" spans="2:17">
      <c r="B2885"/>
      <c r="C2885"/>
      <c r="D2885"/>
      <c r="E2885"/>
      <c r="F2885"/>
      <c r="G2885"/>
      <c r="H2885"/>
      <c r="I2885"/>
      <c r="J2885"/>
      <c r="K2885"/>
      <c r="L2885"/>
      <c r="M2885"/>
      <c r="N2885"/>
      <c r="O2885"/>
      <c r="P2885"/>
      <c r="Q2885"/>
    </row>
    <row r="2886" spans="2:17">
      <c r="B2886"/>
      <c r="C2886"/>
      <c r="D2886"/>
      <c r="E2886"/>
      <c r="F2886"/>
      <c r="G2886"/>
      <c r="H2886"/>
      <c r="I2886"/>
      <c r="J2886"/>
      <c r="K2886"/>
      <c r="L2886"/>
      <c r="M2886"/>
      <c r="N2886"/>
      <c r="O2886"/>
      <c r="P2886"/>
      <c r="Q2886"/>
    </row>
    <row r="2887" spans="2:17">
      <c r="B2887"/>
      <c r="C2887"/>
      <c r="D2887"/>
      <c r="E2887"/>
      <c r="F2887"/>
      <c r="G2887"/>
      <c r="H2887"/>
      <c r="I2887"/>
      <c r="J2887"/>
      <c r="K2887"/>
      <c r="L2887"/>
      <c r="M2887"/>
      <c r="N2887"/>
      <c r="O2887"/>
      <c r="P2887"/>
      <c r="Q2887"/>
    </row>
    <row r="2888" spans="2:17">
      <c r="B2888"/>
      <c r="C2888"/>
      <c r="D2888"/>
      <c r="E2888"/>
      <c r="F2888"/>
      <c r="G2888"/>
      <c r="H2888"/>
      <c r="I2888"/>
      <c r="J2888"/>
      <c r="K2888"/>
      <c r="L2888"/>
      <c r="M2888"/>
      <c r="N2888"/>
      <c r="O2888"/>
      <c r="P2888"/>
      <c r="Q2888"/>
    </row>
    <row r="2889" spans="2:17">
      <c r="B2889"/>
      <c r="C2889"/>
      <c r="D2889"/>
      <c r="E2889"/>
      <c r="F2889"/>
      <c r="G2889"/>
      <c r="H2889"/>
      <c r="I2889"/>
      <c r="J2889"/>
      <c r="K2889"/>
      <c r="L2889"/>
      <c r="M2889"/>
      <c r="N2889"/>
      <c r="O2889"/>
      <c r="P2889"/>
      <c r="Q2889"/>
    </row>
    <row r="2890" spans="2:17">
      <c r="B2890"/>
      <c r="C2890"/>
      <c r="D2890"/>
      <c r="E2890"/>
      <c r="F2890"/>
      <c r="G2890"/>
      <c r="H2890"/>
      <c r="I2890"/>
      <c r="J2890"/>
      <c r="K2890"/>
      <c r="L2890"/>
      <c r="M2890"/>
      <c r="N2890"/>
      <c r="O2890"/>
      <c r="P2890"/>
      <c r="Q2890"/>
    </row>
    <row r="2891" spans="2:17">
      <c r="B2891"/>
      <c r="C2891"/>
      <c r="D2891"/>
      <c r="E2891"/>
      <c r="F2891"/>
      <c r="G2891"/>
      <c r="H2891"/>
      <c r="I2891"/>
      <c r="J2891"/>
      <c r="K2891"/>
      <c r="L2891"/>
      <c r="M2891"/>
      <c r="N2891"/>
      <c r="O2891"/>
      <c r="P2891"/>
      <c r="Q2891"/>
    </row>
    <row r="2892" spans="2:17">
      <c r="B2892"/>
      <c r="C2892"/>
      <c r="D2892"/>
      <c r="E2892"/>
      <c r="F2892"/>
      <c r="G2892"/>
      <c r="H2892"/>
      <c r="I2892"/>
      <c r="J2892"/>
      <c r="K2892"/>
      <c r="L2892"/>
      <c r="M2892"/>
      <c r="N2892"/>
      <c r="O2892"/>
      <c r="P2892"/>
      <c r="Q2892"/>
    </row>
    <row r="2893" spans="2:17">
      <c r="B2893"/>
      <c r="C2893"/>
      <c r="D2893"/>
      <c r="E2893"/>
      <c r="F2893"/>
      <c r="G2893"/>
      <c r="H2893"/>
      <c r="I2893"/>
      <c r="J2893"/>
      <c r="K2893"/>
      <c r="L2893"/>
      <c r="M2893"/>
      <c r="N2893"/>
      <c r="O2893"/>
      <c r="P2893"/>
      <c r="Q2893"/>
    </row>
    <row r="2894" spans="2:17">
      <c r="B2894"/>
      <c r="C2894"/>
      <c r="D2894"/>
      <c r="E2894"/>
      <c r="F2894"/>
      <c r="G2894"/>
      <c r="H2894"/>
      <c r="I2894"/>
      <c r="J2894"/>
      <c r="K2894"/>
      <c r="L2894"/>
      <c r="M2894"/>
      <c r="N2894"/>
      <c r="O2894"/>
      <c r="P2894"/>
      <c r="Q2894"/>
    </row>
    <row r="2895" spans="2:17">
      <c r="B2895"/>
      <c r="C2895"/>
      <c r="D2895"/>
      <c r="E2895"/>
      <c r="F2895"/>
      <c r="G2895"/>
      <c r="H2895"/>
      <c r="I2895"/>
      <c r="J2895"/>
      <c r="K2895"/>
      <c r="L2895"/>
      <c r="M2895"/>
      <c r="N2895"/>
      <c r="O2895"/>
      <c r="P2895"/>
      <c r="Q2895"/>
    </row>
    <row r="2896" spans="2:17">
      <c r="B2896"/>
      <c r="C2896"/>
      <c r="D2896"/>
      <c r="E2896"/>
      <c r="F2896"/>
      <c r="G2896"/>
      <c r="H2896"/>
      <c r="I2896"/>
      <c r="J2896"/>
      <c r="K2896"/>
      <c r="L2896"/>
      <c r="M2896"/>
      <c r="N2896"/>
      <c r="O2896"/>
      <c r="P2896"/>
      <c r="Q2896"/>
    </row>
    <row r="2897" spans="2:17">
      <c r="B2897"/>
      <c r="C2897"/>
      <c r="D2897"/>
      <c r="E2897"/>
      <c r="F2897"/>
      <c r="G2897"/>
      <c r="H2897"/>
      <c r="I2897"/>
      <c r="J2897"/>
      <c r="K2897"/>
      <c r="L2897"/>
      <c r="M2897"/>
      <c r="N2897"/>
      <c r="O2897"/>
      <c r="P2897"/>
      <c r="Q2897"/>
    </row>
    <row r="2898" spans="2:17">
      <c r="B2898"/>
      <c r="C2898"/>
      <c r="D2898"/>
      <c r="E2898"/>
      <c r="F2898"/>
      <c r="G2898"/>
      <c r="H2898"/>
      <c r="I2898"/>
      <c r="J2898"/>
      <c r="K2898"/>
      <c r="L2898"/>
      <c r="M2898"/>
      <c r="N2898"/>
      <c r="O2898"/>
      <c r="P2898"/>
      <c r="Q2898"/>
    </row>
    <row r="2899" spans="2:17">
      <c r="B2899"/>
      <c r="C2899"/>
      <c r="D2899"/>
      <c r="E2899"/>
      <c r="F2899"/>
      <c r="G2899"/>
      <c r="H2899"/>
      <c r="I2899"/>
      <c r="J2899"/>
      <c r="K2899"/>
      <c r="L2899"/>
      <c r="M2899"/>
      <c r="N2899"/>
      <c r="O2899"/>
      <c r="P2899"/>
      <c r="Q2899"/>
    </row>
    <row r="2900" spans="2:17">
      <c r="B2900"/>
      <c r="C2900"/>
      <c r="D2900"/>
      <c r="E2900"/>
      <c r="F2900"/>
      <c r="G2900"/>
      <c r="H2900"/>
      <c r="I2900"/>
      <c r="J2900"/>
      <c r="K2900"/>
      <c r="L2900"/>
      <c r="M2900"/>
      <c r="N2900"/>
      <c r="O2900"/>
      <c r="P2900"/>
      <c r="Q2900"/>
    </row>
    <row r="2901" spans="2:17">
      <c r="B2901"/>
      <c r="C2901"/>
      <c r="D2901"/>
      <c r="E2901"/>
      <c r="F2901"/>
      <c r="G2901"/>
      <c r="H2901"/>
      <c r="I2901"/>
      <c r="J2901"/>
      <c r="K2901"/>
      <c r="L2901"/>
      <c r="M2901"/>
      <c r="N2901"/>
      <c r="O2901"/>
      <c r="P2901"/>
      <c r="Q2901"/>
    </row>
    <row r="2902" spans="2:17">
      <c r="B2902"/>
      <c r="C2902"/>
      <c r="D2902"/>
      <c r="E2902"/>
      <c r="F2902"/>
      <c r="G2902"/>
      <c r="H2902"/>
      <c r="I2902"/>
      <c r="J2902"/>
      <c r="K2902"/>
      <c r="L2902"/>
      <c r="M2902"/>
      <c r="N2902"/>
      <c r="O2902"/>
      <c r="P2902"/>
      <c r="Q2902"/>
    </row>
    <row r="2903" spans="2:17">
      <c r="B2903"/>
      <c r="C2903"/>
      <c r="D2903"/>
      <c r="E2903"/>
      <c r="F2903"/>
      <c r="G2903"/>
      <c r="H2903"/>
      <c r="I2903"/>
      <c r="J2903"/>
      <c r="K2903"/>
      <c r="L2903"/>
      <c r="M2903"/>
      <c r="N2903"/>
      <c r="O2903"/>
      <c r="P2903"/>
      <c r="Q2903"/>
    </row>
    <row r="2904" spans="2:17">
      <c r="B2904"/>
      <c r="C2904"/>
      <c r="D2904"/>
      <c r="E2904"/>
      <c r="F2904"/>
      <c r="G2904"/>
      <c r="H2904"/>
      <c r="I2904"/>
      <c r="J2904"/>
      <c r="K2904"/>
      <c r="L2904"/>
      <c r="M2904"/>
      <c r="N2904"/>
      <c r="O2904"/>
      <c r="P2904"/>
      <c r="Q2904"/>
    </row>
    <row r="2905" spans="2:17">
      <c r="B2905"/>
      <c r="C2905"/>
      <c r="D2905"/>
      <c r="E2905"/>
      <c r="F2905"/>
      <c r="G2905"/>
      <c r="H2905"/>
      <c r="I2905"/>
      <c r="J2905"/>
      <c r="K2905"/>
      <c r="L2905"/>
      <c r="M2905"/>
      <c r="N2905"/>
      <c r="O2905"/>
      <c r="P2905"/>
      <c r="Q2905"/>
    </row>
    <row r="2906" spans="2:17">
      <c r="B2906"/>
      <c r="C2906"/>
      <c r="D2906"/>
      <c r="E2906"/>
      <c r="F2906"/>
      <c r="G2906"/>
      <c r="H2906"/>
      <c r="I2906"/>
      <c r="J2906"/>
      <c r="K2906"/>
      <c r="L2906"/>
      <c r="M2906"/>
      <c r="N2906"/>
      <c r="O2906"/>
      <c r="P2906"/>
      <c r="Q2906"/>
    </row>
    <row r="2907" spans="2:17">
      <c r="B2907"/>
      <c r="C2907"/>
      <c r="D2907"/>
      <c r="E2907"/>
      <c r="F2907"/>
      <c r="G2907"/>
      <c r="H2907"/>
      <c r="I2907"/>
      <c r="J2907"/>
      <c r="K2907"/>
      <c r="L2907"/>
      <c r="M2907"/>
      <c r="N2907"/>
      <c r="O2907"/>
      <c r="P2907"/>
      <c r="Q2907"/>
    </row>
    <row r="2908" spans="2:17">
      <c r="B2908"/>
      <c r="C2908"/>
      <c r="D2908"/>
      <c r="E2908"/>
      <c r="F2908"/>
      <c r="G2908"/>
      <c r="H2908"/>
      <c r="I2908"/>
      <c r="J2908"/>
      <c r="K2908"/>
      <c r="L2908"/>
      <c r="M2908"/>
      <c r="N2908"/>
      <c r="O2908"/>
      <c r="P2908"/>
      <c r="Q2908"/>
    </row>
    <row r="2909" spans="2:17">
      <c r="B2909"/>
      <c r="C2909"/>
      <c r="D2909"/>
      <c r="E2909"/>
      <c r="F2909"/>
      <c r="G2909"/>
      <c r="H2909"/>
      <c r="I2909"/>
      <c r="J2909"/>
      <c r="K2909"/>
      <c r="L2909"/>
      <c r="M2909"/>
      <c r="N2909"/>
      <c r="O2909"/>
      <c r="P2909"/>
      <c r="Q2909"/>
    </row>
    <row r="2910" spans="2:17">
      <c r="B2910"/>
      <c r="C2910"/>
      <c r="D2910"/>
      <c r="E2910"/>
      <c r="F2910"/>
      <c r="G2910"/>
      <c r="H2910"/>
      <c r="I2910"/>
      <c r="J2910"/>
      <c r="K2910"/>
      <c r="L2910"/>
      <c r="M2910"/>
      <c r="N2910"/>
      <c r="O2910"/>
      <c r="P2910"/>
      <c r="Q2910"/>
    </row>
    <row r="2911" spans="2:17">
      <c r="B2911"/>
      <c r="C2911"/>
      <c r="D2911"/>
      <c r="E2911"/>
      <c r="F2911"/>
      <c r="G2911"/>
      <c r="H2911"/>
      <c r="I2911"/>
      <c r="J2911"/>
      <c r="K2911"/>
      <c r="L2911"/>
      <c r="M2911"/>
      <c r="N2911"/>
      <c r="O2911"/>
      <c r="P2911"/>
      <c r="Q2911"/>
    </row>
    <row r="2912" spans="2:17">
      <c r="B2912"/>
      <c r="C2912"/>
      <c r="D2912"/>
      <c r="E2912"/>
      <c r="F2912"/>
      <c r="G2912"/>
      <c r="H2912"/>
      <c r="I2912"/>
      <c r="J2912"/>
      <c r="K2912"/>
      <c r="L2912"/>
      <c r="M2912"/>
      <c r="N2912"/>
      <c r="O2912"/>
      <c r="P2912"/>
      <c r="Q2912"/>
    </row>
    <row r="2913" spans="2:17">
      <c r="B2913"/>
      <c r="C2913"/>
      <c r="D2913"/>
      <c r="E2913"/>
      <c r="F2913"/>
      <c r="G2913"/>
      <c r="H2913"/>
      <c r="I2913"/>
      <c r="J2913"/>
      <c r="K2913"/>
      <c r="L2913"/>
      <c r="M2913"/>
      <c r="N2913"/>
      <c r="O2913"/>
      <c r="P2913"/>
      <c r="Q2913"/>
    </row>
    <row r="2914" spans="2:17">
      <c r="B2914"/>
      <c r="C2914"/>
      <c r="D2914"/>
      <c r="E2914"/>
      <c r="F2914"/>
      <c r="G2914"/>
      <c r="H2914"/>
      <c r="I2914"/>
      <c r="J2914"/>
      <c r="K2914"/>
      <c r="L2914"/>
      <c r="M2914"/>
      <c r="N2914"/>
      <c r="O2914"/>
      <c r="P2914"/>
      <c r="Q2914"/>
    </row>
    <row r="2915" spans="2:17">
      <c r="B2915"/>
      <c r="C2915"/>
      <c r="D2915"/>
      <c r="E2915"/>
      <c r="F2915"/>
      <c r="G2915"/>
      <c r="H2915"/>
      <c r="I2915"/>
      <c r="J2915"/>
      <c r="K2915"/>
      <c r="L2915"/>
      <c r="M2915"/>
      <c r="N2915"/>
      <c r="O2915"/>
      <c r="P2915"/>
      <c r="Q2915"/>
    </row>
    <row r="2916" spans="2:17">
      <c r="B2916"/>
      <c r="C2916"/>
      <c r="D2916"/>
      <c r="E2916"/>
      <c r="F2916"/>
      <c r="G2916"/>
      <c r="H2916"/>
      <c r="I2916"/>
      <c r="J2916"/>
      <c r="K2916"/>
      <c r="L2916"/>
      <c r="M2916"/>
      <c r="N2916"/>
      <c r="O2916"/>
      <c r="P2916"/>
      <c r="Q2916"/>
    </row>
    <row r="2917" spans="2:17">
      <c r="B2917"/>
      <c r="C2917"/>
      <c r="D2917"/>
      <c r="E2917"/>
      <c r="F2917"/>
      <c r="G2917"/>
      <c r="H2917"/>
      <c r="I2917"/>
      <c r="J2917"/>
      <c r="K2917"/>
      <c r="L2917"/>
      <c r="M2917"/>
      <c r="N2917"/>
      <c r="O2917"/>
      <c r="P2917"/>
      <c r="Q2917"/>
    </row>
    <row r="2918" spans="2:17">
      <c r="B2918"/>
      <c r="C2918"/>
      <c r="D2918"/>
      <c r="E2918"/>
      <c r="F2918"/>
      <c r="G2918"/>
      <c r="H2918"/>
      <c r="I2918"/>
      <c r="J2918"/>
      <c r="K2918"/>
      <c r="L2918"/>
      <c r="M2918"/>
      <c r="N2918"/>
      <c r="O2918"/>
      <c r="P2918"/>
      <c r="Q2918"/>
    </row>
    <row r="2919" spans="2:17">
      <c r="B2919"/>
      <c r="C2919"/>
      <c r="D2919"/>
      <c r="E2919"/>
      <c r="F2919"/>
      <c r="G2919"/>
      <c r="H2919"/>
      <c r="I2919"/>
      <c r="J2919"/>
      <c r="K2919"/>
      <c r="L2919"/>
      <c r="M2919"/>
      <c r="N2919"/>
      <c r="O2919"/>
      <c r="P2919"/>
      <c r="Q2919"/>
    </row>
    <row r="2920" spans="2:17">
      <c r="B2920"/>
      <c r="C2920"/>
      <c r="D2920"/>
      <c r="E2920"/>
      <c r="F2920"/>
      <c r="G2920"/>
      <c r="H2920"/>
      <c r="I2920"/>
      <c r="J2920"/>
      <c r="K2920"/>
      <c r="L2920"/>
      <c r="M2920"/>
      <c r="N2920"/>
      <c r="O2920"/>
      <c r="P2920"/>
      <c r="Q2920"/>
    </row>
    <row r="2921" spans="2:17">
      <c r="B2921"/>
      <c r="C2921"/>
      <c r="D2921"/>
      <c r="E2921"/>
      <c r="F2921"/>
      <c r="G2921"/>
      <c r="H2921"/>
      <c r="I2921"/>
      <c r="J2921"/>
      <c r="K2921"/>
      <c r="L2921"/>
      <c r="M2921"/>
      <c r="N2921"/>
      <c r="O2921"/>
      <c r="P2921"/>
      <c r="Q2921"/>
    </row>
    <row r="2922" spans="2:17">
      <c r="B2922"/>
      <c r="C2922"/>
      <c r="D2922"/>
      <c r="E2922"/>
      <c r="F2922"/>
      <c r="G2922"/>
      <c r="H2922"/>
      <c r="I2922"/>
      <c r="J2922"/>
      <c r="K2922"/>
      <c r="L2922"/>
      <c r="M2922"/>
      <c r="N2922"/>
      <c r="O2922"/>
      <c r="P2922"/>
      <c r="Q2922"/>
    </row>
    <row r="2923" spans="2:17">
      <c r="B2923"/>
      <c r="C2923"/>
      <c r="D2923"/>
      <c r="E2923"/>
      <c r="F2923"/>
      <c r="G2923"/>
      <c r="H2923"/>
      <c r="I2923"/>
      <c r="J2923"/>
      <c r="K2923"/>
      <c r="L2923"/>
      <c r="M2923"/>
      <c r="N2923"/>
      <c r="O2923"/>
      <c r="P2923"/>
      <c r="Q2923"/>
    </row>
    <row r="2924" spans="2:17">
      <c r="B2924"/>
      <c r="C2924"/>
      <c r="D2924"/>
      <c r="E2924"/>
      <c r="F2924"/>
      <c r="G2924"/>
      <c r="H2924"/>
      <c r="I2924"/>
      <c r="J2924"/>
      <c r="K2924"/>
      <c r="L2924"/>
      <c r="M2924"/>
      <c r="N2924"/>
      <c r="O2924"/>
      <c r="P2924"/>
      <c r="Q2924"/>
    </row>
    <row r="2925" spans="2:17">
      <c r="B2925"/>
      <c r="C2925"/>
      <c r="D2925"/>
      <c r="E2925"/>
      <c r="F2925"/>
      <c r="G2925"/>
      <c r="H2925"/>
      <c r="I2925"/>
      <c r="J2925"/>
      <c r="K2925"/>
      <c r="L2925"/>
      <c r="M2925"/>
      <c r="N2925"/>
      <c r="O2925"/>
      <c r="P2925"/>
      <c r="Q2925"/>
    </row>
    <row r="2926" spans="2:17">
      <c r="B2926"/>
      <c r="C2926"/>
      <c r="D2926"/>
      <c r="E2926"/>
      <c r="F2926"/>
      <c r="G2926"/>
      <c r="H2926"/>
      <c r="I2926"/>
      <c r="J2926"/>
      <c r="K2926"/>
      <c r="L2926"/>
      <c r="M2926"/>
      <c r="N2926"/>
      <c r="O2926"/>
      <c r="P2926"/>
      <c r="Q2926"/>
    </row>
    <row r="2927" spans="2:17">
      <c r="B2927"/>
      <c r="C2927"/>
      <c r="D2927"/>
      <c r="E2927"/>
      <c r="F2927"/>
      <c r="G2927"/>
      <c r="H2927"/>
      <c r="I2927"/>
      <c r="J2927"/>
      <c r="K2927"/>
      <c r="L2927"/>
      <c r="M2927"/>
      <c r="N2927"/>
      <c r="O2927"/>
      <c r="P2927"/>
      <c r="Q2927"/>
    </row>
    <row r="2928" spans="2:17">
      <c r="B2928"/>
      <c r="C2928"/>
      <c r="D2928"/>
      <c r="E2928"/>
      <c r="F2928"/>
      <c r="G2928"/>
      <c r="H2928"/>
      <c r="I2928"/>
      <c r="J2928"/>
      <c r="K2928"/>
      <c r="L2928"/>
      <c r="M2928"/>
      <c r="N2928"/>
      <c r="O2928"/>
      <c r="P2928"/>
      <c r="Q2928"/>
    </row>
    <row r="2929" spans="2:17">
      <c r="B2929"/>
      <c r="C2929"/>
      <c r="D2929"/>
      <c r="E2929"/>
      <c r="F2929"/>
      <c r="G2929"/>
      <c r="H2929"/>
      <c r="I2929"/>
      <c r="J2929"/>
      <c r="K2929"/>
      <c r="L2929"/>
      <c r="M2929"/>
      <c r="N2929"/>
      <c r="O2929"/>
      <c r="P2929"/>
      <c r="Q2929"/>
    </row>
    <row r="2930" spans="2:17">
      <c r="B2930"/>
      <c r="C2930"/>
      <c r="D2930"/>
      <c r="E2930"/>
      <c r="F2930"/>
      <c r="G2930"/>
      <c r="H2930"/>
      <c r="I2930"/>
      <c r="J2930"/>
      <c r="K2930"/>
      <c r="L2930"/>
      <c r="M2930"/>
      <c r="N2930"/>
      <c r="O2930"/>
      <c r="P2930"/>
      <c r="Q2930"/>
    </row>
    <row r="2931" spans="2:17">
      <c r="B2931"/>
      <c r="C2931"/>
      <c r="D2931"/>
      <c r="E2931"/>
      <c r="F2931"/>
      <c r="G2931"/>
      <c r="H2931"/>
      <c r="I2931"/>
      <c r="J2931"/>
      <c r="K2931"/>
      <c r="L2931"/>
      <c r="M2931"/>
      <c r="N2931"/>
      <c r="O2931"/>
      <c r="P2931"/>
      <c r="Q2931"/>
    </row>
    <row r="2932" spans="2:17">
      <c r="B2932"/>
      <c r="C2932"/>
      <c r="D2932"/>
      <c r="E2932"/>
      <c r="F2932"/>
      <c r="G2932"/>
      <c r="H2932"/>
      <c r="I2932"/>
      <c r="J2932"/>
      <c r="K2932"/>
      <c r="L2932"/>
      <c r="M2932"/>
      <c r="N2932"/>
      <c r="O2932"/>
      <c r="P2932"/>
      <c r="Q2932"/>
    </row>
    <row r="2933" spans="2:17">
      <c r="B2933"/>
      <c r="C2933"/>
      <c r="D2933"/>
      <c r="E2933"/>
      <c r="F2933"/>
      <c r="G2933"/>
      <c r="H2933"/>
      <c r="I2933"/>
      <c r="J2933"/>
      <c r="K2933"/>
      <c r="L2933"/>
      <c r="M2933"/>
      <c r="N2933"/>
      <c r="O2933"/>
      <c r="P2933"/>
      <c r="Q2933"/>
    </row>
    <row r="2934" spans="2:17">
      <c r="B2934"/>
      <c r="C2934"/>
      <c r="D2934"/>
      <c r="E2934"/>
      <c r="F2934"/>
      <c r="G2934"/>
      <c r="H2934"/>
      <c r="I2934"/>
      <c r="J2934"/>
      <c r="K2934"/>
      <c r="L2934"/>
      <c r="M2934"/>
      <c r="N2934"/>
      <c r="O2934"/>
      <c r="P2934"/>
      <c r="Q2934"/>
    </row>
    <row r="2935" spans="2:17">
      <c r="B2935"/>
      <c r="C2935"/>
      <c r="D2935"/>
      <c r="E2935"/>
      <c r="F2935"/>
      <c r="G2935"/>
      <c r="H2935"/>
      <c r="I2935"/>
      <c r="J2935"/>
      <c r="K2935"/>
      <c r="L2935"/>
      <c r="M2935"/>
      <c r="N2935"/>
      <c r="O2935"/>
      <c r="P2935"/>
      <c r="Q2935"/>
    </row>
    <row r="2936" spans="2:17">
      <c r="B2936"/>
      <c r="C2936"/>
      <c r="D2936"/>
      <c r="E2936"/>
      <c r="F2936"/>
      <c r="G2936"/>
      <c r="H2936"/>
      <c r="I2936"/>
      <c r="J2936"/>
      <c r="K2936"/>
      <c r="L2936"/>
      <c r="M2936"/>
      <c r="N2936"/>
      <c r="O2936"/>
      <c r="P2936"/>
      <c r="Q2936"/>
    </row>
    <row r="2937" spans="2:17">
      <c r="B2937"/>
      <c r="C2937"/>
      <c r="D2937"/>
      <c r="E2937"/>
      <c r="F2937"/>
      <c r="G2937"/>
      <c r="H2937"/>
      <c r="I2937"/>
      <c r="J2937"/>
      <c r="K2937"/>
      <c r="L2937"/>
      <c r="M2937"/>
      <c r="N2937"/>
      <c r="O2937"/>
      <c r="P2937"/>
      <c r="Q2937"/>
    </row>
    <row r="2938" spans="2:17">
      <c r="B2938"/>
      <c r="C2938"/>
      <c r="D2938"/>
      <c r="E2938"/>
      <c r="F2938"/>
      <c r="G2938"/>
      <c r="H2938"/>
      <c r="I2938"/>
      <c r="J2938"/>
      <c r="K2938"/>
      <c r="L2938"/>
      <c r="M2938"/>
      <c r="N2938"/>
      <c r="O2938"/>
      <c r="P2938"/>
      <c r="Q2938"/>
    </row>
    <row r="2939" spans="2:17">
      <c r="B2939"/>
      <c r="C2939"/>
      <c r="D2939"/>
      <c r="E2939"/>
      <c r="F2939"/>
      <c r="G2939"/>
      <c r="H2939"/>
      <c r="I2939"/>
      <c r="J2939"/>
      <c r="K2939"/>
      <c r="L2939"/>
      <c r="M2939"/>
      <c r="N2939"/>
      <c r="O2939"/>
      <c r="P2939"/>
      <c r="Q2939"/>
    </row>
    <row r="2940" spans="2:17">
      <c r="B2940"/>
      <c r="C2940"/>
      <c r="D2940"/>
      <c r="E2940"/>
      <c r="F2940"/>
      <c r="G2940"/>
      <c r="H2940"/>
      <c r="I2940"/>
      <c r="J2940"/>
      <c r="K2940"/>
      <c r="L2940"/>
      <c r="M2940"/>
      <c r="N2940"/>
      <c r="O2940"/>
      <c r="P2940"/>
      <c r="Q2940"/>
    </row>
    <row r="2941" spans="2:17">
      <c r="B2941"/>
      <c r="C2941"/>
      <c r="D2941"/>
      <c r="E2941"/>
      <c r="F2941"/>
      <c r="G2941"/>
      <c r="H2941"/>
      <c r="I2941"/>
      <c r="J2941"/>
      <c r="K2941"/>
      <c r="L2941"/>
      <c r="M2941"/>
      <c r="N2941"/>
      <c r="O2941"/>
      <c r="P2941"/>
      <c r="Q2941"/>
    </row>
    <row r="2942" spans="2:17">
      <c r="B2942"/>
      <c r="C2942"/>
      <c r="D2942"/>
      <c r="E2942"/>
      <c r="F2942"/>
      <c r="G2942"/>
      <c r="H2942"/>
      <c r="I2942"/>
      <c r="J2942"/>
      <c r="K2942"/>
      <c r="L2942"/>
      <c r="M2942"/>
      <c r="N2942"/>
      <c r="O2942"/>
      <c r="P2942"/>
      <c r="Q2942"/>
    </row>
    <row r="2943" spans="2:17">
      <c r="B2943"/>
      <c r="C2943"/>
      <c r="D2943"/>
      <c r="E2943"/>
      <c r="F2943"/>
      <c r="G2943"/>
      <c r="H2943"/>
      <c r="I2943"/>
      <c r="J2943"/>
      <c r="K2943"/>
      <c r="L2943"/>
      <c r="M2943"/>
      <c r="N2943"/>
      <c r="O2943"/>
      <c r="P2943"/>
      <c r="Q2943"/>
    </row>
    <row r="2944" spans="2:17">
      <c r="B2944"/>
      <c r="C2944"/>
      <c r="D2944"/>
      <c r="E2944"/>
      <c r="F2944"/>
      <c r="G2944"/>
      <c r="H2944"/>
      <c r="I2944"/>
      <c r="J2944"/>
      <c r="K2944"/>
      <c r="L2944"/>
      <c r="M2944"/>
      <c r="N2944"/>
      <c r="O2944"/>
      <c r="P2944"/>
      <c r="Q2944"/>
    </row>
    <row r="2945" spans="2:17">
      <c r="B2945"/>
      <c r="C2945"/>
      <c r="D2945"/>
      <c r="E2945"/>
      <c r="F2945"/>
      <c r="G2945"/>
      <c r="H2945"/>
      <c r="I2945"/>
      <c r="J2945"/>
      <c r="K2945"/>
      <c r="L2945"/>
      <c r="M2945"/>
      <c r="N2945"/>
      <c r="O2945"/>
      <c r="P2945"/>
      <c r="Q2945"/>
    </row>
    <row r="2946" spans="2:17">
      <c r="B2946"/>
      <c r="C2946"/>
      <c r="D2946"/>
      <c r="E2946"/>
      <c r="F2946"/>
      <c r="G2946"/>
      <c r="H2946"/>
      <c r="I2946"/>
      <c r="J2946"/>
      <c r="K2946"/>
      <c r="L2946"/>
      <c r="M2946"/>
      <c r="N2946"/>
      <c r="O2946"/>
      <c r="P2946"/>
      <c r="Q2946"/>
    </row>
    <row r="2947" spans="2:17">
      <c r="B2947"/>
      <c r="C2947"/>
      <c r="D2947"/>
      <c r="E2947"/>
      <c r="F2947"/>
      <c r="G2947"/>
      <c r="H2947"/>
      <c r="I2947"/>
      <c r="J2947"/>
      <c r="K2947"/>
      <c r="L2947"/>
      <c r="M2947"/>
      <c r="N2947"/>
      <c r="O2947"/>
      <c r="P2947"/>
      <c r="Q2947"/>
    </row>
    <row r="2948" spans="2:17">
      <c r="B2948"/>
      <c r="C2948"/>
      <c r="D2948"/>
      <c r="E2948"/>
      <c r="F2948"/>
      <c r="G2948"/>
      <c r="H2948"/>
      <c r="I2948"/>
      <c r="J2948"/>
      <c r="K2948"/>
      <c r="L2948"/>
      <c r="M2948"/>
      <c r="N2948"/>
      <c r="O2948"/>
      <c r="P2948"/>
      <c r="Q2948"/>
    </row>
    <row r="2949" spans="2:17">
      <c r="B2949"/>
      <c r="C2949"/>
      <c r="D2949"/>
      <c r="E2949"/>
      <c r="F2949"/>
      <c r="G2949"/>
      <c r="H2949"/>
      <c r="I2949"/>
      <c r="J2949"/>
      <c r="K2949"/>
      <c r="L2949"/>
      <c r="M2949"/>
      <c r="N2949"/>
      <c r="O2949"/>
      <c r="P2949"/>
      <c r="Q2949"/>
    </row>
    <row r="2950" spans="2:17">
      <c r="B2950"/>
      <c r="C2950"/>
      <c r="D2950"/>
      <c r="E2950"/>
      <c r="F2950"/>
      <c r="G2950"/>
      <c r="H2950"/>
      <c r="I2950"/>
      <c r="J2950"/>
      <c r="K2950"/>
      <c r="L2950"/>
      <c r="M2950"/>
      <c r="N2950"/>
      <c r="O2950"/>
      <c r="P2950"/>
      <c r="Q2950"/>
    </row>
    <row r="2951" spans="2:17">
      <c r="B2951"/>
      <c r="C2951"/>
      <c r="D2951"/>
      <c r="E2951"/>
      <c r="F2951"/>
      <c r="G2951"/>
      <c r="H2951"/>
      <c r="I2951"/>
      <c r="J2951"/>
      <c r="K2951"/>
      <c r="L2951"/>
      <c r="M2951"/>
      <c r="N2951"/>
      <c r="O2951"/>
      <c r="P2951"/>
      <c r="Q2951"/>
    </row>
    <row r="2952" spans="2:17">
      <c r="B2952"/>
      <c r="C2952"/>
      <c r="D2952"/>
      <c r="E2952"/>
      <c r="F2952"/>
      <c r="G2952"/>
      <c r="H2952"/>
      <c r="I2952"/>
      <c r="J2952"/>
      <c r="K2952"/>
      <c r="L2952"/>
      <c r="M2952"/>
      <c r="N2952"/>
      <c r="O2952"/>
      <c r="P2952"/>
      <c r="Q2952"/>
    </row>
    <row r="2953" spans="2:17">
      <c r="B2953"/>
      <c r="C2953"/>
      <c r="D2953"/>
      <c r="E2953"/>
      <c r="F2953"/>
      <c r="G2953"/>
      <c r="H2953"/>
      <c r="I2953"/>
      <c r="J2953"/>
      <c r="K2953"/>
      <c r="L2953"/>
      <c r="M2953"/>
      <c r="N2953"/>
      <c r="O2953"/>
      <c r="P2953"/>
      <c r="Q2953"/>
    </row>
    <row r="2954" spans="2:17">
      <c r="B2954"/>
      <c r="C2954"/>
      <c r="D2954"/>
      <c r="E2954"/>
      <c r="F2954"/>
      <c r="G2954"/>
      <c r="H2954"/>
      <c r="I2954"/>
      <c r="J2954"/>
      <c r="K2954"/>
      <c r="L2954"/>
      <c r="M2954"/>
      <c r="N2954"/>
      <c r="O2954"/>
      <c r="P2954"/>
      <c r="Q2954"/>
    </row>
    <row r="2955" spans="2:17">
      <c r="B2955"/>
      <c r="C2955"/>
      <c r="D2955"/>
      <c r="E2955"/>
      <c r="F2955"/>
      <c r="G2955"/>
      <c r="H2955"/>
      <c r="I2955"/>
      <c r="J2955"/>
      <c r="K2955"/>
      <c r="L2955"/>
      <c r="M2955"/>
      <c r="N2955"/>
      <c r="O2955"/>
      <c r="P2955"/>
      <c r="Q2955"/>
    </row>
    <row r="2956" spans="2:17">
      <c r="B2956"/>
      <c r="C2956"/>
      <c r="D2956"/>
      <c r="E2956"/>
      <c r="F2956"/>
      <c r="G2956"/>
      <c r="H2956"/>
      <c r="I2956"/>
      <c r="J2956"/>
      <c r="K2956"/>
      <c r="L2956"/>
      <c r="M2956"/>
      <c r="N2956"/>
      <c r="O2956"/>
      <c r="P2956"/>
      <c r="Q2956"/>
    </row>
    <row r="2957" spans="2:17">
      <c r="B2957"/>
      <c r="C2957"/>
      <c r="D2957"/>
      <c r="E2957"/>
      <c r="F2957"/>
      <c r="G2957"/>
      <c r="H2957"/>
      <c r="I2957"/>
      <c r="J2957"/>
      <c r="K2957"/>
      <c r="L2957"/>
      <c r="M2957"/>
      <c r="N2957"/>
      <c r="O2957"/>
      <c r="P2957"/>
      <c r="Q2957"/>
    </row>
    <row r="2958" spans="2:17">
      <c r="B2958"/>
      <c r="C2958"/>
      <c r="D2958"/>
      <c r="E2958"/>
      <c r="F2958"/>
      <c r="G2958"/>
      <c r="H2958"/>
      <c r="I2958"/>
      <c r="J2958"/>
      <c r="K2958"/>
      <c r="L2958"/>
      <c r="M2958"/>
      <c r="N2958"/>
      <c r="O2958"/>
      <c r="P2958"/>
      <c r="Q2958"/>
    </row>
    <row r="2959" spans="2:17">
      <c r="B2959"/>
      <c r="C2959"/>
      <c r="D2959"/>
      <c r="E2959"/>
      <c r="F2959"/>
      <c r="G2959"/>
      <c r="H2959"/>
      <c r="I2959"/>
      <c r="J2959"/>
      <c r="K2959"/>
      <c r="L2959"/>
      <c r="M2959"/>
      <c r="N2959"/>
      <c r="O2959"/>
      <c r="P2959"/>
      <c r="Q2959"/>
    </row>
    <row r="2960" spans="2:17">
      <c r="B2960"/>
      <c r="C2960"/>
      <c r="D2960"/>
      <c r="E2960"/>
      <c r="F2960"/>
      <c r="G2960"/>
      <c r="H2960"/>
      <c r="I2960"/>
      <c r="J2960"/>
      <c r="K2960"/>
      <c r="L2960"/>
      <c r="M2960"/>
      <c r="N2960"/>
      <c r="O2960"/>
      <c r="P2960"/>
      <c r="Q2960"/>
    </row>
    <row r="2961" spans="2:17">
      <c r="B2961"/>
      <c r="C2961"/>
      <c r="D2961"/>
      <c r="E2961"/>
      <c r="F2961"/>
      <c r="G2961"/>
      <c r="H2961"/>
      <c r="I2961"/>
      <c r="J2961"/>
      <c r="K2961"/>
      <c r="L2961"/>
      <c r="M2961"/>
      <c r="N2961"/>
      <c r="O2961"/>
      <c r="P2961"/>
      <c r="Q2961"/>
    </row>
    <row r="2962" spans="2:17">
      <c r="B2962"/>
      <c r="C2962"/>
      <c r="D2962"/>
      <c r="E2962"/>
      <c r="F2962"/>
      <c r="G2962"/>
      <c r="H2962"/>
      <c r="I2962"/>
      <c r="J2962"/>
      <c r="K2962"/>
      <c r="L2962"/>
      <c r="M2962"/>
      <c r="N2962"/>
      <c r="O2962"/>
      <c r="P2962"/>
      <c r="Q2962"/>
    </row>
    <row r="2963" spans="2:17">
      <c r="B2963"/>
      <c r="C2963"/>
      <c r="D2963"/>
      <c r="E2963"/>
      <c r="F2963"/>
      <c r="G2963"/>
      <c r="H2963"/>
      <c r="I2963"/>
      <c r="J2963"/>
      <c r="K2963"/>
      <c r="L2963"/>
      <c r="M2963"/>
      <c r="N2963"/>
      <c r="O2963"/>
      <c r="P2963"/>
      <c r="Q2963"/>
    </row>
    <row r="2964" spans="2:17">
      <c r="B2964"/>
      <c r="C2964"/>
      <c r="D2964"/>
      <c r="E2964"/>
      <c r="F2964"/>
      <c r="G2964"/>
      <c r="H2964"/>
      <c r="I2964"/>
      <c r="J2964"/>
      <c r="K2964"/>
      <c r="L2964"/>
      <c r="M2964"/>
      <c r="N2964"/>
      <c r="O2964"/>
      <c r="P2964"/>
      <c r="Q2964"/>
    </row>
    <row r="2965" spans="2:17">
      <c r="B2965"/>
      <c r="C2965"/>
      <c r="D2965"/>
      <c r="E2965"/>
      <c r="F2965"/>
      <c r="G2965"/>
      <c r="H2965"/>
      <c r="I2965"/>
      <c r="J2965"/>
      <c r="K2965"/>
      <c r="L2965"/>
      <c r="M2965"/>
      <c r="N2965"/>
      <c r="O2965"/>
      <c r="P2965"/>
      <c r="Q2965"/>
    </row>
    <row r="2966" spans="2:17">
      <c r="B2966"/>
      <c r="C2966"/>
      <c r="D2966"/>
      <c r="E2966"/>
      <c r="F2966"/>
      <c r="G2966"/>
      <c r="H2966"/>
      <c r="I2966"/>
      <c r="J2966"/>
      <c r="K2966"/>
      <c r="L2966"/>
      <c r="M2966"/>
      <c r="N2966"/>
      <c r="O2966"/>
      <c r="P2966"/>
      <c r="Q2966"/>
    </row>
    <row r="2967" spans="2:17">
      <c r="B2967"/>
      <c r="C2967"/>
      <c r="D2967"/>
      <c r="E2967"/>
      <c r="F2967"/>
      <c r="G2967"/>
      <c r="H2967"/>
      <c r="I2967"/>
      <c r="J2967"/>
      <c r="K2967"/>
      <c r="L2967"/>
      <c r="M2967"/>
      <c r="N2967"/>
      <c r="O2967"/>
      <c r="P2967"/>
      <c r="Q2967"/>
    </row>
    <row r="2968" spans="2:17">
      <c r="B2968"/>
      <c r="C2968"/>
      <c r="D2968"/>
      <c r="E2968"/>
      <c r="F2968"/>
      <c r="G2968"/>
      <c r="H2968"/>
      <c r="I2968"/>
      <c r="J2968"/>
      <c r="K2968"/>
      <c r="L2968"/>
      <c r="M2968"/>
      <c r="N2968"/>
      <c r="O2968"/>
      <c r="P2968"/>
      <c r="Q2968"/>
    </row>
    <row r="2969" spans="2:17">
      <c r="B2969"/>
      <c r="C2969"/>
      <c r="D2969"/>
      <c r="E2969"/>
      <c r="F2969"/>
      <c r="G2969"/>
      <c r="H2969"/>
      <c r="I2969"/>
      <c r="J2969"/>
      <c r="K2969"/>
      <c r="L2969"/>
      <c r="M2969"/>
      <c r="N2969"/>
      <c r="O2969"/>
      <c r="P2969"/>
      <c r="Q2969"/>
    </row>
    <row r="2970" spans="2:17">
      <c r="B2970"/>
      <c r="C2970"/>
      <c r="D2970"/>
      <c r="E2970"/>
      <c r="F2970"/>
      <c r="G2970"/>
      <c r="H2970"/>
      <c r="I2970"/>
      <c r="J2970"/>
      <c r="K2970"/>
      <c r="L2970"/>
      <c r="M2970"/>
      <c r="N2970"/>
      <c r="O2970"/>
      <c r="P2970"/>
      <c r="Q2970"/>
    </row>
    <row r="2971" spans="2:17">
      <c r="B2971"/>
      <c r="C2971"/>
      <c r="D2971"/>
      <c r="E2971"/>
      <c r="F2971"/>
      <c r="G2971"/>
      <c r="H2971"/>
      <c r="I2971"/>
      <c r="J2971"/>
      <c r="K2971"/>
      <c r="L2971"/>
      <c r="M2971"/>
      <c r="N2971"/>
      <c r="O2971"/>
      <c r="P2971"/>
      <c r="Q2971"/>
    </row>
    <row r="2972" spans="2:17">
      <c r="B2972"/>
      <c r="C2972"/>
      <c r="D2972"/>
      <c r="E2972"/>
      <c r="F2972"/>
      <c r="G2972"/>
      <c r="H2972"/>
      <c r="I2972"/>
      <c r="J2972"/>
      <c r="K2972"/>
      <c r="L2972"/>
      <c r="M2972"/>
      <c r="N2972"/>
      <c r="O2972"/>
      <c r="P2972"/>
      <c r="Q2972"/>
    </row>
    <row r="2973" spans="2:17">
      <c r="B2973"/>
      <c r="C2973"/>
      <c r="D2973"/>
      <c r="E2973"/>
      <c r="F2973"/>
      <c r="G2973"/>
      <c r="H2973"/>
      <c r="I2973"/>
      <c r="J2973"/>
      <c r="K2973"/>
      <c r="L2973"/>
      <c r="M2973"/>
      <c r="N2973"/>
      <c r="O2973"/>
      <c r="P2973"/>
      <c r="Q2973"/>
    </row>
    <row r="2974" spans="2:17">
      <c r="B2974"/>
      <c r="C2974"/>
      <c r="D2974"/>
      <c r="E2974"/>
      <c r="F2974"/>
      <c r="G2974"/>
      <c r="H2974"/>
      <c r="I2974"/>
      <c r="J2974"/>
      <c r="K2974"/>
      <c r="L2974"/>
      <c r="M2974"/>
      <c r="N2974"/>
      <c r="O2974"/>
      <c r="P2974"/>
      <c r="Q2974"/>
    </row>
    <row r="2975" spans="2:17">
      <c r="B2975"/>
      <c r="C2975"/>
      <c r="D2975"/>
      <c r="E2975"/>
      <c r="F2975"/>
      <c r="G2975"/>
      <c r="H2975"/>
      <c r="I2975"/>
      <c r="J2975"/>
      <c r="K2975"/>
      <c r="L2975"/>
      <c r="M2975"/>
      <c r="N2975"/>
      <c r="O2975"/>
      <c r="P2975"/>
      <c r="Q2975"/>
    </row>
    <row r="2976" spans="2:17">
      <c r="B2976"/>
      <c r="C2976"/>
      <c r="D2976"/>
      <c r="E2976"/>
      <c r="F2976"/>
      <c r="G2976"/>
      <c r="H2976"/>
      <c r="I2976"/>
      <c r="J2976"/>
      <c r="K2976"/>
      <c r="L2976"/>
      <c r="M2976"/>
      <c r="N2976"/>
      <c r="O2976"/>
      <c r="P2976"/>
      <c r="Q2976"/>
    </row>
    <row r="2977" spans="2:17">
      <c r="B2977"/>
      <c r="C2977"/>
      <c r="D2977"/>
      <c r="E2977"/>
      <c r="F2977"/>
      <c r="G2977"/>
      <c r="H2977"/>
      <c r="I2977"/>
      <c r="J2977"/>
      <c r="K2977"/>
      <c r="L2977"/>
      <c r="M2977"/>
      <c r="N2977"/>
      <c r="O2977"/>
      <c r="P2977"/>
      <c r="Q2977"/>
    </row>
    <row r="2978" spans="2:17">
      <c r="B2978"/>
      <c r="C2978"/>
      <c r="D2978"/>
      <c r="E2978"/>
      <c r="F2978"/>
      <c r="G2978"/>
      <c r="H2978"/>
      <c r="I2978"/>
      <c r="J2978"/>
      <c r="K2978"/>
      <c r="L2978"/>
      <c r="M2978"/>
      <c r="N2978"/>
      <c r="O2978"/>
      <c r="P2978"/>
      <c r="Q2978"/>
    </row>
    <row r="2979" spans="2:17">
      <c r="B2979"/>
      <c r="C2979"/>
      <c r="D2979"/>
      <c r="E2979"/>
      <c r="F2979"/>
      <c r="G2979"/>
      <c r="H2979"/>
      <c r="I2979"/>
      <c r="J2979"/>
      <c r="K2979"/>
      <c r="L2979"/>
      <c r="M2979"/>
      <c r="N2979"/>
      <c r="O2979"/>
      <c r="P2979"/>
      <c r="Q2979"/>
    </row>
    <row r="2980" spans="2:17">
      <c r="B2980"/>
      <c r="C2980"/>
      <c r="D2980"/>
      <c r="E2980"/>
      <c r="F2980"/>
      <c r="G2980"/>
      <c r="H2980"/>
      <c r="I2980"/>
      <c r="J2980"/>
      <c r="K2980"/>
      <c r="L2980"/>
      <c r="M2980"/>
      <c r="N2980"/>
      <c r="O2980"/>
      <c r="P2980"/>
      <c r="Q2980"/>
    </row>
    <row r="2981" spans="2:17">
      <c r="B2981"/>
      <c r="C2981"/>
      <c r="D2981"/>
      <c r="E2981"/>
      <c r="F2981"/>
      <c r="G2981"/>
      <c r="H2981"/>
      <c r="I2981"/>
      <c r="J2981"/>
      <c r="K2981"/>
      <c r="L2981"/>
      <c r="M2981"/>
      <c r="N2981"/>
      <c r="O2981"/>
      <c r="P2981"/>
      <c r="Q2981"/>
    </row>
    <row r="2982" spans="2:17">
      <c r="B2982"/>
      <c r="C2982"/>
      <c r="D2982"/>
      <c r="E2982"/>
      <c r="F2982"/>
      <c r="G2982"/>
      <c r="H2982"/>
      <c r="I2982"/>
      <c r="J2982"/>
      <c r="K2982"/>
      <c r="L2982"/>
      <c r="M2982"/>
      <c r="N2982"/>
      <c r="O2982"/>
      <c r="P2982"/>
      <c r="Q2982"/>
    </row>
    <row r="2983" spans="2:17">
      <c r="B2983"/>
      <c r="C2983"/>
      <c r="D2983"/>
      <c r="E2983"/>
      <c r="F2983"/>
      <c r="G2983"/>
      <c r="H2983"/>
      <c r="I2983"/>
      <c r="J2983"/>
      <c r="K2983"/>
      <c r="L2983"/>
      <c r="M2983"/>
      <c r="N2983"/>
      <c r="O2983"/>
      <c r="P2983"/>
      <c r="Q2983"/>
    </row>
    <row r="2984" spans="2:17">
      <c r="B2984"/>
      <c r="C2984"/>
      <c r="D2984"/>
      <c r="E2984"/>
      <c r="F2984"/>
      <c r="G2984"/>
      <c r="H2984"/>
      <c r="I2984"/>
      <c r="J2984"/>
      <c r="K2984"/>
      <c r="L2984"/>
      <c r="M2984"/>
      <c r="N2984"/>
      <c r="O2984"/>
      <c r="P2984"/>
      <c r="Q2984"/>
    </row>
    <row r="2985" spans="2:17">
      <c r="B2985"/>
      <c r="C2985"/>
      <c r="D2985"/>
      <c r="E2985"/>
      <c r="F2985"/>
      <c r="G2985"/>
      <c r="H2985"/>
      <c r="I2985"/>
      <c r="J2985"/>
      <c r="K2985"/>
      <c r="L2985"/>
      <c r="M2985"/>
      <c r="N2985"/>
      <c r="O2985"/>
      <c r="P2985"/>
      <c r="Q2985"/>
    </row>
    <row r="2986" spans="2:17">
      <c r="B2986"/>
      <c r="C2986"/>
      <c r="D2986"/>
      <c r="E2986"/>
      <c r="F2986"/>
      <c r="G2986"/>
      <c r="H2986"/>
      <c r="I2986"/>
      <c r="J2986"/>
      <c r="K2986"/>
      <c r="L2986"/>
      <c r="M2986"/>
      <c r="N2986"/>
      <c r="O2986"/>
      <c r="P2986"/>
      <c r="Q2986"/>
    </row>
    <row r="2987" spans="2:17">
      <c r="B2987"/>
      <c r="C2987"/>
      <c r="D2987"/>
      <c r="E2987"/>
      <c r="F2987"/>
      <c r="G2987"/>
      <c r="H2987"/>
      <c r="I2987"/>
      <c r="J2987"/>
      <c r="K2987"/>
      <c r="L2987"/>
      <c r="M2987"/>
      <c r="N2987"/>
      <c r="O2987"/>
      <c r="P2987"/>
      <c r="Q2987"/>
    </row>
    <row r="2988" spans="2:17">
      <c r="B2988"/>
      <c r="C2988"/>
      <c r="D2988"/>
      <c r="E2988"/>
      <c r="F2988"/>
      <c r="G2988"/>
      <c r="H2988"/>
      <c r="I2988"/>
      <c r="J2988"/>
      <c r="K2988"/>
      <c r="L2988"/>
      <c r="M2988"/>
      <c r="N2988"/>
      <c r="O2988"/>
      <c r="P2988"/>
      <c r="Q2988"/>
    </row>
    <row r="2989" spans="2:17">
      <c r="B2989"/>
      <c r="C2989"/>
      <c r="D2989"/>
      <c r="E2989"/>
      <c r="F2989"/>
      <c r="G2989"/>
      <c r="H2989"/>
      <c r="I2989"/>
      <c r="J2989"/>
      <c r="K2989"/>
      <c r="L2989"/>
      <c r="M2989"/>
      <c r="N2989"/>
      <c r="O2989"/>
      <c r="P2989"/>
      <c r="Q2989"/>
    </row>
    <row r="2990" spans="2:17">
      <c r="B2990"/>
      <c r="C2990"/>
      <c r="D2990"/>
      <c r="E2990"/>
      <c r="F2990"/>
      <c r="G2990"/>
      <c r="H2990"/>
      <c r="I2990"/>
      <c r="J2990"/>
      <c r="K2990"/>
      <c r="L2990"/>
      <c r="M2990"/>
      <c r="N2990"/>
      <c r="O2990"/>
      <c r="P2990"/>
      <c r="Q2990"/>
    </row>
    <row r="2991" spans="2:17">
      <c r="B2991"/>
      <c r="C2991"/>
      <c r="D2991"/>
      <c r="E2991"/>
      <c r="F2991"/>
      <c r="G2991"/>
      <c r="H2991"/>
      <c r="I2991"/>
      <c r="J2991"/>
      <c r="K2991"/>
      <c r="L2991"/>
      <c r="M2991"/>
      <c r="N2991"/>
      <c r="O2991"/>
      <c r="P2991"/>
      <c r="Q2991"/>
    </row>
    <row r="2992" spans="2:17">
      <c r="B2992"/>
      <c r="C2992"/>
      <c r="D2992"/>
      <c r="E2992"/>
      <c r="F2992"/>
      <c r="G2992"/>
      <c r="H2992"/>
      <c r="I2992"/>
      <c r="J2992"/>
      <c r="K2992"/>
      <c r="L2992"/>
      <c r="M2992"/>
      <c r="N2992"/>
      <c r="O2992"/>
      <c r="P2992"/>
      <c r="Q2992"/>
    </row>
    <row r="2993" spans="2:17">
      <c r="B2993"/>
      <c r="C2993"/>
      <c r="D2993"/>
      <c r="E2993"/>
      <c r="F2993"/>
      <c r="G2993"/>
      <c r="H2993"/>
      <c r="I2993"/>
      <c r="J2993"/>
      <c r="K2993"/>
      <c r="L2993"/>
      <c r="M2993"/>
      <c r="N2993"/>
      <c r="O2993"/>
      <c r="P2993"/>
      <c r="Q2993"/>
    </row>
    <row r="2994" spans="2:17">
      <c r="B2994"/>
      <c r="C2994"/>
      <c r="D2994"/>
      <c r="E2994"/>
      <c r="F2994"/>
      <c r="G2994"/>
      <c r="H2994"/>
      <c r="I2994"/>
      <c r="J2994"/>
      <c r="K2994"/>
      <c r="L2994"/>
      <c r="M2994"/>
      <c r="N2994"/>
      <c r="O2994"/>
      <c r="P2994"/>
      <c r="Q2994"/>
    </row>
    <row r="2995" spans="2:17">
      <c r="B2995"/>
      <c r="C2995"/>
      <c r="D2995"/>
      <c r="E2995"/>
      <c r="F2995"/>
      <c r="G2995"/>
      <c r="H2995"/>
      <c r="I2995"/>
      <c r="J2995"/>
      <c r="K2995"/>
      <c r="L2995"/>
      <c r="M2995"/>
      <c r="N2995"/>
      <c r="O2995"/>
      <c r="P2995"/>
      <c r="Q2995"/>
    </row>
    <row r="2996" spans="2:17">
      <c r="B2996"/>
      <c r="C2996"/>
      <c r="D2996"/>
      <c r="E2996"/>
      <c r="F2996"/>
      <c r="G2996"/>
      <c r="H2996"/>
      <c r="I2996"/>
      <c r="J2996"/>
      <c r="K2996"/>
      <c r="L2996"/>
      <c r="M2996"/>
      <c r="N2996"/>
      <c r="O2996"/>
      <c r="P2996"/>
      <c r="Q2996"/>
    </row>
    <row r="2997" spans="2:17">
      <c r="B2997"/>
      <c r="C2997"/>
      <c r="D2997"/>
      <c r="E2997"/>
      <c r="F2997"/>
      <c r="G2997"/>
      <c r="H2997"/>
      <c r="I2997"/>
      <c r="J2997"/>
      <c r="K2997"/>
      <c r="L2997"/>
      <c r="M2997"/>
      <c r="N2997"/>
      <c r="O2997"/>
      <c r="P2997"/>
      <c r="Q2997"/>
    </row>
    <row r="2998" spans="2:17">
      <c r="B2998"/>
      <c r="C2998"/>
      <c r="D2998"/>
      <c r="E2998"/>
      <c r="F2998"/>
      <c r="G2998"/>
      <c r="H2998"/>
      <c r="I2998"/>
      <c r="J2998"/>
      <c r="K2998"/>
      <c r="L2998"/>
      <c r="M2998"/>
      <c r="N2998"/>
      <c r="O2998"/>
      <c r="P2998"/>
      <c r="Q2998"/>
    </row>
    <row r="2999" spans="2:17">
      <c r="B2999"/>
      <c r="C2999"/>
      <c r="D2999"/>
      <c r="E2999"/>
      <c r="F2999"/>
      <c r="G2999"/>
      <c r="H2999"/>
      <c r="I2999"/>
      <c r="J2999"/>
      <c r="K2999"/>
      <c r="L2999"/>
      <c r="M2999"/>
      <c r="N2999"/>
      <c r="O2999"/>
      <c r="P2999"/>
      <c r="Q2999"/>
    </row>
    <row r="3000" spans="2:17">
      <c r="B3000"/>
      <c r="C3000"/>
      <c r="D3000"/>
      <c r="E3000"/>
      <c r="F3000"/>
      <c r="G3000"/>
      <c r="H3000"/>
      <c r="I3000"/>
      <c r="J3000"/>
      <c r="K3000"/>
      <c r="L3000"/>
      <c r="M3000"/>
      <c r="N3000"/>
      <c r="O3000"/>
      <c r="P3000"/>
      <c r="Q3000"/>
    </row>
  </sheetData>
  <autoFilter ref="B15:Q1200"/>
  <mergeCells count="26">
    <mergeCell ref="L3:M3"/>
    <mergeCell ref="L4:M4"/>
    <mergeCell ref="E8:F8"/>
    <mergeCell ref="C2:F2"/>
    <mergeCell ref="H2:K2"/>
    <mergeCell ref="J8:K8"/>
    <mergeCell ref="H5:I5"/>
    <mergeCell ref="H6:I6"/>
    <mergeCell ref="C3:D3"/>
    <mergeCell ref="C7:D7"/>
    <mergeCell ref="H4:I4"/>
    <mergeCell ref="H7:I7"/>
    <mergeCell ref="H3:I3"/>
    <mergeCell ref="H12:I12"/>
    <mergeCell ref="H11:I11"/>
    <mergeCell ref="H10:I10"/>
    <mergeCell ref="H9:I9"/>
    <mergeCell ref="H8:I8"/>
    <mergeCell ref="C12:D12"/>
    <mergeCell ref="C11:D11"/>
    <mergeCell ref="C10:D10"/>
    <mergeCell ref="C4:D4"/>
    <mergeCell ref="C5:D5"/>
    <mergeCell ref="C6:D6"/>
    <mergeCell ref="C9:D9"/>
    <mergeCell ref="C8:D8"/>
  </mergeCells>
  <conditionalFormatting sqref="B14:Q15">
    <cfRule type="notContainsBlanks" dxfId="7" priority="3">
      <formula>LEN(TRIM(B14))&gt;0</formula>
    </cfRule>
  </conditionalFormatting>
  <conditionalFormatting sqref="C2">
    <cfRule type="notContainsBlanks" dxfId="6" priority="2">
      <formula>LEN(TRIM(C2))&gt;0</formula>
    </cfRule>
  </conditionalFormatting>
  <conditionalFormatting sqref="H2">
    <cfRule type="notContainsBlanks" dxfId="5" priority="1">
      <formula>LEN(TRIM(H2))&gt;0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6">
    <tabColor theme="1"/>
  </sheetPr>
  <dimension ref="A2:AF59"/>
  <sheetViews>
    <sheetView zoomScale="80" zoomScaleNormal="80" workbookViewId="0">
      <selection activeCell="O38" sqref="O38"/>
    </sheetView>
  </sheetViews>
  <sheetFormatPr defaultColWidth="5.140625" defaultRowHeight="15"/>
  <cols>
    <col min="1" max="1" width="2.7109375" style="90" customWidth="1"/>
    <col min="2" max="2" width="2.85546875" style="90" bestFit="1" customWidth="1"/>
    <col min="3" max="26" width="8.5703125" style="90" customWidth="1"/>
    <col min="27" max="27" width="5.140625" style="90"/>
    <col min="28" max="28" width="8.42578125" style="90" bestFit="1" customWidth="1"/>
    <col min="29" max="29" width="5.140625" style="90"/>
    <col min="30" max="30" width="9.5703125" style="90" customWidth="1"/>
    <col min="31" max="45" width="7.42578125" style="90" bestFit="1" customWidth="1"/>
    <col min="46" max="53" width="6.28515625" style="90" bestFit="1" customWidth="1"/>
    <col min="54" max="16384" width="5.140625" style="90"/>
  </cols>
  <sheetData>
    <row r="2" spans="1:32" ht="23.25">
      <c r="C2" s="276" t="s">
        <v>429</v>
      </c>
      <c r="D2" s="276"/>
      <c r="E2" s="276"/>
      <c r="F2" s="276"/>
      <c r="G2" s="276"/>
      <c r="H2" s="276"/>
      <c r="I2" s="276"/>
      <c r="J2" s="276"/>
      <c r="K2" s="276"/>
      <c r="L2" s="276"/>
      <c r="M2" s="277" t="s">
        <v>440</v>
      </c>
      <c r="N2" s="277"/>
      <c r="O2" s="277"/>
      <c r="P2" s="277"/>
      <c r="Q2" s="298"/>
      <c r="R2" s="142">
        <v>15</v>
      </c>
      <c r="S2" s="118" t="s">
        <v>339</v>
      </c>
      <c r="T2" s="118"/>
      <c r="U2" s="297" t="s">
        <v>484</v>
      </c>
      <c r="V2" s="297"/>
      <c r="W2" s="297"/>
      <c r="X2" s="297"/>
      <c r="Y2" s="146">
        <v>48</v>
      </c>
      <c r="Z2" s="118" t="s">
        <v>339</v>
      </c>
    </row>
    <row r="3" spans="1:32">
      <c r="M3" s="299" t="s">
        <v>485</v>
      </c>
      <c r="N3" s="300"/>
      <c r="O3" s="300"/>
      <c r="P3" s="300"/>
      <c r="Q3" s="300"/>
    </row>
    <row r="4" spans="1:32" ht="18.75">
      <c r="B4" s="91"/>
      <c r="C4" s="278" t="str">
        <f>"Volume (uL) of Source Plate"</f>
        <v>Volume (uL) of Source Plate</v>
      </c>
      <c r="D4" s="278"/>
      <c r="E4" s="278"/>
      <c r="F4" s="278"/>
      <c r="G4" s="278"/>
      <c r="H4" s="278"/>
      <c r="I4" s="278"/>
      <c r="J4" s="278"/>
      <c r="K4" s="278"/>
      <c r="L4" s="278"/>
      <c r="M4" s="278"/>
      <c r="N4" s="278"/>
      <c r="O4" s="278"/>
      <c r="P4" s="278"/>
      <c r="Q4" s="278"/>
      <c r="R4" s="278"/>
      <c r="S4" s="278"/>
      <c r="T4" s="278"/>
      <c r="U4" s="278"/>
      <c r="V4" s="278"/>
      <c r="W4" s="278"/>
      <c r="X4" s="278"/>
      <c r="Y4" s="278"/>
      <c r="Z4" s="278"/>
    </row>
    <row r="5" spans="1:32">
      <c r="A5" s="92"/>
      <c r="B5" s="93"/>
      <c r="C5" s="93">
        <v>1</v>
      </c>
      <c r="D5" s="93">
        <v>2</v>
      </c>
      <c r="E5" s="93">
        <v>3</v>
      </c>
      <c r="F5" s="93">
        <v>4</v>
      </c>
      <c r="G5" s="93">
        <v>5</v>
      </c>
      <c r="H5" s="93">
        <v>6</v>
      </c>
      <c r="I5" s="93">
        <v>7</v>
      </c>
      <c r="J5" s="93">
        <v>8</v>
      </c>
      <c r="K5" s="93">
        <v>9</v>
      </c>
      <c r="L5" s="93">
        <v>10</v>
      </c>
      <c r="M5" s="93">
        <v>11</v>
      </c>
      <c r="N5" s="93">
        <v>12</v>
      </c>
      <c r="O5" s="93">
        <v>13</v>
      </c>
      <c r="P5" s="93">
        <v>14</v>
      </c>
      <c r="Q5" s="93">
        <v>15</v>
      </c>
      <c r="R5" s="93">
        <v>16</v>
      </c>
      <c r="S5" s="93">
        <v>17</v>
      </c>
      <c r="T5" s="93">
        <v>18</v>
      </c>
      <c r="U5" s="93">
        <v>19</v>
      </c>
      <c r="V5" s="93">
        <v>20</v>
      </c>
      <c r="W5" s="93">
        <v>21</v>
      </c>
      <c r="X5" s="93">
        <v>22</v>
      </c>
      <c r="Y5" s="93">
        <v>23</v>
      </c>
      <c r="Z5" s="93">
        <v>24</v>
      </c>
      <c r="AA5" s="94"/>
      <c r="AB5" s="95"/>
      <c r="AC5" s="94"/>
      <c r="AD5" s="95"/>
      <c r="AE5" s="120"/>
      <c r="AF5" s="95"/>
    </row>
    <row r="6" spans="1:32">
      <c r="A6" s="94"/>
      <c r="B6" s="93" t="s">
        <v>0</v>
      </c>
      <c r="C6" s="117">
        <f>IF((SUMIFS('All Transfers'!$P$11:$P$2999,'All Transfers'!$E$11:$E$2999,'Source Plate'!$B6 &amp; 'Source Plate'!C$5)/1000)&gt;0,(SUMIFS('All Transfers'!$P$11:$P$2999,'All Transfers'!$E$11:$E$2999,'Source Plate'!$B6 &amp; 'Source Plate'!C$5)/1000)+$R$2,0)</f>
        <v>0</v>
      </c>
      <c r="D6" s="117">
        <f>IF((SUMIFS('All Transfers'!$P$11:$P$2999,'All Transfers'!$E$11:$E$2999,'Source Plate'!$B6 &amp; 'Source Plate'!D$5)/1000)&gt;0,(SUMIFS('All Transfers'!$P$11:$P$2999,'All Transfers'!$E$11:$E$2999,'Source Plate'!$B6 &amp; 'Source Plate'!D$5)/1000)+$R$2,0)</f>
        <v>0</v>
      </c>
      <c r="E6" s="117">
        <f>IF((SUMIFS('All Transfers'!$P$11:$P$2999,'All Transfers'!$E$11:$E$2999,'Source Plate'!$B6 &amp; 'Source Plate'!E$5)/1000)&gt;0,(SUMIFS('All Transfers'!$P$11:$P$2999,'All Transfers'!$E$11:$E$2999,'Source Plate'!$B6 &amp; 'Source Plate'!E$5)/1000)+$R$2,0)</f>
        <v>0</v>
      </c>
      <c r="F6" s="117">
        <f>IF((SUMIFS('All Transfers'!$P$11:$P$2999,'All Transfers'!$E$11:$E$2999,'Source Plate'!$B6 &amp; 'Source Plate'!F$5)/1000)&gt;0,(SUMIFS('All Transfers'!$P$11:$P$2999,'All Transfers'!$E$11:$E$2999,'Source Plate'!$B6 &amp; 'Source Plate'!F$5)/1000)+$R$2,0)</f>
        <v>0</v>
      </c>
      <c r="G6" s="117">
        <f>IF((SUMIFS('All Transfers'!$P$11:$P$2999,'All Transfers'!$E$11:$E$2999,'Source Plate'!$B6 &amp; 'Source Plate'!G$5)/1000)&gt;0,(SUMIFS('All Transfers'!$P$11:$P$2999,'All Transfers'!$E$11:$E$2999,'Source Plate'!$B6 &amp; 'Source Plate'!G$5)/1000)+$R$2,0)</f>
        <v>0</v>
      </c>
      <c r="H6" s="117">
        <f>IF((SUMIFS('All Transfers'!$P$11:$P$2999,'All Transfers'!$E$11:$E$2999,'Source Plate'!$B6 &amp; 'Source Plate'!H$5)/1000)&gt;0,(SUMIFS('All Transfers'!$P$11:$P$2999,'All Transfers'!$E$11:$E$2999,'Source Plate'!$B6 &amp; 'Source Plate'!H$5)/1000)+$R$2,0)</f>
        <v>0</v>
      </c>
      <c r="I6" s="117">
        <f>IF((SUMIFS('All Transfers'!$P$11:$P$2999,'All Transfers'!$E$11:$E$2999,'Source Plate'!$B6 &amp; 'Source Plate'!I$5)/1000)&gt;0,(SUMIFS('All Transfers'!$P$11:$P$2999,'All Transfers'!$E$11:$E$2999,'Source Plate'!$B6 &amp; 'Source Plate'!I$5)/1000)+$R$2,0)</f>
        <v>0</v>
      </c>
      <c r="J6" s="117">
        <f>IF((SUMIFS('All Transfers'!$P$11:$P$2999,'All Transfers'!$E$11:$E$2999,'Source Plate'!$B6 &amp; 'Source Plate'!J$5)/1000)&gt;0,(SUMIFS('All Transfers'!$P$11:$P$2999,'All Transfers'!$E$11:$E$2999,'Source Plate'!$B6 &amp; 'Source Plate'!J$5)/1000)+$R$2,0)</f>
        <v>0</v>
      </c>
      <c r="K6" s="117">
        <f>IF((SUMIFS('All Transfers'!$P$11:$P$2999,'All Transfers'!$E$11:$E$2999,'Source Plate'!$B6 &amp; 'Source Plate'!K$5)/1000)&gt;0,(SUMIFS('All Transfers'!$P$11:$P$2999,'All Transfers'!$E$11:$E$2999,'Source Plate'!$B6 &amp; 'Source Plate'!K$5)/1000)+$R$2,0)</f>
        <v>0</v>
      </c>
      <c r="L6" s="117">
        <f>IF((SUMIFS('All Transfers'!$P$11:$P$2999,'All Transfers'!$E$11:$E$2999,'Source Plate'!$B6 &amp; 'Source Plate'!L$5)/1000)&gt;0,(SUMIFS('All Transfers'!$P$11:$P$2999,'All Transfers'!$E$11:$E$2999,'Source Plate'!$B6 &amp; 'Source Plate'!L$5)/1000)+$R$2,0)</f>
        <v>0</v>
      </c>
      <c r="M6" s="117">
        <f>IF((SUMIFS('All Transfers'!$P$11:$P$2999,'All Transfers'!$E$11:$E$2999,'Source Plate'!$B6 &amp; 'Source Plate'!M$5)/1000)&gt;0,(SUMIFS('All Transfers'!$P$11:$P$2999,'All Transfers'!$E$11:$E$2999,'Source Plate'!$B6 &amp; 'Source Plate'!M$5)/1000)+$R$2,0)</f>
        <v>0</v>
      </c>
      <c r="N6" s="117">
        <f>IF((SUMIFS('All Transfers'!$P$11:$P$2999,'All Transfers'!$E$11:$E$2999,'Source Plate'!$B6 &amp; 'Source Plate'!N$5)/1000)&gt;0,(SUMIFS('All Transfers'!$P$11:$P$2999,'All Transfers'!$E$11:$E$2999,'Source Plate'!$B6 &amp; 'Source Plate'!N$5)/1000)+$R$2,0)</f>
        <v>0</v>
      </c>
      <c r="O6" s="117">
        <f>IF((SUMIFS('All Transfers'!$P$11:$P$2999,'All Transfers'!$E$11:$E$2999,'Source Plate'!$B6 &amp; 'Source Plate'!O$5)/1000)&gt;0,(SUMIFS('All Transfers'!$P$11:$P$2999,'All Transfers'!$E$11:$E$2999,'Source Plate'!$B6 &amp; 'Source Plate'!O$5)/1000)+$R$2,0)</f>
        <v>0</v>
      </c>
      <c r="P6" s="117">
        <f>IF((SUMIFS('All Transfers'!$P$11:$P$2999,'All Transfers'!$E$11:$E$2999,'Source Plate'!$B6 &amp; 'Source Plate'!P$5)/1000)&gt;0,(SUMIFS('All Transfers'!$P$11:$P$2999,'All Transfers'!$E$11:$E$2999,'Source Plate'!$B6 &amp; 'Source Plate'!P$5)/1000)+$R$2,0)</f>
        <v>0</v>
      </c>
      <c r="Q6" s="117">
        <f>IF((SUMIFS('All Transfers'!$P$11:$P$2999,'All Transfers'!$E$11:$E$2999,'Source Plate'!$B6 &amp; 'Source Plate'!Q$5)/1000)&gt;0,(SUMIFS('All Transfers'!$P$11:$P$2999,'All Transfers'!$E$11:$E$2999,'Source Plate'!$B6 &amp; 'Source Plate'!Q$5)/1000)+$R$2,0)</f>
        <v>0</v>
      </c>
      <c r="R6" s="117">
        <f>IF((SUMIFS('All Transfers'!$P$11:$P$2999,'All Transfers'!$E$11:$E$2999,'Source Plate'!$B6 &amp; 'Source Plate'!R$5)/1000)&gt;0,(SUMIFS('All Transfers'!$P$11:$P$2999,'All Transfers'!$E$11:$E$2999,'Source Plate'!$B6 &amp; 'Source Plate'!R$5)/1000)+$R$2,0)</f>
        <v>0</v>
      </c>
      <c r="S6" s="117">
        <f>IF((SUMIFS('All Transfers'!$P$11:$P$2999,'All Transfers'!$E$11:$E$2999,'Source Plate'!$B6 &amp; 'Source Plate'!S$5)/1000)&gt;0,(SUMIFS('All Transfers'!$P$11:$P$2999,'All Transfers'!$E$11:$E$2999,'Source Plate'!$B6 &amp; 'Source Plate'!S$5)/1000)+$R$2,0)</f>
        <v>0</v>
      </c>
      <c r="T6" s="117">
        <f>IF((SUMIFS('All Transfers'!$P$11:$P$2999,'All Transfers'!$E$11:$E$2999,'Source Plate'!$B6 &amp; 'Source Plate'!T$5)/1000)&gt;0,(SUMIFS('All Transfers'!$P$11:$P$2999,'All Transfers'!$E$11:$E$2999,'Source Plate'!$B6 &amp; 'Source Plate'!T$5)/1000)+$R$2,0)</f>
        <v>0</v>
      </c>
      <c r="U6" s="117">
        <f>IF((SUMIFS('All Transfers'!$P$11:$P$2999,'All Transfers'!$E$11:$E$2999,'Source Plate'!$B6 &amp; 'Source Plate'!U$5)/1000)&gt;0,(SUMIFS('All Transfers'!$P$11:$P$2999,'All Transfers'!$E$11:$E$2999,'Source Plate'!$B6 &amp; 'Source Plate'!U$5)/1000)+$R$2,0)</f>
        <v>0</v>
      </c>
      <c r="V6" s="117">
        <f>IF((SUMIFS('All Transfers'!$P$11:$P$2999,'All Transfers'!$E$11:$E$2999,'Source Plate'!$B6 &amp; 'Source Plate'!V$5)/1000)&gt;0,(SUMIFS('All Transfers'!$P$11:$P$2999,'All Transfers'!$E$11:$E$2999,'Source Plate'!$B6 &amp; 'Source Plate'!V$5)/1000)+$R$2,0)</f>
        <v>0</v>
      </c>
      <c r="W6" s="117">
        <f>IF((SUMIFS('All Transfers'!$P$11:$P$2999,'All Transfers'!$E$11:$E$2999,'Source Plate'!$B6 &amp; 'Source Plate'!W$5)/1000)&gt;0,(SUMIFS('All Transfers'!$P$11:$P$2999,'All Transfers'!$E$11:$E$2999,'Source Plate'!$B6 &amp; 'Source Plate'!W$5)/1000)+$R$2,0)</f>
        <v>0</v>
      </c>
      <c r="X6" s="117">
        <f>IF((SUMIFS('All Transfers'!$P$11:$P$2999,'All Transfers'!$E$11:$E$2999,'Source Plate'!$B6 &amp; 'Source Plate'!X$5)/1000)&gt;0,(SUMIFS('All Transfers'!$P$11:$P$2999,'All Transfers'!$E$11:$E$2999,'Source Plate'!$B6 &amp; 'Source Plate'!X$5)/1000)+$R$2,0)</f>
        <v>0</v>
      </c>
      <c r="Y6" s="117">
        <f>IF((SUMIFS('All Transfers'!$P$11:$P$2999,'All Transfers'!$E$11:$E$2999,'Source Plate'!$B6 &amp; 'Source Plate'!Y$5)/1000)&gt;0,(SUMIFS('All Transfers'!$P$11:$P$2999,'All Transfers'!$E$11:$E$2999,'Source Plate'!$B6 &amp; 'Source Plate'!Y$5)/1000)+$R$2,0)</f>
        <v>0</v>
      </c>
      <c r="Z6" s="117">
        <f>IF((SUMIFS('All Transfers'!$P$11:$P$2999,'All Transfers'!$E$11:$E$2999,'Source Plate'!$B6 &amp; 'Source Plate'!Z$5)/1000)&gt;0,(SUMIFS('All Transfers'!$P$11:$P$2999,'All Transfers'!$E$11:$E$2999,'Source Plate'!$B6 &amp; 'Source Plate'!Z$5)/1000)+$R$2,0)</f>
        <v>0</v>
      </c>
      <c r="AA6" s="5"/>
      <c r="AB6" s="95"/>
      <c r="AC6" s="94"/>
      <c r="AD6" s="95"/>
      <c r="AE6" s="120"/>
      <c r="AF6" s="95"/>
    </row>
    <row r="7" spans="1:32">
      <c r="A7" s="94"/>
      <c r="B7" s="93" t="s">
        <v>1</v>
      </c>
      <c r="C7" s="117">
        <f>IF((SUMIFS('All Transfers'!$P$11:$P$2999,'All Transfers'!$E$11:$E$2999,'Source Plate'!$B7 &amp; 'Source Plate'!C$5)/1000)&gt;0,(SUMIFS('All Transfers'!$P$11:$P$2999,'All Transfers'!$E$11:$E$2999,'Source Plate'!$B7 &amp; 'Source Plate'!C$5)/1000)+$R$2,0)</f>
        <v>0</v>
      </c>
      <c r="D7" s="117">
        <f>IF((SUMIFS('All Transfers'!$P$11:$P$2999,'All Transfers'!$E$11:$E$2999,'Source Plate'!$B7 &amp; 'Source Plate'!D$5)/1000)&gt;0,(SUMIFS('All Transfers'!$P$11:$P$2999,'All Transfers'!$E$11:$E$2999,'Source Plate'!$B7 &amp; 'Source Plate'!D$5)/1000)+$R$2,0)</f>
        <v>0</v>
      </c>
      <c r="E7" s="117">
        <f>IF((SUMIFS('All Transfers'!$P$11:$P$2999,'All Transfers'!$E$11:$E$2999,'Source Plate'!$B7 &amp; 'Source Plate'!E$5)/1000)&gt;0,(SUMIFS('All Transfers'!$P$11:$P$2999,'All Transfers'!$E$11:$E$2999,'Source Plate'!$B7 &amp; 'Source Plate'!E$5)/1000)+$R$2,0)</f>
        <v>0</v>
      </c>
      <c r="F7" s="117">
        <f>IF((SUMIFS('All Transfers'!$P$11:$P$2999,'All Transfers'!$E$11:$E$2999,'Source Plate'!$B7 &amp; 'Source Plate'!F$5)/1000)&gt;0,(SUMIFS('All Transfers'!$P$11:$P$2999,'All Transfers'!$E$11:$E$2999,'Source Plate'!$B7 &amp; 'Source Plate'!F$5)/1000)+$R$2,0)</f>
        <v>0</v>
      </c>
      <c r="G7" s="117">
        <f>IF((SUMIFS('All Transfers'!$P$11:$P$2999,'All Transfers'!$E$11:$E$2999,'Source Plate'!$B7 &amp; 'Source Plate'!G$5)/1000)&gt;0,(SUMIFS('All Transfers'!$P$11:$P$2999,'All Transfers'!$E$11:$E$2999,'Source Plate'!$B7 &amp; 'Source Plate'!G$5)/1000)+$R$2,0)</f>
        <v>0</v>
      </c>
      <c r="H7" s="117">
        <f>IF((SUMIFS('All Transfers'!$P$11:$P$2999,'All Transfers'!$E$11:$E$2999,'Source Plate'!$B7 &amp; 'Source Plate'!H$5)/1000)&gt;0,(SUMIFS('All Transfers'!$P$11:$P$2999,'All Transfers'!$E$11:$E$2999,'Source Plate'!$B7 &amp; 'Source Plate'!H$5)/1000)+$R$2,0)</f>
        <v>0</v>
      </c>
      <c r="I7" s="117">
        <f>IF((SUMIFS('All Transfers'!$P$11:$P$2999,'All Transfers'!$E$11:$E$2999,'Source Plate'!$B7 &amp; 'Source Plate'!I$5)/1000)&gt;0,(SUMIFS('All Transfers'!$P$11:$P$2999,'All Transfers'!$E$11:$E$2999,'Source Plate'!$B7 &amp; 'Source Plate'!I$5)/1000)+$R$2,0)</f>
        <v>0</v>
      </c>
      <c r="J7" s="117">
        <f>IF((SUMIFS('All Transfers'!$P$11:$P$2999,'All Transfers'!$E$11:$E$2999,'Source Plate'!$B7 &amp; 'Source Plate'!J$5)/1000)&gt;0,(SUMIFS('All Transfers'!$P$11:$P$2999,'All Transfers'!$E$11:$E$2999,'Source Plate'!$B7 &amp; 'Source Plate'!J$5)/1000)+$R$2,0)</f>
        <v>0</v>
      </c>
      <c r="K7" s="117">
        <f>IF((SUMIFS('All Transfers'!$P$11:$P$2999,'All Transfers'!$E$11:$E$2999,'Source Plate'!$B7 &amp; 'Source Plate'!K$5)/1000)&gt;0,(SUMIFS('All Transfers'!$P$11:$P$2999,'All Transfers'!$E$11:$E$2999,'Source Plate'!$B7 &amp; 'Source Plate'!K$5)/1000)+$R$2,0)</f>
        <v>0</v>
      </c>
      <c r="L7" s="117">
        <f>IF((SUMIFS('All Transfers'!$P$11:$P$2999,'All Transfers'!$E$11:$E$2999,'Source Plate'!$B7 &amp; 'Source Plate'!L$5)/1000)&gt;0,(SUMIFS('All Transfers'!$P$11:$P$2999,'All Transfers'!$E$11:$E$2999,'Source Plate'!$B7 &amp; 'Source Plate'!L$5)/1000)+$R$2,0)</f>
        <v>0</v>
      </c>
      <c r="M7" s="117">
        <f>IF((SUMIFS('All Transfers'!$P$11:$P$2999,'All Transfers'!$E$11:$E$2999,'Source Plate'!$B7 &amp; 'Source Plate'!M$5)/1000)&gt;0,(SUMIFS('All Transfers'!$P$11:$P$2999,'All Transfers'!$E$11:$E$2999,'Source Plate'!$B7 &amp; 'Source Plate'!M$5)/1000)+$R$2,0)</f>
        <v>0</v>
      </c>
      <c r="N7" s="117">
        <f>IF((SUMIFS('All Transfers'!$P$11:$P$2999,'All Transfers'!$E$11:$E$2999,'Source Plate'!$B7 &amp; 'Source Plate'!N$5)/1000)&gt;0,(SUMIFS('All Transfers'!$P$11:$P$2999,'All Transfers'!$E$11:$E$2999,'Source Plate'!$B7 &amp; 'Source Plate'!N$5)/1000)+$R$2,0)</f>
        <v>0</v>
      </c>
      <c r="O7" s="117">
        <f>IF((SUMIFS('All Transfers'!$P$11:$P$2999,'All Transfers'!$E$11:$E$2999,'Source Plate'!$B7 &amp; 'Source Plate'!O$5)/1000)&gt;0,(SUMIFS('All Transfers'!$P$11:$P$2999,'All Transfers'!$E$11:$E$2999,'Source Plate'!$B7 &amp; 'Source Plate'!O$5)/1000)+$R$2,0)</f>
        <v>0</v>
      </c>
      <c r="P7" s="117">
        <f>IF((SUMIFS('All Transfers'!$P$11:$P$2999,'All Transfers'!$E$11:$E$2999,'Source Plate'!$B7 &amp; 'Source Plate'!P$5)/1000)&gt;0,(SUMIFS('All Transfers'!$P$11:$P$2999,'All Transfers'!$E$11:$E$2999,'Source Plate'!$B7 &amp; 'Source Plate'!P$5)/1000)+$R$2,0)</f>
        <v>0</v>
      </c>
      <c r="Q7" s="117">
        <f>IF((SUMIFS('All Transfers'!$P$11:$P$2999,'All Transfers'!$E$11:$E$2999,'Source Plate'!$B7 &amp; 'Source Plate'!Q$5)/1000)&gt;0,(SUMIFS('All Transfers'!$P$11:$P$2999,'All Transfers'!$E$11:$E$2999,'Source Plate'!$B7 &amp; 'Source Plate'!Q$5)/1000)+$R$2,0)</f>
        <v>0</v>
      </c>
      <c r="R7" s="117">
        <f>IF((SUMIFS('All Transfers'!$P$11:$P$2999,'All Transfers'!$E$11:$E$2999,'Source Plate'!$B7 &amp; 'Source Plate'!R$5)/1000)&gt;0,(SUMIFS('All Transfers'!$P$11:$P$2999,'All Transfers'!$E$11:$E$2999,'Source Plate'!$B7 &amp; 'Source Plate'!R$5)/1000)+$R$2,0)</f>
        <v>0</v>
      </c>
      <c r="S7" s="117">
        <f>IF((SUMIFS('All Transfers'!$P$11:$P$2999,'All Transfers'!$E$11:$E$2999,'Source Plate'!$B7 &amp; 'Source Plate'!S$5)/1000)&gt;0,(SUMIFS('All Transfers'!$P$11:$P$2999,'All Transfers'!$E$11:$E$2999,'Source Plate'!$B7 &amp; 'Source Plate'!S$5)/1000)+$R$2,0)</f>
        <v>0</v>
      </c>
      <c r="T7" s="117">
        <f>IF((SUMIFS('All Transfers'!$P$11:$P$2999,'All Transfers'!$E$11:$E$2999,'Source Plate'!$B7 &amp; 'Source Plate'!T$5)/1000)&gt;0,(SUMIFS('All Transfers'!$P$11:$P$2999,'All Transfers'!$E$11:$E$2999,'Source Plate'!$B7 &amp; 'Source Plate'!T$5)/1000)+$R$2,0)</f>
        <v>0</v>
      </c>
      <c r="U7" s="117">
        <f>IF((SUMIFS('All Transfers'!$P$11:$P$2999,'All Transfers'!$E$11:$E$2999,'Source Plate'!$B7 &amp; 'Source Plate'!U$5)/1000)&gt;0,(SUMIFS('All Transfers'!$P$11:$P$2999,'All Transfers'!$E$11:$E$2999,'Source Plate'!$B7 &amp; 'Source Plate'!U$5)/1000)+$R$2,0)</f>
        <v>0</v>
      </c>
      <c r="V7" s="117">
        <f>IF((SUMIFS('All Transfers'!$P$11:$P$2999,'All Transfers'!$E$11:$E$2999,'Source Plate'!$B7 &amp; 'Source Plate'!V$5)/1000)&gt;0,(SUMIFS('All Transfers'!$P$11:$P$2999,'All Transfers'!$E$11:$E$2999,'Source Plate'!$B7 &amp; 'Source Plate'!V$5)/1000)+$R$2,0)</f>
        <v>0</v>
      </c>
      <c r="W7" s="117">
        <f>IF((SUMIFS('All Transfers'!$P$11:$P$2999,'All Transfers'!$E$11:$E$2999,'Source Plate'!$B7 &amp; 'Source Plate'!W$5)/1000)&gt;0,(SUMIFS('All Transfers'!$P$11:$P$2999,'All Transfers'!$E$11:$E$2999,'Source Plate'!$B7 &amp; 'Source Plate'!W$5)/1000)+$R$2,0)</f>
        <v>0</v>
      </c>
      <c r="X7" s="117">
        <f>IF((SUMIFS('All Transfers'!$P$11:$P$2999,'All Transfers'!$E$11:$E$2999,'Source Plate'!$B7 &amp; 'Source Plate'!X$5)/1000)&gt;0,(SUMIFS('All Transfers'!$P$11:$P$2999,'All Transfers'!$E$11:$E$2999,'Source Plate'!$B7 &amp; 'Source Plate'!X$5)/1000)+$R$2,0)</f>
        <v>0</v>
      </c>
      <c r="Y7" s="117">
        <f>IF((SUMIFS('All Transfers'!$P$11:$P$2999,'All Transfers'!$E$11:$E$2999,'Source Plate'!$B7 &amp; 'Source Plate'!Y$5)/1000)&gt;0,(SUMIFS('All Transfers'!$P$11:$P$2999,'All Transfers'!$E$11:$E$2999,'Source Plate'!$B7 &amp; 'Source Plate'!Y$5)/1000)+$R$2,0)</f>
        <v>0</v>
      </c>
      <c r="Z7" s="117">
        <f>IF((SUMIFS('All Transfers'!$P$11:$P$2999,'All Transfers'!$E$11:$E$2999,'Source Plate'!$B7 &amp; 'Source Plate'!Z$5)/1000)&gt;0,(SUMIFS('All Transfers'!$P$11:$P$2999,'All Transfers'!$E$11:$E$2999,'Source Plate'!$B7 &amp; 'Source Plate'!Z$5)/1000)+$R$2,0)</f>
        <v>0</v>
      </c>
      <c r="AA7" s="5"/>
      <c r="AB7" s="95"/>
      <c r="AC7" s="94"/>
      <c r="AD7" s="95"/>
      <c r="AE7" s="120"/>
      <c r="AF7" s="95"/>
    </row>
    <row r="8" spans="1:32">
      <c r="A8" s="94"/>
      <c r="B8" s="93" t="s">
        <v>2</v>
      </c>
      <c r="C8" s="117">
        <f>IF((SUMIFS('All Transfers'!$P$11:$P$2999,'All Transfers'!$E$11:$E$2999,'Source Plate'!$B8 &amp; 'Source Plate'!C$5)/1000)&gt;0,(SUMIFS('All Transfers'!$P$11:$P$2999,'All Transfers'!$E$11:$E$2999,'Source Plate'!$B8 &amp; 'Source Plate'!C$5)/1000)+$R$2,0)</f>
        <v>0</v>
      </c>
      <c r="D8" s="117">
        <f>IF((SUMIFS('All Transfers'!$P$11:$P$2999,'All Transfers'!$E$11:$E$2999,'Source Plate'!$B8 &amp; 'Source Plate'!D$5)/1000)&gt;0,(SUMIFS('All Transfers'!$P$11:$P$2999,'All Transfers'!$E$11:$E$2999,'Source Plate'!$B8 &amp; 'Source Plate'!D$5)/1000)+$R$2,0)</f>
        <v>0</v>
      </c>
      <c r="E8" s="117">
        <f>IF((SUMIFS('All Transfers'!$P$11:$P$2999,'All Transfers'!$E$11:$E$2999,'Source Plate'!$B8 &amp; 'Source Plate'!E$5)/1000)&gt;0,(SUMIFS('All Transfers'!$P$11:$P$2999,'All Transfers'!$E$11:$E$2999,'Source Plate'!$B8 &amp; 'Source Plate'!E$5)/1000)+$R$2,0)</f>
        <v>0</v>
      </c>
      <c r="F8" s="117">
        <f>IF((SUMIFS('All Transfers'!$P$11:$P$2999,'All Transfers'!$E$11:$E$2999,'Source Plate'!$B8 &amp; 'Source Plate'!F$5)/1000)&gt;0,(SUMIFS('All Transfers'!$P$11:$P$2999,'All Transfers'!$E$11:$E$2999,'Source Plate'!$B8 &amp; 'Source Plate'!F$5)/1000)+$R$2,0)</f>
        <v>0</v>
      </c>
      <c r="G8" s="117">
        <f>IF((SUMIFS('All Transfers'!$P$11:$P$2999,'All Transfers'!$E$11:$E$2999,'Source Plate'!$B8 &amp; 'Source Plate'!G$5)/1000)&gt;0,(SUMIFS('All Transfers'!$P$11:$P$2999,'All Transfers'!$E$11:$E$2999,'Source Plate'!$B8 &amp; 'Source Plate'!G$5)/1000)+$R$2,0)</f>
        <v>0</v>
      </c>
      <c r="H8" s="117">
        <f>IF((SUMIFS('All Transfers'!$P$11:$P$2999,'All Transfers'!$E$11:$E$2999,'Source Plate'!$B8 &amp; 'Source Plate'!H$5)/1000)&gt;0,(SUMIFS('All Transfers'!$P$11:$P$2999,'All Transfers'!$E$11:$E$2999,'Source Plate'!$B8 &amp; 'Source Plate'!H$5)/1000)+$R$2,0)</f>
        <v>0</v>
      </c>
      <c r="I8" s="117">
        <f>IF((SUMIFS('All Transfers'!$P$11:$P$2999,'All Transfers'!$E$11:$E$2999,'Source Plate'!$B8 &amp; 'Source Plate'!I$5)/1000)&gt;0,(SUMIFS('All Transfers'!$P$11:$P$2999,'All Transfers'!$E$11:$E$2999,'Source Plate'!$B8 &amp; 'Source Plate'!I$5)/1000)+$R$2,0)</f>
        <v>0</v>
      </c>
      <c r="J8" s="117">
        <f>IF((SUMIFS('All Transfers'!$P$11:$P$2999,'All Transfers'!$E$11:$E$2999,'Source Plate'!$B8 &amp; 'Source Plate'!J$5)/1000)&gt;0,(SUMIFS('All Transfers'!$P$11:$P$2999,'All Transfers'!$E$11:$E$2999,'Source Plate'!$B8 &amp; 'Source Plate'!J$5)/1000)+$R$2,0)</f>
        <v>0</v>
      </c>
      <c r="K8" s="117">
        <f>IF((SUMIFS('All Transfers'!$P$11:$P$2999,'All Transfers'!$E$11:$E$2999,'Source Plate'!$B8 &amp; 'Source Plate'!K$5)/1000)&gt;0,(SUMIFS('All Transfers'!$P$11:$P$2999,'All Transfers'!$E$11:$E$2999,'Source Plate'!$B8 &amp; 'Source Plate'!K$5)/1000)+$R$2,0)</f>
        <v>0</v>
      </c>
      <c r="L8" s="117">
        <f>IF((SUMIFS('All Transfers'!$P$11:$P$2999,'All Transfers'!$E$11:$E$2999,'Source Plate'!$B8 &amp; 'Source Plate'!L$5)/1000)&gt;0,(SUMIFS('All Transfers'!$P$11:$P$2999,'All Transfers'!$E$11:$E$2999,'Source Plate'!$B8 &amp; 'Source Plate'!L$5)/1000)+$R$2,0)</f>
        <v>0</v>
      </c>
      <c r="M8" s="117">
        <f>IF((SUMIFS('All Transfers'!$P$11:$P$2999,'All Transfers'!$E$11:$E$2999,'Source Plate'!$B8 &amp; 'Source Plate'!M$5)/1000)&gt;0,(SUMIFS('All Transfers'!$P$11:$P$2999,'All Transfers'!$E$11:$E$2999,'Source Plate'!$B8 &amp; 'Source Plate'!M$5)/1000)+$R$2,0)</f>
        <v>0</v>
      </c>
      <c r="N8" s="117">
        <f>IF((SUMIFS('All Transfers'!$P$11:$P$2999,'All Transfers'!$E$11:$E$2999,'Source Plate'!$B8 &amp; 'Source Plate'!N$5)/1000)&gt;0,(SUMIFS('All Transfers'!$P$11:$P$2999,'All Transfers'!$E$11:$E$2999,'Source Plate'!$B8 &amp; 'Source Plate'!N$5)/1000)+$R$2,0)</f>
        <v>0</v>
      </c>
      <c r="O8" s="117">
        <f>IF((SUMIFS('All Transfers'!$P$11:$P$2999,'All Transfers'!$E$11:$E$2999,'Source Plate'!$B8 &amp; 'Source Plate'!O$5)/1000)&gt;0,(SUMIFS('All Transfers'!$P$11:$P$2999,'All Transfers'!$E$11:$E$2999,'Source Plate'!$B8 &amp; 'Source Plate'!O$5)/1000)+$R$2,0)</f>
        <v>0</v>
      </c>
      <c r="P8" s="117">
        <f>IF((SUMIFS('All Transfers'!$P$11:$P$2999,'All Transfers'!$E$11:$E$2999,'Source Plate'!$B8 &amp; 'Source Plate'!P$5)/1000)&gt;0,(SUMIFS('All Transfers'!$P$11:$P$2999,'All Transfers'!$E$11:$E$2999,'Source Plate'!$B8 &amp; 'Source Plate'!P$5)/1000)+$R$2,0)</f>
        <v>0</v>
      </c>
      <c r="Q8" s="117">
        <f>IF((SUMIFS('All Transfers'!$P$11:$P$2999,'All Transfers'!$E$11:$E$2999,'Source Plate'!$B8 &amp; 'Source Plate'!Q$5)/1000)&gt;0,(SUMIFS('All Transfers'!$P$11:$P$2999,'All Transfers'!$E$11:$E$2999,'Source Plate'!$B8 &amp; 'Source Plate'!Q$5)/1000)+$R$2,0)</f>
        <v>0</v>
      </c>
      <c r="R8" s="117">
        <f>IF((SUMIFS('All Transfers'!$P$11:$P$2999,'All Transfers'!$E$11:$E$2999,'Source Plate'!$B8 &amp; 'Source Plate'!R$5)/1000)&gt;0,(SUMIFS('All Transfers'!$P$11:$P$2999,'All Transfers'!$E$11:$E$2999,'Source Plate'!$B8 &amp; 'Source Plate'!R$5)/1000)+$R$2,0)</f>
        <v>0</v>
      </c>
      <c r="S8" s="117">
        <f>IF((SUMIFS('All Transfers'!$P$11:$P$2999,'All Transfers'!$E$11:$E$2999,'Source Plate'!$B8 &amp; 'Source Plate'!S$5)/1000)&gt;0,(SUMIFS('All Transfers'!$P$11:$P$2999,'All Transfers'!$E$11:$E$2999,'Source Plate'!$B8 &amp; 'Source Plate'!S$5)/1000)+$R$2,0)</f>
        <v>0</v>
      </c>
      <c r="T8" s="117">
        <f>IF((SUMIFS('All Transfers'!$P$11:$P$2999,'All Transfers'!$E$11:$E$2999,'Source Plate'!$B8 &amp; 'Source Plate'!T$5)/1000)&gt;0,(SUMIFS('All Transfers'!$P$11:$P$2999,'All Transfers'!$E$11:$E$2999,'Source Plate'!$B8 &amp; 'Source Plate'!T$5)/1000)+$R$2,0)</f>
        <v>0</v>
      </c>
      <c r="U8" s="117">
        <f>IF((SUMIFS('All Transfers'!$P$11:$P$2999,'All Transfers'!$E$11:$E$2999,'Source Plate'!$B8 &amp; 'Source Plate'!U$5)/1000)&gt;0,(SUMIFS('All Transfers'!$P$11:$P$2999,'All Transfers'!$E$11:$E$2999,'Source Plate'!$B8 &amp; 'Source Plate'!U$5)/1000)+$R$2,0)</f>
        <v>0</v>
      </c>
      <c r="V8" s="117">
        <f>IF((SUMIFS('All Transfers'!$P$11:$P$2999,'All Transfers'!$E$11:$E$2999,'Source Plate'!$B8 &amp; 'Source Plate'!V$5)/1000)&gt;0,(SUMIFS('All Transfers'!$P$11:$P$2999,'All Transfers'!$E$11:$E$2999,'Source Plate'!$B8 &amp; 'Source Plate'!V$5)/1000)+$R$2,0)</f>
        <v>0</v>
      </c>
      <c r="W8" s="117">
        <f>IF((SUMIFS('All Transfers'!$P$11:$P$2999,'All Transfers'!$E$11:$E$2999,'Source Plate'!$B8 &amp; 'Source Plate'!W$5)/1000)&gt;0,(SUMIFS('All Transfers'!$P$11:$P$2999,'All Transfers'!$E$11:$E$2999,'Source Plate'!$B8 &amp; 'Source Plate'!W$5)/1000)+$R$2,0)</f>
        <v>0</v>
      </c>
      <c r="X8" s="117">
        <f>IF((SUMIFS('All Transfers'!$P$11:$P$2999,'All Transfers'!$E$11:$E$2999,'Source Plate'!$B8 &amp; 'Source Plate'!X$5)/1000)&gt;0,(SUMIFS('All Transfers'!$P$11:$P$2999,'All Transfers'!$E$11:$E$2999,'Source Plate'!$B8 &amp; 'Source Plate'!X$5)/1000)+$R$2,0)</f>
        <v>0</v>
      </c>
      <c r="Y8" s="117">
        <f>IF((SUMIFS('All Transfers'!$P$11:$P$2999,'All Transfers'!$E$11:$E$2999,'Source Plate'!$B8 &amp; 'Source Plate'!Y$5)/1000)&gt;0,(SUMIFS('All Transfers'!$P$11:$P$2999,'All Transfers'!$E$11:$E$2999,'Source Plate'!$B8 &amp; 'Source Plate'!Y$5)/1000)+$R$2,0)</f>
        <v>0</v>
      </c>
      <c r="Z8" s="117">
        <f>IF((SUMIFS('All Transfers'!$P$11:$P$2999,'All Transfers'!$E$11:$E$2999,'Source Plate'!$B8 &amp; 'Source Plate'!Z$5)/1000)&gt;0,(SUMIFS('All Transfers'!$P$11:$P$2999,'All Transfers'!$E$11:$E$2999,'Source Plate'!$B8 &amp; 'Source Plate'!Z$5)/1000)+$R$2,0)</f>
        <v>0</v>
      </c>
      <c r="AA8" s="5"/>
      <c r="AB8" s="95"/>
      <c r="AC8" s="94"/>
      <c r="AD8" s="95"/>
      <c r="AE8" s="120"/>
      <c r="AF8" s="95"/>
    </row>
    <row r="9" spans="1:32">
      <c r="A9" s="94"/>
      <c r="B9" s="93" t="s">
        <v>3</v>
      </c>
      <c r="C9" s="117">
        <f>IF((SUMIFS('All Transfers'!$P$11:$P$2999,'All Transfers'!$E$11:$E$2999,'Source Plate'!$B9 &amp; 'Source Plate'!C$5)/1000)&gt;0,(SUMIFS('All Transfers'!$P$11:$P$2999,'All Transfers'!$E$11:$E$2999,'Source Plate'!$B9 &amp; 'Source Plate'!C$5)/1000)+$R$2,0)</f>
        <v>22.2</v>
      </c>
      <c r="D9" s="117">
        <f>IF((SUMIFS('All Transfers'!$P$11:$P$2999,'All Transfers'!$E$11:$E$2999,'Source Plate'!$B9 &amp; 'Source Plate'!D$5)/1000)&gt;0,(SUMIFS('All Transfers'!$P$11:$P$2999,'All Transfers'!$E$11:$E$2999,'Source Plate'!$B9 &amp; 'Source Plate'!D$5)/1000)+$R$2,0)</f>
        <v>31.335000000000001</v>
      </c>
      <c r="E9" s="117">
        <f>IF((SUMIFS('All Transfers'!$P$11:$P$2999,'All Transfers'!$E$11:$E$2999,'Source Plate'!$B9 &amp; 'Source Plate'!E$5)/1000)&gt;0,(SUMIFS('All Transfers'!$P$11:$P$2999,'All Transfers'!$E$11:$E$2999,'Source Plate'!$B9 &amp; 'Source Plate'!E$5)/1000)+$R$2,0)</f>
        <v>31.425000000000001</v>
      </c>
      <c r="F9" s="117">
        <f>IF((SUMIFS('All Transfers'!$P$11:$P$2999,'All Transfers'!$E$11:$E$2999,'Source Plate'!$B9 &amp; 'Source Plate'!F$5)/1000)&gt;0,(SUMIFS('All Transfers'!$P$11:$P$2999,'All Transfers'!$E$11:$E$2999,'Source Plate'!$B9 &amp; 'Source Plate'!F$5)/1000)+$R$2,0)</f>
        <v>0</v>
      </c>
      <c r="G9" s="117">
        <f>IF((SUMIFS('All Transfers'!$P$11:$P$2999,'All Transfers'!$E$11:$E$2999,'Source Plate'!$B9 &amp; 'Source Plate'!G$5)/1000)&gt;0,(SUMIFS('All Transfers'!$P$11:$P$2999,'All Transfers'!$E$11:$E$2999,'Source Plate'!$B9 &amp; 'Source Plate'!G$5)/1000)+$R$2,0)</f>
        <v>0</v>
      </c>
      <c r="H9" s="117">
        <f>IF((SUMIFS('All Transfers'!$P$11:$P$2999,'All Transfers'!$E$11:$E$2999,'Source Plate'!$B9 &amp; 'Source Plate'!H$5)/1000)&gt;0,(SUMIFS('All Transfers'!$P$11:$P$2999,'All Transfers'!$E$11:$E$2999,'Source Plate'!$B9 &amp; 'Source Plate'!H$5)/1000)+$R$2,0)</f>
        <v>0</v>
      </c>
      <c r="I9" s="117">
        <f>IF((SUMIFS('All Transfers'!$P$11:$P$2999,'All Transfers'!$E$11:$E$2999,'Source Plate'!$B9 &amp; 'Source Plate'!I$5)/1000)&gt;0,(SUMIFS('All Transfers'!$P$11:$P$2999,'All Transfers'!$E$11:$E$2999,'Source Plate'!$B9 &amp; 'Source Plate'!I$5)/1000)+$R$2,0)</f>
        <v>0</v>
      </c>
      <c r="J9" s="117">
        <f>IF((SUMIFS('All Transfers'!$P$11:$P$2999,'All Transfers'!$E$11:$E$2999,'Source Plate'!$B9 &amp; 'Source Plate'!J$5)/1000)&gt;0,(SUMIFS('All Transfers'!$P$11:$P$2999,'All Transfers'!$E$11:$E$2999,'Source Plate'!$B9 &amp; 'Source Plate'!J$5)/1000)+$R$2,0)</f>
        <v>0</v>
      </c>
      <c r="K9" s="117">
        <f>IF((SUMIFS('All Transfers'!$P$11:$P$2999,'All Transfers'!$E$11:$E$2999,'Source Plate'!$B9 &amp; 'Source Plate'!K$5)/1000)&gt;0,(SUMIFS('All Transfers'!$P$11:$P$2999,'All Transfers'!$E$11:$E$2999,'Source Plate'!$B9 &amp; 'Source Plate'!K$5)/1000)+$R$2,0)</f>
        <v>0</v>
      </c>
      <c r="L9" s="117">
        <f>IF((SUMIFS('All Transfers'!$P$11:$P$2999,'All Transfers'!$E$11:$E$2999,'Source Plate'!$B9 &amp; 'Source Plate'!L$5)/1000)&gt;0,(SUMIFS('All Transfers'!$P$11:$P$2999,'All Transfers'!$E$11:$E$2999,'Source Plate'!$B9 &amp; 'Source Plate'!L$5)/1000)+$R$2,0)</f>
        <v>0</v>
      </c>
      <c r="M9" s="117">
        <f>IF((SUMIFS('All Transfers'!$P$11:$P$2999,'All Transfers'!$E$11:$E$2999,'Source Plate'!$B9 &amp; 'Source Plate'!M$5)/1000)&gt;0,(SUMIFS('All Transfers'!$P$11:$P$2999,'All Transfers'!$E$11:$E$2999,'Source Plate'!$B9 &amp; 'Source Plate'!M$5)/1000)+$R$2,0)</f>
        <v>0</v>
      </c>
      <c r="N9" s="117">
        <f>IF((SUMIFS('All Transfers'!$P$11:$P$2999,'All Transfers'!$E$11:$E$2999,'Source Plate'!$B9 &amp; 'Source Plate'!N$5)/1000)&gt;0,(SUMIFS('All Transfers'!$P$11:$P$2999,'All Transfers'!$E$11:$E$2999,'Source Plate'!$B9 &amp; 'Source Plate'!N$5)/1000)+$R$2,0)</f>
        <v>0</v>
      </c>
      <c r="O9" s="117">
        <f>IF((SUMIFS('All Transfers'!$P$11:$P$2999,'All Transfers'!$E$11:$E$2999,'Source Plate'!$B9 &amp; 'Source Plate'!O$5)/1000)&gt;0,(SUMIFS('All Transfers'!$P$11:$P$2999,'All Transfers'!$E$11:$E$2999,'Source Plate'!$B9 &amp; 'Source Plate'!O$5)/1000)+$R$2,0)</f>
        <v>0</v>
      </c>
      <c r="P9" s="117">
        <f>IF((SUMIFS('All Transfers'!$P$11:$P$2999,'All Transfers'!$E$11:$E$2999,'Source Plate'!$B9 &amp; 'Source Plate'!P$5)/1000)&gt;0,(SUMIFS('All Transfers'!$P$11:$P$2999,'All Transfers'!$E$11:$E$2999,'Source Plate'!$B9 &amp; 'Source Plate'!P$5)/1000)+$R$2,0)</f>
        <v>0</v>
      </c>
      <c r="Q9" s="117">
        <f>IF((SUMIFS('All Transfers'!$P$11:$P$2999,'All Transfers'!$E$11:$E$2999,'Source Plate'!$B9 &amp; 'Source Plate'!Q$5)/1000)&gt;0,(SUMIFS('All Transfers'!$P$11:$P$2999,'All Transfers'!$E$11:$E$2999,'Source Plate'!$B9 &amp; 'Source Plate'!Q$5)/1000)+$R$2,0)</f>
        <v>0</v>
      </c>
      <c r="R9" s="117">
        <f>IF((SUMIFS('All Transfers'!$P$11:$P$2999,'All Transfers'!$E$11:$E$2999,'Source Plate'!$B9 &amp; 'Source Plate'!R$5)/1000)&gt;0,(SUMIFS('All Transfers'!$P$11:$P$2999,'All Transfers'!$E$11:$E$2999,'Source Plate'!$B9 &amp; 'Source Plate'!R$5)/1000)+$R$2,0)</f>
        <v>0</v>
      </c>
      <c r="S9" s="117">
        <f>IF((SUMIFS('All Transfers'!$P$11:$P$2999,'All Transfers'!$E$11:$E$2999,'Source Plate'!$B9 &amp; 'Source Plate'!S$5)/1000)&gt;0,(SUMIFS('All Transfers'!$P$11:$P$2999,'All Transfers'!$E$11:$E$2999,'Source Plate'!$B9 &amp; 'Source Plate'!S$5)/1000)+$R$2,0)</f>
        <v>0</v>
      </c>
      <c r="T9" s="117">
        <f>IF((SUMIFS('All Transfers'!$P$11:$P$2999,'All Transfers'!$E$11:$E$2999,'Source Plate'!$B9 &amp; 'Source Plate'!T$5)/1000)&gt;0,(SUMIFS('All Transfers'!$P$11:$P$2999,'All Transfers'!$E$11:$E$2999,'Source Plate'!$B9 &amp; 'Source Plate'!T$5)/1000)+$R$2,0)</f>
        <v>0</v>
      </c>
      <c r="U9" s="117">
        <f>IF((SUMIFS('All Transfers'!$P$11:$P$2999,'All Transfers'!$E$11:$E$2999,'Source Plate'!$B9 &amp; 'Source Plate'!U$5)/1000)&gt;0,(SUMIFS('All Transfers'!$P$11:$P$2999,'All Transfers'!$E$11:$E$2999,'Source Plate'!$B9 &amp; 'Source Plate'!U$5)/1000)+$R$2,0)</f>
        <v>0</v>
      </c>
      <c r="V9" s="117">
        <f>IF((SUMIFS('All Transfers'!$P$11:$P$2999,'All Transfers'!$E$11:$E$2999,'Source Plate'!$B9 &amp; 'Source Plate'!V$5)/1000)&gt;0,(SUMIFS('All Transfers'!$P$11:$P$2999,'All Transfers'!$E$11:$E$2999,'Source Plate'!$B9 &amp; 'Source Plate'!V$5)/1000)+$R$2,0)</f>
        <v>0</v>
      </c>
      <c r="W9" s="117">
        <f>IF((SUMIFS('All Transfers'!$P$11:$P$2999,'All Transfers'!$E$11:$E$2999,'Source Plate'!$B9 &amp; 'Source Plate'!W$5)/1000)&gt;0,(SUMIFS('All Transfers'!$P$11:$P$2999,'All Transfers'!$E$11:$E$2999,'Source Plate'!$B9 &amp; 'Source Plate'!W$5)/1000)+$R$2,0)</f>
        <v>0</v>
      </c>
      <c r="X9" s="117">
        <f>IF((SUMIFS('All Transfers'!$P$11:$P$2999,'All Transfers'!$E$11:$E$2999,'Source Plate'!$B9 &amp; 'Source Plate'!X$5)/1000)&gt;0,(SUMIFS('All Transfers'!$P$11:$P$2999,'All Transfers'!$E$11:$E$2999,'Source Plate'!$B9 &amp; 'Source Plate'!X$5)/1000)+$R$2,0)</f>
        <v>0</v>
      </c>
      <c r="Y9" s="117">
        <f>IF((SUMIFS('All Transfers'!$P$11:$P$2999,'All Transfers'!$E$11:$E$2999,'Source Plate'!$B9 &amp; 'Source Plate'!Y$5)/1000)&gt;0,(SUMIFS('All Transfers'!$P$11:$P$2999,'All Transfers'!$E$11:$E$2999,'Source Plate'!$B9 &amp; 'Source Plate'!Y$5)/1000)+$R$2,0)</f>
        <v>0</v>
      </c>
      <c r="Z9" s="117">
        <f>IF((SUMIFS('All Transfers'!$P$11:$P$2999,'All Transfers'!$E$11:$E$2999,'Source Plate'!$B9 &amp; 'Source Plate'!Z$5)/1000)&gt;0,(SUMIFS('All Transfers'!$P$11:$P$2999,'All Transfers'!$E$11:$E$2999,'Source Plate'!$B9 &amp; 'Source Plate'!Z$5)/1000)+$R$2,0)</f>
        <v>0</v>
      </c>
      <c r="AA9" s="5"/>
      <c r="AB9" s="95"/>
      <c r="AC9" s="94"/>
      <c r="AD9" s="95"/>
      <c r="AE9" s="120"/>
      <c r="AF9" s="95"/>
    </row>
    <row r="10" spans="1:32">
      <c r="A10" s="94"/>
      <c r="B10" s="93" t="s">
        <v>4</v>
      </c>
      <c r="C10" s="117">
        <f>IF((SUMIFS('All Transfers'!$P$11:$P$2999,'All Transfers'!$E$11:$E$2999,'Source Plate'!$B10 &amp; 'Source Plate'!C$5)/1000)&gt;0,(SUMIFS('All Transfers'!$P$11:$P$2999,'All Transfers'!$E$11:$E$2999,'Source Plate'!$B10 &amp; 'Source Plate'!C$5)/1000)+$R$2,0)</f>
        <v>0</v>
      </c>
      <c r="D10" s="117">
        <f>IF((SUMIFS('All Transfers'!$P$11:$P$2999,'All Transfers'!$E$11:$E$2999,'Source Plate'!$B10 &amp; 'Source Plate'!D$5)/1000)&gt;0,(SUMIFS('All Transfers'!$P$11:$P$2999,'All Transfers'!$E$11:$E$2999,'Source Plate'!$B10 &amp; 'Source Plate'!D$5)/1000)+$R$2,0)</f>
        <v>0</v>
      </c>
      <c r="E10" s="117">
        <f>IF((SUMIFS('All Transfers'!$P$11:$P$2999,'All Transfers'!$E$11:$E$2999,'Source Plate'!$B10 &amp; 'Source Plate'!E$5)/1000)&gt;0,(SUMIFS('All Transfers'!$P$11:$P$2999,'All Transfers'!$E$11:$E$2999,'Source Plate'!$B10 &amp; 'Source Plate'!E$5)/1000)+$R$2,0)</f>
        <v>0</v>
      </c>
      <c r="F10" s="117">
        <f>IF((SUMIFS('All Transfers'!$P$11:$P$2999,'All Transfers'!$E$11:$E$2999,'Source Plate'!$B10 &amp; 'Source Plate'!F$5)/1000)&gt;0,(SUMIFS('All Transfers'!$P$11:$P$2999,'All Transfers'!$E$11:$E$2999,'Source Plate'!$B10 &amp; 'Source Plate'!F$5)/1000)+$R$2,0)</f>
        <v>0</v>
      </c>
      <c r="G10" s="117">
        <f>IF((SUMIFS('All Transfers'!$P$11:$P$2999,'All Transfers'!$E$11:$E$2999,'Source Plate'!$B10 &amp; 'Source Plate'!G$5)/1000)&gt;0,(SUMIFS('All Transfers'!$P$11:$P$2999,'All Transfers'!$E$11:$E$2999,'Source Plate'!$B10 &amp; 'Source Plate'!G$5)/1000)+$R$2,0)</f>
        <v>0</v>
      </c>
      <c r="H10" s="117">
        <f>IF((SUMIFS('All Transfers'!$P$11:$P$2999,'All Transfers'!$E$11:$E$2999,'Source Plate'!$B10 &amp; 'Source Plate'!H$5)/1000)&gt;0,(SUMIFS('All Transfers'!$P$11:$P$2999,'All Transfers'!$E$11:$E$2999,'Source Plate'!$B10 &amp; 'Source Plate'!H$5)/1000)+$R$2,0)</f>
        <v>0</v>
      </c>
      <c r="I10" s="117">
        <f>IF((SUMIFS('All Transfers'!$P$11:$P$2999,'All Transfers'!$E$11:$E$2999,'Source Plate'!$B10 &amp; 'Source Plate'!I$5)/1000)&gt;0,(SUMIFS('All Transfers'!$P$11:$P$2999,'All Transfers'!$E$11:$E$2999,'Source Plate'!$B10 &amp; 'Source Plate'!I$5)/1000)+$R$2,0)</f>
        <v>0</v>
      </c>
      <c r="J10" s="117">
        <f>IF((SUMIFS('All Transfers'!$P$11:$P$2999,'All Transfers'!$E$11:$E$2999,'Source Plate'!$B10 &amp; 'Source Plate'!J$5)/1000)&gt;0,(SUMIFS('All Transfers'!$P$11:$P$2999,'All Transfers'!$E$11:$E$2999,'Source Plate'!$B10 &amp; 'Source Plate'!J$5)/1000)+$R$2,0)</f>
        <v>0</v>
      </c>
      <c r="K10" s="117">
        <f>IF((SUMIFS('All Transfers'!$P$11:$P$2999,'All Transfers'!$E$11:$E$2999,'Source Plate'!$B10 &amp; 'Source Plate'!K$5)/1000)&gt;0,(SUMIFS('All Transfers'!$P$11:$P$2999,'All Transfers'!$E$11:$E$2999,'Source Plate'!$B10 &amp; 'Source Plate'!K$5)/1000)+$R$2,0)</f>
        <v>0</v>
      </c>
      <c r="L10" s="117">
        <f>IF((SUMIFS('All Transfers'!$P$11:$P$2999,'All Transfers'!$E$11:$E$2999,'Source Plate'!$B10 &amp; 'Source Plate'!L$5)/1000)&gt;0,(SUMIFS('All Transfers'!$P$11:$P$2999,'All Transfers'!$E$11:$E$2999,'Source Plate'!$B10 &amp; 'Source Plate'!L$5)/1000)+$R$2,0)</f>
        <v>0</v>
      </c>
      <c r="M10" s="117">
        <f>IF((SUMIFS('All Transfers'!$P$11:$P$2999,'All Transfers'!$E$11:$E$2999,'Source Plate'!$B10 &amp; 'Source Plate'!M$5)/1000)&gt;0,(SUMIFS('All Transfers'!$P$11:$P$2999,'All Transfers'!$E$11:$E$2999,'Source Plate'!$B10 &amp; 'Source Plate'!M$5)/1000)+$R$2,0)</f>
        <v>0</v>
      </c>
      <c r="N10" s="117">
        <f>IF((SUMIFS('All Transfers'!$P$11:$P$2999,'All Transfers'!$E$11:$E$2999,'Source Plate'!$B10 &amp; 'Source Plate'!N$5)/1000)&gt;0,(SUMIFS('All Transfers'!$P$11:$P$2999,'All Transfers'!$E$11:$E$2999,'Source Plate'!$B10 &amp; 'Source Plate'!N$5)/1000)+$R$2,0)</f>
        <v>0</v>
      </c>
      <c r="O10" s="117">
        <f>IF((SUMIFS('All Transfers'!$P$11:$P$2999,'All Transfers'!$E$11:$E$2999,'Source Plate'!$B10 &amp; 'Source Plate'!O$5)/1000)&gt;0,(SUMIFS('All Transfers'!$P$11:$P$2999,'All Transfers'!$E$11:$E$2999,'Source Plate'!$B10 &amp; 'Source Plate'!O$5)/1000)+$R$2,0)</f>
        <v>0</v>
      </c>
      <c r="P10" s="117">
        <f>IF((SUMIFS('All Transfers'!$P$11:$P$2999,'All Transfers'!$E$11:$E$2999,'Source Plate'!$B10 &amp; 'Source Plate'!P$5)/1000)&gt;0,(SUMIFS('All Transfers'!$P$11:$P$2999,'All Transfers'!$E$11:$E$2999,'Source Plate'!$B10 &amp; 'Source Plate'!P$5)/1000)+$R$2,0)</f>
        <v>0</v>
      </c>
      <c r="Q10" s="117">
        <f>IF((SUMIFS('All Transfers'!$P$11:$P$2999,'All Transfers'!$E$11:$E$2999,'Source Plate'!$B10 &amp; 'Source Plate'!Q$5)/1000)&gt;0,(SUMIFS('All Transfers'!$P$11:$P$2999,'All Transfers'!$E$11:$E$2999,'Source Plate'!$B10 &amp; 'Source Plate'!Q$5)/1000)+$R$2,0)</f>
        <v>0</v>
      </c>
      <c r="R10" s="117">
        <f>IF((SUMIFS('All Transfers'!$P$11:$P$2999,'All Transfers'!$E$11:$E$2999,'Source Plate'!$B10 &amp; 'Source Plate'!R$5)/1000)&gt;0,(SUMIFS('All Transfers'!$P$11:$P$2999,'All Transfers'!$E$11:$E$2999,'Source Plate'!$B10 &amp; 'Source Plate'!R$5)/1000)+$R$2,0)</f>
        <v>0</v>
      </c>
      <c r="S10" s="117">
        <f>IF((SUMIFS('All Transfers'!$P$11:$P$2999,'All Transfers'!$E$11:$E$2999,'Source Plate'!$B10 &amp; 'Source Plate'!S$5)/1000)&gt;0,(SUMIFS('All Transfers'!$P$11:$P$2999,'All Transfers'!$E$11:$E$2999,'Source Plate'!$B10 &amp; 'Source Plate'!S$5)/1000)+$R$2,0)</f>
        <v>0</v>
      </c>
      <c r="T10" s="117">
        <f>IF((SUMIFS('All Transfers'!$P$11:$P$2999,'All Transfers'!$E$11:$E$2999,'Source Plate'!$B10 &amp; 'Source Plate'!T$5)/1000)&gt;0,(SUMIFS('All Transfers'!$P$11:$P$2999,'All Transfers'!$E$11:$E$2999,'Source Plate'!$B10 &amp; 'Source Plate'!T$5)/1000)+$R$2,0)</f>
        <v>0</v>
      </c>
      <c r="U10" s="117">
        <f>IF((SUMIFS('All Transfers'!$P$11:$P$2999,'All Transfers'!$E$11:$E$2999,'Source Plate'!$B10 &amp; 'Source Plate'!U$5)/1000)&gt;0,(SUMIFS('All Transfers'!$P$11:$P$2999,'All Transfers'!$E$11:$E$2999,'Source Plate'!$B10 &amp; 'Source Plate'!U$5)/1000)+$R$2,0)</f>
        <v>0</v>
      </c>
      <c r="V10" s="117">
        <f>IF((SUMIFS('All Transfers'!$P$11:$P$2999,'All Transfers'!$E$11:$E$2999,'Source Plate'!$B10 &amp; 'Source Plate'!V$5)/1000)&gt;0,(SUMIFS('All Transfers'!$P$11:$P$2999,'All Transfers'!$E$11:$E$2999,'Source Plate'!$B10 &amp; 'Source Plate'!V$5)/1000)+$R$2,0)</f>
        <v>0</v>
      </c>
      <c r="W10" s="117">
        <f>IF((SUMIFS('All Transfers'!$P$11:$P$2999,'All Transfers'!$E$11:$E$2999,'Source Plate'!$B10 &amp; 'Source Plate'!W$5)/1000)&gt;0,(SUMIFS('All Transfers'!$P$11:$P$2999,'All Transfers'!$E$11:$E$2999,'Source Plate'!$B10 &amp; 'Source Plate'!W$5)/1000)+$R$2,0)</f>
        <v>0</v>
      </c>
      <c r="X10" s="117">
        <f>IF((SUMIFS('All Transfers'!$P$11:$P$2999,'All Transfers'!$E$11:$E$2999,'Source Plate'!$B10 &amp; 'Source Plate'!X$5)/1000)&gt;0,(SUMIFS('All Transfers'!$P$11:$P$2999,'All Transfers'!$E$11:$E$2999,'Source Plate'!$B10 &amp; 'Source Plate'!X$5)/1000)+$R$2,0)</f>
        <v>0</v>
      </c>
      <c r="Y10" s="117">
        <f>IF((SUMIFS('All Transfers'!$P$11:$P$2999,'All Transfers'!$E$11:$E$2999,'Source Plate'!$B10 &amp; 'Source Plate'!Y$5)/1000)&gt;0,(SUMIFS('All Transfers'!$P$11:$P$2999,'All Transfers'!$E$11:$E$2999,'Source Plate'!$B10 &amp; 'Source Plate'!Y$5)/1000)+$R$2,0)</f>
        <v>0</v>
      </c>
      <c r="Z10" s="117">
        <f>IF((SUMIFS('All Transfers'!$P$11:$P$2999,'All Transfers'!$E$11:$E$2999,'Source Plate'!$B10 &amp; 'Source Plate'!Z$5)/1000)&gt;0,(SUMIFS('All Transfers'!$P$11:$P$2999,'All Transfers'!$E$11:$E$2999,'Source Plate'!$B10 &amp; 'Source Plate'!Z$5)/1000)+$R$2,0)</f>
        <v>0</v>
      </c>
      <c r="AA10" s="5"/>
      <c r="AB10" s="95"/>
      <c r="AC10" s="94"/>
      <c r="AD10" s="95"/>
      <c r="AE10" s="120"/>
      <c r="AF10" s="95"/>
    </row>
    <row r="11" spans="1:32">
      <c r="A11" s="94"/>
      <c r="B11" s="93" t="s">
        <v>5</v>
      </c>
      <c r="C11" s="117">
        <f>IF((SUMIFS('All Transfers'!$P$11:$P$2999,'All Transfers'!$E$11:$E$2999,'Source Plate'!$B11 &amp; 'Source Plate'!C$5)/1000)&gt;0,(SUMIFS('All Transfers'!$P$11:$P$2999,'All Transfers'!$E$11:$E$2999,'Source Plate'!$B11 &amp; 'Source Plate'!C$5)/1000)+$R$2,0)</f>
        <v>0</v>
      </c>
      <c r="D11" s="117">
        <f>IF((SUMIFS('All Transfers'!$P$11:$P$2999,'All Transfers'!$E$11:$E$2999,'Source Plate'!$B11 &amp; 'Source Plate'!D$5)/1000)&gt;0,(SUMIFS('All Transfers'!$P$11:$P$2999,'All Transfers'!$E$11:$E$2999,'Source Plate'!$B11 &amp; 'Source Plate'!D$5)/1000)+$R$2,0)</f>
        <v>0</v>
      </c>
      <c r="E11" s="117">
        <f>IF((SUMIFS('All Transfers'!$P$11:$P$2999,'All Transfers'!$E$11:$E$2999,'Source Plate'!$B11 &amp; 'Source Plate'!E$5)/1000)&gt;0,(SUMIFS('All Transfers'!$P$11:$P$2999,'All Transfers'!$E$11:$E$2999,'Source Plate'!$B11 &amp; 'Source Plate'!E$5)/1000)+$R$2,0)</f>
        <v>0</v>
      </c>
      <c r="F11" s="117">
        <f>IF((SUMIFS('All Transfers'!$P$11:$P$2999,'All Transfers'!$E$11:$E$2999,'Source Plate'!$B11 &amp; 'Source Plate'!F$5)/1000)&gt;0,(SUMIFS('All Transfers'!$P$11:$P$2999,'All Transfers'!$E$11:$E$2999,'Source Plate'!$B11 &amp; 'Source Plate'!F$5)/1000)+$R$2,0)</f>
        <v>0</v>
      </c>
      <c r="G11" s="117">
        <f>IF((SUMIFS('All Transfers'!$P$11:$P$2999,'All Transfers'!$E$11:$E$2999,'Source Plate'!$B11 &amp; 'Source Plate'!G$5)/1000)&gt;0,(SUMIFS('All Transfers'!$P$11:$P$2999,'All Transfers'!$E$11:$E$2999,'Source Plate'!$B11 &amp; 'Source Plate'!G$5)/1000)+$R$2,0)</f>
        <v>0</v>
      </c>
      <c r="H11" s="117">
        <f>IF((SUMIFS('All Transfers'!$P$11:$P$2999,'All Transfers'!$E$11:$E$2999,'Source Plate'!$B11 &amp; 'Source Plate'!H$5)/1000)&gt;0,(SUMIFS('All Transfers'!$P$11:$P$2999,'All Transfers'!$E$11:$E$2999,'Source Plate'!$B11 &amp; 'Source Plate'!H$5)/1000)+$R$2,0)</f>
        <v>0</v>
      </c>
      <c r="I11" s="117">
        <f>IF((SUMIFS('All Transfers'!$P$11:$P$2999,'All Transfers'!$E$11:$E$2999,'Source Plate'!$B11 &amp; 'Source Plate'!I$5)/1000)&gt;0,(SUMIFS('All Transfers'!$P$11:$P$2999,'All Transfers'!$E$11:$E$2999,'Source Plate'!$B11 &amp; 'Source Plate'!I$5)/1000)+$R$2,0)</f>
        <v>0</v>
      </c>
      <c r="J11" s="117">
        <f>IF((SUMIFS('All Transfers'!$P$11:$P$2999,'All Transfers'!$E$11:$E$2999,'Source Plate'!$B11 &amp; 'Source Plate'!J$5)/1000)&gt;0,(SUMIFS('All Transfers'!$P$11:$P$2999,'All Transfers'!$E$11:$E$2999,'Source Plate'!$B11 &amp; 'Source Plate'!J$5)/1000)+$R$2,0)</f>
        <v>0</v>
      </c>
      <c r="K11" s="117">
        <f>IF((SUMIFS('All Transfers'!$P$11:$P$2999,'All Transfers'!$E$11:$E$2999,'Source Plate'!$B11 &amp; 'Source Plate'!K$5)/1000)&gt;0,(SUMIFS('All Transfers'!$P$11:$P$2999,'All Transfers'!$E$11:$E$2999,'Source Plate'!$B11 &amp; 'Source Plate'!K$5)/1000)+$R$2,0)</f>
        <v>0</v>
      </c>
      <c r="L11" s="117">
        <f>IF((SUMIFS('All Transfers'!$P$11:$P$2999,'All Transfers'!$E$11:$E$2999,'Source Plate'!$B11 &amp; 'Source Plate'!L$5)/1000)&gt;0,(SUMIFS('All Transfers'!$P$11:$P$2999,'All Transfers'!$E$11:$E$2999,'Source Plate'!$B11 &amp; 'Source Plate'!L$5)/1000)+$R$2,0)</f>
        <v>0</v>
      </c>
      <c r="M11" s="117">
        <f>IF((SUMIFS('All Transfers'!$P$11:$P$2999,'All Transfers'!$E$11:$E$2999,'Source Plate'!$B11 &amp; 'Source Plate'!M$5)/1000)&gt;0,(SUMIFS('All Transfers'!$P$11:$P$2999,'All Transfers'!$E$11:$E$2999,'Source Plate'!$B11 &amp; 'Source Plate'!M$5)/1000)+$R$2,0)</f>
        <v>0</v>
      </c>
      <c r="N11" s="117">
        <f>IF((SUMIFS('All Transfers'!$P$11:$P$2999,'All Transfers'!$E$11:$E$2999,'Source Plate'!$B11 &amp; 'Source Plate'!N$5)/1000)&gt;0,(SUMIFS('All Transfers'!$P$11:$P$2999,'All Transfers'!$E$11:$E$2999,'Source Plate'!$B11 &amp; 'Source Plate'!N$5)/1000)+$R$2,0)</f>
        <v>0</v>
      </c>
      <c r="O11" s="117">
        <f>IF((SUMIFS('All Transfers'!$P$11:$P$2999,'All Transfers'!$E$11:$E$2999,'Source Plate'!$B11 &amp; 'Source Plate'!O$5)/1000)&gt;0,(SUMIFS('All Transfers'!$P$11:$P$2999,'All Transfers'!$E$11:$E$2999,'Source Plate'!$B11 &amp; 'Source Plate'!O$5)/1000)+$R$2,0)</f>
        <v>0</v>
      </c>
      <c r="P11" s="117">
        <f>IF((SUMIFS('All Transfers'!$P$11:$P$2999,'All Transfers'!$E$11:$E$2999,'Source Plate'!$B11 &amp; 'Source Plate'!P$5)/1000)&gt;0,(SUMIFS('All Transfers'!$P$11:$P$2999,'All Transfers'!$E$11:$E$2999,'Source Plate'!$B11 &amp; 'Source Plate'!P$5)/1000)+$R$2,0)</f>
        <v>0</v>
      </c>
      <c r="Q11" s="117">
        <f>IF((SUMIFS('All Transfers'!$P$11:$P$2999,'All Transfers'!$E$11:$E$2999,'Source Plate'!$B11 &amp; 'Source Plate'!Q$5)/1000)&gt;0,(SUMIFS('All Transfers'!$P$11:$P$2999,'All Transfers'!$E$11:$E$2999,'Source Plate'!$B11 &amp; 'Source Plate'!Q$5)/1000)+$R$2,0)</f>
        <v>0</v>
      </c>
      <c r="R11" s="117">
        <f>IF((SUMIFS('All Transfers'!$P$11:$P$2999,'All Transfers'!$E$11:$E$2999,'Source Plate'!$B11 &amp; 'Source Plate'!R$5)/1000)&gt;0,(SUMIFS('All Transfers'!$P$11:$P$2999,'All Transfers'!$E$11:$E$2999,'Source Plate'!$B11 &amp; 'Source Plate'!R$5)/1000)+$R$2,0)</f>
        <v>0</v>
      </c>
      <c r="S11" s="117">
        <f>IF((SUMIFS('All Transfers'!$P$11:$P$2999,'All Transfers'!$E$11:$E$2999,'Source Plate'!$B11 &amp; 'Source Plate'!S$5)/1000)&gt;0,(SUMIFS('All Transfers'!$P$11:$P$2999,'All Transfers'!$E$11:$E$2999,'Source Plate'!$B11 &amp; 'Source Plate'!S$5)/1000)+$R$2,0)</f>
        <v>0</v>
      </c>
      <c r="T11" s="117">
        <f>IF((SUMIFS('All Transfers'!$P$11:$P$2999,'All Transfers'!$E$11:$E$2999,'Source Plate'!$B11 &amp; 'Source Plate'!T$5)/1000)&gt;0,(SUMIFS('All Transfers'!$P$11:$P$2999,'All Transfers'!$E$11:$E$2999,'Source Plate'!$B11 &amp; 'Source Plate'!T$5)/1000)+$R$2,0)</f>
        <v>0</v>
      </c>
      <c r="U11" s="117">
        <f>IF((SUMIFS('All Transfers'!$P$11:$P$2999,'All Transfers'!$E$11:$E$2999,'Source Plate'!$B11 &amp; 'Source Plate'!U$5)/1000)&gt;0,(SUMIFS('All Transfers'!$P$11:$P$2999,'All Transfers'!$E$11:$E$2999,'Source Plate'!$B11 &amp; 'Source Plate'!U$5)/1000)+$R$2,0)</f>
        <v>0</v>
      </c>
      <c r="V11" s="117">
        <f>IF((SUMIFS('All Transfers'!$P$11:$P$2999,'All Transfers'!$E$11:$E$2999,'Source Plate'!$B11 &amp; 'Source Plate'!V$5)/1000)&gt;0,(SUMIFS('All Transfers'!$P$11:$P$2999,'All Transfers'!$E$11:$E$2999,'Source Plate'!$B11 &amp; 'Source Plate'!V$5)/1000)+$R$2,0)</f>
        <v>0</v>
      </c>
      <c r="W11" s="117">
        <f>IF((SUMIFS('All Transfers'!$P$11:$P$2999,'All Transfers'!$E$11:$E$2999,'Source Plate'!$B11 &amp; 'Source Plate'!W$5)/1000)&gt;0,(SUMIFS('All Transfers'!$P$11:$P$2999,'All Transfers'!$E$11:$E$2999,'Source Plate'!$B11 &amp; 'Source Plate'!W$5)/1000)+$R$2,0)</f>
        <v>0</v>
      </c>
      <c r="X11" s="117">
        <f>IF((SUMIFS('All Transfers'!$P$11:$P$2999,'All Transfers'!$E$11:$E$2999,'Source Plate'!$B11 &amp; 'Source Plate'!X$5)/1000)&gt;0,(SUMIFS('All Transfers'!$P$11:$P$2999,'All Transfers'!$E$11:$E$2999,'Source Plate'!$B11 &amp; 'Source Plate'!X$5)/1000)+$R$2,0)</f>
        <v>0</v>
      </c>
      <c r="Y11" s="117">
        <f>IF((SUMIFS('All Transfers'!$P$11:$P$2999,'All Transfers'!$E$11:$E$2999,'Source Plate'!$B11 &amp; 'Source Plate'!Y$5)/1000)&gt;0,(SUMIFS('All Transfers'!$P$11:$P$2999,'All Transfers'!$E$11:$E$2999,'Source Plate'!$B11 &amp; 'Source Plate'!Y$5)/1000)+$R$2,0)</f>
        <v>0</v>
      </c>
      <c r="Z11" s="117">
        <f>IF((SUMIFS('All Transfers'!$P$11:$P$2999,'All Transfers'!$E$11:$E$2999,'Source Plate'!$B11 &amp; 'Source Plate'!Z$5)/1000)&gt;0,(SUMIFS('All Transfers'!$P$11:$P$2999,'All Transfers'!$E$11:$E$2999,'Source Plate'!$B11 &amp; 'Source Plate'!Z$5)/1000)+$R$2,0)</f>
        <v>0</v>
      </c>
      <c r="AA11" s="5"/>
      <c r="AB11" s="95"/>
      <c r="AC11" s="94"/>
      <c r="AD11" s="95"/>
      <c r="AE11" s="95"/>
      <c r="AF11" s="95"/>
    </row>
    <row r="12" spans="1:32">
      <c r="A12" s="94"/>
      <c r="B12" s="93" t="s">
        <v>6</v>
      </c>
      <c r="C12" s="117">
        <f>IF((SUMIFS('All Transfers'!$P$11:$P$2999,'All Transfers'!$E$11:$E$2999,'Source Plate'!$B12 &amp; 'Source Plate'!C$5)/1000)&gt;0,(SUMIFS('All Transfers'!$P$11:$P$2999,'All Transfers'!$E$11:$E$2999,'Source Plate'!$B12 &amp; 'Source Plate'!C$5)/1000)+$R$2,0)</f>
        <v>0</v>
      </c>
      <c r="D12" s="117">
        <f>IF((SUMIFS('All Transfers'!$P$11:$P$2999,'All Transfers'!$E$11:$E$2999,'Source Plate'!$B12 &amp; 'Source Plate'!D$5)/1000)&gt;0,(SUMIFS('All Transfers'!$P$11:$P$2999,'All Transfers'!$E$11:$E$2999,'Source Plate'!$B12 &amp; 'Source Plate'!D$5)/1000)+$R$2,0)</f>
        <v>0</v>
      </c>
      <c r="E12" s="117">
        <f>IF((SUMIFS('All Transfers'!$P$11:$P$2999,'All Transfers'!$E$11:$E$2999,'Source Plate'!$B12 &amp; 'Source Plate'!E$5)/1000)&gt;0,(SUMIFS('All Transfers'!$P$11:$P$2999,'All Transfers'!$E$11:$E$2999,'Source Plate'!$B12 &amp; 'Source Plate'!E$5)/1000)+$R$2,0)</f>
        <v>0</v>
      </c>
      <c r="F12" s="117">
        <f>IF((SUMIFS('All Transfers'!$P$11:$P$2999,'All Transfers'!$E$11:$E$2999,'Source Plate'!$B12 &amp; 'Source Plate'!F$5)/1000)&gt;0,(SUMIFS('All Transfers'!$P$11:$P$2999,'All Transfers'!$E$11:$E$2999,'Source Plate'!$B12 &amp; 'Source Plate'!F$5)/1000)+$R$2,0)</f>
        <v>0</v>
      </c>
      <c r="G12" s="117">
        <f>IF((SUMIFS('All Transfers'!$P$11:$P$2999,'All Transfers'!$E$11:$E$2999,'Source Plate'!$B12 &amp; 'Source Plate'!G$5)/1000)&gt;0,(SUMIFS('All Transfers'!$P$11:$P$2999,'All Transfers'!$E$11:$E$2999,'Source Plate'!$B12 &amp; 'Source Plate'!G$5)/1000)+$R$2,0)</f>
        <v>0</v>
      </c>
      <c r="H12" s="117">
        <f>IF((SUMIFS('All Transfers'!$P$11:$P$2999,'All Transfers'!$E$11:$E$2999,'Source Plate'!$B12 &amp; 'Source Plate'!H$5)/1000)&gt;0,(SUMIFS('All Transfers'!$P$11:$P$2999,'All Transfers'!$E$11:$E$2999,'Source Plate'!$B12 &amp; 'Source Plate'!H$5)/1000)+$R$2,0)</f>
        <v>0</v>
      </c>
      <c r="I12" s="117">
        <f>IF((SUMIFS('All Transfers'!$P$11:$P$2999,'All Transfers'!$E$11:$E$2999,'Source Plate'!$B12 &amp; 'Source Plate'!I$5)/1000)&gt;0,(SUMIFS('All Transfers'!$P$11:$P$2999,'All Transfers'!$E$11:$E$2999,'Source Plate'!$B12 &amp; 'Source Plate'!I$5)/1000)+$R$2,0)</f>
        <v>0</v>
      </c>
      <c r="J12" s="117">
        <f>IF((SUMIFS('All Transfers'!$P$11:$P$2999,'All Transfers'!$E$11:$E$2999,'Source Plate'!$B12 &amp; 'Source Plate'!J$5)/1000)&gt;0,(SUMIFS('All Transfers'!$P$11:$P$2999,'All Transfers'!$E$11:$E$2999,'Source Plate'!$B12 &amp; 'Source Plate'!J$5)/1000)+$R$2,0)</f>
        <v>0</v>
      </c>
      <c r="K12" s="117">
        <f>IF((SUMIFS('All Transfers'!$P$11:$P$2999,'All Transfers'!$E$11:$E$2999,'Source Plate'!$B12 &amp; 'Source Plate'!K$5)/1000)&gt;0,(SUMIFS('All Transfers'!$P$11:$P$2999,'All Transfers'!$E$11:$E$2999,'Source Plate'!$B12 &amp; 'Source Plate'!K$5)/1000)+$R$2,0)</f>
        <v>0</v>
      </c>
      <c r="L12" s="117">
        <f>IF((SUMIFS('All Transfers'!$P$11:$P$2999,'All Transfers'!$E$11:$E$2999,'Source Plate'!$B12 &amp; 'Source Plate'!L$5)/1000)&gt;0,(SUMIFS('All Transfers'!$P$11:$P$2999,'All Transfers'!$E$11:$E$2999,'Source Plate'!$B12 &amp; 'Source Plate'!L$5)/1000)+$R$2,0)</f>
        <v>0</v>
      </c>
      <c r="M12" s="117">
        <f>IF((SUMIFS('All Transfers'!$P$11:$P$2999,'All Transfers'!$E$11:$E$2999,'Source Plate'!$B12 &amp; 'Source Plate'!M$5)/1000)&gt;0,(SUMIFS('All Transfers'!$P$11:$P$2999,'All Transfers'!$E$11:$E$2999,'Source Plate'!$B12 &amp; 'Source Plate'!M$5)/1000)+$R$2,0)</f>
        <v>0</v>
      </c>
      <c r="N12" s="117">
        <f>IF((SUMIFS('All Transfers'!$P$11:$P$2999,'All Transfers'!$E$11:$E$2999,'Source Plate'!$B12 &amp; 'Source Plate'!N$5)/1000)&gt;0,(SUMIFS('All Transfers'!$P$11:$P$2999,'All Transfers'!$E$11:$E$2999,'Source Plate'!$B12 &amp; 'Source Plate'!N$5)/1000)+$R$2,0)</f>
        <v>0</v>
      </c>
      <c r="O12" s="117">
        <f>IF((SUMIFS('All Transfers'!$P$11:$P$2999,'All Transfers'!$E$11:$E$2999,'Source Plate'!$B12 &amp; 'Source Plate'!O$5)/1000)&gt;0,(SUMIFS('All Transfers'!$P$11:$P$2999,'All Transfers'!$E$11:$E$2999,'Source Plate'!$B12 &amp; 'Source Plate'!O$5)/1000)+$R$2,0)</f>
        <v>0</v>
      </c>
      <c r="P12" s="117">
        <f>IF((SUMIFS('All Transfers'!$P$11:$P$2999,'All Transfers'!$E$11:$E$2999,'Source Plate'!$B12 &amp; 'Source Plate'!P$5)/1000)&gt;0,(SUMIFS('All Transfers'!$P$11:$P$2999,'All Transfers'!$E$11:$E$2999,'Source Plate'!$B12 &amp; 'Source Plate'!P$5)/1000)+$R$2,0)</f>
        <v>0</v>
      </c>
      <c r="Q12" s="117">
        <f>IF((SUMIFS('All Transfers'!$P$11:$P$2999,'All Transfers'!$E$11:$E$2999,'Source Plate'!$B12 &amp; 'Source Plate'!Q$5)/1000)&gt;0,(SUMIFS('All Transfers'!$P$11:$P$2999,'All Transfers'!$E$11:$E$2999,'Source Plate'!$B12 &amp; 'Source Plate'!Q$5)/1000)+$R$2,0)</f>
        <v>0</v>
      </c>
      <c r="R12" s="117">
        <f>IF((SUMIFS('All Transfers'!$P$11:$P$2999,'All Transfers'!$E$11:$E$2999,'Source Plate'!$B12 &amp; 'Source Plate'!R$5)/1000)&gt;0,(SUMIFS('All Transfers'!$P$11:$P$2999,'All Transfers'!$E$11:$E$2999,'Source Plate'!$B12 &amp; 'Source Plate'!R$5)/1000)+$R$2,0)</f>
        <v>0</v>
      </c>
      <c r="S12" s="117">
        <f>IF((SUMIFS('All Transfers'!$P$11:$P$2999,'All Transfers'!$E$11:$E$2999,'Source Plate'!$B12 &amp; 'Source Plate'!S$5)/1000)&gt;0,(SUMIFS('All Transfers'!$P$11:$P$2999,'All Transfers'!$E$11:$E$2999,'Source Plate'!$B12 &amp; 'Source Plate'!S$5)/1000)+$R$2,0)</f>
        <v>0</v>
      </c>
      <c r="T12" s="117">
        <f>IF((SUMIFS('All Transfers'!$P$11:$P$2999,'All Transfers'!$E$11:$E$2999,'Source Plate'!$B12 &amp; 'Source Plate'!T$5)/1000)&gt;0,(SUMIFS('All Transfers'!$P$11:$P$2999,'All Transfers'!$E$11:$E$2999,'Source Plate'!$B12 &amp; 'Source Plate'!T$5)/1000)+$R$2,0)</f>
        <v>0</v>
      </c>
      <c r="U12" s="117">
        <f>IF((SUMIFS('All Transfers'!$P$11:$P$2999,'All Transfers'!$E$11:$E$2999,'Source Plate'!$B12 &amp; 'Source Plate'!U$5)/1000)&gt;0,(SUMIFS('All Transfers'!$P$11:$P$2999,'All Transfers'!$E$11:$E$2999,'Source Plate'!$B12 &amp; 'Source Plate'!U$5)/1000)+$R$2,0)</f>
        <v>0</v>
      </c>
      <c r="V12" s="117">
        <f>IF((SUMIFS('All Transfers'!$P$11:$P$2999,'All Transfers'!$E$11:$E$2999,'Source Plate'!$B12 &amp; 'Source Plate'!V$5)/1000)&gt;0,(SUMIFS('All Transfers'!$P$11:$P$2999,'All Transfers'!$E$11:$E$2999,'Source Plate'!$B12 &amp; 'Source Plate'!V$5)/1000)+$R$2,0)</f>
        <v>0</v>
      </c>
      <c r="W12" s="117">
        <f>IF((SUMIFS('All Transfers'!$P$11:$P$2999,'All Transfers'!$E$11:$E$2999,'Source Plate'!$B12 &amp; 'Source Plate'!W$5)/1000)&gt;0,(SUMIFS('All Transfers'!$P$11:$P$2999,'All Transfers'!$E$11:$E$2999,'Source Plate'!$B12 &amp; 'Source Plate'!W$5)/1000)+$R$2,0)</f>
        <v>0</v>
      </c>
      <c r="X12" s="117">
        <f>IF((SUMIFS('All Transfers'!$P$11:$P$2999,'All Transfers'!$E$11:$E$2999,'Source Plate'!$B12 &amp; 'Source Plate'!X$5)/1000)&gt;0,(SUMIFS('All Transfers'!$P$11:$P$2999,'All Transfers'!$E$11:$E$2999,'Source Plate'!$B12 &amp; 'Source Plate'!X$5)/1000)+$R$2,0)</f>
        <v>0</v>
      </c>
      <c r="Y12" s="117">
        <f>IF((SUMIFS('All Transfers'!$P$11:$P$2999,'All Transfers'!$E$11:$E$2999,'Source Plate'!$B12 &amp; 'Source Plate'!Y$5)/1000)&gt;0,(SUMIFS('All Transfers'!$P$11:$P$2999,'All Transfers'!$E$11:$E$2999,'Source Plate'!$B12 &amp; 'Source Plate'!Y$5)/1000)+$R$2,0)</f>
        <v>0</v>
      </c>
      <c r="Z12" s="117">
        <f>IF((SUMIFS('All Transfers'!$P$11:$P$2999,'All Transfers'!$E$11:$E$2999,'Source Plate'!$B12 &amp; 'Source Plate'!Z$5)/1000)&gt;0,(SUMIFS('All Transfers'!$P$11:$P$2999,'All Transfers'!$E$11:$E$2999,'Source Plate'!$B12 &amp; 'Source Plate'!Z$5)/1000)+$R$2,0)</f>
        <v>0</v>
      </c>
      <c r="AA12" s="5"/>
      <c r="AB12" s="5"/>
      <c r="AC12" s="95"/>
      <c r="AD12" s="95"/>
      <c r="AE12" s="95"/>
      <c r="AF12" s="95"/>
    </row>
    <row r="13" spans="1:32">
      <c r="A13" s="94"/>
      <c r="B13" s="93" t="s">
        <v>7</v>
      </c>
      <c r="C13" s="117">
        <f>IF((SUMIFS('All Transfers'!$P$11:$P$2999,'All Transfers'!$E$11:$E$2999,'Source Plate'!$B13 &amp; 'Source Plate'!C$5)/1000)&gt;0,(SUMIFS('All Transfers'!$P$11:$P$2999,'All Transfers'!$E$11:$E$2999,'Source Plate'!$B13 &amp; 'Source Plate'!C$5)/1000)+$R$2,0)</f>
        <v>61.08</v>
      </c>
      <c r="D13" s="117">
        <f>IF((SUMIFS('All Transfers'!$P$11:$P$2999,'All Transfers'!$E$11:$E$2999,'Source Plate'!$B13 &amp; 'Source Plate'!D$5)/1000)&gt;0,(SUMIFS('All Transfers'!$P$11:$P$2999,'All Transfers'!$E$11:$E$2999,'Source Plate'!$B13 &amp; 'Source Plate'!D$5)/1000)+$R$2,0)</f>
        <v>20.759999999999998</v>
      </c>
      <c r="E13" s="117">
        <f>IF((SUMIFS('All Transfers'!$P$11:$P$2999,'All Transfers'!$E$11:$E$2999,'Source Plate'!$B13 &amp; 'Source Plate'!E$5)/1000)&gt;0,(SUMIFS('All Transfers'!$P$11:$P$2999,'All Transfers'!$E$11:$E$2999,'Source Plate'!$B13 &amp; 'Source Plate'!E$5)/1000)+$R$2,0)</f>
        <v>61.282499999999999</v>
      </c>
      <c r="F13" s="117">
        <f>IF((SUMIFS('All Transfers'!$P$11:$P$2999,'All Transfers'!$E$11:$E$2999,'Source Plate'!$B13 &amp; 'Source Plate'!F$5)/1000)&gt;0,(SUMIFS('All Transfers'!$P$11:$P$2999,'All Transfers'!$E$11:$E$2999,'Source Plate'!$B13 &amp; 'Source Plate'!F$5)/1000)+$R$2,0)</f>
        <v>17.7225</v>
      </c>
      <c r="G13" s="117">
        <f>IF((SUMIFS('All Transfers'!$P$11:$P$2999,'All Transfers'!$E$11:$E$2999,'Source Plate'!$B13 &amp; 'Source Plate'!G$5)/1000)&gt;0,(SUMIFS('All Transfers'!$P$11:$P$2999,'All Transfers'!$E$11:$E$2999,'Source Plate'!$B13 &amp; 'Source Plate'!G$5)/1000)+$R$2,0)</f>
        <v>61.58</v>
      </c>
      <c r="H13" s="117">
        <f>IF((SUMIFS('All Transfers'!$P$11:$P$2999,'All Transfers'!$E$11:$E$2999,'Source Plate'!$B13 &amp; 'Source Plate'!H$5)/1000)&gt;0,(SUMIFS('All Transfers'!$P$11:$P$2999,'All Transfers'!$E$11:$E$2999,'Source Plate'!$B13 &amp; 'Source Plate'!H$5)/1000)+$R$2,0)</f>
        <v>17.740000000000002</v>
      </c>
      <c r="I13" s="117">
        <f>IF((SUMIFS('All Transfers'!$P$11:$P$2999,'All Transfers'!$E$11:$E$2999,'Source Plate'!$B13 &amp; 'Source Plate'!I$5)/1000)&gt;0,(SUMIFS('All Transfers'!$P$11:$P$2999,'All Transfers'!$E$11:$E$2999,'Source Plate'!$B13 &amp; 'Source Plate'!I$5)/1000)+$R$2,0)</f>
        <v>0</v>
      </c>
      <c r="J13" s="117">
        <f>IF((SUMIFS('All Transfers'!$P$11:$P$2999,'All Transfers'!$E$11:$E$2999,'Source Plate'!$B13 &amp; 'Source Plate'!J$5)/1000)&gt;0,(SUMIFS('All Transfers'!$P$11:$P$2999,'All Transfers'!$E$11:$E$2999,'Source Plate'!$B13 &amp; 'Source Plate'!J$5)/1000)+$R$2,0)</f>
        <v>0</v>
      </c>
      <c r="K13" s="117">
        <f>IF((SUMIFS('All Transfers'!$P$11:$P$2999,'All Transfers'!$E$11:$E$2999,'Source Plate'!$B13 &amp; 'Source Plate'!K$5)/1000)&gt;0,(SUMIFS('All Transfers'!$P$11:$P$2999,'All Transfers'!$E$11:$E$2999,'Source Plate'!$B13 &amp; 'Source Plate'!K$5)/1000)+$R$2,0)</f>
        <v>0</v>
      </c>
      <c r="L13" s="117">
        <f>IF((SUMIFS('All Transfers'!$P$11:$P$2999,'All Transfers'!$E$11:$E$2999,'Source Plate'!$B13 &amp; 'Source Plate'!L$5)/1000)&gt;0,(SUMIFS('All Transfers'!$P$11:$P$2999,'All Transfers'!$E$11:$E$2999,'Source Plate'!$B13 &amp; 'Source Plate'!L$5)/1000)+$R$2,0)</f>
        <v>0</v>
      </c>
      <c r="M13" s="117">
        <f>IF((SUMIFS('All Transfers'!$P$11:$P$2999,'All Transfers'!$E$11:$E$2999,'Source Plate'!$B13 &amp; 'Source Plate'!M$5)/1000)&gt;0,(SUMIFS('All Transfers'!$P$11:$P$2999,'All Transfers'!$E$11:$E$2999,'Source Plate'!$B13 &amp; 'Source Plate'!M$5)/1000)+$R$2,0)</f>
        <v>0</v>
      </c>
      <c r="N13" s="117">
        <f>IF((SUMIFS('All Transfers'!$P$11:$P$2999,'All Transfers'!$E$11:$E$2999,'Source Plate'!$B13 &amp; 'Source Plate'!N$5)/1000)&gt;0,(SUMIFS('All Transfers'!$P$11:$P$2999,'All Transfers'!$E$11:$E$2999,'Source Plate'!$B13 &amp; 'Source Plate'!N$5)/1000)+$R$2,0)</f>
        <v>0</v>
      </c>
      <c r="O13" s="117">
        <f>IF((SUMIFS('All Transfers'!$P$11:$P$2999,'All Transfers'!$E$11:$E$2999,'Source Plate'!$B13 &amp; 'Source Plate'!O$5)/1000)&gt;0,(SUMIFS('All Transfers'!$P$11:$P$2999,'All Transfers'!$E$11:$E$2999,'Source Plate'!$B13 &amp; 'Source Plate'!O$5)/1000)+$R$2,0)</f>
        <v>0</v>
      </c>
      <c r="P13" s="117">
        <f>IF((SUMIFS('All Transfers'!$P$11:$P$2999,'All Transfers'!$E$11:$E$2999,'Source Plate'!$B13 &amp; 'Source Plate'!P$5)/1000)&gt;0,(SUMIFS('All Transfers'!$P$11:$P$2999,'All Transfers'!$E$11:$E$2999,'Source Plate'!$B13 &amp; 'Source Plate'!P$5)/1000)+$R$2,0)</f>
        <v>0</v>
      </c>
      <c r="Q13" s="117">
        <f>IF((SUMIFS('All Transfers'!$P$11:$P$2999,'All Transfers'!$E$11:$E$2999,'Source Plate'!$B13 &amp; 'Source Plate'!Q$5)/1000)&gt;0,(SUMIFS('All Transfers'!$P$11:$P$2999,'All Transfers'!$E$11:$E$2999,'Source Plate'!$B13 &amp; 'Source Plate'!Q$5)/1000)+$R$2,0)</f>
        <v>0</v>
      </c>
      <c r="R13" s="117">
        <f>IF((SUMIFS('All Transfers'!$P$11:$P$2999,'All Transfers'!$E$11:$E$2999,'Source Plate'!$B13 &amp; 'Source Plate'!R$5)/1000)&gt;0,(SUMIFS('All Transfers'!$P$11:$P$2999,'All Transfers'!$E$11:$E$2999,'Source Plate'!$B13 &amp; 'Source Plate'!R$5)/1000)+$R$2,0)</f>
        <v>0</v>
      </c>
      <c r="S13" s="117">
        <f>IF((SUMIFS('All Transfers'!$P$11:$P$2999,'All Transfers'!$E$11:$E$2999,'Source Plate'!$B13 &amp; 'Source Plate'!S$5)/1000)&gt;0,(SUMIFS('All Transfers'!$P$11:$P$2999,'All Transfers'!$E$11:$E$2999,'Source Plate'!$B13 &amp; 'Source Plate'!S$5)/1000)+$R$2,0)</f>
        <v>0</v>
      </c>
      <c r="T13" s="117">
        <f>IF((SUMIFS('All Transfers'!$P$11:$P$2999,'All Transfers'!$E$11:$E$2999,'Source Plate'!$B13 &amp; 'Source Plate'!T$5)/1000)&gt;0,(SUMIFS('All Transfers'!$P$11:$P$2999,'All Transfers'!$E$11:$E$2999,'Source Plate'!$B13 &amp; 'Source Plate'!T$5)/1000)+$R$2,0)</f>
        <v>0</v>
      </c>
      <c r="U13" s="117">
        <f>IF((SUMIFS('All Transfers'!$P$11:$P$2999,'All Transfers'!$E$11:$E$2999,'Source Plate'!$B13 &amp; 'Source Plate'!U$5)/1000)&gt;0,(SUMIFS('All Transfers'!$P$11:$P$2999,'All Transfers'!$E$11:$E$2999,'Source Plate'!$B13 &amp; 'Source Plate'!U$5)/1000)+$R$2,0)</f>
        <v>0</v>
      </c>
      <c r="V13" s="117">
        <f>IF((SUMIFS('All Transfers'!$P$11:$P$2999,'All Transfers'!$E$11:$E$2999,'Source Plate'!$B13 &amp; 'Source Plate'!V$5)/1000)&gt;0,(SUMIFS('All Transfers'!$P$11:$P$2999,'All Transfers'!$E$11:$E$2999,'Source Plate'!$B13 &amp; 'Source Plate'!V$5)/1000)+$R$2,0)</f>
        <v>0</v>
      </c>
      <c r="W13" s="117">
        <f>IF((SUMIFS('All Transfers'!$P$11:$P$2999,'All Transfers'!$E$11:$E$2999,'Source Plate'!$B13 &amp; 'Source Plate'!W$5)/1000)&gt;0,(SUMIFS('All Transfers'!$P$11:$P$2999,'All Transfers'!$E$11:$E$2999,'Source Plate'!$B13 &amp; 'Source Plate'!W$5)/1000)+$R$2,0)</f>
        <v>0</v>
      </c>
      <c r="X13" s="117">
        <f>IF((SUMIFS('All Transfers'!$P$11:$P$2999,'All Transfers'!$E$11:$E$2999,'Source Plate'!$B13 &amp; 'Source Plate'!X$5)/1000)&gt;0,(SUMIFS('All Transfers'!$P$11:$P$2999,'All Transfers'!$E$11:$E$2999,'Source Plate'!$B13 &amp; 'Source Plate'!X$5)/1000)+$R$2,0)</f>
        <v>0</v>
      </c>
      <c r="Y13" s="117">
        <f>IF((SUMIFS('All Transfers'!$P$11:$P$2999,'All Transfers'!$E$11:$E$2999,'Source Plate'!$B13 &amp; 'Source Plate'!Y$5)/1000)&gt;0,(SUMIFS('All Transfers'!$P$11:$P$2999,'All Transfers'!$E$11:$E$2999,'Source Plate'!$B13 &amp; 'Source Plate'!Y$5)/1000)+$R$2,0)</f>
        <v>0</v>
      </c>
      <c r="Z13" s="117">
        <f>IF((SUMIFS('All Transfers'!$P$11:$P$2999,'All Transfers'!$E$11:$E$2999,'Source Plate'!$B13 &amp; 'Source Plate'!Z$5)/1000)&gt;0,(SUMIFS('All Transfers'!$P$11:$P$2999,'All Transfers'!$E$11:$E$2999,'Source Plate'!$B13 &amp; 'Source Plate'!Z$5)/1000)+$R$2,0)</f>
        <v>0</v>
      </c>
      <c r="AA13" s="5"/>
      <c r="AB13" s="5"/>
      <c r="AC13" s="95"/>
      <c r="AD13" s="95"/>
      <c r="AE13" s="95"/>
      <c r="AF13" s="95"/>
    </row>
    <row r="14" spans="1:32">
      <c r="A14" s="94"/>
      <c r="B14" s="93" t="s">
        <v>8</v>
      </c>
      <c r="C14" s="117">
        <f>IF((SUMIFS('All Transfers'!$P$11:$P$2999,'All Transfers'!$E$11:$E$2999,'Source Plate'!$B14 &amp; 'Source Plate'!C$5)/1000)&gt;0,(SUMIFS('All Transfers'!$P$11:$P$2999,'All Transfers'!$E$11:$E$2999,'Source Plate'!$B14 &amp; 'Source Plate'!C$5)/1000)+$R$2,0)</f>
        <v>0</v>
      </c>
      <c r="D14" s="117">
        <f>IF((SUMIFS('All Transfers'!$P$11:$P$2999,'All Transfers'!$E$11:$E$2999,'Source Plate'!$B14 &amp; 'Source Plate'!D$5)/1000)&gt;0,(SUMIFS('All Transfers'!$P$11:$P$2999,'All Transfers'!$E$11:$E$2999,'Source Plate'!$B14 &amp; 'Source Plate'!D$5)/1000)+$R$2,0)</f>
        <v>0</v>
      </c>
      <c r="E14" s="117">
        <f>IF((SUMIFS('All Transfers'!$P$11:$P$2999,'All Transfers'!$E$11:$E$2999,'Source Plate'!$B14 &amp; 'Source Plate'!E$5)/1000)&gt;0,(SUMIFS('All Transfers'!$P$11:$P$2999,'All Transfers'!$E$11:$E$2999,'Source Plate'!$B14 &amp; 'Source Plate'!E$5)/1000)+$R$2,0)</f>
        <v>0</v>
      </c>
      <c r="F14" s="117">
        <f>IF((SUMIFS('All Transfers'!$P$11:$P$2999,'All Transfers'!$E$11:$E$2999,'Source Plate'!$B14 &amp; 'Source Plate'!F$5)/1000)&gt;0,(SUMIFS('All Transfers'!$P$11:$P$2999,'All Transfers'!$E$11:$E$2999,'Source Plate'!$B14 &amp; 'Source Plate'!F$5)/1000)+$R$2,0)</f>
        <v>0</v>
      </c>
      <c r="G14" s="117">
        <f>IF((SUMIFS('All Transfers'!$P$11:$P$2999,'All Transfers'!$E$11:$E$2999,'Source Plate'!$B14 &amp; 'Source Plate'!G$5)/1000)&gt;0,(SUMIFS('All Transfers'!$P$11:$P$2999,'All Transfers'!$E$11:$E$2999,'Source Plate'!$B14 &amp; 'Source Plate'!G$5)/1000)+$R$2,0)</f>
        <v>0</v>
      </c>
      <c r="H14" s="117">
        <f>IF((SUMIFS('All Transfers'!$P$11:$P$2999,'All Transfers'!$E$11:$E$2999,'Source Plate'!$B14 &amp; 'Source Plate'!H$5)/1000)&gt;0,(SUMIFS('All Transfers'!$P$11:$P$2999,'All Transfers'!$E$11:$E$2999,'Source Plate'!$B14 &amp; 'Source Plate'!H$5)/1000)+$R$2,0)</f>
        <v>0</v>
      </c>
      <c r="I14" s="117">
        <f>IF((SUMIFS('All Transfers'!$P$11:$P$2999,'All Transfers'!$E$11:$E$2999,'Source Plate'!$B14 &amp; 'Source Plate'!I$5)/1000)&gt;0,(SUMIFS('All Transfers'!$P$11:$P$2999,'All Transfers'!$E$11:$E$2999,'Source Plate'!$B14 &amp; 'Source Plate'!I$5)/1000)+$R$2,0)</f>
        <v>0</v>
      </c>
      <c r="J14" s="117">
        <f>IF((SUMIFS('All Transfers'!$P$11:$P$2999,'All Transfers'!$E$11:$E$2999,'Source Plate'!$B14 &amp; 'Source Plate'!J$5)/1000)&gt;0,(SUMIFS('All Transfers'!$P$11:$P$2999,'All Transfers'!$E$11:$E$2999,'Source Plate'!$B14 &amp; 'Source Plate'!J$5)/1000)+$R$2,0)</f>
        <v>0</v>
      </c>
      <c r="K14" s="117">
        <f>IF((SUMIFS('All Transfers'!$P$11:$P$2999,'All Transfers'!$E$11:$E$2999,'Source Plate'!$B14 &amp; 'Source Plate'!K$5)/1000)&gt;0,(SUMIFS('All Transfers'!$P$11:$P$2999,'All Transfers'!$E$11:$E$2999,'Source Plate'!$B14 &amp; 'Source Plate'!K$5)/1000)+$R$2,0)</f>
        <v>0</v>
      </c>
      <c r="L14" s="117">
        <f>IF((SUMIFS('All Transfers'!$P$11:$P$2999,'All Transfers'!$E$11:$E$2999,'Source Plate'!$B14 &amp; 'Source Plate'!L$5)/1000)&gt;0,(SUMIFS('All Transfers'!$P$11:$P$2999,'All Transfers'!$E$11:$E$2999,'Source Plate'!$B14 &amp; 'Source Plate'!L$5)/1000)+$R$2,0)</f>
        <v>0</v>
      </c>
      <c r="M14" s="117">
        <f>IF((SUMIFS('All Transfers'!$P$11:$P$2999,'All Transfers'!$E$11:$E$2999,'Source Plate'!$B14 &amp; 'Source Plate'!M$5)/1000)&gt;0,(SUMIFS('All Transfers'!$P$11:$P$2999,'All Transfers'!$E$11:$E$2999,'Source Plate'!$B14 &amp; 'Source Plate'!M$5)/1000)+$R$2,0)</f>
        <v>0</v>
      </c>
      <c r="N14" s="117">
        <f>IF((SUMIFS('All Transfers'!$P$11:$P$2999,'All Transfers'!$E$11:$E$2999,'Source Plate'!$B14 &amp; 'Source Plate'!N$5)/1000)&gt;0,(SUMIFS('All Transfers'!$P$11:$P$2999,'All Transfers'!$E$11:$E$2999,'Source Plate'!$B14 &amp; 'Source Plate'!N$5)/1000)+$R$2,0)</f>
        <v>0</v>
      </c>
      <c r="O14" s="117">
        <f>IF((SUMIFS('All Transfers'!$P$11:$P$2999,'All Transfers'!$E$11:$E$2999,'Source Plate'!$B14 &amp; 'Source Plate'!O$5)/1000)&gt;0,(SUMIFS('All Transfers'!$P$11:$P$2999,'All Transfers'!$E$11:$E$2999,'Source Plate'!$B14 &amp; 'Source Plate'!O$5)/1000)+$R$2,0)</f>
        <v>0</v>
      </c>
      <c r="P14" s="117">
        <f>IF((SUMIFS('All Transfers'!$P$11:$P$2999,'All Transfers'!$E$11:$E$2999,'Source Plate'!$B14 &amp; 'Source Plate'!P$5)/1000)&gt;0,(SUMIFS('All Transfers'!$P$11:$P$2999,'All Transfers'!$E$11:$E$2999,'Source Plate'!$B14 &amp; 'Source Plate'!P$5)/1000)+$R$2,0)</f>
        <v>0</v>
      </c>
      <c r="Q14" s="117">
        <f>IF((SUMIFS('All Transfers'!$P$11:$P$2999,'All Transfers'!$E$11:$E$2999,'Source Plate'!$B14 &amp; 'Source Plate'!Q$5)/1000)&gt;0,(SUMIFS('All Transfers'!$P$11:$P$2999,'All Transfers'!$E$11:$E$2999,'Source Plate'!$B14 &amp; 'Source Plate'!Q$5)/1000)+$R$2,0)</f>
        <v>0</v>
      </c>
      <c r="R14" s="117">
        <f>IF((SUMIFS('All Transfers'!$P$11:$P$2999,'All Transfers'!$E$11:$E$2999,'Source Plate'!$B14 &amp; 'Source Plate'!R$5)/1000)&gt;0,(SUMIFS('All Transfers'!$P$11:$P$2999,'All Transfers'!$E$11:$E$2999,'Source Plate'!$B14 &amp; 'Source Plate'!R$5)/1000)+$R$2,0)</f>
        <v>0</v>
      </c>
      <c r="S14" s="117">
        <f>IF((SUMIFS('All Transfers'!$P$11:$P$2999,'All Transfers'!$E$11:$E$2999,'Source Plate'!$B14 &amp; 'Source Plate'!S$5)/1000)&gt;0,(SUMIFS('All Transfers'!$P$11:$P$2999,'All Transfers'!$E$11:$E$2999,'Source Plate'!$B14 &amp; 'Source Plate'!S$5)/1000)+$R$2,0)</f>
        <v>0</v>
      </c>
      <c r="T14" s="117">
        <f>IF((SUMIFS('All Transfers'!$P$11:$P$2999,'All Transfers'!$E$11:$E$2999,'Source Plate'!$B14 &amp; 'Source Plate'!T$5)/1000)&gt;0,(SUMIFS('All Transfers'!$P$11:$P$2999,'All Transfers'!$E$11:$E$2999,'Source Plate'!$B14 &amp; 'Source Plate'!T$5)/1000)+$R$2,0)</f>
        <v>0</v>
      </c>
      <c r="U14" s="117">
        <f>IF((SUMIFS('All Transfers'!$P$11:$P$2999,'All Transfers'!$E$11:$E$2999,'Source Plate'!$B14 &amp; 'Source Plate'!U$5)/1000)&gt;0,(SUMIFS('All Transfers'!$P$11:$P$2999,'All Transfers'!$E$11:$E$2999,'Source Plate'!$B14 &amp; 'Source Plate'!U$5)/1000)+$R$2,0)</f>
        <v>0</v>
      </c>
      <c r="V14" s="117">
        <f>IF((SUMIFS('All Transfers'!$P$11:$P$2999,'All Transfers'!$E$11:$E$2999,'Source Plate'!$B14 &amp; 'Source Plate'!V$5)/1000)&gt;0,(SUMIFS('All Transfers'!$P$11:$P$2999,'All Transfers'!$E$11:$E$2999,'Source Plate'!$B14 &amp; 'Source Plate'!V$5)/1000)+$R$2,0)</f>
        <v>0</v>
      </c>
      <c r="W14" s="117">
        <f>IF((SUMIFS('All Transfers'!$P$11:$P$2999,'All Transfers'!$E$11:$E$2999,'Source Plate'!$B14 &amp; 'Source Plate'!W$5)/1000)&gt;0,(SUMIFS('All Transfers'!$P$11:$P$2999,'All Transfers'!$E$11:$E$2999,'Source Plate'!$B14 &amp; 'Source Plate'!W$5)/1000)+$R$2,0)</f>
        <v>0</v>
      </c>
      <c r="X14" s="117">
        <f>IF((SUMIFS('All Transfers'!$P$11:$P$2999,'All Transfers'!$E$11:$E$2999,'Source Plate'!$B14 &amp; 'Source Plate'!X$5)/1000)&gt;0,(SUMIFS('All Transfers'!$P$11:$P$2999,'All Transfers'!$E$11:$E$2999,'Source Plate'!$B14 &amp; 'Source Plate'!X$5)/1000)+$R$2,0)</f>
        <v>0</v>
      </c>
      <c r="Y14" s="117">
        <f>IF((SUMIFS('All Transfers'!$P$11:$P$2999,'All Transfers'!$E$11:$E$2999,'Source Plate'!$B14 &amp; 'Source Plate'!Y$5)/1000)&gt;0,(SUMIFS('All Transfers'!$P$11:$P$2999,'All Transfers'!$E$11:$E$2999,'Source Plate'!$B14 &amp; 'Source Plate'!Y$5)/1000)+$R$2,0)</f>
        <v>0</v>
      </c>
      <c r="Z14" s="117">
        <f>IF((SUMIFS('All Transfers'!$P$11:$P$2999,'All Transfers'!$E$11:$E$2999,'Source Plate'!$B14 &amp; 'Source Plate'!Z$5)/1000)&gt;0,(SUMIFS('All Transfers'!$P$11:$P$2999,'All Transfers'!$E$11:$E$2999,'Source Plate'!$B14 &amp; 'Source Plate'!Z$5)/1000)+$R$2,0)</f>
        <v>0</v>
      </c>
      <c r="AA14" s="5"/>
      <c r="AB14" s="5"/>
      <c r="AC14" s="95"/>
      <c r="AD14" s="95"/>
      <c r="AE14" s="95"/>
      <c r="AF14" s="95"/>
    </row>
    <row r="15" spans="1:32">
      <c r="A15" s="94"/>
      <c r="B15" s="93" t="s">
        <v>9</v>
      </c>
      <c r="C15" s="117">
        <f>IF((SUMIFS('All Transfers'!$P$11:$P$2999,'All Transfers'!$E$11:$E$2999,'Source Plate'!$B15 &amp; 'Source Plate'!C$5)/1000)&gt;0,(SUMIFS('All Transfers'!$P$11:$P$2999,'All Transfers'!$E$11:$E$2999,'Source Plate'!$B15 &amp; 'Source Plate'!C$5)/1000)+$R$2,0)</f>
        <v>0</v>
      </c>
      <c r="D15" s="117">
        <f>IF((SUMIFS('All Transfers'!$P$11:$P$2999,'All Transfers'!$E$11:$E$2999,'Source Plate'!$B15 &amp; 'Source Plate'!D$5)/1000)&gt;0,(SUMIFS('All Transfers'!$P$11:$P$2999,'All Transfers'!$E$11:$E$2999,'Source Plate'!$B15 &amp; 'Source Plate'!D$5)/1000)+$R$2,0)</f>
        <v>0</v>
      </c>
      <c r="E15" s="117">
        <f>IF((SUMIFS('All Transfers'!$P$11:$P$2999,'All Transfers'!$E$11:$E$2999,'Source Plate'!$B15 &amp; 'Source Plate'!E$5)/1000)&gt;0,(SUMIFS('All Transfers'!$P$11:$P$2999,'All Transfers'!$E$11:$E$2999,'Source Plate'!$B15 &amp; 'Source Plate'!E$5)/1000)+$R$2,0)</f>
        <v>0</v>
      </c>
      <c r="F15" s="117">
        <f>IF((SUMIFS('All Transfers'!$P$11:$P$2999,'All Transfers'!$E$11:$E$2999,'Source Plate'!$B15 &amp; 'Source Plate'!F$5)/1000)&gt;0,(SUMIFS('All Transfers'!$P$11:$P$2999,'All Transfers'!$E$11:$E$2999,'Source Plate'!$B15 &amp; 'Source Plate'!F$5)/1000)+$R$2,0)</f>
        <v>0</v>
      </c>
      <c r="G15" s="117">
        <f>IF((SUMIFS('All Transfers'!$P$11:$P$2999,'All Transfers'!$E$11:$E$2999,'Source Plate'!$B15 &amp; 'Source Plate'!G$5)/1000)&gt;0,(SUMIFS('All Transfers'!$P$11:$P$2999,'All Transfers'!$E$11:$E$2999,'Source Plate'!$B15 &amp; 'Source Plate'!G$5)/1000)+$R$2,0)</f>
        <v>0</v>
      </c>
      <c r="H15" s="117">
        <f>IF((SUMIFS('All Transfers'!$P$11:$P$2999,'All Transfers'!$E$11:$E$2999,'Source Plate'!$B15 &amp; 'Source Plate'!H$5)/1000)&gt;0,(SUMIFS('All Transfers'!$P$11:$P$2999,'All Transfers'!$E$11:$E$2999,'Source Plate'!$B15 &amp; 'Source Plate'!H$5)/1000)+$R$2,0)</f>
        <v>0</v>
      </c>
      <c r="I15" s="117">
        <f>IF((SUMIFS('All Transfers'!$P$11:$P$2999,'All Transfers'!$E$11:$E$2999,'Source Plate'!$B15 &amp; 'Source Plate'!I$5)/1000)&gt;0,(SUMIFS('All Transfers'!$P$11:$P$2999,'All Transfers'!$E$11:$E$2999,'Source Plate'!$B15 &amp; 'Source Plate'!I$5)/1000)+$R$2,0)</f>
        <v>0</v>
      </c>
      <c r="J15" s="117">
        <f>IF((SUMIFS('All Transfers'!$P$11:$P$2999,'All Transfers'!$E$11:$E$2999,'Source Plate'!$B15 &amp; 'Source Plate'!J$5)/1000)&gt;0,(SUMIFS('All Transfers'!$P$11:$P$2999,'All Transfers'!$E$11:$E$2999,'Source Plate'!$B15 &amp; 'Source Plate'!J$5)/1000)+$R$2,0)</f>
        <v>0</v>
      </c>
      <c r="K15" s="117">
        <f>IF((SUMIFS('All Transfers'!$P$11:$P$2999,'All Transfers'!$E$11:$E$2999,'Source Plate'!$B15 &amp; 'Source Plate'!K$5)/1000)&gt;0,(SUMIFS('All Transfers'!$P$11:$P$2999,'All Transfers'!$E$11:$E$2999,'Source Plate'!$B15 &amp; 'Source Plate'!K$5)/1000)+$R$2,0)</f>
        <v>0</v>
      </c>
      <c r="L15" s="117">
        <f>IF((SUMIFS('All Transfers'!$P$11:$P$2999,'All Transfers'!$E$11:$E$2999,'Source Plate'!$B15 &amp; 'Source Plate'!L$5)/1000)&gt;0,(SUMIFS('All Transfers'!$P$11:$P$2999,'All Transfers'!$E$11:$E$2999,'Source Plate'!$B15 &amp; 'Source Plate'!L$5)/1000)+$R$2,0)</f>
        <v>0</v>
      </c>
      <c r="M15" s="117">
        <f>IF((SUMIFS('All Transfers'!$P$11:$P$2999,'All Transfers'!$E$11:$E$2999,'Source Plate'!$B15 &amp; 'Source Plate'!M$5)/1000)&gt;0,(SUMIFS('All Transfers'!$P$11:$P$2999,'All Transfers'!$E$11:$E$2999,'Source Plate'!$B15 &amp; 'Source Plate'!M$5)/1000)+$R$2,0)</f>
        <v>0</v>
      </c>
      <c r="N15" s="117">
        <f>IF((SUMIFS('All Transfers'!$P$11:$P$2999,'All Transfers'!$E$11:$E$2999,'Source Plate'!$B15 &amp; 'Source Plate'!N$5)/1000)&gt;0,(SUMIFS('All Transfers'!$P$11:$P$2999,'All Transfers'!$E$11:$E$2999,'Source Plate'!$B15 &amp; 'Source Plate'!N$5)/1000)+$R$2,0)</f>
        <v>0</v>
      </c>
      <c r="O15" s="117">
        <f>IF((SUMIFS('All Transfers'!$P$11:$P$2999,'All Transfers'!$E$11:$E$2999,'Source Plate'!$B15 &amp; 'Source Plate'!O$5)/1000)&gt;0,(SUMIFS('All Transfers'!$P$11:$P$2999,'All Transfers'!$E$11:$E$2999,'Source Plate'!$B15 &amp; 'Source Plate'!O$5)/1000)+$R$2,0)</f>
        <v>0</v>
      </c>
      <c r="P15" s="117">
        <f>IF((SUMIFS('All Transfers'!$P$11:$P$2999,'All Transfers'!$E$11:$E$2999,'Source Plate'!$B15 &amp; 'Source Plate'!P$5)/1000)&gt;0,(SUMIFS('All Transfers'!$P$11:$P$2999,'All Transfers'!$E$11:$E$2999,'Source Plate'!$B15 &amp; 'Source Plate'!P$5)/1000)+$R$2,0)</f>
        <v>0</v>
      </c>
      <c r="Q15" s="117">
        <f>IF((SUMIFS('All Transfers'!$P$11:$P$2999,'All Transfers'!$E$11:$E$2999,'Source Plate'!$B15 &amp; 'Source Plate'!Q$5)/1000)&gt;0,(SUMIFS('All Transfers'!$P$11:$P$2999,'All Transfers'!$E$11:$E$2999,'Source Plate'!$B15 &amp; 'Source Plate'!Q$5)/1000)+$R$2,0)</f>
        <v>0</v>
      </c>
      <c r="R15" s="117">
        <f>IF((SUMIFS('All Transfers'!$P$11:$P$2999,'All Transfers'!$E$11:$E$2999,'Source Plate'!$B15 &amp; 'Source Plate'!R$5)/1000)&gt;0,(SUMIFS('All Transfers'!$P$11:$P$2999,'All Transfers'!$E$11:$E$2999,'Source Plate'!$B15 &amp; 'Source Plate'!R$5)/1000)+$R$2,0)</f>
        <v>0</v>
      </c>
      <c r="S15" s="117">
        <f>IF((SUMIFS('All Transfers'!$P$11:$P$2999,'All Transfers'!$E$11:$E$2999,'Source Plate'!$B15 &amp; 'Source Plate'!S$5)/1000)&gt;0,(SUMIFS('All Transfers'!$P$11:$P$2999,'All Transfers'!$E$11:$E$2999,'Source Plate'!$B15 &amp; 'Source Plate'!S$5)/1000)+$R$2,0)</f>
        <v>0</v>
      </c>
      <c r="T15" s="117">
        <f>IF((SUMIFS('All Transfers'!$P$11:$P$2999,'All Transfers'!$E$11:$E$2999,'Source Plate'!$B15 &amp; 'Source Plate'!T$5)/1000)&gt;0,(SUMIFS('All Transfers'!$P$11:$P$2999,'All Transfers'!$E$11:$E$2999,'Source Plate'!$B15 &amp; 'Source Plate'!T$5)/1000)+$R$2,0)</f>
        <v>0</v>
      </c>
      <c r="U15" s="117">
        <f>IF((SUMIFS('All Transfers'!$P$11:$P$2999,'All Transfers'!$E$11:$E$2999,'Source Plate'!$B15 &amp; 'Source Plate'!U$5)/1000)&gt;0,(SUMIFS('All Transfers'!$P$11:$P$2999,'All Transfers'!$E$11:$E$2999,'Source Plate'!$B15 &amp; 'Source Plate'!U$5)/1000)+$R$2,0)</f>
        <v>0</v>
      </c>
      <c r="V15" s="117">
        <f>IF((SUMIFS('All Transfers'!$P$11:$P$2999,'All Transfers'!$E$11:$E$2999,'Source Plate'!$B15 &amp; 'Source Plate'!V$5)/1000)&gt;0,(SUMIFS('All Transfers'!$P$11:$P$2999,'All Transfers'!$E$11:$E$2999,'Source Plate'!$B15 &amp; 'Source Plate'!V$5)/1000)+$R$2,0)</f>
        <v>0</v>
      </c>
      <c r="W15" s="117">
        <f>IF((SUMIFS('All Transfers'!$P$11:$P$2999,'All Transfers'!$E$11:$E$2999,'Source Plate'!$B15 &amp; 'Source Plate'!W$5)/1000)&gt;0,(SUMIFS('All Transfers'!$P$11:$P$2999,'All Transfers'!$E$11:$E$2999,'Source Plate'!$B15 &amp; 'Source Plate'!W$5)/1000)+$R$2,0)</f>
        <v>0</v>
      </c>
      <c r="X15" s="117">
        <f>IF((SUMIFS('All Transfers'!$P$11:$P$2999,'All Transfers'!$E$11:$E$2999,'Source Plate'!$B15 &amp; 'Source Plate'!X$5)/1000)&gt;0,(SUMIFS('All Transfers'!$P$11:$P$2999,'All Transfers'!$E$11:$E$2999,'Source Plate'!$B15 &amp; 'Source Plate'!X$5)/1000)+$R$2,0)</f>
        <v>0</v>
      </c>
      <c r="Y15" s="117">
        <f>IF((SUMIFS('All Transfers'!$P$11:$P$2999,'All Transfers'!$E$11:$E$2999,'Source Plate'!$B15 &amp; 'Source Plate'!Y$5)/1000)&gt;0,(SUMIFS('All Transfers'!$P$11:$P$2999,'All Transfers'!$E$11:$E$2999,'Source Plate'!$B15 &amp; 'Source Plate'!Y$5)/1000)+$R$2,0)</f>
        <v>0</v>
      </c>
      <c r="Z15" s="117">
        <f>IF((SUMIFS('All Transfers'!$P$11:$P$2999,'All Transfers'!$E$11:$E$2999,'Source Plate'!$B15 &amp; 'Source Plate'!Z$5)/1000)&gt;0,(SUMIFS('All Transfers'!$P$11:$P$2999,'All Transfers'!$E$11:$E$2999,'Source Plate'!$B15 &amp; 'Source Plate'!Z$5)/1000)+$R$2,0)</f>
        <v>0</v>
      </c>
      <c r="AA15" s="5"/>
      <c r="AB15" s="5"/>
      <c r="AC15" s="95"/>
      <c r="AD15" s="95"/>
      <c r="AE15" s="95"/>
      <c r="AF15" s="95"/>
    </row>
    <row r="16" spans="1:32">
      <c r="A16" s="94"/>
      <c r="B16" s="93" t="s">
        <v>10</v>
      </c>
      <c r="C16" s="117">
        <f>IF((SUMIFS('All Transfers'!$P$11:$P$2999,'All Transfers'!$E$11:$E$2999,'Source Plate'!$B16 &amp; 'Source Plate'!C$5)/1000)&gt;0,(SUMIFS('All Transfers'!$P$11:$P$2999,'All Transfers'!$E$11:$E$2999,'Source Plate'!$B16 &amp; 'Source Plate'!C$5)/1000)+$R$2,0)</f>
        <v>0</v>
      </c>
      <c r="D16" s="117">
        <f>IF((SUMIFS('All Transfers'!$P$11:$P$2999,'All Transfers'!$E$11:$E$2999,'Source Plate'!$B16 &amp; 'Source Plate'!D$5)/1000)&gt;0,(SUMIFS('All Transfers'!$P$11:$P$2999,'All Transfers'!$E$11:$E$2999,'Source Plate'!$B16 &amp; 'Source Plate'!D$5)/1000)+$R$2,0)</f>
        <v>0</v>
      </c>
      <c r="E16" s="117">
        <f>IF((SUMIFS('All Transfers'!$P$11:$P$2999,'All Transfers'!$E$11:$E$2999,'Source Plate'!$B16 &amp; 'Source Plate'!E$5)/1000)&gt;0,(SUMIFS('All Transfers'!$P$11:$P$2999,'All Transfers'!$E$11:$E$2999,'Source Plate'!$B16 &amp; 'Source Plate'!E$5)/1000)+$R$2,0)</f>
        <v>0</v>
      </c>
      <c r="F16" s="117">
        <f>IF((SUMIFS('All Transfers'!$P$11:$P$2999,'All Transfers'!$E$11:$E$2999,'Source Plate'!$B16 &amp; 'Source Plate'!F$5)/1000)&gt;0,(SUMIFS('All Transfers'!$P$11:$P$2999,'All Transfers'!$E$11:$E$2999,'Source Plate'!$B16 &amp; 'Source Plate'!F$5)/1000)+$R$2,0)</f>
        <v>0</v>
      </c>
      <c r="G16" s="117">
        <f>IF((SUMIFS('All Transfers'!$P$11:$P$2999,'All Transfers'!$E$11:$E$2999,'Source Plate'!$B16 &amp; 'Source Plate'!G$5)/1000)&gt;0,(SUMIFS('All Transfers'!$P$11:$P$2999,'All Transfers'!$E$11:$E$2999,'Source Plate'!$B16 &amp; 'Source Plate'!G$5)/1000)+$R$2,0)</f>
        <v>0</v>
      </c>
      <c r="H16" s="117">
        <f>IF((SUMIFS('All Transfers'!$P$11:$P$2999,'All Transfers'!$E$11:$E$2999,'Source Plate'!$B16 &amp; 'Source Plate'!H$5)/1000)&gt;0,(SUMIFS('All Transfers'!$P$11:$P$2999,'All Transfers'!$E$11:$E$2999,'Source Plate'!$B16 &amp; 'Source Plate'!H$5)/1000)+$R$2,0)</f>
        <v>0</v>
      </c>
      <c r="I16" s="117">
        <f>IF((SUMIFS('All Transfers'!$P$11:$P$2999,'All Transfers'!$E$11:$E$2999,'Source Plate'!$B16 &amp; 'Source Plate'!I$5)/1000)&gt;0,(SUMIFS('All Transfers'!$P$11:$P$2999,'All Transfers'!$E$11:$E$2999,'Source Plate'!$B16 &amp; 'Source Plate'!I$5)/1000)+$R$2,0)</f>
        <v>0</v>
      </c>
      <c r="J16" s="117">
        <f>IF((SUMIFS('All Transfers'!$P$11:$P$2999,'All Transfers'!$E$11:$E$2999,'Source Plate'!$B16 &amp; 'Source Plate'!J$5)/1000)&gt;0,(SUMIFS('All Transfers'!$P$11:$P$2999,'All Transfers'!$E$11:$E$2999,'Source Plate'!$B16 &amp; 'Source Plate'!J$5)/1000)+$R$2,0)</f>
        <v>0</v>
      </c>
      <c r="K16" s="117">
        <f>IF((SUMIFS('All Transfers'!$P$11:$P$2999,'All Transfers'!$E$11:$E$2999,'Source Plate'!$B16 &amp; 'Source Plate'!K$5)/1000)&gt;0,(SUMIFS('All Transfers'!$P$11:$P$2999,'All Transfers'!$E$11:$E$2999,'Source Plate'!$B16 &amp; 'Source Plate'!K$5)/1000)+$R$2,0)</f>
        <v>0</v>
      </c>
      <c r="L16" s="117">
        <f>IF((SUMIFS('All Transfers'!$P$11:$P$2999,'All Transfers'!$E$11:$E$2999,'Source Plate'!$B16 &amp; 'Source Plate'!L$5)/1000)&gt;0,(SUMIFS('All Transfers'!$P$11:$P$2999,'All Transfers'!$E$11:$E$2999,'Source Plate'!$B16 &amp; 'Source Plate'!L$5)/1000)+$R$2,0)</f>
        <v>0</v>
      </c>
      <c r="M16" s="117">
        <f>IF((SUMIFS('All Transfers'!$P$11:$P$2999,'All Transfers'!$E$11:$E$2999,'Source Plate'!$B16 &amp; 'Source Plate'!M$5)/1000)&gt;0,(SUMIFS('All Transfers'!$P$11:$P$2999,'All Transfers'!$E$11:$E$2999,'Source Plate'!$B16 &amp; 'Source Plate'!M$5)/1000)+$R$2,0)</f>
        <v>0</v>
      </c>
      <c r="N16" s="117">
        <f>IF((SUMIFS('All Transfers'!$P$11:$P$2999,'All Transfers'!$E$11:$E$2999,'Source Plate'!$B16 &amp; 'Source Plate'!N$5)/1000)&gt;0,(SUMIFS('All Transfers'!$P$11:$P$2999,'All Transfers'!$E$11:$E$2999,'Source Plate'!$B16 &amp; 'Source Plate'!N$5)/1000)+$R$2,0)</f>
        <v>0</v>
      </c>
      <c r="O16" s="117">
        <f>IF((SUMIFS('All Transfers'!$P$11:$P$2999,'All Transfers'!$E$11:$E$2999,'Source Plate'!$B16 &amp; 'Source Plate'!O$5)/1000)&gt;0,(SUMIFS('All Transfers'!$P$11:$P$2999,'All Transfers'!$E$11:$E$2999,'Source Plate'!$B16 &amp; 'Source Plate'!O$5)/1000)+$R$2,0)</f>
        <v>0</v>
      </c>
      <c r="P16" s="117">
        <f>IF((SUMIFS('All Transfers'!$P$11:$P$2999,'All Transfers'!$E$11:$E$2999,'Source Plate'!$B16 &amp; 'Source Plate'!P$5)/1000)&gt;0,(SUMIFS('All Transfers'!$P$11:$P$2999,'All Transfers'!$E$11:$E$2999,'Source Plate'!$B16 &amp; 'Source Plate'!P$5)/1000)+$R$2,0)</f>
        <v>0</v>
      </c>
      <c r="Q16" s="117">
        <f>IF((SUMIFS('All Transfers'!$P$11:$P$2999,'All Transfers'!$E$11:$E$2999,'Source Plate'!$B16 &amp; 'Source Plate'!Q$5)/1000)&gt;0,(SUMIFS('All Transfers'!$P$11:$P$2999,'All Transfers'!$E$11:$E$2999,'Source Plate'!$B16 &amp; 'Source Plate'!Q$5)/1000)+$R$2,0)</f>
        <v>0</v>
      </c>
      <c r="R16" s="117">
        <f>IF((SUMIFS('All Transfers'!$P$11:$P$2999,'All Transfers'!$E$11:$E$2999,'Source Plate'!$B16 &amp; 'Source Plate'!R$5)/1000)&gt;0,(SUMIFS('All Transfers'!$P$11:$P$2999,'All Transfers'!$E$11:$E$2999,'Source Plate'!$B16 &amp; 'Source Plate'!R$5)/1000)+$R$2,0)</f>
        <v>0</v>
      </c>
      <c r="S16" s="117">
        <f>IF((SUMIFS('All Transfers'!$P$11:$P$2999,'All Transfers'!$E$11:$E$2999,'Source Plate'!$B16 &amp; 'Source Plate'!S$5)/1000)&gt;0,(SUMIFS('All Transfers'!$P$11:$P$2999,'All Transfers'!$E$11:$E$2999,'Source Plate'!$B16 &amp; 'Source Plate'!S$5)/1000)+$R$2,0)</f>
        <v>0</v>
      </c>
      <c r="T16" s="117">
        <f>IF((SUMIFS('All Transfers'!$P$11:$P$2999,'All Transfers'!$E$11:$E$2999,'Source Plate'!$B16 &amp; 'Source Plate'!T$5)/1000)&gt;0,(SUMIFS('All Transfers'!$P$11:$P$2999,'All Transfers'!$E$11:$E$2999,'Source Plate'!$B16 &amp; 'Source Plate'!T$5)/1000)+$R$2,0)</f>
        <v>0</v>
      </c>
      <c r="U16" s="117">
        <f>IF((SUMIFS('All Transfers'!$P$11:$P$2999,'All Transfers'!$E$11:$E$2999,'Source Plate'!$B16 &amp; 'Source Plate'!U$5)/1000)&gt;0,(SUMIFS('All Transfers'!$P$11:$P$2999,'All Transfers'!$E$11:$E$2999,'Source Plate'!$B16 &amp; 'Source Plate'!U$5)/1000)+$R$2,0)</f>
        <v>0</v>
      </c>
      <c r="V16" s="117">
        <f>IF((SUMIFS('All Transfers'!$P$11:$P$2999,'All Transfers'!$E$11:$E$2999,'Source Plate'!$B16 &amp; 'Source Plate'!V$5)/1000)&gt;0,(SUMIFS('All Transfers'!$P$11:$P$2999,'All Transfers'!$E$11:$E$2999,'Source Plate'!$B16 &amp; 'Source Plate'!V$5)/1000)+$R$2,0)</f>
        <v>0</v>
      </c>
      <c r="W16" s="117">
        <f>IF((SUMIFS('All Transfers'!$P$11:$P$2999,'All Transfers'!$E$11:$E$2999,'Source Plate'!$B16 &amp; 'Source Plate'!W$5)/1000)&gt;0,(SUMIFS('All Transfers'!$P$11:$P$2999,'All Transfers'!$E$11:$E$2999,'Source Plate'!$B16 &amp; 'Source Plate'!W$5)/1000)+$R$2,0)</f>
        <v>0</v>
      </c>
      <c r="X16" s="117">
        <f>IF((SUMIFS('All Transfers'!$P$11:$P$2999,'All Transfers'!$E$11:$E$2999,'Source Plate'!$B16 &amp; 'Source Plate'!X$5)/1000)&gt;0,(SUMIFS('All Transfers'!$P$11:$P$2999,'All Transfers'!$E$11:$E$2999,'Source Plate'!$B16 &amp; 'Source Plate'!X$5)/1000)+$R$2,0)</f>
        <v>0</v>
      </c>
      <c r="Y16" s="117">
        <f>IF((SUMIFS('All Transfers'!$P$11:$P$2999,'All Transfers'!$E$11:$E$2999,'Source Plate'!$B16 &amp; 'Source Plate'!Y$5)/1000)&gt;0,(SUMIFS('All Transfers'!$P$11:$P$2999,'All Transfers'!$E$11:$E$2999,'Source Plate'!$B16 &amp; 'Source Plate'!Y$5)/1000)+$R$2,0)</f>
        <v>0</v>
      </c>
      <c r="Z16" s="117">
        <f>IF((SUMIFS('All Transfers'!$P$11:$P$2999,'All Transfers'!$E$11:$E$2999,'Source Plate'!$B16 &amp; 'Source Plate'!Z$5)/1000)&gt;0,(SUMIFS('All Transfers'!$P$11:$P$2999,'All Transfers'!$E$11:$E$2999,'Source Plate'!$B16 &amp; 'Source Plate'!Z$5)/1000)+$R$2,0)</f>
        <v>0</v>
      </c>
      <c r="AA16" s="5"/>
      <c r="AB16" s="5"/>
      <c r="AC16" s="95"/>
      <c r="AD16" s="95"/>
      <c r="AE16" s="95"/>
      <c r="AF16" s="95"/>
    </row>
    <row r="17" spans="1:32">
      <c r="A17" s="94"/>
      <c r="B17" s="93" t="s">
        <v>11</v>
      </c>
      <c r="C17" s="117">
        <f>IF((SUMIFS('All Transfers'!$P$11:$P$2999,'All Transfers'!$E$11:$E$2999,'Source Plate'!$B17 &amp; 'Source Plate'!C$5)/1000)&gt;0,(SUMIFS('All Transfers'!$P$11:$P$2999,'All Transfers'!$E$11:$E$2999,'Source Plate'!$B17 &amp; 'Source Plate'!C$5)/1000)+$R$2,0)</f>
        <v>0</v>
      </c>
      <c r="D17" s="117">
        <f>IF((SUMIFS('All Transfers'!$P$11:$P$2999,'All Transfers'!$E$11:$E$2999,'Source Plate'!$B17 &amp; 'Source Plate'!D$5)/1000)&gt;0,(SUMIFS('All Transfers'!$P$11:$P$2999,'All Transfers'!$E$11:$E$2999,'Source Plate'!$B17 &amp; 'Source Plate'!D$5)/1000)+$R$2,0)</f>
        <v>0</v>
      </c>
      <c r="E17" s="117">
        <f>IF((SUMIFS('All Transfers'!$P$11:$P$2999,'All Transfers'!$E$11:$E$2999,'Source Plate'!$B17 &amp; 'Source Plate'!E$5)/1000)&gt;0,(SUMIFS('All Transfers'!$P$11:$P$2999,'All Transfers'!$E$11:$E$2999,'Source Plate'!$B17 &amp; 'Source Plate'!E$5)/1000)+$R$2,0)</f>
        <v>0</v>
      </c>
      <c r="F17" s="117">
        <f>IF((SUMIFS('All Transfers'!$P$11:$P$2999,'All Transfers'!$E$11:$E$2999,'Source Plate'!$B17 &amp; 'Source Plate'!F$5)/1000)&gt;0,(SUMIFS('All Transfers'!$P$11:$P$2999,'All Transfers'!$E$11:$E$2999,'Source Plate'!$B17 &amp; 'Source Plate'!F$5)/1000)+$R$2,0)</f>
        <v>0</v>
      </c>
      <c r="G17" s="117">
        <f>IF((SUMIFS('All Transfers'!$P$11:$P$2999,'All Transfers'!$E$11:$E$2999,'Source Plate'!$B17 &amp; 'Source Plate'!G$5)/1000)&gt;0,(SUMIFS('All Transfers'!$P$11:$P$2999,'All Transfers'!$E$11:$E$2999,'Source Plate'!$B17 &amp; 'Source Plate'!G$5)/1000)+$R$2,0)</f>
        <v>0</v>
      </c>
      <c r="H17" s="117">
        <f>IF((SUMIFS('All Transfers'!$P$11:$P$2999,'All Transfers'!$E$11:$E$2999,'Source Plate'!$B17 &amp; 'Source Plate'!H$5)/1000)&gt;0,(SUMIFS('All Transfers'!$P$11:$P$2999,'All Transfers'!$E$11:$E$2999,'Source Plate'!$B17 &amp; 'Source Plate'!H$5)/1000)+$R$2,0)</f>
        <v>0</v>
      </c>
      <c r="I17" s="117">
        <f>IF((SUMIFS('All Transfers'!$P$11:$P$2999,'All Transfers'!$E$11:$E$2999,'Source Plate'!$B17 &amp; 'Source Plate'!I$5)/1000)&gt;0,(SUMIFS('All Transfers'!$P$11:$P$2999,'All Transfers'!$E$11:$E$2999,'Source Plate'!$B17 &amp; 'Source Plate'!I$5)/1000)+$R$2,0)</f>
        <v>0</v>
      </c>
      <c r="J17" s="117">
        <f>IF((SUMIFS('All Transfers'!$P$11:$P$2999,'All Transfers'!$E$11:$E$2999,'Source Plate'!$B17 &amp; 'Source Plate'!J$5)/1000)&gt;0,(SUMIFS('All Transfers'!$P$11:$P$2999,'All Transfers'!$E$11:$E$2999,'Source Plate'!$B17 &amp; 'Source Plate'!J$5)/1000)+$R$2,0)</f>
        <v>0</v>
      </c>
      <c r="K17" s="117">
        <f>IF((SUMIFS('All Transfers'!$P$11:$P$2999,'All Transfers'!$E$11:$E$2999,'Source Plate'!$B17 &amp; 'Source Plate'!K$5)/1000)&gt;0,(SUMIFS('All Transfers'!$P$11:$P$2999,'All Transfers'!$E$11:$E$2999,'Source Plate'!$B17 &amp; 'Source Plate'!K$5)/1000)+$R$2,0)</f>
        <v>0</v>
      </c>
      <c r="L17" s="117">
        <f>IF((SUMIFS('All Transfers'!$P$11:$P$2999,'All Transfers'!$E$11:$E$2999,'Source Plate'!$B17 &amp; 'Source Plate'!L$5)/1000)&gt;0,(SUMIFS('All Transfers'!$P$11:$P$2999,'All Transfers'!$E$11:$E$2999,'Source Plate'!$B17 &amp; 'Source Plate'!L$5)/1000)+$R$2,0)</f>
        <v>0</v>
      </c>
      <c r="M17" s="117">
        <f>IF((SUMIFS('All Transfers'!$P$11:$P$2999,'All Transfers'!$E$11:$E$2999,'Source Plate'!$B17 &amp; 'Source Plate'!M$5)/1000)&gt;0,(SUMIFS('All Transfers'!$P$11:$P$2999,'All Transfers'!$E$11:$E$2999,'Source Plate'!$B17 &amp; 'Source Plate'!M$5)/1000)+$R$2,0)</f>
        <v>0</v>
      </c>
      <c r="N17" s="117">
        <f>IF((SUMIFS('All Transfers'!$P$11:$P$2999,'All Transfers'!$E$11:$E$2999,'Source Plate'!$B17 &amp; 'Source Plate'!N$5)/1000)&gt;0,(SUMIFS('All Transfers'!$P$11:$P$2999,'All Transfers'!$E$11:$E$2999,'Source Plate'!$B17 &amp; 'Source Plate'!N$5)/1000)+$R$2,0)</f>
        <v>0</v>
      </c>
      <c r="O17" s="117">
        <f>IF((SUMIFS('All Transfers'!$P$11:$P$2999,'All Transfers'!$E$11:$E$2999,'Source Plate'!$B17 &amp; 'Source Plate'!O$5)/1000)&gt;0,(SUMIFS('All Transfers'!$P$11:$P$2999,'All Transfers'!$E$11:$E$2999,'Source Plate'!$B17 &amp; 'Source Plate'!O$5)/1000)+$R$2,0)</f>
        <v>0</v>
      </c>
      <c r="P17" s="117">
        <f>IF((SUMIFS('All Transfers'!$P$11:$P$2999,'All Transfers'!$E$11:$E$2999,'Source Plate'!$B17 &amp; 'Source Plate'!P$5)/1000)&gt;0,(SUMIFS('All Transfers'!$P$11:$P$2999,'All Transfers'!$E$11:$E$2999,'Source Plate'!$B17 &amp; 'Source Plate'!P$5)/1000)+$R$2,0)</f>
        <v>0</v>
      </c>
      <c r="Q17" s="117">
        <f>IF((SUMIFS('All Transfers'!$P$11:$P$2999,'All Transfers'!$E$11:$E$2999,'Source Plate'!$B17 &amp; 'Source Plate'!Q$5)/1000)&gt;0,(SUMIFS('All Transfers'!$P$11:$P$2999,'All Transfers'!$E$11:$E$2999,'Source Plate'!$B17 &amp; 'Source Plate'!Q$5)/1000)+$R$2,0)</f>
        <v>0</v>
      </c>
      <c r="R17" s="117">
        <f>IF((SUMIFS('All Transfers'!$P$11:$P$2999,'All Transfers'!$E$11:$E$2999,'Source Plate'!$B17 &amp; 'Source Plate'!R$5)/1000)&gt;0,(SUMIFS('All Transfers'!$P$11:$P$2999,'All Transfers'!$E$11:$E$2999,'Source Plate'!$B17 &amp; 'Source Plate'!R$5)/1000)+$R$2,0)</f>
        <v>0</v>
      </c>
      <c r="S17" s="117">
        <f>IF((SUMIFS('All Transfers'!$P$11:$P$2999,'All Transfers'!$E$11:$E$2999,'Source Plate'!$B17 &amp; 'Source Plate'!S$5)/1000)&gt;0,(SUMIFS('All Transfers'!$P$11:$P$2999,'All Transfers'!$E$11:$E$2999,'Source Plate'!$B17 &amp; 'Source Plate'!S$5)/1000)+$R$2,0)</f>
        <v>0</v>
      </c>
      <c r="T17" s="117">
        <f>IF((SUMIFS('All Transfers'!$P$11:$P$2999,'All Transfers'!$E$11:$E$2999,'Source Plate'!$B17 &amp; 'Source Plate'!T$5)/1000)&gt;0,(SUMIFS('All Transfers'!$P$11:$P$2999,'All Transfers'!$E$11:$E$2999,'Source Plate'!$B17 &amp; 'Source Plate'!T$5)/1000)+$R$2,0)</f>
        <v>0</v>
      </c>
      <c r="U17" s="117">
        <f>IF((SUMIFS('All Transfers'!$P$11:$P$2999,'All Transfers'!$E$11:$E$2999,'Source Plate'!$B17 &amp; 'Source Plate'!U$5)/1000)&gt;0,(SUMIFS('All Transfers'!$P$11:$P$2999,'All Transfers'!$E$11:$E$2999,'Source Plate'!$B17 &amp; 'Source Plate'!U$5)/1000)+$R$2,0)</f>
        <v>0</v>
      </c>
      <c r="V17" s="117">
        <f>IF((SUMIFS('All Transfers'!$P$11:$P$2999,'All Transfers'!$E$11:$E$2999,'Source Plate'!$B17 &amp; 'Source Plate'!V$5)/1000)&gt;0,(SUMIFS('All Transfers'!$P$11:$P$2999,'All Transfers'!$E$11:$E$2999,'Source Plate'!$B17 &amp; 'Source Plate'!V$5)/1000)+$R$2,0)</f>
        <v>0</v>
      </c>
      <c r="W17" s="117">
        <f>IF((SUMIFS('All Transfers'!$P$11:$P$2999,'All Transfers'!$E$11:$E$2999,'Source Plate'!$B17 &amp; 'Source Plate'!W$5)/1000)&gt;0,(SUMIFS('All Transfers'!$P$11:$P$2999,'All Transfers'!$E$11:$E$2999,'Source Plate'!$B17 &amp; 'Source Plate'!W$5)/1000)+$R$2,0)</f>
        <v>0</v>
      </c>
      <c r="X17" s="117">
        <f>IF((SUMIFS('All Transfers'!$P$11:$P$2999,'All Transfers'!$E$11:$E$2999,'Source Plate'!$B17 &amp; 'Source Plate'!X$5)/1000)&gt;0,(SUMIFS('All Transfers'!$P$11:$P$2999,'All Transfers'!$E$11:$E$2999,'Source Plate'!$B17 &amp; 'Source Plate'!X$5)/1000)+$R$2,0)</f>
        <v>0</v>
      </c>
      <c r="Y17" s="117">
        <f>IF((SUMIFS('All Transfers'!$P$11:$P$2999,'All Transfers'!$E$11:$E$2999,'Source Plate'!$B17 &amp; 'Source Plate'!Y$5)/1000)&gt;0,(SUMIFS('All Transfers'!$P$11:$P$2999,'All Transfers'!$E$11:$E$2999,'Source Plate'!$B17 &amp; 'Source Plate'!Y$5)/1000)+$R$2,0)</f>
        <v>0</v>
      </c>
      <c r="Z17" s="117">
        <f>IF((SUMIFS('All Transfers'!$P$11:$P$2999,'All Transfers'!$E$11:$E$2999,'Source Plate'!$B17 &amp; 'Source Plate'!Z$5)/1000)&gt;0,(SUMIFS('All Transfers'!$P$11:$P$2999,'All Transfers'!$E$11:$E$2999,'Source Plate'!$B17 &amp; 'Source Plate'!Z$5)/1000)+$R$2,0)</f>
        <v>0</v>
      </c>
      <c r="AA17" s="5"/>
      <c r="AB17" s="5"/>
      <c r="AC17" s="95"/>
      <c r="AD17" s="95"/>
      <c r="AE17" s="95"/>
      <c r="AF17" s="95"/>
    </row>
    <row r="18" spans="1:32">
      <c r="A18" s="94"/>
      <c r="B18" s="93" t="s">
        <v>12</v>
      </c>
      <c r="C18" s="117">
        <f>IF((SUMIFS('All Transfers'!$P$11:$P$2999,'All Transfers'!$E$11:$E$2999,'Source Plate'!$B18 &amp; 'Source Plate'!C$5)/1000)&gt;0,(SUMIFS('All Transfers'!$P$11:$P$2999,'All Transfers'!$E$11:$E$2999,'Source Plate'!$B18 &amp; 'Source Plate'!C$5)/1000)+$R$2,0)</f>
        <v>0</v>
      </c>
      <c r="D18" s="117">
        <f>IF((SUMIFS('All Transfers'!$P$11:$P$2999,'All Transfers'!$E$11:$E$2999,'Source Plate'!$B18 &amp; 'Source Plate'!D$5)/1000)&gt;0,(SUMIFS('All Transfers'!$P$11:$P$2999,'All Transfers'!$E$11:$E$2999,'Source Plate'!$B18 &amp; 'Source Plate'!D$5)/1000)+$R$2,0)</f>
        <v>0</v>
      </c>
      <c r="E18" s="117">
        <f>IF((SUMIFS('All Transfers'!$P$11:$P$2999,'All Transfers'!$E$11:$E$2999,'Source Plate'!$B18 &amp; 'Source Plate'!E$5)/1000)&gt;0,(SUMIFS('All Transfers'!$P$11:$P$2999,'All Transfers'!$E$11:$E$2999,'Source Plate'!$B18 &amp; 'Source Plate'!E$5)/1000)+$R$2,0)</f>
        <v>0</v>
      </c>
      <c r="F18" s="117">
        <f>IF((SUMIFS('All Transfers'!$P$11:$P$2999,'All Transfers'!$E$11:$E$2999,'Source Plate'!$B18 &amp; 'Source Plate'!F$5)/1000)&gt;0,(SUMIFS('All Transfers'!$P$11:$P$2999,'All Transfers'!$E$11:$E$2999,'Source Plate'!$B18 &amp; 'Source Plate'!F$5)/1000)+$R$2,0)</f>
        <v>0</v>
      </c>
      <c r="G18" s="117">
        <f>IF((SUMIFS('All Transfers'!$P$11:$P$2999,'All Transfers'!$E$11:$E$2999,'Source Plate'!$B18 &amp; 'Source Plate'!G$5)/1000)&gt;0,(SUMIFS('All Transfers'!$P$11:$P$2999,'All Transfers'!$E$11:$E$2999,'Source Plate'!$B18 &amp; 'Source Plate'!G$5)/1000)+$R$2,0)</f>
        <v>0</v>
      </c>
      <c r="H18" s="117">
        <f>IF((SUMIFS('All Transfers'!$P$11:$P$2999,'All Transfers'!$E$11:$E$2999,'Source Plate'!$B18 &amp; 'Source Plate'!H$5)/1000)&gt;0,(SUMIFS('All Transfers'!$P$11:$P$2999,'All Transfers'!$E$11:$E$2999,'Source Plate'!$B18 &amp; 'Source Plate'!H$5)/1000)+$R$2,0)</f>
        <v>0</v>
      </c>
      <c r="I18" s="117">
        <f>IF((SUMIFS('All Transfers'!$P$11:$P$2999,'All Transfers'!$E$11:$E$2999,'Source Plate'!$B18 &amp; 'Source Plate'!I$5)/1000)&gt;0,(SUMIFS('All Transfers'!$P$11:$P$2999,'All Transfers'!$E$11:$E$2999,'Source Plate'!$B18 &amp; 'Source Plate'!I$5)/1000)+$R$2,0)</f>
        <v>0</v>
      </c>
      <c r="J18" s="117">
        <f>IF((SUMIFS('All Transfers'!$P$11:$P$2999,'All Transfers'!$E$11:$E$2999,'Source Plate'!$B18 &amp; 'Source Plate'!J$5)/1000)&gt;0,(SUMIFS('All Transfers'!$P$11:$P$2999,'All Transfers'!$E$11:$E$2999,'Source Plate'!$B18 &amp; 'Source Plate'!J$5)/1000)+$R$2,0)</f>
        <v>0</v>
      </c>
      <c r="K18" s="117">
        <f>IF((SUMIFS('All Transfers'!$P$11:$P$2999,'All Transfers'!$E$11:$E$2999,'Source Plate'!$B18 &amp; 'Source Plate'!K$5)/1000)&gt;0,(SUMIFS('All Transfers'!$P$11:$P$2999,'All Transfers'!$E$11:$E$2999,'Source Plate'!$B18 &amp; 'Source Plate'!K$5)/1000)+$R$2,0)</f>
        <v>0</v>
      </c>
      <c r="L18" s="117">
        <f>IF((SUMIFS('All Transfers'!$P$11:$P$2999,'All Transfers'!$E$11:$E$2999,'Source Plate'!$B18 &amp; 'Source Plate'!L$5)/1000)&gt;0,(SUMIFS('All Transfers'!$P$11:$P$2999,'All Transfers'!$E$11:$E$2999,'Source Plate'!$B18 &amp; 'Source Plate'!L$5)/1000)+$R$2,0)</f>
        <v>0</v>
      </c>
      <c r="M18" s="117">
        <f>IF((SUMIFS('All Transfers'!$P$11:$P$2999,'All Transfers'!$E$11:$E$2999,'Source Plate'!$B18 &amp; 'Source Plate'!M$5)/1000)&gt;0,(SUMIFS('All Transfers'!$P$11:$P$2999,'All Transfers'!$E$11:$E$2999,'Source Plate'!$B18 &amp; 'Source Plate'!M$5)/1000)+$R$2,0)</f>
        <v>0</v>
      </c>
      <c r="N18" s="117">
        <f>IF((SUMIFS('All Transfers'!$P$11:$P$2999,'All Transfers'!$E$11:$E$2999,'Source Plate'!$B18 &amp; 'Source Plate'!N$5)/1000)&gt;0,(SUMIFS('All Transfers'!$P$11:$P$2999,'All Transfers'!$E$11:$E$2999,'Source Plate'!$B18 &amp; 'Source Plate'!N$5)/1000)+$R$2,0)</f>
        <v>0</v>
      </c>
      <c r="O18" s="117">
        <f>IF((SUMIFS('All Transfers'!$P$11:$P$2999,'All Transfers'!$E$11:$E$2999,'Source Plate'!$B18 &amp; 'Source Plate'!O$5)/1000)&gt;0,(SUMIFS('All Transfers'!$P$11:$P$2999,'All Transfers'!$E$11:$E$2999,'Source Plate'!$B18 &amp; 'Source Plate'!O$5)/1000)+$R$2,0)</f>
        <v>0</v>
      </c>
      <c r="P18" s="117">
        <f>IF((SUMIFS('All Transfers'!$P$11:$P$2999,'All Transfers'!$E$11:$E$2999,'Source Plate'!$B18 &amp; 'Source Plate'!P$5)/1000)&gt;0,(SUMIFS('All Transfers'!$P$11:$P$2999,'All Transfers'!$E$11:$E$2999,'Source Plate'!$B18 &amp; 'Source Plate'!P$5)/1000)+$R$2,0)</f>
        <v>0</v>
      </c>
      <c r="Q18" s="117">
        <f>IF((SUMIFS('All Transfers'!$P$11:$P$2999,'All Transfers'!$E$11:$E$2999,'Source Plate'!$B18 &amp; 'Source Plate'!Q$5)/1000)&gt;0,(SUMIFS('All Transfers'!$P$11:$P$2999,'All Transfers'!$E$11:$E$2999,'Source Plate'!$B18 &amp; 'Source Plate'!Q$5)/1000)+$R$2,0)</f>
        <v>0</v>
      </c>
      <c r="R18" s="117">
        <f>IF((SUMIFS('All Transfers'!$P$11:$P$2999,'All Transfers'!$E$11:$E$2999,'Source Plate'!$B18 &amp; 'Source Plate'!R$5)/1000)&gt;0,(SUMIFS('All Transfers'!$P$11:$P$2999,'All Transfers'!$E$11:$E$2999,'Source Plate'!$B18 &amp; 'Source Plate'!R$5)/1000)+$R$2,0)</f>
        <v>0</v>
      </c>
      <c r="S18" s="117">
        <f>IF((SUMIFS('All Transfers'!$P$11:$P$2999,'All Transfers'!$E$11:$E$2999,'Source Plate'!$B18 &amp; 'Source Plate'!S$5)/1000)&gt;0,(SUMIFS('All Transfers'!$P$11:$P$2999,'All Transfers'!$E$11:$E$2999,'Source Plate'!$B18 &amp; 'Source Plate'!S$5)/1000)+$R$2,0)</f>
        <v>0</v>
      </c>
      <c r="T18" s="117">
        <f>IF((SUMIFS('All Transfers'!$P$11:$P$2999,'All Transfers'!$E$11:$E$2999,'Source Plate'!$B18 &amp; 'Source Plate'!T$5)/1000)&gt;0,(SUMIFS('All Transfers'!$P$11:$P$2999,'All Transfers'!$E$11:$E$2999,'Source Plate'!$B18 &amp; 'Source Plate'!T$5)/1000)+$R$2,0)</f>
        <v>0</v>
      </c>
      <c r="U18" s="117">
        <f>IF((SUMIFS('All Transfers'!$P$11:$P$2999,'All Transfers'!$E$11:$E$2999,'Source Plate'!$B18 &amp; 'Source Plate'!U$5)/1000)&gt;0,(SUMIFS('All Transfers'!$P$11:$P$2999,'All Transfers'!$E$11:$E$2999,'Source Plate'!$B18 &amp; 'Source Plate'!U$5)/1000)+$R$2,0)</f>
        <v>0</v>
      </c>
      <c r="V18" s="117">
        <f>IF((SUMIFS('All Transfers'!$P$11:$P$2999,'All Transfers'!$E$11:$E$2999,'Source Plate'!$B18 &amp; 'Source Plate'!V$5)/1000)&gt;0,(SUMIFS('All Transfers'!$P$11:$P$2999,'All Transfers'!$E$11:$E$2999,'Source Plate'!$B18 &amp; 'Source Plate'!V$5)/1000)+$R$2,0)</f>
        <v>0</v>
      </c>
      <c r="W18" s="117">
        <f>IF((SUMIFS('All Transfers'!$P$11:$P$2999,'All Transfers'!$E$11:$E$2999,'Source Plate'!$B18 &amp; 'Source Plate'!W$5)/1000)&gt;0,(SUMIFS('All Transfers'!$P$11:$P$2999,'All Transfers'!$E$11:$E$2999,'Source Plate'!$B18 &amp; 'Source Plate'!W$5)/1000)+$R$2,0)</f>
        <v>0</v>
      </c>
      <c r="X18" s="117">
        <f>IF((SUMIFS('All Transfers'!$P$11:$P$2999,'All Transfers'!$E$11:$E$2999,'Source Plate'!$B18 &amp; 'Source Plate'!X$5)/1000)&gt;0,(SUMIFS('All Transfers'!$P$11:$P$2999,'All Transfers'!$E$11:$E$2999,'Source Plate'!$B18 &amp; 'Source Plate'!X$5)/1000)+$R$2,0)</f>
        <v>0</v>
      </c>
      <c r="Y18" s="117">
        <f>IF((SUMIFS('All Transfers'!$P$11:$P$2999,'All Transfers'!$E$11:$E$2999,'Source Plate'!$B18 &amp; 'Source Plate'!Y$5)/1000)&gt;0,(SUMIFS('All Transfers'!$P$11:$P$2999,'All Transfers'!$E$11:$E$2999,'Source Plate'!$B18 &amp; 'Source Plate'!Y$5)/1000)+$R$2,0)</f>
        <v>0</v>
      </c>
      <c r="Z18" s="117">
        <f>IF((SUMIFS('All Transfers'!$P$11:$P$2999,'All Transfers'!$E$11:$E$2999,'Source Plate'!$B18 &amp; 'Source Plate'!Z$5)/1000)&gt;0,(SUMIFS('All Transfers'!$P$11:$P$2999,'All Transfers'!$E$11:$E$2999,'Source Plate'!$B18 &amp; 'Source Plate'!Z$5)/1000)+$R$2,0)</f>
        <v>0</v>
      </c>
      <c r="AA18" s="5"/>
      <c r="AB18" s="5"/>
      <c r="AC18" s="95"/>
      <c r="AD18" s="95"/>
      <c r="AE18" s="95"/>
      <c r="AF18" s="95"/>
    </row>
    <row r="19" spans="1:32">
      <c r="A19" s="94"/>
      <c r="B19" s="93" t="s">
        <v>13</v>
      </c>
      <c r="C19" s="117">
        <f>IF((SUMIFS('All Transfers'!$P$11:$P$2999,'All Transfers'!$E$11:$E$2999,'Source Plate'!$B19 &amp; 'Source Plate'!C$5)/1000)&gt;0,(SUMIFS('All Transfers'!$P$11:$P$2999,'All Transfers'!$E$11:$E$2999,'Source Plate'!$B19 &amp; 'Source Plate'!C$5)/1000)+$R$2,0)</f>
        <v>0</v>
      </c>
      <c r="D19" s="117">
        <f>IF((SUMIFS('All Transfers'!$P$11:$P$2999,'All Transfers'!$E$11:$E$2999,'Source Plate'!$B19 &amp; 'Source Plate'!D$5)/1000)&gt;0,(SUMIFS('All Transfers'!$P$11:$P$2999,'All Transfers'!$E$11:$E$2999,'Source Plate'!$B19 &amp; 'Source Plate'!D$5)/1000)+$R$2,0)</f>
        <v>0</v>
      </c>
      <c r="E19" s="117">
        <f>IF((SUMIFS('All Transfers'!$P$11:$P$2999,'All Transfers'!$E$11:$E$2999,'Source Plate'!$B19 &amp; 'Source Plate'!E$5)/1000)&gt;0,(SUMIFS('All Transfers'!$P$11:$P$2999,'All Transfers'!$E$11:$E$2999,'Source Plate'!$B19 &amp; 'Source Plate'!E$5)/1000)+$R$2,0)</f>
        <v>0</v>
      </c>
      <c r="F19" s="117">
        <f>IF((SUMIFS('All Transfers'!$P$11:$P$2999,'All Transfers'!$E$11:$E$2999,'Source Plate'!$B19 &amp; 'Source Plate'!F$5)/1000)&gt;0,(SUMIFS('All Transfers'!$P$11:$P$2999,'All Transfers'!$E$11:$E$2999,'Source Plate'!$B19 &amp; 'Source Plate'!F$5)/1000)+$R$2,0)</f>
        <v>0</v>
      </c>
      <c r="G19" s="117">
        <f>IF((SUMIFS('All Transfers'!$P$11:$P$2999,'All Transfers'!$E$11:$E$2999,'Source Plate'!$B19 &amp; 'Source Plate'!G$5)/1000)&gt;0,(SUMIFS('All Transfers'!$P$11:$P$2999,'All Transfers'!$E$11:$E$2999,'Source Plate'!$B19 &amp; 'Source Plate'!G$5)/1000)+$R$2,0)</f>
        <v>0</v>
      </c>
      <c r="H19" s="117">
        <f>IF((SUMIFS('All Transfers'!$P$11:$P$2999,'All Transfers'!$E$11:$E$2999,'Source Plate'!$B19 &amp; 'Source Plate'!H$5)/1000)&gt;0,(SUMIFS('All Transfers'!$P$11:$P$2999,'All Transfers'!$E$11:$E$2999,'Source Plate'!$B19 &amp; 'Source Plate'!H$5)/1000)+$R$2,0)</f>
        <v>0</v>
      </c>
      <c r="I19" s="117">
        <f>IF((SUMIFS('All Transfers'!$P$11:$P$2999,'All Transfers'!$E$11:$E$2999,'Source Plate'!$B19 &amp; 'Source Plate'!I$5)/1000)&gt;0,(SUMIFS('All Transfers'!$P$11:$P$2999,'All Transfers'!$E$11:$E$2999,'Source Plate'!$B19 &amp; 'Source Plate'!I$5)/1000)+$R$2,0)</f>
        <v>0</v>
      </c>
      <c r="J19" s="117">
        <f>IF((SUMIFS('All Transfers'!$P$11:$P$2999,'All Transfers'!$E$11:$E$2999,'Source Plate'!$B19 &amp; 'Source Plate'!J$5)/1000)&gt;0,(SUMIFS('All Transfers'!$P$11:$P$2999,'All Transfers'!$E$11:$E$2999,'Source Plate'!$B19 &amp; 'Source Plate'!J$5)/1000)+$R$2,0)</f>
        <v>0</v>
      </c>
      <c r="K19" s="117">
        <f>IF((SUMIFS('All Transfers'!$P$11:$P$2999,'All Transfers'!$E$11:$E$2999,'Source Plate'!$B19 &amp; 'Source Plate'!K$5)/1000)&gt;0,(SUMIFS('All Transfers'!$P$11:$P$2999,'All Transfers'!$E$11:$E$2999,'Source Plate'!$B19 &amp; 'Source Plate'!K$5)/1000)+$R$2,0)</f>
        <v>0</v>
      </c>
      <c r="L19" s="117">
        <f>IF((SUMIFS('All Transfers'!$P$11:$P$2999,'All Transfers'!$E$11:$E$2999,'Source Plate'!$B19 &amp; 'Source Plate'!L$5)/1000)&gt;0,(SUMIFS('All Transfers'!$P$11:$P$2999,'All Transfers'!$E$11:$E$2999,'Source Plate'!$B19 &amp; 'Source Plate'!L$5)/1000)+$R$2,0)</f>
        <v>0</v>
      </c>
      <c r="M19" s="117">
        <f>IF((SUMIFS('All Transfers'!$P$11:$P$2999,'All Transfers'!$E$11:$E$2999,'Source Plate'!$B19 &amp; 'Source Plate'!M$5)/1000)&gt;0,(SUMIFS('All Transfers'!$P$11:$P$2999,'All Transfers'!$E$11:$E$2999,'Source Plate'!$B19 &amp; 'Source Plate'!M$5)/1000)+$R$2,0)</f>
        <v>0</v>
      </c>
      <c r="N19" s="117">
        <f>IF((SUMIFS('All Transfers'!$P$11:$P$2999,'All Transfers'!$E$11:$E$2999,'Source Plate'!$B19 &amp; 'Source Plate'!N$5)/1000)&gt;0,(SUMIFS('All Transfers'!$P$11:$P$2999,'All Transfers'!$E$11:$E$2999,'Source Plate'!$B19 &amp; 'Source Plate'!N$5)/1000)+$R$2,0)</f>
        <v>0</v>
      </c>
      <c r="O19" s="117">
        <f>IF((SUMIFS('All Transfers'!$P$11:$P$2999,'All Transfers'!$E$11:$E$2999,'Source Plate'!$B19 &amp; 'Source Plate'!O$5)/1000)&gt;0,(SUMIFS('All Transfers'!$P$11:$P$2999,'All Transfers'!$E$11:$E$2999,'Source Plate'!$B19 &amp; 'Source Plate'!O$5)/1000)+$R$2,0)</f>
        <v>0</v>
      </c>
      <c r="P19" s="117">
        <f>IF((SUMIFS('All Transfers'!$P$11:$P$2999,'All Transfers'!$E$11:$E$2999,'Source Plate'!$B19 &amp; 'Source Plate'!P$5)/1000)&gt;0,(SUMIFS('All Transfers'!$P$11:$P$2999,'All Transfers'!$E$11:$E$2999,'Source Plate'!$B19 &amp; 'Source Plate'!P$5)/1000)+$R$2,0)</f>
        <v>0</v>
      </c>
      <c r="Q19" s="117">
        <f>IF((SUMIFS('All Transfers'!$P$11:$P$2999,'All Transfers'!$E$11:$E$2999,'Source Plate'!$B19 &amp; 'Source Plate'!Q$5)/1000)&gt;0,(SUMIFS('All Transfers'!$P$11:$P$2999,'All Transfers'!$E$11:$E$2999,'Source Plate'!$B19 &amp; 'Source Plate'!Q$5)/1000)+$R$2,0)</f>
        <v>0</v>
      </c>
      <c r="R19" s="117">
        <f>IF((SUMIFS('All Transfers'!$P$11:$P$2999,'All Transfers'!$E$11:$E$2999,'Source Plate'!$B19 &amp; 'Source Plate'!R$5)/1000)&gt;0,(SUMIFS('All Transfers'!$P$11:$P$2999,'All Transfers'!$E$11:$E$2999,'Source Plate'!$B19 &amp; 'Source Plate'!R$5)/1000)+$R$2,0)</f>
        <v>0</v>
      </c>
      <c r="S19" s="117">
        <f>IF((SUMIFS('All Transfers'!$P$11:$P$2999,'All Transfers'!$E$11:$E$2999,'Source Plate'!$B19 &amp; 'Source Plate'!S$5)/1000)&gt;0,(SUMIFS('All Transfers'!$P$11:$P$2999,'All Transfers'!$E$11:$E$2999,'Source Plate'!$B19 &amp; 'Source Plate'!S$5)/1000)+$R$2,0)</f>
        <v>0</v>
      </c>
      <c r="T19" s="117">
        <f>IF((SUMIFS('All Transfers'!$P$11:$P$2999,'All Transfers'!$E$11:$E$2999,'Source Plate'!$B19 &amp; 'Source Plate'!T$5)/1000)&gt;0,(SUMIFS('All Transfers'!$P$11:$P$2999,'All Transfers'!$E$11:$E$2999,'Source Plate'!$B19 &amp; 'Source Plate'!T$5)/1000)+$R$2,0)</f>
        <v>0</v>
      </c>
      <c r="U19" s="117">
        <f>IF((SUMIFS('All Transfers'!$P$11:$P$2999,'All Transfers'!$E$11:$E$2999,'Source Plate'!$B19 &amp; 'Source Plate'!U$5)/1000)&gt;0,(SUMIFS('All Transfers'!$P$11:$P$2999,'All Transfers'!$E$11:$E$2999,'Source Plate'!$B19 &amp; 'Source Plate'!U$5)/1000)+$R$2,0)</f>
        <v>0</v>
      </c>
      <c r="V19" s="117">
        <f>IF((SUMIFS('All Transfers'!$P$11:$P$2999,'All Transfers'!$E$11:$E$2999,'Source Plate'!$B19 &amp; 'Source Plate'!V$5)/1000)&gt;0,(SUMIFS('All Transfers'!$P$11:$P$2999,'All Transfers'!$E$11:$E$2999,'Source Plate'!$B19 &amp; 'Source Plate'!V$5)/1000)+$R$2,0)</f>
        <v>0</v>
      </c>
      <c r="W19" s="117">
        <f>IF((SUMIFS('All Transfers'!$P$11:$P$2999,'All Transfers'!$E$11:$E$2999,'Source Plate'!$B19 &amp; 'Source Plate'!W$5)/1000)&gt;0,(SUMIFS('All Transfers'!$P$11:$P$2999,'All Transfers'!$E$11:$E$2999,'Source Plate'!$B19 &amp; 'Source Plate'!W$5)/1000)+$R$2,0)</f>
        <v>0</v>
      </c>
      <c r="X19" s="117">
        <f>IF((SUMIFS('All Transfers'!$P$11:$P$2999,'All Transfers'!$E$11:$E$2999,'Source Plate'!$B19 &amp; 'Source Plate'!X$5)/1000)&gt;0,(SUMIFS('All Transfers'!$P$11:$P$2999,'All Transfers'!$E$11:$E$2999,'Source Plate'!$B19 &amp; 'Source Plate'!X$5)/1000)+$R$2,0)</f>
        <v>0</v>
      </c>
      <c r="Y19" s="117">
        <f>IF((SUMIFS('All Transfers'!$P$11:$P$2999,'All Transfers'!$E$11:$E$2999,'Source Plate'!$B19 &amp; 'Source Plate'!Y$5)/1000)&gt;0,(SUMIFS('All Transfers'!$P$11:$P$2999,'All Transfers'!$E$11:$E$2999,'Source Plate'!$B19 &amp; 'Source Plate'!Y$5)/1000)+$R$2,0)</f>
        <v>0</v>
      </c>
      <c r="Z19" s="117">
        <f>IF((SUMIFS('All Transfers'!$P$11:$P$2999,'All Transfers'!$E$11:$E$2999,'Source Plate'!$B19 &amp; 'Source Plate'!Z$5)/1000)&gt;0,(SUMIFS('All Transfers'!$P$11:$P$2999,'All Transfers'!$E$11:$E$2999,'Source Plate'!$B19 &amp; 'Source Plate'!Z$5)/1000)+$R$2,0)</f>
        <v>0</v>
      </c>
      <c r="AA19" s="5"/>
      <c r="AB19" s="5"/>
      <c r="AC19" s="95"/>
      <c r="AD19" s="95"/>
      <c r="AE19" s="95"/>
      <c r="AF19" s="95"/>
    </row>
    <row r="20" spans="1:32">
      <c r="A20" s="94"/>
      <c r="B20" s="93" t="s">
        <v>14</v>
      </c>
      <c r="C20" s="117">
        <f>IF((SUMIFS('All Transfers'!$P$11:$P$2999,'All Transfers'!$E$11:$E$2999,'Source Plate'!$B20 &amp; 'Source Plate'!C$5)/1000)&gt;0,(SUMIFS('All Transfers'!$P$11:$P$2999,'All Transfers'!$E$11:$E$2999,'Source Plate'!$B20 &amp; 'Source Plate'!C$5)/1000)+$R$2,0)</f>
        <v>62.064999999999998</v>
      </c>
      <c r="D20" s="117">
        <f>IF((SUMIFS('All Transfers'!$P$11:$P$2999,'All Transfers'!$E$11:$E$2999,'Source Plate'!$B20 &amp; 'Source Plate'!D$5)/1000)&gt;0,(SUMIFS('All Transfers'!$P$11:$P$2999,'All Transfers'!$E$11:$E$2999,'Source Plate'!$B20 &amp; 'Source Plate'!D$5)/1000)+$R$2,0)</f>
        <v>62.405000000000001</v>
      </c>
      <c r="E20" s="117">
        <f>IF((SUMIFS('All Transfers'!$P$11:$P$2999,'All Transfers'!$E$11:$E$2999,'Source Plate'!$B20 &amp; 'Source Plate'!E$5)/1000)&gt;0,(SUMIFS('All Transfers'!$P$11:$P$2999,'All Transfers'!$E$11:$E$2999,'Source Plate'!$B20 &amp; 'Source Plate'!E$5)/1000)+$R$2,0)</f>
        <v>62.325000000000003</v>
      </c>
      <c r="F20" s="117">
        <f>IF((SUMIFS('All Transfers'!$P$11:$P$2999,'All Transfers'!$E$11:$E$2999,'Source Plate'!$B20 &amp; 'Source Plate'!F$5)/1000)&gt;0,(SUMIFS('All Transfers'!$P$11:$P$2999,'All Transfers'!$E$11:$E$2999,'Source Plate'!$B20 &amp; 'Source Plate'!F$5)/1000)+$R$2,0)</f>
        <v>62.225000000000001</v>
      </c>
      <c r="G20" s="117">
        <f>IF((SUMIFS('All Transfers'!$P$11:$P$2999,'All Transfers'!$E$11:$E$2999,'Source Plate'!$B20 &amp; 'Source Plate'!G$5)/1000)&gt;0,(SUMIFS('All Transfers'!$P$11:$P$2999,'All Transfers'!$E$11:$E$2999,'Source Plate'!$B20 &amp; 'Source Plate'!G$5)/1000)+$R$2,0)</f>
        <v>60.454999999999998</v>
      </c>
      <c r="H20" s="117">
        <f>IF((SUMIFS('All Transfers'!$P$11:$P$2999,'All Transfers'!$E$11:$E$2999,'Source Plate'!$B20 &amp; 'Source Plate'!H$5)/1000)&gt;0,(SUMIFS('All Transfers'!$P$11:$P$2999,'All Transfers'!$E$11:$E$2999,'Source Plate'!$B20 &amp; 'Source Plate'!H$5)/1000)+$R$2,0)</f>
        <v>60.78</v>
      </c>
      <c r="I20" s="117">
        <f>IF((SUMIFS('All Transfers'!$P$11:$P$2999,'All Transfers'!$E$11:$E$2999,'Source Plate'!$B20 &amp; 'Source Plate'!I$5)/1000)&gt;0,(SUMIFS('All Transfers'!$P$11:$P$2999,'All Transfers'!$E$11:$E$2999,'Source Plate'!$B20 &amp; 'Source Plate'!I$5)/1000)+$R$2,0)</f>
        <v>61.784999999999997</v>
      </c>
      <c r="J20" s="117">
        <f>IF((SUMIFS('All Transfers'!$P$11:$P$2999,'All Transfers'!$E$11:$E$2999,'Source Plate'!$B20 &amp; 'Source Plate'!J$5)/1000)&gt;0,(SUMIFS('All Transfers'!$P$11:$P$2999,'All Transfers'!$E$11:$E$2999,'Source Plate'!$B20 &amp; 'Source Plate'!J$5)/1000)+$R$2,0)</f>
        <v>63</v>
      </c>
      <c r="K20" s="117">
        <f>IF((SUMIFS('All Transfers'!$P$11:$P$2999,'All Transfers'!$E$11:$E$2999,'Source Plate'!$B20 &amp; 'Source Plate'!K$5)/1000)&gt;0,(SUMIFS('All Transfers'!$P$11:$P$2999,'All Transfers'!$E$11:$E$2999,'Source Plate'!$B20 &amp; 'Source Plate'!K$5)/1000)+$R$2,0)</f>
        <v>48</v>
      </c>
      <c r="L20" s="117">
        <f>IF((SUMIFS('All Transfers'!$P$11:$P$2999,'All Transfers'!$E$11:$E$2999,'Source Plate'!$B20 &amp; 'Source Plate'!L$5)/1000)&gt;0,(SUMIFS('All Transfers'!$P$11:$P$2999,'All Transfers'!$E$11:$E$2999,'Source Plate'!$B20 &amp; 'Source Plate'!L$5)/1000)+$R$2,0)</f>
        <v>0</v>
      </c>
      <c r="M20" s="117">
        <f>IF((SUMIFS('All Transfers'!$P$11:$P$2999,'All Transfers'!$E$11:$E$2999,'Source Plate'!$B20 &amp; 'Source Plate'!M$5)/1000)&gt;0,(SUMIFS('All Transfers'!$P$11:$P$2999,'All Transfers'!$E$11:$E$2999,'Source Plate'!$B20 &amp; 'Source Plate'!M$5)/1000)+$R$2,0)</f>
        <v>0</v>
      </c>
      <c r="N20" s="117">
        <f>IF((SUMIFS('All Transfers'!$P$11:$P$2999,'All Transfers'!$E$11:$E$2999,'Source Plate'!$B20 &amp; 'Source Plate'!N$5)/1000)&gt;0,(SUMIFS('All Transfers'!$P$11:$P$2999,'All Transfers'!$E$11:$E$2999,'Source Plate'!$B20 &amp; 'Source Plate'!N$5)/1000)+$R$2,0)</f>
        <v>0</v>
      </c>
      <c r="O20" s="117">
        <f>IF((SUMIFS('All Transfers'!$P$11:$P$2999,'All Transfers'!$E$11:$E$2999,'Source Plate'!$B20 &amp; 'Source Plate'!O$5)/1000)&gt;0,(SUMIFS('All Transfers'!$P$11:$P$2999,'All Transfers'!$E$11:$E$2999,'Source Plate'!$B20 &amp; 'Source Plate'!O$5)/1000)+$R$2,0)</f>
        <v>0</v>
      </c>
      <c r="P20" s="117">
        <f>IF((SUMIFS('All Transfers'!$P$11:$P$2999,'All Transfers'!$E$11:$E$2999,'Source Plate'!$B20 &amp; 'Source Plate'!P$5)/1000)&gt;0,(SUMIFS('All Transfers'!$P$11:$P$2999,'All Transfers'!$E$11:$E$2999,'Source Plate'!$B20 &amp; 'Source Plate'!P$5)/1000)+$R$2,0)</f>
        <v>0</v>
      </c>
      <c r="Q20" s="117">
        <f>IF((SUMIFS('All Transfers'!$P$11:$P$2999,'All Transfers'!$E$11:$E$2999,'Source Plate'!$B20 &amp; 'Source Plate'!Q$5)/1000)&gt;0,(SUMIFS('All Transfers'!$P$11:$P$2999,'All Transfers'!$E$11:$E$2999,'Source Plate'!$B20 &amp; 'Source Plate'!Q$5)/1000)+$R$2,0)</f>
        <v>0</v>
      </c>
      <c r="R20" s="117">
        <f>IF((SUMIFS('All Transfers'!$P$11:$P$2999,'All Transfers'!$E$11:$E$2999,'Source Plate'!$B20 &amp; 'Source Plate'!R$5)/1000)&gt;0,(SUMIFS('All Transfers'!$P$11:$P$2999,'All Transfers'!$E$11:$E$2999,'Source Plate'!$B20 &amp; 'Source Plate'!R$5)/1000)+$R$2,0)</f>
        <v>0</v>
      </c>
      <c r="S20" s="117">
        <f>IF((SUMIFS('All Transfers'!$P$11:$P$2999,'All Transfers'!$E$11:$E$2999,'Source Plate'!$B20 &amp; 'Source Plate'!S$5)/1000)&gt;0,(SUMIFS('All Transfers'!$P$11:$P$2999,'All Transfers'!$E$11:$E$2999,'Source Plate'!$B20 &amp; 'Source Plate'!S$5)/1000)+$R$2,0)</f>
        <v>0</v>
      </c>
      <c r="T20" s="117">
        <f>IF((SUMIFS('All Transfers'!$P$11:$P$2999,'All Transfers'!$E$11:$E$2999,'Source Plate'!$B20 &amp; 'Source Plate'!T$5)/1000)&gt;0,(SUMIFS('All Transfers'!$P$11:$P$2999,'All Transfers'!$E$11:$E$2999,'Source Plate'!$B20 &amp; 'Source Plate'!T$5)/1000)+$R$2,0)</f>
        <v>0</v>
      </c>
      <c r="U20" s="117">
        <f>IF((SUMIFS('All Transfers'!$P$11:$P$2999,'All Transfers'!$E$11:$E$2999,'Source Plate'!$B20 &amp; 'Source Plate'!U$5)/1000)&gt;0,(SUMIFS('All Transfers'!$P$11:$P$2999,'All Transfers'!$E$11:$E$2999,'Source Plate'!$B20 &amp; 'Source Plate'!U$5)/1000)+$R$2,0)</f>
        <v>0</v>
      </c>
      <c r="V20" s="117">
        <f>IF((SUMIFS('All Transfers'!$P$11:$P$2999,'All Transfers'!$E$11:$E$2999,'Source Plate'!$B20 &amp; 'Source Plate'!V$5)/1000)&gt;0,(SUMIFS('All Transfers'!$P$11:$P$2999,'All Transfers'!$E$11:$E$2999,'Source Plate'!$B20 &amp; 'Source Plate'!V$5)/1000)+$R$2,0)</f>
        <v>0</v>
      </c>
      <c r="W20" s="117">
        <f>IF((SUMIFS('All Transfers'!$P$11:$P$2999,'All Transfers'!$E$11:$E$2999,'Source Plate'!$B20 &amp; 'Source Plate'!W$5)/1000)&gt;0,(SUMIFS('All Transfers'!$P$11:$P$2999,'All Transfers'!$E$11:$E$2999,'Source Plate'!$B20 &amp; 'Source Plate'!W$5)/1000)+$R$2,0)</f>
        <v>0</v>
      </c>
      <c r="X20" s="117">
        <f>IF((SUMIFS('All Transfers'!$P$11:$P$2999,'All Transfers'!$E$11:$E$2999,'Source Plate'!$B20 &amp; 'Source Plate'!X$5)/1000)&gt;0,(SUMIFS('All Transfers'!$P$11:$P$2999,'All Transfers'!$E$11:$E$2999,'Source Plate'!$B20 &amp; 'Source Plate'!X$5)/1000)+$R$2,0)</f>
        <v>0</v>
      </c>
      <c r="Y20" s="117">
        <f>IF((SUMIFS('All Transfers'!$P$11:$P$2999,'All Transfers'!$E$11:$E$2999,'Source Plate'!$B20 &amp; 'Source Plate'!Y$5)/1000)&gt;0,(SUMIFS('All Transfers'!$P$11:$P$2999,'All Transfers'!$E$11:$E$2999,'Source Plate'!$B20 &amp; 'Source Plate'!Y$5)/1000)+$R$2,0)</f>
        <v>0</v>
      </c>
      <c r="Z20" s="117">
        <f>IF((SUMIFS('All Transfers'!$P$11:$P$2999,'All Transfers'!$E$11:$E$2999,'Source Plate'!$B20 &amp; 'Source Plate'!Z$5)/1000)&gt;0,(SUMIFS('All Transfers'!$P$11:$P$2999,'All Transfers'!$E$11:$E$2999,'Source Plate'!$B20 &amp; 'Source Plate'!Z$5)/1000)+$R$2,0)</f>
        <v>0</v>
      </c>
      <c r="AA20" s="5"/>
      <c r="AB20" s="5"/>
      <c r="AC20" s="95"/>
      <c r="AD20" s="95"/>
      <c r="AE20" s="95"/>
      <c r="AF20" s="95"/>
    </row>
    <row r="21" spans="1:32">
      <c r="A21" s="94"/>
      <c r="B21" s="93" t="s">
        <v>15</v>
      </c>
      <c r="C21" s="117">
        <f>IF((SUMIFS('All Transfers'!$P$11:$P$2999,'All Transfers'!$E$11:$E$2999,'Source Plate'!$B21 &amp; 'Source Plate'!C$5)/1000)&gt;0,(SUMIFS('All Transfers'!$P$11:$P$2999,'All Transfers'!$E$11:$E$2999,'Source Plate'!$B21 &amp; 'Source Plate'!C$5)/1000)+$R$2,0)</f>
        <v>62.37</v>
      </c>
      <c r="D21" s="117">
        <f>IF((SUMIFS('All Transfers'!$P$11:$P$2999,'All Transfers'!$E$11:$E$2999,'Source Plate'!$B21 &amp; 'Source Plate'!D$5)/1000)&gt;0,(SUMIFS('All Transfers'!$P$11:$P$2999,'All Transfers'!$E$11:$E$2999,'Source Plate'!$B21 &amp; 'Source Plate'!D$5)/1000)+$R$2,0)</f>
        <v>62.314999999999998</v>
      </c>
      <c r="E21" s="117">
        <f>IF((SUMIFS('All Transfers'!$P$11:$P$2999,'All Transfers'!$E$11:$E$2999,'Source Plate'!$B21 &amp; 'Source Plate'!E$5)/1000)&gt;0,(SUMIFS('All Transfers'!$P$11:$P$2999,'All Transfers'!$E$11:$E$2999,'Source Plate'!$B21 &amp; 'Source Plate'!E$5)/1000)+$R$2,0)</f>
        <v>62.314999999999998</v>
      </c>
      <c r="F21" s="117">
        <f>IF((SUMIFS('All Transfers'!$P$11:$P$2999,'All Transfers'!$E$11:$E$2999,'Source Plate'!$B21 &amp; 'Source Plate'!F$5)/1000)&gt;0,(SUMIFS('All Transfers'!$P$11:$P$2999,'All Transfers'!$E$11:$E$2999,'Source Plate'!$B21 &amp; 'Source Plate'!F$5)/1000)+$R$2,0)</f>
        <v>62.314999999999998</v>
      </c>
      <c r="G21" s="117">
        <f>IF((SUMIFS('All Transfers'!$P$11:$P$2999,'All Transfers'!$E$11:$E$2999,'Source Plate'!$B21 &amp; 'Source Plate'!G$5)/1000)&gt;0,(SUMIFS('All Transfers'!$P$11:$P$2999,'All Transfers'!$E$11:$E$2999,'Source Plate'!$B21 &amp; 'Source Plate'!G$5)/1000)+$R$2,0)</f>
        <v>62.314999999999998</v>
      </c>
      <c r="H21" s="117">
        <f>IF((SUMIFS('All Transfers'!$P$11:$P$2999,'All Transfers'!$E$11:$E$2999,'Source Plate'!$B21 &amp; 'Source Plate'!H$5)/1000)&gt;0,(SUMIFS('All Transfers'!$P$11:$P$2999,'All Transfers'!$E$11:$E$2999,'Source Plate'!$B21 &amp; 'Source Plate'!H$5)/1000)+$R$2,0)</f>
        <v>62.314999999999998</v>
      </c>
      <c r="I21" s="117">
        <f>IF((SUMIFS('All Transfers'!$P$11:$P$2999,'All Transfers'!$E$11:$E$2999,'Source Plate'!$B21 &amp; 'Source Plate'!I$5)/1000)&gt;0,(SUMIFS('All Transfers'!$P$11:$P$2999,'All Transfers'!$E$11:$E$2999,'Source Plate'!$B21 &amp; 'Source Plate'!I$5)/1000)+$R$2,0)</f>
        <v>62.314999999999998</v>
      </c>
      <c r="J21" s="117">
        <f>IF((SUMIFS('All Transfers'!$P$11:$P$2999,'All Transfers'!$E$11:$E$2999,'Source Plate'!$B21 &amp; 'Source Plate'!J$5)/1000)&gt;0,(SUMIFS('All Transfers'!$P$11:$P$2999,'All Transfers'!$E$11:$E$2999,'Source Plate'!$B21 &amp; 'Source Plate'!J$5)/1000)+$R$2,0)</f>
        <v>62.26</v>
      </c>
      <c r="K21" s="117">
        <f>IF((SUMIFS('All Transfers'!$P$11:$P$2999,'All Transfers'!$E$11:$E$2999,'Source Plate'!$B21 &amp; 'Source Plate'!K$5)/1000)&gt;0,(SUMIFS('All Transfers'!$P$11:$P$2999,'All Transfers'!$E$11:$E$2999,'Source Plate'!$B21 &amp; 'Source Plate'!K$5)/1000)+$R$2,0)</f>
        <v>60.85</v>
      </c>
      <c r="L21" s="117">
        <f>IF((SUMIFS('All Transfers'!$P$11:$P$2999,'All Transfers'!$E$11:$E$2999,'Source Plate'!$B21 &amp; 'Source Plate'!L$5)/1000)&gt;0,(SUMIFS('All Transfers'!$P$11:$P$2999,'All Transfers'!$E$11:$E$2999,'Source Plate'!$B21 &amp; 'Source Plate'!L$5)/1000)+$R$2,0)</f>
        <v>48.465000000000003</v>
      </c>
      <c r="M21" s="117">
        <f>IF((SUMIFS('All Transfers'!$P$11:$P$2999,'All Transfers'!$E$11:$E$2999,'Source Plate'!$B21 &amp; 'Source Plate'!M$5)/1000)&gt;0,(SUMIFS('All Transfers'!$P$11:$P$2999,'All Transfers'!$E$11:$E$2999,'Source Plate'!$B21 &amp; 'Source Plate'!M$5)/1000)+$R$2,0)</f>
        <v>0</v>
      </c>
      <c r="N21" s="117">
        <f>IF((SUMIFS('All Transfers'!$P$11:$P$2999,'All Transfers'!$E$11:$E$2999,'Source Plate'!$B21 &amp; 'Source Plate'!N$5)/1000)&gt;0,(SUMIFS('All Transfers'!$P$11:$P$2999,'All Transfers'!$E$11:$E$2999,'Source Plate'!$B21 &amp; 'Source Plate'!N$5)/1000)+$R$2,0)</f>
        <v>0</v>
      </c>
      <c r="O21" s="117">
        <f>IF((SUMIFS('All Transfers'!$P$11:$P$2999,'All Transfers'!$E$11:$E$2999,'Source Plate'!$B21 &amp; 'Source Plate'!O$5)/1000)&gt;0,(SUMIFS('All Transfers'!$P$11:$P$2999,'All Transfers'!$E$11:$E$2999,'Source Plate'!$B21 &amp; 'Source Plate'!O$5)/1000)+$R$2,0)</f>
        <v>0</v>
      </c>
      <c r="P21" s="117">
        <f>IF((SUMIFS('All Transfers'!$P$11:$P$2999,'All Transfers'!$E$11:$E$2999,'Source Plate'!$B21 &amp; 'Source Plate'!P$5)/1000)&gt;0,(SUMIFS('All Transfers'!$P$11:$P$2999,'All Transfers'!$E$11:$E$2999,'Source Plate'!$B21 &amp; 'Source Plate'!P$5)/1000)+$R$2,0)</f>
        <v>0</v>
      </c>
      <c r="Q21" s="117">
        <f>IF((SUMIFS('All Transfers'!$P$11:$P$2999,'All Transfers'!$E$11:$E$2999,'Source Plate'!$B21 &amp; 'Source Plate'!Q$5)/1000)&gt;0,(SUMIFS('All Transfers'!$P$11:$P$2999,'All Transfers'!$E$11:$E$2999,'Source Plate'!$B21 &amp; 'Source Plate'!Q$5)/1000)+$R$2,0)</f>
        <v>0</v>
      </c>
      <c r="R21" s="117">
        <f>IF((SUMIFS('All Transfers'!$P$11:$P$2999,'All Transfers'!$E$11:$E$2999,'Source Plate'!$B21 &amp; 'Source Plate'!R$5)/1000)&gt;0,(SUMIFS('All Transfers'!$P$11:$P$2999,'All Transfers'!$E$11:$E$2999,'Source Plate'!$B21 &amp; 'Source Plate'!R$5)/1000)+$R$2,0)</f>
        <v>0</v>
      </c>
      <c r="S21" s="117">
        <f>IF((SUMIFS('All Transfers'!$P$11:$P$2999,'All Transfers'!$E$11:$E$2999,'Source Plate'!$B21 &amp; 'Source Plate'!S$5)/1000)&gt;0,(SUMIFS('All Transfers'!$P$11:$P$2999,'All Transfers'!$E$11:$E$2999,'Source Plate'!$B21 &amp; 'Source Plate'!S$5)/1000)+$R$2,0)</f>
        <v>0</v>
      </c>
      <c r="T21" s="117">
        <f>IF((SUMIFS('All Transfers'!$P$11:$P$2999,'All Transfers'!$E$11:$E$2999,'Source Plate'!$B21 &amp; 'Source Plate'!T$5)/1000)&gt;0,(SUMIFS('All Transfers'!$P$11:$P$2999,'All Transfers'!$E$11:$E$2999,'Source Plate'!$B21 &amp; 'Source Plate'!T$5)/1000)+$R$2,0)</f>
        <v>0</v>
      </c>
      <c r="U21" s="117">
        <f>IF((SUMIFS('All Transfers'!$P$11:$P$2999,'All Transfers'!$E$11:$E$2999,'Source Plate'!$B21 &amp; 'Source Plate'!U$5)/1000)&gt;0,(SUMIFS('All Transfers'!$P$11:$P$2999,'All Transfers'!$E$11:$E$2999,'Source Plate'!$B21 &amp; 'Source Plate'!U$5)/1000)+$R$2,0)</f>
        <v>0</v>
      </c>
      <c r="V21" s="117">
        <f>IF((SUMIFS('All Transfers'!$P$11:$P$2999,'All Transfers'!$E$11:$E$2999,'Source Plate'!$B21 &amp; 'Source Plate'!V$5)/1000)&gt;0,(SUMIFS('All Transfers'!$P$11:$P$2999,'All Transfers'!$E$11:$E$2999,'Source Plate'!$B21 &amp; 'Source Plate'!V$5)/1000)+$R$2,0)</f>
        <v>0</v>
      </c>
      <c r="W21" s="117">
        <f>IF((SUMIFS('All Transfers'!$P$11:$P$2999,'All Transfers'!$E$11:$E$2999,'Source Plate'!$B21 &amp; 'Source Plate'!W$5)/1000)&gt;0,(SUMIFS('All Transfers'!$P$11:$P$2999,'All Transfers'!$E$11:$E$2999,'Source Plate'!$B21 &amp; 'Source Plate'!W$5)/1000)+$R$2,0)</f>
        <v>0</v>
      </c>
      <c r="X21" s="117">
        <f>IF((SUMIFS('All Transfers'!$P$11:$P$2999,'All Transfers'!$E$11:$E$2999,'Source Plate'!$B21 &amp; 'Source Plate'!X$5)/1000)&gt;0,(SUMIFS('All Transfers'!$P$11:$P$2999,'All Transfers'!$E$11:$E$2999,'Source Plate'!$B21 &amp; 'Source Plate'!X$5)/1000)+$R$2,0)</f>
        <v>0</v>
      </c>
      <c r="Y21" s="117">
        <f>IF((SUMIFS('All Transfers'!$P$11:$P$2999,'All Transfers'!$E$11:$E$2999,'Source Plate'!$B21 &amp; 'Source Plate'!Y$5)/1000)&gt;0,(SUMIFS('All Transfers'!$P$11:$P$2999,'All Transfers'!$E$11:$E$2999,'Source Plate'!$B21 &amp; 'Source Plate'!Y$5)/1000)+$R$2,0)</f>
        <v>0</v>
      </c>
      <c r="Z21" s="117">
        <f>IF((SUMIFS('All Transfers'!$P$11:$P$2999,'All Transfers'!$E$11:$E$2999,'Source Plate'!$B21 &amp; 'Source Plate'!Z$5)/1000)&gt;0,(SUMIFS('All Transfers'!$P$11:$P$2999,'All Transfers'!$E$11:$E$2999,'Source Plate'!$B21 &amp; 'Source Plate'!Z$5)/1000)+$R$2,0)</f>
        <v>0</v>
      </c>
      <c r="AA21" s="5"/>
      <c r="AB21" s="5"/>
      <c r="AC21" s="95"/>
      <c r="AD21" s="95"/>
      <c r="AE21" s="95"/>
      <c r="AF21" s="95"/>
    </row>
    <row r="22" spans="1:32">
      <c r="A22" s="94"/>
      <c r="B22" s="93"/>
      <c r="C22" s="95"/>
      <c r="D22" s="95"/>
      <c r="E22" s="95"/>
      <c r="F22" s="95"/>
      <c r="G22" s="95"/>
      <c r="H22" s="95"/>
      <c r="I22" s="95"/>
      <c r="J22" s="95"/>
      <c r="K22" s="95"/>
      <c r="L22" s="95"/>
      <c r="M22" s="95"/>
      <c r="N22" s="95"/>
      <c r="O22" s="95"/>
      <c r="P22" s="95"/>
      <c r="Q22" s="95"/>
      <c r="R22" s="95"/>
      <c r="S22" s="95"/>
      <c r="T22" s="95"/>
      <c r="U22" s="95"/>
      <c r="V22" s="95"/>
      <c r="W22" s="95"/>
      <c r="X22" s="95"/>
      <c r="Y22" s="95"/>
      <c r="Z22" s="95"/>
      <c r="AA22" s="5"/>
      <c r="AB22" s="5"/>
      <c r="AC22" s="95"/>
      <c r="AD22" s="95"/>
      <c r="AE22" s="95"/>
      <c r="AF22" s="95"/>
    </row>
    <row r="23" spans="1:32" ht="18.75">
      <c r="A23" s="94"/>
      <c r="B23" s="5"/>
      <c r="C23" s="278" t="str">
        <f>"Concentration (uM) of Source Plate"</f>
        <v>Concentration (uM) of Source Plate</v>
      </c>
      <c r="D23" s="278"/>
      <c r="E23" s="278"/>
      <c r="F23" s="278"/>
      <c r="G23" s="278"/>
      <c r="H23" s="278"/>
      <c r="I23" s="278"/>
      <c r="J23" s="278"/>
      <c r="K23" s="278"/>
      <c r="L23" s="278"/>
      <c r="M23" s="278"/>
      <c r="N23" s="278"/>
      <c r="O23" s="278"/>
      <c r="P23" s="278"/>
      <c r="Q23" s="278"/>
      <c r="R23" s="278"/>
      <c r="S23" s="278"/>
      <c r="T23" s="278"/>
      <c r="U23" s="278"/>
      <c r="V23" s="278"/>
      <c r="W23" s="278"/>
      <c r="X23" s="278"/>
      <c r="Y23" s="278"/>
      <c r="Z23" s="278"/>
      <c r="AA23" s="5"/>
      <c r="AB23" s="5"/>
      <c r="AC23" s="95"/>
      <c r="AD23" s="95"/>
      <c r="AE23" s="95"/>
      <c r="AF23" s="95"/>
    </row>
    <row r="24" spans="1:32">
      <c r="A24" s="94"/>
      <c r="B24" s="93"/>
      <c r="C24" s="93">
        <v>1</v>
      </c>
      <c r="D24" s="93">
        <v>2</v>
      </c>
      <c r="E24" s="93">
        <v>3</v>
      </c>
      <c r="F24" s="93">
        <v>4</v>
      </c>
      <c r="G24" s="93">
        <v>5</v>
      </c>
      <c r="H24" s="93">
        <v>6</v>
      </c>
      <c r="I24" s="93">
        <v>7</v>
      </c>
      <c r="J24" s="93">
        <v>8</v>
      </c>
      <c r="K24" s="93">
        <v>9</v>
      </c>
      <c r="L24" s="93">
        <v>10</v>
      </c>
      <c r="M24" s="93">
        <v>11</v>
      </c>
      <c r="N24" s="93">
        <v>12</v>
      </c>
      <c r="O24" s="93">
        <v>13</v>
      </c>
      <c r="P24" s="93">
        <v>14</v>
      </c>
      <c r="Q24" s="93">
        <v>15</v>
      </c>
      <c r="R24" s="93">
        <v>16</v>
      </c>
      <c r="S24" s="93">
        <v>17</v>
      </c>
      <c r="T24" s="93">
        <v>18</v>
      </c>
      <c r="U24" s="93">
        <v>19</v>
      </c>
      <c r="V24" s="93">
        <v>20</v>
      </c>
      <c r="W24" s="93">
        <v>21</v>
      </c>
      <c r="X24" s="93">
        <v>22</v>
      </c>
      <c r="Y24" s="93">
        <v>23</v>
      </c>
      <c r="Z24" s="93">
        <v>24</v>
      </c>
      <c r="AA24" s="5"/>
      <c r="AB24" s="5"/>
      <c r="AC24" s="95"/>
      <c r="AD24" s="95"/>
      <c r="AE24" s="95"/>
      <c r="AF24" s="95"/>
    </row>
    <row r="25" spans="1:32">
      <c r="A25" s="94"/>
      <c r="B25" s="93" t="s">
        <v>0</v>
      </c>
      <c r="C25" s="97">
        <f>IFERROR(INDEX('All Transfers'!$N$16:$N$2999,IFERROR(MATCH('Source Plate'!$B25&amp;'Source Plate'!C$24,'All Transfers'!$E$16:$E$2999,0),"")),0)</f>
        <v>0</v>
      </c>
      <c r="D25" s="97">
        <f>IFERROR(INDEX('All Transfers'!$N$16:$N$2999,IFERROR(MATCH('Source Plate'!$B25&amp;'Source Plate'!D$24,'All Transfers'!$E$16:$E$2999,0),"")),0)</f>
        <v>0</v>
      </c>
      <c r="E25" s="97">
        <f>IFERROR(INDEX('All Transfers'!$N$16:$N$2999,IFERROR(MATCH('Source Plate'!$B25&amp;'Source Plate'!E$24,'All Transfers'!$E$16:$E$2999,0),"")),0)</f>
        <v>0</v>
      </c>
      <c r="F25" s="97">
        <f>IFERROR(INDEX('All Transfers'!$N$16:$N$2999,IFERROR(MATCH('Source Plate'!$B25&amp;'Source Plate'!F$24,'All Transfers'!$E$16:$E$2999,0),"")),0)</f>
        <v>0</v>
      </c>
      <c r="G25" s="97">
        <f>IFERROR(INDEX('All Transfers'!$N$16:$N$2999,IFERROR(MATCH('Source Plate'!$B25&amp;'Source Plate'!G$24,'All Transfers'!$E$16:$E$2999,0),"")),0)</f>
        <v>0</v>
      </c>
      <c r="H25" s="97">
        <f>IFERROR(INDEX('All Transfers'!$N$16:$N$2999,IFERROR(MATCH('Source Plate'!$B25&amp;'Source Plate'!H$24,'All Transfers'!$E$16:$E$2999,0),"")),0)</f>
        <v>0</v>
      </c>
      <c r="I25" s="97">
        <f>IFERROR(INDEX('All Transfers'!$N$16:$N$2999,IFERROR(MATCH('Source Plate'!$B25&amp;'Source Plate'!I$24,'All Transfers'!$E$16:$E$2999,0),"")),0)</f>
        <v>0</v>
      </c>
      <c r="J25" s="97">
        <f>IFERROR(INDEX('All Transfers'!$N$16:$N$2999,IFERROR(MATCH('Source Plate'!$B25&amp;'Source Plate'!J$24,'All Transfers'!$E$16:$E$2999,0),"")),0)</f>
        <v>0</v>
      </c>
      <c r="K25" s="97">
        <f>IFERROR(INDEX('All Transfers'!$N$16:$N$2999,IFERROR(MATCH('Source Plate'!$B25&amp;'Source Plate'!K$24,'All Transfers'!$E$16:$E$2999,0),"")),0)</f>
        <v>0</v>
      </c>
      <c r="L25" s="97">
        <f>IFERROR(INDEX('All Transfers'!$N$16:$N$2999,IFERROR(MATCH('Source Plate'!$B25&amp;'Source Plate'!L$24,'All Transfers'!$E$16:$E$2999,0),"")),0)</f>
        <v>0</v>
      </c>
      <c r="M25" s="97">
        <f>IFERROR(INDEX('All Transfers'!$N$16:$N$2999,IFERROR(MATCH('Source Plate'!$B25&amp;'Source Plate'!M$24,'All Transfers'!$E$16:$E$2999,0),"")),0)</f>
        <v>0</v>
      </c>
      <c r="N25" s="97">
        <f>IFERROR(INDEX('All Transfers'!$N$16:$N$2999,IFERROR(MATCH('Source Plate'!$B25&amp;'Source Plate'!N$24,'All Transfers'!$E$16:$E$2999,0),"")),0)</f>
        <v>0</v>
      </c>
      <c r="O25" s="97">
        <f>IFERROR(INDEX('All Transfers'!$N$16:$N$2999,IFERROR(MATCH('Source Plate'!$B25&amp;'Source Plate'!O$24,'All Transfers'!$E$16:$E$2999,0),"")),0)</f>
        <v>0</v>
      </c>
      <c r="P25" s="97">
        <f>IFERROR(INDEX('All Transfers'!$N$16:$N$2999,IFERROR(MATCH('Source Plate'!$B25&amp;'Source Plate'!P$24,'All Transfers'!$E$16:$E$2999,0),"")),0)</f>
        <v>0</v>
      </c>
      <c r="Q25" s="97">
        <f>IFERROR(INDEX('All Transfers'!$N$16:$N$2999,IFERROR(MATCH('Source Plate'!$B25&amp;'Source Plate'!Q$24,'All Transfers'!$E$16:$E$2999,0),"")),0)</f>
        <v>0</v>
      </c>
      <c r="R25" s="97">
        <f>IFERROR(INDEX('All Transfers'!$N$16:$N$2999,IFERROR(MATCH('Source Plate'!$B25&amp;'Source Plate'!R$24,'All Transfers'!$E$16:$E$2999,0),"")),0)</f>
        <v>0</v>
      </c>
      <c r="S25" s="97">
        <f>IFERROR(INDEX('All Transfers'!$N$16:$N$2999,IFERROR(MATCH('Source Plate'!$B25&amp;'Source Plate'!S$24,'All Transfers'!$E$16:$E$2999,0),"")),0)</f>
        <v>0</v>
      </c>
      <c r="T25" s="97">
        <f>IFERROR(INDEX('All Transfers'!$N$16:$N$2999,IFERROR(MATCH('Source Plate'!$B25&amp;'Source Plate'!T$24,'All Transfers'!$E$16:$E$2999,0),"")),0)</f>
        <v>0</v>
      </c>
      <c r="U25" s="97">
        <f>IFERROR(INDEX('All Transfers'!$N$16:$N$2999,IFERROR(MATCH('Source Plate'!$B25&amp;'Source Plate'!U$24,'All Transfers'!$E$16:$E$2999,0),"")),0)</f>
        <v>0</v>
      </c>
      <c r="V25" s="97">
        <f>IFERROR(INDEX('All Transfers'!$N$16:$N$2999,IFERROR(MATCH('Source Plate'!$B25&amp;'Source Plate'!V$24,'All Transfers'!$E$16:$E$2999,0),"")),0)</f>
        <v>0</v>
      </c>
      <c r="W25" s="97">
        <f>IFERROR(INDEX('All Transfers'!$N$16:$N$2999,IFERROR(MATCH('Source Plate'!$B25&amp;'Source Plate'!W$24,'All Transfers'!$E$16:$E$2999,0),"")),0)</f>
        <v>0</v>
      </c>
      <c r="X25" s="97">
        <f>IFERROR(INDEX('All Transfers'!$N$16:$N$2999,IFERROR(MATCH('Source Plate'!$B25&amp;'Source Plate'!X$24,'All Transfers'!$E$16:$E$2999,0),"")),0)</f>
        <v>0</v>
      </c>
      <c r="Y25" s="97">
        <f>IFERROR(INDEX('All Transfers'!$N$16:$N$2999,IFERROR(MATCH('Source Plate'!$B25&amp;'Source Plate'!Y$24,'All Transfers'!$E$16:$E$2999,0),"")),0)</f>
        <v>0</v>
      </c>
      <c r="Z25" s="97">
        <f>IFERROR(INDEX('All Transfers'!$N$16:$N$2999,IFERROR(MATCH('Source Plate'!$B25&amp;'Source Plate'!Z$24,'All Transfers'!$E$16:$E$2999,0),"")),0)</f>
        <v>0</v>
      </c>
      <c r="AA25" s="5"/>
      <c r="AB25" s="121"/>
      <c r="AC25" s="121"/>
      <c r="AD25" s="121"/>
      <c r="AE25" s="121"/>
      <c r="AF25" s="95"/>
    </row>
    <row r="26" spans="1:32">
      <c r="A26" s="94"/>
      <c r="B26" s="93" t="s">
        <v>1</v>
      </c>
      <c r="C26" s="97">
        <f>IFERROR(INDEX('All Transfers'!$N$16:$N$2999,IFERROR(MATCH('Source Plate'!$B26&amp;'Source Plate'!C$24,'All Transfers'!$E$16:$E$2999,0),"")),0)</f>
        <v>0</v>
      </c>
      <c r="D26" s="97">
        <f>IFERROR(INDEX('All Transfers'!$N$16:$N$2999,IFERROR(MATCH('Source Plate'!$B26&amp;'Source Plate'!D$24,'All Transfers'!$E$16:$E$2999,0),"")),0)</f>
        <v>0</v>
      </c>
      <c r="E26" s="97">
        <f>IFERROR(INDEX('All Transfers'!$N$16:$N$2999,IFERROR(MATCH('Source Plate'!$B26&amp;'Source Plate'!E$24,'All Transfers'!$E$16:$E$2999,0),"")),0)</f>
        <v>0</v>
      </c>
      <c r="F26" s="97">
        <f>IFERROR(INDEX('All Transfers'!$N$16:$N$2999,IFERROR(MATCH('Source Plate'!$B26&amp;'Source Plate'!F$24,'All Transfers'!$E$16:$E$2999,0),"")),0)</f>
        <v>0</v>
      </c>
      <c r="G26" s="97">
        <f>IFERROR(INDEX('All Transfers'!$N$16:$N$2999,IFERROR(MATCH('Source Plate'!$B26&amp;'Source Plate'!G$24,'All Transfers'!$E$16:$E$2999,0),"")),0)</f>
        <v>0</v>
      </c>
      <c r="H26" s="97">
        <f>IFERROR(INDEX('All Transfers'!$N$16:$N$2999,IFERROR(MATCH('Source Plate'!$B26&amp;'Source Plate'!H$24,'All Transfers'!$E$16:$E$2999,0),"")),0)</f>
        <v>0</v>
      </c>
      <c r="I26" s="97">
        <f>IFERROR(INDEX('All Transfers'!$N$16:$N$2999,IFERROR(MATCH('Source Plate'!$B26&amp;'Source Plate'!I$24,'All Transfers'!$E$16:$E$2999,0),"")),0)</f>
        <v>0</v>
      </c>
      <c r="J26" s="97">
        <f>IFERROR(INDEX('All Transfers'!$N$16:$N$2999,IFERROR(MATCH('Source Plate'!$B26&amp;'Source Plate'!J$24,'All Transfers'!$E$16:$E$2999,0),"")),0)</f>
        <v>0</v>
      </c>
      <c r="K26" s="97">
        <f>IFERROR(INDEX('All Transfers'!$N$16:$N$2999,IFERROR(MATCH('Source Plate'!$B26&amp;'Source Plate'!K$24,'All Transfers'!$E$16:$E$2999,0),"")),0)</f>
        <v>0</v>
      </c>
      <c r="L26" s="97">
        <f>IFERROR(INDEX('All Transfers'!$N$16:$N$2999,IFERROR(MATCH('Source Plate'!$B26&amp;'Source Plate'!L$24,'All Transfers'!$E$16:$E$2999,0),"")),0)</f>
        <v>0</v>
      </c>
      <c r="M26" s="97">
        <f>IFERROR(INDEX('All Transfers'!$N$16:$N$2999,IFERROR(MATCH('Source Plate'!$B26&amp;'Source Plate'!M$24,'All Transfers'!$E$16:$E$2999,0),"")),0)</f>
        <v>0</v>
      </c>
      <c r="N26" s="97">
        <f>IFERROR(INDEX('All Transfers'!$N$16:$N$2999,IFERROR(MATCH('Source Plate'!$B26&amp;'Source Plate'!N$24,'All Transfers'!$E$16:$E$2999,0),"")),0)</f>
        <v>0</v>
      </c>
      <c r="O26" s="97">
        <f>IFERROR(INDEX('All Transfers'!$N$16:$N$2999,IFERROR(MATCH('Source Plate'!$B26&amp;'Source Plate'!O$24,'All Transfers'!$E$16:$E$2999,0),"")),0)</f>
        <v>0</v>
      </c>
      <c r="P26" s="97">
        <f>IFERROR(INDEX('All Transfers'!$N$16:$N$2999,IFERROR(MATCH('Source Plate'!$B26&amp;'Source Plate'!P$24,'All Transfers'!$E$16:$E$2999,0),"")),0)</f>
        <v>0</v>
      </c>
      <c r="Q26" s="97">
        <f>IFERROR(INDEX('All Transfers'!$N$16:$N$2999,IFERROR(MATCH('Source Plate'!$B26&amp;'Source Plate'!Q$24,'All Transfers'!$E$16:$E$2999,0),"")),0)</f>
        <v>0</v>
      </c>
      <c r="R26" s="97">
        <f>IFERROR(INDEX('All Transfers'!$N$16:$N$2999,IFERROR(MATCH('Source Plate'!$B26&amp;'Source Plate'!R$24,'All Transfers'!$E$16:$E$2999,0),"")),0)</f>
        <v>0</v>
      </c>
      <c r="S26" s="97">
        <f>IFERROR(INDEX('All Transfers'!$N$16:$N$2999,IFERROR(MATCH('Source Plate'!$B26&amp;'Source Plate'!S$24,'All Transfers'!$E$16:$E$2999,0),"")),0)</f>
        <v>0</v>
      </c>
      <c r="T26" s="97">
        <f>IFERROR(INDEX('All Transfers'!$N$16:$N$2999,IFERROR(MATCH('Source Plate'!$B26&amp;'Source Plate'!T$24,'All Transfers'!$E$16:$E$2999,0),"")),0)</f>
        <v>0</v>
      </c>
      <c r="U26" s="97">
        <f>IFERROR(INDEX('All Transfers'!$N$16:$N$2999,IFERROR(MATCH('Source Plate'!$B26&amp;'Source Plate'!U$24,'All Transfers'!$E$16:$E$2999,0),"")),0)</f>
        <v>0</v>
      </c>
      <c r="V26" s="97">
        <f>IFERROR(INDEX('All Transfers'!$N$16:$N$2999,IFERROR(MATCH('Source Plate'!$B26&amp;'Source Plate'!V$24,'All Transfers'!$E$16:$E$2999,0),"")),0)</f>
        <v>0</v>
      </c>
      <c r="W26" s="97">
        <f>IFERROR(INDEX('All Transfers'!$N$16:$N$2999,IFERROR(MATCH('Source Plate'!$B26&amp;'Source Plate'!W$24,'All Transfers'!$E$16:$E$2999,0),"")),0)</f>
        <v>0</v>
      </c>
      <c r="X26" s="97">
        <f>IFERROR(INDEX('All Transfers'!$N$16:$N$2999,IFERROR(MATCH('Source Plate'!$B26&amp;'Source Plate'!X$24,'All Transfers'!$E$16:$E$2999,0),"")),0)</f>
        <v>0</v>
      </c>
      <c r="Y26" s="97">
        <f>IFERROR(INDEX('All Transfers'!$N$16:$N$2999,IFERROR(MATCH('Source Plate'!$B26&amp;'Source Plate'!Y$24,'All Transfers'!$E$16:$E$2999,0),"")),0)</f>
        <v>0</v>
      </c>
      <c r="Z26" s="97">
        <f>IFERROR(INDEX('All Transfers'!$N$16:$N$2999,IFERROR(MATCH('Source Plate'!$B26&amp;'Source Plate'!Z$24,'All Transfers'!$E$16:$E$2999,0),"")),0)</f>
        <v>0</v>
      </c>
      <c r="AA26" s="5"/>
      <c r="AB26" s="121"/>
      <c r="AC26" s="121"/>
      <c r="AD26" s="121"/>
      <c r="AE26" s="121"/>
      <c r="AF26" s="95"/>
    </row>
    <row r="27" spans="1:32">
      <c r="A27" s="94"/>
      <c r="B27" s="93" t="s">
        <v>2</v>
      </c>
      <c r="C27" s="97">
        <f>IFERROR(INDEX('All Transfers'!$N$16:$N$2999,IFERROR(MATCH('Source Plate'!$B27&amp;'Source Plate'!C$24,'All Transfers'!$E$16:$E$2999,0),"")),0)</f>
        <v>0</v>
      </c>
      <c r="D27" s="97">
        <f>IFERROR(INDEX('All Transfers'!$N$16:$N$2999,IFERROR(MATCH('Source Plate'!$B27&amp;'Source Plate'!D$24,'All Transfers'!$E$16:$E$2999,0),"")),0)</f>
        <v>0</v>
      </c>
      <c r="E27" s="97">
        <f>IFERROR(INDEX('All Transfers'!$N$16:$N$2999,IFERROR(MATCH('Source Plate'!$B27&amp;'Source Plate'!E$24,'All Transfers'!$E$16:$E$2999,0),"")),0)</f>
        <v>0</v>
      </c>
      <c r="F27" s="97">
        <f>IFERROR(INDEX('All Transfers'!$N$16:$N$2999,IFERROR(MATCH('Source Plate'!$B27&amp;'Source Plate'!F$24,'All Transfers'!$E$16:$E$2999,0),"")),0)</f>
        <v>0</v>
      </c>
      <c r="G27" s="97">
        <f>IFERROR(INDEX('All Transfers'!$N$16:$N$2999,IFERROR(MATCH('Source Plate'!$B27&amp;'Source Plate'!G$24,'All Transfers'!$E$16:$E$2999,0),"")),0)</f>
        <v>0</v>
      </c>
      <c r="H27" s="97">
        <f>IFERROR(INDEX('All Transfers'!$N$16:$N$2999,IFERROR(MATCH('Source Plate'!$B27&amp;'Source Plate'!H$24,'All Transfers'!$E$16:$E$2999,0),"")),0)</f>
        <v>0</v>
      </c>
      <c r="I27" s="97">
        <f>IFERROR(INDEX('All Transfers'!$N$16:$N$2999,IFERROR(MATCH('Source Plate'!$B27&amp;'Source Plate'!I$24,'All Transfers'!$E$16:$E$2999,0),"")),0)</f>
        <v>0</v>
      </c>
      <c r="J27" s="97">
        <f>IFERROR(INDEX('All Transfers'!$N$16:$N$2999,IFERROR(MATCH('Source Plate'!$B27&amp;'Source Plate'!J$24,'All Transfers'!$E$16:$E$2999,0),"")),0)</f>
        <v>0</v>
      </c>
      <c r="K27" s="97">
        <f>IFERROR(INDEX('All Transfers'!$N$16:$N$2999,IFERROR(MATCH('Source Plate'!$B27&amp;'Source Plate'!K$24,'All Transfers'!$E$16:$E$2999,0),"")),0)</f>
        <v>0</v>
      </c>
      <c r="L27" s="97">
        <f>IFERROR(INDEX('All Transfers'!$N$16:$N$2999,IFERROR(MATCH('Source Plate'!$B27&amp;'Source Plate'!L$24,'All Transfers'!$E$16:$E$2999,0),"")),0)</f>
        <v>0</v>
      </c>
      <c r="M27" s="97">
        <f>IFERROR(INDEX('All Transfers'!$N$16:$N$2999,IFERROR(MATCH('Source Plate'!$B27&amp;'Source Plate'!M$24,'All Transfers'!$E$16:$E$2999,0),"")),0)</f>
        <v>0</v>
      </c>
      <c r="N27" s="97">
        <f>IFERROR(INDEX('All Transfers'!$N$16:$N$2999,IFERROR(MATCH('Source Plate'!$B27&amp;'Source Plate'!N$24,'All Transfers'!$E$16:$E$2999,0),"")),0)</f>
        <v>0</v>
      </c>
      <c r="O27" s="97">
        <f>IFERROR(INDEX('All Transfers'!$N$16:$N$2999,IFERROR(MATCH('Source Plate'!$B27&amp;'Source Plate'!O$24,'All Transfers'!$E$16:$E$2999,0),"")),0)</f>
        <v>0</v>
      </c>
      <c r="P27" s="97">
        <f>IFERROR(INDEX('All Transfers'!$N$16:$N$2999,IFERROR(MATCH('Source Plate'!$B27&amp;'Source Plate'!P$24,'All Transfers'!$E$16:$E$2999,0),"")),0)</f>
        <v>0</v>
      </c>
      <c r="Q27" s="97">
        <f>IFERROR(INDEX('All Transfers'!$N$16:$N$2999,IFERROR(MATCH('Source Plate'!$B27&amp;'Source Plate'!Q$24,'All Transfers'!$E$16:$E$2999,0),"")),0)</f>
        <v>0</v>
      </c>
      <c r="R27" s="97">
        <f>IFERROR(INDEX('All Transfers'!$N$16:$N$2999,IFERROR(MATCH('Source Plate'!$B27&amp;'Source Plate'!R$24,'All Transfers'!$E$16:$E$2999,0),"")),0)</f>
        <v>0</v>
      </c>
      <c r="S27" s="97">
        <f>IFERROR(INDEX('All Transfers'!$N$16:$N$2999,IFERROR(MATCH('Source Plate'!$B27&amp;'Source Plate'!S$24,'All Transfers'!$E$16:$E$2999,0),"")),0)</f>
        <v>0</v>
      </c>
      <c r="T27" s="97">
        <f>IFERROR(INDEX('All Transfers'!$N$16:$N$2999,IFERROR(MATCH('Source Plate'!$B27&amp;'Source Plate'!T$24,'All Transfers'!$E$16:$E$2999,0),"")),0)</f>
        <v>0</v>
      </c>
      <c r="U27" s="97">
        <f>IFERROR(INDEX('All Transfers'!$N$16:$N$2999,IFERROR(MATCH('Source Plate'!$B27&amp;'Source Plate'!U$24,'All Transfers'!$E$16:$E$2999,0),"")),0)</f>
        <v>0</v>
      </c>
      <c r="V27" s="97">
        <f>IFERROR(INDEX('All Transfers'!$N$16:$N$2999,IFERROR(MATCH('Source Plate'!$B27&amp;'Source Plate'!V$24,'All Transfers'!$E$16:$E$2999,0),"")),0)</f>
        <v>0</v>
      </c>
      <c r="W27" s="97">
        <f>IFERROR(INDEX('All Transfers'!$N$16:$N$2999,IFERROR(MATCH('Source Plate'!$B27&amp;'Source Plate'!W$24,'All Transfers'!$E$16:$E$2999,0),"")),0)</f>
        <v>0</v>
      </c>
      <c r="X27" s="97">
        <f>IFERROR(INDEX('All Transfers'!$N$16:$N$2999,IFERROR(MATCH('Source Plate'!$B27&amp;'Source Plate'!X$24,'All Transfers'!$E$16:$E$2999,0),"")),0)</f>
        <v>0</v>
      </c>
      <c r="Y27" s="97">
        <f>IFERROR(INDEX('All Transfers'!$N$16:$N$2999,IFERROR(MATCH('Source Plate'!$B27&amp;'Source Plate'!Y$24,'All Transfers'!$E$16:$E$2999,0),"")),0)</f>
        <v>0</v>
      </c>
      <c r="Z27" s="97">
        <f>IFERROR(INDEX('All Transfers'!$N$16:$N$2999,IFERROR(MATCH('Source Plate'!$B27&amp;'Source Plate'!Z$24,'All Transfers'!$E$16:$E$2999,0),"")),0)</f>
        <v>0</v>
      </c>
      <c r="AA27" s="5"/>
      <c r="AB27" s="121"/>
      <c r="AC27" s="121"/>
      <c r="AD27" s="121"/>
      <c r="AE27" s="121"/>
      <c r="AF27" s="95"/>
    </row>
    <row r="28" spans="1:32">
      <c r="A28" s="94"/>
      <c r="B28" s="93" t="s">
        <v>3</v>
      </c>
      <c r="C28" s="97">
        <f>IFERROR(INDEX('All Transfers'!$N$16:$N$2999,IFERROR(MATCH('Source Plate'!$B28&amp;'Source Plate'!C$24,'All Transfers'!$E$16:$E$2999,0),"")),0)</f>
        <v>20000</v>
      </c>
      <c r="D28" s="97">
        <f>IFERROR(INDEX('All Transfers'!$N$16:$N$2999,IFERROR(MATCH('Source Plate'!$B28&amp;'Source Plate'!D$24,'All Transfers'!$E$16:$E$2999,0),"")),0)</f>
        <v>110</v>
      </c>
      <c r="E28" s="97">
        <f>IFERROR(INDEX('All Transfers'!$N$16:$N$2999,IFERROR(MATCH('Source Plate'!$B28&amp;'Source Plate'!E$24,'All Transfers'!$E$16:$E$2999,0),"")),0)</f>
        <v>0.15</v>
      </c>
      <c r="F28" s="97">
        <f>IFERROR(INDEX('All Transfers'!$N$16:$N$2999,IFERROR(MATCH('Source Plate'!$B28&amp;'Source Plate'!F$24,'All Transfers'!$E$16:$E$2999,0),"")),0)</f>
        <v>0</v>
      </c>
      <c r="G28" s="97">
        <f>IFERROR(INDEX('All Transfers'!$N$16:$N$2999,IFERROR(MATCH('Source Plate'!$B28&amp;'Source Plate'!G$24,'All Transfers'!$E$16:$E$2999,0),"")),0)</f>
        <v>0</v>
      </c>
      <c r="H28" s="97">
        <f>IFERROR(INDEX('All Transfers'!$N$16:$N$2999,IFERROR(MATCH('Source Plate'!$B28&amp;'Source Plate'!H$24,'All Transfers'!$E$16:$E$2999,0),"")),0)</f>
        <v>0</v>
      </c>
      <c r="I28" s="97">
        <f>IFERROR(INDEX('All Transfers'!$N$16:$N$2999,IFERROR(MATCH('Source Plate'!$B28&amp;'Source Plate'!I$24,'All Transfers'!$E$16:$E$2999,0),"")),0)</f>
        <v>0</v>
      </c>
      <c r="J28" s="97">
        <f>IFERROR(INDEX('All Transfers'!$N$16:$N$2999,IFERROR(MATCH('Source Plate'!$B28&amp;'Source Plate'!J$24,'All Transfers'!$E$16:$E$2999,0),"")),0)</f>
        <v>0</v>
      </c>
      <c r="K28" s="97">
        <f>IFERROR(INDEX('All Transfers'!$N$16:$N$2999,IFERROR(MATCH('Source Plate'!$B28&amp;'Source Plate'!K$24,'All Transfers'!$E$16:$E$2999,0),"")),0)</f>
        <v>0</v>
      </c>
      <c r="L28" s="97">
        <f>IFERROR(INDEX('All Transfers'!$N$16:$N$2999,IFERROR(MATCH('Source Plate'!$B28&amp;'Source Plate'!L$24,'All Transfers'!$E$16:$E$2999,0),"")),0)</f>
        <v>0</v>
      </c>
      <c r="M28" s="97">
        <f>IFERROR(INDEX('All Transfers'!$N$16:$N$2999,IFERROR(MATCH('Source Plate'!$B28&amp;'Source Plate'!M$24,'All Transfers'!$E$16:$E$2999,0),"")),0)</f>
        <v>0</v>
      </c>
      <c r="N28" s="97">
        <f>IFERROR(INDEX('All Transfers'!$N$16:$N$2999,IFERROR(MATCH('Source Plate'!$B28&amp;'Source Plate'!N$24,'All Transfers'!$E$16:$E$2999,0),"")),0)</f>
        <v>0</v>
      </c>
      <c r="O28" s="97">
        <f>IFERROR(INDEX('All Transfers'!$N$16:$N$2999,IFERROR(MATCH('Source Plate'!$B28&amp;'Source Plate'!O$24,'All Transfers'!$E$16:$E$2999,0),"")),0)</f>
        <v>0</v>
      </c>
      <c r="P28" s="97">
        <f>IFERROR(INDEX('All Transfers'!$N$16:$N$2999,IFERROR(MATCH('Source Plate'!$B28&amp;'Source Plate'!P$24,'All Transfers'!$E$16:$E$2999,0),"")),0)</f>
        <v>0</v>
      </c>
      <c r="Q28" s="97">
        <f>IFERROR(INDEX('All Transfers'!$N$16:$N$2999,IFERROR(MATCH('Source Plate'!$B28&amp;'Source Plate'!Q$24,'All Transfers'!$E$16:$E$2999,0),"")),0)</f>
        <v>0</v>
      </c>
      <c r="R28" s="97">
        <f>IFERROR(INDEX('All Transfers'!$N$16:$N$2999,IFERROR(MATCH('Source Plate'!$B28&amp;'Source Plate'!R$24,'All Transfers'!$E$16:$E$2999,0),"")),0)</f>
        <v>0</v>
      </c>
      <c r="S28" s="97">
        <f>IFERROR(INDEX('All Transfers'!$N$16:$N$2999,IFERROR(MATCH('Source Plate'!$B28&amp;'Source Plate'!S$24,'All Transfers'!$E$16:$E$2999,0),"")),0)</f>
        <v>0</v>
      </c>
      <c r="T28" s="97">
        <f>IFERROR(INDEX('All Transfers'!$N$16:$N$2999,IFERROR(MATCH('Source Plate'!$B28&amp;'Source Plate'!T$24,'All Transfers'!$E$16:$E$2999,0),"")),0)</f>
        <v>0</v>
      </c>
      <c r="U28" s="97">
        <f>IFERROR(INDEX('All Transfers'!$N$16:$N$2999,IFERROR(MATCH('Source Plate'!$B28&amp;'Source Plate'!U$24,'All Transfers'!$E$16:$E$2999,0),"")),0)</f>
        <v>0</v>
      </c>
      <c r="V28" s="97">
        <f>IFERROR(INDEX('All Transfers'!$N$16:$N$2999,IFERROR(MATCH('Source Plate'!$B28&amp;'Source Plate'!V$24,'All Transfers'!$E$16:$E$2999,0),"")),0)</f>
        <v>0</v>
      </c>
      <c r="W28" s="97">
        <f>IFERROR(INDEX('All Transfers'!$N$16:$N$2999,IFERROR(MATCH('Source Plate'!$B28&amp;'Source Plate'!W$24,'All Transfers'!$E$16:$E$2999,0),"")),0)</f>
        <v>0</v>
      </c>
      <c r="X28" s="97">
        <f>IFERROR(INDEX('All Transfers'!$N$16:$N$2999,IFERROR(MATCH('Source Plate'!$B28&amp;'Source Plate'!X$24,'All Transfers'!$E$16:$E$2999,0),"")),0)</f>
        <v>0</v>
      </c>
      <c r="Y28" s="97">
        <f>IFERROR(INDEX('All Transfers'!$N$16:$N$2999,IFERROR(MATCH('Source Plate'!$B28&amp;'Source Plate'!Y$24,'All Transfers'!$E$16:$E$2999,0),"")),0)</f>
        <v>0</v>
      </c>
      <c r="Z28" s="97">
        <f>IFERROR(INDEX('All Transfers'!$N$16:$N$2999,IFERROR(MATCH('Source Plate'!$B28&amp;'Source Plate'!Z$24,'All Transfers'!$E$16:$E$2999,0),"")),0)</f>
        <v>0</v>
      </c>
      <c r="AA28" s="5"/>
      <c r="AB28" s="121"/>
      <c r="AC28" s="121"/>
      <c r="AD28" s="121"/>
      <c r="AE28" s="121"/>
      <c r="AF28" s="95"/>
    </row>
    <row r="29" spans="1:32">
      <c r="A29" s="94"/>
      <c r="B29" s="93" t="s">
        <v>4</v>
      </c>
      <c r="C29" s="97">
        <f>IFERROR(INDEX('All Transfers'!$N$16:$N$2999,IFERROR(MATCH('Source Plate'!$B29&amp;'Source Plate'!C$24,'All Transfers'!$E$16:$E$2999,0),"")),0)</f>
        <v>0</v>
      </c>
      <c r="D29" s="97">
        <f>IFERROR(INDEX('All Transfers'!$N$16:$N$2999,IFERROR(MATCH('Source Plate'!$B29&amp;'Source Plate'!D$24,'All Transfers'!$E$16:$E$2999,0),"")),0)</f>
        <v>0</v>
      </c>
      <c r="E29" s="97">
        <f>IFERROR(INDEX('All Transfers'!$N$16:$N$2999,IFERROR(MATCH('Source Plate'!$B29&amp;'Source Plate'!E$24,'All Transfers'!$E$16:$E$2999,0),"")),0)</f>
        <v>0</v>
      </c>
      <c r="F29" s="97">
        <f>IFERROR(INDEX('All Transfers'!$N$16:$N$2999,IFERROR(MATCH('Source Plate'!$B29&amp;'Source Plate'!F$24,'All Transfers'!$E$16:$E$2999,0),"")),0)</f>
        <v>0</v>
      </c>
      <c r="G29" s="97">
        <f>IFERROR(INDEX('All Transfers'!$N$16:$N$2999,IFERROR(MATCH('Source Plate'!$B29&amp;'Source Plate'!G$24,'All Transfers'!$E$16:$E$2999,0),"")),0)</f>
        <v>0</v>
      </c>
      <c r="H29" s="97">
        <f>IFERROR(INDEX('All Transfers'!$N$16:$N$2999,IFERROR(MATCH('Source Plate'!$B29&amp;'Source Plate'!H$24,'All Transfers'!$E$16:$E$2999,0),"")),0)</f>
        <v>0</v>
      </c>
      <c r="I29" s="97">
        <f>IFERROR(INDEX('All Transfers'!$N$16:$N$2999,IFERROR(MATCH('Source Plate'!$B29&amp;'Source Plate'!I$24,'All Transfers'!$E$16:$E$2999,0),"")),0)</f>
        <v>0</v>
      </c>
      <c r="J29" s="97">
        <f>IFERROR(INDEX('All Transfers'!$N$16:$N$2999,IFERROR(MATCH('Source Plate'!$B29&amp;'Source Plate'!J$24,'All Transfers'!$E$16:$E$2999,0),"")),0)</f>
        <v>0</v>
      </c>
      <c r="K29" s="97">
        <f>IFERROR(INDEX('All Transfers'!$N$16:$N$2999,IFERROR(MATCH('Source Plate'!$B29&amp;'Source Plate'!K$24,'All Transfers'!$E$16:$E$2999,0),"")),0)</f>
        <v>0</v>
      </c>
      <c r="L29" s="97">
        <f>IFERROR(INDEX('All Transfers'!$N$16:$N$2999,IFERROR(MATCH('Source Plate'!$B29&amp;'Source Plate'!L$24,'All Transfers'!$E$16:$E$2999,0),"")),0)</f>
        <v>0</v>
      </c>
      <c r="M29" s="97">
        <f>IFERROR(INDEX('All Transfers'!$N$16:$N$2999,IFERROR(MATCH('Source Plate'!$B29&amp;'Source Plate'!M$24,'All Transfers'!$E$16:$E$2999,0),"")),0)</f>
        <v>0</v>
      </c>
      <c r="N29" s="97">
        <f>IFERROR(INDEX('All Transfers'!$N$16:$N$2999,IFERROR(MATCH('Source Plate'!$B29&amp;'Source Plate'!N$24,'All Transfers'!$E$16:$E$2999,0),"")),0)</f>
        <v>0</v>
      </c>
      <c r="O29" s="97">
        <f>IFERROR(INDEX('All Transfers'!$N$16:$N$2999,IFERROR(MATCH('Source Plate'!$B29&amp;'Source Plate'!O$24,'All Transfers'!$E$16:$E$2999,0),"")),0)</f>
        <v>0</v>
      </c>
      <c r="P29" s="97">
        <f>IFERROR(INDEX('All Transfers'!$N$16:$N$2999,IFERROR(MATCH('Source Plate'!$B29&amp;'Source Plate'!P$24,'All Transfers'!$E$16:$E$2999,0),"")),0)</f>
        <v>0</v>
      </c>
      <c r="Q29" s="97">
        <f>IFERROR(INDEX('All Transfers'!$N$16:$N$2999,IFERROR(MATCH('Source Plate'!$B29&amp;'Source Plate'!Q$24,'All Transfers'!$E$16:$E$2999,0),"")),0)</f>
        <v>0</v>
      </c>
      <c r="R29" s="97">
        <f>IFERROR(INDEX('All Transfers'!$N$16:$N$2999,IFERROR(MATCH('Source Plate'!$B29&amp;'Source Plate'!R$24,'All Transfers'!$E$16:$E$2999,0),"")),0)</f>
        <v>0</v>
      </c>
      <c r="S29" s="97">
        <f>IFERROR(INDEX('All Transfers'!$N$16:$N$2999,IFERROR(MATCH('Source Plate'!$B29&amp;'Source Plate'!S$24,'All Transfers'!$E$16:$E$2999,0),"")),0)</f>
        <v>0</v>
      </c>
      <c r="T29" s="97">
        <f>IFERROR(INDEX('All Transfers'!$N$16:$N$2999,IFERROR(MATCH('Source Plate'!$B29&amp;'Source Plate'!T$24,'All Transfers'!$E$16:$E$2999,0),"")),0)</f>
        <v>0</v>
      </c>
      <c r="U29" s="97">
        <f>IFERROR(INDEX('All Transfers'!$N$16:$N$2999,IFERROR(MATCH('Source Plate'!$B29&amp;'Source Plate'!U$24,'All Transfers'!$E$16:$E$2999,0),"")),0)</f>
        <v>0</v>
      </c>
      <c r="V29" s="97">
        <f>IFERROR(INDEX('All Transfers'!$N$16:$N$2999,IFERROR(MATCH('Source Plate'!$B29&amp;'Source Plate'!V$24,'All Transfers'!$E$16:$E$2999,0),"")),0)</f>
        <v>0</v>
      </c>
      <c r="W29" s="97">
        <f>IFERROR(INDEX('All Transfers'!$N$16:$N$2999,IFERROR(MATCH('Source Plate'!$B29&amp;'Source Plate'!W$24,'All Transfers'!$E$16:$E$2999,0),"")),0)</f>
        <v>0</v>
      </c>
      <c r="X29" s="97">
        <f>IFERROR(INDEX('All Transfers'!$N$16:$N$2999,IFERROR(MATCH('Source Plate'!$B29&amp;'Source Plate'!X$24,'All Transfers'!$E$16:$E$2999,0),"")),0)</f>
        <v>0</v>
      </c>
      <c r="Y29" s="97">
        <f>IFERROR(INDEX('All Transfers'!$N$16:$N$2999,IFERROR(MATCH('Source Plate'!$B29&amp;'Source Plate'!Y$24,'All Transfers'!$E$16:$E$2999,0),"")),0)</f>
        <v>0</v>
      </c>
      <c r="Z29" s="97">
        <f>IFERROR(INDEX('All Transfers'!$N$16:$N$2999,IFERROR(MATCH('Source Plate'!$B29&amp;'Source Plate'!Z$24,'All Transfers'!$E$16:$E$2999,0),"")),0)</f>
        <v>0</v>
      </c>
      <c r="AA29" s="5"/>
      <c r="AB29" s="121"/>
      <c r="AC29" s="121"/>
      <c r="AD29" s="121"/>
      <c r="AE29" s="121"/>
      <c r="AF29" s="95"/>
    </row>
    <row r="30" spans="1:32">
      <c r="A30" s="94"/>
      <c r="B30" s="93" t="s">
        <v>5</v>
      </c>
      <c r="C30" s="97">
        <f>IFERROR(INDEX('All Transfers'!$N$16:$N$2999,IFERROR(MATCH('Source Plate'!$B30&amp;'Source Plate'!C$24,'All Transfers'!$E$16:$E$2999,0),"")),0)</f>
        <v>0</v>
      </c>
      <c r="D30" s="97">
        <f>IFERROR(INDEX('All Transfers'!$N$16:$N$2999,IFERROR(MATCH('Source Plate'!$B30&amp;'Source Plate'!D$24,'All Transfers'!$E$16:$E$2999,0),"")),0)</f>
        <v>0</v>
      </c>
      <c r="E30" s="97">
        <f>IFERROR(INDEX('All Transfers'!$N$16:$N$2999,IFERROR(MATCH('Source Plate'!$B30&amp;'Source Plate'!E$24,'All Transfers'!$E$16:$E$2999,0),"")),0)</f>
        <v>0</v>
      </c>
      <c r="F30" s="97">
        <f>IFERROR(INDEX('All Transfers'!$N$16:$N$2999,IFERROR(MATCH('Source Plate'!$B30&amp;'Source Plate'!F$24,'All Transfers'!$E$16:$E$2999,0),"")),0)</f>
        <v>0</v>
      </c>
      <c r="G30" s="97">
        <f>IFERROR(INDEX('All Transfers'!$N$16:$N$2999,IFERROR(MATCH('Source Plate'!$B30&amp;'Source Plate'!G$24,'All Transfers'!$E$16:$E$2999,0),"")),0)</f>
        <v>0</v>
      </c>
      <c r="H30" s="97">
        <f>IFERROR(INDEX('All Transfers'!$N$16:$N$2999,IFERROR(MATCH('Source Plate'!$B30&amp;'Source Plate'!H$24,'All Transfers'!$E$16:$E$2999,0),"")),0)</f>
        <v>0</v>
      </c>
      <c r="I30" s="97">
        <f>IFERROR(INDEX('All Transfers'!$N$16:$N$2999,IFERROR(MATCH('Source Plate'!$B30&amp;'Source Plate'!I$24,'All Transfers'!$E$16:$E$2999,0),"")),0)</f>
        <v>0</v>
      </c>
      <c r="J30" s="97">
        <f>IFERROR(INDEX('All Transfers'!$N$16:$N$2999,IFERROR(MATCH('Source Plate'!$B30&amp;'Source Plate'!J$24,'All Transfers'!$E$16:$E$2999,0),"")),0)</f>
        <v>0</v>
      </c>
      <c r="K30" s="97">
        <f>IFERROR(INDEX('All Transfers'!$N$16:$N$2999,IFERROR(MATCH('Source Plate'!$B30&amp;'Source Plate'!K$24,'All Transfers'!$E$16:$E$2999,0),"")),0)</f>
        <v>0</v>
      </c>
      <c r="L30" s="97">
        <f>IFERROR(INDEX('All Transfers'!$N$16:$N$2999,IFERROR(MATCH('Source Plate'!$B30&amp;'Source Plate'!L$24,'All Transfers'!$E$16:$E$2999,0),"")),0)</f>
        <v>0</v>
      </c>
      <c r="M30" s="97">
        <f>IFERROR(INDEX('All Transfers'!$N$16:$N$2999,IFERROR(MATCH('Source Plate'!$B30&amp;'Source Plate'!M$24,'All Transfers'!$E$16:$E$2999,0),"")),0)</f>
        <v>0</v>
      </c>
      <c r="N30" s="97">
        <f>IFERROR(INDEX('All Transfers'!$N$16:$N$2999,IFERROR(MATCH('Source Plate'!$B30&amp;'Source Plate'!N$24,'All Transfers'!$E$16:$E$2999,0),"")),0)</f>
        <v>0</v>
      </c>
      <c r="O30" s="97">
        <f>IFERROR(INDEX('All Transfers'!$N$16:$N$2999,IFERROR(MATCH('Source Plate'!$B30&amp;'Source Plate'!O$24,'All Transfers'!$E$16:$E$2999,0),"")),0)</f>
        <v>0</v>
      </c>
      <c r="P30" s="97">
        <f>IFERROR(INDEX('All Transfers'!$N$16:$N$2999,IFERROR(MATCH('Source Plate'!$B30&amp;'Source Plate'!P$24,'All Transfers'!$E$16:$E$2999,0),"")),0)</f>
        <v>0</v>
      </c>
      <c r="Q30" s="97">
        <f>IFERROR(INDEX('All Transfers'!$N$16:$N$2999,IFERROR(MATCH('Source Plate'!$B30&amp;'Source Plate'!Q$24,'All Transfers'!$E$16:$E$2999,0),"")),0)</f>
        <v>0</v>
      </c>
      <c r="R30" s="97">
        <f>IFERROR(INDEX('All Transfers'!$N$16:$N$2999,IFERROR(MATCH('Source Plate'!$B30&amp;'Source Plate'!R$24,'All Transfers'!$E$16:$E$2999,0),"")),0)</f>
        <v>0</v>
      </c>
      <c r="S30" s="97">
        <f>IFERROR(INDEX('All Transfers'!$N$16:$N$2999,IFERROR(MATCH('Source Plate'!$B30&amp;'Source Plate'!S$24,'All Transfers'!$E$16:$E$2999,0),"")),0)</f>
        <v>0</v>
      </c>
      <c r="T30" s="97">
        <f>IFERROR(INDEX('All Transfers'!$N$16:$N$2999,IFERROR(MATCH('Source Plate'!$B30&amp;'Source Plate'!T$24,'All Transfers'!$E$16:$E$2999,0),"")),0)</f>
        <v>0</v>
      </c>
      <c r="U30" s="97">
        <f>IFERROR(INDEX('All Transfers'!$N$16:$N$2999,IFERROR(MATCH('Source Plate'!$B30&amp;'Source Plate'!U$24,'All Transfers'!$E$16:$E$2999,0),"")),0)</f>
        <v>0</v>
      </c>
      <c r="V30" s="97">
        <f>IFERROR(INDEX('All Transfers'!$N$16:$N$2999,IFERROR(MATCH('Source Plate'!$B30&amp;'Source Plate'!V$24,'All Transfers'!$E$16:$E$2999,0),"")),0)</f>
        <v>0</v>
      </c>
      <c r="W30" s="97">
        <f>IFERROR(INDEX('All Transfers'!$N$16:$N$2999,IFERROR(MATCH('Source Plate'!$B30&amp;'Source Plate'!W$24,'All Transfers'!$E$16:$E$2999,0),"")),0)</f>
        <v>0</v>
      </c>
      <c r="X30" s="97">
        <f>IFERROR(INDEX('All Transfers'!$N$16:$N$2999,IFERROR(MATCH('Source Plate'!$B30&amp;'Source Plate'!X$24,'All Transfers'!$E$16:$E$2999,0),"")),0)</f>
        <v>0</v>
      </c>
      <c r="Y30" s="97">
        <f>IFERROR(INDEX('All Transfers'!$N$16:$N$2999,IFERROR(MATCH('Source Plate'!$B30&amp;'Source Plate'!Y$24,'All Transfers'!$E$16:$E$2999,0),"")),0)</f>
        <v>0</v>
      </c>
      <c r="Z30" s="97">
        <f>IFERROR(INDEX('All Transfers'!$N$16:$N$2999,IFERROR(MATCH('Source Plate'!$B30&amp;'Source Plate'!Z$24,'All Transfers'!$E$16:$E$2999,0),"")),0)</f>
        <v>0</v>
      </c>
      <c r="AA30" s="5"/>
      <c r="AB30" s="121"/>
      <c r="AC30" s="121"/>
      <c r="AD30" s="121"/>
      <c r="AE30" s="121"/>
      <c r="AF30" s="95"/>
    </row>
    <row r="31" spans="1:32">
      <c r="A31" s="94"/>
      <c r="B31" s="93" t="s">
        <v>6</v>
      </c>
      <c r="C31" s="97">
        <f>IFERROR(INDEX('All Transfers'!$N$16:$N$2999,IFERROR(MATCH('Source Plate'!$B31&amp;'Source Plate'!C$24,'All Transfers'!$E$16:$E$2999,0),"")),0)</f>
        <v>0</v>
      </c>
      <c r="D31" s="97">
        <f>IFERROR(INDEX('All Transfers'!$N$16:$N$2999,IFERROR(MATCH('Source Plate'!$B31&amp;'Source Plate'!D$24,'All Transfers'!$E$16:$E$2999,0),"")),0)</f>
        <v>0</v>
      </c>
      <c r="E31" s="97">
        <f>IFERROR(INDEX('All Transfers'!$N$16:$N$2999,IFERROR(MATCH('Source Plate'!$B31&amp;'Source Plate'!E$24,'All Transfers'!$E$16:$E$2999,0),"")),0)</f>
        <v>0</v>
      </c>
      <c r="F31" s="97">
        <f>IFERROR(INDEX('All Transfers'!$N$16:$N$2999,IFERROR(MATCH('Source Plate'!$B31&amp;'Source Plate'!F$24,'All Transfers'!$E$16:$E$2999,0),"")),0)</f>
        <v>0</v>
      </c>
      <c r="G31" s="97">
        <f>IFERROR(INDEX('All Transfers'!$N$16:$N$2999,IFERROR(MATCH('Source Plate'!$B31&amp;'Source Plate'!G$24,'All Transfers'!$E$16:$E$2999,0),"")),0)</f>
        <v>0</v>
      </c>
      <c r="H31" s="97">
        <f>IFERROR(INDEX('All Transfers'!$N$16:$N$2999,IFERROR(MATCH('Source Plate'!$B31&amp;'Source Plate'!H$24,'All Transfers'!$E$16:$E$2999,0),"")),0)</f>
        <v>0</v>
      </c>
      <c r="I31" s="97">
        <f>IFERROR(INDEX('All Transfers'!$N$16:$N$2999,IFERROR(MATCH('Source Plate'!$B31&amp;'Source Plate'!I$24,'All Transfers'!$E$16:$E$2999,0),"")),0)</f>
        <v>0</v>
      </c>
      <c r="J31" s="97">
        <f>IFERROR(INDEX('All Transfers'!$N$16:$N$2999,IFERROR(MATCH('Source Plate'!$B31&amp;'Source Plate'!J$24,'All Transfers'!$E$16:$E$2999,0),"")),0)</f>
        <v>0</v>
      </c>
      <c r="K31" s="97">
        <f>IFERROR(INDEX('All Transfers'!$N$16:$N$2999,IFERROR(MATCH('Source Plate'!$B31&amp;'Source Plate'!K$24,'All Transfers'!$E$16:$E$2999,0),"")),0)</f>
        <v>0</v>
      </c>
      <c r="L31" s="97">
        <f>IFERROR(INDEX('All Transfers'!$N$16:$N$2999,IFERROR(MATCH('Source Plate'!$B31&amp;'Source Plate'!L$24,'All Transfers'!$E$16:$E$2999,0),"")),0)</f>
        <v>0</v>
      </c>
      <c r="M31" s="97">
        <f>IFERROR(INDEX('All Transfers'!$N$16:$N$2999,IFERROR(MATCH('Source Plate'!$B31&amp;'Source Plate'!M$24,'All Transfers'!$E$16:$E$2999,0),"")),0)</f>
        <v>0</v>
      </c>
      <c r="N31" s="97">
        <f>IFERROR(INDEX('All Transfers'!$N$16:$N$2999,IFERROR(MATCH('Source Plate'!$B31&amp;'Source Plate'!N$24,'All Transfers'!$E$16:$E$2999,0),"")),0)</f>
        <v>0</v>
      </c>
      <c r="O31" s="97">
        <f>IFERROR(INDEX('All Transfers'!$N$16:$N$2999,IFERROR(MATCH('Source Plate'!$B31&amp;'Source Plate'!O$24,'All Transfers'!$E$16:$E$2999,0),"")),0)</f>
        <v>0</v>
      </c>
      <c r="P31" s="97">
        <f>IFERROR(INDEX('All Transfers'!$N$16:$N$2999,IFERROR(MATCH('Source Plate'!$B31&amp;'Source Plate'!P$24,'All Transfers'!$E$16:$E$2999,0),"")),0)</f>
        <v>0</v>
      </c>
      <c r="Q31" s="97">
        <f>IFERROR(INDEX('All Transfers'!$N$16:$N$2999,IFERROR(MATCH('Source Plate'!$B31&amp;'Source Plate'!Q$24,'All Transfers'!$E$16:$E$2999,0),"")),0)</f>
        <v>0</v>
      </c>
      <c r="R31" s="97">
        <f>IFERROR(INDEX('All Transfers'!$N$16:$N$2999,IFERROR(MATCH('Source Plate'!$B31&amp;'Source Plate'!R$24,'All Transfers'!$E$16:$E$2999,0),"")),0)</f>
        <v>0</v>
      </c>
      <c r="S31" s="97">
        <f>IFERROR(INDEX('All Transfers'!$N$16:$N$2999,IFERROR(MATCH('Source Plate'!$B31&amp;'Source Plate'!S$24,'All Transfers'!$E$16:$E$2999,0),"")),0)</f>
        <v>0</v>
      </c>
      <c r="T31" s="97">
        <f>IFERROR(INDEX('All Transfers'!$N$16:$N$2999,IFERROR(MATCH('Source Plate'!$B31&amp;'Source Plate'!T$24,'All Transfers'!$E$16:$E$2999,0),"")),0)</f>
        <v>0</v>
      </c>
      <c r="U31" s="97">
        <f>IFERROR(INDEX('All Transfers'!$N$16:$N$2999,IFERROR(MATCH('Source Plate'!$B31&amp;'Source Plate'!U$24,'All Transfers'!$E$16:$E$2999,0),"")),0)</f>
        <v>0</v>
      </c>
      <c r="V31" s="97">
        <f>IFERROR(INDEX('All Transfers'!$N$16:$N$2999,IFERROR(MATCH('Source Plate'!$B31&amp;'Source Plate'!V$24,'All Transfers'!$E$16:$E$2999,0),"")),0)</f>
        <v>0</v>
      </c>
      <c r="W31" s="97">
        <f>IFERROR(INDEX('All Transfers'!$N$16:$N$2999,IFERROR(MATCH('Source Plate'!$B31&amp;'Source Plate'!W$24,'All Transfers'!$E$16:$E$2999,0),"")),0)</f>
        <v>0</v>
      </c>
      <c r="X31" s="97">
        <f>IFERROR(INDEX('All Transfers'!$N$16:$N$2999,IFERROR(MATCH('Source Plate'!$B31&amp;'Source Plate'!X$24,'All Transfers'!$E$16:$E$2999,0),"")),0)</f>
        <v>0</v>
      </c>
      <c r="Y31" s="97">
        <f>IFERROR(INDEX('All Transfers'!$N$16:$N$2999,IFERROR(MATCH('Source Plate'!$B31&amp;'Source Plate'!Y$24,'All Transfers'!$E$16:$E$2999,0),"")),0)</f>
        <v>0</v>
      </c>
      <c r="Z31" s="97">
        <f>IFERROR(INDEX('All Transfers'!$N$16:$N$2999,IFERROR(MATCH('Source Plate'!$B31&amp;'Source Plate'!Z$24,'All Transfers'!$E$16:$E$2999,0),"")),0)</f>
        <v>0</v>
      </c>
      <c r="AA31" s="5"/>
      <c r="AB31" s="121"/>
      <c r="AC31" s="121"/>
      <c r="AD31" s="121"/>
      <c r="AE31" s="121"/>
      <c r="AF31" s="95"/>
    </row>
    <row r="32" spans="1:32">
      <c r="A32" s="94"/>
      <c r="B32" s="93" t="s">
        <v>7</v>
      </c>
      <c r="C32" s="97">
        <f>IFERROR(INDEX('All Transfers'!$N$16:$N$2999,IFERROR(MATCH('Source Plate'!$B32&amp;'Source Plate'!C$24,'All Transfers'!$E$16:$E$2999,0),"")),0)</f>
        <v>25000</v>
      </c>
      <c r="D32" s="97">
        <f>IFERROR(INDEX('All Transfers'!$N$16:$N$2999,IFERROR(MATCH('Source Plate'!$B32&amp;'Source Plate'!D$24,'All Transfers'!$E$16:$E$2999,0),"")),0)</f>
        <v>25000</v>
      </c>
      <c r="E32" s="97">
        <f>IFERROR(INDEX('All Transfers'!$N$16:$N$2999,IFERROR(MATCH('Source Plate'!$B32&amp;'Source Plate'!E$24,'All Transfers'!$E$16:$E$2999,0),"")),0)</f>
        <v>330</v>
      </c>
      <c r="F32" s="97">
        <f>IFERROR(INDEX('All Transfers'!$N$16:$N$2999,IFERROR(MATCH('Source Plate'!$B32&amp;'Source Plate'!F$24,'All Transfers'!$E$16:$E$2999,0),"")),0)</f>
        <v>330</v>
      </c>
      <c r="G32" s="97">
        <f>IFERROR(INDEX('All Transfers'!$N$16:$N$2999,IFERROR(MATCH('Source Plate'!$B32&amp;'Source Plate'!G$24,'All Transfers'!$E$16:$E$2999,0),"")),0)</f>
        <v>0.45</v>
      </c>
      <c r="H32" s="97">
        <f>IFERROR(INDEX('All Transfers'!$N$16:$N$2999,IFERROR(MATCH('Source Plate'!$B32&amp;'Source Plate'!H$24,'All Transfers'!$E$16:$E$2999,0),"")),0)</f>
        <v>0.45</v>
      </c>
      <c r="I32" s="97">
        <f>IFERROR(INDEX('All Transfers'!$N$16:$N$2999,IFERROR(MATCH('Source Plate'!$B32&amp;'Source Plate'!I$24,'All Transfers'!$E$16:$E$2999,0),"")),0)</f>
        <v>0</v>
      </c>
      <c r="J32" s="97">
        <f>IFERROR(INDEX('All Transfers'!$N$16:$N$2999,IFERROR(MATCH('Source Plate'!$B32&amp;'Source Plate'!J$24,'All Transfers'!$E$16:$E$2999,0),"")),0)</f>
        <v>0</v>
      </c>
      <c r="K32" s="97">
        <f>IFERROR(INDEX('All Transfers'!$N$16:$N$2999,IFERROR(MATCH('Source Plate'!$B32&amp;'Source Plate'!K$24,'All Transfers'!$E$16:$E$2999,0),"")),0)</f>
        <v>0</v>
      </c>
      <c r="L32" s="97">
        <f>IFERROR(INDEX('All Transfers'!$N$16:$N$2999,IFERROR(MATCH('Source Plate'!$B32&amp;'Source Plate'!L$24,'All Transfers'!$E$16:$E$2999,0),"")),0)</f>
        <v>0</v>
      </c>
      <c r="M32" s="97">
        <f>IFERROR(INDEX('All Transfers'!$N$16:$N$2999,IFERROR(MATCH('Source Plate'!$B32&amp;'Source Plate'!M$24,'All Transfers'!$E$16:$E$2999,0),"")),0)</f>
        <v>0</v>
      </c>
      <c r="N32" s="97">
        <f>IFERROR(INDEX('All Transfers'!$N$16:$N$2999,IFERROR(MATCH('Source Plate'!$B32&amp;'Source Plate'!N$24,'All Transfers'!$E$16:$E$2999,0),"")),0)</f>
        <v>0</v>
      </c>
      <c r="O32" s="97">
        <f>IFERROR(INDEX('All Transfers'!$N$16:$N$2999,IFERROR(MATCH('Source Plate'!$B32&amp;'Source Plate'!O$24,'All Transfers'!$E$16:$E$2999,0),"")),0)</f>
        <v>0</v>
      </c>
      <c r="P32" s="97">
        <f>IFERROR(INDEX('All Transfers'!$N$16:$N$2999,IFERROR(MATCH('Source Plate'!$B32&amp;'Source Plate'!P$24,'All Transfers'!$E$16:$E$2999,0),"")),0)</f>
        <v>0</v>
      </c>
      <c r="Q32" s="97">
        <f>IFERROR(INDEX('All Transfers'!$N$16:$N$2999,IFERROR(MATCH('Source Plate'!$B32&amp;'Source Plate'!Q$24,'All Transfers'!$E$16:$E$2999,0),"")),0)</f>
        <v>0</v>
      </c>
      <c r="R32" s="97">
        <f>IFERROR(INDEX('All Transfers'!$N$16:$N$2999,IFERROR(MATCH('Source Plate'!$B32&amp;'Source Plate'!R$24,'All Transfers'!$E$16:$E$2999,0),"")),0)</f>
        <v>0</v>
      </c>
      <c r="S32" s="97">
        <f>IFERROR(INDEX('All Transfers'!$N$16:$N$2999,IFERROR(MATCH('Source Plate'!$B32&amp;'Source Plate'!S$24,'All Transfers'!$E$16:$E$2999,0),"")),0)</f>
        <v>0</v>
      </c>
      <c r="T32" s="97">
        <f>IFERROR(INDEX('All Transfers'!$N$16:$N$2999,IFERROR(MATCH('Source Plate'!$B32&amp;'Source Plate'!T$24,'All Transfers'!$E$16:$E$2999,0),"")),0)</f>
        <v>0</v>
      </c>
      <c r="U32" s="97">
        <f>IFERROR(INDEX('All Transfers'!$N$16:$N$2999,IFERROR(MATCH('Source Plate'!$B32&amp;'Source Plate'!U$24,'All Transfers'!$E$16:$E$2999,0),"")),0)</f>
        <v>0</v>
      </c>
      <c r="V32" s="97">
        <f>IFERROR(INDEX('All Transfers'!$N$16:$N$2999,IFERROR(MATCH('Source Plate'!$B32&amp;'Source Plate'!V$24,'All Transfers'!$E$16:$E$2999,0),"")),0)</f>
        <v>0</v>
      </c>
      <c r="W32" s="97">
        <f>IFERROR(INDEX('All Transfers'!$N$16:$N$2999,IFERROR(MATCH('Source Plate'!$B32&amp;'Source Plate'!W$24,'All Transfers'!$E$16:$E$2999,0),"")),0)</f>
        <v>0</v>
      </c>
      <c r="X32" s="97">
        <f>IFERROR(INDEX('All Transfers'!$N$16:$N$2999,IFERROR(MATCH('Source Plate'!$B32&amp;'Source Plate'!X$24,'All Transfers'!$E$16:$E$2999,0),"")),0)</f>
        <v>0</v>
      </c>
      <c r="Y32" s="97">
        <f>IFERROR(INDEX('All Transfers'!$N$16:$N$2999,IFERROR(MATCH('Source Plate'!$B32&amp;'Source Plate'!Y$24,'All Transfers'!$E$16:$E$2999,0),"")),0)</f>
        <v>0</v>
      </c>
      <c r="Z32" s="97">
        <f>IFERROR(INDEX('All Transfers'!$N$16:$N$2999,IFERROR(MATCH('Source Plate'!$B32&amp;'Source Plate'!Z$24,'All Transfers'!$E$16:$E$2999,0),"")),0)</f>
        <v>0</v>
      </c>
      <c r="AA32" s="5"/>
      <c r="AB32" s="121"/>
      <c r="AC32" s="121"/>
      <c r="AD32" s="121"/>
      <c r="AE32" s="121"/>
      <c r="AF32" s="95"/>
    </row>
    <row r="33" spans="1:32">
      <c r="A33" s="94"/>
      <c r="B33" s="93" t="s">
        <v>8</v>
      </c>
      <c r="C33" s="97">
        <f>IFERROR(INDEX('All Transfers'!$N$16:$N$2999,IFERROR(MATCH('Source Plate'!$B33&amp;'Source Plate'!C$24,'All Transfers'!$E$16:$E$2999,0),"")),0)</f>
        <v>0</v>
      </c>
      <c r="D33" s="97">
        <f>IFERROR(INDEX('All Transfers'!$N$16:$N$2999,IFERROR(MATCH('Source Plate'!$B33&amp;'Source Plate'!D$24,'All Transfers'!$E$16:$E$2999,0),"")),0)</f>
        <v>0</v>
      </c>
      <c r="E33" s="97">
        <f>IFERROR(INDEX('All Transfers'!$N$16:$N$2999,IFERROR(MATCH('Source Plate'!$B33&amp;'Source Plate'!E$24,'All Transfers'!$E$16:$E$2999,0),"")),0)</f>
        <v>0</v>
      </c>
      <c r="F33" s="97">
        <f>IFERROR(INDEX('All Transfers'!$N$16:$N$2999,IFERROR(MATCH('Source Plate'!$B33&amp;'Source Plate'!F$24,'All Transfers'!$E$16:$E$2999,0),"")),0)</f>
        <v>0</v>
      </c>
      <c r="G33" s="97">
        <f>IFERROR(INDEX('All Transfers'!$N$16:$N$2999,IFERROR(MATCH('Source Plate'!$B33&amp;'Source Plate'!G$24,'All Transfers'!$E$16:$E$2999,0),"")),0)</f>
        <v>0</v>
      </c>
      <c r="H33" s="97">
        <f>IFERROR(INDEX('All Transfers'!$N$16:$N$2999,IFERROR(MATCH('Source Plate'!$B33&amp;'Source Plate'!H$24,'All Transfers'!$E$16:$E$2999,0),"")),0)</f>
        <v>0</v>
      </c>
      <c r="I33" s="97">
        <f>IFERROR(INDEX('All Transfers'!$N$16:$N$2999,IFERROR(MATCH('Source Plate'!$B33&amp;'Source Plate'!I$24,'All Transfers'!$E$16:$E$2999,0),"")),0)</f>
        <v>0</v>
      </c>
      <c r="J33" s="97">
        <f>IFERROR(INDEX('All Transfers'!$N$16:$N$2999,IFERROR(MATCH('Source Plate'!$B33&amp;'Source Plate'!J$24,'All Transfers'!$E$16:$E$2999,0),"")),0)</f>
        <v>0</v>
      </c>
      <c r="K33" s="97">
        <f>IFERROR(INDEX('All Transfers'!$N$16:$N$2999,IFERROR(MATCH('Source Plate'!$B33&amp;'Source Plate'!K$24,'All Transfers'!$E$16:$E$2999,0),"")),0)</f>
        <v>0</v>
      </c>
      <c r="L33" s="97">
        <f>IFERROR(INDEX('All Transfers'!$N$16:$N$2999,IFERROR(MATCH('Source Plate'!$B33&amp;'Source Plate'!L$24,'All Transfers'!$E$16:$E$2999,0),"")),0)</f>
        <v>0</v>
      </c>
      <c r="M33" s="97">
        <f>IFERROR(INDEX('All Transfers'!$N$16:$N$2999,IFERROR(MATCH('Source Plate'!$B33&amp;'Source Plate'!M$24,'All Transfers'!$E$16:$E$2999,0),"")),0)</f>
        <v>0</v>
      </c>
      <c r="N33" s="97">
        <f>IFERROR(INDEX('All Transfers'!$N$16:$N$2999,IFERROR(MATCH('Source Plate'!$B33&amp;'Source Plate'!N$24,'All Transfers'!$E$16:$E$2999,0),"")),0)</f>
        <v>0</v>
      </c>
      <c r="O33" s="97">
        <f>IFERROR(INDEX('All Transfers'!$N$16:$N$2999,IFERROR(MATCH('Source Plate'!$B33&amp;'Source Plate'!O$24,'All Transfers'!$E$16:$E$2999,0),"")),0)</f>
        <v>0</v>
      </c>
      <c r="P33" s="97">
        <f>IFERROR(INDEX('All Transfers'!$N$16:$N$2999,IFERROR(MATCH('Source Plate'!$B33&amp;'Source Plate'!P$24,'All Transfers'!$E$16:$E$2999,0),"")),0)</f>
        <v>0</v>
      </c>
      <c r="Q33" s="97">
        <f>IFERROR(INDEX('All Transfers'!$N$16:$N$2999,IFERROR(MATCH('Source Plate'!$B33&amp;'Source Plate'!Q$24,'All Transfers'!$E$16:$E$2999,0),"")),0)</f>
        <v>0</v>
      </c>
      <c r="R33" s="97">
        <f>IFERROR(INDEX('All Transfers'!$N$16:$N$2999,IFERROR(MATCH('Source Plate'!$B33&amp;'Source Plate'!R$24,'All Transfers'!$E$16:$E$2999,0),"")),0)</f>
        <v>0</v>
      </c>
      <c r="S33" s="97">
        <f>IFERROR(INDEX('All Transfers'!$N$16:$N$2999,IFERROR(MATCH('Source Plate'!$B33&amp;'Source Plate'!S$24,'All Transfers'!$E$16:$E$2999,0),"")),0)</f>
        <v>0</v>
      </c>
      <c r="T33" s="97">
        <f>IFERROR(INDEX('All Transfers'!$N$16:$N$2999,IFERROR(MATCH('Source Plate'!$B33&amp;'Source Plate'!T$24,'All Transfers'!$E$16:$E$2999,0),"")),0)</f>
        <v>0</v>
      </c>
      <c r="U33" s="97">
        <f>IFERROR(INDEX('All Transfers'!$N$16:$N$2999,IFERROR(MATCH('Source Plate'!$B33&amp;'Source Plate'!U$24,'All Transfers'!$E$16:$E$2999,0),"")),0)</f>
        <v>0</v>
      </c>
      <c r="V33" s="97">
        <f>IFERROR(INDEX('All Transfers'!$N$16:$N$2999,IFERROR(MATCH('Source Plate'!$B33&amp;'Source Plate'!V$24,'All Transfers'!$E$16:$E$2999,0),"")),0)</f>
        <v>0</v>
      </c>
      <c r="W33" s="97">
        <f>IFERROR(INDEX('All Transfers'!$N$16:$N$2999,IFERROR(MATCH('Source Plate'!$B33&amp;'Source Plate'!W$24,'All Transfers'!$E$16:$E$2999,0),"")),0)</f>
        <v>0</v>
      </c>
      <c r="X33" s="97">
        <f>IFERROR(INDEX('All Transfers'!$N$16:$N$2999,IFERROR(MATCH('Source Plate'!$B33&amp;'Source Plate'!X$24,'All Transfers'!$E$16:$E$2999,0),"")),0)</f>
        <v>0</v>
      </c>
      <c r="Y33" s="97">
        <f>IFERROR(INDEX('All Transfers'!$N$16:$N$2999,IFERROR(MATCH('Source Plate'!$B33&amp;'Source Plate'!Y$24,'All Transfers'!$E$16:$E$2999,0),"")),0)</f>
        <v>0</v>
      </c>
      <c r="Z33" s="97">
        <f>IFERROR(INDEX('All Transfers'!$N$16:$N$2999,IFERROR(MATCH('Source Plate'!$B33&amp;'Source Plate'!Z$24,'All Transfers'!$E$16:$E$2999,0),"")),0)</f>
        <v>0</v>
      </c>
      <c r="AA33" s="5"/>
      <c r="AB33" s="121"/>
      <c r="AC33" s="121"/>
      <c r="AD33" s="121"/>
      <c r="AE33" s="121"/>
      <c r="AF33" s="95"/>
    </row>
    <row r="34" spans="1:32">
      <c r="A34" s="94"/>
      <c r="B34" s="93" t="s">
        <v>9</v>
      </c>
      <c r="C34" s="97">
        <f>IFERROR(INDEX('All Transfers'!$N$16:$N$2999,IFERROR(MATCH('Source Plate'!$B34&amp;'Source Plate'!C$24,'All Transfers'!$E$16:$E$2999,0),"")),0)</f>
        <v>0</v>
      </c>
      <c r="D34" s="97">
        <f>IFERROR(INDEX('All Transfers'!$N$16:$N$2999,IFERROR(MATCH('Source Plate'!$B34&amp;'Source Plate'!D$24,'All Transfers'!$E$16:$E$2999,0),"")),0)</f>
        <v>0</v>
      </c>
      <c r="E34" s="97">
        <f>IFERROR(INDEX('All Transfers'!$N$16:$N$2999,IFERROR(MATCH('Source Plate'!$B34&amp;'Source Plate'!E$24,'All Transfers'!$E$16:$E$2999,0),"")),0)</f>
        <v>0</v>
      </c>
      <c r="F34" s="97">
        <f>IFERROR(INDEX('All Transfers'!$N$16:$N$2999,IFERROR(MATCH('Source Plate'!$B34&amp;'Source Plate'!F$24,'All Transfers'!$E$16:$E$2999,0),"")),0)</f>
        <v>0</v>
      </c>
      <c r="G34" s="97">
        <f>IFERROR(INDEX('All Transfers'!$N$16:$N$2999,IFERROR(MATCH('Source Plate'!$B34&amp;'Source Plate'!G$24,'All Transfers'!$E$16:$E$2999,0),"")),0)</f>
        <v>0</v>
      </c>
      <c r="H34" s="97">
        <f>IFERROR(INDEX('All Transfers'!$N$16:$N$2999,IFERROR(MATCH('Source Plate'!$B34&amp;'Source Plate'!H$24,'All Transfers'!$E$16:$E$2999,0),"")),0)</f>
        <v>0</v>
      </c>
      <c r="I34" s="97">
        <f>IFERROR(INDEX('All Transfers'!$N$16:$N$2999,IFERROR(MATCH('Source Plate'!$B34&amp;'Source Plate'!I$24,'All Transfers'!$E$16:$E$2999,0),"")),0)</f>
        <v>0</v>
      </c>
      <c r="J34" s="97">
        <f>IFERROR(INDEX('All Transfers'!$N$16:$N$2999,IFERROR(MATCH('Source Plate'!$B34&amp;'Source Plate'!J$24,'All Transfers'!$E$16:$E$2999,0),"")),0)</f>
        <v>0</v>
      </c>
      <c r="K34" s="97">
        <f>IFERROR(INDEX('All Transfers'!$N$16:$N$2999,IFERROR(MATCH('Source Plate'!$B34&amp;'Source Plate'!K$24,'All Transfers'!$E$16:$E$2999,0),"")),0)</f>
        <v>0</v>
      </c>
      <c r="L34" s="97">
        <f>IFERROR(INDEX('All Transfers'!$N$16:$N$2999,IFERROR(MATCH('Source Plate'!$B34&amp;'Source Plate'!L$24,'All Transfers'!$E$16:$E$2999,0),"")),0)</f>
        <v>0</v>
      </c>
      <c r="M34" s="97">
        <f>IFERROR(INDEX('All Transfers'!$N$16:$N$2999,IFERROR(MATCH('Source Plate'!$B34&amp;'Source Plate'!M$24,'All Transfers'!$E$16:$E$2999,0),"")),0)</f>
        <v>0</v>
      </c>
      <c r="N34" s="97">
        <f>IFERROR(INDEX('All Transfers'!$N$16:$N$2999,IFERROR(MATCH('Source Plate'!$B34&amp;'Source Plate'!N$24,'All Transfers'!$E$16:$E$2999,0),"")),0)</f>
        <v>0</v>
      </c>
      <c r="O34" s="97">
        <f>IFERROR(INDEX('All Transfers'!$N$16:$N$2999,IFERROR(MATCH('Source Plate'!$B34&amp;'Source Plate'!O$24,'All Transfers'!$E$16:$E$2999,0),"")),0)</f>
        <v>0</v>
      </c>
      <c r="P34" s="97">
        <f>IFERROR(INDEX('All Transfers'!$N$16:$N$2999,IFERROR(MATCH('Source Plate'!$B34&amp;'Source Plate'!P$24,'All Transfers'!$E$16:$E$2999,0),"")),0)</f>
        <v>0</v>
      </c>
      <c r="Q34" s="97">
        <f>IFERROR(INDEX('All Transfers'!$N$16:$N$2999,IFERROR(MATCH('Source Plate'!$B34&amp;'Source Plate'!Q$24,'All Transfers'!$E$16:$E$2999,0),"")),0)</f>
        <v>0</v>
      </c>
      <c r="R34" s="97">
        <f>IFERROR(INDEX('All Transfers'!$N$16:$N$2999,IFERROR(MATCH('Source Plate'!$B34&amp;'Source Plate'!R$24,'All Transfers'!$E$16:$E$2999,0),"")),0)</f>
        <v>0</v>
      </c>
      <c r="S34" s="97">
        <f>IFERROR(INDEX('All Transfers'!$N$16:$N$2999,IFERROR(MATCH('Source Plate'!$B34&amp;'Source Plate'!S$24,'All Transfers'!$E$16:$E$2999,0),"")),0)</f>
        <v>0</v>
      </c>
      <c r="T34" s="97">
        <f>IFERROR(INDEX('All Transfers'!$N$16:$N$2999,IFERROR(MATCH('Source Plate'!$B34&amp;'Source Plate'!T$24,'All Transfers'!$E$16:$E$2999,0),"")),0)</f>
        <v>0</v>
      </c>
      <c r="U34" s="97">
        <f>IFERROR(INDEX('All Transfers'!$N$16:$N$2999,IFERROR(MATCH('Source Plate'!$B34&amp;'Source Plate'!U$24,'All Transfers'!$E$16:$E$2999,0),"")),0)</f>
        <v>0</v>
      </c>
      <c r="V34" s="97">
        <f>IFERROR(INDEX('All Transfers'!$N$16:$N$2999,IFERROR(MATCH('Source Plate'!$B34&amp;'Source Plate'!V$24,'All Transfers'!$E$16:$E$2999,0),"")),0)</f>
        <v>0</v>
      </c>
      <c r="W34" s="97">
        <f>IFERROR(INDEX('All Transfers'!$N$16:$N$2999,IFERROR(MATCH('Source Plate'!$B34&amp;'Source Plate'!W$24,'All Transfers'!$E$16:$E$2999,0),"")),0)</f>
        <v>0</v>
      </c>
      <c r="X34" s="97">
        <f>IFERROR(INDEX('All Transfers'!$N$16:$N$2999,IFERROR(MATCH('Source Plate'!$B34&amp;'Source Plate'!X$24,'All Transfers'!$E$16:$E$2999,0),"")),0)</f>
        <v>0</v>
      </c>
      <c r="Y34" s="97">
        <f>IFERROR(INDEX('All Transfers'!$N$16:$N$2999,IFERROR(MATCH('Source Plate'!$B34&amp;'Source Plate'!Y$24,'All Transfers'!$E$16:$E$2999,0),"")),0)</f>
        <v>0</v>
      </c>
      <c r="Z34" s="97">
        <f>IFERROR(INDEX('All Transfers'!$N$16:$N$2999,IFERROR(MATCH('Source Plate'!$B34&amp;'Source Plate'!Z$24,'All Transfers'!$E$16:$E$2999,0),"")),0)</f>
        <v>0</v>
      </c>
      <c r="AA34" s="5"/>
      <c r="AB34" s="121"/>
      <c r="AC34" s="121"/>
      <c r="AD34" s="121"/>
      <c r="AE34" s="121"/>
      <c r="AF34" s="95"/>
    </row>
    <row r="35" spans="1:32">
      <c r="A35" s="94"/>
      <c r="B35" s="93" t="s">
        <v>10</v>
      </c>
      <c r="C35" s="97">
        <f>IFERROR(INDEX('All Transfers'!$N$16:$N$2999,IFERROR(MATCH('Source Plate'!$B35&amp;'Source Plate'!C$24,'All Transfers'!$E$16:$E$2999,0),"")),0)</f>
        <v>0</v>
      </c>
      <c r="D35" s="97">
        <f>IFERROR(INDEX('All Transfers'!$N$16:$N$2999,IFERROR(MATCH('Source Plate'!$B35&amp;'Source Plate'!D$24,'All Transfers'!$E$16:$E$2999,0),"")),0)</f>
        <v>0</v>
      </c>
      <c r="E35" s="97">
        <f>IFERROR(INDEX('All Transfers'!$N$16:$N$2999,IFERROR(MATCH('Source Plate'!$B35&amp;'Source Plate'!E$24,'All Transfers'!$E$16:$E$2999,0),"")),0)</f>
        <v>0</v>
      </c>
      <c r="F35" s="97">
        <f>IFERROR(INDEX('All Transfers'!$N$16:$N$2999,IFERROR(MATCH('Source Plate'!$B35&amp;'Source Plate'!F$24,'All Transfers'!$E$16:$E$2999,0),"")),0)</f>
        <v>0</v>
      </c>
      <c r="G35" s="97">
        <f>IFERROR(INDEX('All Transfers'!$N$16:$N$2999,IFERROR(MATCH('Source Plate'!$B35&amp;'Source Plate'!G$24,'All Transfers'!$E$16:$E$2999,0),"")),0)</f>
        <v>0</v>
      </c>
      <c r="H35" s="97">
        <f>IFERROR(INDEX('All Transfers'!$N$16:$N$2999,IFERROR(MATCH('Source Plate'!$B35&amp;'Source Plate'!H$24,'All Transfers'!$E$16:$E$2999,0),"")),0)</f>
        <v>0</v>
      </c>
      <c r="I35" s="97">
        <f>IFERROR(INDEX('All Transfers'!$N$16:$N$2999,IFERROR(MATCH('Source Plate'!$B35&amp;'Source Plate'!I$24,'All Transfers'!$E$16:$E$2999,0),"")),0)</f>
        <v>0</v>
      </c>
      <c r="J35" s="97">
        <f>IFERROR(INDEX('All Transfers'!$N$16:$N$2999,IFERROR(MATCH('Source Plate'!$B35&amp;'Source Plate'!J$24,'All Transfers'!$E$16:$E$2999,0),"")),0)</f>
        <v>0</v>
      </c>
      <c r="K35" s="97">
        <f>IFERROR(INDEX('All Transfers'!$N$16:$N$2999,IFERROR(MATCH('Source Plate'!$B35&amp;'Source Plate'!K$24,'All Transfers'!$E$16:$E$2999,0),"")),0)</f>
        <v>0</v>
      </c>
      <c r="L35" s="97">
        <f>IFERROR(INDEX('All Transfers'!$N$16:$N$2999,IFERROR(MATCH('Source Plate'!$B35&amp;'Source Plate'!L$24,'All Transfers'!$E$16:$E$2999,0),"")),0)</f>
        <v>0</v>
      </c>
      <c r="M35" s="97">
        <f>IFERROR(INDEX('All Transfers'!$N$16:$N$2999,IFERROR(MATCH('Source Plate'!$B35&amp;'Source Plate'!M$24,'All Transfers'!$E$16:$E$2999,0),"")),0)</f>
        <v>0</v>
      </c>
      <c r="N35" s="97">
        <f>IFERROR(INDEX('All Transfers'!$N$16:$N$2999,IFERROR(MATCH('Source Plate'!$B35&amp;'Source Plate'!N$24,'All Transfers'!$E$16:$E$2999,0),"")),0)</f>
        <v>0</v>
      </c>
      <c r="O35" s="97">
        <f>IFERROR(INDEX('All Transfers'!$N$16:$N$2999,IFERROR(MATCH('Source Plate'!$B35&amp;'Source Plate'!O$24,'All Transfers'!$E$16:$E$2999,0),"")),0)</f>
        <v>0</v>
      </c>
      <c r="P35" s="97">
        <f>IFERROR(INDEX('All Transfers'!$N$16:$N$2999,IFERROR(MATCH('Source Plate'!$B35&amp;'Source Plate'!P$24,'All Transfers'!$E$16:$E$2999,0),"")),0)</f>
        <v>0</v>
      </c>
      <c r="Q35" s="97">
        <f>IFERROR(INDEX('All Transfers'!$N$16:$N$2999,IFERROR(MATCH('Source Plate'!$B35&amp;'Source Plate'!Q$24,'All Transfers'!$E$16:$E$2999,0),"")),0)</f>
        <v>0</v>
      </c>
      <c r="R35" s="97">
        <f>IFERROR(INDEX('All Transfers'!$N$16:$N$2999,IFERROR(MATCH('Source Plate'!$B35&amp;'Source Plate'!R$24,'All Transfers'!$E$16:$E$2999,0),"")),0)</f>
        <v>0</v>
      </c>
      <c r="S35" s="97">
        <f>IFERROR(INDEX('All Transfers'!$N$16:$N$2999,IFERROR(MATCH('Source Plate'!$B35&amp;'Source Plate'!S$24,'All Transfers'!$E$16:$E$2999,0),"")),0)</f>
        <v>0</v>
      </c>
      <c r="T35" s="97">
        <f>IFERROR(INDEX('All Transfers'!$N$16:$N$2999,IFERROR(MATCH('Source Plate'!$B35&amp;'Source Plate'!T$24,'All Transfers'!$E$16:$E$2999,0),"")),0)</f>
        <v>0</v>
      </c>
      <c r="U35" s="97">
        <f>IFERROR(INDEX('All Transfers'!$N$16:$N$2999,IFERROR(MATCH('Source Plate'!$B35&amp;'Source Plate'!U$24,'All Transfers'!$E$16:$E$2999,0),"")),0)</f>
        <v>0</v>
      </c>
      <c r="V35" s="97">
        <f>IFERROR(INDEX('All Transfers'!$N$16:$N$2999,IFERROR(MATCH('Source Plate'!$B35&amp;'Source Plate'!V$24,'All Transfers'!$E$16:$E$2999,0),"")),0)</f>
        <v>0</v>
      </c>
      <c r="W35" s="97">
        <f>IFERROR(INDEX('All Transfers'!$N$16:$N$2999,IFERROR(MATCH('Source Plate'!$B35&amp;'Source Plate'!W$24,'All Transfers'!$E$16:$E$2999,0),"")),0)</f>
        <v>0</v>
      </c>
      <c r="X35" s="97">
        <f>IFERROR(INDEX('All Transfers'!$N$16:$N$2999,IFERROR(MATCH('Source Plate'!$B35&amp;'Source Plate'!X$24,'All Transfers'!$E$16:$E$2999,0),"")),0)</f>
        <v>0</v>
      </c>
      <c r="Y35" s="97">
        <f>IFERROR(INDEX('All Transfers'!$N$16:$N$2999,IFERROR(MATCH('Source Plate'!$B35&amp;'Source Plate'!Y$24,'All Transfers'!$E$16:$E$2999,0),"")),0)</f>
        <v>0</v>
      </c>
      <c r="Z35" s="97">
        <f>IFERROR(INDEX('All Transfers'!$N$16:$N$2999,IFERROR(MATCH('Source Plate'!$B35&amp;'Source Plate'!Z$24,'All Transfers'!$E$16:$E$2999,0),"")),0)</f>
        <v>0</v>
      </c>
      <c r="AA35" s="5"/>
      <c r="AB35" s="121"/>
      <c r="AC35" s="121"/>
      <c r="AD35" s="121"/>
      <c r="AE35" s="121"/>
      <c r="AF35" s="95"/>
    </row>
    <row r="36" spans="1:32">
      <c r="A36" s="94"/>
      <c r="B36" s="93" t="s">
        <v>11</v>
      </c>
      <c r="C36" s="97">
        <f>IFERROR(INDEX('All Transfers'!$N$16:$N$2999,IFERROR(MATCH('Source Plate'!$B36&amp;'Source Plate'!C$24,'All Transfers'!$E$16:$E$2999,0),"")),0)</f>
        <v>0</v>
      </c>
      <c r="D36" s="97">
        <f>IFERROR(INDEX('All Transfers'!$N$16:$N$2999,IFERROR(MATCH('Source Plate'!$B36&amp;'Source Plate'!D$24,'All Transfers'!$E$16:$E$2999,0),"")),0)</f>
        <v>0</v>
      </c>
      <c r="E36" s="97">
        <f>IFERROR(INDEX('All Transfers'!$N$16:$N$2999,IFERROR(MATCH('Source Plate'!$B36&amp;'Source Plate'!E$24,'All Transfers'!$E$16:$E$2999,0),"")),0)</f>
        <v>0</v>
      </c>
      <c r="F36" s="97">
        <f>IFERROR(INDEX('All Transfers'!$N$16:$N$2999,IFERROR(MATCH('Source Plate'!$B36&amp;'Source Plate'!F$24,'All Transfers'!$E$16:$E$2999,0),"")),0)</f>
        <v>0</v>
      </c>
      <c r="G36" s="97">
        <f>IFERROR(INDEX('All Transfers'!$N$16:$N$2999,IFERROR(MATCH('Source Plate'!$B36&amp;'Source Plate'!G$24,'All Transfers'!$E$16:$E$2999,0),"")),0)</f>
        <v>0</v>
      </c>
      <c r="H36" s="97">
        <f>IFERROR(INDEX('All Transfers'!$N$16:$N$2999,IFERROR(MATCH('Source Plate'!$B36&amp;'Source Plate'!H$24,'All Transfers'!$E$16:$E$2999,0),"")),0)</f>
        <v>0</v>
      </c>
      <c r="I36" s="97">
        <f>IFERROR(INDEX('All Transfers'!$N$16:$N$2999,IFERROR(MATCH('Source Plate'!$B36&amp;'Source Plate'!I$24,'All Transfers'!$E$16:$E$2999,0),"")),0)</f>
        <v>0</v>
      </c>
      <c r="J36" s="97">
        <f>IFERROR(INDEX('All Transfers'!$N$16:$N$2999,IFERROR(MATCH('Source Plate'!$B36&amp;'Source Plate'!J$24,'All Transfers'!$E$16:$E$2999,0),"")),0)</f>
        <v>0</v>
      </c>
      <c r="K36" s="97">
        <f>IFERROR(INDEX('All Transfers'!$N$16:$N$2999,IFERROR(MATCH('Source Plate'!$B36&amp;'Source Plate'!K$24,'All Transfers'!$E$16:$E$2999,0),"")),0)</f>
        <v>0</v>
      </c>
      <c r="L36" s="97">
        <f>IFERROR(INDEX('All Transfers'!$N$16:$N$2999,IFERROR(MATCH('Source Plate'!$B36&amp;'Source Plate'!L$24,'All Transfers'!$E$16:$E$2999,0),"")),0)</f>
        <v>0</v>
      </c>
      <c r="M36" s="97">
        <f>IFERROR(INDEX('All Transfers'!$N$16:$N$2999,IFERROR(MATCH('Source Plate'!$B36&amp;'Source Plate'!M$24,'All Transfers'!$E$16:$E$2999,0),"")),0)</f>
        <v>0</v>
      </c>
      <c r="N36" s="97">
        <f>IFERROR(INDEX('All Transfers'!$N$16:$N$2999,IFERROR(MATCH('Source Plate'!$B36&amp;'Source Plate'!N$24,'All Transfers'!$E$16:$E$2999,0),"")),0)</f>
        <v>0</v>
      </c>
      <c r="O36" s="97">
        <f>IFERROR(INDEX('All Transfers'!$N$16:$N$2999,IFERROR(MATCH('Source Plate'!$B36&amp;'Source Plate'!O$24,'All Transfers'!$E$16:$E$2999,0),"")),0)</f>
        <v>0</v>
      </c>
      <c r="P36" s="97">
        <f>IFERROR(INDEX('All Transfers'!$N$16:$N$2999,IFERROR(MATCH('Source Plate'!$B36&amp;'Source Plate'!P$24,'All Transfers'!$E$16:$E$2999,0),"")),0)</f>
        <v>0</v>
      </c>
      <c r="Q36" s="97">
        <f>IFERROR(INDEX('All Transfers'!$N$16:$N$2999,IFERROR(MATCH('Source Plate'!$B36&amp;'Source Plate'!Q$24,'All Transfers'!$E$16:$E$2999,0),"")),0)</f>
        <v>0</v>
      </c>
      <c r="R36" s="97">
        <f>IFERROR(INDEX('All Transfers'!$N$16:$N$2999,IFERROR(MATCH('Source Plate'!$B36&amp;'Source Plate'!R$24,'All Transfers'!$E$16:$E$2999,0),"")),0)</f>
        <v>0</v>
      </c>
      <c r="S36" s="97">
        <f>IFERROR(INDEX('All Transfers'!$N$16:$N$2999,IFERROR(MATCH('Source Plate'!$B36&amp;'Source Plate'!S$24,'All Transfers'!$E$16:$E$2999,0),"")),0)</f>
        <v>0</v>
      </c>
      <c r="T36" s="97">
        <f>IFERROR(INDEX('All Transfers'!$N$16:$N$2999,IFERROR(MATCH('Source Plate'!$B36&amp;'Source Plate'!T$24,'All Transfers'!$E$16:$E$2999,0),"")),0)</f>
        <v>0</v>
      </c>
      <c r="U36" s="97">
        <f>IFERROR(INDEX('All Transfers'!$N$16:$N$2999,IFERROR(MATCH('Source Plate'!$B36&amp;'Source Plate'!U$24,'All Transfers'!$E$16:$E$2999,0),"")),0)</f>
        <v>0</v>
      </c>
      <c r="V36" s="97">
        <f>IFERROR(INDEX('All Transfers'!$N$16:$N$2999,IFERROR(MATCH('Source Plate'!$B36&amp;'Source Plate'!V$24,'All Transfers'!$E$16:$E$2999,0),"")),0)</f>
        <v>0</v>
      </c>
      <c r="W36" s="97">
        <f>IFERROR(INDEX('All Transfers'!$N$16:$N$2999,IFERROR(MATCH('Source Plate'!$B36&amp;'Source Plate'!W$24,'All Transfers'!$E$16:$E$2999,0),"")),0)</f>
        <v>0</v>
      </c>
      <c r="X36" s="97">
        <f>IFERROR(INDEX('All Transfers'!$N$16:$N$2999,IFERROR(MATCH('Source Plate'!$B36&amp;'Source Plate'!X$24,'All Transfers'!$E$16:$E$2999,0),"")),0)</f>
        <v>0</v>
      </c>
      <c r="Y36" s="97">
        <f>IFERROR(INDEX('All Transfers'!$N$16:$N$2999,IFERROR(MATCH('Source Plate'!$B36&amp;'Source Plate'!Y$24,'All Transfers'!$E$16:$E$2999,0),"")),0)</f>
        <v>0</v>
      </c>
      <c r="Z36" s="97">
        <f>IFERROR(INDEX('All Transfers'!$N$16:$N$2999,IFERROR(MATCH('Source Plate'!$B36&amp;'Source Plate'!Z$24,'All Transfers'!$E$16:$E$2999,0),"")),0)</f>
        <v>0</v>
      </c>
      <c r="AA36" s="5"/>
      <c r="AB36" s="121"/>
      <c r="AC36" s="121"/>
      <c r="AD36" s="121"/>
      <c r="AE36" s="121"/>
      <c r="AF36" s="95"/>
    </row>
    <row r="37" spans="1:32">
      <c r="A37" s="94"/>
      <c r="B37" s="93" t="s">
        <v>12</v>
      </c>
      <c r="C37" s="97">
        <f>IFERROR(INDEX('All Transfers'!$N$16:$N$2999,IFERROR(MATCH('Source Plate'!$B37&amp;'Source Plate'!C$24,'All Transfers'!$E$16:$E$2999,0),"")),0)</f>
        <v>0</v>
      </c>
      <c r="D37" s="97">
        <f>IFERROR(INDEX('All Transfers'!$N$16:$N$2999,IFERROR(MATCH('Source Plate'!$B37&amp;'Source Plate'!D$24,'All Transfers'!$E$16:$E$2999,0),"")),0)</f>
        <v>0</v>
      </c>
      <c r="E37" s="97">
        <f>IFERROR(INDEX('All Transfers'!$N$16:$N$2999,IFERROR(MATCH('Source Plate'!$B37&amp;'Source Plate'!E$24,'All Transfers'!$E$16:$E$2999,0),"")),0)</f>
        <v>0</v>
      </c>
      <c r="F37" s="97">
        <f>IFERROR(INDEX('All Transfers'!$N$16:$N$2999,IFERROR(MATCH('Source Plate'!$B37&amp;'Source Plate'!F$24,'All Transfers'!$E$16:$E$2999,0),"")),0)</f>
        <v>0</v>
      </c>
      <c r="G37" s="97">
        <f>IFERROR(INDEX('All Transfers'!$N$16:$N$2999,IFERROR(MATCH('Source Plate'!$B37&amp;'Source Plate'!G$24,'All Transfers'!$E$16:$E$2999,0),"")),0)</f>
        <v>0</v>
      </c>
      <c r="H37" s="97">
        <f>IFERROR(INDEX('All Transfers'!$N$16:$N$2999,IFERROR(MATCH('Source Plate'!$B37&amp;'Source Plate'!H$24,'All Transfers'!$E$16:$E$2999,0),"")),0)</f>
        <v>0</v>
      </c>
      <c r="I37" s="97">
        <f>IFERROR(INDEX('All Transfers'!$N$16:$N$2999,IFERROR(MATCH('Source Plate'!$B37&amp;'Source Plate'!I$24,'All Transfers'!$E$16:$E$2999,0),"")),0)</f>
        <v>0</v>
      </c>
      <c r="J37" s="97">
        <f>IFERROR(INDEX('All Transfers'!$N$16:$N$2999,IFERROR(MATCH('Source Plate'!$B37&amp;'Source Plate'!J$24,'All Transfers'!$E$16:$E$2999,0),"")),0)</f>
        <v>0</v>
      </c>
      <c r="K37" s="97">
        <f>IFERROR(INDEX('All Transfers'!$N$16:$N$2999,IFERROR(MATCH('Source Plate'!$B37&amp;'Source Plate'!K$24,'All Transfers'!$E$16:$E$2999,0),"")),0)</f>
        <v>0</v>
      </c>
      <c r="L37" s="97">
        <f>IFERROR(INDEX('All Transfers'!$N$16:$N$2999,IFERROR(MATCH('Source Plate'!$B37&amp;'Source Plate'!L$24,'All Transfers'!$E$16:$E$2999,0),"")),0)</f>
        <v>0</v>
      </c>
      <c r="M37" s="97">
        <f>IFERROR(INDEX('All Transfers'!$N$16:$N$2999,IFERROR(MATCH('Source Plate'!$B37&amp;'Source Plate'!M$24,'All Transfers'!$E$16:$E$2999,0),"")),0)</f>
        <v>0</v>
      </c>
      <c r="N37" s="97">
        <f>IFERROR(INDEX('All Transfers'!$N$16:$N$2999,IFERROR(MATCH('Source Plate'!$B37&amp;'Source Plate'!N$24,'All Transfers'!$E$16:$E$2999,0),"")),0)</f>
        <v>0</v>
      </c>
      <c r="O37" s="97">
        <f>IFERROR(INDEX('All Transfers'!$N$16:$N$2999,IFERROR(MATCH('Source Plate'!$B37&amp;'Source Plate'!O$24,'All Transfers'!$E$16:$E$2999,0),"")),0)</f>
        <v>0</v>
      </c>
      <c r="P37" s="97">
        <f>IFERROR(INDEX('All Transfers'!$N$16:$N$2999,IFERROR(MATCH('Source Plate'!$B37&amp;'Source Plate'!P$24,'All Transfers'!$E$16:$E$2999,0),"")),0)</f>
        <v>0</v>
      </c>
      <c r="Q37" s="97">
        <f>IFERROR(INDEX('All Transfers'!$N$16:$N$2999,IFERROR(MATCH('Source Plate'!$B37&amp;'Source Plate'!Q$24,'All Transfers'!$E$16:$E$2999,0),"")),0)</f>
        <v>0</v>
      </c>
      <c r="R37" s="97">
        <f>IFERROR(INDEX('All Transfers'!$N$16:$N$2999,IFERROR(MATCH('Source Plate'!$B37&amp;'Source Plate'!R$24,'All Transfers'!$E$16:$E$2999,0),"")),0)</f>
        <v>0</v>
      </c>
      <c r="S37" s="97">
        <f>IFERROR(INDEX('All Transfers'!$N$16:$N$2999,IFERROR(MATCH('Source Plate'!$B37&amp;'Source Plate'!S$24,'All Transfers'!$E$16:$E$2999,0),"")),0)</f>
        <v>0</v>
      </c>
      <c r="T37" s="97">
        <f>IFERROR(INDEX('All Transfers'!$N$16:$N$2999,IFERROR(MATCH('Source Plate'!$B37&amp;'Source Plate'!T$24,'All Transfers'!$E$16:$E$2999,0),"")),0)</f>
        <v>0</v>
      </c>
      <c r="U37" s="97">
        <f>IFERROR(INDEX('All Transfers'!$N$16:$N$2999,IFERROR(MATCH('Source Plate'!$B37&amp;'Source Plate'!U$24,'All Transfers'!$E$16:$E$2999,0),"")),0)</f>
        <v>0</v>
      </c>
      <c r="V37" s="97">
        <f>IFERROR(INDEX('All Transfers'!$N$16:$N$2999,IFERROR(MATCH('Source Plate'!$B37&amp;'Source Plate'!V$24,'All Transfers'!$E$16:$E$2999,0),"")),0)</f>
        <v>0</v>
      </c>
      <c r="W37" s="97">
        <f>IFERROR(INDEX('All Transfers'!$N$16:$N$2999,IFERROR(MATCH('Source Plate'!$B37&amp;'Source Plate'!W$24,'All Transfers'!$E$16:$E$2999,0),"")),0)</f>
        <v>0</v>
      </c>
      <c r="X37" s="97">
        <f>IFERROR(INDEX('All Transfers'!$N$16:$N$2999,IFERROR(MATCH('Source Plate'!$B37&amp;'Source Plate'!X$24,'All Transfers'!$E$16:$E$2999,0),"")),0)</f>
        <v>0</v>
      </c>
      <c r="Y37" s="97">
        <f>IFERROR(INDEX('All Transfers'!$N$16:$N$2999,IFERROR(MATCH('Source Plate'!$B37&amp;'Source Plate'!Y$24,'All Transfers'!$E$16:$E$2999,0),"")),0)</f>
        <v>0</v>
      </c>
      <c r="Z37" s="97">
        <f>IFERROR(INDEX('All Transfers'!$N$16:$N$2999,IFERROR(MATCH('Source Plate'!$B37&amp;'Source Plate'!Z$24,'All Transfers'!$E$16:$E$2999,0),"")),0)</f>
        <v>0</v>
      </c>
      <c r="AB37" s="121"/>
      <c r="AC37" s="121"/>
      <c r="AD37" s="121"/>
      <c r="AE37" s="121"/>
      <c r="AF37" s="95"/>
    </row>
    <row r="38" spans="1:32">
      <c r="A38" s="94"/>
      <c r="B38" s="93" t="s">
        <v>13</v>
      </c>
      <c r="C38" s="97">
        <f>IFERROR(INDEX('All Transfers'!$N$16:$N$2999,IFERROR(MATCH('Source Plate'!$B38&amp;'Source Plate'!C$24,'All Transfers'!$E$16:$E$2999,0),"")),0)</f>
        <v>0</v>
      </c>
      <c r="D38" s="97">
        <f>IFERROR(INDEX('All Transfers'!$N$16:$N$2999,IFERROR(MATCH('Source Plate'!$B38&amp;'Source Plate'!D$24,'All Transfers'!$E$16:$E$2999,0),"")),0)</f>
        <v>0</v>
      </c>
      <c r="E38" s="97">
        <f>IFERROR(INDEX('All Transfers'!$N$16:$N$2999,IFERROR(MATCH('Source Plate'!$B38&amp;'Source Plate'!E$24,'All Transfers'!$E$16:$E$2999,0),"")),0)</f>
        <v>0</v>
      </c>
      <c r="F38" s="97">
        <f>IFERROR(INDEX('All Transfers'!$N$16:$N$2999,IFERROR(MATCH('Source Plate'!$B38&amp;'Source Plate'!F$24,'All Transfers'!$E$16:$E$2999,0),"")),0)</f>
        <v>0</v>
      </c>
      <c r="G38" s="97">
        <f>IFERROR(INDEX('All Transfers'!$N$16:$N$2999,IFERROR(MATCH('Source Plate'!$B38&amp;'Source Plate'!G$24,'All Transfers'!$E$16:$E$2999,0),"")),0)</f>
        <v>0</v>
      </c>
      <c r="H38" s="97">
        <f>IFERROR(INDEX('All Transfers'!$N$16:$N$2999,IFERROR(MATCH('Source Plate'!$B38&amp;'Source Plate'!H$24,'All Transfers'!$E$16:$E$2999,0),"")),0)</f>
        <v>0</v>
      </c>
      <c r="I38" s="97">
        <f>IFERROR(INDEX('All Transfers'!$N$16:$N$2999,IFERROR(MATCH('Source Plate'!$B38&amp;'Source Plate'!I$24,'All Transfers'!$E$16:$E$2999,0),"")),0)</f>
        <v>0</v>
      </c>
      <c r="J38" s="97">
        <f>IFERROR(INDEX('All Transfers'!$N$16:$N$2999,IFERROR(MATCH('Source Plate'!$B38&amp;'Source Plate'!J$24,'All Transfers'!$E$16:$E$2999,0),"")),0)</f>
        <v>0</v>
      </c>
      <c r="K38" s="97">
        <f>IFERROR(INDEX('All Transfers'!$N$16:$N$2999,IFERROR(MATCH('Source Plate'!$B38&amp;'Source Plate'!K$24,'All Transfers'!$E$16:$E$2999,0),"")),0)</f>
        <v>0</v>
      </c>
      <c r="L38" s="97">
        <f>IFERROR(INDEX('All Transfers'!$N$16:$N$2999,IFERROR(MATCH('Source Plate'!$B38&amp;'Source Plate'!L$24,'All Transfers'!$E$16:$E$2999,0),"")),0)</f>
        <v>0</v>
      </c>
      <c r="M38" s="97">
        <f>IFERROR(INDEX('All Transfers'!$N$16:$N$2999,IFERROR(MATCH('Source Plate'!$B38&amp;'Source Plate'!M$24,'All Transfers'!$E$16:$E$2999,0),"")),0)</f>
        <v>0</v>
      </c>
      <c r="N38" s="97">
        <f>IFERROR(INDEX('All Transfers'!$N$16:$N$2999,IFERROR(MATCH('Source Plate'!$B38&amp;'Source Plate'!N$24,'All Transfers'!$E$16:$E$2999,0),"")),0)</f>
        <v>0</v>
      </c>
      <c r="O38" s="97">
        <f>IFERROR(INDEX('All Transfers'!$N$16:$N$2999,IFERROR(MATCH('Source Plate'!$B38&amp;'Source Plate'!O$24,'All Transfers'!$E$16:$E$2999,0),"")),0)</f>
        <v>0</v>
      </c>
      <c r="P38" s="97">
        <f>IFERROR(INDEX('All Transfers'!$N$16:$N$2999,IFERROR(MATCH('Source Plate'!$B38&amp;'Source Plate'!P$24,'All Transfers'!$E$16:$E$2999,0),"")),0)</f>
        <v>0</v>
      </c>
      <c r="Q38" s="97">
        <f>IFERROR(INDEX('All Transfers'!$N$16:$N$2999,IFERROR(MATCH('Source Plate'!$B38&amp;'Source Plate'!Q$24,'All Transfers'!$E$16:$E$2999,0),"")),0)</f>
        <v>0</v>
      </c>
      <c r="R38" s="97">
        <f>IFERROR(INDEX('All Transfers'!$N$16:$N$2999,IFERROR(MATCH('Source Plate'!$B38&amp;'Source Plate'!R$24,'All Transfers'!$E$16:$E$2999,0),"")),0)</f>
        <v>0</v>
      </c>
      <c r="S38" s="97">
        <f>IFERROR(INDEX('All Transfers'!$N$16:$N$2999,IFERROR(MATCH('Source Plate'!$B38&amp;'Source Plate'!S$24,'All Transfers'!$E$16:$E$2999,0),"")),0)</f>
        <v>0</v>
      </c>
      <c r="T38" s="97">
        <f>IFERROR(INDEX('All Transfers'!$N$16:$N$2999,IFERROR(MATCH('Source Plate'!$B38&amp;'Source Plate'!T$24,'All Transfers'!$E$16:$E$2999,0),"")),0)</f>
        <v>0</v>
      </c>
      <c r="U38" s="97">
        <f>IFERROR(INDEX('All Transfers'!$N$16:$N$2999,IFERROR(MATCH('Source Plate'!$B38&amp;'Source Plate'!U$24,'All Transfers'!$E$16:$E$2999,0),"")),0)</f>
        <v>0</v>
      </c>
      <c r="V38" s="97">
        <f>IFERROR(INDEX('All Transfers'!$N$16:$N$2999,IFERROR(MATCH('Source Plate'!$B38&amp;'Source Plate'!V$24,'All Transfers'!$E$16:$E$2999,0),"")),0)</f>
        <v>0</v>
      </c>
      <c r="W38" s="97">
        <f>IFERROR(INDEX('All Transfers'!$N$16:$N$2999,IFERROR(MATCH('Source Plate'!$B38&amp;'Source Plate'!W$24,'All Transfers'!$E$16:$E$2999,0),"")),0)</f>
        <v>0</v>
      </c>
      <c r="X38" s="97">
        <f>IFERROR(INDEX('All Transfers'!$N$16:$N$2999,IFERROR(MATCH('Source Plate'!$B38&amp;'Source Plate'!X$24,'All Transfers'!$E$16:$E$2999,0),"")),0)</f>
        <v>0</v>
      </c>
      <c r="Y38" s="97">
        <f>IFERROR(INDEX('All Transfers'!$N$16:$N$2999,IFERROR(MATCH('Source Plate'!$B38&amp;'Source Plate'!Y$24,'All Transfers'!$E$16:$E$2999,0),"")),0)</f>
        <v>0</v>
      </c>
      <c r="Z38" s="97">
        <f>IFERROR(INDEX('All Transfers'!$N$16:$N$2999,IFERROR(MATCH('Source Plate'!$B38&amp;'Source Plate'!Z$24,'All Transfers'!$E$16:$E$2999,0),"")),0)</f>
        <v>0</v>
      </c>
      <c r="AB38" s="121"/>
      <c r="AC38" s="121"/>
      <c r="AD38" s="121"/>
      <c r="AE38" s="121"/>
      <c r="AF38" s="95"/>
    </row>
    <row r="39" spans="1:32">
      <c r="A39" s="94"/>
      <c r="B39" s="93" t="s">
        <v>14</v>
      </c>
      <c r="C39" s="97">
        <f>IFERROR(INDEX('All Transfers'!$N$16:$N$2999,IFERROR(MATCH('Source Plate'!$B39&amp;'Source Plate'!C$24,'All Transfers'!$E$16:$E$2999,0),"")),0)</f>
        <v>1</v>
      </c>
      <c r="D39" s="97">
        <f>IFERROR(INDEX('All Transfers'!$N$16:$N$2999,IFERROR(MATCH('Source Plate'!$B39&amp;'Source Plate'!D$24,'All Transfers'!$E$16:$E$2999,0),"")),0)</f>
        <v>1</v>
      </c>
      <c r="E39" s="97">
        <f>IFERROR(INDEX('All Transfers'!$N$16:$N$2999,IFERROR(MATCH('Source Plate'!$B39&amp;'Source Plate'!E$24,'All Transfers'!$E$16:$E$2999,0),"")),0)</f>
        <v>1</v>
      </c>
      <c r="F39" s="97">
        <f>IFERROR(INDEX('All Transfers'!$N$16:$N$2999,IFERROR(MATCH('Source Plate'!$B39&amp;'Source Plate'!F$24,'All Transfers'!$E$16:$E$2999,0),"")),0)</f>
        <v>1</v>
      </c>
      <c r="G39" s="97">
        <f>IFERROR(INDEX('All Transfers'!$N$16:$N$2999,IFERROR(MATCH('Source Plate'!$B39&amp;'Source Plate'!G$24,'All Transfers'!$E$16:$E$2999,0),"")),0)</f>
        <v>1</v>
      </c>
      <c r="H39" s="97">
        <f>IFERROR(INDEX('All Transfers'!$N$16:$N$2999,IFERROR(MATCH('Source Plate'!$B39&amp;'Source Plate'!H$24,'All Transfers'!$E$16:$E$2999,0),"")),0)</f>
        <v>1</v>
      </c>
      <c r="I39" s="97">
        <f>IFERROR(INDEX('All Transfers'!$N$16:$N$2999,IFERROR(MATCH('Source Plate'!$B39&amp;'Source Plate'!I$24,'All Transfers'!$E$16:$E$2999,0),"")),0)</f>
        <v>1</v>
      </c>
      <c r="J39" s="97">
        <f>IFERROR(INDEX('All Transfers'!$N$16:$N$2999,IFERROR(MATCH('Source Plate'!$B39&amp;'Source Plate'!J$24,'All Transfers'!$E$16:$E$2999,0),"")),0)</f>
        <v>1</v>
      </c>
      <c r="K39" s="97">
        <f>IFERROR(INDEX('All Transfers'!$N$16:$N$2999,IFERROR(MATCH('Source Plate'!$B39&amp;'Source Plate'!K$24,'All Transfers'!$E$16:$E$2999,0),"")),0)</f>
        <v>1</v>
      </c>
      <c r="L39" s="97">
        <f>IFERROR(INDEX('All Transfers'!$N$16:$N$2999,IFERROR(MATCH('Source Plate'!$B39&amp;'Source Plate'!L$24,'All Transfers'!$E$16:$E$2999,0),"")),0)</f>
        <v>0</v>
      </c>
      <c r="M39" s="97">
        <f>IFERROR(INDEX('All Transfers'!$N$16:$N$2999,IFERROR(MATCH('Source Plate'!$B39&amp;'Source Plate'!M$24,'All Transfers'!$E$16:$E$2999,0),"")),0)</f>
        <v>0</v>
      </c>
      <c r="N39" s="97">
        <f>IFERROR(INDEX('All Transfers'!$N$16:$N$2999,IFERROR(MATCH('Source Plate'!$B39&amp;'Source Plate'!N$24,'All Transfers'!$E$16:$E$2999,0),"")),0)</f>
        <v>0</v>
      </c>
      <c r="O39" s="97">
        <f>IFERROR(INDEX('All Transfers'!$N$16:$N$2999,IFERROR(MATCH('Source Plate'!$B39&amp;'Source Plate'!O$24,'All Transfers'!$E$16:$E$2999,0),"")),0)</f>
        <v>0</v>
      </c>
      <c r="P39" s="97">
        <f>IFERROR(INDEX('All Transfers'!$N$16:$N$2999,IFERROR(MATCH('Source Plate'!$B39&amp;'Source Plate'!P$24,'All Transfers'!$E$16:$E$2999,0),"")),0)</f>
        <v>0</v>
      </c>
      <c r="Q39" s="97">
        <f>IFERROR(INDEX('All Transfers'!$N$16:$N$2999,IFERROR(MATCH('Source Plate'!$B39&amp;'Source Plate'!Q$24,'All Transfers'!$E$16:$E$2999,0),"")),0)</f>
        <v>0</v>
      </c>
      <c r="R39" s="97">
        <f>IFERROR(INDEX('All Transfers'!$N$16:$N$2999,IFERROR(MATCH('Source Plate'!$B39&amp;'Source Plate'!R$24,'All Transfers'!$E$16:$E$2999,0),"")),0)</f>
        <v>0</v>
      </c>
      <c r="S39" s="97">
        <f>IFERROR(INDEX('All Transfers'!$N$16:$N$2999,IFERROR(MATCH('Source Plate'!$B39&amp;'Source Plate'!S$24,'All Transfers'!$E$16:$E$2999,0),"")),0)</f>
        <v>0</v>
      </c>
      <c r="T39" s="97">
        <f>IFERROR(INDEX('All Transfers'!$N$16:$N$2999,IFERROR(MATCH('Source Plate'!$B39&amp;'Source Plate'!T$24,'All Transfers'!$E$16:$E$2999,0),"")),0)</f>
        <v>0</v>
      </c>
      <c r="U39" s="97">
        <f>IFERROR(INDEX('All Transfers'!$N$16:$N$2999,IFERROR(MATCH('Source Plate'!$B39&amp;'Source Plate'!U$24,'All Transfers'!$E$16:$E$2999,0),"")),0)</f>
        <v>0</v>
      </c>
      <c r="V39" s="97">
        <f>IFERROR(INDEX('All Transfers'!$N$16:$N$2999,IFERROR(MATCH('Source Plate'!$B39&amp;'Source Plate'!V$24,'All Transfers'!$E$16:$E$2999,0),"")),0)</f>
        <v>0</v>
      </c>
      <c r="W39" s="97">
        <f>IFERROR(INDEX('All Transfers'!$N$16:$N$2999,IFERROR(MATCH('Source Plate'!$B39&amp;'Source Plate'!W$24,'All Transfers'!$E$16:$E$2999,0),"")),0)</f>
        <v>0</v>
      </c>
      <c r="X39" s="97">
        <f>IFERROR(INDEX('All Transfers'!$N$16:$N$2999,IFERROR(MATCH('Source Plate'!$B39&amp;'Source Plate'!X$24,'All Transfers'!$E$16:$E$2999,0),"")),0)</f>
        <v>0</v>
      </c>
      <c r="Y39" s="97">
        <f>IFERROR(INDEX('All Transfers'!$N$16:$N$2999,IFERROR(MATCH('Source Plate'!$B39&amp;'Source Plate'!Y$24,'All Transfers'!$E$16:$E$2999,0),"")),0)</f>
        <v>0</v>
      </c>
      <c r="Z39" s="97">
        <f>IFERROR(INDEX('All Transfers'!$N$16:$N$2999,IFERROR(MATCH('Source Plate'!$B39&amp;'Source Plate'!Z$24,'All Transfers'!$E$16:$E$2999,0),"")),0)</f>
        <v>0</v>
      </c>
      <c r="AB39" s="121"/>
      <c r="AC39" s="121"/>
      <c r="AD39" s="121"/>
      <c r="AE39" s="121"/>
      <c r="AF39" s="95"/>
    </row>
    <row r="40" spans="1:32">
      <c r="A40" s="94"/>
      <c r="B40" s="93" t="s">
        <v>15</v>
      </c>
      <c r="C40" s="97">
        <f>IFERROR(INDEX('All Transfers'!$N$16:$N$2999,IFERROR(MATCH('Source Plate'!$B40&amp;'Source Plate'!C$24,'All Transfers'!$E$16:$E$2999,0),"")),0)</f>
        <v>1</v>
      </c>
      <c r="D40" s="97">
        <f>IFERROR(INDEX('All Transfers'!$N$16:$N$2999,IFERROR(MATCH('Source Plate'!$B40&amp;'Source Plate'!D$24,'All Transfers'!$E$16:$E$2999,0),"")),0)</f>
        <v>1</v>
      </c>
      <c r="E40" s="97">
        <f>IFERROR(INDEX('All Transfers'!$N$16:$N$2999,IFERROR(MATCH('Source Plate'!$B40&amp;'Source Plate'!E$24,'All Transfers'!$E$16:$E$2999,0),"")),0)</f>
        <v>1</v>
      </c>
      <c r="F40" s="97">
        <f>IFERROR(INDEX('All Transfers'!$N$16:$N$2999,IFERROR(MATCH('Source Plate'!$B40&amp;'Source Plate'!F$24,'All Transfers'!$E$16:$E$2999,0),"")),0)</f>
        <v>1</v>
      </c>
      <c r="G40" s="97">
        <f>IFERROR(INDEX('All Transfers'!$N$16:$N$2999,IFERROR(MATCH('Source Plate'!$B40&amp;'Source Plate'!G$24,'All Transfers'!$E$16:$E$2999,0),"")),0)</f>
        <v>1</v>
      </c>
      <c r="H40" s="97">
        <f>IFERROR(INDEX('All Transfers'!$N$16:$N$2999,IFERROR(MATCH('Source Plate'!$B40&amp;'Source Plate'!H$24,'All Transfers'!$E$16:$E$2999,0),"")),0)</f>
        <v>1</v>
      </c>
      <c r="I40" s="97">
        <f>IFERROR(INDEX('All Transfers'!$N$16:$N$2999,IFERROR(MATCH('Source Plate'!$B40&amp;'Source Plate'!I$24,'All Transfers'!$E$16:$E$2999,0),"")),0)</f>
        <v>1</v>
      </c>
      <c r="J40" s="97">
        <f>IFERROR(INDEX('All Transfers'!$N$16:$N$2999,IFERROR(MATCH('Source Plate'!$B40&amp;'Source Plate'!J$24,'All Transfers'!$E$16:$E$2999,0),"")),0)</f>
        <v>1</v>
      </c>
      <c r="K40" s="97">
        <f>IFERROR(INDEX('All Transfers'!$N$16:$N$2999,IFERROR(MATCH('Source Plate'!$B40&amp;'Source Plate'!K$24,'All Transfers'!$E$16:$E$2999,0),"")),0)</f>
        <v>1</v>
      </c>
      <c r="L40" s="97">
        <f>IFERROR(INDEX('All Transfers'!$N$16:$N$2999,IFERROR(MATCH('Source Plate'!$B40&amp;'Source Plate'!L$24,'All Transfers'!$E$16:$E$2999,0),"")),0)</f>
        <v>1</v>
      </c>
      <c r="M40" s="97">
        <f>IFERROR(INDEX('All Transfers'!$N$16:$N$2999,IFERROR(MATCH('Source Plate'!$B40&amp;'Source Plate'!M$24,'All Transfers'!$E$16:$E$2999,0),"")),0)</f>
        <v>0</v>
      </c>
      <c r="N40" s="97">
        <f>IFERROR(INDEX('All Transfers'!$N$16:$N$2999,IFERROR(MATCH('Source Plate'!$B40&amp;'Source Plate'!N$24,'All Transfers'!$E$16:$E$2999,0),"")),0)</f>
        <v>0</v>
      </c>
      <c r="O40" s="97">
        <f>IFERROR(INDEX('All Transfers'!$N$16:$N$2999,IFERROR(MATCH('Source Plate'!$B40&amp;'Source Plate'!O$24,'All Transfers'!$E$16:$E$2999,0),"")),0)</f>
        <v>0</v>
      </c>
      <c r="P40" s="97">
        <f>IFERROR(INDEX('All Transfers'!$N$16:$N$2999,IFERROR(MATCH('Source Plate'!$B40&amp;'Source Plate'!P$24,'All Transfers'!$E$16:$E$2999,0),"")),0)</f>
        <v>0</v>
      </c>
      <c r="Q40" s="97">
        <f>IFERROR(INDEX('All Transfers'!$N$16:$N$2999,IFERROR(MATCH('Source Plate'!$B40&amp;'Source Plate'!Q$24,'All Transfers'!$E$16:$E$2999,0),"")),0)</f>
        <v>0</v>
      </c>
      <c r="R40" s="97">
        <f>IFERROR(INDEX('All Transfers'!$N$16:$N$2999,IFERROR(MATCH('Source Plate'!$B40&amp;'Source Plate'!R$24,'All Transfers'!$E$16:$E$2999,0),"")),0)</f>
        <v>0</v>
      </c>
      <c r="S40" s="97">
        <f>IFERROR(INDEX('All Transfers'!$N$16:$N$2999,IFERROR(MATCH('Source Plate'!$B40&amp;'Source Plate'!S$24,'All Transfers'!$E$16:$E$2999,0),"")),0)</f>
        <v>0</v>
      </c>
      <c r="T40" s="97">
        <f>IFERROR(INDEX('All Transfers'!$N$16:$N$2999,IFERROR(MATCH('Source Plate'!$B40&amp;'Source Plate'!T$24,'All Transfers'!$E$16:$E$2999,0),"")),0)</f>
        <v>0</v>
      </c>
      <c r="U40" s="97">
        <f>IFERROR(INDEX('All Transfers'!$N$16:$N$2999,IFERROR(MATCH('Source Plate'!$B40&amp;'Source Plate'!U$24,'All Transfers'!$E$16:$E$2999,0),"")),0)</f>
        <v>0</v>
      </c>
      <c r="V40" s="97">
        <f>IFERROR(INDEX('All Transfers'!$N$16:$N$2999,IFERROR(MATCH('Source Plate'!$B40&amp;'Source Plate'!V$24,'All Transfers'!$E$16:$E$2999,0),"")),0)</f>
        <v>0</v>
      </c>
      <c r="W40" s="97">
        <f>IFERROR(INDEX('All Transfers'!$N$16:$N$2999,IFERROR(MATCH('Source Plate'!$B40&amp;'Source Plate'!W$24,'All Transfers'!$E$16:$E$2999,0),"")),0)</f>
        <v>0</v>
      </c>
      <c r="X40" s="97">
        <f>IFERROR(INDEX('All Transfers'!$N$16:$N$2999,IFERROR(MATCH('Source Plate'!$B40&amp;'Source Plate'!X$24,'All Transfers'!$E$16:$E$2999,0),"")),0)</f>
        <v>0</v>
      </c>
      <c r="Y40" s="97">
        <f>IFERROR(INDEX('All Transfers'!$N$16:$N$2999,IFERROR(MATCH('Source Plate'!$B40&amp;'Source Plate'!Y$24,'All Transfers'!$E$16:$E$2999,0),"")),0)</f>
        <v>0</v>
      </c>
      <c r="Z40" s="97">
        <f>IFERROR(INDEX('All Transfers'!$N$16:$N$2999,IFERROR(MATCH('Source Plate'!$B40&amp;'Source Plate'!Z$24,'All Transfers'!$E$16:$E$2999,0),"")),0)</f>
        <v>0</v>
      </c>
      <c r="AB40" s="121"/>
      <c r="AC40" s="121"/>
      <c r="AD40" s="121"/>
      <c r="AE40" s="121"/>
      <c r="AF40" s="95"/>
    </row>
    <row r="41" spans="1:32">
      <c r="A41" s="94"/>
      <c r="B41" s="5"/>
      <c r="C41" s="5"/>
      <c r="AB41" s="95"/>
      <c r="AC41" s="95"/>
      <c r="AD41" s="95"/>
      <c r="AE41" s="95"/>
      <c r="AF41" s="95"/>
    </row>
    <row r="42" spans="1:32" ht="18.75">
      <c r="B42" s="5"/>
      <c r="C42" s="278" t="str">
        <f>"Fluid Name of Source Plate"</f>
        <v>Fluid Name of Source Plate</v>
      </c>
      <c r="D42" s="278"/>
      <c r="E42" s="278"/>
      <c r="F42" s="278"/>
      <c r="G42" s="278"/>
      <c r="H42" s="278"/>
      <c r="I42" s="278"/>
      <c r="J42" s="278"/>
      <c r="K42" s="278"/>
      <c r="L42" s="278"/>
      <c r="M42" s="278"/>
      <c r="N42" s="278"/>
      <c r="O42" s="278"/>
      <c r="P42" s="278"/>
      <c r="Q42" s="278"/>
      <c r="R42" s="278"/>
      <c r="S42" s="278"/>
      <c r="T42" s="278"/>
      <c r="U42" s="278"/>
      <c r="V42" s="278"/>
      <c r="W42" s="278"/>
      <c r="X42" s="278"/>
      <c r="Y42" s="278"/>
      <c r="Z42" s="278"/>
    </row>
    <row r="43" spans="1:32">
      <c r="B43" s="93"/>
      <c r="C43" s="93">
        <v>1</v>
      </c>
      <c r="D43" s="93">
        <v>2</v>
      </c>
      <c r="E43" s="93">
        <v>3</v>
      </c>
      <c r="F43" s="93">
        <v>4</v>
      </c>
      <c r="G43" s="93">
        <v>5</v>
      </c>
      <c r="H43" s="93">
        <v>6</v>
      </c>
      <c r="I43" s="93">
        <v>7</v>
      </c>
      <c r="J43" s="93">
        <v>8</v>
      </c>
      <c r="K43" s="93">
        <v>9</v>
      </c>
      <c r="L43" s="93">
        <v>10</v>
      </c>
      <c r="M43" s="93">
        <v>11</v>
      </c>
      <c r="N43" s="93">
        <v>12</v>
      </c>
      <c r="O43" s="93">
        <v>13</v>
      </c>
      <c r="P43" s="93">
        <v>14</v>
      </c>
      <c r="Q43" s="93">
        <v>15</v>
      </c>
      <c r="R43" s="93">
        <v>16</v>
      </c>
      <c r="S43" s="93">
        <v>17</v>
      </c>
      <c r="T43" s="93">
        <v>18</v>
      </c>
      <c r="U43" s="93">
        <v>19</v>
      </c>
      <c r="V43" s="93">
        <v>20</v>
      </c>
      <c r="W43" s="93">
        <v>21</v>
      </c>
      <c r="X43" s="93">
        <v>22</v>
      </c>
      <c r="Y43" s="93">
        <v>23</v>
      </c>
      <c r="Z43" s="93">
        <v>24</v>
      </c>
    </row>
    <row r="44" spans="1:32" s="122" customFormat="1">
      <c r="B44" s="123" t="s">
        <v>0</v>
      </c>
      <c r="C44" s="143">
        <f>IFERROR(INDEX('All Transfers'!$L$16:$L$2999,IFERROR(MATCH('Source Plate'!$B44&amp;'Source Plate'!C$24,'All Transfers'!$E$16:$E$2999,0),""))&amp;" "&amp;INDEX('All Transfers'!$M$16:$M$2999,IFERROR(MATCH('Source Plate'!$B44&amp;'Source Plate'!C$24,'All Transfers'!$E$16:$E$2999,0),"")),0)</f>
        <v>0</v>
      </c>
      <c r="D44" s="143">
        <f>IFERROR(INDEX('All Transfers'!$L$16:$L$2999,IFERROR(MATCH('Source Plate'!$B44&amp;'Source Plate'!D$24,'All Transfers'!$E$16:$E$2999,0),""))&amp;" "&amp;INDEX('All Transfers'!$M$16:$M$2999,IFERROR(MATCH('Source Plate'!$B44&amp;'Source Plate'!D$24,'All Transfers'!$E$16:$E$2999,0),"")),0)</f>
        <v>0</v>
      </c>
      <c r="E44" s="143">
        <f>IFERROR(INDEX('All Transfers'!$L$16:$L$2999,IFERROR(MATCH('Source Plate'!$B44&amp;'Source Plate'!E$24,'All Transfers'!$E$16:$E$2999,0),""))&amp;" "&amp;INDEX('All Transfers'!$M$16:$M$2999,IFERROR(MATCH('Source Plate'!$B44&amp;'Source Plate'!E$24,'All Transfers'!$E$16:$E$2999,0),"")),0)</f>
        <v>0</v>
      </c>
      <c r="F44" s="143">
        <f>IFERROR(INDEX('All Transfers'!$L$16:$L$2999,IFERROR(MATCH('Source Plate'!$B44&amp;'Source Plate'!F$24,'All Transfers'!$E$16:$E$2999,0),""))&amp;" "&amp;INDEX('All Transfers'!$M$16:$M$2999,IFERROR(MATCH('Source Plate'!$B44&amp;'Source Plate'!F$24,'All Transfers'!$E$16:$E$2999,0),"")),0)</f>
        <v>0</v>
      </c>
      <c r="G44" s="143">
        <f>IFERROR(INDEX('All Transfers'!$L$16:$L$2999,IFERROR(MATCH('Source Plate'!$B44&amp;'Source Plate'!G$24,'All Transfers'!$E$16:$E$2999,0),""))&amp;" "&amp;INDEX('All Transfers'!$M$16:$M$2999,IFERROR(MATCH('Source Plate'!$B44&amp;'Source Plate'!G$24,'All Transfers'!$E$16:$E$2999,0),"")),0)</f>
        <v>0</v>
      </c>
      <c r="H44" s="143">
        <f>IFERROR(INDEX('All Transfers'!$L$16:$L$2999,IFERROR(MATCH('Source Plate'!$B44&amp;'Source Plate'!H$24,'All Transfers'!$E$16:$E$2999,0),""))&amp;" "&amp;INDEX('All Transfers'!$M$16:$M$2999,IFERROR(MATCH('Source Plate'!$B44&amp;'Source Plate'!H$24,'All Transfers'!$E$16:$E$2999,0),"")),0)</f>
        <v>0</v>
      </c>
      <c r="I44" s="143">
        <f>IFERROR(INDEX('All Transfers'!$L$16:$L$2999,IFERROR(MATCH('Source Plate'!$B44&amp;'Source Plate'!I$24,'All Transfers'!$E$16:$E$2999,0),""))&amp;" "&amp;INDEX('All Transfers'!$M$16:$M$2999,IFERROR(MATCH('Source Plate'!$B44&amp;'Source Plate'!I$24,'All Transfers'!$E$16:$E$2999,0),"")),0)</f>
        <v>0</v>
      </c>
      <c r="J44" s="143">
        <f>IFERROR(INDEX('All Transfers'!$L$16:$L$2999,IFERROR(MATCH('Source Plate'!$B44&amp;'Source Plate'!J$24,'All Transfers'!$E$16:$E$2999,0),""))&amp;" "&amp;INDEX('All Transfers'!$M$16:$M$2999,IFERROR(MATCH('Source Plate'!$B44&amp;'Source Plate'!J$24,'All Transfers'!$E$16:$E$2999,0),"")),0)</f>
        <v>0</v>
      </c>
      <c r="K44" s="143">
        <f>IFERROR(INDEX('All Transfers'!$L$16:$L$2999,IFERROR(MATCH('Source Plate'!$B44&amp;'Source Plate'!K$24,'All Transfers'!$E$16:$E$2999,0),""))&amp;" "&amp;INDEX('All Transfers'!$M$16:$M$2999,IFERROR(MATCH('Source Plate'!$B44&amp;'Source Plate'!K$24,'All Transfers'!$E$16:$E$2999,0),"")),0)</f>
        <v>0</v>
      </c>
      <c r="L44" s="143">
        <f>IFERROR(INDEX('All Transfers'!$L$16:$L$2999,IFERROR(MATCH('Source Plate'!$B44&amp;'Source Plate'!L$24,'All Transfers'!$E$16:$E$2999,0),""))&amp;" "&amp;INDEX('All Transfers'!$M$16:$M$2999,IFERROR(MATCH('Source Plate'!$B44&amp;'Source Plate'!L$24,'All Transfers'!$E$16:$E$2999,0),"")),0)</f>
        <v>0</v>
      </c>
      <c r="M44" s="143">
        <f>IFERROR(INDEX('All Transfers'!$L$16:$L$2999,IFERROR(MATCH('Source Plate'!$B44&amp;'Source Plate'!M$24,'All Transfers'!$E$16:$E$2999,0),""))&amp;" "&amp;INDEX('All Transfers'!$M$16:$M$2999,IFERROR(MATCH('Source Plate'!$B44&amp;'Source Plate'!M$24,'All Transfers'!$E$16:$E$2999,0),"")),0)</f>
        <v>0</v>
      </c>
      <c r="N44" s="143">
        <f>IFERROR(INDEX('All Transfers'!$L$16:$L$2999,IFERROR(MATCH('Source Plate'!$B44&amp;'Source Plate'!N$24,'All Transfers'!$E$16:$E$2999,0),""))&amp;" "&amp;INDEX('All Transfers'!$M$16:$M$2999,IFERROR(MATCH('Source Plate'!$B44&amp;'Source Plate'!N$24,'All Transfers'!$E$16:$E$2999,0),"")),0)</f>
        <v>0</v>
      </c>
      <c r="O44" s="143">
        <f>IFERROR(INDEX('All Transfers'!$L$16:$L$2999,IFERROR(MATCH('Source Plate'!$B44&amp;'Source Plate'!O$24,'All Transfers'!$E$16:$E$2999,0),""))&amp;" "&amp;INDEX('All Transfers'!$M$16:$M$2999,IFERROR(MATCH('Source Plate'!$B44&amp;'Source Plate'!O$24,'All Transfers'!$E$16:$E$2999,0),"")),0)</f>
        <v>0</v>
      </c>
      <c r="P44" s="143">
        <f>IFERROR(INDEX('All Transfers'!$L$16:$L$2999,IFERROR(MATCH('Source Plate'!$B44&amp;'Source Plate'!P$24,'All Transfers'!$E$16:$E$2999,0),""))&amp;" "&amp;INDEX('All Transfers'!$M$16:$M$2999,IFERROR(MATCH('Source Plate'!$B44&amp;'Source Plate'!P$24,'All Transfers'!$E$16:$E$2999,0),"")),0)</f>
        <v>0</v>
      </c>
      <c r="Q44" s="143">
        <f>IFERROR(INDEX('All Transfers'!$L$16:$L$2999,IFERROR(MATCH('Source Plate'!$B44&amp;'Source Plate'!Q$24,'All Transfers'!$E$16:$E$2999,0),""))&amp;" "&amp;INDEX('All Transfers'!$M$16:$M$2999,IFERROR(MATCH('Source Plate'!$B44&amp;'Source Plate'!Q$24,'All Transfers'!$E$16:$E$2999,0),"")),0)</f>
        <v>0</v>
      </c>
      <c r="R44" s="143">
        <f>IFERROR(INDEX('All Transfers'!$L$16:$L$2999,IFERROR(MATCH('Source Plate'!$B44&amp;'Source Plate'!R$24,'All Transfers'!$E$16:$E$2999,0),""))&amp;" "&amp;INDEX('All Transfers'!$M$16:$M$2999,IFERROR(MATCH('Source Plate'!$B44&amp;'Source Plate'!R$24,'All Transfers'!$E$16:$E$2999,0),"")),0)</f>
        <v>0</v>
      </c>
      <c r="S44" s="143">
        <f>IFERROR(INDEX('All Transfers'!$L$16:$L$2999,IFERROR(MATCH('Source Plate'!$B44&amp;'Source Plate'!S$24,'All Transfers'!$E$16:$E$2999,0),""))&amp;" "&amp;INDEX('All Transfers'!$M$16:$M$2999,IFERROR(MATCH('Source Plate'!$B44&amp;'Source Plate'!S$24,'All Transfers'!$E$16:$E$2999,0),"")),0)</f>
        <v>0</v>
      </c>
      <c r="T44" s="143">
        <f>IFERROR(INDEX('All Transfers'!$L$16:$L$2999,IFERROR(MATCH('Source Plate'!$B44&amp;'Source Plate'!T$24,'All Transfers'!$E$16:$E$2999,0),""))&amp;" "&amp;INDEX('All Transfers'!$M$16:$M$2999,IFERROR(MATCH('Source Plate'!$B44&amp;'Source Plate'!T$24,'All Transfers'!$E$16:$E$2999,0),"")),0)</f>
        <v>0</v>
      </c>
      <c r="U44" s="143">
        <f>IFERROR(INDEX('All Transfers'!$L$16:$L$2999,IFERROR(MATCH('Source Plate'!$B44&amp;'Source Plate'!U$24,'All Transfers'!$E$16:$E$2999,0),""))&amp;" "&amp;INDEX('All Transfers'!$M$16:$M$2999,IFERROR(MATCH('Source Plate'!$B44&amp;'Source Plate'!U$24,'All Transfers'!$E$16:$E$2999,0),"")),0)</f>
        <v>0</v>
      </c>
      <c r="V44" s="143">
        <f>IFERROR(INDEX('All Transfers'!$L$16:$L$2999,IFERROR(MATCH('Source Plate'!$B44&amp;'Source Plate'!V$24,'All Transfers'!$E$16:$E$2999,0),""))&amp;" "&amp;INDEX('All Transfers'!$M$16:$M$2999,IFERROR(MATCH('Source Plate'!$B44&amp;'Source Plate'!V$24,'All Transfers'!$E$16:$E$2999,0),"")),0)</f>
        <v>0</v>
      </c>
      <c r="W44" s="143">
        <f>IFERROR(INDEX('All Transfers'!$L$16:$L$2999,IFERROR(MATCH('Source Plate'!$B44&amp;'Source Plate'!W$24,'All Transfers'!$E$16:$E$2999,0),""))&amp;" "&amp;INDEX('All Transfers'!$M$16:$M$2999,IFERROR(MATCH('Source Plate'!$B44&amp;'Source Plate'!W$24,'All Transfers'!$E$16:$E$2999,0),"")),0)</f>
        <v>0</v>
      </c>
      <c r="X44" s="143">
        <f>IFERROR(INDEX('All Transfers'!$L$16:$L$2999,IFERROR(MATCH('Source Plate'!$B44&amp;'Source Plate'!X$24,'All Transfers'!$E$16:$E$2999,0),""))&amp;" "&amp;INDEX('All Transfers'!$M$16:$M$2999,IFERROR(MATCH('Source Plate'!$B44&amp;'Source Plate'!X$24,'All Transfers'!$E$16:$E$2999,0),"")),0)</f>
        <v>0</v>
      </c>
      <c r="Y44" s="143">
        <f>IFERROR(INDEX('All Transfers'!$L$16:$L$2999,IFERROR(MATCH('Source Plate'!$B44&amp;'Source Plate'!Y$24,'All Transfers'!$E$16:$E$2999,0),""))&amp;" "&amp;INDEX('All Transfers'!$M$16:$M$2999,IFERROR(MATCH('Source Plate'!$B44&amp;'Source Plate'!Y$24,'All Transfers'!$E$16:$E$2999,0),"")),0)</f>
        <v>0</v>
      </c>
      <c r="Z44" s="143">
        <f>IFERROR(INDEX('All Transfers'!$L$16:$L$2999,IFERROR(MATCH('Source Plate'!$B44&amp;'Source Plate'!Z$24,'All Transfers'!$E$16:$E$2999,0),""))&amp;" "&amp;INDEX('All Transfers'!$M$16:$M$2999,IFERROR(MATCH('Source Plate'!$B44&amp;'Source Plate'!Z$24,'All Transfers'!$E$16:$E$2999,0),"")),0)</f>
        <v>0</v>
      </c>
    </row>
    <row r="45" spans="1:32" s="122" customFormat="1">
      <c r="B45" s="123" t="s">
        <v>1</v>
      </c>
      <c r="C45" s="143">
        <f>IFERROR(INDEX('All Transfers'!$L$16:$L$2999,IFERROR(MATCH('Source Plate'!$B45&amp;'Source Plate'!C$24,'All Transfers'!$E$16:$E$2999,0),""))&amp;" "&amp;INDEX('All Transfers'!$M$16:$M$2999,IFERROR(MATCH('Source Plate'!$B45&amp;'Source Plate'!C$24,'All Transfers'!$E$16:$E$2999,0),"")),0)</f>
        <v>0</v>
      </c>
      <c r="D45" s="143">
        <f>IFERROR(INDEX('All Transfers'!$L$16:$L$2999,IFERROR(MATCH('Source Plate'!$B45&amp;'Source Plate'!D$24,'All Transfers'!$E$16:$E$2999,0),""))&amp;" "&amp;INDEX('All Transfers'!$M$16:$M$2999,IFERROR(MATCH('Source Plate'!$B45&amp;'Source Plate'!D$24,'All Transfers'!$E$16:$E$2999,0),"")),0)</f>
        <v>0</v>
      </c>
      <c r="E45" s="143">
        <f>IFERROR(INDEX('All Transfers'!$L$16:$L$2999,IFERROR(MATCH('Source Plate'!$B45&amp;'Source Plate'!E$24,'All Transfers'!$E$16:$E$2999,0),""))&amp;" "&amp;INDEX('All Transfers'!$M$16:$M$2999,IFERROR(MATCH('Source Plate'!$B45&amp;'Source Plate'!E$24,'All Transfers'!$E$16:$E$2999,0),"")),0)</f>
        <v>0</v>
      </c>
      <c r="F45" s="143">
        <f>IFERROR(INDEX('All Transfers'!$L$16:$L$2999,IFERROR(MATCH('Source Plate'!$B45&amp;'Source Plate'!F$24,'All Transfers'!$E$16:$E$2999,0),""))&amp;" "&amp;INDEX('All Transfers'!$M$16:$M$2999,IFERROR(MATCH('Source Plate'!$B45&amp;'Source Plate'!F$24,'All Transfers'!$E$16:$E$2999,0),"")),0)</f>
        <v>0</v>
      </c>
      <c r="G45" s="143">
        <f>IFERROR(INDEX('All Transfers'!$L$16:$L$2999,IFERROR(MATCH('Source Plate'!$B45&amp;'Source Plate'!G$24,'All Transfers'!$E$16:$E$2999,0),""))&amp;" "&amp;INDEX('All Transfers'!$M$16:$M$2999,IFERROR(MATCH('Source Plate'!$B45&amp;'Source Plate'!G$24,'All Transfers'!$E$16:$E$2999,0),"")),0)</f>
        <v>0</v>
      </c>
      <c r="H45" s="143">
        <f>IFERROR(INDEX('All Transfers'!$L$16:$L$2999,IFERROR(MATCH('Source Plate'!$B45&amp;'Source Plate'!H$24,'All Transfers'!$E$16:$E$2999,0),""))&amp;" "&amp;INDEX('All Transfers'!$M$16:$M$2999,IFERROR(MATCH('Source Plate'!$B45&amp;'Source Plate'!H$24,'All Transfers'!$E$16:$E$2999,0),"")),0)</f>
        <v>0</v>
      </c>
      <c r="I45" s="143">
        <f>IFERROR(INDEX('All Transfers'!$L$16:$L$2999,IFERROR(MATCH('Source Plate'!$B45&amp;'Source Plate'!I$24,'All Transfers'!$E$16:$E$2999,0),""))&amp;" "&amp;INDEX('All Transfers'!$M$16:$M$2999,IFERROR(MATCH('Source Plate'!$B45&amp;'Source Plate'!I$24,'All Transfers'!$E$16:$E$2999,0),"")),0)</f>
        <v>0</v>
      </c>
      <c r="J45" s="143">
        <f>IFERROR(INDEX('All Transfers'!$L$16:$L$2999,IFERROR(MATCH('Source Plate'!$B45&amp;'Source Plate'!J$24,'All Transfers'!$E$16:$E$2999,0),""))&amp;" "&amp;INDEX('All Transfers'!$M$16:$M$2999,IFERROR(MATCH('Source Plate'!$B45&amp;'Source Plate'!J$24,'All Transfers'!$E$16:$E$2999,0),"")),0)</f>
        <v>0</v>
      </c>
      <c r="K45" s="143">
        <f>IFERROR(INDEX('All Transfers'!$L$16:$L$2999,IFERROR(MATCH('Source Plate'!$B45&amp;'Source Plate'!K$24,'All Transfers'!$E$16:$E$2999,0),""))&amp;" "&amp;INDEX('All Transfers'!$M$16:$M$2999,IFERROR(MATCH('Source Plate'!$B45&amp;'Source Plate'!K$24,'All Transfers'!$E$16:$E$2999,0),"")),0)</f>
        <v>0</v>
      </c>
      <c r="L45" s="143">
        <f>IFERROR(INDEX('All Transfers'!$L$16:$L$2999,IFERROR(MATCH('Source Plate'!$B45&amp;'Source Plate'!L$24,'All Transfers'!$E$16:$E$2999,0),""))&amp;" "&amp;INDEX('All Transfers'!$M$16:$M$2999,IFERROR(MATCH('Source Plate'!$B45&amp;'Source Plate'!L$24,'All Transfers'!$E$16:$E$2999,0),"")),0)</f>
        <v>0</v>
      </c>
      <c r="M45" s="143">
        <f>IFERROR(INDEX('All Transfers'!$L$16:$L$2999,IFERROR(MATCH('Source Plate'!$B45&amp;'Source Plate'!M$24,'All Transfers'!$E$16:$E$2999,0),""))&amp;" "&amp;INDEX('All Transfers'!$M$16:$M$2999,IFERROR(MATCH('Source Plate'!$B45&amp;'Source Plate'!M$24,'All Transfers'!$E$16:$E$2999,0),"")),0)</f>
        <v>0</v>
      </c>
      <c r="N45" s="143">
        <f>IFERROR(INDEX('All Transfers'!$L$16:$L$2999,IFERROR(MATCH('Source Plate'!$B45&amp;'Source Plate'!N$24,'All Transfers'!$E$16:$E$2999,0),""))&amp;" "&amp;INDEX('All Transfers'!$M$16:$M$2999,IFERROR(MATCH('Source Plate'!$B45&amp;'Source Plate'!N$24,'All Transfers'!$E$16:$E$2999,0),"")),0)</f>
        <v>0</v>
      </c>
      <c r="O45" s="143">
        <f>IFERROR(INDEX('All Transfers'!$L$16:$L$2999,IFERROR(MATCH('Source Plate'!$B45&amp;'Source Plate'!O$24,'All Transfers'!$E$16:$E$2999,0),""))&amp;" "&amp;INDEX('All Transfers'!$M$16:$M$2999,IFERROR(MATCH('Source Plate'!$B45&amp;'Source Plate'!O$24,'All Transfers'!$E$16:$E$2999,0),"")),0)</f>
        <v>0</v>
      </c>
      <c r="P45" s="143">
        <f>IFERROR(INDEX('All Transfers'!$L$16:$L$2999,IFERROR(MATCH('Source Plate'!$B45&amp;'Source Plate'!P$24,'All Transfers'!$E$16:$E$2999,0),""))&amp;" "&amp;INDEX('All Transfers'!$M$16:$M$2999,IFERROR(MATCH('Source Plate'!$B45&amp;'Source Plate'!P$24,'All Transfers'!$E$16:$E$2999,0),"")),0)</f>
        <v>0</v>
      </c>
      <c r="Q45" s="143">
        <f>IFERROR(INDEX('All Transfers'!$L$16:$L$2999,IFERROR(MATCH('Source Plate'!$B45&amp;'Source Plate'!Q$24,'All Transfers'!$E$16:$E$2999,0),""))&amp;" "&amp;INDEX('All Transfers'!$M$16:$M$2999,IFERROR(MATCH('Source Plate'!$B45&amp;'Source Plate'!Q$24,'All Transfers'!$E$16:$E$2999,0),"")),0)</f>
        <v>0</v>
      </c>
      <c r="R45" s="143">
        <f>IFERROR(INDEX('All Transfers'!$L$16:$L$2999,IFERROR(MATCH('Source Plate'!$B45&amp;'Source Plate'!R$24,'All Transfers'!$E$16:$E$2999,0),""))&amp;" "&amp;INDEX('All Transfers'!$M$16:$M$2999,IFERROR(MATCH('Source Plate'!$B45&amp;'Source Plate'!R$24,'All Transfers'!$E$16:$E$2999,0),"")),0)</f>
        <v>0</v>
      </c>
      <c r="S45" s="143">
        <f>IFERROR(INDEX('All Transfers'!$L$16:$L$2999,IFERROR(MATCH('Source Plate'!$B45&amp;'Source Plate'!S$24,'All Transfers'!$E$16:$E$2999,0),""))&amp;" "&amp;INDEX('All Transfers'!$M$16:$M$2999,IFERROR(MATCH('Source Plate'!$B45&amp;'Source Plate'!S$24,'All Transfers'!$E$16:$E$2999,0),"")),0)</f>
        <v>0</v>
      </c>
      <c r="T45" s="143">
        <f>IFERROR(INDEX('All Transfers'!$L$16:$L$2999,IFERROR(MATCH('Source Plate'!$B45&amp;'Source Plate'!T$24,'All Transfers'!$E$16:$E$2999,0),""))&amp;" "&amp;INDEX('All Transfers'!$M$16:$M$2999,IFERROR(MATCH('Source Plate'!$B45&amp;'Source Plate'!T$24,'All Transfers'!$E$16:$E$2999,0),"")),0)</f>
        <v>0</v>
      </c>
      <c r="U45" s="143">
        <f>IFERROR(INDEX('All Transfers'!$L$16:$L$2999,IFERROR(MATCH('Source Plate'!$B45&amp;'Source Plate'!U$24,'All Transfers'!$E$16:$E$2999,0),""))&amp;" "&amp;INDEX('All Transfers'!$M$16:$M$2999,IFERROR(MATCH('Source Plate'!$B45&amp;'Source Plate'!U$24,'All Transfers'!$E$16:$E$2999,0),"")),0)</f>
        <v>0</v>
      </c>
      <c r="V45" s="143">
        <f>IFERROR(INDEX('All Transfers'!$L$16:$L$2999,IFERROR(MATCH('Source Plate'!$B45&amp;'Source Plate'!V$24,'All Transfers'!$E$16:$E$2999,0),""))&amp;" "&amp;INDEX('All Transfers'!$M$16:$M$2999,IFERROR(MATCH('Source Plate'!$B45&amp;'Source Plate'!V$24,'All Transfers'!$E$16:$E$2999,0),"")),0)</f>
        <v>0</v>
      </c>
      <c r="W45" s="143">
        <f>IFERROR(INDEX('All Transfers'!$L$16:$L$2999,IFERROR(MATCH('Source Plate'!$B45&amp;'Source Plate'!W$24,'All Transfers'!$E$16:$E$2999,0),""))&amp;" "&amp;INDEX('All Transfers'!$M$16:$M$2999,IFERROR(MATCH('Source Plate'!$B45&amp;'Source Plate'!W$24,'All Transfers'!$E$16:$E$2999,0),"")),0)</f>
        <v>0</v>
      </c>
      <c r="X45" s="143">
        <f>IFERROR(INDEX('All Transfers'!$L$16:$L$2999,IFERROR(MATCH('Source Plate'!$B45&amp;'Source Plate'!X$24,'All Transfers'!$E$16:$E$2999,0),""))&amp;" "&amp;INDEX('All Transfers'!$M$16:$M$2999,IFERROR(MATCH('Source Plate'!$B45&amp;'Source Plate'!X$24,'All Transfers'!$E$16:$E$2999,0),"")),0)</f>
        <v>0</v>
      </c>
      <c r="Y45" s="143">
        <f>IFERROR(INDEX('All Transfers'!$L$16:$L$2999,IFERROR(MATCH('Source Plate'!$B45&amp;'Source Plate'!Y$24,'All Transfers'!$E$16:$E$2999,0),""))&amp;" "&amp;INDEX('All Transfers'!$M$16:$M$2999,IFERROR(MATCH('Source Plate'!$B45&amp;'Source Plate'!Y$24,'All Transfers'!$E$16:$E$2999,0),"")),0)</f>
        <v>0</v>
      </c>
      <c r="Z45" s="143">
        <f>IFERROR(INDEX('All Transfers'!$L$16:$L$2999,IFERROR(MATCH('Source Plate'!$B45&amp;'Source Plate'!Z$24,'All Transfers'!$E$16:$E$2999,0),""))&amp;" "&amp;INDEX('All Transfers'!$M$16:$M$2999,IFERROR(MATCH('Source Plate'!$B45&amp;'Source Plate'!Z$24,'All Transfers'!$E$16:$E$2999,0),"")),0)</f>
        <v>0</v>
      </c>
    </row>
    <row r="46" spans="1:32" s="122" customFormat="1">
      <c r="B46" s="123" t="s">
        <v>2</v>
      </c>
      <c r="C46" s="143">
        <f>IFERROR(INDEX('All Transfers'!$L$16:$L$2999,IFERROR(MATCH('Source Plate'!$B46&amp;'Source Plate'!C$24,'All Transfers'!$E$16:$E$2999,0),""))&amp;" "&amp;INDEX('All Transfers'!$M$16:$M$2999,IFERROR(MATCH('Source Plate'!$B46&amp;'Source Plate'!C$24,'All Transfers'!$E$16:$E$2999,0),"")),0)</f>
        <v>0</v>
      </c>
      <c r="D46" s="143">
        <f>IFERROR(INDEX('All Transfers'!$L$16:$L$2999,IFERROR(MATCH('Source Plate'!$B46&amp;'Source Plate'!D$24,'All Transfers'!$E$16:$E$2999,0),""))&amp;" "&amp;INDEX('All Transfers'!$M$16:$M$2999,IFERROR(MATCH('Source Plate'!$B46&amp;'Source Plate'!D$24,'All Transfers'!$E$16:$E$2999,0),"")),0)</f>
        <v>0</v>
      </c>
      <c r="E46" s="143">
        <f>IFERROR(INDEX('All Transfers'!$L$16:$L$2999,IFERROR(MATCH('Source Plate'!$B46&amp;'Source Plate'!E$24,'All Transfers'!$E$16:$E$2999,0),""))&amp;" "&amp;INDEX('All Transfers'!$M$16:$M$2999,IFERROR(MATCH('Source Plate'!$B46&amp;'Source Plate'!E$24,'All Transfers'!$E$16:$E$2999,0),"")),0)</f>
        <v>0</v>
      </c>
      <c r="F46" s="143">
        <f>IFERROR(INDEX('All Transfers'!$L$16:$L$2999,IFERROR(MATCH('Source Plate'!$B46&amp;'Source Plate'!F$24,'All Transfers'!$E$16:$E$2999,0),""))&amp;" "&amp;INDEX('All Transfers'!$M$16:$M$2999,IFERROR(MATCH('Source Plate'!$B46&amp;'Source Plate'!F$24,'All Transfers'!$E$16:$E$2999,0),"")),0)</f>
        <v>0</v>
      </c>
      <c r="G46" s="143">
        <f>IFERROR(INDEX('All Transfers'!$L$16:$L$2999,IFERROR(MATCH('Source Plate'!$B46&amp;'Source Plate'!G$24,'All Transfers'!$E$16:$E$2999,0),""))&amp;" "&amp;INDEX('All Transfers'!$M$16:$M$2999,IFERROR(MATCH('Source Plate'!$B46&amp;'Source Plate'!G$24,'All Transfers'!$E$16:$E$2999,0),"")),0)</f>
        <v>0</v>
      </c>
      <c r="H46" s="143">
        <f>IFERROR(INDEX('All Transfers'!$L$16:$L$2999,IFERROR(MATCH('Source Plate'!$B46&amp;'Source Plate'!H$24,'All Transfers'!$E$16:$E$2999,0),""))&amp;" "&amp;INDEX('All Transfers'!$M$16:$M$2999,IFERROR(MATCH('Source Plate'!$B46&amp;'Source Plate'!H$24,'All Transfers'!$E$16:$E$2999,0),"")),0)</f>
        <v>0</v>
      </c>
      <c r="I46" s="143">
        <f>IFERROR(INDEX('All Transfers'!$L$16:$L$2999,IFERROR(MATCH('Source Plate'!$B46&amp;'Source Plate'!I$24,'All Transfers'!$E$16:$E$2999,0),""))&amp;" "&amp;INDEX('All Transfers'!$M$16:$M$2999,IFERROR(MATCH('Source Plate'!$B46&amp;'Source Plate'!I$24,'All Transfers'!$E$16:$E$2999,0),"")),0)</f>
        <v>0</v>
      </c>
      <c r="J46" s="143">
        <f>IFERROR(INDEX('All Transfers'!$L$16:$L$2999,IFERROR(MATCH('Source Plate'!$B46&amp;'Source Plate'!J$24,'All Transfers'!$E$16:$E$2999,0),""))&amp;" "&amp;INDEX('All Transfers'!$M$16:$M$2999,IFERROR(MATCH('Source Plate'!$B46&amp;'Source Plate'!J$24,'All Transfers'!$E$16:$E$2999,0),"")),0)</f>
        <v>0</v>
      </c>
      <c r="K46" s="143">
        <f>IFERROR(INDEX('All Transfers'!$L$16:$L$2999,IFERROR(MATCH('Source Plate'!$B46&amp;'Source Plate'!K$24,'All Transfers'!$E$16:$E$2999,0),""))&amp;" "&amp;INDEX('All Transfers'!$M$16:$M$2999,IFERROR(MATCH('Source Plate'!$B46&amp;'Source Plate'!K$24,'All Transfers'!$E$16:$E$2999,0),"")),0)</f>
        <v>0</v>
      </c>
      <c r="L46" s="143">
        <f>IFERROR(INDEX('All Transfers'!$L$16:$L$2999,IFERROR(MATCH('Source Plate'!$B46&amp;'Source Plate'!L$24,'All Transfers'!$E$16:$E$2999,0),""))&amp;" "&amp;INDEX('All Transfers'!$M$16:$M$2999,IFERROR(MATCH('Source Plate'!$B46&amp;'Source Plate'!L$24,'All Transfers'!$E$16:$E$2999,0),"")),0)</f>
        <v>0</v>
      </c>
      <c r="M46" s="143">
        <f>IFERROR(INDEX('All Transfers'!$L$16:$L$2999,IFERROR(MATCH('Source Plate'!$B46&amp;'Source Plate'!M$24,'All Transfers'!$E$16:$E$2999,0),""))&amp;" "&amp;INDEX('All Transfers'!$M$16:$M$2999,IFERROR(MATCH('Source Plate'!$B46&amp;'Source Plate'!M$24,'All Transfers'!$E$16:$E$2999,0),"")),0)</f>
        <v>0</v>
      </c>
      <c r="N46" s="143">
        <f>IFERROR(INDEX('All Transfers'!$L$16:$L$2999,IFERROR(MATCH('Source Plate'!$B46&amp;'Source Plate'!N$24,'All Transfers'!$E$16:$E$2999,0),""))&amp;" "&amp;INDEX('All Transfers'!$M$16:$M$2999,IFERROR(MATCH('Source Plate'!$B46&amp;'Source Plate'!N$24,'All Transfers'!$E$16:$E$2999,0),"")),0)</f>
        <v>0</v>
      </c>
      <c r="O46" s="143">
        <f>IFERROR(INDEX('All Transfers'!$L$16:$L$2999,IFERROR(MATCH('Source Plate'!$B46&amp;'Source Plate'!O$24,'All Transfers'!$E$16:$E$2999,0),""))&amp;" "&amp;INDEX('All Transfers'!$M$16:$M$2999,IFERROR(MATCH('Source Plate'!$B46&amp;'Source Plate'!O$24,'All Transfers'!$E$16:$E$2999,0),"")),0)</f>
        <v>0</v>
      </c>
      <c r="P46" s="143">
        <f>IFERROR(INDEX('All Transfers'!$L$16:$L$2999,IFERROR(MATCH('Source Plate'!$B46&amp;'Source Plate'!P$24,'All Transfers'!$E$16:$E$2999,0),""))&amp;" "&amp;INDEX('All Transfers'!$M$16:$M$2999,IFERROR(MATCH('Source Plate'!$B46&amp;'Source Plate'!P$24,'All Transfers'!$E$16:$E$2999,0),"")),0)</f>
        <v>0</v>
      </c>
      <c r="Q46" s="143">
        <f>IFERROR(INDEX('All Transfers'!$L$16:$L$2999,IFERROR(MATCH('Source Plate'!$B46&amp;'Source Plate'!Q$24,'All Transfers'!$E$16:$E$2999,0),""))&amp;" "&amp;INDEX('All Transfers'!$M$16:$M$2999,IFERROR(MATCH('Source Plate'!$B46&amp;'Source Plate'!Q$24,'All Transfers'!$E$16:$E$2999,0),"")),0)</f>
        <v>0</v>
      </c>
      <c r="R46" s="143">
        <f>IFERROR(INDEX('All Transfers'!$L$16:$L$2999,IFERROR(MATCH('Source Plate'!$B46&amp;'Source Plate'!R$24,'All Transfers'!$E$16:$E$2999,0),""))&amp;" "&amp;INDEX('All Transfers'!$M$16:$M$2999,IFERROR(MATCH('Source Plate'!$B46&amp;'Source Plate'!R$24,'All Transfers'!$E$16:$E$2999,0),"")),0)</f>
        <v>0</v>
      </c>
      <c r="S46" s="143">
        <f>IFERROR(INDEX('All Transfers'!$L$16:$L$2999,IFERROR(MATCH('Source Plate'!$B46&amp;'Source Plate'!S$24,'All Transfers'!$E$16:$E$2999,0),""))&amp;" "&amp;INDEX('All Transfers'!$M$16:$M$2999,IFERROR(MATCH('Source Plate'!$B46&amp;'Source Plate'!S$24,'All Transfers'!$E$16:$E$2999,0),"")),0)</f>
        <v>0</v>
      </c>
      <c r="T46" s="143">
        <f>IFERROR(INDEX('All Transfers'!$L$16:$L$2999,IFERROR(MATCH('Source Plate'!$B46&amp;'Source Plate'!T$24,'All Transfers'!$E$16:$E$2999,0),""))&amp;" "&amp;INDEX('All Transfers'!$M$16:$M$2999,IFERROR(MATCH('Source Plate'!$B46&amp;'Source Plate'!T$24,'All Transfers'!$E$16:$E$2999,0),"")),0)</f>
        <v>0</v>
      </c>
      <c r="U46" s="143">
        <f>IFERROR(INDEX('All Transfers'!$L$16:$L$2999,IFERROR(MATCH('Source Plate'!$B46&amp;'Source Plate'!U$24,'All Transfers'!$E$16:$E$2999,0),""))&amp;" "&amp;INDEX('All Transfers'!$M$16:$M$2999,IFERROR(MATCH('Source Plate'!$B46&amp;'Source Plate'!U$24,'All Transfers'!$E$16:$E$2999,0),"")),0)</f>
        <v>0</v>
      </c>
      <c r="V46" s="143">
        <f>IFERROR(INDEX('All Transfers'!$L$16:$L$2999,IFERROR(MATCH('Source Plate'!$B46&amp;'Source Plate'!V$24,'All Transfers'!$E$16:$E$2999,0),""))&amp;" "&amp;INDEX('All Transfers'!$M$16:$M$2999,IFERROR(MATCH('Source Plate'!$B46&amp;'Source Plate'!V$24,'All Transfers'!$E$16:$E$2999,0),"")),0)</f>
        <v>0</v>
      </c>
      <c r="W46" s="143">
        <f>IFERROR(INDEX('All Transfers'!$L$16:$L$2999,IFERROR(MATCH('Source Plate'!$B46&amp;'Source Plate'!W$24,'All Transfers'!$E$16:$E$2999,0),""))&amp;" "&amp;INDEX('All Transfers'!$M$16:$M$2999,IFERROR(MATCH('Source Plate'!$B46&amp;'Source Plate'!W$24,'All Transfers'!$E$16:$E$2999,0),"")),0)</f>
        <v>0</v>
      </c>
      <c r="X46" s="143">
        <f>IFERROR(INDEX('All Transfers'!$L$16:$L$2999,IFERROR(MATCH('Source Plate'!$B46&amp;'Source Plate'!X$24,'All Transfers'!$E$16:$E$2999,0),""))&amp;" "&amp;INDEX('All Transfers'!$M$16:$M$2999,IFERROR(MATCH('Source Plate'!$B46&amp;'Source Plate'!X$24,'All Transfers'!$E$16:$E$2999,0),"")),0)</f>
        <v>0</v>
      </c>
      <c r="Y46" s="143">
        <f>IFERROR(INDEX('All Transfers'!$L$16:$L$2999,IFERROR(MATCH('Source Plate'!$B46&amp;'Source Plate'!Y$24,'All Transfers'!$E$16:$E$2999,0),""))&amp;" "&amp;INDEX('All Transfers'!$M$16:$M$2999,IFERROR(MATCH('Source Plate'!$B46&amp;'Source Plate'!Y$24,'All Transfers'!$E$16:$E$2999,0),"")),0)</f>
        <v>0</v>
      </c>
      <c r="Z46" s="143">
        <f>IFERROR(INDEX('All Transfers'!$L$16:$L$2999,IFERROR(MATCH('Source Plate'!$B46&amp;'Source Plate'!Z$24,'All Transfers'!$E$16:$E$2999,0),""))&amp;" "&amp;INDEX('All Transfers'!$M$16:$M$2999,IFERROR(MATCH('Source Plate'!$B46&amp;'Source Plate'!Z$24,'All Transfers'!$E$16:$E$2999,0),"")),0)</f>
        <v>0</v>
      </c>
    </row>
    <row r="47" spans="1:32" s="122" customFormat="1" ht="38.25">
      <c r="B47" s="123" t="s">
        <v>3</v>
      </c>
      <c r="C47" s="143" t="str">
        <f>IFERROR(INDEX('All Transfers'!$L$16:$L$2999,IFERROR(MATCH('Source Plate'!$B47&amp;'Source Plate'!C$24,'All Transfers'!$E$16:$E$2999,0),""))&amp;" "&amp;INDEX('All Transfers'!$M$16:$M$2999,IFERROR(MATCH('Source Plate'!$B47&amp;'Source Plate'!C$24,'All Transfers'!$E$16:$E$2999,0),"")),0)</f>
        <v>LSD1 Inhib. High</v>
      </c>
      <c r="D47" s="143" t="str">
        <f>IFERROR(INDEX('All Transfers'!$L$16:$L$2999,IFERROR(MATCH('Source Plate'!$B47&amp;'Source Plate'!D$24,'All Transfers'!$E$16:$E$2999,0),""))&amp;" "&amp;INDEX('All Transfers'!$M$16:$M$2999,IFERROR(MATCH('Source Plate'!$B47&amp;'Source Plate'!D$24,'All Transfers'!$E$16:$E$2999,0),"")),0)</f>
        <v>LSD1 Inhib. Medium</v>
      </c>
      <c r="E47" s="143" t="str">
        <f>IFERROR(INDEX('All Transfers'!$L$16:$L$2999,IFERROR(MATCH('Source Plate'!$B47&amp;'Source Plate'!E$24,'All Transfers'!$E$16:$E$2999,0),""))&amp;" "&amp;INDEX('All Transfers'!$M$16:$M$2999,IFERROR(MATCH('Source Plate'!$B47&amp;'Source Plate'!E$24,'All Transfers'!$E$16:$E$2999,0),"")),0)</f>
        <v>LSD1 Inhib. Low</v>
      </c>
      <c r="F47" s="143">
        <f>IFERROR(INDEX('All Transfers'!$L$16:$L$2999,IFERROR(MATCH('Source Plate'!$B47&amp;'Source Plate'!F$24,'All Transfers'!$E$16:$E$2999,0),""))&amp;" "&amp;INDEX('All Transfers'!$M$16:$M$2999,IFERROR(MATCH('Source Plate'!$B47&amp;'Source Plate'!F$24,'All Transfers'!$E$16:$E$2999,0),"")),0)</f>
        <v>0</v>
      </c>
      <c r="G47" s="143">
        <f>IFERROR(INDEX('All Transfers'!$L$16:$L$2999,IFERROR(MATCH('Source Plate'!$B47&amp;'Source Plate'!G$24,'All Transfers'!$E$16:$E$2999,0),""))&amp;" "&amp;INDEX('All Transfers'!$M$16:$M$2999,IFERROR(MATCH('Source Plate'!$B47&amp;'Source Plate'!G$24,'All Transfers'!$E$16:$E$2999,0),"")),0)</f>
        <v>0</v>
      </c>
      <c r="H47" s="143">
        <f>IFERROR(INDEX('All Transfers'!$L$16:$L$2999,IFERROR(MATCH('Source Plate'!$B47&amp;'Source Plate'!H$24,'All Transfers'!$E$16:$E$2999,0),""))&amp;" "&amp;INDEX('All Transfers'!$M$16:$M$2999,IFERROR(MATCH('Source Plate'!$B47&amp;'Source Plate'!H$24,'All Transfers'!$E$16:$E$2999,0),"")),0)</f>
        <v>0</v>
      </c>
      <c r="I47" s="143">
        <f>IFERROR(INDEX('All Transfers'!$L$16:$L$2999,IFERROR(MATCH('Source Plate'!$B47&amp;'Source Plate'!I$24,'All Transfers'!$E$16:$E$2999,0),""))&amp;" "&amp;INDEX('All Transfers'!$M$16:$M$2999,IFERROR(MATCH('Source Plate'!$B47&amp;'Source Plate'!I$24,'All Transfers'!$E$16:$E$2999,0),"")),0)</f>
        <v>0</v>
      </c>
      <c r="J47" s="143">
        <f>IFERROR(INDEX('All Transfers'!$L$16:$L$2999,IFERROR(MATCH('Source Plate'!$B47&amp;'Source Plate'!J$24,'All Transfers'!$E$16:$E$2999,0),""))&amp;" "&amp;INDEX('All Transfers'!$M$16:$M$2999,IFERROR(MATCH('Source Plate'!$B47&amp;'Source Plate'!J$24,'All Transfers'!$E$16:$E$2999,0),"")),0)</f>
        <v>0</v>
      </c>
      <c r="K47" s="143">
        <f>IFERROR(INDEX('All Transfers'!$L$16:$L$2999,IFERROR(MATCH('Source Plate'!$B47&amp;'Source Plate'!K$24,'All Transfers'!$E$16:$E$2999,0),""))&amp;" "&amp;INDEX('All Transfers'!$M$16:$M$2999,IFERROR(MATCH('Source Plate'!$B47&amp;'Source Plate'!K$24,'All Transfers'!$E$16:$E$2999,0),"")),0)</f>
        <v>0</v>
      </c>
      <c r="L47" s="143">
        <f>IFERROR(INDEX('All Transfers'!$L$16:$L$2999,IFERROR(MATCH('Source Plate'!$B47&amp;'Source Plate'!L$24,'All Transfers'!$E$16:$E$2999,0),""))&amp;" "&amp;INDEX('All Transfers'!$M$16:$M$2999,IFERROR(MATCH('Source Plate'!$B47&amp;'Source Plate'!L$24,'All Transfers'!$E$16:$E$2999,0),"")),0)</f>
        <v>0</v>
      </c>
      <c r="M47" s="143">
        <f>IFERROR(INDEX('All Transfers'!$L$16:$L$2999,IFERROR(MATCH('Source Plate'!$B47&amp;'Source Plate'!M$24,'All Transfers'!$E$16:$E$2999,0),""))&amp;" "&amp;INDEX('All Transfers'!$M$16:$M$2999,IFERROR(MATCH('Source Plate'!$B47&amp;'Source Plate'!M$24,'All Transfers'!$E$16:$E$2999,0),"")),0)</f>
        <v>0</v>
      </c>
      <c r="N47" s="143">
        <f>IFERROR(INDEX('All Transfers'!$L$16:$L$2999,IFERROR(MATCH('Source Plate'!$B47&amp;'Source Plate'!N$24,'All Transfers'!$E$16:$E$2999,0),""))&amp;" "&amp;INDEX('All Transfers'!$M$16:$M$2999,IFERROR(MATCH('Source Plate'!$B47&amp;'Source Plate'!N$24,'All Transfers'!$E$16:$E$2999,0),"")),0)</f>
        <v>0</v>
      </c>
      <c r="O47" s="143">
        <f>IFERROR(INDEX('All Transfers'!$L$16:$L$2999,IFERROR(MATCH('Source Plate'!$B47&amp;'Source Plate'!O$24,'All Transfers'!$E$16:$E$2999,0),""))&amp;" "&amp;INDEX('All Transfers'!$M$16:$M$2999,IFERROR(MATCH('Source Plate'!$B47&amp;'Source Plate'!O$24,'All Transfers'!$E$16:$E$2999,0),"")),0)</f>
        <v>0</v>
      </c>
      <c r="P47" s="143">
        <f>IFERROR(INDEX('All Transfers'!$L$16:$L$2999,IFERROR(MATCH('Source Plate'!$B47&amp;'Source Plate'!P$24,'All Transfers'!$E$16:$E$2999,0),""))&amp;" "&amp;INDEX('All Transfers'!$M$16:$M$2999,IFERROR(MATCH('Source Plate'!$B47&amp;'Source Plate'!P$24,'All Transfers'!$E$16:$E$2999,0),"")),0)</f>
        <v>0</v>
      </c>
      <c r="Q47" s="143">
        <f>IFERROR(INDEX('All Transfers'!$L$16:$L$2999,IFERROR(MATCH('Source Plate'!$B47&amp;'Source Plate'!Q$24,'All Transfers'!$E$16:$E$2999,0),""))&amp;" "&amp;INDEX('All Transfers'!$M$16:$M$2999,IFERROR(MATCH('Source Plate'!$B47&amp;'Source Plate'!Q$24,'All Transfers'!$E$16:$E$2999,0),"")),0)</f>
        <v>0</v>
      </c>
      <c r="R47" s="143">
        <f>IFERROR(INDEX('All Transfers'!$L$16:$L$2999,IFERROR(MATCH('Source Plate'!$B47&amp;'Source Plate'!R$24,'All Transfers'!$E$16:$E$2999,0),""))&amp;" "&amp;INDEX('All Transfers'!$M$16:$M$2999,IFERROR(MATCH('Source Plate'!$B47&amp;'Source Plate'!R$24,'All Transfers'!$E$16:$E$2999,0),"")),0)</f>
        <v>0</v>
      </c>
      <c r="S47" s="143">
        <f>IFERROR(INDEX('All Transfers'!$L$16:$L$2999,IFERROR(MATCH('Source Plate'!$B47&amp;'Source Plate'!S$24,'All Transfers'!$E$16:$E$2999,0),""))&amp;" "&amp;INDEX('All Transfers'!$M$16:$M$2999,IFERROR(MATCH('Source Plate'!$B47&amp;'Source Plate'!S$24,'All Transfers'!$E$16:$E$2999,0),"")),0)</f>
        <v>0</v>
      </c>
      <c r="T47" s="143">
        <f>IFERROR(INDEX('All Transfers'!$L$16:$L$2999,IFERROR(MATCH('Source Plate'!$B47&amp;'Source Plate'!T$24,'All Transfers'!$E$16:$E$2999,0),""))&amp;" "&amp;INDEX('All Transfers'!$M$16:$M$2999,IFERROR(MATCH('Source Plate'!$B47&amp;'Source Plate'!T$24,'All Transfers'!$E$16:$E$2999,0),"")),0)</f>
        <v>0</v>
      </c>
      <c r="U47" s="143">
        <f>IFERROR(INDEX('All Transfers'!$L$16:$L$2999,IFERROR(MATCH('Source Plate'!$B47&amp;'Source Plate'!U$24,'All Transfers'!$E$16:$E$2999,0),""))&amp;" "&amp;INDEX('All Transfers'!$M$16:$M$2999,IFERROR(MATCH('Source Plate'!$B47&amp;'Source Plate'!U$24,'All Transfers'!$E$16:$E$2999,0),"")),0)</f>
        <v>0</v>
      </c>
      <c r="V47" s="143">
        <f>IFERROR(INDEX('All Transfers'!$L$16:$L$2999,IFERROR(MATCH('Source Plate'!$B47&amp;'Source Plate'!V$24,'All Transfers'!$E$16:$E$2999,0),""))&amp;" "&amp;INDEX('All Transfers'!$M$16:$M$2999,IFERROR(MATCH('Source Plate'!$B47&amp;'Source Plate'!V$24,'All Transfers'!$E$16:$E$2999,0),"")),0)</f>
        <v>0</v>
      </c>
      <c r="W47" s="143">
        <f>IFERROR(INDEX('All Transfers'!$L$16:$L$2999,IFERROR(MATCH('Source Plate'!$B47&amp;'Source Plate'!W$24,'All Transfers'!$E$16:$E$2999,0),""))&amp;" "&amp;INDEX('All Transfers'!$M$16:$M$2999,IFERROR(MATCH('Source Plate'!$B47&amp;'Source Plate'!W$24,'All Transfers'!$E$16:$E$2999,0),"")),0)</f>
        <v>0</v>
      </c>
      <c r="X47" s="143">
        <f>IFERROR(INDEX('All Transfers'!$L$16:$L$2999,IFERROR(MATCH('Source Plate'!$B47&amp;'Source Plate'!X$24,'All Transfers'!$E$16:$E$2999,0),""))&amp;" "&amp;INDEX('All Transfers'!$M$16:$M$2999,IFERROR(MATCH('Source Plate'!$B47&amp;'Source Plate'!X$24,'All Transfers'!$E$16:$E$2999,0),"")),0)</f>
        <v>0</v>
      </c>
      <c r="Y47" s="143">
        <f>IFERROR(INDEX('All Transfers'!$L$16:$L$2999,IFERROR(MATCH('Source Plate'!$B47&amp;'Source Plate'!Y$24,'All Transfers'!$E$16:$E$2999,0),""))&amp;" "&amp;INDEX('All Transfers'!$M$16:$M$2999,IFERROR(MATCH('Source Plate'!$B47&amp;'Source Plate'!Y$24,'All Transfers'!$E$16:$E$2999,0),"")),0)</f>
        <v>0</v>
      </c>
      <c r="Z47" s="143">
        <f>IFERROR(INDEX('All Transfers'!$L$16:$L$2999,IFERROR(MATCH('Source Plate'!$B47&amp;'Source Plate'!Z$24,'All Transfers'!$E$16:$E$2999,0),""))&amp;" "&amp;INDEX('All Transfers'!$M$16:$M$2999,IFERROR(MATCH('Source Plate'!$B47&amp;'Source Plate'!Z$24,'All Transfers'!$E$16:$E$2999,0),"")),0)</f>
        <v>0</v>
      </c>
    </row>
    <row r="48" spans="1:32" s="122" customFormat="1">
      <c r="B48" s="123" t="s">
        <v>4</v>
      </c>
      <c r="C48" s="143">
        <f>IFERROR(INDEX('All Transfers'!$L$16:$L$2999,IFERROR(MATCH('Source Plate'!$B48&amp;'Source Plate'!C$24,'All Transfers'!$E$16:$E$2999,0),""))&amp;" "&amp;INDEX('All Transfers'!$M$16:$M$2999,IFERROR(MATCH('Source Plate'!$B48&amp;'Source Plate'!C$24,'All Transfers'!$E$16:$E$2999,0),"")),0)</f>
        <v>0</v>
      </c>
      <c r="D48" s="143">
        <f>IFERROR(INDEX('All Transfers'!$L$16:$L$2999,IFERROR(MATCH('Source Plate'!$B48&amp;'Source Plate'!D$24,'All Transfers'!$E$16:$E$2999,0),""))&amp;" "&amp;INDEX('All Transfers'!$M$16:$M$2999,IFERROR(MATCH('Source Plate'!$B48&amp;'Source Plate'!D$24,'All Transfers'!$E$16:$E$2999,0),"")),0)</f>
        <v>0</v>
      </c>
      <c r="E48" s="143">
        <f>IFERROR(INDEX('All Transfers'!$L$16:$L$2999,IFERROR(MATCH('Source Plate'!$B48&amp;'Source Plate'!E$24,'All Transfers'!$E$16:$E$2999,0),""))&amp;" "&amp;INDEX('All Transfers'!$M$16:$M$2999,IFERROR(MATCH('Source Plate'!$B48&amp;'Source Plate'!E$24,'All Transfers'!$E$16:$E$2999,0),"")),0)</f>
        <v>0</v>
      </c>
      <c r="F48" s="143">
        <f>IFERROR(INDEX('All Transfers'!$L$16:$L$2999,IFERROR(MATCH('Source Plate'!$B48&amp;'Source Plate'!F$24,'All Transfers'!$E$16:$E$2999,0),""))&amp;" "&amp;INDEX('All Transfers'!$M$16:$M$2999,IFERROR(MATCH('Source Plate'!$B48&amp;'Source Plate'!F$24,'All Transfers'!$E$16:$E$2999,0),"")),0)</f>
        <v>0</v>
      </c>
      <c r="G48" s="143">
        <f>IFERROR(INDEX('All Transfers'!$L$16:$L$2999,IFERROR(MATCH('Source Plate'!$B48&amp;'Source Plate'!G$24,'All Transfers'!$E$16:$E$2999,0),""))&amp;" "&amp;INDEX('All Transfers'!$M$16:$M$2999,IFERROR(MATCH('Source Plate'!$B48&amp;'Source Plate'!G$24,'All Transfers'!$E$16:$E$2999,0),"")),0)</f>
        <v>0</v>
      </c>
      <c r="H48" s="143">
        <f>IFERROR(INDEX('All Transfers'!$L$16:$L$2999,IFERROR(MATCH('Source Plate'!$B48&amp;'Source Plate'!H$24,'All Transfers'!$E$16:$E$2999,0),""))&amp;" "&amp;INDEX('All Transfers'!$M$16:$M$2999,IFERROR(MATCH('Source Plate'!$B48&amp;'Source Plate'!H$24,'All Transfers'!$E$16:$E$2999,0),"")),0)</f>
        <v>0</v>
      </c>
      <c r="I48" s="143">
        <f>IFERROR(INDEX('All Transfers'!$L$16:$L$2999,IFERROR(MATCH('Source Plate'!$B48&amp;'Source Plate'!I$24,'All Transfers'!$E$16:$E$2999,0),""))&amp;" "&amp;INDEX('All Transfers'!$M$16:$M$2999,IFERROR(MATCH('Source Plate'!$B48&amp;'Source Plate'!I$24,'All Transfers'!$E$16:$E$2999,0),"")),0)</f>
        <v>0</v>
      </c>
      <c r="J48" s="143">
        <f>IFERROR(INDEX('All Transfers'!$L$16:$L$2999,IFERROR(MATCH('Source Plate'!$B48&amp;'Source Plate'!J$24,'All Transfers'!$E$16:$E$2999,0),""))&amp;" "&amp;INDEX('All Transfers'!$M$16:$M$2999,IFERROR(MATCH('Source Plate'!$B48&amp;'Source Plate'!J$24,'All Transfers'!$E$16:$E$2999,0),"")),0)</f>
        <v>0</v>
      </c>
      <c r="K48" s="143">
        <f>IFERROR(INDEX('All Transfers'!$L$16:$L$2999,IFERROR(MATCH('Source Plate'!$B48&amp;'Source Plate'!K$24,'All Transfers'!$E$16:$E$2999,0),""))&amp;" "&amp;INDEX('All Transfers'!$M$16:$M$2999,IFERROR(MATCH('Source Plate'!$B48&amp;'Source Plate'!K$24,'All Transfers'!$E$16:$E$2999,0),"")),0)</f>
        <v>0</v>
      </c>
      <c r="L48" s="143">
        <f>IFERROR(INDEX('All Transfers'!$L$16:$L$2999,IFERROR(MATCH('Source Plate'!$B48&amp;'Source Plate'!L$24,'All Transfers'!$E$16:$E$2999,0),""))&amp;" "&amp;INDEX('All Transfers'!$M$16:$M$2999,IFERROR(MATCH('Source Plate'!$B48&amp;'Source Plate'!L$24,'All Transfers'!$E$16:$E$2999,0),"")),0)</f>
        <v>0</v>
      </c>
      <c r="M48" s="143">
        <f>IFERROR(INDEX('All Transfers'!$L$16:$L$2999,IFERROR(MATCH('Source Plate'!$B48&amp;'Source Plate'!M$24,'All Transfers'!$E$16:$E$2999,0),""))&amp;" "&amp;INDEX('All Transfers'!$M$16:$M$2999,IFERROR(MATCH('Source Plate'!$B48&amp;'Source Plate'!M$24,'All Transfers'!$E$16:$E$2999,0),"")),0)</f>
        <v>0</v>
      </c>
      <c r="N48" s="143">
        <f>IFERROR(INDEX('All Transfers'!$L$16:$L$2999,IFERROR(MATCH('Source Plate'!$B48&amp;'Source Plate'!N$24,'All Transfers'!$E$16:$E$2999,0),""))&amp;" "&amp;INDEX('All Transfers'!$M$16:$M$2999,IFERROR(MATCH('Source Plate'!$B48&amp;'Source Plate'!N$24,'All Transfers'!$E$16:$E$2999,0),"")),0)</f>
        <v>0</v>
      </c>
      <c r="O48" s="143">
        <f>IFERROR(INDEX('All Transfers'!$L$16:$L$2999,IFERROR(MATCH('Source Plate'!$B48&amp;'Source Plate'!O$24,'All Transfers'!$E$16:$E$2999,0),""))&amp;" "&amp;INDEX('All Transfers'!$M$16:$M$2999,IFERROR(MATCH('Source Plate'!$B48&amp;'Source Plate'!O$24,'All Transfers'!$E$16:$E$2999,0),"")),0)</f>
        <v>0</v>
      </c>
      <c r="P48" s="143">
        <f>IFERROR(INDEX('All Transfers'!$L$16:$L$2999,IFERROR(MATCH('Source Plate'!$B48&amp;'Source Plate'!P$24,'All Transfers'!$E$16:$E$2999,0),""))&amp;" "&amp;INDEX('All Transfers'!$M$16:$M$2999,IFERROR(MATCH('Source Plate'!$B48&amp;'Source Plate'!P$24,'All Transfers'!$E$16:$E$2999,0),"")),0)</f>
        <v>0</v>
      </c>
      <c r="Q48" s="143">
        <f>IFERROR(INDEX('All Transfers'!$L$16:$L$2999,IFERROR(MATCH('Source Plate'!$B48&amp;'Source Plate'!Q$24,'All Transfers'!$E$16:$E$2999,0),""))&amp;" "&amp;INDEX('All Transfers'!$M$16:$M$2999,IFERROR(MATCH('Source Plate'!$B48&amp;'Source Plate'!Q$24,'All Transfers'!$E$16:$E$2999,0),"")),0)</f>
        <v>0</v>
      </c>
      <c r="R48" s="143">
        <f>IFERROR(INDEX('All Transfers'!$L$16:$L$2999,IFERROR(MATCH('Source Plate'!$B48&amp;'Source Plate'!R$24,'All Transfers'!$E$16:$E$2999,0),""))&amp;" "&amp;INDEX('All Transfers'!$M$16:$M$2999,IFERROR(MATCH('Source Plate'!$B48&amp;'Source Plate'!R$24,'All Transfers'!$E$16:$E$2999,0),"")),0)</f>
        <v>0</v>
      </c>
      <c r="S48" s="143">
        <f>IFERROR(INDEX('All Transfers'!$L$16:$L$2999,IFERROR(MATCH('Source Plate'!$B48&amp;'Source Plate'!S$24,'All Transfers'!$E$16:$E$2999,0),""))&amp;" "&amp;INDEX('All Transfers'!$M$16:$M$2999,IFERROR(MATCH('Source Plate'!$B48&amp;'Source Plate'!S$24,'All Transfers'!$E$16:$E$2999,0),"")),0)</f>
        <v>0</v>
      </c>
      <c r="T48" s="143">
        <f>IFERROR(INDEX('All Transfers'!$L$16:$L$2999,IFERROR(MATCH('Source Plate'!$B48&amp;'Source Plate'!T$24,'All Transfers'!$E$16:$E$2999,0),""))&amp;" "&amp;INDEX('All Transfers'!$M$16:$M$2999,IFERROR(MATCH('Source Plate'!$B48&amp;'Source Plate'!T$24,'All Transfers'!$E$16:$E$2999,0),"")),0)</f>
        <v>0</v>
      </c>
      <c r="U48" s="143">
        <f>IFERROR(INDEX('All Transfers'!$L$16:$L$2999,IFERROR(MATCH('Source Plate'!$B48&amp;'Source Plate'!U$24,'All Transfers'!$E$16:$E$2999,0),""))&amp;" "&amp;INDEX('All Transfers'!$M$16:$M$2999,IFERROR(MATCH('Source Plate'!$B48&amp;'Source Plate'!U$24,'All Transfers'!$E$16:$E$2999,0),"")),0)</f>
        <v>0</v>
      </c>
      <c r="V48" s="143">
        <f>IFERROR(INDEX('All Transfers'!$L$16:$L$2999,IFERROR(MATCH('Source Plate'!$B48&amp;'Source Plate'!V$24,'All Transfers'!$E$16:$E$2999,0),""))&amp;" "&amp;INDEX('All Transfers'!$M$16:$M$2999,IFERROR(MATCH('Source Plate'!$B48&amp;'Source Plate'!V$24,'All Transfers'!$E$16:$E$2999,0),"")),0)</f>
        <v>0</v>
      </c>
      <c r="W48" s="143">
        <f>IFERROR(INDEX('All Transfers'!$L$16:$L$2999,IFERROR(MATCH('Source Plate'!$B48&amp;'Source Plate'!W$24,'All Transfers'!$E$16:$E$2999,0),""))&amp;" "&amp;INDEX('All Transfers'!$M$16:$M$2999,IFERROR(MATCH('Source Plate'!$B48&amp;'Source Plate'!W$24,'All Transfers'!$E$16:$E$2999,0),"")),0)</f>
        <v>0</v>
      </c>
      <c r="X48" s="143">
        <f>IFERROR(INDEX('All Transfers'!$L$16:$L$2999,IFERROR(MATCH('Source Plate'!$B48&amp;'Source Plate'!X$24,'All Transfers'!$E$16:$E$2999,0),""))&amp;" "&amp;INDEX('All Transfers'!$M$16:$M$2999,IFERROR(MATCH('Source Plate'!$B48&amp;'Source Plate'!X$24,'All Transfers'!$E$16:$E$2999,0),"")),0)</f>
        <v>0</v>
      </c>
      <c r="Y48" s="143">
        <f>IFERROR(INDEX('All Transfers'!$L$16:$L$2999,IFERROR(MATCH('Source Plate'!$B48&amp;'Source Plate'!Y$24,'All Transfers'!$E$16:$E$2999,0),""))&amp;" "&amp;INDEX('All Transfers'!$M$16:$M$2999,IFERROR(MATCH('Source Plate'!$B48&amp;'Source Plate'!Y$24,'All Transfers'!$E$16:$E$2999,0),"")),0)</f>
        <v>0</v>
      </c>
      <c r="Z48" s="143">
        <f>IFERROR(INDEX('All Transfers'!$L$16:$L$2999,IFERROR(MATCH('Source Plate'!$B48&amp;'Source Plate'!Z$24,'All Transfers'!$E$16:$E$2999,0),""))&amp;" "&amp;INDEX('All Transfers'!$M$16:$M$2999,IFERROR(MATCH('Source Plate'!$B48&amp;'Source Plate'!Z$24,'All Transfers'!$E$16:$E$2999,0),"")),0)</f>
        <v>0</v>
      </c>
    </row>
    <row r="49" spans="2:26" s="122" customFormat="1">
      <c r="B49" s="123" t="s">
        <v>5</v>
      </c>
      <c r="C49" s="143">
        <f>IFERROR(INDEX('All Transfers'!$L$16:$L$2999,IFERROR(MATCH('Source Plate'!$B49&amp;'Source Plate'!C$24,'All Transfers'!$E$16:$E$2999,0),""))&amp;" "&amp;INDEX('All Transfers'!$M$16:$M$2999,IFERROR(MATCH('Source Plate'!$B49&amp;'Source Plate'!C$24,'All Transfers'!$E$16:$E$2999,0),"")),0)</f>
        <v>0</v>
      </c>
      <c r="D49" s="143">
        <f>IFERROR(INDEX('All Transfers'!$L$16:$L$2999,IFERROR(MATCH('Source Plate'!$B49&amp;'Source Plate'!D$24,'All Transfers'!$E$16:$E$2999,0),""))&amp;" "&amp;INDEX('All Transfers'!$M$16:$M$2999,IFERROR(MATCH('Source Plate'!$B49&amp;'Source Plate'!D$24,'All Transfers'!$E$16:$E$2999,0),"")),0)</f>
        <v>0</v>
      </c>
      <c r="E49" s="143">
        <f>IFERROR(INDEX('All Transfers'!$L$16:$L$2999,IFERROR(MATCH('Source Plate'!$B49&amp;'Source Plate'!E$24,'All Transfers'!$E$16:$E$2999,0),""))&amp;" "&amp;INDEX('All Transfers'!$M$16:$M$2999,IFERROR(MATCH('Source Plate'!$B49&amp;'Source Plate'!E$24,'All Transfers'!$E$16:$E$2999,0),"")),0)</f>
        <v>0</v>
      </c>
      <c r="F49" s="143">
        <f>IFERROR(INDEX('All Transfers'!$L$16:$L$2999,IFERROR(MATCH('Source Plate'!$B49&amp;'Source Plate'!F$24,'All Transfers'!$E$16:$E$2999,0),""))&amp;" "&amp;INDEX('All Transfers'!$M$16:$M$2999,IFERROR(MATCH('Source Plate'!$B49&amp;'Source Plate'!F$24,'All Transfers'!$E$16:$E$2999,0),"")),0)</f>
        <v>0</v>
      </c>
      <c r="G49" s="143">
        <f>IFERROR(INDEX('All Transfers'!$L$16:$L$2999,IFERROR(MATCH('Source Plate'!$B49&amp;'Source Plate'!G$24,'All Transfers'!$E$16:$E$2999,0),""))&amp;" "&amp;INDEX('All Transfers'!$M$16:$M$2999,IFERROR(MATCH('Source Plate'!$B49&amp;'Source Plate'!G$24,'All Transfers'!$E$16:$E$2999,0),"")),0)</f>
        <v>0</v>
      </c>
      <c r="H49" s="143">
        <f>IFERROR(INDEX('All Transfers'!$L$16:$L$2999,IFERROR(MATCH('Source Plate'!$B49&amp;'Source Plate'!H$24,'All Transfers'!$E$16:$E$2999,0),""))&amp;" "&amp;INDEX('All Transfers'!$M$16:$M$2999,IFERROR(MATCH('Source Plate'!$B49&amp;'Source Plate'!H$24,'All Transfers'!$E$16:$E$2999,0),"")),0)</f>
        <v>0</v>
      </c>
      <c r="I49" s="143">
        <f>IFERROR(INDEX('All Transfers'!$L$16:$L$2999,IFERROR(MATCH('Source Plate'!$B49&amp;'Source Plate'!I$24,'All Transfers'!$E$16:$E$2999,0),""))&amp;" "&amp;INDEX('All Transfers'!$M$16:$M$2999,IFERROR(MATCH('Source Plate'!$B49&amp;'Source Plate'!I$24,'All Transfers'!$E$16:$E$2999,0),"")),0)</f>
        <v>0</v>
      </c>
      <c r="J49" s="143">
        <f>IFERROR(INDEX('All Transfers'!$L$16:$L$2999,IFERROR(MATCH('Source Plate'!$B49&amp;'Source Plate'!J$24,'All Transfers'!$E$16:$E$2999,0),""))&amp;" "&amp;INDEX('All Transfers'!$M$16:$M$2999,IFERROR(MATCH('Source Plate'!$B49&amp;'Source Plate'!J$24,'All Transfers'!$E$16:$E$2999,0),"")),0)</f>
        <v>0</v>
      </c>
      <c r="K49" s="143">
        <f>IFERROR(INDEX('All Transfers'!$L$16:$L$2999,IFERROR(MATCH('Source Plate'!$B49&amp;'Source Plate'!K$24,'All Transfers'!$E$16:$E$2999,0),""))&amp;" "&amp;INDEX('All Transfers'!$M$16:$M$2999,IFERROR(MATCH('Source Plate'!$B49&amp;'Source Plate'!K$24,'All Transfers'!$E$16:$E$2999,0),"")),0)</f>
        <v>0</v>
      </c>
      <c r="L49" s="143">
        <f>IFERROR(INDEX('All Transfers'!$L$16:$L$2999,IFERROR(MATCH('Source Plate'!$B49&amp;'Source Plate'!L$24,'All Transfers'!$E$16:$E$2999,0),""))&amp;" "&amp;INDEX('All Transfers'!$M$16:$M$2999,IFERROR(MATCH('Source Plate'!$B49&amp;'Source Plate'!L$24,'All Transfers'!$E$16:$E$2999,0),"")),0)</f>
        <v>0</v>
      </c>
      <c r="M49" s="143">
        <f>IFERROR(INDEX('All Transfers'!$L$16:$L$2999,IFERROR(MATCH('Source Plate'!$B49&amp;'Source Plate'!M$24,'All Transfers'!$E$16:$E$2999,0),""))&amp;" "&amp;INDEX('All Transfers'!$M$16:$M$2999,IFERROR(MATCH('Source Plate'!$B49&amp;'Source Plate'!M$24,'All Transfers'!$E$16:$E$2999,0),"")),0)</f>
        <v>0</v>
      </c>
      <c r="N49" s="143">
        <f>IFERROR(INDEX('All Transfers'!$L$16:$L$2999,IFERROR(MATCH('Source Plate'!$B49&amp;'Source Plate'!N$24,'All Transfers'!$E$16:$E$2999,0),""))&amp;" "&amp;INDEX('All Transfers'!$M$16:$M$2999,IFERROR(MATCH('Source Plate'!$B49&amp;'Source Plate'!N$24,'All Transfers'!$E$16:$E$2999,0),"")),0)</f>
        <v>0</v>
      </c>
      <c r="O49" s="143">
        <f>IFERROR(INDEX('All Transfers'!$L$16:$L$2999,IFERROR(MATCH('Source Plate'!$B49&amp;'Source Plate'!O$24,'All Transfers'!$E$16:$E$2999,0),""))&amp;" "&amp;INDEX('All Transfers'!$M$16:$M$2999,IFERROR(MATCH('Source Plate'!$B49&amp;'Source Plate'!O$24,'All Transfers'!$E$16:$E$2999,0),"")),0)</f>
        <v>0</v>
      </c>
      <c r="P49" s="143">
        <f>IFERROR(INDEX('All Transfers'!$L$16:$L$2999,IFERROR(MATCH('Source Plate'!$B49&amp;'Source Plate'!P$24,'All Transfers'!$E$16:$E$2999,0),""))&amp;" "&amp;INDEX('All Transfers'!$M$16:$M$2999,IFERROR(MATCH('Source Plate'!$B49&amp;'Source Plate'!P$24,'All Transfers'!$E$16:$E$2999,0),"")),0)</f>
        <v>0</v>
      </c>
      <c r="Q49" s="143">
        <f>IFERROR(INDEX('All Transfers'!$L$16:$L$2999,IFERROR(MATCH('Source Plate'!$B49&amp;'Source Plate'!Q$24,'All Transfers'!$E$16:$E$2999,0),""))&amp;" "&amp;INDEX('All Transfers'!$M$16:$M$2999,IFERROR(MATCH('Source Plate'!$B49&amp;'Source Plate'!Q$24,'All Transfers'!$E$16:$E$2999,0),"")),0)</f>
        <v>0</v>
      </c>
      <c r="R49" s="143">
        <f>IFERROR(INDEX('All Transfers'!$L$16:$L$2999,IFERROR(MATCH('Source Plate'!$B49&amp;'Source Plate'!R$24,'All Transfers'!$E$16:$E$2999,0),""))&amp;" "&amp;INDEX('All Transfers'!$M$16:$M$2999,IFERROR(MATCH('Source Plate'!$B49&amp;'Source Plate'!R$24,'All Transfers'!$E$16:$E$2999,0),"")),0)</f>
        <v>0</v>
      </c>
      <c r="S49" s="143">
        <f>IFERROR(INDEX('All Transfers'!$L$16:$L$2999,IFERROR(MATCH('Source Plate'!$B49&amp;'Source Plate'!S$24,'All Transfers'!$E$16:$E$2999,0),""))&amp;" "&amp;INDEX('All Transfers'!$M$16:$M$2999,IFERROR(MATCH('Source Plate'!$B49&amp;'Source Plate'!S$24,'All Transfers'!$E$16:$E$2999,0),"")),0)</f>
        <v>0</v>
      </c>
      <c r="T49" s="143">
        <f>IFERROR(INDEX('All Transfers'!$L$16:$L$2999,IFERROR(MATCH('Source Plate'!$B49&amp;'Source Plate'!T$24,'All Transfers'!$E$16:$E$2999,0),""))&amp;" "&amp;INDEX('All Transfers'!$M$16:$M$2999,IFERROR(MATCH('Source Plate'!$B49&amp;'Source Plate'!T$24,'All Transfers'!$E$16:$E$2999,0),"")),0)</f>
        <v>0</v>
      </c>
      <c r="U49" s="143">
        <f>IFERROR(INDEX('All Transfers'!$L$16:$L$2999,IFERROR(MATCH('Source Plate'!$B49&amp;'Source Plate'!U$24,'All Transfers'!$E$16:$E$2999,0),""))&amp;" "&amp;INDEX('All Transfers'!$M$16:$M$2999,IFERROR(MATCH('Source Plate'!$B49&amp;'Source Plate'!U$24,'All Transfers'!$E$16:$E$2999,0),"")),0)</f>
        <v>0</v>
      </c>
      <c r="V49" s="143">
        <f>IFERROR(INDEX('All Transfers'!$L$16:$L$2999,IFERROR(MATCH('Source Plate'!$B49&amp;'Source Plate'!V$24,'All Transfers'!$E$16:$E$2999,0),""))&amp;" "&amp;INDEX('All Transfers'!$M$16:$M$2999,IFERROR(MATCH('Source Plate'!$B49&amp;'Source Plate'!V$24,'All Transfers'!$E$16:$E$2999,0),"")),0)</f>
        <v>0</v>
      </c>
      <c r="W49" s="143">
        <f>IFERROR(INDEX('All Transfers'!$L$16:$L$2999,IFERROR(MATCH('Source Plate'!$B49&amp;'Source Plate'!W$24,'All Transfers'!$E$16:$E$2999,0),""))&amp;" "&amp;INDEX('All Transfers'!$M$16:$M$2999,IFERROR(MATCH('Source Plate'!$B49&amp;'Source Plate'!W$24,'All Transfers'!$E$16:$E$2999,0),"")),0)</f>
        <v>0</v>
      </c>
      <c r="X49" s="143">
        <f>IFERROR(INDEX('All Transfers'!$L$16:$L$2999,IFERROR(MATCH('Source Plate'!$B49&amp;'Source Plate'!X$24,'All Transfers'!$E$16:$E$2999,0),""))&amp;" "&amp;INDEX('All Transfers'!$M$16:$M$2999,IFERROR(MATCH('Source Plate'!$B49&amp;'Source Plate'!X$24,'All Transfers'!$E$16:$E$2999,0),"")),0)</f>
        <v>0</v>
      </c>
      <c r="Y49" s="143">
        <f>IFERROR(INDEX('All Transfers'!$L$16:$L$2999,IFERROR(MATCH('Source Plate'!$B49&amp;'Source Plate'!Y$24,'All Transfers'!$E$16:$E$2999,0),""))&amp;" "&amp;INDEX('All Transfers'!$M$16:$M$2999,IFERROR(MATCH('Source Plate'!$B49&amp;'Source Plate'!Y$24,'All Transfers'!$E$16:$E$2999,0),"")),0)</f>
        <v>0</v>
      </c>
      <c r="Z49" s="143">
        <f>IFERROR(INDEX('All Transfers'!$L$16:$L$2999,IFERROR(MATCH('Source Plate'!$B49&amp;'Source Plate'!Z$24,'All Transfers'!$E$16:$E$2999,0),""))&amp;" "&amp;INDEX('All Transfers'!$M$16:$M$2999,IFERROR(MATCH('Source Plate'!$B49&amp;'Source Plate'!Z$24,'All Transfers'!$E$16:$E$2999,0),"")),0)</f>
        <v>0</v>
      </c>
    </row>
    <row r="50" spans="2:26" s="122" customFormat="1">
      <c r="B50" s="123" t="s">
        <v>6</v>
      </c>
      <c r="C50" s="143">
        <f>IFERROR(INDEX('All Transfers'!$L$16:$L$2999,IFERROR(MATCH('Source Plate'!$B50&amp;'Source Plate'!C$24,'All Transfers'!$E$16:$E$2999,0),""))&amp;" "&amp;INDEX('All Transfers'!$M$16:$M$2999,IFERROR(MATCH('Source Plate'!$B50&amp;'Source Plate'!C$24,'All Transfers'!$E$16:$E$2999,0),"")),0)</f>
        <v>0</v>
      </c>
      <c r="D50" s="143">
        <f>IFERROR(INDEX('All Transfers'!$L$16:$L$2999,IFERROR(MATCH('Source Plate'!$B50&amp;'Source Plate'!D$24,'All Transfers'!$E$16:$E$2999,0),""))&amp;" "&amp;INDEX('All Transfers'!$M$16:$M$2999,IFERROR(MATCH('Source Plate'!$B50&amp;'Source Plate'!D$24,'All Transfers'!$E$16:$E$2999,0),"")),0)</f>
        <v>0</v>
      </c>
      <c r="E50" s="143">
        <f>IFERROR(INDEX('All Transfers'!$L$16:$L$2999,IFERROR(MATCH('Source Plate'!$B50&amp;'Source Plate'!E$24,'All Transfers'!$E$16:$E$2999,0),""))&amp;" "&amp;INDEX('All Transfers'!$M$16:$M$2999,IFERROR(MATCH('Source Plate'!$B50&amp;'Source Plate'!E$24,'All Transfers'!$E$16:$E$2999,0),"")),0)</f>
        <v>0</v>
      </c>
      <c r="F50" s="143">
        <f>IFERROR(INDEX('All Transfers'!$L$16:$L$2999,IFERROR(MATCH('Source Plate'!$B50&amp;'Source Plate'!F$24,'All Transfers'!$E$16:$E$2999,0),""))&amp;" "&amp;INDEX('All Transfers'!$M$16:$M$2999,IFERROR(MATCH('Source Plate'!$B50&amp;'Source Plate'!F$24,'All Transfers'!$E$16:$E$2999,0),"")),0)</f>
        <v>0</v>
      </c>
      <c r="G50" s="143">
        <f>IFERROR(INDEX('All Transfers'!$L$16:$L$2999,IFERROR(MATCH('Source Plate'!$B50&amp;'Source Plate'!G$24,'All Transfers'!$E$16:$E$2999,0),""))&amp;" "&amp;INDEX('All Transfers'!$M$16:$M$2999,IFERROR(MATCH('Source Plate'!$B50&amp;'Source Plate'!G$24,'All Transfers'!$E$16:$E$2999,0),"")),0)</f>
        <v>0</v>
      </c>
      <c r="H50" s="143">
        <f>IFERROR(INDEX('All Transfers'!$L$16:$L$2999,IFERROR(MATCH('Source Plate'!$B50&amp;'Source Plate'!H$24,'All Transfers'!$E$16:$E$2999,0),""))&amp;" "&amp;INDEX('All Transfers'!$M$16:$M$2999,IFERROR(MATCH('Source Plate'!$B50&amp;'Source Plate'!H$24,'All Transfers'!$E$16:$E$2999,0),"")),0)</f>
        <v>0</v>
      </c>
      <c r="I50" s="143">
        <f>IFERROR(INDEX('All Transfers'!$L$16:$L$2999,IFERROR(MATCH('Source Plate'!$B50&amp;'Source Plate'!I$24,'All Transfers'!$E$16:$E$2999,0),""))&amp;" "&amp;INDEX('All Transfers'!$M$16:$M$2999,IFERROR(MATCH('Source Plate'!$B50&amp;'Source Plate'!I$24,'All Transfers'!$E$16:$E$2999,0),"")),0)</f>
        <v>0</v>
      </c>
      <c r="J50" s="143">
        <f>IFERROR(INDEX('All Transfers'!$L$16:$L$2999,IFERROR(MATCH('Source Plate'!$B50&amp;'Source Plate'!J$24,'All Transfers'!$E$16:$E$2999,0),""))&amp;" "&amp;INDEX('All Transfers'!$M$16:$M$2999,IFERROR(MATCH('Source Plate'!$B50&amp;'Source Plate'!J$24,'All Transfers'!$E$16:$E$2999,0),"")),0)</f>
        <v>0</v>
      </c>
      <c r="K50" s="143">
        <f>IFERROR(INDEX('All Transfers'!$L$16:$L$2999,IFERROR(MATCH('Source Plate'!$B50&amp;'Source Plate'!K$24,'All Transfers'!$E$16:$E$2999,0),""))&amp;" "&amp;INDEX('All Transfers'!$M$16:$M$2999,IFERROR(MATCH('Source Plate'!$B50&amp;'Source Plate'!K$24,'All Transfers'!$E$16:$E$2999,0),"")),0)</f>
        <v>0</v>
      </c>
      <c r="L50" s="143">
        <f>IFERROR(INDEX('All Transfers'!$L$16:$L$2999,IFERROR(MATCH('Source Plate'!$B50&amp;'Source Plate'!L$24,'All Transfers'!$E$16:$E$2999,0),""))&amp;" "&amp;INDEX('All Transfers'!$M$16:$M$2999,IFERROR(MATCH('Source Plate'!$B50&amp;'Source Plate'!L$24,'All Transfers'!$E$16:$E$2999,0),"")),0)</f>
        <v>0</v>
      </c>
      <c r="M50" s="143">
        <f>IFERROR(INDEX('All Transfers'!$L$16:$L$2999,IFERROR(MATCH('Source Plate'!$B50&amp;'Source Plate'!M$24,'All Transfers'!$E$16:$E$2999,0),""))&amp;" "&amp;INDEX('All Transfers'!$M$16:$M$2999,IFERROR(MATCH('Source Plate'!$B50&amp;'Source Plate'!M$24,'All Transfers'!$E$16:$E$2999,0),"")),0)</f>
        <v>0</v>
      </c>
      <c r="N50" s="143">
        <f>IFERROR(INDEX('All Transfers'!$L$16:$L$2999,IFERROR(MATCH('Source Plate'!$B50&amp;'Source Plate'!N$24,'All Transfers'!$E$16:$E$2999,0),""))&amp;" "&amp;INDEX('All Transfers'!$M$16:$M$2999,IFERROR(MATCH('Source Plate'!$B50&amp;'Source Plate'!N$24,'All Transfers'!$E$16:$E$2999,0),"")),0)</f>
        <v>0</v>
      </c>
      <c r="O50" s="143">
        <f>IFERROR(INDEX('All Transfers'!$L$16:$L$2999,IFERROR(MATCH('Source Plate'!$B50&amp;'Source Plate'!O$24,'All Transfers'!$E$16:$E$2999,0),""))&amp;" "&amp;INDEX('All Transfers'!$M$16:$M$2999,IFERROR(MATCH('Source Plate'!$B50&amp;'Source Plate'!O$24,'All Transfers'!$E$16:$E$2999,0),"")),0)</f>
        <v>0</v>
      </c>
      <c r="P50" s="143">
        <f>IFERROR(INDEX('All Transfers'!$L$16:$L$2999,IFERROR(MATCH('Source Plate'!$B50&amp;'Source Plate'!P$24,'All Transfers'!$E$16:$E$2999,0),""))&amp;" "&amp;INDEX('All Transfers'!$M$16:$M$2999,IFERROR(MATCH('Source Plate'!$B50&amp;'Source Plate'!P$24,'All Transfers'!$E$16:$E$2999,0),"")),0)</f>
        <v>0</v>
      </c>
      <c r="Q50" s="143">
        <f>IFERROR(INDEX('All Transfers'!$L$16:$L$2999,IFERROR(MATCH('Source Plate'!$B50&amp;'Source Plate'!Q$24,'All Transfers'!$E$16:$E$2999,0),""))&amp;" "&amp;INDEX('All Transfers'!$M$16:$M$2999,IFERROR(MATCH('Source Plate'!$B50&amp;'Source Plate'!Q$24,'All Transfers'!$E$16:$E$2999,0),"")),0)</f>
        <v>0</v>
      </c>
      <c r="R50" s="143">
        <f>IFERROR(INDEX('All Transfers'!$L$16:$L$2999,IFERROR(MATCH('Source Plate'!$B50&amp;'Source Plate'!R$24,'All Transfers'!$E$16:$E$2999,0),""))&amp;" "&amp;INDEX('All Transfers'!$M$16:$M$2999,IFERROR(MATCH('Source Plate'!$B50&amp;'Source Plate'!R$24,'All Transfers'!$E$16:$E$2999,0),"")),0)</f>
        <v>0</v>
      </c>
      <c r="S50" s="143">
        <f>IFERROR(INDEX('All Transfers'!$L$16:$L$2999,IFERROR(MATCH('Source Plate'!$B50&amp;'Source Plate'!S$24,'All Transfers'!$E$16:$E$2999,0),""))&amp;" "&amp;INDEX('All Transfers'!$M$16:$M$2999,IFERROR(MATCH('Source Plate'!$B50&amp;'Source Plate'!S$24,'All Transfers'!$E$16:$E$2999,0),"")),0)</f>
        <v>0</v>
      </c>
      <c r="T50" s="143">
        <f>IFERROR(INDEX('All Transfers'!$L$16:$L$2999,IFERROR(MATCH('Source Plate'!$B50&amp;'Source Plate'!T$24,'All Transfers'!$E$16:$E$2999,0),""))&amp;" "&amp;INDEX('All Transfers'!$M$16:$M$2999,IFERROR(MATCH('Source Plate'!$B50&amp;'Source Plate'!T$24,'All Transfers'!$E$16:$E$2999,0),"")),0)</f>
        <v>0</v>
      </c>
      <c r="U50" s="143">
        <f>IFERROR(INDEX('All Transfers'!$L$16:$L$2999,IFERROR(MATCH('Source Plate'!$B50&amp;'Source Plate'!U$24,'All Transfers'!$E$16:$E$2999,0),""))&amp;" "&amp;INDEX('All Transfers'!$M$16:$M$2999,IFERROR(MATCH('Source Plate'!$B50&amp;'Source Plate'!U$24,'All Transfers'!$E$16:$E$2999,0),"")),0)</f>
        <v>0</v>
      </c>
      <c r="V50" s="143">
        <f>IFERROR(INDEX('All Transfers'!$L$16:$L$2999,IFERROR(MATCH('Source Plate'!$B50&amp;'Source Plate'!V$24,'All Transfers'!$E$16:$E$2999,0),""))&amp;" "&amp;INDEX('All Transfers'!$M$16:$M$2999,IFERROR(MATCH('Source Plate'!$B50&amp;'Source Plate'!V$24,'All Transfers'!$E$16:$E$2999,0),"")),0)</f>
        <v>0</v>
      </c>
      <c r="W50" s="143">
        <f>IFERROR(INDEX('All Transfers'!$L$16:$L$2999,IFERROR(MATCH('Source Plate'!$B50&amp;'Source Plate'!W$24,'All Transfers'!$E$16:$E$2999,0),""))&amp;" "&amp;INDEX('All Transfers'!$M$16:$M$2999,IFERROR(MATCH('Source Plate'!$B50&amp;'Source Plate'!W$24,'All Transfers'!$E$16:$E$2999,0),"")),0)</f>
        <v>0</v>
      </c>
      <c r="X50" s="143">
        <f>IFERROR(INDEX('All Transfers'!$L$16:$L$2999,IFERROR(MATCH('Source Plate'!$B50&amp;'Source Plate'!X$24,'All Transfers'!$E$16:$E$2999,0),""))&amp;" "&amp;INDEX('All Transfers'!$M$16:$M$2999,IFERROR(MATCH('Source Plate'!$B50&amp;'Source Plate'!X$24,'All Transfers'!$E$16:$E$2999,0),"")),0)</f>
        <v>0</v>
      </c>
      <c r="Y50" s="143">
        <f>IFERROR(INDEX('All Transfers'!$L$16:$L$2999,IFERROR(MATCH('Source Plate'!$B50&amp;'Source Plate'!Y$24,'All Transfers'!$E$16:$E$2999,0),""))&amp;" "&amp;INDEX('All Transfers'!$M$16:$M$2999,IFERROR(MATCH('Source Plate'!$B50&amp;'Source Plate'!Y$24,'All Transfers'!$E$16:$E$2999,0),"")),0)</f>
        <v>0</v>
      </c>
      <c r="Z50" s="143">
        <f>IFERROR(INDEX('All Transfers'!$L$16:$L$2999,IFERROR(MATCH('Source Plate'!$B50&amp;'Source Plate'!Z$24,'All Transfers'!$E$16:$E$2999,0),""))&amp;" "&amp;INDEX('All Transfers'!$M$16:$M$2999,IFERROR(MATCH('Source Plate'!$B50&amp;'Source Plate'!Z$24,'All Transfers'!$E$16:$E$2999,0),"")),0)</f>
        <v>0</v>
      </c>
    </row>
    <row r="51" spans="2:26" s="122" customFormat="1" ht="25.5">
      <c r="B51" s="123" t="s">
        <v>7</v>
      </c>
      <c r="C51" s="143" t="str">
        <f>IFERROR(INDEX('All Transfers'!$L$16:$L$2999,IFERROR(MATCH('Source Plate'!$B51&amp;'Source Plate'!C$24,'All Transfers'!$E$16:$E$2999,0),""))&amp;" "&amp;INDEX('All Transfers'!$M$16:$M$2999,IFERROR(MATCH('Source Plate'!$B51&amp;'Source Plate'!C$24,'All Transfers'!$E$16:$E$2999,0),"")),0)</f>
        <v>AZA High</v>
      </c>
      <c r="D51" s="143" t="str">
        <f>IFERROR(INDEX('All Transfers'!$L$16:$L$2999,IFERROR(MATCH('Source Plate'!$B51&amp;'Source Plate'!D$24,'All Transfers'!$E$16:$E$2999,0),""))&amp;" "&amp;INDEX('All Transfers'!$M$16:$M$2999,IFERROR(MATCH('Source Plate'!$B51&amp;'Source Plate'!D$24,'All Transfers'!$E$16:$E$2999,0),"")),0)</f>
        <v>AZA High</v>
      </c>
      <c r="E51" s="143" t="str">
        <f>IFERROR(INDEX('All Transfers'!$L$16:$L$2999,IFERROR(MATCH('Source Plate'!$B51&amp;'Source Plate'!E$24,'All Transfers'!$E$16:$E$2999,0),""))&amp;" "&amp;INDEX('All Transfers'!$M$16:$M$2999,IFERROR(MATCH('Source Plate'!$B51&amp;'Source Plate'!E$24,'All Transfers'!$E$16:$E$2999,0),"")),0)</f>
        <v>AZA Medium</v>
      </c>
      <c r="F51" s="143" t="str">
        <f>IFERROR(INDEX('All Transfers'!$L$16:$L$2999,IFERROR(MATCH('Source Plate'!$B51&amp;'Source Plate'!F$24,'All Transfers'!$E$16:$E$2999,0),""))&amp;" "&amp;INDEX('All Transfers'!$M$16:$M$2999,IFERROR(MATCH('Source Plate'!$B51&amp;'Source Plate'!F$24,'All Transfers'!$E$16:$E$2999,0),"")),0)</f>
        <v>AZA Medium</v>
      </c>
      <c r="G51" s="143" t="str">
        <f>IFERROR(INDEX('All Transfers'!$L$16:$L$2999,IFERROR(MATCH('Source Plate'!$B51&amp;'Source Plate'!G$24,'All Transfers'!$E$16:$E$2999,0),""))&amp;" "&amp;INDEX('All Transfers'!$M$16:$M$2999,IFERROR(MATCH('Source Plate'!$B51&amp;'Source Plate'!G$24,'All Transfers'!$E$16:$E$2999,0),"")),0)</f>
        <v>AZA Low</v>
      </c>
      <c r="H51" s="143" t="str">
        <f>IFERROR(INDEX('All Transfers'!$L$16:$L$2999,IFERROR(MATCH('Source Plate'!$B51&amp;'Source Plate'!H$24,'All Transfers'!$E$16:$E$2999,0),""))&amp;" "&amp;INDEX('All Transfers'!$M$16:$M$2999,IFERROR(MATCH('Source Plate'!$B51&amp;'Source Plate'!H$24,'All Transfers'!$E$16:$E$2999,0),"")),0)</f>
        <v>AZA Low</v>
      </c>
      <c r="I51" s="143">
        <f>IFERROR(INDEX('All Transfers'!$L$16:$L$2999,IFERROR(MATCH('Source Plate'!$B51&amp;'Source Plate'!I$24,'All Transfers'!$E$16:$E$2999,0),""))&amp;" "&amp;INDEX('All Transfers'!$M$16:$M$2999,IFERROR(MATCH('Source Plate'!$B51&amp;'Source Plate'!I$24,'All Transfers'!$E$16:$E$2999,0),"")),0)</f>
        <v>0</v>
      </c>
      <c r="J51" s="143">
        <f>IFERROR(INDEX('All Transfers'!$L$16:$L$2999,IFERROR(MATCH('Source Plate'!$B51&amp;'Source Plate'!J$24,'All Transfers'!$E$16:$E$2999,0),""))&amp;" "&amp;INDEX('All Transfers'!$M$16:$M$2999,IFERROR(MATCH('Source Plate'!$B51&amp;'Source Plate'!J$24,'All Transfers'!$E$16:$E$2999,0),"")),0)</f>
        <v>0</v>
      </c>
      <c r="K51" s="143">
        <f>IFERROR(INDEX('All Transfers'!$L$16:$L$2999,IFERROR(MATCH('Source Plate'!$B51&amp;'Source Plate'!K$24,'All Transfers'!$E$16:$E$2999,0),""))&amp;" "&amp;INDEX('All Transfers'!$M$16:$M$2999,IFERROR(MATCH('Source Plate'!$B51&amp;'Source Plate'!K$24,'All Transfers'!$E$16:$E$2999,0),"")),0)</f>
        <v>0</v>
      </c>
      <c r="L51" s="143">
        <f>IFERROR(INDEX('All Transfers'!$L$16:$L$2999,IFERROR(MATCH('Source Plate'!$B51&amp;'Source Plate'!L$24,'All Transfers'!$E$16:$E$2999,0),""))&amp;" "&amp;INDEX('All Transfers'!$M$16:$M$2999,IFERROR(MATCH('Source Plate'!$B51&amp;'Source Plate'!L$24,'All Transfers'!$E$16:$E$2999,0),"")),0)</f>
        <v>0</v>
      </c>
      <c r="M51" s="143">
        <f>IFERROR(INDEX('All Transfers'!$L$16:$L$2999,IFERROR(MATCH('Source Plate'!$B51&amp;'Source Plate'!M$24,'All Transfers'!$E$16:$E$2999,0),""))&amp;" "&amp;INDEX('All Transfers'!$M$16:$M$2999,IFERROR(MATCH('Source Plate'!$B51&amp;'Source Plate'!M$24,'All Transfers'!$E$16:$E$2999,0),"")),0)</f>
        <v>0</v>
      </c>
      <c r="N51" s="143">
        <f>IFERROR(INDEX('All Transfers'!$L$16:$L$2999,IFERROR(MATCH('Source Plate'!$B51&amp;'Source Plate'!N$24,'All Transfers'!$E$16:$E$2999,0),""))&amp;" "&amp;INDEX('All Transfers'!$M$16:$M$2999,IFERROR(MATCH('Source Plate'!$B51&amp;'Source Plate'!N$24,'All Transfers'!$E$16:$E$2999,0),"")),0)</f>
        <v>0</v>
      </c>
      <c r="O51" s="143">
        <f>IFERROR(INDEX('All Transfers'!$L$16:$L$2999,IFERROR(MATCH('Source Plate'!$B51&amp;'Source Plate'!O$24,'All Transfers'!$E$16:$E$2999,0),""))&amp;" "&amp;INDEX('All Transfers'!$M$16:$M$2999,IFERROR(MATCH('Source Plate'!$B51&amp;'Source Plate'!O$24,'All Transfers'!$E$16:$E$2999,0),"")),0)</f>
        <v>0</v>
      </c>
      <c r="P51" s="143">
        <f>IFERROR(INDEX('All Transfers'!$L$16:$L$2999,IFERROR(MATCH('Source Plate'!$B51&amp;'Source Plate'!P$24,'All Transfers'!$E$16:$E$2999,0),""))&amp;" "&amp;INDEX('All Transfers'!$M$16:$M$2999,IFERROR(MATCH('Source Plate'!$B51&amp;'Source Plate'!P$24,'All Transfers'!$E$16:$E$2999,0),"")),0)</f>
        <v>0</v>
      </c>
      <c r="Q51" s="143">
        <f>IFERROR(INDEX('All Transfers'!$L$16:$L$2999,IFERROR(MATCH('Source Plate'!$B51&amp;'Source Plate'!Q$24,'All Transfers'!$E$16:$E$2999,0),""))&amp;" "&amp;INDEX('All Transfers'!$M$16:$M$2999,IFERROR(MATCH('Source Plate'!$B51&amp;'Source Plate'!Q$24,'All Transfers'!$E$16:$E$2999,0),"")),0)</f>
        <v>0</v>
      </c>
      <c r="R51" s="143">
        <f>IFERROR(INDEX('All Transfers'!$L$16:$L$2999,IFERROR(MATCH('Source Plate'!$B51&amp;'Source Plate'!R$24,'All Transfers'!$E$16:$E$2999,0),""))&amp;" "&amp;INDEX('All Transfers'!$M$16:$M$2999,IFERROR(MATCH('Source Plate'!$B51&amp;'Source Plate'!R$24,'All Transfers'!$E$16:$E$2999,0),"")),0)</f>
        <v>0</v>
      </c>
      <c r="S51" s="143">
        <f>IFERROR(INDEX('All Transfers'!$L$16:$L$2999,IFERROR(MATCH('Source Plate'!$B51&amp;'Source Plate'!S$24,'All Transfers'!$E$16:$E$2999,0),""))&amp;" "&amp;INDEX('All Transfers'!$M$16:$M$2999,IFERROR(MATCH('Source Plate'!$B51&amp;'Source Plate'!S$24,'All Transfers'!$E$16:$E$2999,0),"")),0)</f>
        <v>0</v>
      </c>
      <c r="T51" s="143">
        <f>IFERROR(INDEX('All Transfers'!$L$16:$L$2999,IFERROR(MATCH('Source Plate'!$B51&amp;'Source Plate'!T$24,'All Transfers'!$E$16:$E$2999,0),""))&amp;" "&amp;INDEX('All Transfers'!$M$16:$M$2999,IFERROR(MATCH('Source Plate'!$B51&amp;'Source Plate'!T$24,'All Transfers'!$E$16:$E$2999,0),"")),0)</f>
        <v>0</v>
      </c>
      <c r="U51" s="143">
        <f>IFERROR(INDEX('All Transfers'!$L$16:$L$2999,IFERROR(MATCH('Source Plate'!$B51&amp;'Source Plate'!U$24,'All Transfers'!$E$16:$E$2999,0),""))&amp;" "&amp;INDEX('All Transfers'!$M$16:$M$2999,IFERROR(MATCH('Source Plate'!$B51&amp;'Source Plate'!U$24,'All Transfers'!$E$16:$E$2999,0),"")),0)</f>
        <v>0</v>
      </c>
      <c r="V51" s="143">
        <f>IFERROR(INDEX('All Transfers'!$L$16:$L$2999,IFERROR(MATCH('Source Plate'!$B51&amp;'Source Plate'!V$24,'All Transfers'!$E$16:$E$2999,0),""))&amp;" "&amp;INDEX('All Transfers'!$M$16:$M$2999,IFERROR(MATCH('Source Plate'!$B51&amp;'Source Plate'!V$24,'All Transfers'!$E$16:$E$2999,0),"")),0)</f>
        <v>0</v>
      </c>
      <c r="W51" s="143">
        <f>IFERROR(INDEX('All Transfers'!$L$16:$L$2999,IFERROR(MATCH('Source Plate'!$B51&amp;'Source Plate'!W$24,'All Transfers'!$E$16:$E$2999,0),""))&amp;" "&amp;INDEX('All Transfers'!$M$16:$M$2999,IFERROR(MATCH('Source Plate'!$B51&amp;'Source Plate'!W$24,'All Transfers'!$E$16:$E$2999,0),"")),0)</f>
        <v>0</v>
      </c>
      <c r="X51" s="143">
        <f>IFERROR(INDEX('All Transfers'!$L$16:$L$2999,IFERROR(MATCH('Source Plate'!$B51&amp;'Source Plate'!X$24,'All Transfers'!$E$16:$E$2999,0),""))&amp;" "&amp;INDEX('All Transfers'!$M$16:$M$2999,IFERROR(MATCH('Source Plate'!$B51&amp;'Source Plate'!X$24,'All Transfers'!$E$16:$E$2999,0),"")),0)</f>
        <v>0</v>
      </c>
      <c r="Y51" s="143">
        <f>IFERROR(INDEX('All Transfers'!$L$16:$L$2999,IFERROR(MATCH('Source Plate'!$B51&amp;'Source Plate'!Y$24,'All Transfers'!$E$16:$E$2999,0),""))&amp;" "&amp;INDEX('All Transfers'!$M$16:$M$2999,IFERROR(MATCH('Source Plate'!$B51&amp;'Source Plate'!Y$24,'All Transfers'!$E$16:$E$2999,0),"")),0)</f>
        <v>0</v>
      </c>
      <c r="Z51" s="143">
        <f>IFERROR(INDEX('All Transfers'!$L$16:$L$2999,IFERROR(MATCH('Source Plate'!$B51&amp;'Source Plate'!Z$24,'All Transfers'!$E$16:$E$2999,0),""))&amp;" "&amp;INDEX('All Transfers'!$M$16:$M$2999,IFERROR(MATCH('Source Plate'!$B51&amp;'Source Plate'!Z$24,'All Transfers'!$E$16:$E$2999,0),"")),0)</f>
        <v>0</v>
      </c>
    </row>
    <row r="52" spans="2:26" s="122" customFormat="1">
      <c r="B52" s="123" t="s">
        <v>8</v>
      </c>
      <c r="C52" s="143">
        <f>IFERROR(INDEX('All Transfers'!$L$16:$L$2999,IFERROR(MATCH('Source Plate'!$B52&amp;'Source Plate'!C$24,'All Transfers'!$E$16:$E$2999,0),""))&amp;" "&amp;INDEX('All Transfers'!$M$16:$M$2999,IFERROR(MATCH('Source Plate'!$B52&amp;'Source Plate'!C$24,'All Transfers'!$E$16:$E$2999,0),"")),0)</f>
        <v>0</v>
      </c>
      <c r="D52" s="143">
        <f>IFERROR(INDEX('All Transfers'!$L$16:$L$2999,IFERROR(MATCH('Source Plate'!$B52&amp;'Source Plate'!D$24,'All Transfers'!$E$16:$E$2999,0),""))&amp;" "&amp;INDEX('All Transfers'!$M$16:$M$2999,IFERROR(MATCH('Source Plate'!$B52&amp;'Source Plate'!D$24,'All Transfers'!$E$16:$E$2999,0),"")),0)</f>
        <v>0</v>
      </c>
      <c r="E52" s="143">
        <f>IFERROR(INDEX('All Transfers'!$L$16:$L$2999,IFERROR(MATCH('Source Plate'!$B52&amp;'Source Plate'!E$24,'All Transfers'!$E$16:$E$2999,0),""))&amp;" "&amp;INDEX('All Transfers'!$M$16:$M$2999,IFERROR(MATCH('Source Plate'!$B52&amp;'Source Plate'!E$24,'All Transfers'!$E$16:$E$2999,0),"")),0)</f>
        <v>0</v>
      </c>
      <c r="F52" s="143">
        <f>IFERROR(INDEX('All Transfers'!$L$16:$L$2999,IFERROR(MATCH('Source Plate'!$B52&amp;'Source Plate'!F$24,'All Transfers'!$E$16:$E$2999,0),""))&amp;" "&amp;INDEX('All Transfers'!$M$16:$M$2999,IFERROR(MATCH('Source Plate'!$B52&amp;'Source Plate'!F$24,'All Transfers'!$E$16:$E$2999,0),"")),0)</f>
        <v>0</v>
      </c>
      <c r="G52" s="143">
        <f>IFERROR(INDEX('All Transfers'!$L$16:$L$2999,IFERROR(MATCH('Source Plate'!$B52&amp;'Source Plate'!G$24,'All Transfers'!$E$16:$E$2999,0),""))&amp;" "&amp;INDEX('All Transfers'!$M$16:$M$2999,IFERROR(MATCH('Source Plate'!$B52&amp;'Source Plate'!G$24,'All Transfers'!$E$16:$E$2999,0),"")),0)</f>
        <v>0</v>
      </c>
      <c r="H52" s="143">
        <f>IFERROR(INDEX('All Transfers'!$L$16:$L$2999,IFERROR(MATCH('Source Plate'!$B52&amp;'Source Plate'!H$24,'All Transfers'!$E$16:$E$2999,0),""))&amp;" "&amp;INDEX('All Transfers'!$M$16:$M$2999,IFERROR(MATCH('Source Plate'!$B52&amp;'Source Plate'!H$24,'All Transfers'!$E$16:$E$2999,0),"")),0)</f>
        <v>0</v>
      </c>
      <c r="I52" s="143">
        <f>IFERROR(INDEX('All Transfers'!$L$16:$L$2999,IFERROR(MATCH('Source Plate'!$B52&amp;'Source Plate'!I$24,'All Transfers'!$E$16:$E$2999,0),""))&amp;" "&amp;INDEX('All Transfers'!$M$16:$M$2999,IFERROR(MATCH('Source Plate'!$B52&amp;'Source Plate'!I$24,'All Transfers'!$E$16:$E$2999,0),"")),0)</f>
        <v>0</v>
      </c>
      <c r="J52" s="143">
        <f>IFERROR(INDEX('All Transfers'!$L$16:$L$2999,IFERROR(MATCH('Source Plate'!$B52&amp;'Source Plate'!J$24,'All Transfers'!$E$16:$E$2999,0),""))&amp;" "&amp;INDEX('All Transfers'!$M$16:$M$2999,IFERROR(MATCH('Source Plate'!$B52&amp;'Source Plate'!J$24,'All Transfers'!$E$16:$E$2999,0),"")),0)</f>
        <v>0</v>
      </c>
      <c r="K52" s="143">
        <f>IFERROR(INDEX('All Transfers'!$L$16:$L$2999,IFERROR(MATCH('Source Plate'!$B52&amp;'Source Plate'!K$24,'All Transfers'!$E$16:$E$2999,0),""))&amp;" "&amp;INDEX('All Transfers'!$M$16:$M$2999,IFERROR(MATCH('Source Plate'!$B52&amp;'Source Plate'!K$24,'All Transfers'!$E$16:$E$2999,0),"")),0)</f>
        <v>0</v>
      </c>
      <c r="L52" s="143">
        <f>IFERROR(INDEX('All Transfers'!$L$16:$L$2999,IFERROR(MATCH('Source Plate'!$B52&amp;'Source Plate'!L$24,'All Transfers'!$E$16:$E$2999,0),""))&amp;" "&amp;INDEX('All Transfers'!$M$16:$M$2999,IFERROR(MATCH('Source Plate'!$B52&amp;'Source Plate'!L$24,'All Transfers'!$E$16:$E$2999,0),"")),0)</f>
        <v>0</v>
      </c>
      <c r="M52" s="143">
        <f>IFERROR(INDEX('All Transfers'!$L$16:$L$2999,IFERROR(MATCH('Source Plate'!$B52&amp;'Source Plate'!M$24,'All Transfers'!$E$16:$E$2999,0),""))&amp;" "&amp;INDEX('All Transfers'!$M$16:$M$2999,IFERROR(MATCH('Source Plate'!$B52&amp;'Source Plate'!M$24,'All Transfers'!$E$16:$E$2999,0),"")),0)</f>
        <v>0</v>
      </c>
      <c r="N52" s="143">
        <f>IFERROR(INDEX('All Transfers'!$L$16:$L$2999,IFERROR(MATCH('Source Plate'!$B52&amp;'Source Plate'!N$24,'All Transfers'!$E$16:$E$2999,0),""))&amp;" "&amp;INDEX('All Transfers'!$M$16:$M$2999,IFERROR(MATCH('Source Plate'!$B52&amp;'Source Plate'!N$24,'All Transfers'!$E$16:$E$2999,0),"")),0)</f>
        <v>0</v>
      </c>
      <c r="O52" s="143">
        <f>IFERROR(INDEX('All Transfers'!$L$16:$L$2999,IFERROR(MATCH('Source Plate'!$B52&amp;'Source Plate'!O$24,'All Transfers'!$E$16:$E$2999,0),""))&amp;" "&amp;INDEX('All Transfers'!$M$16:$M$2999,IFERROR(MATCH('Source Plate'!$B52&amp;'Source Plate'!O$24,'All Transfers'!$E$16:$E$2999,0),"")),0)</f>
        <v>0</v>
      </c>
      <c r="P52" s="143">
        <f>IFERROR(INDEX('All Transfers'!$L$16:$L$2999,IFERROR(MATCH('Source Plate'!$B52&amp;'Source Plate'!P$24,'All Transfers'!$E$16:$E$2999,0),""))&amp;" "&amp;INDEX('All Transfers'!$M$16:$M$2999,IFERROR(MATCH('Source Plate'!$B52&amp;'Source Plate'!P$24,'All Transfers'!$E$16:$E$2999,0),"")),0)</f>
        <v>0</v>
      </c>
      <c r="Q52" s="143">
        <f>IFERROR(INDEX('All Transfers'!$L$16:$L$2999,IFERROR(MATCH('Source Plate'!$B52&amp;'Source Plate'!Q$24,'All Transfers'!$E$16:$E$2999,0),""))&amp;" "&amp;INDEX('All Transfers'!$M$16:$M$2999,IFERROR(MATCH('Source Plate'!$B52&amp;'Source Plate'!Q$24,'All Transfers'!$E$16:$E$2999,0),"")),0)</f>
        <v>0</v>
      </c>
      <c r="R52" s="143">
        <f>IFERROR(INDEX('All Transfers'!$L$16:$L$2999,IFERROR(MATCH('Source Plate'!$B52&amp;'Source Plate'!R$24,'All Transfers'!$E$16:$E$2999,0),""))&amp;" "&amp;INDEX('All Transfers'!$M$16:$M$2999,IFERROR(MATCH('Source Plate'!$B52&amp;'Source Plate'!R$24,'All Transfers'!$E$16:$E$2999,0),"")),0)</f>
        <v>0</v>
      </c>
      <c r="S52" s="143">
        <f>IFERROR(INDEX('All Transfers'!$L$16:$L$2999,IFERROR(MATCH('Source Plate'!$B52&amp;'Source Plate'!S$24,'All Transfers'!$E$16:$E$2999,0),""))&amp;" "&amp;INDEX('All Transfers'!$M$16:$M$2999,IFERROR(MATCH('Source Plate'!$B52&amp;'Source Plate'!S$24,'All Transfers'!$E$16:$E$2999,0),"")),0)</f>
        <v>0</v>
      </c>
      <c r="T52" s="143">
        <f>IFERROR(INDEX('All Transfers'!$L$16:$L$2999,IFERROR(MATCH('Source Plate'!$B52&amp;'Source Plate'!T$24,'All Transfers'!$E$16:$E$2999,0),""))&amp;" "&amp;INDEX('All Transfers'!$M$16:$M$2999,IFERROR(MATCH('Source Plate'!$B52&amp;'Source Plate'!T$24,'All Transfers'!$E$16:$E$2999,0),"")),0)</f>
        <v>0</v>
      </c>
      <c r="U52" s="143">
        <f>IFERROR(INDEX('All Transfers'!$L$16:$L$2999,IFERROR(MATCH('Source Plate'!$B52&amp;'Source Plate'!U$24,'All Transfers'!$E$16:$E$2999,0),""))&amp;" "&amp;INDEX('All Transfers'!$M$16:$M$2999,IFERROR(MATCH('Source Plate'!$B52&amp;'Source Plate'!U$24,'All Transfers'!$E$16:$E$2999,0),"")),0)</f>
        <v>0</v>
      </c>
      <c r="V52" s="143">
        <f>IFERROR(INDEX('All Transfers'!$L$16:$L$2999,IFERROR(MATCH('Source Plate'!$B52&amp;'Source Plate'!V$24,'All Transfers'!$E$16:$E$2999,0),""))&amp;" "&amp;INDEX('All Transfers'!$M$16:$M$2999,IFERROR(MATCH('Source Plate'!$B52&amp;'Source Plate'!V$24,'All Transfers'!$E$16:$E$2999,0),"")),0)</f>
        <v>0</v>
      </c>
      <c r="W52" s="143">
        <f>IFERROR(INDEX('All Transfers'!$L$16:$L$2999,IFERROR(MATCH('Source Plate'!$B52&amp;'Source Plate'!W$24,'All Transfers'!$E$16:$E$2999,0),""))&amp;" "&amp;INDEX('All Transfers'!$M$16:$M$2999,IFERROR(MATCH('Source Plate'!$B52&amp;'Source Plate'!W$24,'All Transfers'!$E$16:$E$2999,0),"")),0)</f>
        <v>0</v>
      </c>
      <c r="X52" s="143">
        <f>IFERROR(INDEX('All Transfers'!$L$16:$L$2999,IFERROR(MATCH('Source Plate'!$B52&amp;'Source Plate'!X$24,'All Transfers'!$E$16:$E$2999,0),""))&amp;" "&amp;INDEX('All Transfers'!$M$16:$M$2999,IFERROR(MATCH('Source Plate'!$B52&amp;'Source Plate'!X$24,'All Transfers'!$E$16:$E$2999,0),"")),0)</f>
        <v>0</v>
      </c>
      <c r="Y52" s="143">
        <f>IFERROR(INDEX('All Transfers'!$L$16:$L$2999,IFERROR(MATCH('Source Plate'!$B52&amp;'Source Plate'!Y$24,'All Transfers'!$E$16:$E$2999,0),""))&amp;" "&amp;INDEX('All Transfers'!$M$16:$M$2999,IFERROR(MATCH('Source Plate'!$B52&amp;'Source Plate'!Y$24,'All Transfers'!$E$16:$E$2999,0),"")),0)</f>
        <v>0</v>
      </c>
      <c r="Z52" s="143">
        <f>IFERROR(INDEX('All Transfers'!$L$16:$L$2999,IFERROR(MATCH('Source Plate'!$B52&amp;'Source Plate'!Z$24,'All Transfers'!$E$16:$E$2999,0),""))&amp;" "&amp;INDEX('All Transfers'!$M$16:$M$2999,IFERROR(MATCH('Source Plate'!$B52&amp;'Source Plate'!Z$24,'All Transfers'!$E$16:$E$2999,0),"")),0)</f>
        <v>0</v>
      </c>
    </row>
    <row r="53" spans="2:26" s="122" customFormat="1">
      <c r="B53" s="123" t="s">
        <v>9</v>
      </c>
      <c r="C53" s="143">
        <f>IFERROR(INDEX('All Transfers'!$L$16:$L$2999,IFERROR(MATCH('Source Plate'!$B53&amp;'Source Plate'!C$24,'All Transfers'!$E$16:$E$2999,0),""))&amp;" "&amp;INDEX('All Transfers'!$M$16:$M$2999,IFERROR(MATCH('Source Plate'!$B53&amp;'Source Plate'!C$24,'All Transfers'!$E$16:$E$2999,0),"")),0)</f>
        <v>0</v>
      </c>
      <c r="D53" s="143">
        <f>IFERROR(INDEX('All Transfers'!$L$16:$L$2999,IFERROR(MATCH('Source Plate'!$B53&amp;'Source Plate'!D$24,'All Transfers'!$E$16:$E$2999,0),""))&amp;" "&amp;INDEX('All Transfers'!$M$16:$M$2999,IFERROR(MATCH('Source Plate'!$B53&amp;'Source Plate'!D$24,'All Transfers'!$E$16:$E$2999,0),"")),0)</f>
        <v>0</v>
      </c>
      <c r="E53" s="143">
        <f>IFERROR(INDEX('All Transfers'!$L$16:$L$2999,IFERROR(MATCH('Source Plate'!$B53&amp;'Source Plate'!E$24,'All Transfers'!$E$16:$E$2999,0),""))&amp;" "&amp;INDEX('All Transfers'!$M$16:$M$2999,IFERROR(MATCH('Source Plate'!$B53&amp;'Source Plate'!E$24,'All Transfers'!$E$16:$E$2999,0),"")),0)</f>
        <v>0</v>
      </c>
      <c r="F53" s="143">
        <f>IFERROR(INDEX('All Transfers'!$L$16:$L$2999,IFERROR(MATCH('Source Plate'!$B53&amp;'Source Plate'!F$24,'All Transfers'!$E$16:$E$2999,0),""))&amp;" "&amp;INDEX('All Transfers'!$M$16:$M$2999,IFERROR(MATCH('Source Plate'!$B53&amp;'Source Plate'!F$24,'All Transfers'!$E$16:$E$2999,0),"")),0)</f>
        <v>0</v>
      </c>
      <c r="G53" s="143">
        <f>IFERROR(INDEX('All Transfers'!$L$16:$L$2999,IFERROR(MATCH('Source Plate'!$B53&amp;'Source Plate'!G$24,'All Transfers'!$E$16:$E$2999,0),""))&amp;" "&amp;INDEX('All Transfers'!$M$16:$M$2999,IFERROR(MATCH('Source Plate'!$B53&amp;'Source Plate'!G$24,'All Transfers'!$E$16:$E$2999,0),"")),0)</f>
        <v>0</v>
      </c>
      <c r="H53" s="143">
        <f>IFERROR(INDEX('All Transfers'!$L$16:$L$2999,IFERROR(MATCH('Source Plate'!$B53&amp;'Source Plate'!H$24,'All Transfers'!$E$16:$E$2999,0),""))&amp;" "&amp;INDEX('All Transfers'!$M$16:$M$2999,IFERROR(MATCH('Source Plate'!$B53&amp;'Source Plate'!H$24,'All Transfers'!$E$16:$E$2999,0),"")),0)</f>
        <v>0</v>
      </c>
      <c r="I53" s="143">
        <f>IFERROR(INDEX('All Transfers'!$L$16:$L$2999,IFERROR(MATCH('Source Plate'!$B53&amp;'Source Plate'!I$24,'All Transfers'!$E$16:$E$2999,0),""))&amp;" "&amp;INDEX('All Transfers'!$M$16:$M$2999,IFERROR(MATCH('Source Plate'!$B53&amp;'Source Plate'!I$24,'All Transfers'!$E$16:$E$2999,0),"")),0)</f>
        <v>0</v>
      </c>
      <c r="J53" s="143">
        <f>IFERROR(INDEX('All Transfers'!$L$16:$L$2999,IFERROR(MATCH('Source Plate'!$B53&amp;'Source Plate'!J$24,'All Transfers'!$E$16:$E$2999,0),""))&amp;" "&amp;INDEX('All Transfers'!$M$16:$M$2999,IFERROR(MATCH('Source Plate'!$B53&amp;'Source Plate'!J$24,'All Transfers'!$E$16:$E$2999,0),"")),0)</f>
        <v>0</v>
      </c>
      <c r="K53" s="143">
        <f>IFERROR(INDEX('All Transfers'!$L$16:$L$2999,IFERROR(MATCH('Source Plate'!$B53&amp;'Source Plate'!K$24,'All Transfers'!$E$16:$E$2999,0),""))&amp;" "&amp;INDEX('All Transfers'!$M$16:$M$2999,IFERROR(MATCH('Source Plate'!$B53&amp;'Source Plate'!K$24,'All Transfers'!$E$16:$E$2999,0),"")),0)</f>
        <v>0</v>
      </c>
      <c r="L53" s="143">
        <f>IFERROR(INDEX('All Transfers'!$L$16:$L$2999,IFERROR(MATCH('Source Plate'!$B53&amp;'Source Plate'!L$24,'All Transfers'!$E$16:$E$2999,0),""))&amp;" "&amp;INDEX('All Transfers'!$M$16:$M$2999,IFERROR(MATCH('Source Plate'!$B53&amp;'Source Plate'!L$24,'All Transfers'!$E$16:$E$2999,0),"")),0)</f>
        <v>0</v>
      </c>
      <c r="M53" s="143">
        <f>IFERROR(INDEX('All Transfers'!$L$16:$L$2999,IFERROR(MATCH('Source Plate'!$B53&amp;'Source Plate'!M$24,'All Transfers'!$E$16:$E$2999,0),""))&amp;" "&amp;INDEX('All Transfers'!$M$16:$M$2999,IFERROR(MATCH('Source Plate'!$B53&amp;'Source Plate'!M$24,'All Transfers'!$E$16:$E$2999,0),"")),0)</f>
        <v>0</v>
      </c>
      <c r="N53" s="143">
        <f>IFERROR(INDEX('All Transfers'!$L$16:$L$2999,IFERROR(MATCH('Source Plate'!$B53&amp;'Source Plate'!N$24,'All Transfers'!$E$16:$E$2999,0),""))&amp;" "&amp;INDEX('All Transfers'!$M$16:$M$2999,IFERROR(MATCH('Source Plate'!$B53&amp;'Source Plate'!N$24,'All Transfers'!$E$16:$E$2999,0),"")),0)</f>
        <v>0</v>
      </c>
      <c r="O53" s="143">
        <f>IFERROR(INDEX('All Transfers'!$L$16:$L$2999,IFERROR(MATCH('Source Plate'!$B53&amp;'Source Plate'!O$24,'All Transfers'!$E$16:$E$2999,0),""))&amp;" "&amp;INDEX('All Transfers'!$M$16:$M$2999,IFERROR(MATCH('Source Plate'!$B53&amp;'Source Plate'!O$24,'All Transfers'!$E$16:$E$2999,0),"")),0)</f>
        <v>0</v>
      </c>
      <c r="P53" s="143">
        <f>IFERROR(INDEX('All Transfers'!$L$16:$L$2999,IFERROR(MATCH('Source Plate'!$B53&amp;'Source Plate'!P$24,'All Transfers'!$E$16:$E$2999,0),""))&amp;" "&amp;INDEX('All Transfers'!$M$16:$M$2999,IFERROR(MATCH('Source Plate'!$B53&amp;'Source Plate'!P$24,'All Transfers'!$E$16:$E$2999,0),"")),0)</f>
        <v>0</v>
      </c>
      <c r="Q53" s="143">
        <f>IFERROR(INDEX('All Transfers'!$L$16:$L$2999,IFERROR(MATCH('Source Plate'!$B53&amp;'Source Plate'!Q$24,'All Transfers'!$E$16:$E$2999,0),""))&amp;" "&amp;INDEX('All Transfers'!$M$16:$M$2999,IFERROR(MATCH('Source Plate'!$B53&amp;'Source Plate'!Q$24,'All Transfers'!$E$16:$E$2999,0),"")),0)</f>
        <v>0</v>
      </c>
      <c r="R53" s="143">
        <f>IFERROR(INDEX('All Transfers'!$L$16:$L$2999,IFERROR(MATCH('Source Plate'!$B53&amp;'Source Plate'!R$24,'All Transfers'!$E$16:$E$2999,0),""))&amp;" "&amp;INDEX('All Transfers'!$M$16:$M$2999,IFERROR(MATCH('Source Plate'!$B53&amp;'Source Plate'!R$24,'All Transfers'!$E$16:$E$2999,0),"")),0)</f>
        <v>0</v>
      </c>
      <c r="S53" s="143">
        <f>IFERROR(INDEX('All Transfers'!$L$16:$L$2999,IFERROR(MATCH('Source Plate'!$B53&amp;'Source Plate'!S$24,'All Transfers'!$E$16:$E$2999,0),""))&amp;" "&amp;INDEX('All Transfers'!$M$16:$M$2999,IFERROR(MATCH('Source Plate'!$B53&amp;'Source Plate'!S$24,'All Transfers'!$E$16:$E$2999,0),"")),0)</f>
        <v>0</v>
      </c>
      <c r="T53" s="143">
        <f>IFERROR(INDEX('All Transfers'!$L$16:$L$2999,IFERROR(MATCH('Source Plate'!$B53&amp;'Source Plate'!T$24,'All Transfers'!$E$16:$E$2999,0),""))&amp;" "&amp;INDEX('All Transfers'!$M$16:$M$2999,IFERROR(MATCH('Source Plate'!$B53&amp;'Source Plate'!T$24,'All Transfers'!$E$16:$E$2999,0),"")),0)</f>
        <v>0</v>
      </c>
      <c r="U53" s="143">
        <f>IFERROR(INDEX('All Transfers'!$L$16:$L$2999,IFERROR(MATCH('Source Plate'!$B53&amp;'Source Plate'!U$24,'All Transfers'!$E$16:$E$2999,0),""))&amp;" "&amp;INDEX('All Transfers'!$M$16:$M$2999,IFERROR(MATCH('Source Plate'!$B53&amp;'Source Plate'!U$24,'All Transfers'!$E$16:$E$2999,0),"")),0)</f>
        <v>0</v>
      </c>
      <c r="V53" s="143">
        <f>IFERROR(INDEX('All Transfers'!$L$16:$L$2999,IFERROR(MATCH('Source Plate'!$B53&amp;'Source Plate'!V$24,'All Transfers'!$E$16:$E$2999,0),""))&amp;" "&amp;INDEX('All Transfers'!$M$16:$M$2999,IFERROR(MATCH('Source Plate'!$B53&amp;'Source Plate'!V$24,'All Transfers'!$E$16:$E$2999,0),"")),0)</f>
        <v>0</v>
      </c>
      <c r="W53" s="143">
        <f>IFERROR(INDEX('All Transfers'!$L$16:$L$2999,IFERROR(MATCH('Source Plate'!$B53&amp;'Source Plate'!W$24,'All Transfers'!$E$16:$E$2999,0),""))&amp;" "&amp;INDEX('All Transfers'!$M$16:$M$2999,IFERROR(MATCH('Source Plate'!$B53&amp;'Source Plate'!W$24,'All Transfers'!$E$16:$E$2999,0),"")),0)</f>
        <v>0</v>
      </c>
      <c r="X53" s="143">
        <f>IFERROR(INDEX('All Transfers'!$L$16:$L$2999,IFERROR(MATCH('Source Plate'!$B53&amp;'Source Plate'!X$24,'All Transfers'!$E$16:$E$2999,0),""))&amp;" "&amp;INDEX('All Transfers'!$M$16:$M$2999,IFERROR(MATCH('Source Plate'!$B53&amp;'Source Plate'!X$24,'All Transfers'!$E$16:$E$2999,0),"")),0)</f>
        <v>0</v>
      </c>
      <c r="Y53" s="143">
        <f>IFERROR(INDEX('All Transfers'!$L$16:$L$2999,IFERROR(MATCH('Source Plate'!$B53&amp;'Source Plate'!Y$24,'All Transfers'!$E$16:$E$2999,0),""))&amp;" "&amp;INDEX('All Transfers'!$M$16:$M$2999,IFERROR(MATCH('Source Plate'!$B53&amp;'Source Plate'!Y$24,'All Transfers'!$E$16:$E$2999,0),"")),0)</f>
        <v>0</v>
      </c>
      <c r="Z53" s="143">
        <f>IFERROR(INDEX('All Transfers'!$L$16:$L$2999,IFERROR(MATCH('Source Plate'!$B53&amp;'Source Plate'!Z$24,'All Transfers'!$E$16:$E$2999,0),""))&amp;" "&amp;INDEX('All Transfers'!$M$16:$M$2999,IFERROR(MATCH('Source Plate'!$B53&amp;'Source Plate'!Z$24,'All Transfers'!$E$16:$E$2999,0),"")),0)</f>
        <v>0</v>
      </c>
    </row>
    <row r="54" spans="2:26" s="122" customFormat="1">
      <c r="B54" s="123" t="s">
        <v>10</v>
      </c>
      <c r="C54" s="143">
        <f>IFERROR(INDEX('All Transfers'!$L$16:$L$2999,IFERROR(MATCH('Source Plate'!$B54&amp;'Source Plate'!C$24,'All Transfers'!$E$16:$E$2999,0),""))&amp;" "&amp;INDEX('All Transfers'!$M$16:$M$2999,IFERROR(MATCH('Source Plate'!$B54&amp;'Source Plate'!C$24,'All Transfers'!$E$16:$E$2999,0),"")),0)</f>
        <v>0</v>
      </c>
      <c r="D54" s="143">
        <f>IFERROR(INDEX('All Transfers'!$L$16:$L$2999,IFERROR(MATCH('Source Plate'!$B54&amp;'Source Plate'!D$24,'All Transfers'!$E$16:$E$2999,0),""))&amp;" "&amp;INDEX('All Transfers'!$M$16:$M$2999,IFERROR(MATCH('Source Plate'!$B54&amp;'Source Plate'!D$24,'All Transfers'!$E$16:$E$2999,0),"")),0)</f>
        <v>0</v>
      </c>
      <c r="E54" s="143">
        <f>IFERROR(INDEX('All Transfers'!$L$16:$L$2999,IFERROR(MATCH('Source Plate'!$B54&amp;'Source Plate'!E$24,'All Transfers'!$E$16:$E$2999,0),""))&amp;" "&amp;INDEX('All Transfers'!$M$16:$M$2999,IFERROR(MATCH('Source Plate'!$B54&amp;'Source Plate'!E$24,'All Transfers'!$E$16:$E$2999,0),"")),0)</f>
        <v>0</v>
      </c>
      <c r="F54" s="143">
        <f>IFERROR(INDEX('All Transfers'!$L$16:$L$2999,IFERROR(MATCH('Source Plate'!$B54&amp;'Source Plate'!F$24,'All Transfers'!$E$16:$E$2999,0),""))&amp;" "&amp;INDEX('All Transfers'!$M$16:$M$2999,IFERROR(MATCH('Source Plate'!$B54&amp;'Source Plate'!F$24,'All Transfers'!$E$16:$E$2999,0),"")),0)</f>
        <v>0</v>
      </c>
      <c r="G54" s="143">
        <f>IFERROR(INDEX('All Transfers'!$L$16:$L$2999,IFERROR(MATCH('Source Plate'!$B54&amp;'Source Plate'!G$24,'All Transfers'!$E$16:$E$2999,0),""))&amp;" "&amp;INDEX('All Transfers'!$M$16:$M$2999,IFERROR(MATCH('Source Plate'!$B54&amp;'Source Plate'!G$24,'All Transfers'!$E$16:$E$2999,0),"")),0)</f>
        <v>0</v>
      </c>
      <c r="H54" s="143">
        <f>IFERROR(INDEX('All Transfers'!$L$16:$L$2999,IFERROR(MATCH('Source Plate'!$B54&amp;'Source Plate'!H$24,'All Transfers'!$E$16:$E$2999,0),""))&amp;" "&amp;INDEX('All Transfers'!$M$16:$M$2999,IFERROR(MATCH('Source Plate'!$B54&amp;'Source Plate'!H$24,'All Transfers'!$E$16:$E$2999,0),"")),0)</f>
        <v>0</v>
      </c>
      <c r="I54" s="143">
        <f>IFERROR(INDEX('All Transfers'!$L$16:$L$2999,IFERROR(MATCH('Source Plate'!$B54&amp;'Source Plate'!I$24,'All Transfers'!$E$16:$E$2999,0),""))&amp;" "&amp;INDEX('All Transfers'!$M$16:$M$2999,IFERROR(MATCH('Source Plate'!$B54&amp;'Source Plate'!I$24,'All Transfers'!$E$16:$E$2999,0),"")),0)</f>
        <v>0</v>
      </c>
      <c r="J54" s="143">
        <f>IFERROR(INDEX('All Transfers'!$L$16:$L$2999,IFERROR(MATCH('Source Plate'!$B54&amp;'Source Plate'!J$24,'All Transfers'!$E$16:$E$2999,0),""))&amp;" "&amp;INDEX('All Transfers'!$M$16:$M$2999,IFERROR(MATCH('Source Plate'!$B54&amp;'Source Plate'!J$24,'All Transfers'!$E$16:$E$2999,0),"")),0)</f>
        <v>0</v>
      </c>
      <c r="K54" s="143">
        <f>IFERROR(INDEX('All Transfers'!$L$16:$L$2999,IFERROR(MATCH('Source Plate'!$B54&amp;'Source Plate'!K$24,'All Transfers'!$E$16:$E$2999,0),""))&amp;" "&amp;INDEX('All Transfers'!$M$16:$M$2999,IFERROR(MATCH('Source Plate'!$B54&amp;'Source Plate'!K$24,'All Transfers'!$E$16:$E$2999,0),"")),0)</f>
        <v>0</v>
      </c>
      <c r="L54" s="143">
        <f>IFERROR(INDEX('All Transfers'!$L$16:$L$2999,IFERROR(MATCH('Source Plate'!$B54&amp;'Source Plate'!L$24,'All Transfers'!$E$16:$E$2999,0),""))&amp;" "&amp;INDEX('All Transfers'!$M$16:$M$2999,IFERROR(MATCH('Source Plate'!$B54&amp;'Source Plate'!L$24,'All Transfers'!$E$16:$E$2999,0),"")),0)</f>
        <v>0</v>
      </c>
      <c r="M54" s="143">
        <f>IFERROR(INDEX('All Transfers'!$L$16:$L$2999,IFERROR(MATCH('Source Plate'!$B54&amp;'Source Plate'!M$24,'All Transfers'!$E$16:$E$2999,0),""))&amp;" "&amp;INDEX('All Transfers'!$M$16:$M$2999,IFERROR(MATCH('Source Plate'!$B54&amp;'Source Plate'!M$24,'All Transfers'!$E$16:$E$2999,0),"")),0)</f>
        <v>0</v>
      </c>
      <c r="N54" s="143">
        <f>IFERROR(INDEX('All Transfers'!$L$16:$L$2999,IFERROR(MATCH('Source Plate'!$B54&amp;'Source Plate'!N$24,'All Transfers'!$E$16:$E$2999,0),""))&amp;" "&amp;INDEX('All Transfers'!$M$16:$M$2999,IFERROR(MATCH('Source Plate'!$B54&amp;'Source Plate'!N$24,'All Transfers'!$E$16:$E$2999,0),"")),0)</f>
        <v>0</v>
      </c>
      <c r="O54" s="143">
        <f>IFERROR(INDEX('All Transfers'!$L$16:$L$2999,IFERROR(MATCH('Source Plate'!$B54&amp;'Source Plate'!O$24,'All Transfers'!$E$16:$E$2999,0),""))&amp;" "&amp;INDEX('All Transfers'!$M$16:$M$2999,IFERROR(MATCH('Source Plate'!$B54&amp;'Source Plate'!O$24,'All Transfers'!$E$16:$E$2999,0),"")),0)</f>
        <v>0</v>
      </c>
      <c r="P54" s="143">
        <f>IFERROR(INDEX('All Transfers'!$L$16:$L$2999,IFERROR(MATCH('Source Plate'!$B54&amp;'Source Plate'!P$24,'All Transfers'!$E$16:$E$2999,0),""))&amp;" "&amp;INDEX('All Transfers'!$M$16:$M$2999,IFERROR(MATCH('Source Plate'!$B54&amp;'Source Plate'!P$24,'All Transfers'!$E$16:$E$2999,0),"")),0)</f>
        <v>0</v>
      </c>
      <c r="Q54" s="143">
        <f>IFERROR(INDEX('All Transfers'!$L$16:$L$2999,IFERROR(MATCH('Source Plate'!$B54&amp;'Source Plate'!Q$24,'All Transfers'!$E$16:$E$2999,0),""))&amp;" "&amp;INDEX('All Transfers'!$M$16:$M$2999,IFERROR(MATCH('Source Plate'!$B54&amp;'Source Plate'!Q$24,'All Transfers'!$E$16:$E$2999,0),"")),0)</f>
        <v>0</v>
      </c>
      <c r="R54" s="143">
        <f>IFERROR(INDEX('All Transfers'!$L$16:$L$2999,IFERROR(MATCH('Source Plate'!$B54&amp;'Source Plate'!R$24,'All Transfers'!$E$16:$E$2999,0),""))&amp;" "&amp;INDEX('All Transfers'!$M$16:$M$2999,IFERROR(MATCH('Source Plate'!$B54&amp;'Source Plate'!R$24,'All Transfers'!$E$16:$E$2999,0),"")),0)</f>
        <v>0</v>
      </c>
      <c r="S54" s="143">
        <f>IFERROR(INDEX('All Transfers'!$L$16:$L$2999,IFERROR(MATCH('Source Plate'!$B54&amp;'Source Plate'!S$24,'All Transfers'!$E$16:$E$2999,0),""))&amp;" "&amp;INDEX('All Transfers'!$M$16:$M$2999,IFERROR(MATCH('Source Plate'!$B54&amp;'Source Plate'!S$24,'All Transfers'!$E$16:$E$2999,0),"")),0)</f>
        <v>0</v>
      </c>
      <c r="T54" s="143">
        <f>IFERROR(INDEX('All Transfers'!$L$16:$L$2999,IFERROR(MATCH('Source Plate'!$B54&amp;'Source Plate'!T$24,'All Transfers'!$E$16:$E$2999,0),""))&amp;" "&amp;INDEX('All Transfers'!$M$16:$M$2999,IFERROR(MATCH('Source Plate'!$B54&amp;'Source Plate'!T$24,'All Transfers'!$E$16:$E$2999,0),"")),0)</f>
        <v>0</v>
      </c>
      <c r="U54" s="143">
        <f>IFERROR(INDEX('All Transfers'!$L$16:$L$2999,IFERROR(MATCH('Source Plate'!$B54&amp;'Source Plate'!U$24,'All Transfers'!$E$16:$E$2999,0),""))&amp;" "&amp;INDEX('All Transfers'!$M$16:$M$2999,IFERROR(MATCH('Source Plate'!$B54&amp;'Source Plate'!U$24,'All Transfers'!$E$16:$E$2999,0),"")),0)</f>
        <v>0</v>
      </c>
      <c r="V54" s="143">
        <f>IFERROR(INDEX('All Transfers'!$L$16:$L$2999,IFERROR(MATCH('Source Plate'!$B54&amp;'Source Plate'!V$24,'All Transfers'!$E$16:$E$2999,0),""))&amp;" "&amp;INDEX('All Transfers'!$M$16:$M$2999,IFERROR(MATCH('Source Plate'!$B54&amp;'Source Plate'!V$24,'All Transfers'!$E$16:$E$2999,0),"")),0)</f>
        <v>0</v>
      </c>
      <c r="W54" s="143">
        <f>IFERROR(INDEX('All Transfers'!$L$16:$L$2999,IFERROR(MATCH('Source Plate'!$B54&amp;'Source Plate'!W$24,'All Transfers'!$E$16:$E$2999,0),""))&amp;" "&amp;INDEX('All Transfers'!$M$16:$M$2999,IFERROR(MATCH('Source Plate'!$B54&amp;'Source Plate'!W$24,'All Transfers'!$E$16:$E$2999,0),"")),0)</f>
        <v>0</v>
      </c>
      <c r="X54" s="143">
        <f>IFERROR(INDEX('All Transfers'!$L$16:$L$2999,IFERROR(MATCH('Source Plate'!$B54&amp;'Source Plate'!X$24,'All Transfers'!$E$16:$E$2999,0),""))&amp;" "&amp;INDEX('All Transfers'!$M$16:$M$2999,IFERROR(MATCH('Source Plate'!$B54&amp;'Source Plate'!X$24,'All Transfers'!$E$16:$E$2999,0),"")),0)</f>
        <v>0</v>
      </c>
      <c r="Y54" s="143">
        <f>IFERROR(INDEX('All Transfers'!$L$16:$L$2999,IFERROR(MATCH('Source Plate'!$B54&amp;'Source Plate'!Y$24,'All Transfers'!$E$16:$E$2999,0),""))&amp;" "&amp;INDEX('All Transfers'!$M$16:$M$2999,IFERROR(MATCH('Source Plate'!$B54&amp;'Source Plate'!Y$24,'All Transfers'!$E$16:$E$2999,0),"")),0)</f>
        <v>0</v>
      </c>
      <c r="Z54" s="143">
        <f>IFERROR(INDEX('All Transfers'!$L$16:$L$2999,IFERROR(MATCH('Source Plate'!$B54&amp;'Source Plate'!Z$24,'All Transfers'!$E$16:$E$2999,0),""))&amp;" "&amp;INDEX('All Transfers'!$M$16:$M$2999,IFERROR(MATCH('Source Plate'!$B54&amp;'Source Plate'!Z$24,'All Transfers'!$E$16:$E$2999,0),"")),0)</f>
        <v>0</v>
      </c>
    </row>
    <row r="55" spans="2:26" s="122" customFormat="1">
      <c r="B55" s="123" t="s">
        <v>11</v>
      </c>
      <c r="C55" s="143">
        <f>IFERROR(INDEX('All Transfers'!$L$16:$L$2999,IFERROR(MATCH('Source Plate'!$B55&amp;'Source Plate'!C$24,'All Transfers'!$E$16:$E$2999,0),""))&amp;" "&amp;INDEX('All Transfers'!$M$16:$M$2999,IFERROR(MATCH('Source Plate'!$B55&amp;'Source Plate'!C$24,'All Transfers'!$E$16:$E$2999,0),"")),0)</f>
        <v>0</v>
      </c>
      <c r="D55" s="143">
        <f>IFERROR(INDEX('All Transfers'!$L$16:$L$2999,IFERROR(MATCH('Source Plate'!$B55&amp;'Source Plate'!D$24,'All Transfers'!$E$16:$E$2999,0),""))&amp;" "&amp;INDEX('All Transfers'!$M$16:$M$2999,IFERROR(MATCH('Source Plate'!$B55&amp;'Source Plate'!D$24,'All Transfers'!$E$16:$E$2999,0),"")),0)</f>
        <v>0</v>
      </c>
      <c r="E55" s="143">
        <f>IFERROR(INDEX('All Transfers'!$L$16:$L$2999,IFERROR(MATCH('Source Plate'!$B55&amp;'Source Plate'!E$24,'All Transfers'!$E$16:$E$2999,0),""))&amp;" "&amp;INDEX('All Transfers'!$M$16:$M$2999,IFERROR(MATCH('Source Plate'!$B55&amp;'Source Plate'!E$24,'All Transfers'!$E$16:$E$2999,0),"")),0)</f>
        <v>0</v>
      </c>
      <c r="F55" s="143">
        <f>IFERROR(INDEX('All Transfers'!$L$16:$L$2999,IFERROR(MATCH('Source Plate'!$B55&amp;'Source Plate'!F$24,'All Transfers'!$E$16:$E$2999,0),""))&amp;" "&amp;INDEX('All Transfers'!$M$16:$M$2999,IFERROR(MATCH('Source Plate'!$B55&amp;'Source Plate'!F$24,'All Transfers'!$E$16:$E$2999,0),"")),0)</f>
        <v>0</v>
      </c>
      <c r="G55" s="143">
        <f>IFERROR(INDEX('All Transfers'!$L$16:$L$2999,IFERROR(MATCH('Source Plate'!$B55&amp;'Source Plate'!G$24,'All Transfers'!$E$16:$E$2999,0),""))&amp;" "&amp;INDEX('All Transfers'!$M$16:$M$2999,IFERROR(MATCH('Source Plate'!$B55&amp;'Source Plate'!G$24,'All Transfers'!$E$16:$E$2999,0),"")),0)</f>
        <v>0</v>
      </c>
      <c r="H55" s="143">
        <f>IFERROR(INDEX('All Transfers'!$L$16:$L$2999,IFERROR(MATCH('Source Plate'!$B55&amp;'Source Plate'!H$24,'All Transfers'!$E$16:$E$2999,0),""))&amp;" "&amp;INDEX('All Transfers'!$M$16:$M$2999,IFERROR(MATCH('Source Plate'!$B55&amp;'Source Plate'!H$24,'All Transfers'!$E$16:$E$2999,0),"")),0)</f>
        <v>0</v>
      </c>
      <c r="I55" s="143">
        <f>IFERROR(INDEX('All Transfers'!$L$16:$L$2999,IFERROR(MATCH('Source Plate'!$B55&amp;'Source Plate'!I$24,'All Transfers'!$E$16:$E$2999,0),""))&amp;" "&amp;INDEX('All Transfers'!$M$16:$M$2999,IFERROR(MATCH('Source Plate'!$B55&amp;'Source Plate'!I$24,'All Transfers'!$E$16:$E$2999,0),"")),0)</f>
        <v>0</v>
      </c>
      <c r="J55" s="143">
        <f>IFERROR(INDEX('All Transfers'!$L$16:$L$2999,IFERROR(MATCH('Source Plate'!$B55&amp;'Source Plate'!J$24,'All Transfers'!$E$16:$E$2999,0),""))&amp;" "&amp;INDEX('All Transfers'!$M$16:$M$2999,IFERROR(MATCH('Source Plate'!$B55&amp;'Source Plate'!J$24,'All Transfers'!$E$16:$E$2999,0),"")),0)</f>
        <v>0</v>
      </c>
      <c r="K55" s="143">
        <f>IFERROR(INDEX('All Transfers'!$L$16:$L$2999,IFERROR(MATCH('Source Plate'!$B55&amp;'Source Plate'!K$24,'All Transfers'!$E$16:$E$2999,0),""))&amp;" "&amp;INDEX('All Transfers'!$M$16:$M$2999,IFERROR(MATCH('Source Plate'!$B55&amp;'Source Plate'!K$24,'All Transfers'!$E$16:$E$2999,0),"")),0)</f>
        <v>0</v>
      </c>
      <c r="L55" s="143">
        <f>IFERROR(INDEX('All Transfers'!$L$16:$L$2999,IFERROR(MATCH('Source Plate'!$B55&amp;'Source Plate'!L$24,'All Transfers'!$E$16:$E$2999,0),""))&amp;" "&amp;INDEX('All Transfers'!$M$16:$M$2999,IFERROR(MATCH('Source Plate'!$B55&amp;'Source Plate'!L$24,'All Transfers'!$E$16:$E$2999,0),"")),0)</f>
        <v>0</v>
      </c>
      <c r="M55" s="143">
        <f>IFERROR(INDEX('All Transfers'!$L$16:$L$2999,IFERROR(MATCH('Source Plate'!$B55&amp;'Source Plate'!M$24,'All Transfers'!$E$16:$E$2999,0),""))&amp;" "&amp;INDEX('All Transfers'!$M$16:$M$2999,IFERROR(MATCH('Source Plate'!$B55&amp;'Source Plate'!M$24,'All Transfers'!$E$16:$E$2999,0),"")),0)</f>
        <v>0</v>
      </c>
      <c r="N55" s="143">
        <f>IFERROR(INDEX('All Transfers'!$L$16:$L$2999,IFERROR(MATCH('Source Plate'!$B55&amp;'Source Plate'!N$24,'All Transfers'!$E$16:$E$2999,0),""))&amp;" "&amp;INDEX('All Transfers'!$M$16:$M$2999,IFERROR(MATCH('Source Plate'!$B55&amp;'Source Plate'!N$24,'All Transfers'!$E$16:$E$2999,0),"")),0)</f>
        <v>0</v>
      </c>
      <c r="O55" s="143">
        <f>IFERROR(INDEX('All Transfers'!$L$16:$L$2999,IFERROR(MATCH('Source Plate'!$B55&amp;'Source Plate'!O$24,'All Transfers'!$E$16:$E$2999,0),""))&amp;" "&amp;INDEX('All Transfers'!$M$16:$M$2999,IFERROR(MATCH('Source Plate'!$B55&amp;'Source Plate'!O$24,'All Transfers'!$E$16:$E$2999,0),"")),0)</f>
        <v>0</v>
      </c>
      <c r="P55" s="143">
        <f>IFERROR(INDEX('All Transfers'!$L$16:$L$2999,IFERROR(MATCH('Source Plate'!$B55&amp;'Source Plate'!P$24,'All Transfers'!$E$16:$E$2999,0),""))&amp;" "&amp;INDEX('All Transfers'!$M$16:$M$2999,IFERROR(MATCH('Source Plate'!$B55&amp;'Source Plate'!P$24,'All Transfers'!$E$16:$E$2999,0),"")),0)</f>
        <v>0</v>
      </c>
      <c r="Q55" s="143">
        <f>IFERROR(INDEX('All Transfers'!$L$16:$L$2999,IFERROR(MATCH('Source Plate'!$B55&amp;'Source Plate'!Q$24,'All Transfers'!$E$16:$E$2999,0),""))&amp;" "&amp;INDEX('All Transfers'!$M$16:$M$2999,IFERROR(MATCH('Source Plate'!$B55&amp;'Source Plate'!Q$24,'All Transfers'!$E$16:$E$2999,0),"")),0)</f>
        <v>0</v>
      </c>
      <c r="R55" s="143">
        <f>IFERROR(INDEX('All Transfers'!$L$16:$L$2999,IFERROR(MATCH('Source Plate'!$B55&amp;'Source Plate'!R$24,'All Transfers'!$E$16:$E$2999,0),""))&amp;" "&amp;INDEX('All Transfers'!$M$16:$M$2999,IFERROR(MATCH('Source Plate'!$B55&amp;'Source Plate'!R$24,'All Transfers'!$E$16:$E$2999,0),"")),0)</f>
        <v>0</v>
      </c>
      <c r="S55" s="143">
        <f>IFERROR(INDEX('All Transfers'!$L$16:$L$2999,IFERROR(MATCH('Source Plate'!$B55&amp;'Source Plate'!S$24,'All Transfers'!$E$16:$E$2999,0),""))&amp;" "&amp;INDEX('All Transfers'!$M$16:$M$2999,IFERROR(MATCH('Source Plate'!$B55&amp;'Source Plate'!S$24,'All Transfers'!$E$16:$E$2999,0),"")),0)</f>
        <v>0</v>
      </c>
      <c r="T55" s="143">
        <f>IFERROR(INDEX('All Transfers'!$L$16:$L$2999,IFERROR(MATCH('Source Plate'!$B55&amp;'Source Plate'!T$24,'All Transfers'!$E$16:$E$2999,0),""))&amp;" "&amp;INDEX('All Transfers'!$M$16:$M$2999,IFERROR(MATCH('Source Plate'!$B55&amp;'Source Plate'!T$24,'All Transfers'!$E$16:$E$2999,0),"")),0)</f>
        <v>0</v>
      </c>
      <c r="U55" s="143">
        <f>IFERROR(INDEX('All Transfers'!$L$16:$L$2999,IFERROR(MATCH('Source Plate'!$B55&amp;'Source Plate'!U$24,'All Transfers'!$E$16:$E$2999,0),""))&amp;" "&amp;INDEX('All Transfers'!$M$16:$M$2999,IFERROR(MATCH('Source Plate'!$B55&amp;'Source Plate'!U$24,'All Transfers'!$E$16:$E$2999,0),"")),0)</f>
        <v>0</v>
      </c>
      <c r="V55" s="143">
        <f>IFERROR(INDEX('All Transfers'!$L$16:$L$2999,IFERROR(MATCH('Source Plate'!$B55&amp;'Source Plate'!V$24,'All Transfers'!$E$16:$E$2999,0),""))&amp;" "&amp;INDEX('All Transfers'!$M$16:$M$2999,IFERROR(MATCH('Source Plate'!$B55&amp;'Source Plate'!V$24,'All Transfers'!$E$16:$E$2999,0),"")),0)</f>
        <v>0</v>
      </c>
      <c r="W55" s="143">
        <f>IFERROR(INDEX('All Transfers'!$L$16:$L$2999,IFERROR(MATCH('Source Plate'!$B55&amp;'Source Plate'!W$24,'All Transfers'!$E$16:$E$2999,0),""))&amp;" "&amp;INDEX('All Transfers'!$M$16:$M$2999,IFERROR(MATCH('Source Plate'!$B55&amp;'Source Plate'!W$24,'All Transfers'!$E$16:$E$2999,0),"")),0)</f>
        <v>0</v>
      </c>
      <c r="X55" s="143">
        <f>IFERROR(INDEX('All Transfers'!$L$16:$L$2999,IFERROR(MATCH('Source Plate'!$B55&amp;'Source Plate'!X$24,'All Transfers'!$E$16:$E$2999,0),""))&amp;" "&amp;INDEX('All Transfers'!$M$16:$M$2999,IFERROR(MATCH('Source Plate'!$B55&amp;'Source Plate'!X$24,'All Transfers'!$E$16:$E$2999,0),"")),0)</f>
        <v>0</v>
      </c>
      <c r="Y55" s="143">
        <f>IFERROR(INDEX('All Transfers'!$L$16:$L$2999,IFERROR(MATCH('Source Plate'!$B55&amp;'Source Plate'!Y$24,'All Transfers'!$E$16:$E$2999,0),""))&amp;" "&amp;INDEX('All Transfers'!$M$16:$M$2999,IFERROR(MATCH('Source Plate'!$B55&amp;'Source Plate'!Y$24,'All Transfers'!$E$16:$E$2999,0),"")),0)</f>
        <v>0</v>
      </c>
      <c r="Z55" s="143">
        <f>IFERROR(INDEX('All Transfers'!$L$16:$L$2999,IFERROR(MATCH('Source Plate'!$B55&amp;'Source Plate'!Z$24,'All Transfers'!$E$16:$E$2999,0),""))&amp;" "&amp;INDEX('All Transfers'!$M$16:$M$2999,IFERROR(MATCH('Source Plate'!$B55&amp;'Source Plate'!Z$24,'All Transfers'!$E$16:$E$2999,0),"")),0)</f>
        <v>0</v>
      </c>
    </row>
    <row r="56" spans="2:26" s="122" customFormat="1">
      <c r="B56" s="123" t="s">
        <v>12</v>
      </c>
      <c r="C56" s="143">
        <f>IFERROR(INDEX('All Transfers'!$L$16:$L$2999,IFERROR(MATCH('Source Plate'!$B56&amp;'Source Plate'!C$24,'All Transfers'!$E$16:$E$2999,0),""))&amp;" "&amp;INDEX('All Transfers'!$M$16:$M$2999,IFERROR(MATCH('Source Plate'!$B56&amp;'Source Plate'!C$24,'All Transfers'!$E$16:$E$2999,0),"")),0)</f>
        <v>0</v>
      </c>
      <c r="D56" s="143">
        <f>IFERROR(INDEX('All Transfers'!$L$16:$L$2999,IFERROR(MATCH('Source Plate'!$B56&amp;'Source Plate'!D$24,'All Transfers'!$E$16:$E$2999,0),""))&amp;" "&amp;INDEX('All Transfers'!$M$16:$M$2999,IFERROR(MATCH('Source Plate'!$B56&amp;'Source Plate'!D$24,'All Transfers'!$E$16:$E$2999,0),"")),0)</f>
        <v>0</v>
      </c>
      <c r="E56" s="143">
        <f>IFERROR(INDEX('All Transfers'!$L$16:$L$2999,IFERROR(MATCH('Source Plate'!$B56&amp;'Source Plate'!E$24,'All Transfers'!$E$16:$E$2999,0),""))&amp;" "&amp;INDEX('All Transfers'!$M$16:$M$2999,IFERROR(MATCH('Source Plate'!$B56&amp;'Source Plate'!E$24,'All Transfers'!$E$16:$E$2999,0),"")),0)</f>
        <v>0</v>
      </c>
      <c r="F56" s="143">
        <f>IFERROR(INDEX('All Transfers'!$L$16:$L$2999,IFERROR(MATCH('Source Plate'!$B56&amp;'Source Plate'!F$24,'All Transfers'!$E$16:$E$2999,0),""))&amp;" "&amp;INDEX('All Transfers'!$M$16:$M$2999,IFERROR(MATCH('Source Plate'!$B56&amp;'Source Plate'!F$24,'All Transfers'!$E$16:$E$2999,0),"")),0)</f>
        <v>0</v>
      </c>
      <c r="G56" s="143">
        <f>IFERROR(INDEX('All Transfers'!$L$16:$L$2999,IFERROR(MATCH('Source Plate'!$B56&amp;'Source Plate'!G$24,'All Transfers'!$E$16:$E$2999,0),""))&amp;" "&amp;INDEX('All Transfers'!$M$16:$M$2999,IFERROR(MATCH('Source Plate'!$B56&amp;'Source Plate'!G$24,'All Transfers'!$E$16:$E$2999,0),"")),0)</f>
        <v>0</v>
      </c>
      <c r="H56" s="143">
        <f>IFERROR(INDEX('All Transfers'!$L$16:$L$2999,IFERROR(MATCH('Source Plate'!$B56&amp;'Source Plate'!H$24,'All Transfers'!$E$16:$E$2999,0),""))&amp;" "&amp;INDEX('All Transfers'!$M$16:$M$2999,IFERROR(MATCH('Source Plate'!$B56&amp;'Source Plate'!H$24,'All Transfers'!$E$16:$E$2999,0),"")),0)</f>
        <v>0</v>
      </c>
      <c r="I56" s="143">
        <f>IFERROR(INDEX('All Transfers'!$L$16:$L$2999,IFERROR(MATCH('Source Plate'!$B56&amp;'Source Plate'!I$24,'All Transfers'!$E$16:$E$2999,0),""))&amp;" "&amp;INDEX('All Transfers'!$M$16:$M$2999,IFERROR(MATCH('Source Plate'!$B56&amp;'Source Plate'!I$24,'All Transfers'!$E$16:$E$2999,0),"")),0)</f>
        <v>0</v>
      </c>
      <c r="J56" s="143">
        <f>IFERROR(INDEX('All Transfers'!$L$16:$L$2999,IFERROR(MATCH('Source Plate'!$B56&amp;'Source Plate'!J$24,'All Transfers'!$E$16:$E$2999,0),""))&amp;" "&amp;INDEX('All Transfers'!$M$16:$M$2999,IFERROR(MATCH('Source Plate'!$B56&amp;'Source Plate'!J$24,'All Transfers'!$E$16:$E$2999,0),"")),0)</f>
        <v>0</v>
      </c>
      <c r="K56" s="143">
        <f>IFERROR(INDEX('All Transfers'!$L$16:$L$2999,IFERROR(MATCH('Source Plate'!$B56&amp;'Source Plate'!K$24,'All Transfers'!$E$16:$E$2999,0),""))&amp;" "&amp;INDEX('All Transfers'!$M$16:$M$2999,IFERROR(MATCH('Source Plate'!$B56&amp;'Source Plate'!K$24,'All Transfers'!$E$16:$E$2999,0),"")),0)</f>
        <v>0</v>
      </c>
      <c r="L56" s="143">
        <f>IFERROR(INDEX('All Transfers'!$L$16:$L$2999,IFERROR(MATCH('Source Plate'!$B56&amp;'Source Plate'!L$24,'All Transfers'!$E$16:$E$2999,0),""))&amp;" "&amp;INDEX('All Transfers'!$M$16:$M$2999,IFERROR(MATCH('Source Plate'!$B56&amp;'Source Plate'!L$24,'All Transfers'!$E$16:$E$2999,0),"")),0)</f>
        <v>0</v>
      </c>
      <c r="M56" s="143">
        <f>IFERROR(INDEX('All Transfers'!$L$16:$L$2999,IFERROR(MATCH('Source Plate'!$B56&amp;'Source Plate'!M$24,'All Transfers'!$E$16:$E$2999,0),""))&amp;" "&amp;INDEX('All Transfers'!$M$16:$M$2999,IFERROR(MATCH('Source Plate'!$B56&amp;'Source Plate'!M$24,'All Transfers'!$E$16:$E$2999,0),"")),0)</f>
        <v>0</v>
      </c>
      <c r="N56" s="143">
        <f>IFERROR(INDEX('All Transfers'!$L$16:$L$2999,IFERROR(MATCH('Source Plate'!$B56&amp;'Source Plate'!N$24,'All Transfers'!$E$16:$E$2999,0),""))&amp;" "&amp;INDEX('All Transfers'!$M$16:$M$2999,IFERROR(MATCH('Source Plate'!$B56&amp;'Source Plate'!N$24,'All Transfers'!$E$16:$E$2999,0),"")),0)</f>
        <v>0</v>
      </c>
      <c r="O56" s="143">
        <f>IFERROR(INDEX('All Transfers'!$L$16:$L$2999,IFERROR(MATCH('Source Plate'!$B56&amp;'Source Plate'!O$24,'All Transfers'!$E$16:$E$2999,0),""))&amp;" "&amp;INDEX('All Transfers'!$M$16:$M$2999,IFERROR(MATCH('Source Plate'!$B56&amp;'Source Plate'!O$24,'All Transfers'!$E$16:$E$2999,0),"")),0)</f>
        <v>0</v>
      </c>
      <c r="P56" s="143">
        <f>IFERROR(INDEX('All Transfers'!$L$16:$L$2999,IFERROR(MATCH('Source Plate'!$B56&amp;'Source Plate'!P$24,'All Transfers'!$E$16:$E$2999,0),""))&amp;" "&amp;INDEX('All Transfers'!$M$16:$M$2999,IFERROR(MATCH('Source Plate'!$B56&amp;'Source Plate'!P$24,'All Transfers'!$E$16:$E$2999,0),"")),0)</f>
        <v>0</v>
      </c>
      <c r="Q56" s="143">
        <f>IFERROR(INDEX('All Transfers'!$L$16:$L$2999,IFERROR(MATCH('Source Plate'!$B56&amp;'Source Plate'!Q$24,'All Transfers'!$E$16:$E$2999,0),""))&amp;" "&amp;INDEX('All Transfers'!$M$16:$M$2999,IFERROR(MATCH('Source Plate'!$B56&amp;'Source Plate'!Q$24,'All Transfers'!$E$16:$E$2999,0),"")),0)</f>
        <v>0</v>
      </c>
      <c r="R56" s="143">
        <f>IFERROR(INDEX('All Transfers'!$L$16:$L$2999,IFERROR(MATCH('Source Plate'!$B56&amp;'Source Plate'!R$24,'All Transfers'!$E$16:$E$2999,0),""))&amp;" "&amp;INDEX('All Transfers'!$M$16:$M$2999,IFERROR(MATCH('Source Plate'!$B56&amp;'Source Plate'!R$24,'All Transfers'!$E$16:$E$2999,0),"")),0)</f>
        <v>0</v>
      </c>
      <c r="S56" s="143">
        <f>IFERROR(INDEX('All Transfers'!$L$16:$L$2999,IFERROR(MATCH('Source Plate'!$B56&amp;'Source Plate'!S$24,'All Transfers'!$E$16:$E$2999,0),""))&amp;" "&amp;INDEX('All Transfers'!$M$16:$M$2999,IFERROR(MATCH('Source Plate'!$B56&amp;'Source Plate'!S$24,'All Transfers'!$E$16:$E$2999,0),"")),0)</f>
        <v>0</v>
      </c>
      <c r="T56" s="143">
        <f>IFERROR(INDEX('All Transfers'!$L$16:$L$2999,IFERROR(MATCH('Source Plate'!$B56&amp;'Source Plate'!T$24,'All Transfers'!$E$16:$E$2999,0),""))&amp;" "&amp;INDEX('All Transfers'!$M$16:$M$2999,IFERROR(MATCH('Source Plate'!$B56&amp;'Source Plate'!T$24,'All Transfers'!$E$16:$E$2999,0),"")),0)</f>
        <v>0</v>
      </c>
      <c r="U56" s="143">
        <f>IFERROR(INDEX('All Transfers'!$L$16:$L$2999,IFERROR(MATCH('Source Plate'!$B56&amp;'Source Plate'!U$24,'All Transfers'!$E$16:$E$2999,0),""))&amp;" "&amp;INDEX('All Transfers'!$M$16:$M$2999,IFERROR(MATCH('Source Plate'!$B56&amp;'Source Plate'!U$24,'All Transfers'!$E$16:$E$2999,0),"")),0)</f>
        <v>0</v>
      </c>
      <c r="V56" s="143">
        <f>IFERROR(INDEX('All Transfers'!$L$16:$L$2999,IFERROR(MATCH('Source Plate'!$B56&amp;'Source Plate'!V$24,'All Transfers'!$E$16:$E$2999,0),""))&amp;" "&amp;INDEX('All Transfers'!$M$16:$M$2999,IFERROR(MATCH('Source Plate'!$B56&amp;'Source Plate'!V$24,'All Transfers'!$E$16:$E$2999,0),"")),0)</f>
        <v>0</v>
      </c>
      <c r="W56" s="143">
        <f>IFERROR(INDEX('All Transfers'!$L$16:$L$2999,IFERROR(MATCH('Source Plate'!$B56&amp;'Source Plate'!W$24,'All Transfers'!$E$16:$E$2999,0),""))&amp;" "&amp;INDEX('All Transfers'!$M$16:$M$2999,IFERROR(MATCH('Source Plate'!$B56&amp;'Source Plate'!W$24,'All Transfers'!$E$16:$E$2999,0),"")),0)</f>
        <v>0</v>
      </c>
      <c r="X56" s="143">
        <f>IFERROR(INDEX('All Transfers'!$L$16:$L$2999,IFERROR(MATCH('Source Plate'!$B56&amp;'Source Plate'!X$24,'All Transfers'!$E$16:$E$2999,0),""))&amp;" "&amp;INDEX('All Transfers'!$M$16:$M$2999,IFERROR(MATCH('Source Plate'!$B56&amp;'Source Plate'!X$24,'All Transfers'!$E$16:$E$2999,0),"")),0)</f>
        <v>0</v>
      </c>
      <c r="Y56" s="143">
        <f>IFERROR(INDEX('All Transfers'!$L$16:$L$2999,IFERROR(MATCH('Source Plate'!$B56&amp;'Source Plate'!Y$24,'All Transfers'!$E$16:$E$2999,0),""))&amp;" "&amp;INDEX('All Transfers'!$M$16:$M$2999,IFERROR(MATCH('Source Plate'!$B56&amp;'Source Plate'!Y$24,'All Transfers'!$E$16:$E$2999,0),"")),0)</f>
        <v>0</v>
      </c>
      <c r="Z56" s="143">
        <f>IFERROR(INDEX('All Transfers'!$L$16:$L$2999,IFERROR(MATCH('Source Plate'!$B56&amp;'Source Plate'!Z$24,'All Transfers'!$E$16:$E$2999,0),""))&amp;" "&amp;INDEX('All Transfers'!$M$16:$M$2999,IFERROR(MATCH('Source Plate'!$B56&amp;'Source Plate'!Z$24,'All Transfers'!$E$16:$E$2999,0),"")),0)</f>
        <v>0</v>
      </c>
    </row>
    <row r="57" spans="2:26" s="122" customFormat="1">
      <c r="B57" s="123" t="s">
        <v>13</v>
      </c>
      <c r="C57" s="143">
        <f>IFERROR(INDEX('All Transfers'!$L$16:$L$2999,IFERROR(MATCH('Source Plate'!$B57&amp;'Source Plate'!C$24,'All Transfers'!$E$16:$E$2999,0),""))&amp;" "&amp;INDEX('All Transfers'!$M$16:$M$2999,IFERROR(MATCH('Source Plate'!$B57&amp;'Source Plate'!C$24,'All Transfers'!$E$16:$E$2999,0),"")),0)</f>
        <v>0</v>
      </c>
      <c r="D57" s="143">
        <f>IFERROR(INDEX('All Transfers'!$L$16:$L$2999,IFERROR(MATCH('Source Plate'!$B57&amp;'Source Plate'!D$24,'All Transfers'!$E$16:$E$2999,0),""))&amp;" "&amp;INDEX('All Transfers'!$M$16:$M$2999,IFERROR(MATCH('Source Plate'!$B57&amp;'Source Plate'!D$24,'All Transfers'!$E$16:$E$2999,0),"")),0)</f>
        <v>0</v>
      </c>
      <c r="E57" s="143">
        <f>IFERROR(INDEX('All Transfers'!$L$16:$L$2999,IFERROR(MATCH('Source Plate'!$B57&amp;'Source Plate'!E$24,'All Transfers'!$E$16:$E$2999,0),""))&amp;" "&amp;INDEX('All Transfers'!$M$16:$M$2999,IFERROR(MATCH('Source Plate'!$B57&amp;'Source Plate'!E$24,'All Transfers'!$E$16:$E$2999,0),"")),0)</f>
        <v>0</v>
      </c>
      <c r="F57" s="143">
        <f>IFERROR(INDEX('All Transfers'!$L$16:$L$2999,IFERROR(MATCH('Source Plate'!$B57&amp;'Source Plate'!F$24,'All Transfers'!$E$16:$E$2999,0),""))&amp;" "&amp;INDEX('All Transfers'!$M$16:$M$2999,IFERROR(MATCH('Source Plate'!$B57&amp;'Source Plate'!F$24,'All Transfers'!$E$16:$E$2999,0),"")),0)</f>
        <v>0</v>
      </c>
      <c r="G57" s="143">
        <f>IFERROR(INDEX('All Transfers'!$L$16:$L$2999,IFERROR(MATCH('Source Plate'!$B57&amp;'Source Plate'!G$24,'All Transfers'!$E$16:$E$2999,0),""))&amp;" "&amp;INDEX('All Transfers'!$M$16:$M$2999,IFERROR(MATCH('Source Plate'!$B57&amp;'Source Plate'!G$24,'All Transfers'!$E$16:$E$2999,0),"")),0)</f>
        <v>0</v>
      </c>
      <c r="H57" s="143">
        <f>IFERROR(INDEX('All Transfers'!$L$16:$L$2999,IFERROR(MATCH('Source Plate'!$B57&amp;'Source Plate'!H$24,'All Transfers'!$E$16:$E$2999,0),""))&amp;" "&amp;INDEX('All Transfers'!$M$16:$M$2999,IFERROR(MATCH('Source Plate'!$B57&amp;'Source Plate'!H$24,'All Transfers'!$E$16:$E$2999,0),"")),0)</f>
        <v>0</v>
      </c>
      <c r="I57" s="143">
        <f>IFERROR(INDEX('All Transfers'!$L$16:$L$2999,IFERROR(MATCH('Source Plate'!$B57&amp;'Source Plate'!I$24,'All Transfers'!$E$16:$E$2999,0),""))&amp;" "&amp;INDEX('All Transfers'!$M$16:$M$2999,IFERROR(MATCH('Source Plate'!$B57&amp;'Source Plate'!I$24,'All Transfers'!$E$16:$E$2999,0),"")),0)</f>
        <v>0</v>
      </c>
      <c r="J57" s="143">
        <f>IFERROR(INDEX('All Transfers'!$L$16:$L$2999,IFERROR(MATCH('Source Plate'!$B57&amp;'Source Plate'!J$24,'All Transfers'!$E$16:$E$2999,0),""))&amp;" "&amp;INDEX('All Transfers'!$M$16:$M$2999,IFERROR(MATCH('Source Plate'!$B57&amp;'Source Plate'!J$24,'All Transfers'!$E$16:$E$2999,0),"")),0)</f>
        <v>0</v>
      </c>
      <c r="K57" s="143">
        <f>IFERROR(INDEX('All Transfers'!$L$16:$L$2999,IFERROR(MATCH('Source Plate'!$B57&amp;'Source Plate'!K$24,'All Transfers'!$E$16:$E$2999,0),""))&amp;" "&amp;INDEX('All Transfers'!$M$16:$M$2999,IFERROR(MATCH('Source Plate'!$B57&amp;'Source Plate'!K$24,'All Transfers'!$E$16:$E$2999,0),"")),0)</f>
        <v>0</v>
      </c>
      <c r="L57" s="143">
        <f>IFERROR(INDEX('All Transfers'!$L$16:$L$2999,IFERROR(MATCH('Source Plate'!$B57&amp;'Source Plate'!L$24,'All Transfers'!$E$16:$E$2999,0),""))&amp;" "&amp;INDEX('All Transfers'!$M$16:$M$2999,IFERROR(MATCH('Source Plate'!$B57&amp;'Source Plate'!L$24,'All Transfers'!$E$16:$E$2999,0),"")),0)</f>
        <v>0</v>
      </c>
      <c r="M57" s="143">
        <f>IFERROR(INDEX('All Transfers'!$L$16:$L$2999,IFERROR(MATCH('Source Plate'!$B57&amp;'Source Plate'!M$24,'All Transfers'!$E$16:$E$2999,0),""))&amp;" "&amp;INDEX('All Transfers'!$M$16:$M$2999,IFERROR(MATCH('Source Plate'!$B57&amp;'Source Plate'!M$24,'All Transfers'!$E$16:$E$2999,0),"")),0)</f>
        <v>0</v>
      </c>
      <c r="N57" s="143">
        <f>IFERROR(INDEX('All Transfers'!$L$16:$L$2999,IFERROR(MATCH('Source Plate'!$B57&amp;'Source Plate'!N$24,'All Transfers'!$E$16:$E$2999,0),""))&amp;" "&amp;INDEX('All Transfers'!$M$16:$M$2999,IFERROR(MATCH('Source Plate'!$B57&amp;'Source Plate'!N$24,'All Transfers'!$E$16:$E$2999,0),"")),0)</f>
        <v>0</v>
      </c>
      <c r="O57" s="143">
        <f>IFERROR(INDEX('All Transfers'!$L$16:$L$2999,IFERROR(MATCH('Source Plate'!$B57&amp;'Source Plate'!O$24,'All Transfers'!$E$16:$E$2999,0),""))&amp;" "&amp;INDEX('All Transfers'!$M$16:$M$2999,IFERROR(MATCH('Source Plate'!$B57&amp;'Source Plate'!O$24,'All Transfers'!$E$16:$E$2999,0),"")),0)</f>
        <v>0</v>
      </c>
      <c r="P57" s="143">
        <f>IFERROR(INDEX('All Transfers'!$L$16:$L$2999,IFERROR(MATCH('Source Plate'!$B57&amp;'Source Plate'!P$24,'All Transfers'!$E$16:$E$2999,0),""))&amp;" "&amp;INDEX('All Transfers'!$M$16:$M$2999,IFERROR(MATCH('Source Plate'!$B57&amp;'Source Plate'!P$24,'All Transfers'!$E$16:$E$2999,0),"")),0)</f>
        <v>0</v>
      </c>
      <c r="Q57" s="143">
        <f>IFERROR(INDEX('All Transfers'!$L$16:$L$2999,IFERROR(MATCH('Source Plate'!$B57&amp;'Source Plate'!Q$24,'All Transfers'!$E$16:$E$2999,0),""))&amp;" "&amp;INDEX('All Transfers'!$M$16:$M$2999,IFERROR(MATCH('Source Plate'!$B57&amp;'Source Plate'!Q$24,'All Transfers'!$E$16:$E$2999,0),"")),0)</f>
        <v>0</v>
      </c>
      <c r="R57" s="143">
        <f>IFERROR(INDEX('All Transfers'!$L$16:$L$2999,IFERROR(MATCH('Source Plate'!$B57&amp;'Source Plate'!R$24,'All Transfers'!$E$16:$E$2999,0),""))&amp;" "&amp;INDEX('All Transfers'!$M$16:$M$2999,IFERROR(MATCH('Source Plate'!$B57&amp;'Source Plate'!R$24,'All Transfers'!$E$16:$E$2999,0),"")),0)</f>
        <v>0</v>
      </c>
      <c r="S57" s="143">
        <f>IFERROR(INDEX('All Transfers'!$L$16:$L$2999,IFERROR(MATCH('Source Plate'!$B57&amp;'Source Plate'!S$24,'All Transfers'!$E$16:$E$2999,0),""))&amp;" "&amp;INDEX('All Transfers'!$M$16:$M$2999,IFERROR(MATCH('Source Plate'!$B57&amp;'Source Plate'!S$24,'All Transfers'!$E$16:$E$2999,0),"")),0)</f>
        <v>0</v>
      </c>
      <c r="T57" s="143">
        <f>IFERROR(INDEX('All Transfers'!$L$16:$L$2999,IFERROR(MATCH('Source Plate'!$B57&amp;'Source Plate'!T$24,'All Transfers'!$E$16:$E$2999,0),""))&amp;" "&amp;INDEX('All Transfers'!$M$16:$M$2999,IFERROR(MATCH('Source Plate'!$B57&amp;'Source Plate'!T$24,'All Transfers'!$E$16:$E$2999,0),"")),0)</f>
        <v>0</v>
      </c>
      <c r="U57" s="143">
        <f>IFERROR(INDEX('All Transfers'!$L$16:$L$2999,IFERROR(MATCH('Source Plate'!$B57&amp;'Source Plate'!U$24,'All Transfers'!$E$16:$E$2999,0),""))&amp;" "&amp;INDEX('All Transfers'!$M$16:$M$2999,IFERROR(MATCH('Source Plate'!$B57&amp;'Source Plate'!U$24,'All Transfers'!$E$16:$E$2999,0),"")),0)</f>
        <v>0</v>
      </c>
      <c r="V57" s="143">
        <f>IFERROR(INDEX('All Transfers'!$L$16:$L$2999,IFERROR(MATCH('Source Plate'!$B57&amp;'Source Plate'!V$24,'All Transfers'!$E$16:$E$2999,0),""))&amp;" "&amp;INDEX('All Transfers'!$M$16:$M$2999,IFERROR(MATCH('Source Plate'!$B57&amp;'Source Plate'!V$24,'All Transfers'!$E$16:$E$2999,0),"")),0)</f>
        <v>0</v>
      </c>
      <c r="W57" s="143">
        <f>IFERROR(INDEX('All Transfers'!$L$16:$L$2999,IFERROR(MATCH('Source Plate'!$B57&amp;'Source Plate'!W$24,'All Transfers'!$E$16:$E$2999,0),""))&amp;" "&amp;INDEX('All Transfers'!$M$16:$M$2999,IFERROR(MATCH('Source Plate'!$B57&amp;'Source Plate'!W$24,'All Transfers'!$E$16:$E$2999,0),"")),0)</f>
        <v>0</v>
      </c>
      <c r="X57" s="143">
        <f>IFERROR(INDEX('All Transfers'!$L$16:$L$2999,IFERROR(MATCH('Source Plate'!$B57&amp;'Source Plate'!X$24,'All Transfers'!$E$16:$E$2999,0),""))&amp;" "&amp;INDEX('All Transfers'!$M$16:$M$2999,IFERROR(MATCH('Source Plate'!$B57&amp;'Source Plate'!X$24,'All Transfers'!$E$16:$E$2999,0),"")),0)</f>
        <v>0</v>
      </c>
      <c r="Y57" s="143">
        <f>IFERROR(INDEX('All Transfers'!$L$16:$L$2999,IFERROR(MATCH('Source Plate'!$B57&amp;'Source Plate'!Y$24,'All Transfers'!$E$16:$E$2999,0),""))&amp;" "&amp;INDEX('All Transfers'!$M$16:$M$2999,IFERROR(MATCH('Source Plate'!$B57&amp;'Source Plate'!Y$24,'All Transfers'!$E$16:$E$2999,0),"")),0)</f>
        <v>0</v>
      </c>
      <c r="Z57" s="143">
        <f>IFERROR(INDEX('All Transfers'!$L$16:$L$2999,IFERROR(MATCH('Source Plate'!$B57&amp;'Source Plate'!Z$24,'All Transfers'!$E$16:$E$2999,0),""))&amp;" "&amp;INDEX('All Transfers'!$M$16:$M$2999,IFERROR(MATCH('Source Plate'!$B57&amp;'Source Plate'!Z$24,'All Transfers'!$E$16:$E$2999,0),"")),0)</f>
        <v>0</v>
      </c>
    </row>
    <row r="58" spans="2:26" s="122" customFormat="1">
      <c r="B58" s="123" t="s">
        <v>14</v>
      </c>
      <c r="C58" s="143" t="str">
        <f>IFERROR(INDEX('All Transfers'!$L$16:$L$2999,IFERROR(MATCH('Source Plate'!$B58&amp;'Source Plate'!C$24,'All Transfers'!$E$16:$E$2999,0),""))&amp;" "&amp;INDEX('All Transfers'!$M$16:$M$2999,IFERROR(MATCH('Source Plate'!$B58&amp;'Source Plate'!C$24,'All Transfers'!$E$16:$E$2999,0),"")),0)</f>
        <v>DMSO 1</v>
      </c>
      <c r="D58" s="143" t="str">
        <f>IFERROR(INDEX('All Transfers'!$L$16:$L$2999,IFERROR(MATCH('Source Plate'!$B58&amp;'Source Plate'!D$24,'All Transfers'!$E$16:$E$2999,0),""))&amp;" "&amp;INDEX('All Transfers'!$M$16:$M$2999,IFERROR(MATCH('Source Plate'!$B58&amp;'Source Plate'!D$24,'All Transfers'!$E$16:$E$2999,0),"")),0)</f>
        <v>DMSO 1</v>
      </c>
      <c r="E58" s="143" t="str">
        <f>IFERROR(INDEX('All Transfers'!$L$16:$L$2999,IFERROR(MATCH('Source Plate'!$B58&amp;'Source Plate'!E$24,'All Transfers'!$E$16:$E$2999,0),""))&amp;" "&amp;INDEX('All Transfers'!$M$16:$M$2999,IFERROR(MATCH('Source Plate'!$B58&amp;'Source Plate'!E$24,'All Transfers'!$E$16:$E$2999,0),"")),0)</f>
        <v>DMSO 1</v>
      </c>
      <c r="F58" s="143" t="str">
        <f>IFERROR(INDEX('All Transfers'!$L$16:$L$2999,IFERROR(MATCH('Source Plate'!$B58&amp;'Source Plate'!F$24,'All Transfers'!$E$16:$E$2999,0),""))&amp;" "&amp;INDEX('All Transfers'!$M$16:$M$2999,IFERROR(MATCH('Source Plate'!$B58&amp;'Source Plate'!F$24,'All Transfers'!$E$16:$E$2999,0),"")),0)</f>
        <v>DMSO 1</v>
      </c>
      <c r="G58" s="143" t="str">
        <f>IFERROR(INDEX('All Transfers'!$L$16:$L$2999,IFERROR(MATCH('Source Plate'!$B58&amp;'Source Plate'!G$24,'All Transfers'!$E$16:$E$2999,0),""))&amp;" "&amp;INDEX('All Transfers'!$M$16:$M$2999,IFERROR(MATCH('Source Plate'!$B58&amp;'Source Plate'!G$24,'All Transfers'!$E$16:$E$2999,0),"")),0)</f>
        <v>DMSO 1</v>
      </c>
      <c r="H58" s="143" t="str">
        <f>IFERROR(INDEX('All Transfers'!$L$16:$L$2999,IFERROR(MATCH('Source Plate'!$B58&amp;'Source Plate'!H$24,'All Transfers'!$E$16:$E$2999,0),""))&amp;" "&amp;INDEX('All Transfers'!$M$16:$M$2999,IFERROR(MATCH('Source Plate'!$B58&amp;'Source Plate'!H$24,'All Transfers'!$E$16:$E$2999,0),"")),0)</f>
        <v>DMSO 1</v>
      </c>
      <c r="I58" s="143" t="str">
        <f>IFERROR(INDEX('All Transfers'!$L$16:$L$2999,IFERROR(MATCH('Source Plate'!$B58&amp;'Source Plate'!I$24,'All Transfers'!$E$16:$E$2999,0),""))&amp;" "&amp;INDEX('All Transfers'!$M$16:$M$2999,IFERROR(MATCH('Source Plate'!$B58&amp;'Source Plate'!I$24,'All Transfers'!$E$16:$E$2999,0),"")),0)</f>
        <v>DMSO 1</v>
      </c>
      <c r="J58" s="143" t="str">
        <f>IFERROR(INDEX('All Transfers'!$L$16:$L$2999,IFERROR(MATCH('Source Plate'!$B58&amp;'Source Plate'!J$24,'All Transfers'!$E$16:$E$2999,0),""))&amp;" "&amp;INDEX('All Transfers'!$M$16:$M$2999,IFERROR(MATCH('Source Plate'!$B58&amp;'Source Plate'!J$24,'All Transfers'!$E$16:$E$2999,0),"")),0)</f>
        <v>DMSO 1</v>
      </c>
      <c r="K58" s="143" t="str">
        <f>IFERROR(INDEX('All Transfers'!$L$16:$L$2999,IFERROR(MATCH('Source Plate'!$B58&amp;'Source Plate'!K$24,'All Transfers'!$E$16:$E$2999,0),""))&amp;" "&amp;INDEX('All Transfers'!$M$16:$M$2999,IFERROR(MATCH('Source Plate'!$B58&amp;'Source Plate'!K$24,'All Transfers'!$E$16:$E$2999,0),"")),0)</f>
        <v>DMSO 1</v>
      </c>
      <c r="L58" s="143">
        <f>IFERROR(INDEX('All Transfers'!$L$16:$L$2999,IFERROR(MATCH('Source Plate'!$B58&amp;'Source Plate'!L$24,'All Transfers'!$E$16:$E$2999,0),""))&amp;" "&amp;INDEX('All Transfers'!$M$16:$M$2999,IFERROR(MATCH('Source Plate'!$B58&amp;'Source Plate'!L$24,'All Transfers'!$E$16:$E$2999,0),"")),0)</f>
        <v>0</v>
      </c>
      <c r="M58" s="143">
        <f>IFERROR(INDEX('All Transfers'!$L$16:$L$2999,IFERROR(MATCH('Source Plate'!$B58&amp;'Source Plate'!M$24,'All Transfers'!$E$16:$E$2999,0),""))&amp;" "&amp;INDEX('All Transfers'!$M$16:$M$2999,IFERROR(MATCH('Source Plate'!$B58&amp;'Source Plate'!M$24,'All Transfers'!$E$16:$E$2999,0),"")),0)</f>
        <v>0</v>
      </c>
      <c r="N58" s="143">
        <f>IFERROR(INDEX('All Transfers'!$L$16:$L$2999,IFERROR(MATCH('Source Plate'!$B58&amp;'Source Plate'!N$24,'All Transfers'!$E$16:$E$2999,0),""))&amp;" "&amp;INDEX('All Transfers'!$M$16:$M$2999,IFERROR(MATCH('Source Plate'!$B58&amp;'Source Plate'!N$24,'All Transfers'!$E$16:$E$2999,0),"")),0)</f>
        <v>0</v>
      </c>
      <c r="O58" s="143">
        <f>IFERROR(INDEX('All Transfers'!$L$16:$L$2999,IFERROR(MATCH('Source Plate'!$B58&amp;'Source Plate'!O$24,'All Transfers'!$E$16:$E$2999,0),""))&amp;" "&amp;INDEX('All Transfers'!$M$16:$M$2999,IFERROR(MATCH('Source Plate'!$B58&amp;'Source Plate'!O$24,'All Transfers'!$E$16:$E$2999,0),"")),0)</f>
        <v>0</v>
      </c>
      <c r="P58" s="143">
        <f>IFERROR(INDEX('All Transfers'!$L$16:$L$2999,IFERROR(MATCH('Source Plate'!$B58&amp;'Source Plate'!P$24,'All Transfers'!$E$16:$E$2999,0),""))&amp;" "&amp;INDEX('All Transfers'!$M$16:$M$2999,IFERROR(MATCH('Source Plate'!$B58&amp;'Source Plate'!P$24,'All Transfers'!$E$16:$E$2999,0),"")),0)</f>
        <v>0</v>
      </c>
      <c r="Q58" s="143">
        <f>IFERROR(INDEX('All Transfers'!$L$16:$L$2999,IFERROR(MATCH('Source Plate'!$B58&amp;'Source Plate'!Q$24,'All Transfers'!$E$16:$E$2999,0),""))&amp;" "&amp;INDEX('All Transfers'!$M$16:$M$2999,IFERROR(MATCH('Source Plate'!$B58&amp;'Source Plate'!Q$24,'All Transfers'!$E$16:$E$2999,0),"")),0)</f>
        <v>0</v>
      </c>
      <c r="R58" s="143">
        <f>IFERROR(INDEX('All Transfers'!$L$16:$L$2999,IFERROR(MATCH('Source Plate'!$B58&amp;'Source Plate'!R$24,'All Transfers'!$E$16:$E$2999,0),""))&amp;" "&amp;INDEX('All Transfers'!$M$16:$M$2999,IFERROR(MATCH('Source Plate'!$B58&amp;'Source Plate'!R$24,'All Transfers'!$E$16:$E$2999,0),"")),0)</f>
        <v>0</v>
      </c>
      <c r="S58" s="143">
        <f>IFERROR(INDEX('All Transfers'!$L$16:$L$2999,IFERROR(MATCH('Source Plate'!$B58&amp;'Source Plate'!S$24,'All Transfers'!$E$16:$E$2999,0),""))&amp;" "&amp;INDEX('All Transfers'!$M$16:$M$2999,IFERROR(MATCH('Source Plate'!$B58&amp;'Source Plate'!S$24,'All Transfers'!$E$16:$E$2999,0),"")),0)</f>
        <v>0</v>
      </c>
      <c r="T58" s="143">
        <f>IFERROR(INDEX('All Transfers'!$L$16:$L$2999,IFERROR(MATCH('Source Plate'!$B58&amp;'Source Plate'!T$24,'All Transfers'!$E$16:$E$2999,0),""))&amp;" "&amp;INDEX('All Transfers'!$M$16:$M$2999,IFERROR(MATCH('Source Plate'!$B58&amp;'Source Plate'!T$24,'All Transfers'!$E$16:$E$2999,0),"")),0)</f>
        <v>0</v>
      </c>
      <c r="U58" s="143">
        <f>IFERROR(INDEX('All Transfers'!$L$16:$L$2999,IFERROR(MATCH('Source Plate'!$B58&amp;'Source Plate'!U$24,'All Transfers'!$E$16:$E$2999,0),""))&amp;" "&amp;INDEX('All Transfers'!$M$16:$M$2999,IFERROR(MATCH('Source Plate'!$B58&amp;'Source Plate'!U$24,'All Transfers'!$E$16:$E$2999,0),"")),0)</f>
        <v>0</v>
      </c>
      <c r="V58" s="143">
        <f>IFERROR(INDEX('All Transfers'!$L$16:$L$2999,IFERROR(MATCH('Source Plate'!$B58&amp;'Source Plate'!V$24,'All Transfers'!$E$16:$E$2999,0),""))&amp;" "&amp;INDEX('All Transfers'!$M$16:$M$2999,IFERROR(MATCH('Source Plate'!$B58&amp;'Source Plate'!V$24,'All Transfers'!$E$16:$E$2999,0),"")),0)</f>
        <v>0</v>
      </c>
      <c r="W58" s="143">
        <f>IFERROR(INDEX('All Transfers'!$L$16:$L$2999,IFERROR(MATCH('Source Plate'!$B58&amp;'Source Plate'!W$24,'All Transfers'!$E$16:$E$2999,0),""))&amp;" "&amp;INDEX('All Transfers'!$M$16:$M$2999,IFERROR(MATCH('Source Plate'!$B58&amp;'Source Plate'!W$24,'All Transfers'!$E$16:$E$2999,0),"")),0)</f>
        <v>0</v>
      </c>
      <c r="X58" s="143">
        <f>IFERROR(INDEX('All Transfers'!$L$16:$L$2999,IFERROR(MATCH('Source Plate'!$B58&amp;'Source Plate'!X$24,'All Transfers'!$E$16:$E$2999,0),""))&amp;" "&amp;INDEX('All Transfers'!$M$16:$M$2999,IFERROR(MATCH('Source Plate'!$B58&amp;'Source Plate'!X$24,'All Transfers'!$E$16:$E$2999,0),"")),0)</f>
        <v>0</v>
      </c>
      <c r="Y58" s="143">
        <f>IFERROR(INDEX('All Transfers'!$L$16:$L$2999,IFERROR(MATCH('Source Plate'!$B58&amp;'Source Plate'!Y$24,'All Transfers'!$E$16:$E$2999,0),""))&amp;" "&amp;INDEX('All Transfers'!$M$16:$M$2999,IFERROR(MATCH('Source Plate'!$B58&amp;'Source Plate'!Y$24,'All Transfers'!$E$16:$E$2999,0),"")),0)</f>
        <v>0</v>
      </c>
      <c r="Z58" s="143">
        <f>IFERROR(INDEX('All Transfers'!$L$16:$L$2999,IFERROR(MATCH('Source Plate'!$B58&amp;'Source Plate'!Z$24,'All Transfers'!$E$16:$E$2999,0),""))&amp;" "&amp;INDEX('All Transfers'!$M$16:$M$2999,IFERROR(MATCH('Source Plate'!$B58&amp;'Source Plate'!Z$24,'All Transfers'!$E$16:$E$2999,0),"")),0)</f>
        <v>0</v>
      </c>
    </row>
    <row r="59" spans="2:26" s="122" customFormat="1">
      <c r="B59" s="123" t="s">
        <v>15</v>
      </c>
      <c r="C59" s="143" t="str">
        <f>IFERROR(INDEX('All Transfers'!$L$16:$L$2999,IFERROR(MATCH('Source Plate'!$B59&amp;'Source Plate'!C$24,'All Transfers'!$E$16:$E$2999,0),""))&amp;" "&amp;INDEX('All Transfers'!$M$16:$M$2999,IFERROR(MATCH('Source Plate'!$B59&amp;'Source Plate'!C$24,'All Transfers'!$E$16:$E$2999,0),"")),0)</f>
        <v>DMSO 1</v>
      </c>
      <c r="D59" s="143" t="str">
        <f>IFERROR(INDEX('All Transfers'!$L$16:$L$2999,IFERROR(MATCH('Source Plate'!$B59&amp;'Source Plate'!D$24,'All Transfers'!$E$16:$E$2999,0),""))&amp;" "&amp;INDEX('All Transfers'!$M$16:$M$2999,IFERROR(MATCH('Source Plate'!$B59&amp;'Source Plate'!D$24,'All Transfers'!$E$16:$E$2999,0),"")),0)</f>
        <v>DMSO 1</v>
      </c>
      <c r="E59" s="143" t="str">
        <f>IFERROR(INDEX('All Transfers'!$L$16:$L$2999,IFERROR(MATCH('Source Plate'!$B59&amp;'Source Plate'!E$24,'All Transfers'!$E$16:$E$2999,0),""))&amp;" "&amp;INDEX('All Transfers'!$M$16:$M$2999,IFERROR(MATCH('Source Plate'!$B59&amp;'Source Plate'!E$24,'All Transfers'!$E$16:$E$2999,0),"")),0)</f>
        <v>DMSO 1</v>
      </c>
      <c r="F59" s="143" t="str">
        <f>IFERROR(INDEX('All Transfers'!$L$16:$L$2999,IFERROR(MATCH('Source Plate'!$B59&amp;'Source Plate'!F$24,'All Transfers'!$E$16:$E$2999,0),""))&amp;" "&amp;INDEX('All Transfers'!$M$16:$M$2999,IFERROR(MATCH('Source Plate'!$B59&amp;'Source Plate'!F$24,'All Transfers'!$E$16:$E$2999,0),"")),0)</f>
        <v>DMSO 1</v>
      </c>
      <c r="G59" s="143" t="str">
        <f>IFERROR(INDEX('All Transfers'!$L$16:$L$2999,IFERROR(MATCH('Source Plate'!$B59&amp;'Source Plate'!G$24,'All Transfers'!$E$16:$E$2999,0),""))&amp;" "&amp;INDEX('All Transfers'!$M$16:$M$2999,IFERROR(MATCH('Source Plate'!$B59&amp;'Source Plate'!G$24,'All Transfers'!$E$16:$E$2999,0),"")),0)</f>
        <v>DMSO 1</v>
      </c>
      <c r="H59" s="143" t="str">
        <f>IFERROR(INDEX('All Transfers'!$L$16:$L$2999,IFERROR(MATCH('Source Plate'!$B59&amp;'Source Plate'!H$24,'All Transfers'!$E$16:$E$2999,0),""))&amp;" "&amp;INDEX('All Transfers'!$M$16:$M$2999,IFERROR(MATCH('Source Plate'!$B59&amp;'Source Plate'!H$24,'All Transfers'!$E$16:$E$2999,0),"")),0)</f>
        <v>DMSO 1</v>
      </c>
      <c r="I59" s="143" t="str">
        <f>IFERROR(INDEX('All Transfers'!$L$16:$L$2999,IFERROR(MATCH('Source Plate'!$B59&amp;'Source Plate'!I$24,'All Transfers'!$E$16:$E$2999,0),""))&amp;" "&amp;INDEX('All Transfers'!$M$16:$M$2999,IFERROR(MATCH('Source Plate'!$B59&amp;'Source Plate'!I$24,'All Transfers'!$E$16:$E$2999,0),"")),0)</f>
        <v>DMSO 1</v>
      </c>
      <c r="J59" s="143" t="str">
        <f>IFERROR(INDEX('All Transfers'!$L$16:$L$2999,IFERROR(MATCH('Source Plate'!$B59&amp;'Source Plate'!J$24,'All Transfers'!$E$16:$E$2999,0),""))&amp;" "&amp;INDEX('All Transfers'!$M$16:$M$2999,IFERROR(MATCH('Source Plate'!$B59&amp;'Source Plate'!J$24,'All Transfers'!$E$16:$E$2999,0),"")),0)</f>
        <v>DMSO 1</v>
      </c>
      <c r="K59" s="143" t="str">
        <f>IFERROR(INDEX('All Transfers'!$L$16:$L$2999,IFERROR(MATCH('Source Plate'!$B59&amp;'Source Plate'!K$24,'All Transfers'!$E$16:$E$2999,0),""))&amp;" "&amp;INDEX('All Transfers'!$M$16:$M$2999,IFERROR(MATCH('Source Plate'!$B59&amp;'Source Plate'!K$24,'All Transfers'!$E$16:$E$2999,0),"")),0)</f>
        <v>DMSO 1</v>
      </c>
      <c r="L59" s="143" t="str">
        <f>IFERROR(INDEX('All Transfers'!$L$16:$L$2999,IFERROR(MATCH('Source Plate'!$B59&amp;'Source Plate'!L$24,'All Transfers'!$E$16:$E$2999,0),""))&amp;" "&amp;INDEX('All Transfers'!$M$16:$M$2999,IFERROR(MATCH('Source Plate'!$B59&amp;'Source Plate'!L$24,'All Transfers'!$E$16:$E$2999,0),"")),0)</f>
        <v>DMSO 1</v>
      </c>
      <c r="M59" s="143">
        <f>IFERROR(INDEX('All Transfers'!$L$16:$L$2999,IFERROR(MATCH('Source Plate'!$B59&amp;'Source Plate'!M$24,'All Transfers'!$E$16:$E$2999,0),""))&amp;" "&amp;INDEX('All Transfers'!$M$16:$M$2999,IFERROR(MATCH('Source Plate'!$B59&amp;'Source Plate'!M$24,'All Transfers'!$E$16:$E$2999,0),"")),0)</f>
        <v>0</v>
      </c>
      <c r="N59" s="143">
        <f>IFERROR(INDEX('All Transfers'!$L$16:$L$2999,IFERROR(MATCH('Source Plate'!$B59&amp;'Source Plate'!N$24,'All Transfers'!$E$16:$E$2999,0),""))&amp;" "&amp;INDEX('All Transfers'!$M$16:$M$2999,IFERROR(MATCH('Source Plate'!$B59&amp;'Source Plate'!N$24,'All Transfers'!$E$16:$E$2999,0),"")),0)</f>
        <v>0</v>
      </c>
      <c r="O59" s="143">
        <f>IFERROR(INDEX('All Transfers'!$L$16:$L$2999,IFERROR(MATCH('Source Plate'!$B59&amp;'Source Plate'!O$24,'All Transfers'!$E$16:$E$2999,0),""))&amp;" "&amp;INDEX('All Transfers'!$M$16:$M$2999,IFERROR(MATCH('Source Plate'!$B59&amp;'Source Plate'!O$24,'All Transfers'!$E$16:$E$2999,0),"")),0)</f>
        <v>0</v>
      </c>
      <c r="P59" s="143">
        <f>IFERROR(INDEX('All Transfers'!$L$16:$L$2999,IFERROR(MATCH('Source Plate'!$B59&amp;'Source Plate'!P$24,'All Transfers'!$E$16:$E$2999,0),""))&amp;" "&amp;INDEX('All Transfers'!$M$16:$M$2999,IFERROR(MATCH('Source Plate'!$B59&amp;'Source Plate'!P$24,'All Transfers'!$E$16:$E$2999,0),"")),0)</f>
        <v>0</v>
      </c>
      <c r="Q59" s="143">
        <f>IFERROR(INDEX('All Transfers'!$L$16:$L$2999,IFERROR(MATCH('Source Plate'!$B59&amp;'Source Plate'!Q$24,'All Transfers'!$E$16:$E$2999,0),""))&amp;" "&amp;INDEX('All Transfers'!$M$16:$M$2999,IFERROR(MATCH('Source Plate'!$B59&amp;'Source Plate'!Q$24,'All Transfers'!$E$16:$E$2999,0),"")),0)</f>
        <v>0</v>
      </c>
      <c r="R59" s="143">
        <f>IFERROR(INDEX('All Transfers'!$L$16:$L$2999,IFERROR(MATCH('Source Plate'!$B59&amp;'Source Plate'!R$24,'All Transfers'!$E$16:$E$2999,0),""))&amp;" "&amp;INDEX('All Transfers'!$M$16:$M$2999,IFERROR(MATCH('Source Plate'!$B59&amp;'Source Plate'!R$24,'All Transfers'!$E$16:$E$2999,0),"")),0)</f>
        <v>0</v>
      </c>
      <c r="S59" s="143">
        <f>IFERROR(INDEX('All Transfers'!$L$16:$L$2999,IFERROR(MATCH('Source Plate'!$B59&amp;'Source Plate'!S$24,'All Transfers'!$E$16:$E$2999,0),""))&amp;" "&amp;INDEX('All Transfers'!$M$16:$M$2999,IFERROR(MATCH('Source Plate'!$B59&amp;'Source Plate'!S$24,'All Transfers'!$E$16:$E$2999,0),"")),0)</f>
        <v>0</v>
      </c>
      <c r="T59" s="143">
        <f>IFERROR(INDEX('All Transfers'!$L$16:$L$2999,IFERROR(MATCH('Source Plate'!$B59&amp;'Source Plate'!T$24,'All Transfers'!$E$16:$E$2999,0),""))&amp;" "&amp;INDEX('All Transfers'!$M$16:$M$2999,IFERROR(MATCH('Source Plate'!$B59&amp;'Source Plate'!T$24,'All Transfers'!$E$16:$E$2999,0),"")),0)</f>
        <v>0</v>
      </c>
      <c r="U59" s="143">
        <f>IFERROR(INDEX('All Transfers'!$L$16:$L$2999,IFERROR(MATCH('Source Plate'!$B59&amp;'Source Plate'!U$24,'All Transfers'!$E$16:$E$2999,0),""))&amp;" "&amp;INDEX('All Transfers'!$M$16:$M$2999,IFERROR(MATCH('Source Plate'!$B59&amp;'Source Plate'!U$24,'All Transfers'!$E$16:$E$2999,0),"")),0)</f>
        <v>0</v>
      </c>
      <c r="V59" s="143">
        <f>IFERROR(INDEX('All Transfers'!$L$16:$L$2999,IFERROR(MATCH('Source Plate'!$B59&amp;'Source Plate'!V$24,'All Transfers'!$E$16:$E$2999,0),""))&amp;" "&amp;INDEX('All Transfers'!$M$16:$M$2999,IFERROR(MATCH('Source Plate'!$B59&amp;'Source Plate'!V$24,'All Transfers'!$E$16:$E$2999,0),"")),0)</f>
        <v>0</v>
      </c>
      <c r="W59" s="143">
        <f>IFERROR(INDEX('All Transfers'!$L$16:$L$2999,IFERROR(MATCH('Source Plate'!$B59&amp;'Source Plate'!W$24,'All Transfers'!$E$16:$E$2999,0),""))&amp;" "&amp;INDEX('All Transfers'!$M$16:$M$2999,IFERROR(MATCH('Source Plate'!$B59&amp;'Source Plate'!W$24,'All Transfers'!$E$16:$E$2999,0),"")),0)</f>
        <v>0</v>
      </c>
      <c r="X59" s="143">
        <f>IFERROR(INDEX('All Transfers'!$L$16:$L$2999,IFERROR(MATCH('Source Plate'!$B59&amp;'Source Plate'!X$24,'All Transfers'!$E$16:$E$2999,0),""))&amp;" "&amp;INDEX('All Transfers'!$M$16:$M$2999,IFERROR(MATCH('Source Plate'!$B59&amp;'Source Plate'!X$24,'All Transfers'!$E$16:$E$2999,0),"")),0)</f>
        <v>0</v>
      </c>
      <c r="Y59" s="143">
        <f>IFERROR(INDEX('All Transfers'!$L$16:$L$2999,IFERROR(MATCH('Source Plate'!$B59&amp;'Source Plate'!Y$24,'All Transfers'!$E$16:$E$2999,0),""))&amp;" "&amp;INDEX('All Transfers'!$M$16:$M$2999,IFERROR(MATCH('Source Plate'!$B59&amp;'Source Plate'!Y$24,'All Transfers'!$E$16:$E$2999,0),"")),0)</f>
        <v>0</v>
      </c>
      <c r="Z59" s="143">
        <f>IFERROR(INDEX('All Transfers'!$L$16:$L$2999,IFERROR(MATCH('Source Plate'!$B59&amp;'Source Plate'!Z$24,'All Transfers'!$E$16:$E$2999,0),""))&amp;" "&amp;INDEX('All Transfers'!$M$16:$M$2999,IFERROR(MATCH('Source Plate'!$B59&amp;'Source Plate'!Z$24,'All Transfers'!$E$16:$E$2999,0),"")),0)</f>
        <v>0</v>
      </c>
    </row>
  </sheetData>
  <mergeCells count="7">
    <mergeCell ref="C4:Z4"/>
    <mergeCell ref="C23:Z23"/>
    <mergeCell ref="C2:L2"/>
    <mergeCell ref="C42:Z42"/>
    <mergeCell ref="U2:X2"/>
    <mergeCell ref="M2:Q2"/>
    <mergeCell ref="M3:Q3"/>
  </mergeCells>
  <conditionalFormatting sqref="C24:Z24 B25:B40 B6:B21 C5:Z5 C43:Z43 B44:B59">
    <cfRule type="notContainsBlanks" dxfId="4" priority="7">
      <formula>LEN(TRIM(B5))&gt;0</formula>
    </cfRule>
  </conditionalFormatting>
  <conditionalFormatting sqref="C6:Z21 C25:Z40 C44:Z59">
    <cfRule type="cellIs" dxfId="3" priority="4" operator="lessThanOrEqual">
      <formula>0</formula>
    </cfRule>
  </conditionalFormatting>
  <conditionalFormatting sqref="R2">
    <cfRule type="notContainsBlanks" dxfId="2" priority="1">
      <formula>LEN(TRIM(R2))&gt;0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7">
    <tabColor theme="1" tint="4.9989318521683403E-2"/>
  </sheetPr>
  <dimension ref="A2:AF22"/>
  <sheetViews>
    <sheetView zoomScale="80" zoomScaleNormal="80" workbookViewId="0">
      <selection activeCell="M46" sqref="M46"/>
    </sheetView>
  </sheetViews>
  <sheetFormatPr defaultColWidth="5.140625" defaultRowHeight="15"/>
  <cols>
    <col min="1" max="1" width="2.7109375" style="90" customWidth="1"/>
    <col min="2" max="2" width="2.85546875" style="90" bestFit="1" customWidth="1"/>
    <col min="3" max="26" width="7.7109375" style="90" customWidth="1"/>
    <col min="27" max="27" width="5.140625" style="90"/>
    <col min="28" max="28" width="8.42578125" style="90" bestFit="1" customWidth="1"/>
    <col min="29" max="29" width="5.140625" style="90"/>
    <col min="30" max="30" width="9.5703125" style="90" customWidth="1"/>
    <col min="31" max="45" width="7.42578125" style="90" bestFit="1" customWidth="1"/>
    <col min="46" max="53" width="6.28515625" style="90" bestFit="1" customWidth="1"/>
    <col min="54" max="16384" width="5.140625" style="90"/>
  </cols>
  <sheetData>
    <row r="2" spans="1:32" ht="23.25">
      <c r="C2" s="276" t="s">
        <v>430</v>
      </c>
      <c r="D2" s="276"/>
      <c r="E2" s="276"/>
      <c r="F2" s="276"/>
      <c r="G2" s="276"/>
      <c r="H2" s="276"/>
      <c r="I2" s="276"/>
      <c r="J2" s="276"/>
      <c r="K2" s="276"/>
      <c r="L2" s="276"/>
      <c r="M2" s="119"/>
      <c r="N2" s="118"/>
      <c r="O2" s="118"/>
      <c r="P2" s="118"/>
      <c r="Q2" s="118"/>
      <c r="R2" s="118"/>
      <c r="S2" s="118"/>
      <c r="T2" s="118"/>
      <c r="U2" s="118"/>
      <c r="V2" s="118"/>
      <c r="W2" s="118"/>
      <c r="X2" s="118"/>
      <c r="Y2" s="118"/>
      <c r="Z2" s="118"/>
    </row>
    <row r="4" spans="1:32" ht="18.75">
      <c r="B4" s="91"/>
      <c r="C4" s="278" t="str">
        <f>"Total Volume (uL) of Source Plate"</f>
        <v>Total Volume (uL) of Source Plate</v>
      </c>
      <c r="D4" s="278"/>
      <c r="E4" s="278"/>
      <c r="F4" s="278"/>
      <c r="G4" s="278"/>
      <c r="H4" s="278"/>
      <c r="I4" s="278"/>
      <c r="J4" s="278"/>
      <c r="K4" s="278"/>
      <c r="L4" s="278"/>
      <c r="M4" s="278"/>
      <c r="N4" s="278"/>
      <c r="O4" s="278"/>
      <c r="P4" s="278"/>
      <c r="Q4" s="278"/>
      <c r="R4" s="278"/>
      <c r="S4" s="278"/>
      <c r="T4" s="278"/>
      <c r="U4" s="278"/>
      <c r="V4" s="278"/>
      <c r="W4" s="278"/>
      <c r="X4" s="278"/>
      <c r="Y4" s="278"/>
      <c r="Z4" s="278"/>
    </row>
    <row r="5" spans="1:32">
      <c r="A5" s="92"/>
      <c r="B5" s="93"/>
      <c r="C5" s="93">
        <v>1</v>
      </c>
      <c r="D5" s="93">
        <v>2</v>
      </c>
      <c r="E5" s="93">
        <v>3</v>
      </c>
      <c r="F5" s="93">
        <v>4</v>
      </c>
      <c r="G5" s="93">
        <v>5</v>
      </c>
      <c r="H5" s="93">
        <v>6</v>
      </c>
      <c r="I5" s="93">
        <v>7</v>
      </c>
      <c r="J5" s="93">
        <v>8</v>
      </c>
      <c r="K5" s="93">
        <v>9</v>
      </c>
      <c r="L5" s="93">
        <v>10</v>
      </c>
      <c r="M5" s="93">
        <v>11</v>
      </c>
      <c r="N5" s="93">
        <v>12</v>
      </c>
      <c r="O5" s="93">
        <v>13</v>
      </c>
      <c r="P5" s="93">
        <v>14</v>
      </c>
      <c r="Q5" s="93">
        <v>15</v>
      </c>
      <c r="R5" s="93">
        <v>16</v>
      </c>
      <c r="S5" s="93">
        <v>17</v>
      </c>
      <c r="T5" s="93">
        <v>18</v>
      </c>
      <c r="U5" s="93">
        <v>19</v>
      </c>
      <c r="V5" s="93">
        <v>20</v>
      </c>
      <c r="W5" s="93">
        <v>21</v>
      </c>
      <c r="X5" s="93">
        <v>22</v>
      </c>
      <c r="Y5" s="93">
        <v>23</v>
      </c>
      <c r="Z5" s="93">
        <v>24</v>
      </c>
      <c r="AA5" s="94"/>
      <c r="AB5" s="95"/>
      <c r="AC5" s="94"/>
      <c r="AD5" s="95"/>
      <c r="AE5" s="120"/>
      <c r="AF5" s="95"/>
    </row>
    <row r="6" spans="1:32">
      <c r="A6" s="94"/>
      <c r="B6" s="93" t="s">
        <v>0</v>
      </c>
      <c r="C6" s="117">
        <f>(SUMIFS('All Transfers'!$P$11:$P$2999,'All Transfers'!$H$11:$H$2999,'Destination Plate'!$B6 &amp; 'Destination Plate'!C$5)/1000)</f>
        <v>3</v>
      </c>
      <c r="D6" s="117">
        <f>(SUMIFS('All Transfers'!$P$11:$P$2999,'All Transfers'!$H$11:$H$2999,'Destination Plate'!$B6 &amp; 'Destination Plate'!D$5)/1000)</f>
        <v>3</v>
      </c>
      <c r="E6" s="117">
        <f>(SUMIFS('All Transfers'!$P$11:$P$2999,'All Transfers'!$H$11:$H$2999,'Destination Plate'!$B6 &amp; 'Destination Plate'!E$5)/1000)</f>
        <v>3</v>
      </c>
      <c r="F6" s="117">
        <f>(SUMIFS('All Transfers'!$P$11:$P$2999,'All Transfers'!$H$11:$H$2999,'Destination Plate'!$B6 &amp; 'Destination Plate'!F$5)/1000)</f>
        <v>3</v>
      </c>
      <c r="G6" s="117">
        <f>(SUMIFS('All Transfers'!$P$11:$P$2999,'All Transfers'!$H$11:$H$2999,'Destination Plate'!$B6 &amp; 'Destination Plate'!G$5)/1000)</f>
        <v>3</v>
      </c>
      <c r="H6" s="117">
        <f>(SUMIFS('All Transfers'!$P$11:$P$2999,'All Transfers'!$H$11:$H$2999,'Destination Plate'!$B6 &amp; 'Destination Plate'!H$5)/1000)</f>
        <v>3</v>
      </c>
      <c r="I6" s="117">
        <f>(SUMIFS('All Transfers'!$P$11:$P$2999,'All Transfers'!$H$11:$H$2999,'Destination Plate'!$B6 &amp; 'Destination Plate'!I$5)/1000)</f>
        <v>3</v>
      </c>
      <c r="J6" s="117">
        <f>(SUMIFS('All Transfers'!$P$11:$P$2999,'All Transfers'!$H$11:$H$2999,'Destination Plate'!$B6 &amp; 'Destination Plate'!J$5)/1000)</f>
        <v>3</v>
      </c>
      <c r="K6" s="117">
        <f>(SUMIFS('All Transfers'!$P$11:$P$2999,'All Transfers'!$H$11:$H$2999,'Destination Plate'!$B6 &amp; 'Destination Plate'!K$5)/1000)</f>
        <v>3</v>
      </c>
      <c r="L6" s="117">
        <f>(SUMIFS('All Transfers'!$P$11:$P$2999,'All Transfers'!$H$11:$H$2999,'Destination Plate'!$B6 &amp; 'Destination Plate'!L$5)/1000)</f>
        <v>3</v>
      </c>
      <c r="M6" s="117">
        <f>(SUMIFS('All Transfers'!$P$11:$P$2999,'All Transfers'!$H$11:$H$2999,'Destination Plate'!$B6 &amp; 'Destination Plate'!M$5)/1000)</f>
        <v>3</v>
      </c>
      <c r="N6" s="117">
        <f>(SUMIFS('All Transfers'!$P$11:$P$2999,'All Transfers'!$H$11:$H$2999,'Destination Plate'!$B6 &amp; 'Destination Plate'!N$5)/1000)</f>
        <v>3</v>
      </c>
      <c r="O6" s="117">
        <f>(SUMIFS('All Transfers'!$P$11:$P$2999,'All Transfers'!$H$11:$H$2999,'Destination Plate'!$B6 &amp; 'Destination Plate'!O$5)/1000)</f>
        <v>3</v>
      </c>
      <c r="P6" s="117">
        <f>(SUMIFS('All Transfers'!$P$11:$P$2999,'All Transfers'!$H$11:$H$2999,'Destination Plate'!$B6 &amp; 'Destination Plate'!P$5)/1000)</f>
        <v>3</v>
      </c>
      <c r="Q6" s="117">
        <f>(SUMIFS('All Transfers'!$P$11:$P$2999,'All Transfers'!$H$11:$H$2999,'Destination Plate'!$B6 &amp; 'Destination Plate'!Q$5)/1000)</f>
        <v>3</v>
      </c>
      <c r="R6" s="117">
        <f>(SUMIFS('All Transfers'!$P$11:$P$2999,'All Transfers'!$H$11:$H$2999,'Destination Plate'!$B6 &amp; 'Destination Plate'!R$5)/1000)</f>
        <v>3</v>
      </c>
      <c r="S6" s="117">
        <f>(SUMIFS('All Transfers'!$P$11:$P$2999,'All Transfers'!$H$11:$H$2999,'Destination Plate'!$B6 &amp; 'Destination Plate'!S$5)/1000)</f>
        <v>0</v>
      </c>
      <c r="T6" s="117">
        <f>(SUMIFS('All Transfers'!$P$11:$P$2999,'All Transfers'!$H$11:$H$2999,'Destination Plate'!$B6 &amp; 'Destination Plate'!T$5)/1000)</f>
        <v>3</v>
      </c>
      <c r="U6" s="117">
        <f>(SUMIFS('All Transfers'!$P$11:$P$2999,'All Transfers'!$H$11:$H$2999,'Destination Plate'!$B6 &amp; 'Destination Plate'!U$5)/1000)</f>
        <v>3</v>
      </c>
      <c r="V6" s="117">
        <f>(SUMIFS('All Transfers'!$P$11:$P$2999,'All Transfers'!$H$11:$H$2999,'Destination Plate'!$B6 &amp; 'Destination Plate'!V$5)/1000)</f>
        <v>3</v>
      </c>
      <c r="W6" s="117">
        <f>(SUMIFS('All Transfers'!$P$11:$P$2999,'All Transfers'!$H$11:$H$2999,'Destination Plate'!$B6 &amp; 'Destination Plate'!W$5)/1000)</f>
        <v>3</v>
      </c>
      <c r="X6" s="117">
        <f>(SUMIFS('All Transfers'!$P$11:$P$2999,'All Transfers'!$H$11:$H$2999,'Destination Plate'!$B6 &amp; 'Destination Plate'!X$5)/1000)</f>
        <v>0</v>
      </c>
      <c r="Y6" s="117">
        <f>(SUMIFS('All Transfers'!$P$11:$P$2999,'All Transfers'!$H$11:$H$2999,'Destination Plate'!$B6 &amp; 'Destination Plate'!Y$5)/1000)</f>
        <v>3</v>
      </c>
      <c r="Z6" s="117">
        <f>(SUMIFS('All Transfers'!$P$11:$P$2999,'All Transfers'!$H$11:$H$2999,'Destination Plate'!$B6 &amp; 'Destination Plate'!Z$5)/1000)</f>
        <v>3</v>
      </c>
      <c r="AA6" s="5"/>
      <c r="AB6" s="95"/>
      <c r="AC6" s="94"/>
      <c r="AD6" s="95"/>
      <c r="AE6" s="120"/>
      <c r="AF6" s="95"/>
    </row>
    <row r="7" spans="1:32">
      <c r="A7" s="94"/>
      <c r="B7" s="93" t="s">
        <v>1</v>
      </c>
      <c r="C7" s="117">
        <f>(SUMIFS('All Transfers'!$P$11:$P$2999,'All Transfers'!$H$11:$H$2999,'Destination Plate'!$B7 &amp; 'Destination Plate'!C$5)/1000)</f>
        <v>3</v>
      </c>
      <c r="D7" s="117">
        <f>(SUMIFS('All Transfers'!$P$11:$P$2999,'All Transfers'!$H$11:$H$2999,'Destination Plate'!$B7 &amp; 'Destination Plate'!D$5)/1000)</f>
        <v>3</v>
      </c>
      <c r="E7" s="117">
        <f>(SUMIFS('All Transfers'!$P$11:$P$2999,'All Transfers'!$H$11:$H$2999,'Destination Plate'!$B7 &amp; 'Destination Plate'!E$5)/1000)</f>
        <v>3</v>
      </c>
      <c r="F7" s="117">
        <f>(SUMIFS('All Transfers'!$P$11:$P$2999,'All Transfers'!$H$11:$H$2999,'Destination Plate'!$B7 &amp; 'Destination Plate'!F$5)/1000)</f>
        <v>3</v>
      </c>
      <c r="G7" s="117">
        <f>(SUMIFS('All Transfers'!$P$11:$P$2999,'All Transfers'!$H$11:$H$2999,'Destination Plate'!$B7 &amp; 'Destination Plate'!G$5)/1000)</f>
        <v>3</v>
      </c>
      <c r="H7" s="117">
        <f>(SUMIFS('All Transfers'!$P$11:$P$2999,'All Transfers'!$H$11:$H$2999,'Destination Plate'!$B7 &amp; 'Destination Plate'!H$5)/1000)</f>
        <v>3</v>
      </c>
      <c r="I7" s="117">
        <f>(SUMIFS('All Transfers'!$P$11:$P$2999,'All Transfers'!$H$11:$H$2999,'Destination Plate'!$B7 &amp; 'Destination Plate'!I$5)/1000)</f>
        <v>3</v>
      </c>
      <c r="J7" s="117">
        <f>(SUMIFS('All Transfers'!$P$11:$P$2999,'All Transfers'!$H$11:$H$2999,'Destination Plate'!$B7 &amp; 'Destination Plate'!J$5)/1000)</f>
        <v>3</v>
      </c>
      <c r="K7" s="117">
        <f>(SUMIFS('All Transfers'!$P$11:$P$2999,'All Transfers'!$H$11:$H$2999,'Destination Plate'!$B7 &amp; 'Destination Plate'!K$5)/1000)</f>
        <v>3</v>
      </c>
      <c r="L7" s="117">
        <f>(SUMIFS('All Transfers'!$P$11:$P$2999,'All Transfers'!$H$11:$H$2999,'Destination Plate'!$B7 &amp; 'Destination Plate'!L$5)/1000)</f>
        <v>3</v>
      </c>
      <c r="M7" s="117">
        <f>(SUMIFS('All Transfers'!$P$11:$P$2999,'All Transfers'!$H$11:$H$2999,'Destination Plate'!$B7 &amp; 'Destination Plate'!M$5)/1000)</f>
        <v>3</v>
      </c>
      <c r="N7" s="117">
        <f>(SUMIFS('All Transfers'!$P$11:$P$2999,'All Transfers'!$H$11:$H$2999,'Destination Plate'!$B7 &amp; 'Destination Plate'!N$5)/1000)</f>
        <v>3</v>
      </c>
      <c r="O7" s="117">
        <f>(SUMIFS('All Transfers'!$P$11:$P$2999,'All Transfers'!$H$11:$H$2999,'Destination Plate'!$B7 &amp; 'Destination Plate'!O$5)/1000)</f>
        <v>3</v>
      </c>
      <c r="P7" s="117">
        <f>(SUMIFS('All Transfers'!$P$11:$P$2999,'All Transfers'!$H$11:$H$2999,'Destination Plate'!$B7 &amp; 'Destination Plate'!P$5)/1000)</f>
        <v>3</v>
      </c>
      <c r="Q7" s="117">
        <f>(SUMIFS('All Transfers'!$P$11:$P$2999,'All Transfers'!$H$11:$H$2999,'Destination Plate'!$B7 &amp; 'Destination Plate'!Q$5)/1000)</f>
        <v>3</v>
      </c>
      <c r="R7" s="117">
        <f>(SUMIFS('All Transfers'!$P$11:$P$2999,'All Transfers'!$H$11:$H$2999,'Destination Plate'!$B7 &amp; 'Destination Plate'!R$5)/1000)</f>
        <v>3</v>
      </c>
      <c r="S7" s="117">
        <f>(SUMIFS('All Transfers'!$P$11:$P$2999,'All Transfers'!$H$11:$H$2999,'Destination Plate'!$B7 &amp; 'Destination Plate'!S$5)/1000)</f>
        <v>0</v>
      </c>
      <c r="T7" s="117">
        <f>(SUMIFS('All Transfers'!$P$11:$P$2999,'All Transfers'!$H$11:$H$2999,'Destination Plate'!$B7 &amp; 'Destination Plate'!T$5)/1000)</f>
        <v>3</v>
      </c>
      <c r="U7" s="117">
        <f>(SUMIFS('All Transfers'!$P$11:$P$2999,'All Transfers'!$H$11:$H$2999,'Destination Plate'!$B7 &amp; 'Destination Plate'!U$5)/1000)</f>
        <v>3</v>
      </c>
      <c r="V7" s="117">
        <f>(SUMIFS('All Transfers'!$P$11:$P$2999,'All Transfers'!$H$11:$H$2999,'Destination Plate'!$B7 &amp; 'Destination Plate'!V$5)/1000)</f>
        <v>3</v>
      </c>
      <c r="W7" s="117">
        <f>(SUMIFS('All Transfers'!$P$11:$P$2999,'All Transfers'!$H$11:$H$2999,'Destination Plate'!$B7 &amp; 'Destination Plate'!W$5)/1000)</f>
        <v>3</v>
      </c>
      <c r="X7" s="117">
        <f>(SUMIFS('All Transfers'!$P$11:$P$2999,'All Transfers'!$H$11:$H$2999,'Destination Plate'!$B7 &amp; 'Destination Plate'!X$5)/1000)</f>
        <v>0</v>
      </c>
      <c r="Y7" s="117">
        <f>(SUMIFS('All Transfers'!$P$11:$P$2999,'All Transfers'!$H$11:$H$2999,'Destination Plate'!$B7 &amp; 'Destination Plate'!Y$5)/1000)</f>
        <v>3</v>
      </c>
      <c r="Z7" s="117">
        <f>(SUMIFS('All Transfers'!$P$11:$P$2999,'All Transfers'!$H$11:$H$2999,'Destination Plate'!$B7 &amp; 'Destination Plate'!Z$5)/1000)</f>
        <v>3</v>
      </c>
      <c r="AA7" s="5"/>
      <c r="AB7" s="95"/>
      <c r="AC7" s="94"/>
      <c r="AD7" s="95"/>
      <c r="AE7" s="120"/>
      <c r="AF7" s="95"/>
    </row>
    <row r="8" spans="1:32">
      <c r="A8" s="94"/>
      <c r="B8" s="93" t="s">
        <v>2</v>
      </c>
      <c r="C8" s="117">
        <f>(SUMIFS('All Transfers'!$P$11:$P$2999,'All Transfers'!$H$11:$H$2999,'Destination Plate'!$B8 &amp; 'Destination Plate'!C$5)/1000)</f>
        <v>3</v>
      </c>
      <c r="D8" s="117">
        <f>(SUMIFS('All Transfers'!$P$11:$P$2999,'All Transfers'!$H$11:$H$2999,'Destination Plate'!$B8 &amp; 'Destination Plate'!D$5)/1000)</f>
        <v>3</v>
      </c>
      <c r="E8" s="117">
        <f>(SUMIFS('All Transfers'!$P$11:$P$2999,'All Transfers'!$H$11:$H$2999,'Destination Plate'!$B8 &amp; 'Destination Plate'!E$5)/1000)</f>
        <v>3</v>
      </c>
      <c r="F8" s="117">
        <f>(SUMIFS('All Transfers'!$P$11:$P$2999,'All Transfers'!$H$11:$H$2999,'Destination Plate'!$B8 &amp; 'Destination Plate'!F$5)/1000)</f>
        <v>3</v>
      </c>
      <c r="G8" s="117">
        <f>(SUMIFS('All Transfers'!$P$11:$P$2999,'All Transfers'!$H$11:$H$2999,'Destination Plate'!$B8 &amp; 'Destination Plate'!G$5)/1000)</f>
        <v>3</v>
      </c>
      <c r="H8" s="117">
        <f>(SUMIFS('All Transfers'!$P$11:$P$2999,'All Transfers'!$H$11:$H$2999,'Destination Plate'!$B8 &amp; 'Destination Plate'!H$5)/1000)</f>
        <v>3</v>
      </c>
      <c r="I8" s="117">
        <f>(SUMIFS('All Transfers'!$P$11:$P$2999,'All Transfers'!$H$11:$H$2999,'Destination Plate'!$B8 &amp; 'Destination Plate'!I$5)/1000)</f>
        <v>3</v>
      </c>
      <c r="J8" s="117">
        <f>(SUMIFS('All Transfers'!$P$11:$P$2999,'All Transfers'!$H$11:$H$2999,'Destination Plate'!$B8 &amp; 'Destination Plate'!J$5)/1000)</f>
        <v>3</v>
      </c>
      <c r="K8" s="117">
        <f>(SUMIFS('All Transfers'!$P$11:$P$2999,'All Transfers'!$H$11:$H$2999,'Destination Plate'!$B8 &amp; 'Destination Plate'!K$5)/1000)</f>
        <v>3</v>
      </c>
      <c r="L8" s="117">
        <f>(SUMIFS('All Transfers'!$P$11:$P$2999,'All Transfers'!$H$11:$H$2999,'Destination Plate'!$B8 &amp; 'Destination Plate'!L$5)/1000)</f>
        <v>3</v>
      </c>
      <c r="M8" s="117">
        <f>(SUMIFS('All Transfers'!$P$11:$P$2999,'All Transfers'!$H$11:$H$2999,'Destination Plate'!$B8 &amp; 'Destination Plate'!M$5)/1000)</f>
        <v>3</v>
      </c>
      <c r="N8" s="117">
        <f>(SUMIFS('All Transfers'!$P$11:$P$2999,'All Transfers'!$H$11:$H$2999,'Destination Plate'!$B8 &amp; 'Destination Plate'!N$5)/1000)</f>
        <v>3</v>
      </c>
      <c r="O8" s="117">
        <f>(SUMIFS('All Transfers'!$P$11:$P$2999,'All Transfers'!$H$11:$H$2999,'Destination Plate'!$B8 &amp; 'Destination Plate'!O$5)/1000)</f>
        <v>3</v>
      </c>
      <c r="P8" s="117">
        <f>(SUMIFS('All Transfers'!$P$11:$P$2999,'All Transfers'!$H$11:$H$2999,'Destination Plate'!$B8 &amp; 'Destination Plate'!P$5)/1000)</f>
        <v>3</v>
      </c>
      <c r="Q8" s="117">
        <f>(SUMIFS('All Transfers'!$P$11:$P$2999,'All Transfers'!$H$11:$H$2999,'Destination Plate'!$B8 &amp; 'Destination Plate'!Q$5)/1000)</f>
        <v>3</v>
      </c>
      <c r="R8" s="117">
        <f>(SUMIFS('All Transfers'!$P$11:$P$2999,'All Transfers'!$H$11:$H$2999,'Destination Plate'!$B8 &amp; 'Destination Plate'!R$5)/1000)</f>
        <v>3</v>
      </c>
      <c r="S8" s="117">
        <f>(SUMIFS('All Transfers'!$P$11:$P$2999,'All Transfers'!$H$11:$H$2999,'Destination Plate'!$B8 &amp; 'Destination Plate'!S$5)/1000)</f>
        <v>0</v>
      </c>
      <c r="T8" s="117">
        <f>(SUMIFS('All Transfers'!$P$11:$P$2999,'All Transfers'!$H$11:$H$2999,'Destination Plate'!$B8 &amp; 'Destination Plate'!T$5)/1000)</f>
        <v>3</v>
      </c>
      <c r="U8" s="117">
        <f>(SUMIFS('All Transfers'!$P$11:$P$2999,'All Transfers'!$H$11:$H$2999,'Destination Plate'!$B8 &amp; 'Destination Plate'!U$5)/1000)</f>
        <v>3</v>
      </c>
      <c r="V8" s="117">
        <f>(SUMIFS('All Transfers'!$P$11:$P$2999,'All Transfers'!$H$11:$H$2999,'Destination Plate'!$B8 &amp; 'Destination Plate'!V$5)/1000)</f>
        <v>3</v>
      </c>
      <c r="W8" s="117">
        <f>(SUMIFS('All Transfers'!$P$11:$P$2999,'All Transfers'!$H$11:$H$2999,'Destination Plate'!$B8 &amp; 'Destination Plate'!W$5)/1000)</f>
        <v>3</v>
      </c>
      <c r="X8" s="117">
        <f>(SUMIFS('All Transfers'!$P$11:$P$2999,'All Transfers'!$H$11:$H$2999,'Destination Plate'!$B8 &amp; 'Destination Plate'!X$5)/1000)</f>
        <v>0</v>
      </c>
      <c r="Y8" s="117">
        <f>(SUMIFS('All Transfers'!$P$11:$P$2999,'All Transfers'!$H$11:$H$2999,'Destination Plate'!$B8 &amp; 'Destination Plate'!Y$5)/1000)</f>
        <v>3</v>
      </c>
      <c r="Z8" s="117">
        <f>(SUMIFS('All Transfers'!$P$11:$P$2999,'All Transfers'!$H$11:$H$2999,'Destination Plate'!$B8 &amp; 'Destination Plate'!Z$5)/1000)</f>
        <v>3</v>
      </c>
      <c r="AA8" s="5"/>
      <c r="AB8" s="95"/>
      <c r="AC8" s="94"/>
      <c r="AD8" s="95"/>
      <c r="AE8" s="120"/>
      <c r="AF8" s="95"/>
    </row>
    <row r="9" spans="1:32">
      <c r="A9" s="94"/>
      <c r="B9" s="93" t="s">
        <v>3</v>
      </c>
      <c r="C9" s="117">
        <f>(SUMIFS('All Transfers'!$P$11:$P$2999,'All Transfers'!$H$11:$H$2999,'Destination Plate'!$B9 &amp; 'Destination Plate'!C$5)/1000)</f>
        <v>3</v>
      </c>
      <c r="D9" s="117">
        <f>(SUMIFS('All Transfers'!$P$11:$P$2999,'All Transfers'!$H$11:$H$2999,'Destination Plate'!$B9 &amp; 'Destination Plate'!D$5)/1000)</f>
        <v>3</v>
      </c>
      <c r="E9" s="117">
        <f>(SUMIFS('All Transfers'!$P$11:$P$2999,'All Transfers'!$H$11:$H$2999,'Destination Plate'!$B9 &amp; 'Destination Plate'!E$5)/1000)</f>
        <v>3</v>
      </c>
      <c r="F9" s="117">
        <f>(SUMIFS('All Transfers'!$P$11:$P$2999,'All Transfers'!$H$11:$H$2999,'Destination Plate'!$B9 &amp; 'Destination Plate'!F$5)/1000)</f>
        <v>3</v>
      </c>
      <c r="G9" s="117">
        <f>(SUMIFS('All Transfers'!$P$11:$P$2999,'All Transfers'!$H$11:$H$2999,'Destination Plate'!$B9 &amp; 'Destination Plate'!G$5)/1000)</f>
        <v>3</v>
      </c>
      <c r="H9" s="117">
        <f>(SUMIFS('All Transfers'!$P$11:$P$2999,'All Transfers'!$H$11:$H$2999,'Destination Plate'!$B9 &amp; 'Destination Plate'!H$5)/1000)</f>
        <v>3</v>
      </c>
      <c r="I9" s="117">
        <f>(SUMIFS('All Transfers'!$P$11:$P$2999,'All Transfers'!$H$11:$H$2999,'Destination Plate'!$B9 &amp; 'Destination Plate'!I$5)/1000)</f>
        <v>3</v>
      </c>
      <c r="J9" s="117">
        <f>(SUMIFS('All Transfers'!$P$11:$P$2999,'All Transfers'!$H$11:$H$2999,'Destination Plate'!$B9 &amp; 'Destination Plate'!J$5)/1000)</f>
        <v>3</v>
      </c>
      <c r="K9" s="117">
        <f>(SUMIFS('All Transfers'!$P$11:$P$2999,'All Transfers'!$H$11:$H$2999,'Destination Plate'!$B9 &amp; 'Destination Plate'!K$5)/1000)</f>
        <v>3</v>
      </c>
      <c r="L9" s="117">
        <f>(SUMIFS('All Transfers'!$P$11:$P$2999,'All Transfers'!$H$11:$H$2999,'Destination Plate'!$B9 &amp; 'Destination Plate'!L$5)/1000)</f>
        <v>3</v>
      </c>
      <c r="M9" s="117">
        <f>(SUMIFS('All Transfers'!$P$11:$P$2999,'All Transfers'!$H$11:$H$2999,'Destination Plate'!$B9 &amp; 'Destination Plate'!M$5)/1000)</f>
        <v>3</v>
      </c>
      <c r="N9" s="117">
        <f>(SUMIFS('All Transfers'!$P$11:$P$2999,'All Transfers'!$H$11:$H$2999,'Destination Plate'!$B9 &amp; 'Destination Plate'!N$5)/1000)</f>
        <v>3</v>
      </c>
      <c r="O9" s="117">
        <f>(SUMIFS('All Transfers'!$P$11:$P$2999,'All Transfers'!$H$11:$H$2999,'Destination Plate'!$B9 &amp; 'Destination Plate'!O$5)/1000)</f>
        <v>3</v>
      </c>
      <c r="P9" s="117">
        <f>(SUMIFS('All Transfers'!$P$11:$P$2999,'All Transfers'!$H$11:$H$2999,'Destination Plate'!$B9 &amp; 'Destination Plate'!P$5)/1000)</f>
        <v>3</v>
      </c>
      <c r="Q9" s="117">
        <f>(SUMIFS('All Transfers'!$P$11:$P$2999,'All Transfers'!$H$11:$H$2999,'Destination Plate'!$B9 &amp; 'Destination Plate'!Q$5)/1000)</f>
        <v>3</v>
      </c>
      <c r="R9" s="117">
        <f>(SUMIFS('All Transfers'!$P$11:$P$2999,'All Transfers'!$H$11:$H$2999,'Destination Plate'!$B9 &amp; 'Destination Plate'!R$5)/1000)</f>
        <v>3</v>
      </c>
      <c r="S9" s="117">
        <f>(SUMIFS('All Transfers'!$P$11:$P$2999,'All Transfers'!$H$11:$H$2999,'Destination Plate'!$B9 &amp; 'Destination Plate'!S$5)/1000)</f>
        <v>0</v>
      </c>
      <c r="T9" s="117">
        <f>(SUMIFS('All Transfers'!$P$11:$P$2999,'All Transfers'!$H$11:$H$2999,'Destination Plate'!$B9 &amp; 'Destination Plate'!T$5)/1000)</f>
        <v>3</v>
      </c>
      <c r="U9" s="117">
        <f>(SUMIFS('All Transfers'!$P$11:$P$2999,'All Transfers'!$H$11:$H$2999,'Destination Plate'!$B9 &amp; 'Destination Plate'!U$5)/1000)</f>
        <v>3</v>
      </c>
      <c r="V9" s="117">
        <f>(SUMIFS('All Transfers'!$P$11:$P$2999,'All Transfers'!$H$11:$H$2999,'Destination Plate'!$B9 &amp; 'Destination Plate'!V$5)/1000)</f>
        <v>3</v>
      </c>
      <c r="W9" s="117">
        <f>(SUMIFS('All Transfers'!$P$11:$P$2999,'All Transfers'!$H$11:$H$2999,'Destination Plate'!$B9 &amp; 'Destination Plate'!W$5)/1000)</f>
        <v>3</v>
      </c>
      <c r="X9" s="117">
        <f>(SUMIFS('All Transfers'!$P$11:$P$2999,'All Transfers'!$H$11:$H$2999,'Destination Plate'!$B9 &amp; 'Destination Plate'!X$5)/1000)</f>
        <v>0</v>
      </c>
      <c r="Y9" s="117">
        <f>(SUMIFS('All Transfers'!$P$11:$P$2999,'All Transfers'!$H$11:$H$2999,'Destination Plate'!$B9 &amp; 'Destination Plate'!Y$5)/1000)</f>
        <v>3</v>
      </c>
      <c r="Z9" s="117">
        <f>(SUMIFS('All Transfers'!$P$11:$P$2999,'All Transfers'!$H$11:$H$2999,'Destination Plate'!$B9 &amp; 'Destination Plate'!Z$5)/1000)</f>
        <v>3</v>
      </c>
      <c r="AA9" s="5"/>
      <c r="AB9" s="95"/>
      <c r="AC9" s="94"/>
      <c r="AD9" s="95"/>
      <c r="AE9" s="120"/>
      <c r="AF9" s="95"/>
    </row>
    <row r="10" spans="1:32">
      <c r="A10" s="94"/>
      <c r="B10" s="93" t="s">
        <v>4</v>
      </c>
      <c r="C10" s="117">
        <f>(SUMIFS('All Transfers'!$P$11:$P$2999,'All Transfers'!$H$11:$H$2999,'Destination Plate'!$B10 &amp; 'Destination Plate'!C$5)/1000)</f>
        <v>3</v>
      </c>
      <c r="D10" s="117">
        <f>(SUMIFS('All Transfers'!$P$11:$P$2999,'All Transfers'!$H$11:$H$2999,'Destination Plate'!$B10 &amp; 'Destination Plate'!D$5)/1000)</f>
        <v>3</v>
      </c>
      <c r="E10" s="117">
        <f>(SUMIFS('All Transfers'!$P$11:$P$2999,'All Transfers'!$H$11:$H$2999,'Destination Plate'!$B10 &amp; 'Destination Plate'!E$5)/1000)</f>
        <v>3</v>
      </c>
      <c r="F10" s="117">
        <f>(SUMIFS('All Transfers'!$P$11:$P$2999,'All Transfers'!$H$11:$H$2999,'Destination Plate'!$B10 &amp; 'Destination Plate'!F$5)/1000)</f>
        <v>3</v>
      </c>
      <c r="G10" s="117">
        <f>(SUMIFS('All Transfers'!$P$11:$P$2999,'All Transfers'!$H$11:$H$2999,'Destination Plate'!$B10 &amp; 'Destination Plate'!G$5)/1000)</f>
        <v>3</v>
      </c>
      <c r="H10" s="117">
        <f>(SUMIFS('All Transfers'!$P$11:$P$2999,'All Transfers'!$H$11:$H$2999,'Destination Plate'!$B10 &amp; 'Destination Plate'!H$5)/1000)</f>
        <v>3</v>
      </c>
      <c r="I10" s="117">
        <f>(SUMIFS('All Transfers'!$P$11:$P$2999,'All Transfers'!$H$11:$H$2999,'Destination Plate'!$B10 &amp; 'Destination Plate'!I$5)/1000)</f>
        <v>3</v>
      </c>
      <c r="J10" s="117">
        <f>(SUMIFS('All Transfers'!$P$11:$P$2999,'All Transfers'!$H$11:$H$2999,'Destination Plate'!$B10 &amp; 'Destination Plate'!J$5)/1000)</f>
        <v>3</v>
      </c>
      <c r="K10" s="117">
        <f>(SUMIFS('All Transfers'!$P$11:$P$2999,'All Transfers'!$H$11:$H$2999,'Destination Plate'!$B10 &amp; 'Destination Plate'!K$5)/1000)</f>
        <v>3</v>
      </c>
      <c r="L10" s="117">
        <f>(SUMIFS('All Transfers'!$P$11:$P$2999,'All Transfers'!$H$11:$H$2999,'Destination Plate'!$B10 &amp; 'Destination Plate'!L$5)/1000)</f>
        <v>3</v>
      </c>
      <c r="M10" s="117">
        <f>(SUMIFS('All Transfers'!$P$11:$P$2999,'All Transfers'!$H$11:$H$2999,'Destination Plate'!$B10 &amp; 'Destination Plate'!M$5)/1000)</f>
        <v>3</v>
      </c>
      <c r="N10" s="117">
        <f>(SUMIFS('All Transfers'!$P$11:$P$2999,'All Transfers'!$H$11:$H$2999,'Destination Plate'!$B10 &amp; 'Destination Plate'!N$5)/1000)</f>
        <v>3</v>
      </c>
      <c r="O10" s="117">
        <f>(SUMIFS('All Transfers'!$P$11:$P$2999,'All Transfers'!$H$11:$H$2999,'Destination Plate'!$B10 &amp; 'Destination Plate'!O$5)/1000)</f>
        <v>3</v>
      </c>
      <c r="P10" s="117">
        <f>(SUMIFS('All Transfers'!$P$11:$P$2999,'All Transfers'!$H$11:$H$2999,'Destination Plate'!$B10 &amp; 'Destination Plate'!P$5)/1000)</f>
        <v>3</v>
      </c>
      <c r="Q10" s="117">
        <f>(SUMIFS('All Transfers'!$P$11:$P$2999,'All Transfers'!$H$11:$H$2999,'Destination Plate'!$B10 &amp; 'Destination Plate'!Q$5)/1000)</f>
        <v>3</v>
      </c>
      <c r="R10" s="117">
        <f>(SUMIFS('All Transfers'!$P$11:$P$2999,'All Transfers'!$H$11:$H$2999,'Destination Plate'!$B10 &amp; 'Destination Plate'!R$5)/1000)</f>
        <v>3</v>
      </c>
      <c r="S10" s="117">
        <f>(SUMIFS('All Transfers'!$P$11:$P$2999,'All Transfers'!$H$11:$H$2999,'Destination Plate'!$B10 &amp; 'Destination Plate'!S$5)/1000)</f>
        <v>0</v>
      </c>
      <c r="T10" s="117">
        <f>(SUMIFS('All Transfers'!$P$11:$P$2999,'All Transfers'!$H$11:$H$2999,'Destination Plate'!$B10 &amp; 'Destination Plate'!T$5)/1000)</f>
        <v>3</v>
      </c>
      <c r="U10" s="117">
        <f>(SUMIFS('All Transfers'!$P$11:$P$2999,'All Transfers'!$H$11:$H$2999,'Destination Plate'!$B10 &amp; 'Destination Plate'!U$5)/1000)</f>
        <v>3</v>
      </c>
      <c r="V10" s="117">
        <f>(SUMIFS('All Transfers'!$P$11:$P$2999,'All Transfers'!$H$11:$H$2999,'Destination Plate'!$B10 &amp; 'Destination Plate'!V$5)/1000)</f>
        <v>3</v>
      </c>
      <c r="W10" s="117">
        <f>(SUMIFS('All Transfers'!$P$11:$P$2999,'All Transfers'!$H$11:$H$2999,'Destination Plate'!$B10 &amp; 'Destination Plate'!W$5)/1000)</f>
        <v>3</v>
      </c>
      <c r="X10" s="117">
        <f>(SUMIFS('All Transfers'!$P$11:$P$2999,'All Transfers'!$H$11:$H$2999,'Destination Plate'!$B10 &amp; 'Destination Plate'!X$5)/1000)</f>
        <v>0</v>
      </c>
      <c r="Y10" s="117">
        <f>(SUMIFS('All Transfers'!$P$11:$P$2999,'All Transfers'!$H$11:$H$2999,'Destination Plate'!$B10 &amp; 'Destination Plate'!Y$5)/1000)</f>
        <v>3</v>
      </c>
      <c r="Z10" s="117">
        <f>(SUMIFS('All Transfers'!$P$11:$P$2999,'All Transfers'!$H$11:$H$2999,'Destination Plate'!$B10 &amp; 'Destination Plate'!Z$5)/1000)</f>
        <v>3</v>
      </c>
      <c r="AA10" s="5"/>
      <c r="AB10" s="95"/>
      <c r="AC10" s="94"/>
      <c r="AD10" s="95"/>
      <c r="AE10" s="120"/>
      <c r="AF10" s="95"/>
    </row>
    <row r="11" spans="1:32">
      <c r="A11" s="94"/>
      <c r="B11" s="93" t="s">
        <v>5</v>
      </c>
      <c r="C11" s="117">
        <f>(SUMIFS('All Transfers'!$P$11:$P$2999,'All Transfers'!$H$11:$H$2999,'Destination Plate'!$B11 &amp; 'Destination Plate'!C$5)/1000)</f>
        <v>3</v>
      </c>
      <c r="D11" s="117">
        <f>(SUMIFS('All Transfers'!$P$11:$P$2999,'All Transfers'!$H$11:$H$2999,'Destination Plate'!$B11 &amp; 'Destination Plate'!D$5)/1000)</f>
        <v>3</v>
      </c>
      <c r="E11" s="117">
        <f>(SUMIFS('All Transfers'!$P$11:$P$2999,'All Transfers'!$H$11:$H$2999,'Destination Plate'!$B11 &amp; 'Destination Plate'!E$5)/1000)</f>
        <v>3</v>
      </c>
      <c r="F11" s="117">
        <f>(SUMIFS('All Transfers'!$P$11:$P$2999,'All Transfers'!$H$11:$H$2999,'Destination Plate'!$B11 &amp; 'Destination Plate'!F$5)/1000)</f>
        <v>3</v>
      </c>
      <c r="G11" s="117">
        <f>(SUMIFS('All Transfers'!$P$11:$P$2999,'All Transfers'!$H$11:$H$2999,'Destination Plate'!$B11 &amp; 'Destination Plate'!G$5)/1000)</f>
        <v>3</v>
      </c>
      <c r="H11" s="117">
        <f>(SUMIFS('All Transfers'!$P$11:$P$2999,'All Transfers'!$H$11:$H$2999,'Destination Plate'!$B11 &amp; 'Destination Plate'!H$5)/1000)</f>
        <v>3</v>
      </c>
      <c r="I11" s="117">
        <f>(SUMIFS('All Transfers'!$P$11:$P$2999,'All Transfers'!$H$11:$H$2999,'Destination Plate'!$B11 &amp; 'Destination Plate'!I$5)/1000)</f>
        <v>3</v>
      </c>
      <c r="J11" s="117">
        <f>(SUMIFS('All Transfers'!$P$11:$P$2999,'All Transfers'!$H$11:$H$2999,'Destination Plate'!$B11 &amp; 'Destination Plate'!J$5)/1000)</f>
        <v>3</v>
      </c>
      <c r="K11" s="117">
        <f>(SUMIFS('All Transfers'!$P$11:$P$2999,'All Transfers'!$H$11:$H$2999,'Destination Plate'!$B11 &amp; 'Destination Plate'!K$5)/1000)</f>
        <v>3</v>
      </c>
      <c r="L11" s="117">
        <f>(SUMIFS('All Transfers'!$P$11:$P$2999,'All Transfers'!$H$11:$H$2999,'Destination Plate'!$B11 &amp; 'Destination Plate'!L$5)/1000)</f>
        <v>3</v>
      </c>
      <c r="M11" s="117">
        <f>(SUMIFS('All Transfers'!$P$11:$P$2999,'All Transfers'!$H$11:$H$2999,'Destination Plate'!$B11 &amp; 'Destination Plate'!M$5)/1000)</f>
        <v>3</v>
      </c>
      <c r="N11" s="117">
        <f>(SUMIFS('All Transfers'!$P$11:$P$2999,'All Transfers'!$H$11:$H$2999,'Destination Plate'!$B11 &amp; 'Destination Plate'!N$5)/1000)</f>
        <v>3</v>
      </c>
      <c r="O11" s="117">
        <f>(SUMIFS('All Transfers'!$P$11:$P$2999,'All Transfers'!$H$11:$H$2999,'Destination Plate'!$B11 &amp; 'Destination Plate'!O$5)/1000)</f>
        <v>3</v>
      </c>
      <c r="P11" s="117">
        <f>(SUMIFS('All Transfers'!$P$11:$P$2999,'All Transfers'!$H$11:$H$2999,'Destination Plate'!$B11 &amp; 'Destination Plate'!P$5)/1000)</f>
        <v>3</v>
      </c>
      <c r="Q11" s="117">
        <f>(SUMIFS('All Transfers'!$P$11:$P$2999,'All Transfers'!$H$11:$H$2999,'Destination Plate'!$B11 &amp; 'Destination Plate'!Q$5)/1000)</f>
        <v>3</v>
      </c>
      <c r="R11" s="117">
        <f>(SUMIFS('All Transfers'!$P$11:$P$2999,'All Transfers'!$H$11:$H$2999,'Destination Plate'!$B11 &amp; 'Destination Plate'!R$5)/1000)</f>
        <v>3</v>
      </c>
      <c r="S11" s="117">
        <f>(SUMIFS('All Transfers'!$P$11:$P$2999,'All Transfers'!$H$11:$H$2999,'Destination Plate'!$B11 &amp; 'Destination Plate'!S$5)/1000)</f>
        <v>0</v>
      </c>
      <c r="T11" s="117">
        <f>(SUMIFS('All Transfers'!$P$11:$P$2999,'All Transfers'!$H$11:$H$2999,'Destination Plate'!$B11 &amp; 'Destination Plate'!T$5)/1000)</f>
        <v>3</v>
      </c>
      <c r="U11" s="117">
        <f>(SUMIFS('All Transfers'!$P$11:$P$2999,'All Transfers'!$H$11:$H$2999,'Destination Plate'!$B11 &amp; 'Destination Plate'!U$5)/1000)</f>
        <v>3</v>
      </c>
      <c r="V11" s="117">
        <f>(SUMIFS('All Transfers'!$P$11:$P$2999,'All Transfers'!$H$11:$H$2999,'Destination Plate'!$B11 &amp; 'Destination Plate'!V$5)/1000)</f>
        <v>3</v>
      </c>
      <c r="W11" s="117">
        <f>(SUMIFS('All Transfers'!$P$11:$P$2999,'All Transfers'!$H$11:$H$2999,'Destination Plate'!$B11 &amp; 'Destination Plate'!W$5)/1000)</f>
        <v>3</v>
      </c>
      <c r="X11" s="117">
        <f>(SUMIFS('All Transfers'!$P$11:$P$2999,'All Transfers'!$H$11:$H$2999,'Destination Plate'!$B11 &amp; 'Destination Plate'!X$5)/1000)</f>
        <v>0</v>
      </c>
      <c r="Y11" s="117">
        <f>(SUMIFS('All Transfers'!$P$11:$P$2999,'All Transfers'!$H$11:$H$2999,'Destination Plate'!$B11 &amp; 'Destination Plate'!Y$5)/1000)</f>
        <v>3</v>
      </c>
      <c r="Z11" s="117">
        <f>(SUMIFS('All Transfers'!$P$11:$P$2999,'All Transfers'!$H$11:$H$2999,'Destination Plate'!$B11 &amp; 'Destination Plate'!Z$5)/1000)</f>
        <v>3</v>
      </c>
      <c r="AA11" s="5"/>
      <c r="AB11" s="95"/>
      <c r="AC11" s="94"/>
      <c r="AD11" s="95"/>
      <c r="AE11" s="95"/>
      <c r="AF11" s="95"/>
    </row>
    <row r="12" spans="1:32">
      <c r="A12" s="94"/>
      <c r="B12" s="93" t="s">
        <v>6</v>
      </c>
      <c r="C12" s="117">
        <f>(SUMIFS('All Transfers'!$P$11:$P$2999,'All Transfers'!$H$11:$H$2999,'Destination Plate'!$B12 &amp; 'Destination Plate'!C$5)/1000)</f>
        <v>3</v>
      </c>
      <c r="D12" s="117">
        <f>(SUMIFS('All Transfers'!$P$11:$P$2999,'All Transfers'!$H$11:$H$2999,'Destination Plate'!$B12 &amp; 'Destination Plate'!D$5)/1000)</f>
        <v>3</v>
      </c>
      <c r="E12" s="117">
        <f>(SUMIFS('All Transfers'!$P$11:$P$2999,'All Transfers'!$H$11:$H$2999,'Destination Plate'!$B12 &amp; 'Destination Plate'!E$5)/1000)</f>
        <v>3</v>
      </c>
      <c r="F12" s="117">
        <f>(SUMIFS('All Transfers'!$P$11:$P$2999,'All Transfers'!$H$11:$H$2999,'Destination Plate'!$B12 &amp; 'Destination Plate'!F$5)/1000)</f>
        <v>3</v>
      </c>
      <c r="G12" s="117">
        <f>(SUMIFS('All Transfers'!$P$11:$P$2999,'All Transfers'!$H$11:$H$2999,'Destination Plate'!$B12 &amp; 'Destination Plate'!G$5)/1000)</f>
        <v>3</v>
      </c>
      <c r="H12" s="117">
        <f>(SUMIFS('All Transfers'!$P$11:$P$2999,'All Transfers'!$H$11:$H$2999,'Destination Plate'!$B12 &amp; 'Destination Plate'!H$5)/1000)</f>
        <v>3</v>
      </c>
      <c r="I12" s="117">
        <f>(SUMIFS('All Transfers'!$P$11:$P$2999,'All Transfers'!$H$11:$H$2999,'Destination Plate'!$B12 &amp; 'Destination Plate'!I$5)/1000)</f>
        <v>3</v>
      </c>
      <c r="J12" s="117">
        <f>(SUMIFS('All Transfers'!$P$11:$P$2999,'All Transfers'!$H$11:$H$2999,'Destination Plate'!$B12 &amp; 'Destination Plate'!J$5)/1000)</f>
        <v>3</v>
      </c>
      <c r="K12" s="117">
        <f>(SUMIFS('All Transfers'!$P$11:$P$2999,'All Transfers'!$H$11:$H$2999,'Destination Plate'!$B12 &amp; 'Destination Plate'!K$5)/1000)</f>
        <v>3</v>
      </c>
      <c r="L12" s="117">
        <f>(SUMIFS('All Transfers'!$P$11:$P$2999,'All Transfers'!$H$11:$H$2999,'Destination Plate'!$B12 &amp; 'Destination Plate'!L$5)/1000)</f>
        <v>3</v>
      </c>
      <c r="M12" s="117">
        <f>(SUMIFS('All Transfers'!$P$11:$P$2999,'All Transfers'!$H$11:$H$2999,'Destination Plate'!$B12 &amp; 'Destination Plate'!M$5)/1000)</f>
        <v>3</v>
      </c>
      <c r="N12" s="117">
        <f>(SUMIFS('All Transfers'!$P$11:$P$2999,'All Transfers'!$H$11:$H$2999,'Destination Plate'!$B12 &amp; 'Destination Plate'!N$5)/1000)</f>
        <v>3</v>
      </c>
      <c r="O12" s="117">
        <f>(SUMIFS('All Transfers'!$P$11:$P$2999,'All Transfers'!$H$11:$H$2999,'Destination Plate'!$B12 &amp; 'Destination Plate'!O$5)/1000)</f>
        <v>3</v>
      </c>
      <c r="P12" s="117">
        <f>(SUMIFS('All Transfers'!$P$11:$P$2999,'All Transfers'!$H$11:$H$2999,'Destination Plate'!$B12 &amp; 'Destination Plate'!P$5)/1000)</f>
        <v>3</v>
      </c>
      <c r="Q12" s="117">
        <f>(SUMIFS('All Transfers'!$P$11:$P$2999,'All Transfers'!$H$11:$H$2999,'Destination Plate'!$B12 &amp; 'Destination Plate'!Q$5)/1000)</f>
        <v>3</v>
      </c>
      <c r="R12" s="117">
        <f>(SUMIFS('All Transfers'!$P$11:$P$2999,'All Transfers'!$H$11:$H$2999,'Destination Plate'!$B12 &amp; 'Destination Plate'!R$5)/1000)</f>
        <v>3</v>
      </c>
      <c r="S12" s="117">
        <f>(SUMIFS('All Transfers'!$P$11:$P$2999,'All Transfers'!$H$11:$H$2999,'Destination Plate'!$B12 &amp; 'Destination Plate'!S$5)/1000)</f>
        <v>0</v>
      </c>
      <c r="T12" s="117">
        <f>(SUMIFS('All Transfers'!$P$11:$P$2999,'All Transfers'!$H$11:$H$2999,'Destination Plate'!$B12 &amp; 'Destination Plate'!T$5)/1000)</f>
        <v>3</v>
      </c>
      <c r="U12" s="117">
        <f>(SUMIFS('All Transfers'!$P$11:$P$2999,'All Transfers'!$H$11:$H$2999,'Destination Plate'!$B12 &amp; 'Destination Plate'!U$5)/1000)</f>
        <v>3</v>
      </c>
      <c r="V12" s="117">
        <f>(SUMIFS('All Transfers'!$P$11:$P$2999,'All Transfers'!$H$11:$H$2999,'Destination Plate'!$B12 &amp; 'Destination Plate'!V$5)/1000)</f>
        <v>3</v>
      </c>
      <c r="W12" s="117">
        <f>(SUMIFS('All Transfers'!$P$11:$P$2999,'All Transfers'!$H$11:$H$2999,'Destination Plate'!$B12 &amp; 'Destination Plate'!W$5)/1000)</f>
        <v>3</v>
      </c>
      <c r="X12" s="117">
        <f>(SUMIFS('All Transfers'!$P$11:$P$2999,'All Transfers'!$H$11:$H$2999,'Destination Plate'!$B12 &amp; 'Destination Plate'!X$5)/1000)</f>
        <v>0</v>
      </c>
      <c r="Y12" s="117">
        <f>(SUMIFS('All Transfers'!$P$11:$P$2999,'All Transfers'!$H$11:$H$2999,'Destination Plate'!$B12 &amp; 'Destination Plate'!Y$5)/1000)</f>
        <v>3</v>
      </c>
      <c r="Z12" s="117">
        <f>(SUMIFS('All Transfers'!$P$11:$P$2999,'All Transfers'!$H$11:$H$2999,'Destination Plate'!$B12 &amp; 'Destination Plate'!Z$5)/1000)</f>
        <v>3</v>
      </c>
      <c r="AA12" s="5"/>
      <c r="AB12" s="5"/>
      <c r="AC12" s="95"/>
      <c r="AD12" s="95"/>
      <c r="AE12" s="95"/>
      <c r="AF12" s="95"/>
    </row>
    <row r="13" spans="1:32">
      <c r="A13" s="94"/>
      <c r="B13" s="93" t="s">
        <v>7</v>
      </c>
      <c r="C13" s="117">
        <f>(SUMIFS('All Transfers'!$P$11:$P$2999,'All Transfers'!$H$11:$H$2999,'Destination Plate'!$B13 &amp; 'Destination Plate'!C$5)/1000)</f>
        <v>3</v>
      </c>
      <c r="D13" s="117">
        <f>(SUMIFS('All Transfers'!$P$11:$P$2999,'All Transfers'!$H$11:$H$2999,'Destination Plate'!$B13 &amp; 'Destination Plate'!D$5)/1000)</f>
        <v>3</v>
      </c>
      <c r="E13" s="117">
        <f>(SUMIFS('All Transfers'!$P$11:$P$2999,'All Transfers'!$H$11:$H$2999,'Destination Plate'!$B13 &amp; 'Destination Plate'!E$5)/1000)</f>
        <v>3</v>
      </c>
      <c r="F13" s="117">
        <f>(SUMIFS('All Transfers'!$P$11:$P$2999,'All Transfers'!$H$11:$H$2999,'Destination Plate'!$B13 &amp; 'Destination Plate'!F$5)/1000)</f>
        <v>3</v>
      </c>
      <c r="G13" s="117">
        <f>(SUMIFS('All Transfers'!$P$11:$P$2999,'All Transfers'!$H$11:$H$2999,'Destination Plate'!$B13 &amp; 'Destination Plate'!G$5)/1000)</f>
        <v>3</v>
      </c>
      <c r="H13" s="117">
        <f>(SUMIFS('All Transfers'!$P$11:$P$2999,'All Transfers'!$H$11:$H$2999,'Destination Plate'!$B13 &amp; 'Destination Plate'!H$5)/1000)</f>
        <v>3</v>
      </c>
      <c r="I13" s="117">
        <f>(SUMIFS('All Transfers'!$P$11:$P$2999,'All Transfers'!$H$11:$H$2999,'Destination Plate'!$B13 &amp; 'Destination Plate'!I$5)/1000)</f>
        <v>3</v>
      </c>
      <c r="J13" s="117">
        <f>(SUMIFS('All Transfers'!$P$11:$P$2999,'All Transfers'!$H$11:$H$2999,'Destination Plate'!$B13 &amp; 'Destination Plate'!J$5)/1000)</f>
        <v>3</v>
      </c>
      <c r="K13" s="117">
        <f>(SUMIFS('All Transfers'!$P$11:$P$2999,'All Transfers'!$H$11:$H$2999,'Destination Plate'!$B13 &amp; 'Destination Plate'!K$5)/1000)</f>
        <v>3</v>
      </c>
      <c r="L13" s="117">
        <f>(SUMIFS('All Transfers'!$P$11:$P$2999,'All Transfers'!$H$11:$H$2999,'Destination Plate'!$B13 &amp; 'Destination Plate'!L$5)/1000)</f>
        <v>3</v>
      </c>
      <c r="M13" s="117">
        <f>(SUMIFS('All Transfers'!$P$11:$P$2999,'All Transfers'!$H$11:$H$2999,'Destination Plate'!$B13 &amp; 'Destination Plate'!M$5)/1000)</f>
        <v>3</v>
      </c>
      <c r="N13" s="117">
        <f>(SUMIFS('All Transfers'!$P$11:$P$2999,'All Transfers'!$H$11:$H$2999,'Destination Plate'!$B13 &amp; 'Destination Plate'!N$5)/1000)</f>
        <v>3</v>
      </c>
      <c r="O13" s="117">
        <f>(SUMIFS('All Transfers'!$P$11:$P$2999,'All Transfers'!$H$11:$H$2999,'Destination Plate'!$B13 &amp; 'Destination Plate'!O$5)/1000)</f>
        <v>3</v>
      </c>
      <c r="P13" s="117">
        <f>(SUMIFS('All Transfers'!$P$11:$P$2999,'All Transfers'!$H$11:$H$2999,'Destination Plate'!$B13 &amp; 'Destination Plate'!P$5)/1000)</f>
        <v>3</v>
      </c>
      <c r="Q13" s="117">
        <f>(SUMIFS('All Transfers'!$P$11:$P$2999,'All Transfers'!$H$11:$H$2999,'Destination Plate'!$B13 &amp; 'Destination Plate'!Q$5)/1000)</f>
        <v>3</v>
      </c>
      <c r="R13" s="117">
        <f>(SUMIFS('All Transfers'!$P$11:$P$2999,'All Transfers'!$H$11:$H$2999,'Destination Plate'!$B13 &amp; 'Destination Plate'!R$5)/1000)</f>
        <v>3</v>
      </c>
      <c r="S13" s="117">
        <f>(SUMIFS('All Transfers'!$P$11:$P$2999,'All Transfers'!$H$11:$H$2999,'Destination Plate'!$B13 &amp; 'Destination Plate'!S$5)/1000)</f>
        <v>0</v>
      </c>
      <c r="T13" s="117">
        <f>(SUMIFS('All Transfers'!$P$11:$P$2999,'All Transfers'!$H$11:$H$2999,'Destination Plate'!$B13 &amp; 'Destination Plate'!T$5)/1000)</f>
        <v>3</v>
      </c>
      <c r="U13" s="117">
        <f>(SUMIFS('All Transfers'!$P$11:$P$2999,'All Transfers'!$H$11:$H$2999,'Destination Plate'!$B13 &amp; 'Destination Plate'!U$5)/1000)</f>
        <v>3</v>
      </c>
      <c r="V13" s="117">
        <f>(SUMIFS('All Transfers'!$P$11:$P$2999,'All Transfers'!$H$11:$H$2999,'Destination Plate'!$B13 &amp; 'Destination Plate'!V$5)/1000)</f>
        <v>3</v>
      </c>
      <c r="W13" s="117">
        <f>(SUMIFS('All Transfers'!$P$11:$P$2999,'All Transfers'!$H$11:$H$2999,'Destination Plate'!$B13 &amp; 'Destination Plate'!W$5)/1000)</f>
        <v>3</v>
      </c>
      <c r="X13" s="117">
        <f>(SUMIFS('All Transfers'!$P$11:$P$2999,'All Transfers'!$H$11:$H$2999,'Destination Plate'!$B13 &amp; 'Destination Plate'!X$5)/1000)</f>
        <v>0</v>
      </c>
      <c r="Y13" s="117">
        <f>(SUMIFS('All Transfers'!$P$11:$P$2999,'All Transfers'!$H$11:$H$2999,'Destination Plate'!$B13 &amp; 'Destination Plate'!Y$5)/1000)</f>
        <v>3</v>
      </c>
      <c r="Z13" s="117">
        <f>(SUMIFS('All Transfers'!$P$11:$P$2999,'All Transfers'!$H$11:$H$2999,'Destination Plate'!$B13 &amp; 'Destination Plate'!Z$5)/1000)</f>
        <v>3</v>
      </c>
      <c r="AA13" s="5"/>
      <c r="AB13" s="5"/>
      <c r="AC13" s="95"/>
      <c r="AD13" s="95"/>
      <c r="AE13" s="95"/>
      <c r="AF13" s="95"/>
    </row>
    <row r="14" spans="1:32">
      <c r="A14" s="94"/>
      <c r="B14" s="93" t="s">
        <v>8</v>
      </c>
      <c r="C14" s="117">
        <f>(SUMIFS('All Transfers'!$P$11:$P$2999,'All Transfers'!$H$11:$H$2999,'Destination Plate'!$B14 &amp; 'Destination Plate'!C$5)/1000)</f>
        <v>3</v>
      </c>
      <c r="D14" s="117">
        <f>(SUMIFS('All Transfers'!$P$11:$P$2999,'All Transfers'!$H$11:$H$2999,'Destination Plate'!$B14 &amp; 'Destination Plate'!D$5)/1000)</f>
        <v>3</v>
      </c>
      <c r="E14" s="117">
        <f>(SUMIFS('All Transfers'!$P$11:$P$2999,'All Transfers'!$H$11:$H$2999,'Destination Plate'!$B14 &amp; 'Destination Plate'!E$5)/1000)</f>
        <v>3</v>
      </c>
      <c r="F14" s="117">
        <f>(SUMIFS('All Transfers'!$P$11:$P$2999,'All Transfers'!$H$11:$H$2999,'Destination Plate'!$B14 &amp; 'Destination Plate'!F$5)/1000)</f>
        <v>3</v>
      </c>
      <c r="G14" s="117">
        <f>(SUMIFS('All Transfers'!$P$11:$P$2999,'All Transfers'!$H$11:$H$2999,'Destination Plate'!$B14 &amp; 'Destination Plate'!G$5)/1000)</f>
        <v>3</v>
      </c>
      <c r="H14" s="117">
        <f>(SUMIFS('All Transfers'!$P$11:$P$2999,'All Transfers'!$H$11:$H$2999,'Destination Plate'!$B14 &amp; 'Destination Plate'!H$5)/1000)</f>
        <v>3</v>
      </c>
      <c r="I14" s="117">
        <f>(SUMIFS('All Transfers'!$P$11:$P$2999,'All Transfers'!$H$11:$H$2999,'Destination Plate'!$B14 &amp; 'Destination Plate'!I$5)/1000)</f>
        <v>3</v>
      </c>
      <c r="J14" s="117">
        <f>(SUMIFS('All Transfers'!$P$11:$P$2999,'All Transfers'!$H$11:$H$2999,'Destination Plate'!$B14 &amp; 'Destination Plate'!J$5)/1000)</f>
        <v>3</v>
      </c>
      <c r="K14" s="117">
        <f>(SUMIFS('All Transfers'!$P$11:$P$2999,'All Transfers'!$H$11:$H$2999,'Destination Plate'!$B14 &amp; 'Destination Plate'!K$5)/1000)</f>
        <v>3</v>
      </c>
      <c r="L14" s="117">
        <f>(SUMIFS('All Transfers'!$P$11:$P$2999,'All Transfers'!$H$11:$H$2999,'Destination Plate'!$B14 &amp; 'Destination Plate'!L$5)/1000)</f>
        <v>3</v>
      </c>
      <c r="M14" s="117">
        <f>(SUMIFS('All Transfers'!$P$11:$P$2999,'All Transfers'!$H$11:$H$2999,'Destination Plate'!$B14 &amp; 'Destination Plate'!M$5)/1000)</f>
        <v>3</v>
      </c>
      <c r="N14" s="117">
        <f>(SUMIFS('All Transfers'!$P$11:$P$2999,'All Transfers'!$H$11:$H$2999,'Destination Plate'!$B14 &amp; 'Destination Plate'!N$5)/1000)</f>
        <v>3</v>
      </c>
      <c r="O14" s="117">
        <f>(SUMIFS('All Transfers'!$P$11:$P$2999,'All Transfers'!$H$11:$H$2999,'Destination Plate'!$B14 &amp; 'Destination Plate'!O$5)/1000)</f>
        <v>3</v>
      </c>
      <c r="P14" s="117">
        <f>(SUMIFS('All Transfers'!$P$11:$P$2999,'All Transfers'!$H$11:$H$2999,'Destination Plate'!$B14 &amp; 'Destination Plate'!P$5)/1000)</f>
        <v>3</v>
      </c>
      <c r="Q14" s="117">
        <f>(SUMIFS('All Transfers'!$P$11:$P$2999,'All Transfers'!$H$11:$H$2999,'Destination Plate'!$B14 &amp; 'Destination Plate'!Q$5)/1000)</f>
        <v>3</v>
      </c>
      <c r="R14" s="117">
        <f>(SUMIFS('All Transfers'!$P$11:$P$2999,'All Transfers'!$H$11:$H$2999,'Destination Plate'!$B14 &amp; 'Destination Plate'!R$5)/1000)</f>
        <v>3</v>
      </c>
      <c r="S14" s="117">
        <f>(SUMIFS('All Transfers'!$P$11:$P$2999,'All Transfers'!$H$11:$H$2999,'Destination Plate'!$B14 &amp; 'Destination Plate'!S$5)/1000)</f>
        <v>0</v>
      </c>
      <c r="T14" s="117">
        <f>(SUMIFS('All Transfers'!$P$11:$P$2999,'All Transfers'!$H$11:$H$2999,'Destination Plate'!$B14 &amp; 'Destination Plate'!T$5)/1000)</f>
        <v>3</v>
      </c>
      <c r="U14" s="117">
        <f>(SUMIFS('All Transfers'!$P$11:$P$2999,'All Transfers'!$H$11:$H$2999,'Destination Plate'!$B14 &amp; 'Destination Plate'!U$5)/1000)</f>
        <v>3</v>
      </c>
      <c r="V14" s="117">
        <f>(SUMIFS('All Transfers'!$P$11:$P$2999,'All Transfers'!$H$11:$H$2999,'Destination Plate'!$B14 &amp; 'Destination Plate'!V$5)/1000)</f>
        <v>3</v>
      </c>
      <c r="W14" s="117">
        <f>(SUMIFS('All Transfers'!$P$11:$P$2999,'All Transfers'!$H$11:$H$2999,'Destination Plate'!$B14 &amp; 'Destination Plate'!W$5)/1000)</f>
        <v>3</v>
      </c>
      <c r="X14" s="117">
        <f>(SUMIFS('All Transfers'!$P$11:$P$2999,'All Transfers'!$H$11:$H$2999,'Destination Plate'!$B14 &amp; 'Destination Plate'!X$5)/1000)</f>
        <v>0</v>
      </c>
      <c r="Y14" s="117">
        <f>(SUMIFS('All Transfers'!$P$11:$P$2999,'All Transfers'!$H$11:$H$2999,'Destination Plate'!$B14 &amp; 'Destination Plate'!Y$5)/1000)</f>
        <v>3</v>
      </c>
      <c r="Z14" s="117">
        <f>(SUMIFS('All Transfers'!$P$11:$P$2999,'All Transfers'!$H$11:$H$2999,'Destination Plate'!$B14 &amp; 'Destination Plate'!Z$5)/1000)</f>
        <v>3</v>
      </c>
      <c r="AA14" s="5"/>
      <c r="AB14" s="5"/>
      <c r="AC14" s="95"/>
      <c r="AD14" s="95"/>
      <c r="AE14" s="95"/>
      <c r="AF14" s="95"/>
    </row>
    <row r="15" spans="1:32">
      <c r="A15" s="94"/>
      <c r="B15" s="93" t="s">
        <v>9</v>
      </c>
      <c r="C15" s="117">
        <f>(SUMIFS('All Transfers'!$P$11:$P$2999,'All Transfers'!$H$11:$H$2999,'Destination Plate'!$B15 &amp; 'Destination Plate'!C$5)/1000)</f>
        <v>3</v>
      </c>
      <c r="D15" s="117">
        <f>(SUMIFS('All Transfers'!$P$11:$P$2999,'All Transfers'!$H$11:$H$2999,'Destination Plate'!$B15 &amp; 'Destination Plate'!D$5)/1000)</f>
        <v>3</v>
      </c>
      <c r="E15" s="117">
        <f>(SUMIFS('All Transfers'!$P$11:$P$2999,'All Transfers'!$H$11:$H$2999,'Destination Plate'!$B15 &amp; 'Destination Plate'!E$5)/1000)</f>
        <v>3</v>
      </c>
      <c r="F15" s="117">
        <f>(SUMIFS('All Transfers'!$P$11:$P$2999,'All Transfers'!$H$11:$H$2999,'Destination Plate'!$B15 &amp; 'Destination Plate'!F$5)/1000)</f>
        <v>3</v>
      </c>
      <c r="G15" s="117">
        <f>(SUMIFS('All Transfers'!$P$11:$P$2999,'All Transfers'!$H$11:$H$2999,'Destination Plate'!$B15 &amp; 'Destination Plate'!G$5)/1000)</f>
        <v>3</v>
      </c>
      <c r="H15" s="117">
        <f>(SUMIFS('All Transfers'!$P$11:$P$2999,'All Transfers'!$H$11:$H$2999,'Destination Plate'!$B15 &amp; 'Destination Plate'!H$5)/1000)</f>
        <v>3</v>
      </c>
      <c r="I15" s="117">
        <f>(SUMIFS('All Transfers'!$P$11:$P$2999,'All Transfers'!$H$11:$H$2999,'Destination Plate'!$B15 &amp; 'Destination Plate'!I$5)/1000)</f>
        <v>3</v>
      </c>
      <c r="J15" s="117">
        <f>(SUMIFS('All Transfers'!$P$11:$P$2999,'All Transfers'!$H$11:$H$2999,'Destination Plate'!$B15 &amp; 'Destination Plate'!J$5)/1000)</f>
        <v>3</v>
      </c>
      <c r="K15" s="117">
        <f>(SUMIFS('All Transfers'!$P$11:$P$2999,'All Transfers'!$H$11:$H$2999,'Destination Plate'!$B15 &amp; 'Destination Plate'!K$5)/1000)</f>
        <v>3</v>
      </c>
      <c r="L15" s="117">
        <f>(SUMIFS('All Transfers'!$P$11:$P$2999,'All Transfers'!$H$11:$H$2999,'Destination Plate'!$B15 &amp; 'Destination Plate'!L$5)/1000)</f>
        <v>3</v>
      </c>
      <c r="M15" s="117">
        <f>(SUMIFS('All Transfers'!$P$11:$P$2999,'All Transfers'!$H$11:$H$2999,'Destination Plate'!$B15 &amp; 'Destination Plate'!M$5)/1000)</f>
        <v>3</v>
      </c>
      <c r="N15" s="117">
        <f>(SUMIFS('All Transfers'!$P$11:$P$2999,'All Transfers'!$H$11:$H$2999,'Destination Plate'!$B15 &amp; 'Destination Plate'!N$5)/1000)</f>
        <v>3</v>
      </c>
      <c r="O15" s="117">
        <f>(SUMIFS('All Transfers'!$P$11:$P$2999,'All Transfers'!$H$11:$H$2999,'Destination Plate'!$B15 &amp; 'Destination Plate'!O$5)/1000)</f>
        <v>3</v>
      </c>
      <c r="P15" s="117">
        <f>(SUMIFS('All Transfers'!$P$11:$P$2999,'All Transfers'!$H$11:$H$2999,'Destination Plate'!$B15 &amp; 'Destination Plate'!P$5)/1000)</f>
        <v>3</v>
      </c>
      <c r="Q15" s="117">
        <f>(SUMIFS('All Transfers'!$P$11:$P$2999,'All Transfers'!$H$11:$H$2999,'Destination Plate'!$B15 &amp; 'Destination Plate'!Q$5)/1000)</f>
        <v>3</v>
      </c>
      <c r="R15" s="117">
        <f>(SUMIFS('All Transfers'!$P$11:$P$2999,'All Transfers'!$H$11:$H$2999,'Destination Plate'!$B15 &amp; 'Destination Plate'!R$5)/1000)</f>
        <v>3</v>
      </c>
      <c r="S15" s="117">
        <f>(SUMIFS('All Transfers'!$P$11:$P$2999,'All Transfers'!$H$11:$H$2999,'Destination Plate'!$B15 &amp; 'Destination Plate'!S$5)/1000)</f>
        <v>0</v>
      </c>
      <c r="T15" s="117">
        <f>(SUMIFS('All Transfers'!$P$11:$P$2999,'All Transfers'!$H$11:$H$2999,'Destination Plate'!$B15 &amp; 'Destination Plate'!T$5)/1000)</f>
        <v>3</v>
      </c>
      <c r="U15" s="117">
        <f>(SUMIFS('All Transfers'!$P$11:$P$2999,'All Transfers'!$H$11:$H$2999,'Destination Plate'!$B15 &amp; 'Destination Plate'!U$5)/1000)</f>
        <v>3</v>
      </c>
      <c r="V15" s="117">
        <f>(SUMIFS('All Transfers'!$P$11:$P$2999,'All Transfers'!$H$11:$H$2999,'Destination Plate'!$B15 &amp; 'Destination Plate'!V$5)/1000)</f>
        <v>3</v>
      </c>
      <c r="W15" s="117">
        <f>(SUMIFS('All Transfers'!$P$11:$P$2999,'All Transfers'!$H$11:$H$2999,'Destination Plate'!$B15 &amp; 'Destination Plate'!W$5)/1000)</f>
        <v>3</v>
      </c>
      <c r="X15" s="117">
        <f>(SUMIFS('All Transfers'!$P$11:$P$2999,'All Transfers'!$H$11:$H$2999,'Destination Plate'!$B15 &amp; 'Destination Plate'!X$5)/1000)</f>
        <v>0</v>
      </c>
      <c r="Y15" s="117">
        <f>(SUMIFS('All Transfers'!$P$11:$P$2999,'All Transfers'!$H$11:$H$2999,'Destination Plate'!$B15 &amp; 'Destination Plate'!Y$5)/1000)</f>
        <v>3</v>
      </c>
      <c r="Z15" s="117">
        <f>(SUMIFS('All Transfers'!$P$11:$P$2999,'All Transfers'!$H$11:$H$2999,'Destination Plate'!$B15 &amp; 'Destination Plate'!Z$5)/1000)</f>
        <v>3</v>
      </c>
      <c r="AA15" s="5"/>
      <c r="AB15" s="5"/>
      <c r="AC15" s="95"/>
      <c r="AD15" s="95"/>
      <c r="AE15" s="95"/>
      <c r="AF15" s="95"/>
    </row>
    <row r="16" spans="1:32">
      <c r="A16" s="94"/>
      <c r="B16" s="93" t="s">
        <v>10</v>
      </c>
      <c r="C16" s="117">
        <f>(SUMIFS('All Transfers'!$P$11:$P$2999,'All Transfers'!$H$11:$H$2999,'Destination Plate'!$B16 &amp; 'Destination Plate'!C$5)/1000)</f>
        <v>3</v>
      </c>
      <c r="D16" s="117">
        <f>(SUMIFS('All Transfers'!$P$11:$P$2999,'All Transfers'!$H$11:$H$2999,'Destination Plate'!$B16 &amp; 'Destination Plate'!D$5)/1000)</f>
        <v>3</v>
      </c>
      <c r="E16" s="117">
        <f>(SUMIFS('All Transfers'!$P$11:$P$2999,'All Transfers'!$H$11:$H$2999,'Destination Plate'!$B16 &amp; 'Destination Plate'!E$5)/1000)</f>
        <v>3</v>
      </c>
      <c r="F16" s="117">
        <f>(SUMIFS('All Transfers'!$P$11:$P$2999,'All Transfers'!$H$11:$H$2999,'Destination Plate'!$B16 &amp; 'Destination Plate'!F$5)/1000)</f>
        <v>3</v>
      </c>
      <c r="G16" s="117">
        <f>(SUMIFS('All Transfers'!$P$11:$P$2999,'All Transfers'!$H$11:$H$2999,'Destination Plate'!$B16 &amp; 'Destination Plate'!G$5)/1000)</f>
        <v>3</v>
      </c>
      <c r="H16" s="117">
        <f>(SUMIFS('All Transfers'!$P$11:$P$2999,'All Transfers'!$H$11:$H$2999,'Destination Plate'!$B16 &amp; 'Destination Plate'!H$5)/1000)</f>
        <v>3</v>
      </c>
      <c r="I16" s="117">
        <f>(SUMIFS('All Transfers'!$P$11:$P$2999,'All Transfers'!$H$11:$H$2999,'Destination Plate'!$B16 &amp; 'Destination Plate'!I$5)/1000)</f>
        <v>3</v>
      </c>
      <c r="J16" s="117">
        <f>(SUMIFS('All Transfers'!$P$11:$P$2999,'All Transfers'!$H$11:$H$2999,'Destination Plate'!$B16 &amp; 'Destination Plate'!J$5)/1000)</f>
        <v>3</v>
      </c>
      <c r="K16" s="117">
        <f>(SUMIFS('All Transfers'!$P$11:$P$2999,'All Transfers'!$H$11:$H$2999,'Destination Plate'!$B16 &amp; 'Destination Plate'!K$5)/1000)</f>
        <v>3</v>
      </c>
      <c r="L16" s="117">
        <f>(SUMIFS('All Transfers'!$P$11:$P$2999,'All Transfers'!$H$11:$H$2999,'Destination Plate'!$B16 &amp; 'Destination Plate'!L$5)/1000)</f>
        <v>3</v>
      </c>
      <c r="M16" s="117">
        <f>(SUMIFS('All Transfers'!$P$11:$P$2999,'All Transfers'!$H$11:$H$2999,'Destination Plate'!$B16 &amp; 'Destination Plate'!M$5)/1000)</f>
        <v>3</v>
      </c>
      <c r="N16" s="117">
        <f>(SUMIFS('All Transfers'!$P$11:$P$2999,'All Transfers'!$H$11:$H$2999,'Destination Plate'!$B16 &amp; 'Destination Plate'!N$5)/1000)</f>
        <v>3</v>
      </c>
      <c r="O16" s="117">
        <f>(SUMIFS('All Transfers'!$P$11:$P$2999,'All Transfers'!$H$11:$H$2999,'Destination Plate'!$B16 &amp; 'Destination Plate'!O$5)/1000)</f>
        <v>3</v>
      </c>
      <c r="P16" s="117">
        <f>(SUMIFS('All Transfers'!$P$11:$P$2999,'All Transfers'!$H$11:$H$2999,'Destination Plate'!$B16 &amp; 'Destination Plate'!P$5)/1000)</f>
        <v>3</v>
      </c>
      <c r="Q16" s="117">
        <f>(SUMIFS('All Transfers'!$P$11:$P$2999,'All Transfers'!$H$11:$H$2999,'Destination Plate'!$B16 &amp; 'Destination Plate'!Q$5)/1000)</f>
        <v>3</v>
      </c>
      <c r="R16" s="117">
        <f>(SUMIFS('All Transfers'!$P$11:$P$2999,'All Transfers'!$H$11:$H$2999,'Destination Plate'!$B16 &amp; 'Destination Plate'!R$5)/1000)</f>
        <v>3</v>
      </c>
      <c r="S16" s="117">
        <f>(SUMIFS('All Transfers'!$P$11:$P$2999,'All Transfers'!$H$11:$H$2999,'Destination Plate'!$B16 &amp; 'Destination Plate'!S$5)/1000)</f>
        <v>0</v>
      </c>
      <c r="T16" s="117">
        <f>(SUMIFS('All Transfers'!$P$11:$P$2999,'All Transfers'!$H$11:$H$2999,'Destination Plate'!$B16 &amp; 'Destination Plate'!T$5)/1000)</f>
        <v>3</v>
      </c>
      <c r="U16" s="117">
        <f>(SUMIFS('All Transfers'!$P$11:$P$2999,'All Transfers'!$H$11:$H$2999,'Destination Plate'!$B16 &amp; 'Destination Plate'!U$5)/1000)</f>
        <v>3</v>
      </c>
      <c r="V16" s="117">
        <f>(SUMIFS('All Transfers'!$P$11:$P$2999,'All Transfers'!$H$11:$H$2999,'Destination Plate'!$B16 &amp; 'Destination Plate'!V$5)/1000)</f>
        <v>3</v>
      </c>
      <c r="W16" s="117">
        <f>(SUMIFS('All Transfers'!$P$11:$P$2999,'All Transfers'!$H$11:$H$2999,'Destination Plate'!$B16 &amp; 'Destination Plate'!W$5)/1000)</f>
        <v>3</v>
      </c>
      <c r="X16" s="117">
        <f>(SUMIFS('All Transfers'!$P$11:$P$2999,'All Transfers'!$H$11:$H$2999,'Destination Plate'!$B16 &amp; 'Destination Plate'!X$5)/1000)</f>
        <v>0</v>
      </c>
      <c r="Y16" s="117">
        <f>(SUMIFS('All Transfers'!$P$11:$P$2999,'All Transfers'!$H$11:$H$2999,'Destination Plate'!$B16 &amp; 'Destination Plate'!Y$5)/1000)</f>
        <v>3</v>
      </c>
      <c r="Z16" s="117">
        <f>(SUMIFS('All Transfers'!$P$11:$P$2999,'All Transfers'!$H$11:$H$2999,'Destination Plate'!$B16 &amp; 'Destination Plate'!Z$5)/1000)</f>
        <v>3</v>
      </c>
      <c r="AA16" s="5"/>
      <c r="AB16" s="5"/>
      <c r="AC16" s="95"/>
      <c r="AD16" s="95"/>
      <c r="AE16" s="95"/>
      <c r="AF16" s="95"/>
    </row>
    <row r="17" spans="1:32">
      <c r="A17" s="94"/>
      <c r="B17" s="93" t="s">
        <v>11</v>
      </c>
      <c r="C17" s="117">
        <f>(SUMIFS('All Transfers'!$P$11:$P$2999,'All Transfers'!$H$11:$H$2999,'Destination Plate'!$B17 &amp; 'Destination Plate'!C$5)/1000)</f>
        <v>3</v>
      </c>
      <c r="D17" s="117">
        <f>(SUMIFS('All Transfers'!$P$11:$P$2999,'All Transfers'!$H$11:$H$2999,'Destination Plate'!$B17 &amp; 'Destination Plate'!D$5)/1000)</f>
        <v>3</v>
      </c>
      <c r="E17" s="117">
        <f>(SUMIFS('All Transfers'!$P$11:$P$2999,'All Transfers'!$H$11:$H$2999,'Destination Plate'!$B17 &amp; 'Destination Plate'!E$5)/1000)</f>
        <v>3</v>
      </c>
      <c r="F17" s="117">
        <f>(SUMIFS('All Transfers'!$P$11:$P$2999,'All Transfers'!$H$11:$H$2999,'Destination Plate'!$B17 &amp; 'Destination Plate'!F$5)/1000)</f>
        <v>3</v>
      </c>
      <c r="G17" s="117">
        <f>(SUMIFS('All Transfers'!$P$11:$P$2999,'All Transfers'!$H$11:$H$2999,'Destination Plate'!$B17 &amp; 'Destination Plate'!G$5)/1000)</f>
        <v>3</v>
      </c>
      <c r="H17" s="117">
        <f>(SUMIFS('All Transfers'!$P$11:$P$2999,'All Transfers'!$H$11:$H$2999,'Destination Plate'!$B17 &amp; 'Destination Plate'!H$5)/1000)</f>
        <v>3</v>
      </c>
      <c r="I17" s="117">
        <f>(SUMIFS('All Transfers'!$P$11:$P$2999,'All Transfers'!$H$11:$H$2999,'Destination Plate'!$B17 &amp; 'Destination Plate'!I$5)/1000)</f>
        <v>3</v>
      </c>
      <c r="J17" s="117">
        <f>(SUMIFS('All Transfers'!$P$11:$P$2999,'All Transfers'!$H$11:$H$2999,'Destination Plate'!$B17 &amp; 'Destination Plate'!J$5)/1000)</f>
        <v>3</v>
      </c>
      <c r="K17" s="117">
        <f>(SUMIFS('All Transfers'!$P$11:$P$2999,'All Transfers'!$H$11:$H$2999,'Destination Plate'!$B17 &amp; 'Destination Plate'!K$5)/1000)</f>
        <v>3</v>
      </c>
      <c r="L17" s="117">
        <f>(SUMIFS('All Transfers'!$P$11:$P$2999,'All Transfers'!$H$11:$H$2999,'Destination Plate'!$B17 &amp; 'Destination Plate'!L$5)/1000)</f>
        <v>3</v>
      </c>
      <c r="M17" s="117">
        <f>(SUMIFS('All Transfers'!$P$11:$P$2999,'All Transfers'!$H$11:$H$2999,'Destination Plate'!$B17 &amp; 'Destination Plate'!M$5)/1000)</f>
        <v>3</v>
      </c>
      <c r="N17" s="117">
        <f>(SUMIFS('All Transfers'!$P$11:$P$2999,'All Transfers'!$H$11:$H$2999,'Destination Plate'!$B17 &amp; 'Destination Plate'!N$5)/1000)</f>
        <v>3</v>
      </c>
      <c r="O17" s="117">
        <f>(SUMIFS('All Transfers'!$P$11:$P$2999,'All Transfers'!$H$11:$H$2999,'Destination Plate'!$B17 &amp; 'Destination Plate'!O$5)/1000)</f>
        <v>3</v>
      </c>
      <c r="P17" s="117">
        <f>(SUMIFS('All Transfers'!$P$11:$P$2999,'All Transfers'!$H$11:$H$2999,'Destination Plate'!$B17 &amp; 'Destination Plate'!P$5)/1000)</f>
        <v>3</v>
      </c>
      <c r="Q17" s="117">
        <f>(SUMIFS('All Transfers'!$P$11:$P$2999,'All Transfers'!$H$11:$H$2999,'Destination Plate'!$B17 &amp; 'Destination Plate'!Q$5)/1000)</f>
        <v>3</v>
      </c>
      <c r="R17" s="117">
        <f>(SUMIFS('All Transfers'!$P$11:$P$2999,'All Transfers'!$H$11:$H$2999,'Destination Plate'!$B17 &amp; 'Destination Plate'!R$5)/1000)</f>
        <v>3</v>
      </c>
      <c r="S17" s="117">
        <f>(SUMIFS('All Transfers'!$P$11:$P$2999,'All Transfers'!$H$11:$H$2999,'Destination Plate'!$B17 &amp; 'Destination Plate'!S$5)/1000)</f>
        <v>0</v>
      </c>
      <c r="T17" s="117">
        <f>(SUMIFS('All Transfers'!$P$11:$P$2999,'All Transfers'!$H$11:$H$2999,'Destination Plate'!$B17 &amp; 'Destination Plate'!T$5)/1000)</f>
        <v>3</v>
      </c>
      <c r="U17" s="117">
        <f>(SUMIFS('All Transfers'!$P$11:$P$2999,'All Transfers'!$H$11:$H$2999,'Destination Plate'!$B17 &amp; 'Destination Plate'!U$5)/1000)</f>
        <v>3</v>
      </c>
      <c r="V17" s="117">
        <f>(SUMIFS('All Transfers'!$P$11:$P$2999,'All Transfers'!$H$11:$H$2999,'Destination Plate'!$B17 &amp; 'Destination Plate'!V$5)/1000)</f>
        <v>3</v>
      </c>
      <c r="W17" s="117">
        <f>(SUMIFS('All Transfers'!$P$11:$P$2999,'All Transfers'!$H$11:$H$2999,'Destination Plate'!$B17 &amp; 'Destination Plate'!W$5)/1000)</f>
        <v>3</v>
      </c>
      <c r="X17" s="117">
        <f>(SUMIFS('All Transfers'!$P$11:$P$2999,'All Transfers'!$H$11:$H$2999,'Destination Plate'!$B17 &amp; 'Destination Plate'!X$5)/1000)</f>
        <v>0</v>
      </c>
      <c r="Y17" s="117">
        <f>(SUMIFS('All Transfers'!$P$11:$P$2999,'All Transfers'!$H$11:$H$2999,'Destination Plate'!$B17 &amp; 'Destination Plate'!Y$5)/1000)</f>
        <v>3</v>
      </c>
      <c r="Z17" s="117">
        <f>(SUMIFS('All Transfers'!$P$11:$P$2999,'All Transfers'!$H$11:$H$2999,'Destination Plate'!$B17 &amp; 'Destination Plate'!Z$5)/1000)</f>
        <v>3</v>
      </c>
      <c r="AA17" s="5"/>
      <c r="AB17" s="5"/>
      <c r="AC17" s="95"/>
      <c r="AD17" s="95"/>
      <c r="AE17" s="95"/>
      <c r="AF17" s="95"/>
    </row>
    <row r="18" spans="1:32">
      <c r="A18" s="94"/>
      <c r="B18" s="93" t="s">
        <v>12</v>
      </c>
      <c r="C18" s="117">
        <f>(SUMIFS('All Transfers'!$P$11:$P$2999,'All Transfers'!$H$11:$H$2999,'Destination Plate'!$B18 &amp; 'Destination Plate'!C$5)/1000)</f>
        <v>3</v>
      </c>
      <c r="D18" s="117">
        <f>(SUMIFS('All Transfers'!$P$11:$P$2999,'All Transfers'!$H$11:$H$2999,'Destination Plate'!$B18 &amp; 'Destination Plate'!D$5)/1000)</f>
        <v>3</v>
      </c>
      <c r="E18" s="117">
        <f>(SUMIFS('All Transfers'!$P$11:$P$2999,'All Transfers'!$H$11:$H$2999,'Destination Plate'!$B18 &amp; 'Destination Plate'!E$5)/1000)</f>
        <v>3</v>
      </c>
      <c r="F18" s="117">
        <f>(SUMIFS('All Transfers'!$P$11:$P$2999,'All Transfers'!$H$11:$H$2999,'Destination Plate'!$B18 &amp; 'Destination Plate'!F$5)/1000)</f>
        <v>3</v>
      </c>
      <c r="G18" s="117">
        <f>(SUMIFS('All Transfers'!$P$11:$P$2999,'All Transfers'!$H$11:$H$2999,'Destination Plate'!$B18 &amp; 'Destination Plate'!G$5)/1000)</f>
        <v>3</v>
      </c>
      <c r="H18" s="117">
        <f>(SUMIFS('All Transfers'!$P$11:$P$2999,'All Transfers'!$H$11:$H$2999,'Destination Plate'!$B18 &amp; 'Destination Plate'!H$5)/1000)</f>
        <v>3</v>
      </c>
      <c r="I18" s="117">
        <f>(SUMIFS('All Transfers'!$P$11:$P$2999,'All Transfers'!$H$11:$H$2999,'Destination Plate'!$B18 &amp; 'Destination Plate'!I$5)/1000)</f>
        <v>3</v>
      </c>
      <c r="J18" s="117">
        <f>(SUMIFS('All Transfers'!$P$11:$P$2999,'All Transfers'!$H$11:$H$2999,'Destination Plate'!$B18 &amp; 'Destination Plate'!J$5)/1000)</f>
        <v>3</v>
      </c>
      <c r="K18" s="117">
        <f>(SUMIFS('All Transfers'!$P$11:$P$2999,'All Transfers'!$H$11:$H$2999,'Destination Plate'!$B18 &amp; 'Destination Plate'!K$5)/1000)</f>
        <v>3</v>
      </c>
      <c r="L18" s="117">
        <f>(SUMIFS('All Transfers'!$P$11:$P$2999,'All Transfers'!$H$11:$H$2999,'Destination Plate'!$B18 &amp; 'Destination Plate'!L$5)/1000)</f>
        <v>3</v>
      </c>
      <c r="M18" s="117">
        <f>(SUMIFS('All Transfers'!$P$11:$P$2999,'All Transfers'!$H$11:$H$2999,'Destination Plate'!$B18 &amp; 'Destination Plate'!M$5)/1000)</f>
        <v>3</v>
      </c>
      <c r="N18" s="117">
        <f>(SUMIFS('All Transfers'!$P$11:$P$2999,'All Transfers'!$H$11:$H$2999,'Destination Plate'!$B18 &amp; 'Destination Plate'!N$5)/1000)</f>
        <v>3</v>
      </c>
      <c r="O18" s="117">
        <f>(SUMIFS('All Transfers'!$P$11:$P$2999,'All Transfers'!$H$11:$H$2999,'Destination Plate'!$B18 &amp; 'Destination Plate'!O$5)/1000)</f>
        <v>3</v>
      </c>
      <c r="P18" s="117">
        <f>(SUMIFS('All Transfers'!$P$11:$P$2999,'All Transfers'!$H$11:$H$2999,'Destination Plate'!$B18 &amp; 'Destination Plate'!P$5)/1000)</f>
        <v>3</v>
      </c>
      <c r="Q18" s="117">
        <f>(SUMIFS('All Transfers'!$P$11:$P$2999,'All Transfers'!$H$11:$H$2999,'Destination Plate'!$B18 &amp; 'Destination Plate'!Q$5)/1000)</f>
        <v>3</v>
      </c>
      <c r="R18" s="117">
        <f>(SUMIFS('All Transfers'!$P$11:$P$2999,'All Transfers'!$H$11:$H$2999,'Destination Plate'!$B18 &amp; 'Destination Plate'!R$5)/1000)</f>
        <v>3</v>
      </c>
      <c r="S18" s="117">
        <f>(SUMIFS('All Transfers'!$P$11:$P$2999,'All Transfers'!$H$11:$H$2999,'Destination Plate'!$B18 &amp; 'Destination Plate'!S$5)/1000)</f>
        <v>0</v>
      </c>
      <c r="T18" s="117">
        <f>(SUMIFS('All Transfers'!$P$11:$P$2999,'All Transfers'!$H$11:$H$2999,'Destination Plate'!$B18 &amp; 'Destination Plate'!T$5)/1000)</f>
        <v>3</v>
      </c>
      <c r="U18" s="117">
        <f>(SUMIFS('All Transfers'!$P$11:$P$2999,'All Transfers'!$H$11:$H$2999,'Destination Plate'!$B18 &amp; 'Destination Plate'!U$5)/1000)</f>
        <v>3</v>
      </c>
      <c r="V18" s="117">
        <f>(SUMIFS('All Transfers'!$P$11:$P$2999,'All Transfers'!$H$11:$H$2999,'Destination Plate'!$B18 &amp; 'Destination Plate'!V$5)/1000)</f>
        <v>3</v>
      </c>
      <c r="W18" s="117">
        <f>(SUMIFS('All Transfers'!$P$11:$P$2999,'All Transfers'!$H$11:$H$2999,'Destination Plate'!$B18 &amp; 'Destination Plate'!W$5)/1000)</f>
        <v>3</v>
      </c>
      <c r="X18" s="117">
        <f>(SUMIFS('All Transfers'!$P$11:$P$2999,'All Transfers'!$H$11:$H$2999,'Destination Plate'!$B18 &amp; 'Destination Plate'!X$5)/1000)</f>
        <v>0</v>
      </c>
      <c r="Y18" s="117">
        <f>(SUMIFS('All Transfers'!$P$11:$P$2999,'All Transfers'!$H$11:$H$2999,'Destination Plate'!$B18 &amp; 'Destination Plate'!Y$5)/1000)</f>
        <v>3</v>
      </c>
      <c r="Z18" s="117">
        <f>(SUMIFS('All Transfers'!$P$11:$P$2999,'All Transfers'!$H$11:$H$2999,'Destination Plate'!$B18 &amp; 'Destination Plate'!Z$5)/1000)</f>
        <v>3</v>
      </c>
      <c r="AA18" s="5"/>
      <c r="AB18" s="5"/>
      <c r="AC18" s="95"/>
      <c r="AD18" s="95"/>
      <c r="AE18" s="95"/>
      <c r="AF18" s="95"/>
    </row>
    <row r="19" spans="1:32">
      <c r="A19" s="94"/>
      <c r="B19" s="93" t="s">
        <v>13</v>
      </c>
      <c r="C19" s="117">
        <f>(SUMIFS('All Transfers'!$P$11:$P$2999,'All Transfers'!$H$11:$H$2999,'Destination Plate'!$B19 &amp; 'Destination Plate'!C$5)/1000)</f>
        <v>3</v>
      </c>
      <c r="D19" s="117">
        <f>(SUMIFS('All Transfers'!$P$11:$P$2999,'All Transfers'!$H$11:$H$2999,'Destination Plate'!$B19 &amp; 'Destination Plate'!D$5)/1000)</f>
        <v>3</v>
      </c>
      <c r="E19" s="117">
        <f>(SUMIFS('All Transfers'!$P$11:$P$2999,'All Transfers'!$H$11:$H$2999,'Destination Plate'!$B19 &amp; 'Destination Plate'!E$5)/1000)</f>
        <v>3</v>
      </c>
      <c r="F19" s="117">
        <f>(SUMIFS('All Transfers'!$P$11:$P$2999,'All Transfers'!$H$11:$H$2999,'Destination Plate'!$B19 &amp; 'Destination Plate'!F$5)/1000)</f>
        <v>3</v>
      </c>
      <c r="G19" s="117">
        <f>(SUMIFS('All Transfers'!$P$11:$P$2999,'All Transfers'!$H$11:$H$2999,'Destination Plate'!$B19 &amp; 'Destination Plate'!G$5)/1000)</f>
        <v>3</v>
      </c>
      <c r="H19" s="117">
        <f>(SUMIFS('All Transfers'!$P$11:$P$2999,'All Transfers'!$H$11:$H$2999,'Destination Plate'!$B19 &amp; 'Destination Plate'!H$5)/1000)</f>
        <v>3</v>
      </c>
      <c r="I19" s="117">
        <f>(SUMIFS('All Transfers'!$P$11:$P$2999,'All Transfers'!$H$11:$H$2999,'Destination Plate'!$B19 &amp; 'Destination Plate'!I$5)/1000)</f>
        <v>3</v>
      </c>
      <c r="J19" s="117">
        <f>(SUMIFS('All Transfers'!$P$11:$P$2999,'All Transfers'!$H$11:$H$2999,'Destination Plate'!$B19 &amp; 'Destination Plate'!J$5)/1000)</f>
        <v>3</v>
      </c>
      <c r="K19" s="117">
        <f>(SUMIFS('All Transfers'!$P$11:$P$2999,'All Transfers'!$H$11:$H$2999,'Destination Plate'!$B19 &amp; 'Destination Plate'!K$5)/1000)</f>
        <v>3</v>
      </c>
      <c r="L19" s="117">
        <f>(SUMIFS('All Transfers'!$P$11:$P$2999,'All Transfers'!$H$11:$H$2999,'Destination Plate'!$B19 &amp; 'Destination Plate'!L$5)/1000)</f>
        <v>3</v>
      </c>
      <c r="M19" s="117">
        <f>(SUMIFS('All Transfers'!$P$11:$P$2999,'All Transfers'!$H$11:$H$2999,'Destination Plate'!$B19 &amp; 'Destination Plate'!M$5)/1000)</f>
        <v>3</v>
      </c>
      <c r="N19" s="117">
        <f>(SUMIFS('All Transfers'!$P$11:$P$2999,'All Transfers'!$H$11:$H$2999,'Destination Plate'!$B19 &amp; 'Destination Plate'!N$5)/1000)</f>
        <v>3</v>
      </c>
      <c r="O19" s="117">
        <f>(SUMIFS('All Transfers'!$P$11:$P$2999,'All Transfers'!$H$11:$H$2999,'Destination Plate'!$B19 &amp; 'Destination Plate'!O$5)/1000)</f>
        <v>3</v>
      </c>
      <c r="P19" s="117">
        <f>(SUMIFS('All Transfers'!$P$11:$P$2999,'All Transfers'!$H$11:$H$2999,'Destination Plate'!$B19 &amp; 'Destination Plate'!P$5)/1000)</f>
        <v>3</v>
      </c>
      <c r="Q19" s="117">
        <f>(SUMIFS('All Transfers'!$P$11:$P$2999,'All Transfers'!$H$11:$H$2999,'Destination Plate'!$B19 &amp; 'Destination Plate'!Q$5)/1000)</f>
        <v>3</v>
      </c>
      <c r="R19" s="117">
        <f>(SUMIFS('All Transfers'!$P$11:$P$2999,'All Transfers'!$H$11:$H$2999,'Destination Plate'!$B19 &amp; 'Destination Plate'!R$5)/1000)</f>
        <v>3</v>
      </c>
      <c r="S19" s="117">
        <f>(SUMIFS('All Transfers'!$P$11:$P$2999,'All Transfers'!$H$11:$H$2999,'Destination Plate'!$B19 &amp; 'Destination Plate'!S$5)/1000)</f>
        <v>0</v>
      </c>
      <c r="T19" s="117">
        <f>(SUMIFS('All Transfers'!$P$11:$P$2999,'All Transfers'!$H$11:$H$2999,'Destination Plate'!$B19 &amp; 'Destination Plate'!T$5)/1000)</f>
        <v>3</v>
      </c>
      <c r="U19" s="117">
        <f>(SUMIFS('All Transfers'!$P$11:$P$2999,'All Transfers'!$H$11:$H$2999,'Destination Plate'!$B19 &amp; 'Destination Plate'!U$5)/1000)</f>
        <v>3</v>
      </c>
      <c r="V19" s="117">
        <f>(SUMIFS('All Transfers'!$P$11:$P$2999,'All Transfers'!$H$11:$H$2999,'Destination Plate'!$B19 &amp; 'Destination Plate'!V$5)/1000)</f>
        <v>3</v>
      </c>
      <c r="W19" s="117">
        <f>(SUMIFS('All Transfers'!$P$11:$P$2999,'All Transfers'!$H$11:$H$2999,'Destination Plate'!$B19 &amp; 'Destination Plate'!W$5)/1000)</f>
        <v>3</v>
      </c>
      <c r="X19" s="117">
        <f>(SUMIFS('All Transfers'!$P$11:$P$2999,'All Transfers'!$H$11:$H$2999,'Destination Plate'!$B19 &amp; 'Destination Plate'!X$5)/1000)</f>
        <v>0</v>
      </c>
      <c r="Y19" s="117">
        <f>(SUMIFS('All Transfers'!$P$11:$P$2999,'All Transfers'!$H$11:$H$2999,'Destination Plate'!$B19 &amp; 'Destination Plate'!Y$5)/1000)</f>
        <v>3</v>
      </c>
      <c r="Z19" s="117">
        <f>(SUMIFS('All Transfers'!$P$11:$P$2999,'All Transfers'!$H$11:$H$2999,'Destination Plate'!$B19 &amp; 'Destination Plate'!Z$5)/1000)</f>
        <v>3</v>
      </c>
      <c r="AA19" s="5"/>
      <c r="AB19" s="5"/>
      <c r="AC19" s="95"/>
      <c r="AD19" s="95"/>
      <c r="AE19" s="95"/>
      <c r="AF19" s="95"/>
    </row>
    <row r="20" spans="1:32">
      <c r="A20" s="94"/>
      <c r="B20" s="93" t="s">
        <v>14</v>
      </c>
      <c r="C20" s="117">
        <f>(SUMIFS('All Transfers'!$P$11:$P$2999,'All Transfers'!$H$11:$H$2999,'Destination Plate'!$B20 &amp; 'Destination Plate'!C$5)/1000)</f>
        <v>3</v>
      </c>
      <c r="D20" s="117">
        <f>(SUMIFS('All Transfers'!$P$11:$P$2999,'All Transfers'!$H$11:$H$2999,'Destination Plate'!$B20 &amp; 'Destination Plate'!D$5)/1000)</f>
        <v>3</v>
      </c>
      <c r="E20" s="117">
        <f>(SUMIFS('All Transfers'!$P$11:$P$2999,'All Transfers'!$H$11:$H$2999,'Destination Plate'!$B20 &amp; 'Destination Plate'!E$5)/1000)</f>
        <v>3</v>
      </c>
      <c r="F20" s="117">
        <f>(SUMIFS('All Transfers'!$P$11:$P$2999,'All Transfers'!$H$11:$H$2999,'Destination Plate'!$B20 &amp; 'Destination Plate'!F$5)/1000)</f>
        <v>3</v>
      </c>
      <c r="G20" s="117">
        <f>(SUMIFS('All Transfers'!$P$11:$P$2999,'All Transfers'!$H$11:$H$2999,'Destination Plate'!$B20 &amp; 'Destination Plate'!G$5)/1000)</f>
        <v>3</v>
      </c>
      <c r="H20" s="117">
        <f>(SUMIFS('All Transfers'!$P$11:$P$2999,'All Transfers'!$H$11:$H$2999,'Destination Plate'!$B20 &amp; 'Destination Plate'!H$5)/1000)</f>
        <v>3</v>
      </c>
      <c r="I20" s="117">
        <f>(SUMIFS('All Transfers'!$P$11:$P$2999,'All Transfers'!$H$11:$H$2999,'Destination Plate'!$B20 &amp; 'Destination Plate'!I$5)/1000)</f>
        <v>3</v>
      </c>
      <c r="J20" s="117">
        <f>(SUMIFS('All Transfers'!$P$11:$P$2999,'All Transfers'!$H$11:$H$2999,'Destination Plate'!$B20 &amp; 'Destination Plate'!J$5)/1000)</f>
        <v>3</v>
      </c>
      <c r="K20" s="117">
        <f>(SUMIFS('All Transfers'!$P$11:$P$2999,'All Transfers'!$H$11:$H$2999,'Destination Plate'!$B20 &amp; 'Destination Plate'!K$5)/1000)</f>
        <v>3</v>
      </c>
      <c r="L20" s="117">
        <f>(SUMIFS('All Transfers'!$P$11:$P$2999,'All Transfers'!$H$11:$H$2999,'Destination Plate'!$B20 &amp; 'Destination Plate'!L$5)/1000)</f>
        <v>3</v>
      </c>
      <c r="M20" s="117">
        <f>(SUMIFS('All Transfers'!$P$11:$P$2999,'All Transfers'!$H$11:$H$2999,'Destination Plate'!$B20 &amp; 'Destination Plate'!M$5)/1000)</f>
        <v>3</v>
      </c>
      <c r="N20" s="117">
        <f>(SUMIFS('All Transfers'!$P$11:$P$2999,'All Transfers'!$H$11:$H$2999,'Destination Plate'!$B20 &amp; 'Destination Plate'!N$5)/1000)</f>
        <v>3</v>
      </c>
      <c r="O20" s="117">
        <f>(SUMIFS('All Transfers'!$P$11:$P$2999,'All Transfers'!$H$11:$H$2999,'Destination Plate'!$B20 &amp; 'Destination Plate'!O$5)/1000)</f>
        <v>3</v>
      </c>
      <c r="P20" s="117">
        <f>(SUMIFS('All Transfers'!$P$11:$P$2999,'All Transfers'!$H$11:$H$2999,'Destination Plate'!$B20 &amp; 'Destination Plate'!P$5)/1000)</f>
        <v>3</v>
      </c>
      <c r="Q20" s="117">
        <f>(SUMIFS('All Transfers'!$P$11:$P$2999,'All Transfers'!$H$11:$H$2999,'Destination Plate'!$B20 &amp; 'Destination Plate'!Q$5)/1000)</f>
        <v>3</v>
      </c>
      <c r="R20" s="117">
        <f>(SUMIFS('All Transfers'!$P$11:$P$2999,'All Transfers'!$H$11:$H$2999,'Destination Plate'!$B20 &amp; 'Destination Plate'!R$5)/1000)</f>
        <v>3</v>
      </c>
      <c r="S20" s="117">
        <f>(SUMIFS('All Transfers'!$P$11:$P$2999,'All Transfers'!$H$11:$H$2999,'Destination Plate'!$B20 &amp; 'Destination Plate'!S$5)/1000)</f>
        <v>0</v>
      </c>
      <c r="T20" s="117">
        <f>(SUMIFS('All Transfers'!$P$11:$P$2999,'All Transfers'!$H$11:$H$2999,'Destination Plate'!$B20 &amp; 'Destination Plate'!T$5)/1000)</f>
        <v>3</v>
      </c>
      <c r="U20" s="117">
        <f>(SUMIFS('All Transfers'!$P$11:$P$2999,'All Transfers'!$H$11:$H$2999,'Destination Plate'!$B20 &amp; 'Destination Plate'!U$5)/1000)</f>
        <v>3</v>
      </c>
      <c r="V20" s="117">
        <f>(SUMIFS('All Transfers'!$P$11:$P$2999,'All Transfers'!$H$11:$H$2999,'Destination Plate'!$B20 &amp; 'Destination Plate'!V$5)/1000)</f>
        <v>3</v>
      </c>
      <c r="W20" s="117">
        <f>(SUMIFS('All Transfers'!$P$11:$P$2999,'All Transfers'!$H$11:$H$2999,'Destination Plate'!$B20 &amp; 'Destination Plate'!W$5)/1000)</f>
        <v>3</v>
      </c>
      <c r="X20" s="117">
        <f>(SUMIFS('All Transfers'!$P$11:$P$2999,'All Transfers'!$H$11:$H$2999,'Destination Plate'!$B20 &amp; 'Destination Plate'!X$5)/1000)</f>
        <v>0</v>
      </c>
      <c r="Y20" s="117">
        <f>(SUMIFS('All Transfers'!$P$11:$P$2999,'All Transfers'!$H$11:$H$2999,'Destination Plate'!$B20 &amp; 'Destination Plate'!Y$5)/1000)</f>
        <v>3</v>
      </c>
      <c r="Z20" s="117">
        <f>(SUMIFS('All Transfers'!$P$11:$P$2999,'All Transfers'!$H$11:$H$2999,'Destination Plate'!$B20 &amp; 'Destination Plate'!Z$5)/1000)</f>
        <v>3</v>
      </c>
      <c r="AA20" s="5"/>
      <c r="AB20" s="5"/>
      <c r="AC20" s="95"/>
      <c r="AD20" s="95"/>
      <c r="AE20" s="95"/>
      <c r="AF20" s="95"/>
    </row>
    <row r="21" spans="1:32">
      <c r="A21" s="94"/>
      <c r="B21" s="93" t="s">
        <v>15</v>
      </c>
      <c r="C21" s="117">
        <f>(SUMIFS('All Transfers'!$P$11:$P$2999,'All Transfers'!$H$11:$H$2999,'Destination Plate'!$B21 &amp; 'Destination Plate'!C$5)/1000)</f>
        <v>3</v>
      </c>
      <c r="D21" s="117">
        <f>(SUMIFS('All Transfers'!$P$11:$P$2999,'All Transfers'!$H$11:$H$2999,'Destination Plate'!$B21 &amp; 'Destination Plate'!D$5)/1000)</f>
        <v>3</v>
      </c>
      <c r="E21" s="117">
        <f>(SUMIFS('All Transfers'!$P$11:$P$2999,'All Transfers'!$H$11:$H$2999,'Destination Plate'!$B21 &amp; 'Destination Plate'!E$5)/1000)</f>
        <v>3</v>
      </c>
      <c r="F21" s="117">
        <f>(SUMIFS('All Transfers'!$P$11:$P$2999,'All Transfers'!$H$11:$H$2999,'Destination Plate'!$B21 &amp; 'Destination Plate'!F$5)/1000)</f>
        <v>3</v>
      </c>
      <c r="G21" s="117">
        <f>(SUMIFS('All Transfers'!$P$11:$P$2999,'All Transfers'!$H$11:$H$2999,'Destination Plate'!$B21 &amp; 'Destination Plate'!G$5)/1000)</f>
        <v>3</v>
      </c>
      <c r="H21" s="117">
        <f>(SUMIFS('All Transfers'!$P$11:$P$2999,'All Transfers'!$H$11:$H$2999,'Destination Plate'!$B21 &amp; 'Destination Plate'!H$5)/1000)</f>
        <v>3</v>
      </c>
      <c r="I21" s="117">
        <f>(SUMIFS('All Transfers'!$P$11:$P$2999,'All Transfers'!$H$11:$H$2999,'Destination Plate'!$B21 &amp; 'Destination Plate'!I$5)/1000)</f>
        <v>3</v>
      </c>
      <c r="J21" s="117">
        <f>(SUMIFS('All Transfers'!$P$11:$P$2999,'All Transfers'!$H$11:$H$2999,'Destination Plate'!$B21 &amp; 'Destination Plate'!J$5)/1000)</f>
        <v>3</v>
      </c>
      <c r="K21" s="117">
        <f>(SUMIFS('All Transfers'!$P$11:$P$2999,'All Transfers'!$H$11:$H$2999,'Destination Plate'!$B21 &amp; 'Destination Plate'!K$5)/1000)</f>
        <v>3</v>
      </c>
      <c r="L21" s="117">
        <f>(SUMIFS('All Transfers'!$P$11:$P$2999,'All Transfers'!$H$11:$H$2999,'Destination Plate'!$B21 &amp; 'Destination Plate'!L$5)/1000)</f>
        <v>3</v>
      </c>
      <c r="M21" s="117">
        <f>(SUMIFS('All Transfers'!$P$11:$P$2999,'All Transfers'!$H$11:$H$2999,'Destination Plate'!$B21 &amp; 'Destination Plate'!M$5)/1000)</f>
        <v>3</v>
      </c>
      <c r="N21" s="117">
        <f>(SUMIFS('All Transfers'!$P$11:$P$2999,'All Transfers'!$H$11:$H$2999,'Destination Plate'!$B21 &amp; 'Destination Plate'!N$5)/1000)</f>
        <v>3</v>
      </c>
      <c r="O21" s="117">
        <f>(SUMIFS('All Transfers'!$P$11:$P$2999,'All Transfers'!$H$11:$H$2999,'Destination Plate'!$B21 &amp; 'Destination Plate'!O$5)/1000)</f>
        <v>3</v>
      </c>
      <c r="P21" s="117">
        <f>(SUMIFS('All Transfers'!$P$11:$P$2999,'All Transfers'!$H$11:$H$2999,'Destination Plate'!$B21 &amp; 'Destination Plate'!P$5)/1000)</f>
        <v>3</v>
      </c>
      <c r="Q21" s="117">
        <f>(SUMIFS('All Transfers'!$P$11:$P$2999,'All Transfers'!$H$11:$H$2999,'Destination Plate'!$B21 &amp; 'Destination Plate'!Q$5)/1000)</f>
        <v>3</v>
      </c>
      <c r="R21" s="117">
        <f>(SUMIFS('All Transfers'!$P$11:$P$2999,'All Transfers'!$H$11:$H$2999,'Destination Plate'!$B21 &amp; 'Destination Plate'!R$5)/1000)</f>
        <v>3</v>
      </c>
      <c r="S21" s="117">
        <f>(SUMIFS('All Transfers'!$P$11:$P$2999,'All Transfers'!$H$11:$H$2999,'Destination Plate'!$B21 &amp; 'Destination Plate'!S$5)/1000)</f>
        <v>0</v>
      </c>
      <c r="T21" s="117">
        <f>(SUMIFS('All Transfers'!$P$11:$P$2999,'All Transfers'!$H$11:$H$2999,'Destination Plate'!$B21 &amp; 'Destination Plate'!T$5)/1000)</f>
        <v>3</v>
      </c>
      <c r="U21" s="117">
        <f>(SUMIFS('All Transfers'!$P$11:$P$2999,'All Transfers'!$H$11:$H$2999,'Destination Plate'!$B21 &amp; 'Destination Plate'!U$5)/1000)</f>
        <v>3</v>
      </c>
      <c r="V21" s="117">
        <f>(SUMIFS('All Transfers'!$P$11:$P$2999,'All Transfers'!$H$11:$H$2999,'Destination Plate'!$B21 &amp; 'Destination Plate'!V$5)/1000)</f>
        <v>3</v>
      </c>
      <c r="W21" s="117">
        <f>(SUMIFS('All Transfers'!$P$11:$P$2999,'All Transfers'!$H$11:$H$2999,'Destination Plate'!$B21 &amp; 'Destination Plate'!W$5)/1000)</f>
        <v>3</v>
      </c>
      <c r="X21" s="117">
        <f>(SUMIFS('All Transfers'!$P$11:$P$2999,'All Transfers'!$H$11:$H$2999,'Destination Plate'!$B21 &amp; 'Destination Plate'!X$5)/1000)</f>
        <v>0</v>
      </c>
      <c r="Y21" s="117">
        <f>(SUMIFS('All Transfers'!$P$11:$P$2999,'All Transfers'!$H$11:$H$2999,'Destination Plate'!$B21 &amp; 'Destination Plate'!Y$5)/1000)</f>
        <v>3</v>
      </c>
      <c r="Z21" s="117">
        <f>(SUMIFS('All Transfers'!$P$11:$P$2999,'All Transfers'!$H$11:$H$2999,'Destination Plate'!$B21 &amp; 'Destination Plate'!Z$5)/1000)</f>
        <v>3</v>
      </c>
      <c r="AA21" s="5"/>
      <c r="AB21" s="5"/>
      <c r="AC21" s="95"/>
      <c r="AD21" s="95"/>
      <c r="AE21" s="95"/>
      <c r="AF21" s="95"/>
    </row>
    <row r="22" spans="1:32">
      <c r="A22" s="94"/>
      <c r="B22" s="93"/>
      <c r="C22" s="95"/>
      <c r="D22" s="95"/>
      <c r="E22" s="95"/>
      <c r="F22" s="95"/>
      <c r="G22" s="95"/>
      <c r="H22" s="95"/>
      <c r="I22" s="95"/>
      <c r="J22" s="95"/>
      <c r="K22" s="95"/>
      <c r="L22" s="95"/>
      <c r="M22" s="95"/>
      <c r="N22" s="95"/>
      <c r="O22" s="95"/>
      <c r="P22" s="95"/>
      <c r="Q22" s="95"/>
      <c r="R22" s="95"/>
      <c r="S22" s="95"/>
      <c r="T22" s="95"/>
      <c r="U22" s="95"/>
      <c r="V22" s="95"/>
      <c r="W22" s="95"/>
      <c r="X22" s="95"/>
      <c r="Y22" s="95"/>
      <c r="Z22" s="95"/>
      <c r="AA22" s="5"/>
      <c r="AB22" s="5"/>
      <c r="AC22" s="95"/>
      <c r="AD22" s="95"/>
      <c r="AE22" s="95"/>
      <c r="AF22" s="95"/>
    </row>
  </sheetData>
  <mergeCells count="2">
    <mergeCell ref="C2:L2"/>
    <mergeCell ref="C4:Z4"/>
  </mergeCells>
  <conditionalFormatting sqref="B6:B21 C5:Z5">
    <cfRule type="notContainsBlanks" dxfId="1" priority="3">
      <formula>LEN(TRIM(B5))&gt;0</formula>
    </cfRule>
  </conditionalFormatting>
  <conditionalFormatting sqref="C6:Z21">
    <cfRule type="cellIs" dxfId="0" priority="2" operator="lessThanOr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0"/>
  <dimension ref="A1:Q3000"/>
  <sheetViews>
    <sheetView workbookViewId="0">
      <selection activeCell="H29" sqref="H29"/>
    </sheetView>
  </sheetViews>
  <sheetFormatPr defaultRowHeight="15"/>
  <cols>
    <col min="1" max="3" width="12" style="139" customWidth="1"/>
    <col min="4" max="9" width="9.140625" style="139" customWidth="1"/>
    <col min="10" max="16384" width="9.140625" style="139"/>
  </cols>
  <sheetData>
    <row r="1" spans="1:17" ht="15" customHeight="1">
      <c r="A1" s="87" t="s">
        <v>336</v>
      </c>
      <c r="B1" s="87" t="s">
        <v>337</v>
      </c>
      <c r="C1" s="87" t="s">
        <v>338</v>
      </c>
    </row>
    <row r="2" spans="1:17">
      <c r="A2" s="87" t="s">
        <v>76</v>
      </c>
      <c r="B2" s="87" t="s">
        <v>16</v>
      </c>
      <c r="C2" s="87">
        <v>270</v>
      </c>
      <c r="D2" s="140"/>
      <c r="E2" s="140"/>
      <c r="F2" s="140"/>
      <c r="G2" s="140"/>
      <c r="H2" s="140"/>
      <c r="I2" s="140"/>
      <c r="J2" s="140"/>
      <c r="K2" s="140"/>
      <c r="L2" s="140"/>
      <c r="M2" s="140"/>
      <c r="N2" s="140"/>
      <c r="O2" s="140"/>
      <c r="P2" s="140"/>
    </row>
    <row r="3" spans="1:17">
      <c r="A3" s="87" t="s">
        <v>76</v>
      </c>
      <c r="B3" s="87" t="s">
        <v>17</v>
      </c>
      <c r="C3" s="87">
        <v>90</v>
      </c>
      <c r="D3" s="140"/>
      <c r="E3" s="140"/>
      <c r="F3" s="140"/>
      <c r="G3" s="140"/>
      <c r="H3" s="140"/>
      <c r="I3" s="140"/>
      <c r="J3" s="140"/>
      <c r="K3" s="140"/>
      <c r="L3" s="140"/>
      <c r="M3" s="140"/>
      <c r="N3" s="140"/>
      <c r="O3" s="140"/>
      <c r="P3" s="140"/>
    </row>
    <row r="4" spans="1:17">
      <c r="A4" s="87" t="s">
        <v>76</v>
      </c>
      <c r="B4" s="87" t="s">
        <v>18</v>
      </c>
      <c r="C4" s="87">
        <v>30</v>
      </c>
      <c r="D4" s="140"/>
      <c r="E4" s="140"/>
      <c r="F4" s="140"/>
      <c r="G4" s="140"/>
      <c r="H4" s="140"/>
      <c r="I4" s="140"/>
      <c r="J4" s="140"/>
      <c r="K4" s="140"/>
      <c r="L4" s="140"/>
      <c r="M4" s="140"/>
      <c r="N4" s="140"/>
      <c r="O4" s="140"/>
      <c r="P4" s="140"/>
    </row>
    <row r="5" spans="1:17">
      <c r="A5" s="87" t="s">
        <v>76</v>
      </c>
      <c r="B5" s="87" t="s">
        <v>19</v>
      </c>
      <c r="C5" s="87">
        <v>10</v>
      </c>
      <c r="D5" s="140"/>
      <c r="E5" s="140"/>
      <c r="F5" s="140"/>
      <c r="G5" s="140"/>
      <c r="H5" s="140"/>
      <c r="I5" s="140"/>
      <c r="J5" s="140"/>
      <c r="K5" s="140"/>
      <c r="L5" s="140"/>
      <c r="M5" s="140"/>
      <c r="N5" s="140"/>
      <c r="O5" s="140"/>
      <c r="P5" s="140"/>
    </row>
    <row r="6" spans="1:17">
      <c r="A6" s="87" t="s">
        <v>77</v>
      </c>
      <c r="B6" s="87" t="s">
        <v>20</v>
      </c>
      <c r="C6" s="87">
        <v>605</v>
      </c>
      <c r="D6" s="140"/>
      <c r="E6" s="140"/>
      <c r="F6" s="140"/>
      <c r="G6" s="140"/>
      <c r="H6" s="140"/>
      <c r="I6" s="140"/>
      <c r="J6" s="140"/>
      <c r="K6" s="140"/>
      <c r="L6" s="140"/>
      <c r="M6" s="140"/>
      <c r="N6" s="140"/>
      <c r="O6" s="140"/>
      <c r="P6" s="140"/>
    </row>
    <row r="7" spans="1:17">
      <c r="A7" s="87" t="s">
        <v>77</v>
      </c>
      <c r="B7" s="87" t="s">
        <v>21</v>
      </c>
      <c r="C7" s="87">
        <v>202.5</v>
      </c>
      <c r="D7" s="140"/>
      <c r="E7" s="140"/>
      <c r="F7" s="140"/>
      <c r="G7" s="140"/>
      <c r="H7" s="140"/>
      <c r="I7" s="140"/>
      <c r="J7" s="140"/>
      <c r="K7" s="140"/>
      <c r="L7" s="140"/>
      <c r="M7" s="140"/>
      <c r="N7" s="140"/>
      <c r="O7" s="140"/>
      <c r="P7" s="140"/>
    </row>
    <row r="8" spans="1:17">
      <c r="A8" s="87" t="s">
        <v>77</v>
      </c>
      <c r="B8" s="87" t="s">
        <v>22</v>
      </c>
      <c r="C8" s="87">
        <v>67.5</v>
      </c>
      <c r="D8" s="140"/>
      <c r="E8" s="140"/>
      <c r="F8" s="140"/>
      <c r="G8" s="140"/>
      <c r="H8" s="140"/>
      <c r="I8" s="140"/>
      <c r="J8" s="140"/>
      <c r="K8" s="140"/>
      <c r="L8" s="140"/>
      <c r="M8" s="140"/>
      <c r="N8" s="140"/>
      <c r="O8" s="140"/>
      <c r="P8" s="140"/>
    </row>
    <row r="9" spans="1:17">
      <c r="A9" s="87" t="s">
        <v>77</v>
      </c>
      <c r="B9" s="87" t="s">
        <v>23</v>
      </c>
      <c r="C9" s="87">
        <v>22.5</v>
      </c>
      <c r="D9" s="140"/>
      <c r="E9" s="140"/>
      <c r="F9" s="140"/>
      <c r="G9" s="140"/>
      <c r="H9" s="140"/>
      <c r="I9" s="140"/>
      <c r="J9" s="140"/>
      <c r="K9" s="140"/>
      <c r="L9" s="140"/>
      <c r="M9" s="140"/>
      <c r="N9" s="140"/>
      <c r="O9" s="140"/>
      <c r="P9" s="140"/>
    </row>
    <row r="10" spans="1:17">
      <c r="A10" s="87" t="s">
        <v>77</v>
      </c>
      <c r="B10" s="87" t="s">
        <v>24</v>
      </c>
      <c r="C10" s="87">
        <v>7.5</v>
      </c>
      <c r="D10" s="140"/>
      <c r="E10" s="140"/>
      <c r="F10" s="140"/>
      <c r="G10" s="140"/>
      <c r="H10" s="140"/>
      <c r="I10" s="140"/>
      <c r="J10" s="140"/>
      <c r="K10" s="140"/>
      <c r="L10" s="140"/>
      <c r="M10" s="140"/>
      <c r="N10" s="140"/>
      <c r="O10" s="140"/>
      <c r="P10" s="140"/>
    </row>
    <row r="11" spans="1:17">
      <c r="A11" s="87" t="s">
        <v>77</v>
      </c>
      <c r="B11" s="87" t="s">
        <v>25</v>
      </c>
      <c r="C11" s="87">
        <v>2.5</v>
      </c>
      <c r="D11" s="140"/>
      <c r="E11" s="140"/>
      <c r="F11" s="140"/>
      <c r="G11" s="140"/>
      <c r="H11" s="140"/>
      <c r="I11" s="140"/>
      <c r="J11" s="140"/>
      <c r="K11" s="140"/>
      <c r="L11" s="140"/>
      <c r="M11" s="140"/>
      <c r="N11" s="140"/>
      <c r="O11" s="140"/>
      <c r="P11" s="140"/>
    </row>
    <row r="12" spans="1:17">
      <c r="A12" s="87" t="s">
        <v>78</v>
      </c>
      <c r="B12" s="87" t="s">
        <v>26</v>
      </c>
      <c r="C12" s="87">
        <v>610</v>
      </c>
      <c r="D12" s="140"/>
      <c r="E12" s="140"/>
      <c r="F12" s="140"/>
      <c r="G12" s="140"/>
      <c r="H12" s="140"/>
      <c r="I12" s="140"/>
      <c r="J12" s="140"/>
      <c r="K12" s="140"/>
      <c r="L12" s="140"/>
      <c r="M12" s="140"/>
      <c r="N12" s="140"/>
      <c r="O12" s="140"/>
      <c r="P12" s="140"/>
    </row>
    <row r="13" spans="1:17">
      <c r="A13" s="87" t="s">
        <v>78</v>
      </c>
      <c r="B13" s="87" t="s">
        <v>27</v>
      </c>
      <c r="C13" s="87">
        <v>202.5</v>
      </c>
      <c r="D13" s="140"/>
      <c r="E13" s="140"/>
      <c r="F13" s="140"/>
      <c r="G13" s="140"/>
      <c r="H13" s="140"/>
      <c r="I13" s="140"/>
      <c r="J13" s="140"/>
      <c r="K13" s="140"/>
      <c r="L13" s="140"/>
      <c r="M13" s="140"/>
      <c r="N13" s="140"/>
      <c r="O13" s="140"/>
      <c r="P13" s="140"/>
    </row>
    <row r="14" spans="1:17">
      <c r="A14" s="87" t="s">
        <v>78</v>
      </c>
      <c r="B14" s="87" t="s">
        <v>28</v>
      </c>
      <c r="C14" s="87">
        <v>67.5</v>
      </c>
      <c r="D14" s="140"/>
      <c r="E14" s="140"/>
      <c r="F14" s="140"/>
      <c r="G14" s="140"/>
      <c r="H14" s="140"/>
      <c r="I14" s="140"/>
      <c r="J14" s="140"/>
      <c r="K14" s="140"/>
      <c r="L14" s="140"/>
      <c r="M14" s="140"/>
      <c r="N14" s="140"/>
      <c r="O14" s="140"/>
      <c r="P14" s="140"/>
    </row>
    <row r="15" spans="1:17">
      <c r="A15" s="87" t="s">
        <v>78</v>
      </c>
      <c r="B15" s="87" t="s">
        <v>29</v>
      </c>
      <c r="C15" s="87">
        <v>22.5</v>
      </c>
      <c r="D15" s="140"/>
      <c r="E15" s="140"/>
      <c r="F15" s="140"/>
      <c r="G15" s="140"/>
      <c r="H15" s="140"/>
      <c r="I15" s="140"/>
      <c r="J15" s="140"/>
      <c r="K15" s="140"/>
      <c r="L15" s="140"/>
      <c r="M15" s="140"/>
      <c r="N15" s="140"/>
      <c r="O15" s="140"/>
      <c r="P15" s="140"/>
    </row>
    <row r="16" spans="1:17">
      <c r="A16" s="87" t="s">
        <v>78</v>
      </c>
      <c r="B16" s="87" t="s">
        <v>30</v>
      </c>
      <c r="C16" s="87">
        <v>7.5</v>
      </c>
      <c r="D16" s="140"/>
      <c r="E16" s="140"/>
      <c r="F16" s="140"/>
      <c r="G16" s="140"/>
      <c r="H16" s="140"/>
      <c r="I16" s="140"/>
      <c r="J16" s="140"/>
      <c r="K16" s="140"/>
      <c r="L16" s="140"/>
      <c r="M16" s="140"/>
      <c r="N16" s="140"/>
      <c r="O16" s="140"/>
      <c r="P16" s="140"/>
      <c r="Q16" s="140"/>
    </row>
    <row r="17" spans="1:17">
      <c r="A17" s="87" t="s">
        <v>78</v>
      </c>
      <c r="B17" s="87" t="s">
        <v>31</v>
      </c>
      <c r="C17" s="87">
        <v>2.5</v>
      </c>
      <c r="D17" s="140"/>
      <c r="E17" s="140"/>
      <c r="F17" s="140"/>
      <c r="G17" s="140"/>
      <c r="H17" s="140"/>
      <c r="I17" s="140"/>
      <c r="J17" s="140"/>
      <c r="K17" s="140"/>
      <c r="L17" s="140"/>
      <c r="M17" s="140"/>
      <c r="N17" s="140"/>
      <c r="O17" s="140"/>
      <c r="P17" s="140"/>
      <c r="Q17" s="140"/>
    </row>
    <row r="18" spans="1:17">
      <c r="A18" s="87" t="s">
        <v>76</v>
      </c>
      <c r="B18" s="87" t="s">
        <v>36</v>
      </c>
      <c r="C18" s="87">
        <v>270</v>
      </c>
      <c r="D18" s="140"/>
      <c r="E18" s="140"/>
      <c r="F18" s="140"/>
      <c r="G18" s="140"/>
      <c r="H18" s="140"/>
      <c r="I18" s="140"/>
      <c r="J18" s="140"/>
      <c r="K18" s="140"/>
      <c r="L18" s="140"/>
      <c r="M18" s="140"/>
      <c r="N18" s="140"/>
      <c r="O18" s="140"/>
      <c r="P18" s="140"/>
      <c r="Q18" s="140"/>
    </row>
    <row r="19" spans="1:17">
      <c r="A19" s="87" t="s">
        <v>76</v>
      </c>
      <c r="B19" s="87" t="s">
        <v>37</v>
      </c>
      <c r="C19" s="87">
        <v>90</v>
      </c>
      <c r="D19" s="140"/>
      <c r="E19" s="140"/>
      <c r="F19" s="140"/>
      <c r="G19" s="140"/>
      <c r="H19" s="140"/>
      <c r="I19" s="140"/>
      <c r="J19" s="140"/>
      <c r="K19" s="140"/>
      <c r="L19" s="140"/>
      <c r="M19" s="140"/>
      <c r="N19" s="140"/>
      <c r="O19" s="140"/>
      <c r="P19" s="140"/>
      <c r="Q19" s="140"/>
    </row>
    <row r="20" spans="1:17">
      <c r="A20" s="87" t="s">
        <v>76</v>
      </c>
      <c r="B20" s="87" t="s">
        <v>38</v>
      </c>
      <c r="C20" s="87">
        <v>30</v>
      </c>
      <c r="D20" s="140"/>
      <c r="E20" s="140"/>
      <c r="F20" s="140"/>
      <c r="G20" s="140"/>
      <c r="H20" s="140"/>
      <c r="I20" s="140"/>
      <c r="J20" s="140"/>
      <c r="K20" s="140"/>
      <c r="L20" s="140"/>
      <c r="M20" s="140"/>
      <c r="N20" s="140"/>
      <c r="O20" s="140"/>
      <c r="P20" s="140"/>
      <c r="Q20" s="140"/>
    </row>
    <row r="21" spans="1:17">
      <c r="A21" s="87" t="s">
        <v>76</v>
      </c>
      <c r="B21" s="87" t="s">
        <v>39</v>
      </c>
      <c r="C21" s="87">
        <v>10</v>
      </c>
      <c r="D21" s="140"/>
      <c r="E21" s="140"/>
      <c r="F21" s="140"/>
      <c r="G21" s="140"/>
      <c r="H21" s="140"/>
      <c r="I21" s="140"/>
      <c r="J21" s="140"/>
      <c r="K21" s="140"/>
      <c r="L21" s="140"/>
      <c r="M21" s="140"/>
      <c r="N21" s="140"/>
      <c r="O21" s="140"/>
      <c r="P21" s="140"/>
      <c r="Q21" s="140"/>
    </row>
    <row r="22" spans="1:17">
      <c r="A22" s="87" t="s">
        <v>77</v>
      </c>
      <c r="B22" s="87" t="s">
        <v>40</v>
      </c>
      <c r="C22" s="87">
        <v>605</v>
      </c>
      <c r="D22" s="140"/>
      <c r="E22" s="140"/>
      <c r="F22" s="140"/>
      <c r="G22" s="140"/>
      <c r="H22" s="140"/>
      <c r="I22" s="140"/>
      <c r="J22" s="140"/>
      <c r="K22" s="140"/>
      <c r="L22" s="140"/>
      <c r="M22" s="140"/>
      <c r="N22" s="140"/>
      <c r="O22" s="140"/>
      <c r="P22" s="140"/>
      <c r="Q22" s="140"/>
    </row>
    <row r="23" spans="1:17">
      <c r="A23" s="87" t="s">
        <v>77</v>
      </c>
      <c r="B23" s="87" t="s">
        <v>41</v>
      </c>
      <c r="C23" s="87">
        <v>202.5</v>
      </c>
      <c r="D23" s="140"/>
      <c r="E23" s="140"/>
      <c r="F23" s="140"/>
      <c r="G23" s="140"/>
      <c r="H23" s="140"/>
      <c r="I23" s="140"/>
      <c r="J23" s="140"/>
      <c r="K23" s="140"/>
      <c r="L23" s="140"/>
      <c r="M23" s="140"/>
      <c r="N23" s="140"/>
      <c r="O23" s="140"/>
      <c r="P23" s="140"/>
      <c r="Q23" s="140"/>
    </row>
    <row r="24" spans="1:17">
      <c r="A24" s="87" t="s">
        <v>77</v>
      </c>
      <c r="B24" s="87" t="s">
        <v>42</v>
      </c>
      <c r="C24" s="87">
        <v>67.5</v>
      </c>
      <c r="D24" s="140"/>
      <c r="E24" s="140"/>
      <c r="F24" s="140"/>
      <c r="G24" s="140"/>
      <c r="H24" s="140"/>
      <c r="I24" s="140"/>
      <c r="J24" s="140"/>
      <c r="K24" s="140"/>
      <c r="L24" s="140"/>
      <c r="M24" s="140"/>
      <c r="N24" s="140"/>
      <c r="O24" s="140"/>
      <c r="P24" s="140"/>
      <c r="Q24" s="140"/>
    </row>
    <row r="25" spans="1:17">
      <c r="A25" s="87" t="s">
        <v>77</v>
      </c>
      <c r="B25" s="87" t="s">
        <v>43</v>
      </c>
      <c r="C25" s="87">
        <v>22.5</v>
      </c>
      <c r="D25" s="140"/>
      <c r="E25" s="140"/>
      <c r="F25" s="140"/>
      <c r="G25" s="140"/>
      <c r="H25" s="140"/>
      <c r="I25" s="140"/>
      <c r="J25" s="140"/>
      <c r="K25" s="140"/>
      <c r="L25" s="140"/>
      <c r="M25" s="140"/>
      <c r="N25" s="140"/>
      <c r="O25" s="140"/>
      <c r="P25" s="140"/>
      <c r="Q25" s="140"/>
    </row>
    <row r="26" spans="1:17">
      <c r="A26" s="87" t="s">
        <v>77</v>
      </c>
      <c r="B26" s="87" t="s">
        <v>44</v>
      </c>
      <c r="C26" s="87">
        <v>7.5</v>
      </c>
      <c r="D26" s="140"/>
      <c r="E26" s="140"/>
      <c r="F26" s="140"/>
      <c r="G26" s="140"/>
      <c r="H26" s="140"/>
      <c r="I26" s="140"/>
      <c r="J26" s="140"/>
      <c r="K26" s="140"/>
      <c r="L26" s="140"/>
      <c r="M26" s="140"/>
      <c r="N26" s="140"/>
      <c r="O26" s="140"/>
      <c r="P26" s="140"/>
      <c r="Q26" s="140"/>
    </row>
    <row r="27" spans="1:17">
      <c r="A27" s="87" t="s">
        <v>77</v>
      </c>
      <c r="B27" s="87" t="s">
        <v>45</v>
      </c>
      <c r="C27" s="87">
        <v>2.5</v>
      </c>
      <c r="D27" s="140"/>
      <c r="E27" s="140"/>
      <c r="F27" s="140"/>
      <c r="G27" s="140"/>
      <c r="H27" s="140"/>
      <c r="I27" s="140"/>
      <c r="J27" s="140"/>
      <c r="K27" s="140"/>
      <c r="L27" s="140"/>
      <c r="M27" s="140"/>
      <c r="N27" s="140"/>
      <c r="O27" s="140"/>
      <c r="P27" s="140"/>
      <c r="Q27" s="140"/>
    </row>
    <row r="28" spans="1:17">
      <c r="A28" s="87" t="s">
        <v>78</v>
      </c>
      <c r="B28" s="87" t="s">
        <v>46</v>
      </c>
      <c r="C28" s="87">
        <v>610</v>
      </c>
      <c r="D28" s="140"/>
      <c r="E28" s="140"/>
      <c r="F28" s="140"/>
      <c r="G28" s="140"/>
      <c r="H28" s="140"/>
      <c r="I28" s="140"/>
      <c r="J28" s="140"/>
      <c r="K28" s="140"/>
      <c r="L28" s="140"/>
      <c r="M28" s="140"/>
      <c r="N28" s="140"/>
      <c r="O28" s="140"/>
      <c r="P28" s="140"/>
      <c r="Q28" s="140"/>
    </row>
    <row r="29" spans="1:17">
      <c r="A29" s="87" t="s">
        <v>78</v>
      </c>
      <c r="B29" s="87" t="s">
        <v>47</v>
      </c>
      <c r="C29" s="87">
        <v>202.5</v>
      </c>
      <c r="D29" s="140"/>
      <c r="E29" s="140"/>
      <c r="F29" s="140"/>
      <c r="G29" s="140"/>
      <c r="H29" s="140"/>
      <c r="I29" s="140"/>
      <c r="J29" s="140"/>
      <c r="K29" s="140"/>
      <c r="L29" s="140"/>
      <c r="M29" s="140"/>
      <c r="N29" s="140"/>
      <c r="O29" s="140"/>
      <c r="P29" s="140"/>
      <c r="Q29" s="140"/>
    </row>
    <row r="30" spans="1:17">
      <c r="A30" s="87" t="s">
        <v>78</v>
      </c>
      <c r="B30" s="87" t="s">
        <v>48</v>
      </c>
      <c r="C30" s="87">
        <v>67.5</v>
      </c>
      <c r="D30" s="140"/>
      <c r="E30" s="140"/>
      <c r="F30" s="140"/>
      <c r="G30" s="140"/>
      <c r="H30" s="140"/>
      <c r="I30" s="140"/>
      <c r="J30" s="140"/>
      <c r="K30" s="140"/>
      <c r="L30" s="140"/>
      <c r="M30" s="140"/>
      <c r="N30" s="140"/>
      <c r="O30" s="140"/>
      <c r="P30" s="140"/>
      <c r="Q30" s="140"/>
    </row>
    <row r="31" spans="1:17">
      <c r="A31" s="87" t="s">
        <v>78</v>
      </c>
      <c r="B31" s="87" t="s">
        <v>49</v>
      </c>
      <c r="C31" s="87">
        <v>22.5</v>
      </c>
      <c r="D31" s="140"/>
      <c r="E31" s="140"/>
      <c r="F31" s="140"/>
      <c r="G31" s="140"/>
      <c r="H31" s="140"/>
      <c r="I31" s="140"/>
      <c r="J31" s="140"/>
      <c r="K31" s="140"/>
      <c r="L31" s="140"/>
      <c r="M31" s="140"/>
      <c r="N31" s="140"/>
      <c r="O31" s="140"/>
      <c r="P31" s="140"/>
      <c r="Q31" s="140"/>
    </row>
    <row r="32" spans="1:17">
      <c r="A32" s="87" t="s">
        <v>78</v>
      </c>
      <c r="B32" s="87" t="s">
        <v>50</v>
      </c>
      <c r="C32" s="87">
        <v>7.5</v>
      </c>
      <c r="D32" s="140"/>
      <c r="E32" s="140"/>
      <c r="F32" s="140"/>
      <c r="G32" s="140"/>
      <c r="H32" s="140"/>
      <c r="I32" s="140"/>
      <c r="J32" s="140"/>
      <c r="K32" s="140"/>
      <c r="L32" s="140"/>
      <c r="M32" s="140"/>
      <c r="N32" s="140"/>
      <c r="O32" s="140"/>
      <c r="P32" s="140"/>
      <c r="Q32" s="140"/>
    </row>
    <row r="33" spans="1:17">
      <c r="A33" s="87" t="s">
        <v>78</v>
      </c>
      <c r="B33" s="87" t="s">
        <v>51</v>
      </c>
      <c r="C33" s="87">
        <v>2.5</v>
      </c>
      <c r="D33" s="140"/>
      <c r="E33" s="140"/>
      <c r="F33" s="140"/>
      <c r="G33" s="140"/>
      <c r="H33" s="140"/>
      <c r="I33" s="140"/>
      <c r="J33" s="140"/>
      <c r="K33" s="140"/>
      <c r="L33" s="140"/>
      <c r="M33" s="140"/>
      <c r="N33" s="140"/>
      <c r="O33" s="140"/>
      <c r="P33" s="140"/>
      <c r="Q33" s="140"/>
    </row>
    <row r="34" spans="1:17">
      <c r="A34" s="87" t="s">
        <v>76</v>
      </c>
      <c r="B34" s="87" t="s">
        <v>56</v>
      </c>
      <c r="C34" s="87">
        <v>270</v>
      </c>
      <c r="D34" s="140"/>
      <c r="E34" s="140"/>
      <c r="F34" s="140"/>
      <c r="G34" s="140"/>
      <c r="H34" s="140"/>
      <c r="I34" s="140"/>
      <c r="J34" s="140"/>
      <c r="K34" s="140"/>
      <c r="L34" s="140"/>
      <c r="M34" s="140"/>
      <c r="N34" s="140"/>
      <c r="O34" s="140"/>
      <c r="P34" s="140"/>
      <c r="Q34" s="140"/>
    </row>
    <row r="35" spans="1:17">
      <c r="A35" s="87" t="s">
        <v>76</v>
      </c>
      <c r="B35" s="87" t="s">
        <v>57</v>
      </c>
      <c r="C35" s="87">
        <v>90</v>
      </c>
      <c r="D35" s="140"/>
      <c r="E35" s="140"/>
      <c r="F35" s="140"/>
      <c r="G35" s="140"/>
      <c r="H35" s="140"/>
      <c r="I35" s="140"/>
      <c r="J35" s="140"/>
      <c r="K35" s="140"/>
      <c r="L35" s="140"/>
      <c r="M35" s="140"/>
      <c r="N35" s="140"/>
      <c r="O35" s="140"/>
      <c r="P35" s="140"/>
      <c r="Q35" s="140"/>
    </row>
    <row r="36" spans="1:17">
      <c r="A36" s="87" t="s">
        <v>76</v>
      </c>
      <c r="B36" s="87" t="s">
        <v>58</v>
      </c>
      <c r="C36" s="87">
        <v>30</v>
      </c>
      <c r="D36" s="140"/>
      <c r="E36" s="140"/>
      <c r="F36" s="140"/>
      <c r="G36" s="140"/>
      <c r="H36" s="140"/>
      <c r="I36" s="140"/>
      <c r="J36" s="140"/>
      <c r="K36" s="140"/>
      <c r="L36" s="140"/>
      <c r="M36" s="140"/>
      <c r="N36" s="140"/>
      <c r="O36" s="140"/>
      <c r="P36" s="140"/>
      <c r="Q36" s="140"/>
    </row>
    <row r="37" spans="1:17">
      <c r="A37" s="87" t="s">
        <v>76</v>
      </c>
      <c r="B37" s="87" t="s">
        <v>59</v>
      </c>
      <c r="C37" s="87">
        <v>10</v>
      </c>
      <c r="D37" s="140"/>
      <c r="E37" s="140"/>
      <c r="F37" s="140"/>
      <c r="G37" s="140"/>
      <c r="H37" s="140"/>
      <c r="I37" s="140"/>
      <c r="J37" s="140"/>
      <c r="K37" s="140"/>
      <c r="L37" s="140"/>
      <c r="M37" s="140"/>
      <c r="N37" s="140"/>
      <c r="O37" s="140"/>
      <c r="P37" s="140"/>
      <c r="Q37" s="140"/>
    </row>
    <row r="38" spans="1:17">
      <c r="A38" s="87" t="s">
        <v>77</v>
      </c>
      <c r="B38" s="87" t="s">
        <v>60</v>
      </c>
      <c r="C38" s="87">
        <v>605</v>
      </c>
      <c r="D38" s="140"/>
      <c r="E38" s="140"/>
      <c r="F38" s="140"/>
      <c r="G38" s="140"/>
      <c r="H38" s="140"/>
      <c r="I38" s="140"/>
      <c r="J38" s="140"/>
      <c r="K38" s="140"/>
      <c r="L38" s="140"/>
      <c r="M38" s="140"/>
      <c r="N38" s="140"/>
      <c r="O38" s="140"/>
      <c r="P38" s="140"/>
      <c r="Q38" s="140"/>
    </row>
    <row r="39" spans="1:17">
      <c r="A39" s="87" t="s">
        <v>77</v>
      </c>
      <c r="B39" s="87" t="s">
        <v>61</v>
      </c>
      <c r="C39" s="87">
        <v>202.5</v>
      </c>
      <c r="D39" s="140"/>
      <c r="E39" s="140"/>
      <c r="F39" s="140"/>
      <c r="G39" s="140"/>
      <c r="H39" s="140"/>
      <c r="I39" s="140"/>
      <c r="J39" s="140"/>
      <c r="K39" s="140"/>
      <c r="L39" s="140"/>
      <c r="M39" s="140"/>
      <c r="N39" s="140"/>
      <c r="O39" s="140"/>
      <c r="P39" s="140"/>
      <c r="Q39" s="140"/>
    </row>
    <row r="40" spans="1:17">
      <c r="A40" s="87" t="s">
        <v>77</v>
      </c>
      <c r="B40" s="87" t="s">
        <v>62</v>
      </c>
      <c r="C40" s="87">
        <v>67.5</v>
      </c>
      <c r="D40" s="140"/>
      <c r="E40" s="140"/>
      <c r="F40" s="140"/>
      <c r="G40" s="140"/>
      <c r="H40" s="140"/>
      <c r="I40" s="140"/>
      <c r="J40" s="140"/>
      <c r="K40" s="140"/>
      <c r="L40" s="140"/>
      <c r="M40" s="140"/>
      <c r="N40" s="140"/>
      <c r="O40" s="140"/>
      <c r="P40" s="140"/>
      <c r="Q40" s="140"/>
    </row>
    <row r="41" spans="1:17">
      <c r="A41" s="87" t="s">
        <v>77</v>
      </c>
      <c r="B41" s="87" t="s">
        <v>63</v>
      </c>
      <c r="C41" s="87">
        <v>22.5</v>
      </c>
      <c r="D41" s="140"/>
      <c r="E41" s="140"/>
      <c r="F41" s="140"/>
      <c r="G41" s="140"/>
      <c r="H41" s="140"/>
      <c r="I41" s="140"/>
      <c r="J41" s="140"/>
      <c r="K41" s="140"/>
      <c r="L41" s="140"/>
      <c r="M41" s="140"/>
      <c r="N41" s="140"/>
      <c r="O41" s="140"/>
      <c r="P41" s="140"/>
      <c r="Q41" s="140"/>
    </row>
    <row r="42" spans="1:17">
      <c r="A42" s="87" t="s">
        <v>77</v>
      </c>
      <c r="B42" s="87" t="s">
        <v>64</v>
      </c>
      <c r="C42" s="87">
        <v>7.5</v>
      </c>
      <c r="D42" s="140"/>
      <c r="E42" s="140"/>
      <c r="F42" s="140"/>
      <c r="G42" s="140"/>
      <c r="H42" s="140"/>
      <c r="I42" s="140"/>
      <c r="J42" s="140"/>
      <c r="K42" s="140"/>
      <c r="L42" s="140"/>
      <c r="M42" s="140"/>
      <c r="N42" s="140"/>
      <c r="O42" s="140"/>
      <c r="P42" s="140"/>
      <c r="Q42" s="140"/>
    </row>
    <row r="43" spans="1:17">
      <c r="A43" s="87" t="s">
        <v>77</v>
      </c>
      <c r="B43" s="87" t="s">
        <v>65</v>
      </c>
      <c r="C43" s="87">
        <v>2.5</v>
      </c>
      <c r="D43" s="140"/>
      <c r="E43" s="140"/>
      <c r="F43" s="140"/>
      <c r="G43" s="140"/>
      <c r="H43" s="140"/>
      <c r="I43" s="140"/>
      <c r="J43" s="140"/>
      <c r="K43" s="140"/>
      <c r="L43" s="140"/>
      <c r="M43" s="140"/>
      <c r="N43" s="140"/>
      <c r="O43" s="140"/>
      <c r="P43" s="140"/>
      <c r="Q43" s="140"/>
    </row>
    <row r="44" spans="1:17">
      <c r="A44" s="87" t="s">
        <v>78</v>
      </c>
      <c r="B44" s="87" t="s">
        <v>66</v>
      </c>
      <c r="C44" s="87">
        <v>610</v>
      </c>
      <c r="D44" s="140"/>
      <c r="E44" s="140"/>
      <c r="F44" s="140"/>
      <c r="G44" s="140"/>
      <c r="H44" s="140"/>
      <c r="I44" s="140"/>
      <c r="J44" s="140"/>
      <c r="K44" s="140"/>
      <c r="L44" s="140"/>
      <c r="M44" s="140"/>
      <c r="N44" s="140"/>
      <c r="O44" s="140"/>
      <c r="P44" s="140"/>
      <c r="Q44" s="140"/>
    </row>
    <row r="45" spans="1:17">
      <c r="A45" s="87" t="s">
        <v>78</v>
      </c>
      <c r="B45" s="87" t="s">
        <v>67</v>
      </c>
      <c r="C45" s="87">
        <v>202.5</v>
      </c>
      <c r="D45" s="140"/>
      <c r="E45" s="140"/>
      <c r="F45" s="140"/>
      <c r="G45" s="140"/>
      <c r="H45" s="140"/>
      <c r="I45" s="140"/>
      <c r="J45" s="140"/>
      <c r="K45" s="140"/>
      <c r="L45" s="140"/>
      <c r="M45" s="140"/>
      <c r="N45" s="140"/>
      <c r="O45" s="140"/>
      <c r="P45" s="140"/>
      <c r="Q45" s="140"/>
    </row>
    <row r="46" spans="1:17">
      <c r="A46" s="87" t="s">
        <v>78</v>
      </c>
      <c r="B46" s="87" t="s">
        <v>68</v>
      </c>
      <c r="C46" s="87">
        <v>67.5</v>
      </c>
      <c r="D46" s="140"/>
      <c r="E46" s="140"/>
      <c r="F46" s="140"/>
      <c r="G46" s="140"/>
      <c r="H46" s="140"/>
      <c r="I46" s="140"/>
      <c r="J46" s="140"/>
      <c r="K46" s="140"/>
      <c r="L46" s="140"/>
      <c r="M46" s="140"/>
      <c r="N46" s="140"/>
      <c r="O46" s="140"/>
      <c r="P46" s="140"/>
      <c r="Q46" s="140"/>
    </row>
    <row r="47" spans="1:17">
      <c r="A47" s="87" t="s">
        <v>78</v>
      </c>
      <c r="B47" s="87" t="s">
        <v>69</v>
      </c>
      <c r="C47" s="87">
        <v>22.5</v>
      </c>
      <c r="D47" s="140"/>
      <c r="E47" s="140"/>
      <c r="F47" s="140"/>
      <c r="G47" s="140"/>
      <c r="H47" s="140"/>
      <c r="I47" s="140"/>
      <c r="J47" s="140"/>
      <c r="K47" s="140"/>
      <c r="L47" s="140"/>
      <c r="M47" s="140"/>
      <c r="N47" s="140"/>
      <c r="O47" s="140"/>
      <c r="P47" s="140"/>
      <c r="Q47" s="140"/>
    </row>
    <row r="48" spans="1:17">
      <c r="A48" s="87" t="s">
        <v>78</v>
      </c>
      <c r="B48" s="87" t="s">
        <v>70</v>
      </c>
      <c r="C48" s="87">
        <v>7.5</v>
      </c>
      <c r="D48" s="140"/>
      <c r="E48" s="140"/>
      <c r="F48" s="140"/>
      <c r="G48" s="140"/>
      <c r="H48" s="140"/>
      <c r="I48" s="140"/>
      <c r="J48" s="140"/>
      <c r="K48" s="140"/>
      <c r="L48" s="140"/>
      <c r="M48" s="140"/>
      <c r="N48" s="140"/>
      <c r="O48" s="140"/>
      <c r="P48" s="140"/>
      <c r="Q48" s="140"/>
    </row>
    <row r="49" spans="1:17">
      <c r="A49" s="87" t="s">
        <v>78</v>
      </c>
      <c r="B49" s="87" t="s">
        <v>71</v>
      </c>
      <c r="C49" s="87">
        <v>2.5</v>
      </c>
      <c r="D49" s="140"/>
      <c r="E49" s="140"/>
      <c r="F49" s="140"/>
      <c r="G49" s="140"/>
      <c r="H49" s="140"/>
      <c r="I49" s="140"/>
      <c r="J49" s="140"/>
      <c r="K49" s="140"/>
      <c r="L49" s="140"/>
      <c r="M49" s="140"/>
      <c r="N49" s="140"/>
      <c r="O49" s="140"/>
      <c r="P49" s="140"/>
      <c r="Q49" s="140"/>
    </row>
    <row r="50" spans="1:17">
      <c r="A50" s="87" t="s">
        <v>76</v>
      </c>
      <c r="B50" s="87" t="s">
        <v>76</v>
      </c>
      <c r="C50" s="87">
        <v>270</v>
      </c>
      <c r="D50" s="140"/>
      <c r="E50" s="140"/>
      <c r="F50" s="140"/>
      <c r="G50" s="140"/>
      <c r="H50" s="140"/>
      <c r="I50" s="140"/>
      <c r="J50" s="140"/>
      <c r="K50" s="140"/>
      <c r="L50" s="140"/>
      <c r="M50" s="140"/>
      <c r="N50" s="140"/>
      <c r="O50" s="140"/>
      <c r="P50" s="140"/>
      <c r="Q50" s="140"/>
    </row>
    <row r="51" spans="1:17">
      <c r="A51" s="87" t="s">
        <v>76</v>
      </c>
      <c r="B51" s="87" t="s">
        <v>77</v>
      </c>
      <c r="C51" s="87">
        <v>90</v>
      </c>
      <c r="D51" s="140"/>
      <c r="E51" s="140"/>
      <c r="F51" s="140"/>
      <c r="G51" s="140"/>
      <c r="H51" s="140"/>
      <c r="I51" s="140"/>
      <c r="J51" s="140"/>
      <c r="K51" s="140"/>
      <c r="L51" s="140"/>
      <c r="M51" s="140"/>
      <c r="N51" s="140"/>
      <c r="O51" s="140"/>
      <c r="P51" s="140"/>
      <c r="Q51" s="140"/>
    </row>
    <row r="52" spans="1:17">
      <c r="A52" s="87" t="s">
        <v>76</v>
      </c>
      <c r="B52" s="87" t="s">
        <v>78</v>
      </c>
      <c r="C52" s="87">
        <v>30</v>
      </c>
      <c r="D52" s="140"/>
      <c r="E52" s="140"/>
      <c r="F52" s="140"/>
      <c r="G52" s="140"/>
      <c r="H52" s="140"/>
      <c r="I52" s="140"/>
      <c r="J52" s="140"/>
      <c r="K52" s="140"/>
      <c r="L52" s="140"/>
      <c r="M52" s="140"/>
      <c r="N52" s="140"/>
      <c r="O52" s="140"/>
      <c r="P52" s="140"/>
      <c r="Q52" s="140"/>
    </row>
    <row r="53" spans="1:17">
      <c r="A53" s="87" t="s">
        <v>76</v>
      </c>
      <c r="B53" s="87" t="s">
        <v>79</v>
      </c>
      <c r="C53" s="87">
        <v>10</v>
      </c>
      <c r="D53" s="140"/>
      <c r="E53" s="140"/>
      <c r="F53" s="140"/>
      <c r="G53" s="140"/>
      <c r="H53" s="140"/>
      <c r="I53" s="140"/>
      <c r="J53" s="140"/>
      <c r="K53" s="140"/>
      <c r="L53" s="140"/>
      <c r="M53" s="140"/>
      <c r="N53" s="140"/>
      <c r="O53" s="140"/>
      <c r="P53" s="140"/>
      <c r="Q53" s="140"/>
    </row>
    <row r="54" spans="1:17">
      <c r="A54" s="87" t="s">
        <v>77</v>
      </c>
      <c r="B54" s="87" t="s">
        <v>80</v>
      </c>
      <c r="C54" s="87">
        <v>605</v>
      </c>
      <c r="D54" s="140"/>
      <c r="E54" s="140"/>
      <c r="F54" s="140"/>
      <c r="G54" s="140"/>
      <c r="H54" s="140"/>
      <c r="I54" s="140"/>
      <c r="J54" s="140"/>
      <c r="K54" s="140"/>
      <c r="L54" s="140"/>
      <c r="M54" s="140"/>
      <c r="N54" s="140"/>
      <c r="O54" s="140"/>
      <c r="P54" s="140"/>
      <c r="Q54" s="140"/>
    </row>
    <row r="55" spans="1:17">
      <c r="A55" s="87" t="s">
        <v>77</v>
      </c>
      <c r="B55" s="87" t="s">
        <v>81</v>
      </c>
      <c r="C55" s="87">
        <v>202.5</v>
      </c>
      <c r="D55" s="140"/>
      <c r="E55" s="140"/>
      <c r="F55" s="140"/>
      <c r="G55" s="140"/>
      <c r="H55" s="140"/>
      <c r="I55" s="140"/>
      <c r="J55" s="140"/>
      <c r="K55" s="140"/>
      <c r="L55" s="140"/>
      <c r="M55" s="140"/>
      <c r="N55" s="140"/>
      <c r="O55" s="140"/>
      <c r="P55" s="140"/>
      <c r="Q55" s="140"/>
    </row>
    <row r="56" spans="1:17">
      <c r="A56" s="87" t="s">
        <v>77</v>
      </c>
      <c r="B56" s="87" t="s">
        <v>82</v>
      </c>
      <c r="C56" s="87">
        <v>67.5</v>
      </c>
      <c r="D56" s="140"/>
      <c r="E56" s="140"/>
      <c r="F56" s="140"/>
      <c r="G56" s="140"/>
      <c r="H56" s="140"/>
      <c r="I56" s="140"/>
      <c r="J56" s="140"/>
      <c r="K56" s="140"/>
      <c r="L56" s="140"/>
      <c r="M56" s="140"/>
      <c r="N56" s="140"/>
      <c r="O56" s="140"/>
      <c r="P56" s="140"/>
      <c r="Q56" s="140"/>
    </row>
    <row r="57" spans="1:17">
      <c r="A57" s="87" t="s">
        <v>77</v>
      </c>
      <c r="B57" s="87" t="s">
        <v>83</v>
      </c>
      <c r="C57" s="87">
        <v>22.5</v>
      </c>
      <c r="D57" s="140"/>
      <c r="E57" s="140"/>
      <c r="F57" s="140"/>
      <c r="G57" s="140"/>
      <c r="H57" s="140"/>
      <c r="I57" s="140"/>
      <c r="J57" s="140"/>
      <c r="K57" s="140"/>
      <c r="L57" s="140"/>
      <c r="M57" s="140"/>
      <c r="N57" s="140"/>
      <c r="O57" s="140"/>
      <c r="P57" s="140"/>
      <c r="Q57" s="140"/>
    </row>
    <row r="58" spans="1:17">
      <c r="A58" s="87" t="s">
        <v>77</v>
      </c>
      <c r="B58" s="87" t="s">
        <v>84</v>
      </c>
      <c r="C58" s="87">
        <v>7.5</v>
      </c>
      <c r="D58" s="140"/>
      <c r="E58" s="140"/>
      <c r="F58" s="140"/>
      <c r="G58" s="140"/>
      <c r="H58" s="140"/>
      <c r="I58" s="140"/>
      <c r="J58" s="140"/>
      <c r="K58" s="140"/>
      <c r="L58" s="140"/>
      <c r="M58" s="140"/>
      <c r="N58" s="140"/>
      <c r="O58" s="140"/>
      <c r="P58" s="140"/>
      <c r="Q58" s="140"/>
    </row>
    <row r="59" spans="1:17">
      <c r="A59" s="87" t="s">
        <v>77</v>
      </c>
      <c r="B59" s="87" t="s">
        <v>85</v>
      </c>
      <c r="C59" s="87">
        <v>2.5</v>
      </c>
      <c r="D59" s="140"/>
      <c r="E59" s="140"/>
      <c r="F59" s="140"/>
      <c r="G59" s="140"/>
      <c r="H59" s="140"/>
      <c r="I59" s="140"/>
      <c r="J59" s="140"/>
      <c r="K59" s="140"/>
      <c r="L59" s="140"/>
      <c r="M59" s="140"/>
      <c r="N59" s="140"/>
      <c r="O59" s="140"/>
      <c r="P59" s="140"/>
      <c r="Q59" s="140"/>
    </row>
    <row r="60" spans="1:17">
      <c r="A60" s="87" t="s">
        <v>78</v>
      </c>
      <c r="B60" s="87" t="s">
        <v>86</v>
      </c>
      <c r="C60" s="87">
        <v>610</v>
      </c>
      <c r="D60" s="140"/>
      <c r="E60" s="140"/>
      <c r="F60" s="140"/>
      <c r="G60" s="140"/>
      <c r="H60" s="140"/>
      <c r="I60" s="140"/>
      <c r="J60" s="140"/>
      <c r="K60" s="140"/>
      <c r="L60" s="140"/>
      <c r="M60" s="140"/>
      <c r="N60" s="140"/>
      <c r="O60" s="140"/>
      <c r="P60" s="140"/>
      <c r="Q60" s="140"/>
    </row>
    <row r="61" spans="1:17">
      <c r="A61" s="87" t="s">
        <v>78</v>
      </c>
      <c r="B61" s="87" t="s">
        <v>87</v>
      </c>
      <c r="C61" s="87">
        <v>202.5</v>
      </c>
      <c r="D61" s="140"/>
      <c r="E61" s="140"/>
      <c r="F61" s="140"/>
      <c r="G61" s="140"/>
      <c r="H61" s="140"/>
      <c r="I61" s="140"/>
      <c r="J61" s="140"/>
      <c r="K61" s="140"/>
      <c r="L61" s="140"/>
      <c r="M61" s="140"/>
      <c r="N61" s="140"/>
      <c r="O61" s="140"/>
      <c r="P61" s="140"/>
      <c r="Q61" s="140"/>
    </row>
    <row r="62" spans="1:17">
      <c r="A62" s="87" t="s">
        <v>78</v>
      </c>
      <c r="B62" s="87" t="s">
        <v>88</v>
      </c>
      <c r="C62" s="87">
        <v>67.5</v>
      </c>
      <c r="D62" s="140"/>
      <c r="E62" s="140"/>
      <c r="F62" s="140"/>
      <c r="G62" s="140"/>
      <c r="H62" s="140"/>
      <c r="I62" s="140"/>
      <c r="J62" s="140"/>
      <c r="K62" s="140"/>
      <c r="L62" s="140"/>
      <c r="M62" s="140"/>
      <c r="N62" s="140"/>
      <c r="O62" s="140"/>
      <c r="P62" s="140"/>
      <c r="Q62" s="140"/>
    </row>
    <row r="63" spans="1:17">
      <c r="A63" s="87" t="s">
        <v>78</v>
      </c>
      <c r="B63" s="87" t="s">
        <v>89</v>
      </c>
      <c r="C63" s="87">
        <v>22.5</v>
      </c>
      <c r="D63" s="140"/>
      <c r="E63" s="140"/>
      <c r="F63" s="140"/>
      <c r="G63" s="140"/>
      <c r="H63" s="140"/>
      <c r="I63" s="140"/>
      <c r="J63" s="140"/>
      <c r="K63" s="140"/>
      <c r="L63" s="140"/>
      <c r="M63" s="140"/>
      <c r="N63" s="140"/>
      <c r="O63" s="140"/>
      <c r="P63" s="140"/>
      <c r="Q63" s="140"/>
    </row>
    <row r="64" spans="1:17">
      <c r="A64" s="87" t="s">
        <v>78</v>
      </c>
      <c r="B64" s="87" t="s">
        <v>90</v>
      </c>
      <c r="C64" s="87">
        <v>7.5</v>
      </c>
      <c r="D64" s="140"/>
      <c r="E64" s="140"/>
      <c r="F64" s="140"/>
      <c r="G64" s="140"/>
      <c r="H64" s="140"/>
      <c r="I64" s="140"/>
      <c r="J64" s="140"/>
      <c r="K64" s="140"/>
      <c r="L64" s="140"/>
      <c r="M64" s="140"/>
      <c r="N64" s="140"/>
      <c r="O64" s="140"/>
      <c r="P64" s="140"/>
      <c r="Q64" s="140"/>
    </row>
    <row r="65" spans="1:17">
      <c r="A65" s="87" t="s">
        <v>78</v>
      </c>
      <c r="B65" s="87" t="s">
        <v>91</v>
      </c>
      <c r="C65" s="87">
        <v>2.5</v>
      </c>
      <c r="D65" s="140"/>
      <c r="E65" s="140"/>
      <c r="F65" s="140"/>
      <c r="G65" s="140"/>
      <c r="H65" s="140"/>
      <c r="I65" s="140"/>
      <c r="J65" s="140"/>
      <c r="K65" s="140"/>
      <c r="L65" s="140"/>
      <c r="M65" s="140"/>
      <c r="N65" s="140"/>
      <c r="O65" s="140"/>
      <c r="P65" s="140"/>
      <c r="Q65" s="140"/>
    </row>
    <row r="66" spans="1:17">
      <c r="A66" s="87" t="s">
        <v>76</v>
      </c>
      <c r="B66" s="87" t="s">
        <v>96</v>
      </c>
      <c r="C66" s="87">
        <v>270</v>
      </c>
      <c r="D66" s="140"/>
      <c r="E66" s="140"/>
      <c r="F66" s="140"/>
      <c r="G66" s="140"/>
      <c r="H66" s="140"/>
      <c r="I66" s="140"/>
      <c r="J66" s="140"/>
      <c r="K66" s="140"/>
      <c r="L66" s="140"/>
      <c r="M66" s="140"/>
      <c r="N66" s="140"/>
      <c r="O66" s="140"/>
      <c r="P66" s="140"/>
      <c r="Q66" s="140"/>
    </row>
    <row r="67" spans="1:17">
      <c r="A67" s="87" t="s">
        <v>76</v>
      </c>
      <c r="B67" s="87" t="s">
        <v>97</v>
      </c>
      <c r="C67" s="87">
        <v>90</v>
      </c>
      <c r="D67" s="140"/>
      <c r="E67" s="140"/>
      <c r="F67" s="140"/>
      <c r="G67" s="140"/>
      <c r="H67" s="140"/>
      <c r="I67" s="140"/>
      <c r="J67" s="140"/>
      <c r="K67" s="140"/>
      <c r="L67" s="140"/>
      <c r="M67" s="140"/>
      <c r="N67" s="140"/>
      <c r="O67" s="140"/>
      <c r="P67" s="140"/>
      <c r="Q67" s="140"/>
    </row>
    <row r="68" spans="1:17">
      <c r="A68" s="87" t="s">
        <v>76</v>
      </c>
      <c r="B68" s="87" t="s">
        <v>98</v>
      </c>
      <c r="C68" s="87">
        <v>30</v>
      </c>
      <c r="D68" s="140"/>
      <c r="E68" s="140"/>
      <c r="F68" s="140"/>
      <c r="G68" s="140"/>
      <c r="H68" s="140"/>
      <c r="I68" s="140"/>
      <c r="J68" s="140"/>
      <c r="K68" s="140"/>
      <c r="L68" s="140"/>
      <c r="M68" s="140"/>
      <c r="N68" s="140"/>
      <c r="O68" s="140"/>
      <c r="P68" s="140"/>
      <c r="Q68" s="140"/>
    </row>
    <row r="69" spans="1:17">
      <c r="A69" s="87" t="s">
        <v>76</v>
      </c>
      <c r="B69" s="87" t="s">
        <v>99</v>
      </c>
      <c r="C69" s="87">
        <v>10</v>
      </c>
      <c r="D69" s="140"/>
      <c r="E69" s="140"/>
      <c r="F69" s="140"/>
      <c r="G69" s="140"/>
      <c r="H69" s="140"/>
      <c r="I69" s="140"/>
      <c r="J69" s="140"/>
      <c r="K69" s="140"/>
      <c r="L69" s="140"/>
      <c r="M69" s="140"/>
      <c r="N69" s="140"/>
      <c r="O69" s="140"/>
      <c r="P69" s="140"/>
      <c r="Q69" s="140"/>
    </row>
    <row r="70" spans="1:17">
      <c r="A70" s="87" t="s">
        <v>77</v>
      </c>
      <c r="B70" s="87" t="s">
        <v>100</v>
      </c>
      <c r="C70" s="87">
        <v>605</v>
      </c>
      <c r="D70" s="140"/>
      <c r="E70" s="140"/>
      <c r="F70" s="140"/>
      <c r="G70" s="140"/>
      <c r="H70" s="140"/>
      <c r="I70" s="140"/>
      <c r="J70" s="140"/>
      <c r="K70" s="140"/>
      <c r="L70" s="140"/>
      <c r="M70" s="140"/>
      <c r="N70" s="140"/>
      <c r="O70" s="140"/>
      <c r="P70" s="140"/>
      <c r="Q70" s="140"/>
    </row>
    <row r="71" spans="1:17">
      <c r="A71" s="87" t="s">
        <v>77</v>
      </c>
      <c r="B71" s="87" t="s">
        <v>101</v>
      </c>
      <c r="C71" s="87">
        <v>202.5</v>
      </c>
      <c r="D71" s="140"/>
      <c r="E71" s="140"/>
      <c r="F71" s="140"/>
      <c r="G71" s="140"/>
      <c r="H71" s="140"/>
      <c r="I71" s="140"/>
      <c r="J71" s="140"/>
      <c r="K71" s="140"/>
      <c r="L71" s="140"/>
      <c r="M71" s="140"/>
      <c r="N71" s="140"/>
      <c r="O71" s="140"/>
      <c r="P71" s="140"/>
      <c r="Q71" s="140"/>
    </row>
    <row r="72" spans="1:17">
      <c r="A72" s="87" t="s">
        <v>77</v>
      </c>
      <c r="B72" s="87" t="s">
        <v>102</v>
      </c>
      <c r="C72" s="87">
        <v>67.5</v>
      </c>
      <c r="D72" s="140"/>
      <c r="E72" s="140"/>
      <c r="F72" s="140"/>
      <c r="G72" s="140"/>
      <c r="H72" s="140"/>
      <c r="I72" s="140"/>
      <c r="J72" s="140"/>
      <c r="K72" s="140"/>
      <c r="L72" s="140"/>
      <c r="M72" s="140"/>
      <c r="N72" s="140"/>
      <c r="O72" s="140"/>
      <c r="P72" s="140"/>
      <c r="Q72" s="140"/>
    </row>
    <row r="73" spans="1:17">
      <c r="A73" s="87" t="s">
        <v>77</v>
      </c>
      <c r="B73" s="87" t="s">
        <v>103</v>
      </c>
      <c r="C73" s="87">
        <v>22.5</v>
      </c>
      <c r="D73" s="140"/>
      <c r="E73" s="140"/>
      <c r="F73" s="140"/>
      <c r="G73" s="140"/>
      <c r="H73" s="140"/>
      <c r="I73" s="140"/>
      <c r="J73" s="140"/>
      <c r="K73" s="140"/>
      <c r="L73" s="140"/>
      <c r="M73" s="140"/>
      <c r="N73" s="140"/>
      <c r="O73" s="140"/>
      <c r="P73" s="140"/>
      <c r="Q73" s="140"/>
    </row>
    <row r="74" spans="1:17">
      <c r="A74" s="87" t="s">
        <v>77</v>
      </c>
      <c r="B74" s="87" t="s">
        <v>104</v>
      </c>
      <c r="C74" s="87">
        <v>7.5</v>
      </c>
      <c r="D74" s="140"/>
      <c r="E74" s="140"/>
      <c r="F74" s="140"/>
      <c r="G74" s="140"/>
      <c r="H74" s="140"/>
      <c r="I74" s="140"/>
      <c r="J74" s="140"/>
      <c r="K74" s="140"/>
      <c r="L74" s="140"/>
      <c r="M74" s="140"/>
      <c r="N74" s="140"/>
      <c r="O74" s="140"/>
      <c r="P74" s="140"/>
      <c r="Q74" s="140"/>
    </row>
    <row r="75" spans="1:17">
      <c r="A75" s="87" t="s">
        <v>77</v>
      </c>
      <c r="B75" s="87" t="s">
        <v>105</v>
      </c>
      <c r="C75" s="87">
        <v>2.5</v>
      </c>
      <c r="D75" s="140"/>
      <c r="E75" s="140"/>
      <c r="F75" s="140"/>
      <c r="G75" s="140"/>
      <c r="H75" s="140"/>
      <c r="I75" s="140"/>
      <c r="J75" s="140"/>
      <c r="K75" s="140"/>
      <c r="L75" s="140"/>
      <c r="M75" s="140"/>
      <c r="N75" s="140"/>
      <c r="O75" s="140"/>
      <c r="P75" s="140"/>
      <c r="Q75" s="140"/>
    </row>
    <row r="76" spans="1:17">
      <c r="A76" s="87" t="s">
        <v>78</v>
      </c>
      <c r="B76" s="87" t="s">
        <v>106</v>
      </c>
      <c r="C76" s="87">
        <v>610</v>
      </c>
      <c r="D76" s="140"/>
      <c r="E76" s="140"/>
      <c r="F76" s="140"/>
      <c r="G76" s="140"/>
      <c r="H76" s="140"/>
      <c r="I76" s="140"/>
      <c r="J76" s="140"/>
      <c r="K76" s="140"/>
      <c r="L76" s="140"/>
      <c r="M76" s="140"/>
      <c r="N76" s="140"/>
      <c r="O76" s="140"/>
      <c r="P76" s="140"/>
      <c r="Q76" s="140"/>
    </row>
    <row r="77" spans="1:17">
      <c r="A77" s="87" t="s">
        <v>78</v>
      </c>
      <c r="B77" s="87" t="s">
        <v>107</v>
      </c>
      <c r="C77" s="87">
        <v>202.5</v>
      </c>
      <c r="D77" s="140"/>
      <c r="E77" s="140"/>
      <c r="F77" s="140"/>
      <c r="G77" s="140"/>
      <c r="H77" s="140"/>
      <c r="I77" s="140"/>
      <c r="J77" s="140"/>
      <c r="K77" s="140"/>
      <c r="L77" s="140"/>
      <c r="M77" s="140"/>
      <c r="N77" s="140"/>
      <c r="O77" s="140"/>
      <c r="P77" s="140"/>
      <c r="Q77" s="140"/>
    </row>
    <row r="78" spans="1:17">
      <c r="A78" s="87" t="s">
        <v>78</v>
      </c>
      <c r="B78" s="87" t="s">
        <v>108</v>
      </c>
      <c r="C78" s="87">
        <v>67.5</v>
      </c>
      <c r="D78" s="140"/>
      <c r="E78" s="140"/>
      <c r="F78" s="140"/>
      <c r="G78" s="140"/>
      <c r="H78" s="140"/>
      <c r="I78" s="140"/>
      <c r="J78" s="140"/>
      <c r="K78" s="140"/>
      <c r="L78" s="140"/>
      <c r="M78" s="140"/>
      <c r="N78" s="140"/>
      <c r="O78" s="140"/>
      <c r="P78" s="140"/>
      <c r="Q78" s="140"/>
    </row>
    <row r="79" spans="1:17">
      <c r="A79" s="87" t="s">
        <v>78</v>
      </c>
      <c r="B79" s="87" t="s">
        <v>109</v>
      </c>
      <c r="C79" s="87">
        <v>22.5</v>
      </c>
      <c r="D79" s="140"/>
      <c r="E79" s="140"/>
      <c r="F79" s="140"/>
      <c r="G79" s="140"/>
      <c r="H79" s="140"/>
      <c r="I79" s="140"/>
      <c r="J79" s="140"/>
      <c r="K79" s="140"/>
      <c r="L79" s="140"/>
      <c r="M79" s="140"/>
      <c r="N79" s="140"/>
      <c r="O79" s="140"/>
      <c r="P79" s="140"/>
      <c r="Q79" s="140"/>
    </row>
    <row r="80" spans="1:17">
      <c r="A80" s="87" t="s">
        <v>78</v>
      </c>
      <c r="B80" s="87" t="s">
        <v>110</v>
      </c>
      <c r="C80" s="87">
        <v>7.5</v>
      </c>
      <c r="D80" s="140"/>
      <c r="E80" s="140"/>
      <c r="F80" s="140"/>
      <c r="G80" s="140"/>
      <c r="H80" s="140"/>
      <c r="I80" s="140"/>
      <c r="J80" s="140"/>
      <c r="K80" s="140"/>
      <c r="L80" s="140"/>
      <c r="M80" s="140"/>
      <c r="N80" s="140"/>
      <c r="O80" s="140"/>
      <c r="P80" s="140"/>
      <c r="Q80" s="140"/>
    </row>
    <row r="81" spans="1:17">
      <c r="A81" s="87" t="s">
        <v>78</v>
      </c>
      <c r="B81" s="87" t="s">
        <v>111</v>
      </c>
      <c r="C81" s="87">
        <v>2.5</v>
      </c>
      <c r="D81" s="140"/>
      <c r="E81" s="140"/>
      <c r="F81" s="140"/>
      <c r="G81" s="140"/>
      <c r="H81" s="140"/>
      <c r="I81" s="140"/>
      <c r="J81" s="140"/>
      <c r="K81" s="140"/>
      <c r="L81" s="140"/>
      <c r="M81" s="140"/>
      <c r="N81" s="140"/>
      <c r="O81" s="140"/>
      <c r="P81" s="140"/>
      <c r="Q81" s="140"/>
    </row>
    <row r="82" spans="1:17">
      <c r="A82" s="87" t="s">
        <v>76</v>
      </c>
      <c r="B82" s="87" t="s">
        <v>116</v>
      </c>
      <c r="C82" s="87">
        <v>270</v>
      </c>
      <c r="D82" s="140"/>
      <c r="E82" s="140"/>
      <c r="F82" s="140"/>
      <c r="G82" s="140"/>
      <c r="H82" s="140"/>
      <c r="I82" s="140"/>
      <c r="J82" s="140"/>
      <c r="K82" s="140"/>
      <c r="L82" s="140"/>
      <c r="M82" s="140"/>
      <c r="N82" s="140"/>
      <c r="O82" s="140"/>
      <c r="P82" s="140"/>
      <c r="Q82" s="140"/>
    </row>
    <row r="83" spans="1:17">
      <c r="A83" s="87" t="s">
        <v>76</v>
      </c>
      <c r="B83" s="87" t="s">
        <v>117</v>
      </c>
      <c r="C83" s="87">
        <v>90</v>
      </c>
      <c r="D83" s="140"/>
      <c r="E83" s="140"/>
      <c r="F83" s="140"/>
      <c r="G83" s="140"/>
      <c r="H83" s="140"/>
      <c r="I83" s="140"/>
      <c r="J83" s="140"/>
      <c r="K83" s="140"/>
      <c r="L83" s="140"/>
      <c r="M83" s="140"/>
      <c r="N83" s="140"/>
      <c r="O83" s="140"/>
      <c r="P83" s="140"/>
      <c r="Q83" s="140"/>
    </row>
    <row r="84" spans="1:17">
      <c r="A84" s="87" t="s">
        <v>76</v>
      </c>
      <c r="B84" s="87" t="s">
        <v>118</v>
      </c>
      <c r="C84" s="87">
        <v>30</v>
      </c>
      <c r="D84" s="140"/>
      <c r="E84" s="140"/>
      <c r="F84" s="140"/>
      <c r="G84" s="140"/>
      <c r="H84" s="140"/>
      <c r="I84" s="140"/>
      <c r="J84" s="140"/>
      <c r="K84" s="140"/>
      <c r="L84" s="140"/>
      <c r="M84" s="140"/>
      <c r="N84" s="140"/>
      <c r="O84" s="140"/>
      <c r="P84" s="140"/>
      <c r="Q84" s="140"/>
    </row>
    <row r="85" spans="1:17">
      <c r="A85" s="87" t="s">
        <v>76</v>
      </c>
      <c r="B85" s="87" t="s">
        <v>119</v>
      </c>
      <c r="C85" s="87">
        <v>10</v>
      </c>
      <c r="D85" s="140"/>
      <c r="E85" s="140"/>
      <c r="F85" s="140"/>
      <c r="G85" s="140"/>
      <c r="H85" s="140"/>
      <c r="I85" s="140"/>
      <c r="J85" s="140"/>
      <c r="K85" s="140"/>
      <c r="L85" s="140"/>
      <c r="M85" s="140"/>
      <c r="N85" s="140"/>
      <c r="O85" s="140"/>
      <c r="P85" s="140"/>
      <c r="Q85" s="140"/>
    </row>
    <row r="86" spans="1:17">
      <c r="A86" s="87" t="s">
        <v>77</v>
      </c>
      <c r="B86" s="87" t="s">
        <v>120</v>
      </c>
      <c r="C86" s="87">
        <v>605</v>
      </c>
      <c r="D86" s="140"/>
      <c r="E86" s="140"/>
      <c r="F86" s="140"/>
      <c r="G86" s="140"/>
      <c r="H86" s="140"/>
      <c r="I86" s="140"/>
      <c r="J86" s="140"/>
      <c r="K86" s="140"/>
      <c r="L86" s="140"/>
      <c r="M86" s="140"/>
      <c r="N86" s="140"/>
      <c r="O86" s="140"/>
      <c r="P86" s="140"/>
      <c r="Q86" s="140"/>
    </row>
    <row r="87" spans="1:17">
      <c r="A87" s="87" t="s">
        <v>77</v>
      </c>
      <c r="B87" s="87" t="s">
        <v>121</v>
      </c>
      <c r="C87" s="87">
        <v>202.5</v>
      </c>
      <c r="D87" s="140"/>
      <c r="E87" s="140"/>
      <c r="F87" s="140"/>
      <c r="G87" s="140"/>
      <c r="H87" s="140"/>
      <c r="I87" s="140"/>
      <c r="J87" s="140"/>
      <c r="K87" s="140"/>
      <c r="L87" s="140"/>
      <c r="M87" s="140"/>
      <c r="N87" s="140"/>
      <c r="O87" s="140"/>
      <c r="P87" s="140"/>
      <c r="Q87" s="140"/>
    </row>
    <row r="88" spans="1:17">
      <c r="A88" s="87" t="s">
        <v>77</v>
      </c>
      <c r="B88" s="87" t="s">
        <v>122</v>
      </c>
      <c r="C88" s="87">
        <v>67.5</v>
      </c>
      <c r="D88" s="140"/>
      <c r="E88" s="140"/>
      <c r="F88" s="140"/>
      <c r="G88" s="140"/>
      <c r="H88" s="140"/>
      <c r="I88" s="140"/>
      <c r="J88" s="140"/>
      <c r="K88" s="140"/>
      <c r="L88" s="140"/>
      <c r="M88" s="140"/>
      <c r="N88" s="140"/>
      <c r="O88" s="140"/>
      <c r="P88" s="140"/>
      <c r="Q88" s="140"/>
    </row>
    <row r="89" spans="1:17">
      <c r="A89" s="87" t="s">
        <v>77</v>
      </c>
      <c r="B89" s="87" t="s">
        <v>123</v>
      </c>
      <c r="C89" s="87">
        <v>22.5</v>
      </c>
      <c r="D89" s="140"/>
      <c r="E89" s="140"/>
      <c r="F89" s="140"/>
      <c r="G89" s="140"/>
      <c r="H89" s="140"/>
      <c r="I89" s="140"/>
      <c r="J89" s="140"/>
      <c r="K89" s="140"/>
      <c r="L89" s="140"/>
      <c r="M89" s="140"/>
      <c r="N89" s="140"/>
      <c r="O89" s="140"/>
      <c r="P89" s="140"/>
      <c r="Q89" s="140"/>
    </row>
    <row r="90" spans="1:17">
      <c r="A90" s="87" t="s">
        <v>77</v>
      </c>
      <c r="B90" s="87" t="s">
        <v>124</v>
      </c>
      <c r="C90" s="87">
        <v>7.5</v>
      </c>
      <c r="D90" s="140"/>
      <c r="E90" s="140"/>
      <c r="F90" s="140"/>
      <c r="G90" s="140"/>
      <c r="H90" s="140"/>
      <c r="I90" s="140"/>
      <c r="J90" s="140"/>
      <c r="K90" s="140"/>
      <c r="L90" s="140"/>
      <c r="M90" s="140"/>
      <c r="N90" s="140"/>
      <c r="O90" s="140"/>
      <c r="P90" s="140"/>
      <c r="Q90" s="140"/>
    </row>
    <row r="91" spans="1:17">
      <c r="A91" s="87" t="s">
        <v>77</v>
      </c>
      <c r="B91" s="87" t="s">
        <v>125</v>
      </c>
      <c r="C91" s="87">
        <v>2.5</v>
      </c>
      <c r="D91" s="140"/>
      <c r="E91" s="140"/>
      <c r="F91" s="140"/>
      <c r="G91" s="140"/>
      <c r="H91" s="140"/>
      <c r="I91" s="140"/>
      <c r="J91" s="140"/>
      <c r="K91" s="140"/>
      <c r="L91" s="140"/>
      <c r="M91" s="140"/>
      <c r="N91" s="140"/>
      <c r="O91" s="140"/>
      <c r="P91" s="140"/>
      <c r="Q91" s="140"/>
    </row>
    <row r="92" spans="1:17">
      <c r="A92" s="87" t="s">
        <v>78</v>
      </c>
      <c r="B92" s="87" t="s">
        <v>126</v>
      </c>
      <c r="C92" s="87">
        <v>610</v>
      </c>
      <c r="D92" s="140"/>
      <c r="E92" s="140"/>
      <c r="F92" s="140"/>
      <c r="G92" s="140"/>
      <c r="H92" s="140"/>
      <c r="I92" s="140"/>
      <c r="J92" s="140"/>
      <c r="K92" s="140"/>
      <c r="L92" s="140"/>
      <c r="M92" s="140"/>
      <c r="N92" s="140"/>
      <c r="O92" s="140"/>
      <c r="P92" s="140"/>
      <c r="Q92" s="140"/>
    </row>
    <row r="93" spans="1:17">
      <c r="A93" s="87" t="s">
        <v>78</v>
      </c>
      <c r="B93" s="87" t="s">
        <v>127</v>
      </c>
      <c r="C93" s="87">
        <v>202.5</v>
      </c>
      <c r="D93" s="140"/>
      <c r="E93" s="140"/>
      <c r="F93" s="140"/>
      <c r="G93" s="140"/>
      <c r="H93" s="140"/>
      <c r="I93" s="140"/>
      <c r="J93" s="140"/>
      <c r="K93" s="140"/>
      <c r="L93" s="140"/>
      <c r="M93" s="140"/>
      <c r="N93" s="140"/>
      <c r="O93" s="140"/>
      <c r="P93" s="140"/>
      <c r="Q93" s="140"/>
    </row>
    <row r="94" spans="1:17">
      <c r="A94" s="87" t="s">
        <v>78</v>
      </c>
      <c r="B94" s="87" t="s">
        <v>128</v>
      </c>
      <c r="C94" s="87">
        <v>67.5</v>
      </c>
      <c r="D94" s="140"/>
      <c r="E94" s="140"/>
      <c r="F94" s="140"/>
      <c r="G94" s="140"/>
      <c r="H94" s="140"/>
      <c r="I94" s="140"/>
      <c r="J94" s="140"/>
      <c r="K94" s="140"/>
      <c r="L94" s="140"/>
      <c r="M94" s="140"/>
      <c r="N94" s="140"/>
      <c r="O94" s="140"/>
      <c r="P94" s="140"/>
      <c r="Q94" s="140"/>
    </row>
    <row r="95" spans="1:17">
      <c r="A95" s="87" t="s">
        <v>78</v>
      </c>
      <c r="B95" s="87" t="s">
        <v>129</v>
      </c>
      <c r="C95" s="87">
        <v>22.5</v>
      </c>
      <c r="D95" s="140"/>
      <c r="E95" s="140"/>
      <c r="F95" s="140"/>
      <c r="G95" s="140"/>
      <c r="H95" s="140"/>
      <c r="I95" s="140"/>
      <c r="J95" s="140"/>
      <c r="K95" s="140"/>
      <c r="L95" s="140"/>
      <c r="M95" s="140"/>
      <c r="N95" s="140"/>
      <c r="O95" s="140"/>
      <c r="P95" s="140"/>
      <c r="Q95" s="140"/>
    </row>
    <row r="96" spans="1:17">
      <c r="A96" s="87" t="s">
        <v>78</v>
      </c>
      <c r="B96" s="87" t="s">
        <v>130</v>
      </c>
      <c r="C96" s="87">
        <v>7.5</v>
      </c>
      <c r="D96" s="140"/>
      <c r="E96" s="140"/>
      <c r="F96" s="140"/>
      <c r="G96" s="140"/>
      <c r="H96" s="140"/>
      <c r="I96" s="140"/>
      <c r="J96" s="140"/>
      <c r="K96" s="140"/>
      <c r="L96" s="140"/>
      <c r="M96" s="140"/>
      <c r="N96" s="140"/>
      <c r="O96" s="140"/>
      <c r="P96" s="140"/>
      <c r="Q96" s="140"/>
    </row>
    <row r="97" spans="1:17">
      <c r="A97" s="87" t="s">
        <v>78</v>
      </c>
      <c r="B97" s="87" t="s">
        <v>131</v>
      </c>
      <c r="C97" s="87">
        <v>2.5</v>
      </c>
      <c r="D97" s="140"/>
      <c r="E97" s="140"/>
      <c r="F97" s="140"/>
      <c r="G97" s="140"/>
      <c r="H97" s="140"/>
      <c r="I97" s="140"/>
      <c r="J97" s="140"/>
      <c r="K97" s="140"/>
      <c r="L97" s="140"/>
      <c r="M97" s="140"/>
      <c r="N97" s="140"/>
      <c r="O97" s="140"/>
      <c r="P97" s="140"/>
      <c r="Q97" s="140"/>
    </row>
    <row r="98" spans="1:17">
      <c r="A98" s="87" t="s">
        <v>76</v>
      </c>
      <c r="B98" s="87" t="s">
        <v>136</v>
      </c>
      <c r="C98" s="87">
        <v>270</v>
      </c>
      <c r="D98" s="140"/>
      <c r="E98" s="140"/>
      <c r="F98" s="140"/>
      <c r="G98" s="140"/>
      <c r="H98" s="140"/>
      <c r="I98" s="140"/>
      <c r="J98" s="140"/>
      <c r="K98" s="140"/>
      <c r="L98" s="140"/>
      <c r="M98" s="140"/>
      <c r="N98" s="140"/>
      <c r="O98" s="140"/>
      <c r="P98" s="140"/>
      <c r="Q98" s="140"/>
    </row>
    <row r="99" spans="1:17">
      <c r="A99" s="87" t="s">
        <v>76</v>
      </c>
      <c r="B99" s="87" t="s">
        <v>137</v>
      </c>
      <c r="C99" s="87">
        <v>90</v>
      </c>
      <c r="D99" s="140"/>
      <c r="E99" s="140"/>
      <c r="F99" s="140"/>
      <c r="G99" s="140"/>
      <c r="H99" s="140"/>
      <c r="I99" s="140"/>
      <c r="J99" s="140"/>
      <c r="K99" s="140"/>
      <c r="L99" s="140"/>
      <c r="M99" s="140"/>
      <c r="N99" s="140"/>
      <c r="O99" s="140"/>
      <c r="P99" s="140"/>
      <c r="Q99" s="140"/>
    </row>
    <row r="100" spans="1:17">
      <c r="A100" s="87" t="s">
        <v>76</v>
      </c>
      <c r="B100" s="87" t="s">
        <v>138</v>
      </c>
      <c r="C100" s="87">
        <v>30</v>
      </c>
      <c r="D100" s="140"/>
      <c r="E100" s="140"/>
      <c r="F100" s="140"/>
      <c r="G100" s="140"/>
      <c r="H100" s="140"/>
      <c r="I100" s="140"/>
      <c r="J100" s="140"/>
      <c r="K100" s="140"/>
      <c r="L100" s="140"/>
      <c r="M100" s="140"/>
      <c r="N100" s="140"/>
      <c r="O100" s="140"/>
      <c r="P100" s="140"/>
      <c r="Q100" s="140"/>
    </row>
    <row r="101" spans="1:17">
      <c r="A101" s="87" t="s">
        <v>76</v>
      </c>
      <c r="B101" s="87" t="s">
        <v>139</v>
      </c>
      <c r="C101" s="87">
        <v>10</v>
      </c>
      <c r="D101" s="140"/>
      <c r="E101" s="140"/>
      <c r="F101" s="140"/>
      <c r="G101" s="140"/>
      <c r="H101" s="140"/>
      <c r="I101" s="140"/>
      <c r="J101" s="140"/>
      <c r="K101" s="140"/>
      <c r="L101" s="140"/>
      <c r="M101" s="140"/>
      <c r="N101" s="140"/>
      <c r="O101" s="140"/>
      <c r="P101" s="140"/>
      <c r="Q101" s="140"/>
    </row>
    <row r="102" spans="1:17">
      <c r="A102" s="87" t="s">
        <v>77</v>
      </c>
      <c r="B102" s="87" t="s">
        <v>140</v>
      </c>
      <c r="C102" s="87">
        <v>605</v>
      </c>
      <c r="D102" s="140"/>
      <c r="E102" s="140"/>
      <c r="F102" s="140"/>
      <c r="G102" s="140"/>
      <c r="H102" s="140"/>
      <c r="I102" s="140"/>
      <c r="J102" s="140"/>
      <c r="K102" s="140"/>
      <c r="L102" s="140"/>
      <c r="M102" s="140"/>
      <c r="N102" s="140"/>
      <c r="O102" s="140"/>
      <c r="P102" s="140"/>
      <c r="Q102" s="140"/>
    </row>
    <row r="103" spans="1:17">
      <c r="A103" s="87" t="s">
        <v>77</v>
      </c>
      <c r="B103" s="87" t="s">
        <v>141</v>
      </c>
      <c r="C103" s="87">
        <v>202.5</v>
      </c>
      <c r="D103" s="140"/>
      <c r="E103" s="140"/>
      <c r="F103" s="140"/>
      <c r="G103" s="140"/>
      <c r="H103" s="140"/>
      <c r="I103" s="140"/>
      <c r="J103" s="140"/>
      <c r="K103" s="140"/>
      <c r="L103" s="140"/>
      <c r="M103" s="140"/>
      <c r="N103" s="140"/>
      <c r="O103" s="140"/>
      <c r="P103" s="140"/>
      <c r="Q103" s="140"/>
    </row>
    <row r="104" spans="1:17">
      <c r="A104" s="87" t="s">
        <v>77</v>
      </c>
      <c r="B104" s="87" t="s">
        <v>142</v>
      </c>
      <c r="C104" s="87">
        <v>67.5</v>
      </c>
      <c r="D104" s="140"/>
      <c r="E104" s="140"/>
      <c r="F104" s="140"/>
      <c r="G104" s="140"/>
      <c r="H104" s="140"/>
      <c r="I104" s="140"/>
      <c r="J104" s="140"/>
      <c r="K104" s="140"/>
      <c r="L104" s="140"/>
      <c r="M104" s="140"/>
      <c r="N104" s="140"/>
      <c r="O104" s="140"/>
      <c r="P104" s="140"/>
      <c r="Q104" s="140"/>
    </row>
    <row r="105" spans="1:17">
      <c r="A105" s="87" t="s">
        <v>77</v>
      </c>
      <c r="B105" s="87" t="s">
        <v>143</v>
      </c>
      <c r="C105" s="87">
        <v>22.5</v>
      </c>
      <c r="D105" s="140"/>
      <c r="E105" s="140"/>
      <c r="F105" s="140"/>
      <c r="G105" s="140"/>
      <c r="H105" s="140"/>
      <c r="I105" s="140"/>
      <c r="J105" s="140"/>
      <c r="K105" s="140"/>
      <c r="L105" s="140"/>
      <c r="M105" s="140"/>
      <c r="N105" s="140"/>
      <c r="O105" s="140"/>
      <c r="P105" s="140"/>
      <c r="Q105" s="140"/>
    </row>
    <row r="106" spans="1:17">
      <c r="A106" s="87" t="s">
        <v>77</v>
      </c>
      <c r="B106" s="87" t="s">
        <v>144</v>
      </c>
      <c r="C106" s="87">
        <v>7.5</v>
      </c>
      <c r="D106" s="140"/>
      <c r="E106" s="140"/>
      <c r="F106" s="140"/>
      <c r="G106" s="140"/>
      <c r="H106" s="140"/>
      <c r="I106" s="140"/>
      <c r="J106" s="140"/>
      <c r="K106" s="140"/>
      <c r="L106" s="140"/>
      <c r="M106" s="140"/>
      <c r="N106" s="140"/>
      <c r="O106" s="140"/>
      <c r="P106" s="140"/>
      <c r="Q106" s="140"/>
    </row>
    <row r="107" spans="1:17">
      <c r="A107" s="87" t="s">
        <v>77</v>
      </c>
      <c r="B107" s="87" t="s">
        <v>145</v>
      </c>
      <c r="C107" s="87">
        <v>2.5</v>
      </c>
      <c r="D107" s="140"/>
      <c r="E107" s="140"/>
      <c r="F107" s="140"/>
      <c r="G107" s="140"/>
      <c r="H107" s="140"/>
      <c r="I107" s="140"/>
      <c r="J107" s="140"/>
      <c r="K107" s="140"/>
      <c r="L107" s="140"/>
      <c r="M107" s="140"/>
      <c r="N107" s="140"/>
      <c r="O107" s="140"/>
      <c r="P107" s="140"/>
      <c r="Q107" s="140"/>
    </row>
    <row r="108" spans="1:17">
      <c r="A108" s="87" t="s">
        <v>78</v>
      </c>
      <c r="B108" s="87" t="s">
        <v>146</v>
      </c>
      <c r="C108" s="87">
        <v>610</v>
      </c>
      <c r="D108" s="140"/>
      <c r="E108" s="140"/>
      <c r="F108" s="140"/>
      <c r="G108" s="140"/>
      <c r="H108" s="140"/>
      <c r="I108" s="140"/>
      <c r="J108" s="140"/>
      <c r="K108" s="140"/>
      <c r="L108" s="140"/>
      <c r="M108" s="140"/>
      <c r="N108" s="140"/>
      <c r="O108" s="140"/>
      <c r="P108" s="140"/>
      <c r="Q108" s="140"/>
    </row>
    <row r="109" spans="1:17">
      <c r="A109" s="87" t="s">
        <v>78</v>
      </c>
      <c r="B109" s="87" t="s">
        <v>147</v>
      </c>
      <c r="C109" s="87">
        <v>202.5</v>
      </c>
      <c r="D109" s="140"/>
      <c r="E109" s="140"/>
      <c r="F109" s="140"/>
      <c r="G109" s="140"/>
      <c r="H109" s="140"/>
      <c r="I109" s="140"/>
      <c r="J109" s="140"/>
      <c r="K109" s="140"/>
      <c r="L109" s="140"/>
      <c r="M109" s="140"/>
      <c r="N109" s="140"/>
      <c r="O109" s="140"/>
      <c r="P109" s="140"/>
      <c r="Q109" s="140"/>
    </row>
    <row r="110" spans="1:17">
      <c r="A110" s="87" t="s">
        <v>78</v>
      </c>
      <c r="B110" s="87" t="s">
        <v>148</v>
      </c>
      <c r="C110" s="87">
        <v>67.5</v>
      </c>
      <c r="D110" s="140"/>
      <c r="E110" s="140"/>
      <c r="F110" s="140"/>
      <c r="G110" s="140"/>
      <c r="H110" s="140"/>
      <c r="I110" s="140"/>
      <c r="J110" s="140"/>
      <c r="K110" s="140"/>
      <c r="L110" s="140"/>
      <c r="M110" s="140"/>
      <c r="N110" s="140"/>
      <c r="O110" s="140"/>
      <c r="P110" s="140"/>
      <c r="Q110" s="140"/>
    </row>
    <row r="111" spans="1:17">
      <c r="A111" s="87" t="s">
        <v>78</v>
      </c>
      <c r="B111" s="87" t="s">
        <v>149</v>
      </c>
      <c r="C111" s="87">
        <v>22.5</v>
      </c>
      <c r="D111" s="140"/>
      <c r="E111" s="140"/>
      <c r="F111" s="140"/>
      <c r="G111" s="140"/>
      <c r="H111" s="140"/>
      <c r="I111" s="140"/>
      <c r="J111" s="140"/>
      <c r="K111" s="140"/>
      <c r="L111" s="140"/>
      <c r="M111" s="140"/>
      <c r="N111" s="140"/>
      <c r="O111" s="140"/>
      <c r="P111" s="140"/>
      <c r="Q111" s="140"/>
    </row>
    <row r="112" spans="1:17">
      <c r="A112" s="87" t="s">
        <v>78</v>
      </c>
      <c r="B112" s="87" t="s">
        <v>150</v>
      </c>
      <c r="C112" s="87">
        <v>7.5</v>
      </c>
      <c r="D112" s="140"/>
      <c r="E112" s="140"/>
      <c r="F112" s="140"/>
      <c r="G112" s="140"/>
      <c r="H112" s="140"/>
      <c r="I112" s="140"/>
      <c r="J112" s="140"/>
      <c r="K112" s="140"/>
      <c r="L112" s="140"/>
      <c r="M112" s="140"/>
      <c r="N112" s="140"/>
      <c r="O112" s="140"/>
      <c r="P112" s="140"/>
      <c r="Q112" s="140"/>
    </row>
    <row r="113" spans="1:17">
      <c r="A113" s="87" t="s">
        <v>78</v>
      </c>
      <c r="B113" s="87" t="s">
        <v>151</v>
      </c>
      <c r="C113" s="87">
        <v>2.5</v>
      </c>
      <c r="D113" s="140"/>
      <c r="E113" s="140"/>
      <c r="F113" s="140"/>
      <c r="G113" s="140"/>
      <c r="H113" s="140"/>
      <c r="I113" s="140"/>
      <c r="J113" s="140"/>
      <c r="K113" s="140"/>
      <c r="L113" s="140"/>
      <c r="M113" s="140"/>
      <c r="N113" s="140"/>
      <c r="O113" s="140"/>
      <c r="P113" s="140"/>
      <c r="Q113" s="140"/>
    </row>
    <row r="114" spans="1:17">
      <c r="A114" s="87" t="s">
        <v>76</v>
      </c>
      <c r="B114" s="87" t="s">
        <v>156</v>
      </c>
      <c r="C114" s="87">
        <v>270</v>
      </c>
      <c r="D114" s="140"/>
      <c r="E114" s="140"/>
      <c r="F114" s="140"/>
      <c r="G114" s="140"/>
      <c r="H114" s="140"/>
      <c r="I114" s="140"/>
      <c r="J114" s="140"/>
      <c r="K114" s="140"/>
      <c r="L114" s="140"/>
      <c r="M114" s="140"/>
      <c r="N114" s="140"/>
      <c r="O114" s="140"/>
      <c r="P114" s="140"/>
      <c r="Q114" s="140"/>
    </row>
    <row r="115" spans="1:17">
      <c r="A115" s="87" t="s">
        <v>76</v>
      </c>
      <c r="B115" s="87" t="s">
        <v>157</v>
      </c>
      <c r="C115" s="87">
        <v>90</v>
      </c>
      <c r="D115" s="140"/>
      <c r="E115" s="140"/>
      <c r="F115" s="140"/>
      <c r="G115" s="140"/>
      <c r="H115" s="140"/>
      <c r="I115" s="140"/>
      <c r="J115" s="140"/>
      <c r="K115" s="140"/>
      <c r="L115" s="140"/>
      <c r="M115" s="140"/>
      <c r="N115" s="140"/>
      <c r="O115" s="140"/>
      <c r="P115" s="140"/>
      <c r="Q115" s="140"/>
    </row>
    <row r="116" spans="1:17">
      <c r="A116" s="87" t="s">
        <v>76</v>
      </c>
      <c r="B116" s="87" t="s">
        <v>158</v>
      </c>
      <c r="C116" s="87">
        <v>30</v>
      </c>
      <c r="D116" s="140"/>
      <c r="E116" s="140"/>
      <c r="F116" s="140"/>
      <c r="G116" s="140"/>
      <c r="H116" s="140"/>
      <c r="I116" s="140"/>
      <c r="J116" s="140"/>
      <c r="K116" s="140"/>
      <c r="L116" s="140"/>
      <c r="M116" s="140"/>
      <c r="N116" s="140"/>
      <c r="O116" s="140"/>
      <c r="P116" s="140"/>
      <c r="Q116" s="140"/>
    </row>
    <row r="117" spans="1:17">
      <c r="A117" s="87" t="s">
        <v>76</v>
      </c>
      <c r="B117" s="87" t="s">
        <v>159</v>
      </c>
      <c r="C117" s="87">
        <v>10</v>
      </c>
      <c r="D117" s="140"/>
      <c r="E117" s="140"/>
      <c r="F117" s="140"/>
      <c r="G117" s="140"/>
      <c r="H117" s="140"/>
      <c r="I117" s="140"/>
      <c r="J117" s="140"/>
      <c r="K117" s="140"/>
      <c r="L117" s="140"/>
      <c r="M117" s="140"/>
      <c r="N117" s="140"/>
      <c r="O117" s="140"/>
      <c r="P117" s="140"/>
      <c r="Q117" s="140"/>
    </row>
    <row r="118" spans="1:17">
      <c r="A118" s="87" t="s">
        <v>77</v>
      </c>
      <c r="B118" s="87" t="s">
        <v>160</v>
      </c>
      <c r="C118" s="87">
        <v>605</v>
      </c>
      <c r="D118" s="140"/>
      <c r="E118" s="140"/>
      <c r="F118" s="140"/>
      <c r="G118" s="140"/>
      <c r="H118" s="140"/>
      <c r="I118" s="140"/>
      <c r="J118" s="140"/>
      <c r="K118" s="140"/>
      <c r="L118" s="140"/>
      <c r="M118" s="140"/>
      <c r="N118" s="140"/>
      <c r="O118" s="140"/>
      <c r="P118" s="140"/>
      <c r="Q118" s="140"/>
    </row>
    <row r="119" spans="1:17">
      <c r="A119" s="87" t="s">
        <v>77</v>
      </c>
      <c r="B119" s="87" t="s">
        <v>161</v>
      </c>
      <c r="C119" s="87">
        <v>202.5</v>
      </c>
      <c r="D119" s="140"/>
      <c r="E119" s="140"/>
      <c r="F119" s="140"/>
      <c r="G119" s="140"/>
      <c r="H119" s="140"/>
      <c r="I119" s="140"/>
      <c r="J119" s="140"/>
      <c r="K119" s="140"/>
      <c r="L119" s="140"/>
      <c r="M119" s="140"/>
      <c r="N119" s="140"/>
      <c r="O119" s="140"/>
      <c r="P119" s="140"/>
      <c r="Q119" s="140"/>
    </row>
    <row r="120" spans="1:17">
      <c r="A120" s="87" t="s">
        <v>77</v>
      </c>
      <c r="B120" s="87" t="s">
        <v>162</v>
      </c>
      <c r="C120" s="87">
        <v>67.5</v>
      </c>
      <c r="D120" s="140"/>
      <c r="E120" s="140"/>
      <c r="F120" s="140"/>
      <c r="G120" s="140"/>
      <c r="H120" s="140"/>
      <c r="I120" s="140"/>
      <c r="J120" s="140"/>
      <c r="K120" s="140"/>
      <c r="L120" s="140"/>
      <c r="M120" s="140"/>
      <c r="N120" s="140"/>
      <c r="O120" s="140"/>
      <c r="P120" s="140"/>
      <c r="Q120" s="140"/>
    </row>
    <row r="121" spans="1:17">
      <c r="A121" s="87" t="s">
        <v>77</v>
      </c>
      <c r="B121" s="87" t="s">
        <v>163</v>
      </c>
      <c r="C121" s="87">
        <v>22.5</v>
      </c>
      <c r="D121" s="140"/>
      <c r="E121" s="140"/>
      <c r="F121" s="140"/>
      <c r="G121" s="140"/>
      <c r="H121" s="140"/>
      <c r="I121" s="140"/>
      <c r="J121" s="140"/>
      <c r="K121" s="140"/>
      <c r="L121" s="140"/>
      <c r="M121" s="140"/>
      <c r="N121" s="140"/>
      <c r="O121" s="140"/>
      <c r="P121" s="140"/>
      <c r="Q121" s="140"/>
    </row>
    <row r="122" spans="1:17">
      <c r="A122" s="87" t="s">
        <v>77</v>
      </c>
      <c r="B122" s="87" t="s">
        <v>164</v>
      </c>
      <c r="C122" s="87">
        <v>7.5</v>
      </c>
      <c r="D122" s="140"/>
      <c r="E122" s="140"/>
      <c r="F122" s="140"/>
      <c r="G122" s="140"/>
      <c r="H122" s="140"/>
      <c r="I122" s="140"/>
      <c r="J122" s="140"/>
      <c r="K122" s="140"/>
      <c r="L122" s="140"/>
      <c r="M122" s="140"/>
      <c r="N122" s="140"/>
      <c r="O122" s="140"/>
      <c r="P122" s="140"/>
      <c r="Q122" s="140"/>
    </row>
    <row r="123" spans="1:17">
      <c r="A123" s="87" t="s">
        <v>77</v>
      </c>
      <c r="B123" s="87" t="s">
        <v>165</v>
      </c>
      <c r="C123" s="87">
        <v>2.5</v>
      </c>
      <c r="D123" s="140"/>
      <c r="E123" s="140"/>
      <c r="F123" s="140"/>
      <c r="G123" s="140"/>
      <c r="H123" s="140"/>
      <c r="I123" s="140"/>
      <c r="J123" s="140"/>
      <c r="K123" s="140"/>
      <c r="L123" s="140"/>
      <c r="M123" s="140"/>
      <c r="N123" s="140"/>
      <c r="O123" s="140"/>
      <c r="P123" s="140"/>
      <c r="Q123" s="140"/>
    </row>
    <row r="124" spans="1:17">
      <c r="A124" s="87" t="s">
        <v>78</v>
      </c>
      <c r="B124" s="87" t="s">
        <v>166</v>
      </c>
      <c r="C124" s="87">
        <v>610</v>
      </c>
      <c r="D124" s="140"/>
      <c r="E124" s="140"/>
      <c r="F124" s="140"/>
      <c r="G124" s="140"/>
      <c r="H124" s="140"/>
      <c r="I124" s="140"/>
      <c r="J124" s="140"/>
      <c r="K124" s="140"/>
      <c r="L124" s="140"/>
      <c r="M124" s="140"/>
      <c r="N124" s="140"/>
      <c r="O124" s="140"/>
      <c r="P124" s="140"/>
      <c r="Q124" s="140"/>
    </row>
    <row r="125" spans="1:17">
      <c r="A125" s="87" t="s">
        <v>78</v>
      </c>
      <c r="B125" s="87" t="s">
        <v>167</v>
      </c>
      <c r="C125" s="87">
        <v>202.5</v>
      </c>
      <c r="D125" s="140"/>
      <c r="E125" s="140"/>
      <c r="F125" s="140"/>
      <c r="G125" s="140"/>
      <c r="H125" s="140"/>
      <c r="I125" s="140"/>
      <c r="J125" s="140"/>
      <c r="K125" s="140"/>
      <c r="L125" s="140"/>
      <c r="M125" s="140"/>
      <c r="N125" s="140"/>
      <c r="O125" s="140"/>
      <c r="P125" s="140"/>
      <c r="Q125" s="140"/>
    </row>
    <row r="126" spans="1:17">
      <c r="A126" s="87" t="s">
        <v>78</v>
      </c>
      <c r="B126" s="87" t="s">
        <v>168</v>
      </c>
      <c r="C126" s="87">
        <v>67.5</v>
      </c>
      <c r="D126" s="140"/>
      <c r="E126" s="140"/>
      <c r="F126" s="140"/>
      <c r="G126" s="140"/>
      <c r="H126" s="140"/>
      <c r="I126" s="140"/>
      <c r="J126" s="140"/>
      <c r="K126" s="140"/>
      <c r="L126" s="140"/>
      <c r="M126" s="140"/>
      <c r="N126" s="140"/>
      <c r="O126" s="140"/>
      <c r="P126" s="140"/>
      <c r="Q126" s="140"/>
    </row>
    <row r="127" spans="1:17">
      <c r="A127" s="87" t="s">
        <v>78</v>
      </c>
      <c r="B127" s="87" t="s">
        <v>169</v>
      </c>
      <c r="C127" s="87">
        <v>22.5</v>
      </c>
      <c r="D127" s="140"/>
      <c r="E127" s="140"/>
      <c r="F127" s="140"/>
      <c r="G127" s="140"/>
      <c r="H127" s="140"/>
      <c r="I127" s="140"/>
      <c r="J127" s="140"/>
      <c r="K127" s="140"/>
      <c r="L127" s="140"/>
      <c r="M127" s="140"/>
      <c r="N127" s="140"/>
      <c r="O127" s="140"/>
      <c r="P127" s="140"/>
      <c r="Q127" s="140"/>
    </row>
    <row r="128" spans="1:17">
      <c r="A128" s="87" t="s">
        <v>78</v>
      </c>
      <c r="B128" s="87" t="s">
        <v>170</v>
      </c>
      <c r="C128" s="87">
        <v>7.5</v>
      </c>
      <c r="D128" s="140"/>
      <c r="E128" s="140"/>
      <c r="F128" s="140"/>
      <c r="G128" s="140"/>
      <c r="H128" s="140"/>
      <c r="I128" s="140"/>
      <c r="J128" s="140"/>
      <c r="K128" s="140"/>
      <c r="L128" s="140"/>
      <c r="M128" s="140"/>
      <c r="N128" s="140"/>
      <c r="O128" s="140"/>
      <c r="P128" s="140"/>
      <c r="Q128" s="140"/>
    </row>
    <row r="129" spans="1:17">
      <c r="A129" s="87" t="s">
        <v>78</v>
      </c>
      <c r="B129" s="87" t="s">
        <v>171</v>
      </c>
      <c r="C129" s="87">
        <v>2.5</v>
      </c>
      <c r="D129" s="140"/>
      <c r="E129" s="140"/>
      <c r="F129" s="140"/>
      <c r="G129" s="140"/>
      <c r="H129" s="140"/>
      <c r="I129" s="140"/>
      <c r="J129" s="140"/>
      <c r="K129" s="140"/>
      <c r="L129" s="140"/>
      <c r="M129" s="140"/>
      <c r="N129" s="140"/>
      <c r="O129" s="140"/>
      <c r="P129" s="140"/>
      <c r="Q129" s="140"/>
    </row>
    <row r="130" spans="1:17">
      <c r="A130" s="87" t="s">
        <v>76</v>
      </c>
      <c r="B130" s="87" t="s">
        <v>176</v>
      </c>
      <c r="C130" s="87">
        <v>270</v>
      </c>
      <c r="D130" s="140"/>
      <c r="E130" s="140"/>
      <c r="F130" s="140"/>
      <c r="G130" s="140"/>
      <c r="H130" s="140"/>
      <c r="I130" s="140"/>
      <c r="J130" s="140"/>
      <c r="K130" s="140"/>
      <c r="L130" s="140"/>
      <c r="M130" s="140"/>
      <c r="N130" s="140"/>
      <c r="O130" s="140"/>
      <c r="P130" s="140"/>
      <c r="Q130" s="140"/>
    </row>
    <row r="131" spans="1:17">
      <c r="A131" s="87" t="s">
        <v>76</v>
      </c>
      <c r="B131" s="87" t="s">
        <v>177</v>
      </c>
      <c r="C131" s="87">
        <v>90</v>
      </c>
      <c r="D131" s="140"/>
      <c r="E131" s="140"/>
      <c r="F131" s="140"/>
      <c r="G131" s="140"/>
      <c r="H131" s="140"/>
      <c r="I131" s="140"/>
      <c r="J131" s="140"/>
      <c r="K131" s="140"/>
      <c r="L131" s="140"/>
      <c r="M131" s="140"/>
      <c r="N131" s="140"/>
      <c r="O131" s="140"/>
      <c r="P131" s="140"/>
      <c r="Q131" s="140"/>
    </row>
    <row r="132" spans="1:17">
      <c r="A132" s="87" t="s">
        <v>76</v>
      </c>
      <c r="B132" s="87" t="s">
        <v>178</v>
      </c>
      <c r="C132" s="87">
        <v>30</v>
      </c>
      <c r="D132" s="140"/>
      <c r="E132" s="140"/>
      <c r="F132" s="140"/>
      <c r="G132" s="140"/>
      <c r="H132" s="140"/>
      <c r="I132" s="140"/>
      <c r="J132" s="140"/>
      <c r="K132" s="140"/>
      <c r="L132" s="140"/>
      <c r="M132" s="140"/>
      <c r="N132" s="140"/>
      <c r="O132" s="140"/>
      <c r="P132" s="140"/>
      <c r="Q132" s="140"/>
    </row>
    <row r="133" spans="1:17">
      <c r="A133" s="87" t="s">
        <v>76</v>
      </c>
      <c r="B133" s="87" t="s">
        <v>179</v>
      </c>
      <c r="C133" s="87">
        <v>10</v>
      </c>
      <c r="D133" s="140"/>
      <c r="E133" s="140"/>
      <c r="F133" s="140"/>
      <c r="G133" s="140"/>
      <c r="H133" s="140"/>
      <c r="I133" s="140"/>
      <c r="J133" s="140"/>
      <c r="K133" s="140"/>
      <c r="L133" s="140"/>
      <c r="M133" s="140"/>
      <c r="N133" s="140"/>
      <c r="O133" s="140"/>
      <c r="P133" s="140"/>
      <c r="Q133" s="140"/>
    </row>
    <row r="134" spans="1:17">
      <c r="A134" s="87" t="s">
        <v>77</v>
      </c>
      <c r="B134" s="87" t="s">
        <v>180</v>
      </c>
      <c r="C134" s="87">
        <v>605</v>
      </c>
      <c r="D134" s="140"/>
      <c r="E134" s="140"/>
      <c r="F134" s="140"/>
      <c r="G134" s="140"/>
      <c r="H134" s="140"/>
      <c r="I134" s="140"/>
      <c r="J134" s="140"/>
      <c r="K134" s="140"/>
      <c r="L134" s="140"/>
      <c r="M134" s="140"/>
      <c r="N134" s="140"/>
      <c r="O134" s="140"/>
      <c r="P134" s="140"/>
      <c r="Q134" s="140"/>
    </row>
    <row r="135" spans="1:17">
      <c r="A135" s="87" t="s">
        <v>77</v>
      </c>
      <c r="B135" s="87" t="s">
        <v>181</v>
      </c>
      <c r="C135" s="87">
        <v>202.5</v>
      </c>
      <c r="D135" s="140"/>
      <c r="E135" s="140"/>
      <c r="F135" s="140"/>
      <c r="G135" s="140"/>
      <c r="H135" s="140"/>
      <c r="I135" s="140"/>
      <c r="J135" s="140"/>
      <c r="K135" s="140"/>
      <c r="L135" s="140"/>
      <c r="M135" s="140"/>
      <c r="N135" s="140"/>
      <c r="O135" s="140"/>
      <c r="P135" s="140"/>
      <c r="Q135" s="140"/>
    </row>
    <row r="136" spans="1:17">
      <c r="A136" s="87" t="s">
        <v>77</v>
      </c>
      <c r="B136" s="87" t="s">
        <v>182</v>
      </c>
      <c r="C136" s="87">
        <v>67.5</v>
      </c>
      <c r="D136" s="140"/>
      <c r="E136" s="140"/>
      <c r="F136" s="140"/>
      <c r="G136" s="140"/>
      <c r="H136" s="140"/>
      <c r="I136" s="140"/>
      <c r="J136" s="140"/>
      <c r="K136" s="140"/>
      <c r="L136" s="140"/>
      <c r="M136" s="140"/>
      <c r="N136" s="140"/>
      <c r="O136" s="140"/>
      <c r="P136" s="140"/>
      <c r="Q136" s="140"/>
    </row>
    <row r="137" spans="1:17">
      <c r="A137" s="87" t="s">
        <v>77</v>
      </c>
      <c r="B137" s="87" t="s">
        <v>183</v>
      </c>
      <c r="C137" s="87">
        <v>22.5</v>
      </c>
      <c r="D137" s="140"/>
      <c r="E137" s="140"/>
      <c r="F137" s="140"/>
      <c r="G137" s="140"/>
      <c r="H137" s="140"/>
      <c r="I137" s="140"/>
      <c r="J137" s="140"/>
      <c r="K137" s="140"/>
      <c r="L137" s="140"/>
      <c r="M137" s="140"/>
      <c r="N137" s="140"/>
      <c r="O137" s="140"/>
      <c r="P137" s="140"/>
      <c r="Q137" s="140"/>
    </row>
    <row r="138" spans="1:17">
      <c r="A138" s="87" t="s">
        <v>77</v>
      </c>
      <c r="B138" s="87" t="s">
        <v>184</v>
      </c>
      <c r="C138" s="87">
        <v>7.5</v>
      </c>
      <c r="D138" s="140"/>
      <c r="E138" s="140"/>
      <c r="F138" s="140"/>
      <c r="G138" s="140"/>
      <c r="H138" s="140"/>
      <c r="I138" s="140"/>
      <c r="J138" s="140"/>
      <c r="K138" s="140"/>
      <c r="L138" s="140"/>
      <c r="M138" s="140"/>
      <c r="N138" s="140"/>
      <c r="O138" s="140"/>
      <c r="P138" s="140"/>
      <c r="Q138" s="140"/>
    </row>
    <row r="139" spans="1:17">
      <c r="A139" s="87" t="s">
        <v>77</v>
      </c>
      <c r="B139" s="87" t="s">
        <v>185</v>
      </c>
      <c r="C139" s="87">
        <v>2.5</v>
      </c>
      <c r="D139" s="140"/>
      <c r="E139" s="140"/>
      <c r="F139" s="140"/>
      <c r="G139" s="140"/>
      <c r="H139" s="140"/>
      <c r="I139" s="140"/>
      <c r="J139" s="140"/>
      <c r="K139" s="140"/>
      <c r="L139" s="140"/>
      <c r="M139" s="140"/>
      <c r="N139" s="140"/>
      <c r="O139" s="140"/>
      <c r="P139" s="140"/>
      <c r="Q139" s="140"/>
    </row>
    <row r="140" spans="1:17">
      <c r="A140" s="87" t="s">
        <v>78</v>
      </c>
      <c r="B140" s="87" t="s">
        <v>186</v>
      </c>
      <c r="C140" s="87">
        <v>610</v>
      </c>
      <c r="D140" s="140"/>
      <c r="E140" s="140"/>
      <c r="F140" s="140"/>
      <c r="G140" s="140"/>
      <c r="H140" s="140"/>
      <c r="I140" s="140"/>
      <c r="J140" s="140"/>
      <c r="K140" s="140"/>
      <c r="L140" s="140"/>
      <c r="M140" s="140"/>
      <c r="N140" s="140"/>
      <c r="O140" s="140"/>
      <c r="P140" s="140"/>
      <c r="Q140" s="140"/>
    </row>
    <row r="141" spans="1:17">
      <c r="A141" s="87" t="s">
        <v>78</v>
      </c>
      <c r="B141" s="87" t="s">
        <v>187</v>
      </c>
      <c r="C141" s="87">
        <v>202.5</v>
      </c>
      <c r="D141" s="140"/>
      <c r="E141" s="140"/>
      <c r="F141" s="140"/>
      <c r="G141" s="140"/>
      <c r="H141" s="140"/>
      <c r="I141" s="140"/>
      <c r="J141" s="140"/>
      <c r="K141" s="140"/>
      <c r="L141" s="140"/>
      <c r="M141" s="140"/>
      <c r="N141" s="140"/>
      <c r="O141" s="140"/>
      <c r="P141" s="140"/>
      <c r="Q141" s="140"/>
    </row>
    <row r="142" spans="1:17">
      <c r="A142" s="87" t="s">
        <v>78</v>
      </c>
      <c r="B142" s="87" t="s">
        <v>188</v>
      </c>
      <c r="C142" s="87">
        <v>67.5</v>
      </c>
      <c r="D142" s="140"/>
      <c r="E142" s="140"/>
      <c r="F142" s="140"/>
      <c r="G142" s="140"/>
      <c r="H142" s="140"/>
      <c r="I142" s="140"/>
      <c r="J142" s="140"/>
      <c r="K142" s="140"/>
      <c r="L142" s="140"/>
      <c r="M142" s="140"/>
      <c r="N142" s="140"/>
      <c r="O142" s="140"/>
      <c r="P142" s="140"/>
      <c r="Q142" s="140"/>
    </row>
    <row r="143" spans="1:17">
      <c r="A143" s="87" t="s">
        <v>78</v>
      </c>
      <c r="B143" s="87" t="s">
        <v>189</v>
      </c>
      <c r="C143" s="87">
        <v>22.5</v>
      </c>
      <c r="D143" s="140"/>
      <c r="E143" s="140"/>
      <c r="F143" s="140"/>
      <c r="G143" s="140"/>
      <c r="H143" s="140"/>
      <c r="I143" s="140"/>
      <c r="J143" s="140"/>
      <c r="K143" s="140"/>
      <c r="L143" s="140"/>
      <c r="M143" s="140"/>
      <c r="N143" s="140"/>
      <c r="O143" s="140"/>
      <c r="P143" s="140"/>
      <c r="Q143" s="140"/>
    </row>
    <row r="144" spans="1:17">
      <c r="A144" s="87" t="s">
        <v>78</v>
      </c>
      <c r="B144" s="87" t="s">
        <v>190</v>
      </c>
      <c r="C144" s="87">
        <v>7.5</v>
      </c>
      <c r="D144" s="140"/>
      <c r="E144" s="140"/>
      <c r="F144" s="140"/>
      <c r="G144" s="140"/>
      <c r="H144" s="140"/>
      <c r="I144" s="140"/>
      <c r="J144" s="140"/>
      <c r="K144" s="140"/>
      <c r="L144" s="140"/>
      <c r="M144" s="140"/>
      <c r="N144" s="140"/>
      <c r="O144" s="140"/>
      <c r="P144" s="140"/>
      <c r="Q144" s="140"/>
    </row>
    <row r="145" spans="1:17">
      <c r="A145" s="87" t="s">
        <v>78</v>
      </c>
      <c r="B145" s="87" t="s">
        <v>191</v>
      </c>
      <c r="C145" s="87">
        <v>2.5</v>
      </c>
      <c r="D145" s="140"/>
      <c r="E145" s="140"/>
      <c r="F145" s="140"/>
      <c r="G145" s="140"/>
      <c r="H145" s="140"/>
      <c r="I145" s="140"/>
      <c r="J145" s="140"/>
      <c r="K145" s="140"/>
      <c r="L145" s="140"/>
      <c r="M145" s="140"/>
      <c r="N145" s="140"/>
      <c r="O145" s="140"/>
      <c r="P145" s="140"/>
      <c r="Q145" s="140"/>
    </row>
    <row r="146" spans="1:17">
      <c r="A146" s="87" t="s">
        <v>76</v>
      </c>
      <c r="B146" s="87" t="s">
        <v>196</v>
      </c>
      <c r="C146" s="87">
        <v>270</v>
      </c>
      <c r="D146" s="140"/>
      <c r="E146" s="140"/>
      <c r="F146" s="140"/>
      <c r="G146" s="140"/>
      <c r="H146" s="140"/>
      <c r="I146" s="140"/>
      <c r="J146" s="140"/>
      <c r="K146" s="140"/>
      <c r="L146" s="140"/>
      <c r="M146" s="140"/>
      <c r="N146" s="140"/>
      <c r="O146" s="140"/>
      <c r="P146" s="140"/>
      <c r="Q146" s="140"/>
    </row>
    <row r="147" spans="1:17">
      <c r="A147" s="87" t="s">
        <v>76</v>
      </c>
      <c r="B147" s="87" t="s">
        <v>197</v>
      </c>
      <c r="C147" s="87">
        <v>90</v>
      </c>
      <c r="D147" s="140"/>
      <c r="E147" s="140"/>
      <c r="F147" s="140"/>
      <c r="G147" s="140"/>
      <c r="H147" s="140"/>
      <c r="I147" s="140"/>
      <c r="J147" s="140"/>
      <c r="K147" s="140"/>
      <c r="L147" s="140"/>
      <c r="M147" s="140"/>
      <c r="N147" s="140"/>
      <c r="O147" s="140"/>
      <c r="P147" s="140"/>
      <c r="Q147" s="140"/>
    </row>
    <row r="148" spans="1:17">
      <c r="A148" s="87" t="s">
        <v>76</v>
      </c>
      <c r="B148" s="87" t="s">
        <v>198</v>
      </c>
      <c r="C148" s="87">
        <v>30</v>
      </c>
      <c r="D148" s="140"/>
      <c r="E148" s="140"/>
      <c r="F148" s="140"/>
      <c r="G148" s="140"/>
      <c r="H148" s="140"/>
      <c r="I148" s="140"/>
      <c r="J148" s="140"/>
      <c r="K148" s="140"/>
      <c r="L148" s="140"/>
      <c r="M148" s="140"/>
      <c r="N148" s="140"/>
      <c r="O148" s="140"/>
      <c r="P148" s="140"/>
      <c r="Q148" s="140"/>
    </row>
    <row r="149" spans="1:17">
      <c r="A149" s="87" t="s">
        <v>76</v>
      </c>
      <c r="B149" s="87" t="s">
        <v>199</v>
      </c>
      <c r="C149" s="87">
        <v>10</v>
      </c>
      <c r="D149" s="140"/>
      <c r="E149" s="140"/>
      <c r="F149" s="140"/>
      <c r="G149" s="140"/>
      <c r="H149" s="140"/>
      <c r="I149" s="140"/>
      <c r="J149" s="140"/>
      <c r="K149" s="140"/>
      <c r="L149" s="140"/>
      <c r="M149" s="140"/>
      <c r="N149" s="140"/>
      <c r="O149" s="140"/>
      <c r="P149" s="140"/>
      <c r="Q149" s="140"/>
    </row>
    <row r="150" spans="1:17">
      <c r="A150" s="87" t="s">
        <v>77</v>
      </c>
      <c r="B150" s="87" t="s">
        <v>200</v>
      </c>
      <c r="C150" s="87">
        <v>605</v>
      </c>
      <c r="D150" s="140"/>
      <c r="E150" s="140"/>
      <c r="F150" s="140"/>
      <c r="G150" s="140"/>
      <c r="H150" s="140"/>
      <c r="I150" s="140"/>
      <c r="J150" s="140"/>
      <c r="K150" s="140"/>
      <c r="L150" s="140"/>
      <c r="M150" s="140"/>
      <c r="N150" s="140"/>
      <c r="O150" s="140"/>
      <c r="P150" s="140"/>
      <c r="Q150" s="140"/>
    </row>
    <row r="151" spans="1:17">
      <c r="A151" s="87" t="s">
        <v>77</v>
      </c>
      <c r="B151" s="87" t="s">
        <v>201</v>
      </c>
      <c r="C151" s="87">
        <v>202.5</v>
      </c>
      <c r="D151" s="140"/>
      <c r="E151" s="140"/>
      <c r="F151" s="140"/>
      <c r="G151" s="140"/>
      <c r="H151" s="140"/>
      <c r="I151" s="140"/>
      <c r="J151" s="140"/>
      <c r="K151" s="140"/>
      <c r="L151" s="140"/>
      <c r="M151" s="140"/>
      <c r="N151" s="140"/>
      <c r="O151" s="140"/>
      <c r="P151" s="140"/>
      <c r="Q151" s="140"/>
    </row>
    <row r="152" spans="1:17">
      <c r="A152" s="87" t="s">
        <v>77</v>
      </c>
      <c r="B152" s="87" t="s">
        <v>202</v>
      </c>
      <c r="C152" s="87">
        <v>67.5</v>
      </c>
      <c r="D152" s="140"/>
      <c r="E152" s="140"/>
      <c r="F152" s="140"/>
      <c r="G152" s="140"/>
      <c r="H152" s="140"/>
      <c r="I152" s="140"/>
      <c r="J152" s="140"/>
      <c r="K152" s="140"/>
      <c r="L152" s="140"/>
      <c r="M152" s="140"/>
      <c r="N152" s="140"/>
      <c r="O152" s="140"/>
      <c r="P152" s="140"/>
      <c r="Q152" s="140"/>
    </row>
    <row r="153" spans="1:17">
      <c r="A153" s="87" t="s">
        <v>77</v>
      </c>
      <c r="B153" s="87" t="s">
        <v>203</v>
      </c>
      <c r="C153" s="87">
        <v>22.5</v>
      </c>
      <c r="D153" s="140"/>
      <c r="E153" s="140"/>
      <c r="F153" s="140"/>
      <c r="G153" s="140"/>
      <c r="H153" s="140"/>
      <c r="I153" s="140"/>
      <c r="J153" s="140"/>
      <c r="K153" s="140"/>
      <c r="L153" s="140"/>
      <c r="M153" s="140"/>
      <c r="N153" s="140"/>
      <c r="O153" s="140"/>
      <c r="P153" s="140"/>
      <c r="Q153" s="140"/>
    </row>
    <row r="154" spans="1:17">
      <c r="A154" s="87" t="s">
        <v>77</v>
      </c>
      <c r="B154" s="87" t="s">
        <v>204</v>
      </c>
      <c r="C154" s="87">
        <v>7.5</v>
      </c>
      <c r="D154" s="140"/>
      <c r="E154" s="140"/>
      <c r="F154" s="140"/>
      <c r="G154" s="140"/>
      <c r="H154" s="140"/>
      <c r="I154" s="140"/>
      <c r="J154" s="140"/>
      <c r="K154" s="140"/>
      <c r="L154" s="140"/>
      <c r="M154" s="140"/>
      <c r="N154" s="140"/>
      <c r="O154" s="140"/>
      <c r="P154" s="140"/>
      <c r="Q154" s="140"/>
    </row>
    <row r="155" spans="1:17">
      <c r="A155" s="87" t="s">
        <v>77</v>
      </c>
      <c r="B155" s="87" t="s">
        <v>205</v>
      </c>
      <c r="C155" s="87">
        <v>2.5</v>
      </c>
      <c r="D155" s="140"/>
      <c r="E155" s="140"/>
      <c r="F155" s="140"/>
      <c r="G155" s="140"/>
      <c r="H155" s="140"/>
      <c r="I155" s="140"/>
      <c r="J155" s="140"/>
      <c r="K155" s="140"/>
      <c r="L155" s="140"/>
      <c r="M155" s="140"/>
      <c r="N155" s="140"/>
      <c r="O155" s="140"/>
      <c r="P155" s="140"/>
      <c r="Q155" s="140"/>
    </row>
    <row r="156" spans="1:17">
      <c r="A156" s="87" t="s">
        <v>78</v>
      </c>
      <c r="B156" s="87" t="s">
        <v>206</v>
      </c>
      <c r="C156" s="87">
        <v>610</v>
      </c>
      <c r="D156" s="140"/>
      <c r="E156" s="140"/>
      <c r="F156" s="140"/>
      <c r="G156" s="140"/>
      <c r="H156" s="140"/>
      <c r="I156" s="140"/>
      <c r="J156" s="140"/>
      <c r="K156" s="140"/>
      <c r="L156" s="140"/>
      <c r="M156" s="140"/>
      <c r="N156" s="140"/>
      <c r="O156" s="140"/>
      <c r="P156" s="140"/>
      <c r="Q156" s="140"/>
    </row>
    <row r="157" spans="1:17">
      <c r="A157" s="87" t="s">
        <v>78</v>
      </c>
      <c r="B157" s="87" t="s">
        <v>207</v>
      </c>
      <c r="C157" s="87">
        <v>202.5</v>
      </c>
      <c r="D157" s="140"/>
      <c r="E157" s="140"/>
      <c r="F157" s="140"/>
      <c r="G157" s="140"/>
      <c r="H157" s="140"/>
      <c r="I157" s="140"/>
      <c r="J157" s="140"/>
      <c r="K157" s="140"/>
      <c r="L157" s="140"/>
      <c r="M157" s="140"/>
      <c r="N157" s="140"/>
      <c r="O157" s="140"/>
      <c r="P157" s="140"/>
      <c r="Q157" s="140"/>
    </row>
    <row r="158" spans="1:17">
      <c r="A158" s="87" t="s">
        <v>78</v>
      </c>
      <c r="B158" s="87" t="s">
        <v>208</v>
      </c>
      <c r="C158" s="87">
        <v>67.5</v>
      </c>
      <c r="D158" s="140"/>
      <c r="E158" s="140"/>
      <c r="F158" s="140"/>
      <c r="G158" s="140"/>
      <c r="H158" s="140"/>
      <c r="I158" s="140"/>
      <c r="J158" s="140"/>
      <c r="K158" s="140"/>
      <c r="L158" s="140"/>
      <c r="M158" s="140"/>
      <c r="N158" s="140"/>
      <c r="O158" s="140"/>
      <c r="P158" s="140"/>
      <c r="Q158" s="140"/>
    </row>
    <row r="159" spans="1:17">
      <c r="A159" s="87" t="s">
        <v>78</v>
      </c>
      <c r="B159" s="87" t="s">
        <v>209</v>
      </c>
      <c r="C159" s="87">
        <v>22.5</v>
      </c>
      <c r="D159" s="140"/>
      <c r="E159" s="140"/>
      <c r="F159" s="140"/>
      <c r="G159" s="140"/>
      <c r="H159" s="140"/>
      <c r="I159" s="140"/>
      <c r="J159" s="140"/>
      <c r="K159" s="140"/>
      <c r="L159" s="140"/>
      <c r="M159" s="140"/>
      <c r="N159" s="140"/>
      <c r="O159" s="140"/>
      <c r="P159" s="140"/>
      <c r="Q159" s="140"/>
    </row>
    <row r="160" spans="1:17">
      <c r="A160" s="87" t="s">
        <v>78</v>
      </c>
      <c r="B160" s="87" t="s">
        <v>210</v>
      </c>
      <c r="C160" s="87">
        <v>7.5</v>
      </c>
      <c r="D160" s="140"/>
      <c r="E160" s="140"/>
      <c r="F160" s="140"/>
      <c r="G160" s="140"/>
      <c r="H160" s="140"/>
      <c r="I160" s="140"/>
      <c r="J160" s="140"/>
      <c r="K160" s="140"/>
      <c r="L160" s="140"/>
      <c r="M160" s="140"/>
      <c r="N160" s="140"/>
      <c r="O160" s="140"/>
      <c r="P160" s="140"/>
      <c r="Q160" s="140"/>
    </row>
    <row r="161" spans="1:17">
      <c r="A161" s="87" t="s">
        <v>78</v>
      </c>
      <c r="B161" s="87" t="s">
        <v>211</v>
      </c>
      <c r="C161" s="87">
        <v>2.5</v>
      </c>
      <c r="D161" s="140"/>
      <c r="E161" s="140"/>
      <c r="F161" s="140"/>
      <c r="G161" s="140"/>
      <c r="H161" s="140"/>
      <c r="I161" s="140"/>
      <c r="J161" s="140"/>
      <c r="K161" s="140"/>
      <c r="L161" s="140"/>
      <c r="M161" s="140"/>
      <c r="N161" s="140"/>
      <c r="O161" s="140"/>
      <c r="P161" s="140"/>
      <c r="Q161" s="140"/>
    </row>
    <row r="162" spans="1:17">
      <c r="A162" s="87" t="s">
        <v>76</v>
      </c>
      <c r="B162" s="87" t="s">
        <v>216</v>
      </c>
      <c r="C162" s="87">
        <v>270</v>
      </c>
      <c r="D162" s="140"/>
      <c r="E162" s="140"/>
      <c r="F162" s="140"/>
      <c r="G162" s="140"/>
      <c r="H162" s="140"/>
      <c r="I162" s="140"/>
      <c r="J162" s="140"/>
      <c r="K162" s="140"/>
      <c r="L162" s="140"/>
      <c r="M162" s="140"/>
      <c r="N162" s="140"/>
      <c r="O162" s="140"/>
      <c r="P162" s="140"/>
      <c r="Q162" s="140"/>
    </row>
    <row r="163" spans="1:17">
      <c r="A163" s="87" t="s">
        <v>76</v>
      </c>
      <c r="B163" s="87" t="s">
        <v>217</v>
      </c>
      <c r="C163" s="87">
        <v>90</v>
      </c>
      <c r="D163" s="140"/>
      <c r="E163" s="140"/>
      <c r="F163" s="140"/>
      <c r="G163" s="140"/>
      <c r="H163" s="140"/>
      <c r="I163" s="140"/>
      <c r="J163" s="140"/>
      <c r="K163" s="140"/>
      <c r="L163" s="140"/>
      <c r="M163" s="140"/>
      <c r="N163" s="140"/>
      <c r="O163" s="140"/>
      <c r="P163" s="140"/>
      <c r="Q163" s="140"/>
    </row>
    <row r="164" spans="1:17">
      <c r="A164" s="87" t="s">
        <v>76</v>
      </c>
      <c r="B164" s="87" t="s">
        <v>218</v>
      </c>
      <c r="C164" s="87">
        <v>30</v>
      </c>
      <c r="D164" s="140"/>
      <c r="E164" s="140"/>
      <c r="F164" s="140"/>
      <c r="G164" s="140"/>
      <c r="H164" s="140"/>
      <c r="I164" s="140"/>
      <c r="J164" s="140"/>
      <c r="K164" s="140"/>
      <c r="L164" s="140"/>
      <c r="M164" s="140"/>
      <c r="N164" s="140"/>
      <c r="O164" s="140"/>
      <c r="P164" s="140"/>
      <c r="Q164" s="140"/>
    </row>
    <row r="165" spans="1:17">
      <c r="A165" s="87" t="s">
        <v>76</v>
      </c>
      <c r="B165" s="87" t="s">
        <v>219</v>
      </c>
      <c r="C165" s="87">
        <v>10</v>
      </c>
      <c r="D165" s="140"/>
      <c r="E165" s="140"/>
      <c r="F165" s="140"/>
      <c r="G165" s="140"/>
      <c r="H165" s="140"/>
      <c r="I165" s="140"/>
      <c r="J165" s="140"/>
      <c r="K165" s="140"/>
      <c r="L165" s="140"/>
      <c r="M165" s="140"/>
      <c r="N165" s="140"/>
      <c r="O165" s="140"/>
      <c r="P165" s="140"/>
      <c r="Q165" s="140"/>
    </row>
    <row r="166" spans="1:17">
      <c r="A166" s="87" t="s">
        <v>77</v>
      </c>
      <c r="B166" s="87" t="s">
        <v>220</v>
      </c>
      <c r="C166" s="87">
        <v>605</v>
      </c>
      <c r="D166" s="140"/>
      <c r="E166" s="140"/>
      <c r="F166" s="140"/>
      <c r="G166" s="140"/>
      <c r="H166" s="140"/>
      <c r="I166" s="140"/>
      <c r="J166" s="140"/>
      <c r="K166" s="140"/>
      <c r="L166" s="140"/>
      <c r="M166" s="140"/>
      <c r="N166" s="140"/>
      <c r="O166" s="140"/>
      <c r="P166" s="140"/>
      <c r="Q166" s="140"/>
    </row>
    <row r="167" spans="1:17">
      <c r="A167" s="87" t="s">
        <v>77</v>
      </c>
      <c r="B167" s="87" t="s">
        <v>221</v>
      </c>
      <c r="C167" s="87">
        <v>202.5</v>
      </c>
      <c r="D167" s="140"/>
      <c r="E167" s="140"/>
      <c r="F167" s="140"/>
      <c r="G167" s="140"/>
      <c r="H167" s="140"/>
      <c r="I167" s="140"/>
      <c r="J167" s="140"/>
      <c r="K167" s="140"/>
      <c r="L167" s="140"/>
      <c r="M167" s="140"/>
      <c r="N167" s="140"/>
      <c r="O167" s="140"/>
      <c r="P167" s="140"/>
      <c r="Q167" s="140"/>
    </row>
    <row r="168" spans="1:17">
      <c r="A168" s="87" t="s">
        <v>77</v>
      </c>
      <c r="B168" s="87" t="s">
        <v>222</v>
      </c>
      <c r="C168" s="87">
        <v>67.5</v>
      </c>
      <c r="D168" s="140"/>
      <c r="E168" s="140"/>
      <c r="F168" s="140"/>
      <c r="G168" s="140"/>
      <c r="H168" s="140"/>
      <c r="I168" s="140"/>
      <c r="J168" s="140"/>
      <c r="K168" s="140"/>
      <c r="L168" s="140"/>
      <c r="M168" s="140"/>
      <c r="N168" s="140"/>
      <c r="O168" s="140"/>
      <c r="P168" s="140"/>
      <c r="Q168" s="140"/>
    </row>
    <row r="169" spans="1:17">
      <c r="A169" s="87" t="s">
        <v>77</v>
      </c>
      <c r="B169" s="87" t="s">
        <v>223</v>
      </c>
      <c r="C169" s="87">
        <v>22.5</v>
      </c>
      <c r="D169" s="140"/>
      <c r="E169" s="140"/>
      <c r="F169" s="140"/>
      <c r="G169" s="140"/>
      <c r="H169" s="140"/>
      <c r="I169" s="140"/>
      <c r="J169" s="140"/>
      <c r="K169" s="140"/>
      <c r="L169" s="140"/>
      <c r="M169" s="140"/>
      <c r="N169" s="140"/>
      <c r="O169" s="140"/>
      <c r="P169" s="140"/>
      <c r="Q169" s="140"/>
    </row>
    <row r="170" spans="1:17">
      <c r="A170" s="87" t="s">
        <v>77</v>
      </c>
      <c r="B170" s="87" t="s">
        <v>224</v>
      </c>
      <c r="C170" s="87">
        <v>7.5</v>
      </c>
      <c r="D170" s="140"/>
      <c r="E170" s="140"/>
      <c r="F170" s="140"/>
      <c r="G170" s="140"/>
      <c r="H170" s="140"/>
      <c r="I170" s="140"/>
      <c r="J170" s="140"/>
      <c r="K170" s="140"/>
      <c r="L170" s="140"/>
      <c r="M170" s="140"/>
      <c r="N170" s="140"/>
      <c r="O170" s="140"/>
      <c r="P170" s="140"/>
      <c r="Q170" s="140"/>
    </row>
    <row r="171" spans="1:17">
      <c r="A171" s="87" t="s">
        <v>77</v>
      </c>
      <c r="B171" s="87" t="s">
        <v>225</v>
      </c>
      <c r="C171" s="87">
        <v>2.5</v>
      </c>
      <c r="D171" s="140"/>
      <c r="E171" s="140"/>
      <c r="F171" s="140"/>
      <c r="G171" s="140"/>
      <c r="H171" s="140"/>
      <c r="I171" s="140"/>
      <c r="J171" s="140"/>
      <c r="K171" s="140"/>
      <c r="L171" s="140"/>
      <c r="M171" s="140"/>
      <c r="N171" s="140"/>
      <c r="O171" s="140"/>
      <c r="P171" s="140"/>
      <c r="Q171" s="140"/>
    </row>
    <row r="172" spans="1:17">
      <c r="A172" s="87" t="s">
        <v>78</v>
      </c>
      <c r="B172" s="87" t="s">
        <v>226</v>
      </c>
      <c r="C172" s="87">
        <v>610</v>
      </c>
      <c r="D172" s="140"/>
      <c r="E172" s="140"/>
      <c r="F172" s="140"/>
      <c r="G172" s="140"/>
      <c r="H172" s="140"/>
      <c r="I172" s="140"/>
      <c r="J172" s="140"/>
      <c r="K172" s="140"/>
      <c r="L172" s="140"/>
      <c r="M172" s="140"/>
      <c r="N172" s="140"/>
      <c r="O172" s="140"/>
      <c r="P172" s="140"/>
      <c r="Q172" s="140"/>
    </row>
    <row r="173" spans="1:17">
      <c r="A173" s="87" t="s">
        <v>78</v>
      </c>
      <c r="B173" s="87" t="s">
        <v>227</v>
      </c>
      <c r="C173" s="87">
        <v>202.5</v>
      </c>
      <c r="D173" s="140"/>
      <c r="E173" s="140"/>
      <c r="F173" s="140"/>
      <c r="G173" s="140"/>
      <c r="H173" s="140"/>
      <c r="I173" s="140"/>
      <c r="J173" s="140"/>
      <c r="K173" s="140"/>
      <c r="L173" s="140"/>
      <c r="M173" s="140"/>
      <c r="N173" s="140"/>
      <c r="O173" s="140"/>
      <c r="P173" s="140"/>
      <c r="Q173" s="140"/>
    </row>
    <row r="174" spans="1:17">
      <c r="A174" s="87" t="s">
        <v>78</v>
      </c>
      <c r="B174" s="87" t="s">
        <v>228</v>
      </c>
      <c r="C174" s="87">
        <v>67.5</v>
      </c>
      <c r="D174" s="140"/>
      <c r="E174" s="140"/>
      <c r="F174" s="140"/>
      <c r="G174" s="140"/>
      <c r="H174" s="140"/>
      <c r="I174" s="140"/>
      <c r="J174" s="140"/>
      <c r="K174" s="140"/>
      <c r="L174" s="140"/>
      <c r="M174" s="140"/>
      <c r="N174" s="140"/>
      <c r="O174" s="140"/>
      <c r="P174" s="140"/>
      <c r="Q174" s="140"/>
    </row>
    <row r="175" spans="1:17">
      <c r="A175" s="87" t="s">
        <v>78</v>
      </c>
      <c r="B175" s="87" t="s">
        <v>229</v>
      </c>
      <c r="C175" s="87">
        <v>22.5</v>
      </c>
      <c r="D175" s="140"/>
      <c r="E175" s="140"/>
      <c r="F175" s="140"/>
      <c r="G175" s="140"/>
      <c r="H175" s="140"/>
      <c r="I175" s="140"/>
      <c r="J175" s="140"/>
      <c r="K175" s="140"/>
      <c r="L175" s="140"/>
      <c r="M175" s="140"/>
      <c r="N175" s="140"/>
      <c r="O175" s="140"/>
      <c r="P175" s="140"/>
      <c r="Q175" s="140"/>
    </row>
    <row r="176" spans="1:17">
      <c r="A176" s="87" t="s">
        <v>78</v>
      </c>
      <c r="B176" s="87" t="s">
        <v>230</v>
      </c>
      <c r="C176" s="87">
        <v>7.5</v>
      </c>
      <c r="D176" s="140"/>
      <c r="E176" s="140"/>
      <c r="F176" s="140"/>
      <c r="G176" s="140"/>
      <c r="H176" s="140"/>
      <c r="I176" s="140"/>
      <c r="J176" s="140"/>
      <c r="K176" s="140"/>
      <c r="L176" s="140"/>
      <c r="M176" s="140"/>
      <c r="N176" s="140"/>
      <c r="O176" s="140"/>
      <c r="P176" s="140"/>
      <c r="Q176" s="140"/>
    </row>
    <row r="177" spans="1:17">
      <c r="A177" s="87" t="s">
        <v>78</v>
      </c>
      <c r="B177" s="87" t="s">
        <v>231</v>
      </c>
      <c r="C177" s="87">
        <v>2.5</v>
      </c>
      <c r="D177" s="140"/>
      <c r="E177" s="140"/>
      <c r="F177" s="140"/>
      <c r="G177" s="140"/>
      <c r="H177" s="140"/>
      <c r="I177" s="140"/>
      <c r="J177" s="140"/>
      <c r="K177" s="140"/>
      <c r="L177" s="140"/>
      <c r="M177" s="140"/>
      <c r="N177" s="140"/>
      <c r="O177" s="140"/>
      <c r="P177" s="140"/>
      <c r="Q177" s="140"/>
    </row>
    <row r="178" spans="1:17">
      <c r="A178" s="87" t="s">
        <v>76</v>
      </c>
      <c r="B178" s="87" t="s">
        <v>236</v>
      </c>
      <c r="C178" s="87">
        <v>270</v>
      </c>
      <c r="D178" s="140"/>
      <c r="E178" s="140"/>
      <c r="F178" s="140"/>
      <c r="G178" s="140"/>
      <c r="H178" s="140"/>
      <c r="I178" s="140"/>
      <c r="J178" s="140"/>
      <c r="K178" s="140"/>
      <c r="L178" s="140"/>
      <c r="M178" s="140"/>
      <c r="N178" s="140"/>
      <c r="O178" s="140"/>
      <c r="P178" s="140"/>
      <c r="Q178" s="140"/>
    </row>
    <row r="179" spans="1:17">
      <c r="A179" s="87" t="s">
        <v>76</v>
      </c>
      <c r="B179" s="87" t="s">
        <v>237</v>
      </c>
      <c r="C179" s="87">
        <v>90</v>
      </c>
      <c r="D179" s="140"/>
      <c r="E179" s="140"/>
      <c r="F179" s="140"/>
      <c r="G179" s="140"/>
      <c r="H179" s="140"/>
      <c r="I179" s="140"/>
      <c r="J179" s="140"/>
      <c r="K179" s="140"/>
      <c r="L179" s="140"/>
      <c r="M179" s="140"/>
      <c r="N179" s="140"/>
      <c r="O179" s="140"/>
      <c r="P179" s="140"/>
      <c r="Q179" s="140"/>
    </row>
    <row r="180" spans="1:17">
      <c r="A180" s="87" t="s">
        <v>76</v>
      </c>
      <c r="B180" s="87" t="s">
        <v>238</v>
      </c>
      <c r="C180" s="87">
        <v>30</v>
      </c>
      <c r="D180" s="140"/>
      <c r="E180" s="140"/>
      <c r="F180" s="140"/>
      <c r="G180" s="140"/>
      <c r="H180" s="140"/>
      <c r="I180" s="140"/>
      <c r="J180" s="140"/>
      <c r="K180" s="140"/>
      <c r="L180" s="140"/>
      <c r="M180" s="140"/>
      <c r="N180" s="140"/>
      <c r="O180" s="140"/>
      <c r="P180" s="140"/>
      <c r="Q180" s="140"/>
    </row>
    <row r="181" spans="1:17">
      <c r="A181" s="87" t="s">
        <v>76</v>
      </c>
      <c r="B181" s="87" t="s">
        <v>239</v>
      </c>
      <c r="C181" s="87">
        <v>10</v>
      </c>
      <c r="D181" s="140"/>
      <c r="E181" s="140"/>
      <c r="F181" s="140"/>
      <c r="G181" s="140"/>
      <c r="H181" s="140"/>
      <c r="I181" s="140"/>
      <c r="J181" s="140"/>
      <c r="K181" s="140"/>
      <c r="L181" s="140"/>
      <c r="M181" s="140"/>
      <c r="N181" s="140"/>
      <c r="O181" s="140"/>
      <c r="P181" s="140"/>
      <c r="Q181" s="140"/>
    </row>
    <row r="182" spans="1:17">
      <c r="A182" s="87" t="s">
        <v>77</v>
      </c>
      <c r="B182" s="87" t="s">
        <v>240</v>
      </c>
      <c r="C182" s="87">
        <v>605</v>
      </c>
      <c r="D182" s="140"/>
      <c r="E182" s="140"/>
      <c r="F182" s="140"/>
      <c r="G182" s="140"/>
      <c r="H182" s="140"/>
      <c r="I182" s="140"/>
      <c r="J182" s="140"/>
      <c r="K182" s="140"/>
      <c r="L182" s="140"/>
      <c r="M182" s="140"/>
      <c r="N182" s="140"/>
      <c r="O182" s="140"/>
      <c r="P182" s="140"/>
      <c r="Q182" s="140"/>
    </row>
    <row r="183" spans="1:17">
      <c r="A183" s="87" t="s">
        <v>77</v>
      </c>
      <c r="B183" s="87" t="s">
        <v>241</v>
      </c>
      <c r="C183" s="87">
        <v>202.5</v>
      </c>
      <c r="D183" s="140"/>
      <c r="E183" s="140"/>
      <c r="F183" s="140"/>
      <c r="G183" s="140"/>
      <c r="H183" s="140"/>
      <c r="I183" s="140"/>
      <c r="J183" s="140"/>
      <c r="K183" s="140"/>
      <c r="L183" s="140"/>
      <c r="M183" s="140"/>
      <c r="N183" s="140"/>
      <c r="O183" s="140"/>
      <c r="P183" s="140"/>
      <c r="Q183" s="140"/>
    </row>
    <row r="184" spans="1:17">
      <c r="A184" s="87" t="s">
        <v>77</v>
      </c>
      <c r="B184" s="87" t="s">
        <v>242</v>
      </c>
      <c r="C184" s="87">
        <v>67.5</v>
      </c>
      <c r="D184" s="140"/>
      <c r="E184" s="140"/>
      <c r="F184" s="140"/>
      <c r="G184" s="140"/>
      <c r="H184" s="140"/>
      <c r="I184" s="140"/>
      <c r="J184" s="140"/>
      <c r="K184" s="140"/>
      <c r="L184" s="140"/>
      <c r="M184" s="140"/>
      <c r="N184" s="140"/>
      <c r="O184" s="140"/>
      <c r="P184" s="140"/>
      <c r="Q184" s="140"/>
    </row>
    <row r="185" spans="1:17">
      <c r="A185" s="87" t="s">
        <v>77</v>
      </c>
      <c r="B185" s="87" t="s">
        <v>243</v>
      </c>
      <c r="C185" s="87">
        <v>22.5</v>
      </c>
      <c r="D185" s="140"/>
      <c r="E185" s="140"/>
      <c r="F185" s="140"/>
      <c r="G185" s="140"/>
      <c r="H185" s="140"/>
      <c r="I185" s="140"/>
      <c r="J185" s="140"/>
      <c r="K185" s="140"/>
      <c r="L185" s="140"/>
      <c r="M185" s="140"/>
      <c r="N185" s="140"/>
      <c r="O185" s="140"/>
      <c r="P185" s="140"/>
      <c r="Q185" s="140"/>
    </row>
    <row r="186" spans="1:17">
      <c r="A186" s="87" t="s">
        <v>77</v>
      </c>
      <c r="B186" s="87" t="s">
        <v>244</v>
      </c>
      <c r="C186" s="87">
        <v>7.5</v>
      </c>
      <c r="D186" s="140"/>
      <c r="E186" s="140"/>
      <c r="F186" s="140"/>
      <c r="G186" s="140"/>
      <c r="H186" s="140"/>
      <c r="I186" s="140"/>
      <c r="J186" s="140"/>
      <c r="K186" s="140"/>
      <c r="L186" s="140"/>
      <c r="M186" s="140"/>
      <c r="N186" s="140"/>
      <c r="O186" s="140"/>
      <c r="P186" s="140"/>
      <c r="Q186" s="140"/>
    </row>
    <row r="187" spans="1:17">
      <c r="A187" s="87" t="s">
        <v>77</v>
      </c>
      <c r="B187" s="87" t="s">
        <v>245</v>
      </c>
      <c r="C187" s="87">
        <v>2.5</v>
      </c>
      <c r="D187" s="140"/>
      <c r="E187" s="140"/>
      <c r="F187" s="140"/>
      <c r="G187" s="140"/>
      <c r="H187" s="140"/>
      <c r="I187" s="140"/>
      <c r="J187" s="140"/>
      <c r="K187" s="140"/>
      <c r="L187" s="140"/>
      <c r="M187" s="140"/>
      <c r="N187" s="140"/>
      <c r="O187" s="140"/>
      <c r="P187" s="140"/>
      <c r="Q187" s="140"/>
    </row>
    <row r="188" spans="1:17">
      <c r="A188" s="87" t="s">
        <v>78</v>
      </c>
      <c r="B188" s="87" t="s">
        <v>246</v>
      </c>
      <c r="C188" s="87">
        <v>610</v>
      </c>
      <c r="D188" s="140"/>
      <c r="E188" s="140"/>
      <c r="F188" s="140"/>
      <c r="G188" s="140"/>
      <c r="H188" s="140"/>
      <c r="I188" s="140"/>
      <c r="J188" s="140"/>
      <c r="K188" s="140"/>
      <c r="L188" s="140"/>
      <c r="M188" s="140"/>
      <c r="N188" s="140"/>
      <c r="O188" s="140"/>
      <c r="P188" s="140"/>
      <c r="Q188" s="140"/>
    </row>
    <row r="189" spans="1:17">
      <c r="A189" s="87" t="s">
        <v>78</v>
      </c>
      <c r="B189" s="87" t="s">
        <v>247</v>
      </c>
      <c r="C189" s="87">
        <v>202.5</v>
      </c>
      <c r="D189" s="140"/>
      <c r="E189" s="140"/>
      <c r="F189" s="140"/>
      <c r="G189" s="140"/>
      <c r="H189" s="140"/>
      <c r="I189" s="140"/>
      <c r="J189" s="140"/>
      <c r="K189" s="140"/>
      <c r="L189" s="140"/>
      <c r="M189" s="140"/>
      <c r="N189" s="140"/>
      <c r="O189" s="140"/>
      <c r="P189" s="140"/>
      <c r="Q189" s="140"/>
    </row>
    <row r="190" spans="1:17">
      <c r="A190" s="87" t="s">
        <v>78</v>
      </c>
      <c r="B190" s="87" t="s">
        <v>248</v>
      </c>
      <c r="C190" s="87">
        <v>67.5</v>
      </c>
      <c r="D190" s="140"/>
      <c r="E190" s="140"/>
      <c r="F190" s="140"/>
      <c r="G190" s="140"/>
      <c r="H190" s="140"/>
      <c r="I190" s="140"/>
      <c r="J190" s="140"/>
      <c r="K190" s="140"/>
      <c r="L190" s="140"/>
      <c r="M190" s="140"/>
      <c r="N190" s="140"/>
      <c r="O190" s="140"/>
      <c r="P190" s="140"/>
      <c r="Q190" s="140"/>
    </row>
    <row r="191" spans="1:17">
      <c r="A191" s="87" t="s">
        <v>78</v>
      </c>
      <c r="B191" s="87" t="s">
        <v>249</v>
      </c>
      <c r="C191" s="87">
        <v>22.5</v>
      </c>
      <c r="D191" s="140"/>
      <c r="E191" s="140"/>
      <c r="F191" s="140"/>
      <c r="G191" s="140"/>
      <c r="H191" s="140"/>
      <c r="I191" s="140"/>
      <c r="J191" s="140"/>
      <c r="K191" s="140"/>
      <c r="L191" s="140"/>
      <c r="M191" s="140"/>
      <c r="N191" s="140"/>
      <c r="O191" s="140"/>
      <c r="P191" s="140"/>
      <c r="Q191" s="140"/>
    </row>
    <row r="192" spans="1:17">
      <c r="A192" s="87" t="s">
        <v>78</v>
      </c>
      <c r="B192" s="87" t="s">
        <v>250</v>
      </c>
      <c r="C192" s="87">
        <v>7.5</v>
      </c>
      <c r="D192" s="140"/>
      <c r="E192" s="140"/>
      <c r="F192" s="140"/>
      <c r="G192" s="140"/>
      <c r="H192" s="140"/>
      <c r="I192" s="140"/>
      <c r="J192" s="140"/>
      <c r="K192" s="140"/>
      <c r="L192" s="140"/>
      <c r="M192" s="140"/>
      <c r="N192" s="140"/>
      <c r="O192" s="140"/>
      <c r="P192" s="140"/>
      <c r="Q192" s="140"/>
    </row>
    <row r="193" spans="1:17">
      <c r="A193" s="87" t="s">
        <v>78</v>
      </c>
      <c r="B193" s="87" t="s">
        <v>251</v>
      </c>
      <c r="C193" s="87">
        <v>2.5</v>
      </c>
      <c r="D193" s="140"/>
      <c r="E193" s="140"/>
      <c r="F193" s="140"/>
      <c r="G193" s="140"/>
      <c r="H193" s="140"/>
      <c r="I193" s="140"/>
      <c r="J193" s="140"/>
      <c r="K193" s="140"/>
      <c r="L193" s="140"/>
      <c r="M193" s="140"/>
      <c r="N193" s="140"/>
      <c r="O193" s="140"/>
      <c r="P193" s="140"/>
      <c r="Q193" s="140"/>
    </row>
    <row r="194" spans="1:17">
      <c r="A194" s="87" t="s">
        <v>76</v>
      </c>
      <c r="B194" s="87" t="s">
        <v>256</v>
      </c>
      <c r="C194" s="87">
        <v>270</v>
      </c>
      <c r="D194" s="140"/>
      <c r="E194" s="140"/>
      <c r="F194" s="140"/>
      <c r="G194" s="140"/>
      <c r="H194" s="140"/>
      <c r="I194" s="140"/>
      <c r="J194" s="140"/>
      <c r="K194" s="140"/>
      <c r="L194" s="140"/>
      <c r="M194" s="140"/>
      <c r="N194" s="140"/>
      <c r="O194" s="140"/>
      <c r="P194" s="140"/>
      <c r="Q194" s="140"/>
    </row>
    <row r="195" spans="1:17">
      <c r="A195" s="87" t="s">
        <v>76</v>
      </c>
      <c r="B195" s="87" t="s">
        <v>257</v>
      </c>
      <c r="C195" s="87">
        <v>90</v>
      </c>
      <c r="D195" s="140"/>
      <c r="E195" s="140"/>
      <c r="F195" s="140"/>
      <c r="G195" s="140"/>
      <c r="H195" s="140"/>
      <c r="I195" s="140"/>
      <c r="J195" s="140"/>
      <c r="K195" s="140"/>
      <c r="L195" s="140"/>
      <c r="M195" s="140"/>
      <c r="N195" s="140"/>
      <c r="O195" s="140"/>
      <c r="P195" s="140"/>
      <c r="Q195" s="140"/>
    </row>
    <row r="196" spans="1:17">
      <c r="A196" s="87" t="s">
        <v>76</v>
      </c>
      <c r="B196" s="87" t="s">
        <v>258</v>
      </c>
      <c r="C196" s="87">
        <v>30</v>
      </c>
      <c r="D196" s="140"/>
      <c r="E196" s="140"/>
      <c r="F196" s="140"/>
      <c r="G196" s="140"/>
      <c r="H196" s="140"/>
      <c r="I196" s="140"/>
      <c r="J196" s="140"/>
      <c r="K196" s="140"/>
      <c r="L196" s="140"/>
      <c r="M196" s="140"/>
      <c r="N196" s="140"/>
      <c r="O196" s="140"/>
      <c r="P196" s="140"/>
      <c r="Q196" s="140"/>
    </row>
    <row r="197" spans="1:17">
      <c r="A197" s="87" t="s">
        <v>76</v>
      </c>
      <c r="B197" s="87" t="s">
        <v>259</v>
      </c>
      <c r="C197" s="87">
        <v>10</v>
      </c>
      <c r="D197" s="140"/>
      <c r="E197" s="140"/>
      <c r="F197" s="140"/>
      <c r="G197" s="140"/>
      <c r="H197" s="140"/>
      <c r="I197" s="140"/>
      <c r="J197" s="140"/>
      <c r="K197" s="140"/>
      <c r="L197" s="140"/>
      <c r="M197" s="140"/>
      <c r="N197" s="140"/>
      <c r="O197" s="140"/>
      <c r="P197" s="140"/>
      <c r="Q197" s="140"/>
    </row>
    <row r="198" spans="1:17">
      <c r="A198" s="87" t="s">
        <v>77</v>
      </c>
      <c r="B198" s="87" t="s">
        <v>260</v>
      </c>
      <c r="C198" s="87">
        <v>605</v>
      </c>
      <c r="D198" s="140"/>
      <c r="E198" s="140"/>
      <c r="F198" s="140"/>
      <c r="G198" s="140"/>
      <c r="H198" s="140"/>
      <c r="I198" s="140"/>
      <c r="J198" s="140"/>
      <c r="K198" s="140"/>
      <c r="L198" s="140"/>
      <c r="M198" s="140"/>
      <c r="N198" s="140"/>
      <c r="O198" s="140"/>
      <c r="P198" s="140"/>
      <c r="Q198" s="140"/>
    </row>
    <row r="199" spans="1:17">
      <c r="A199" s="87" t="s">
        <v>77</v>
      </c>
      <c r="B199" s="87" t="s">
        <v>261</v>
      </c>
      <c r="C199" s="87">
        <v>202.5</v>
      </c>
      <c r="D199" s="140"/>
      <c r="E199" s="140"/>
      <c r="F199" s="140"/>
      <c r="G199" s="140"/>
      <c r="H199" s="140"/>
      <c r="I199" s="140"/>
      <c r="J199" s="140"/>
      <c r="K199" s="140"/>
      <c r="L199" s="140"/>
      <c r="M199" s="140"/>
      <c r="N199" s="140"/>
      <c r="O199" s="140"/>
      <c r="P199" s="140"/>
      <c r="Q199" s="140"/>
    </row>
    <row r="200" spans="1:17">
      <c r="A200" s="87" t="s">
        <v>77</v>
      </c>
      <c r="B200" s="87" t="s">
        <v>262</v>
      </c>
      <c r="C200" s="87">
        <v>67.5</v>
      </c>
      <c r="D200" s="140"/>
      <c r="E200" s="140"/>
      <c r="F200" s="140"/>
      <c r="G200" s="140"/>
      <c r="H200" s="140"/>
      <c r="I200" s="140"/>
      <c r="J200" s="140"/>
      <c r="K200" s="140"/>
      <c r="L200" s="140"/>
      <c r="M200" s="140"/>
      <c r="N200" s="140"/>
      <c r="O200" s="140"/>
      <c r="P200" s="140"/>
      <c r="Q200" s="140"/>
    </row>
    <row r="201" spans="1:17">
      <c r="A201" s="87" t="s">
        <v>77</v>
      </c>
      <c r="B201" s="87" t="s">
        <v>263</v>
      </c>
      <c r="C201" s="87">
        <v>22.5</v>
      </c>
      <c r="D201" s="140"/>
      <c r="E201" s="140"/>
      <c r="F201" s="140"/>
      <c r="G201" s="140"/>
      <c r="H201" s="140"/>
      <c r="I201" s="140"/>
      <c r="J201" s="140"/>
      <c r="K201" s="140"/>
      <c r="L201" s="140"/>
      <c r="M201" s="140"/>
      <c r="N201" s="140"/>
      <c r="O201" s="140"/>
      <c r="P201" s="140"/>
      <c r="Q201" s="140"/>
    </row>
    <row r="202" spans="1:17">
      <c r="A202" s="87" t="s">
        <v>77</v>
      </c>
      <c r="B202" s="87" t="s">
        <v>264</v>
      </c>
      <c r="C202" s="87">
        <v>7.5</v>
      </c>
      <c r="D202" s="140"/>
      <c r="E202" s="140"/>
      <c r="F202" s="140"/>
      <c r="G202" s="140"/>
      <c r="H202" s="140"/>
      <c r="I202" s="140"/>
      <c r="J202" s="140"/>
      <c r="K202" s="140"/>
      <c r="L202" s="140"/>
      <c r="M202" s="140"/>
      <c r="N202" s="140"/>
      <c r="O202" s="140"/>
      <c r="P202" s="140"/>
      <c r="Q202" s="140"/>
    </row>
    <row r="203" spans="1:17">
      <c r="A203" s="87" t="s">
        <v>77</v>
      </c>
      <c r="B203" s="87" t="s">
        <v>265</v>
      </c>
      <c r="C203" s="87">
        <v>2.5</v>
      </c>
      <c r="D203" s="140"/>
      <c r="E203" s="140"/>
      <c r="F203" s="140"/>
      <c r="G203" s="140"/>
      <c r="H203" s="140"/>
      <c r="I203" s="140"/>
      <c r="J203" s="140"/>
      <c r="K203" s="140"/>
      <c r="L203" s="140"/>
      <c r="M203" s="140"/>
      <c r="N203" s="140"/>
      <c r="O203" s="140"/>
      <c r="P203" s="140"/>
      <c r="Q203" s="140"/>
    </row>
    <row r="204" spans="1:17">
      <c r="A204" s="87" t="s">
        <v>78</v>
      </c>
      <c r="B204" s="87" t="s">
        <v>266</v>
      </c>
      <c r="C204" s="87">
        <v>610</v>
      </c>
      <c r="D204" s="140"/>
      <c r="E204" s="140"/>
      <c r="F204" s="140"/>
      <c r="G204" s="140"/>
      <c r="H204" s="140"/>
      <c r="I204" s="140"/>
      <c r="J204" s="140"/>
      <c r="K204" s="140"/>
      <c r="L204" s="140"/>
      <c r="M204" s="140"/>
      <c r="N204" s="140"/>
      <c r="O204" s="140"/>
      <c r="P204" s="140"/>
      <c r="Q204" s="140"/>
    </row>
    <row r="205" spans="1:17">
      <c r="A205" s="87" t="s">
        <v>78</v>
      </c>
      <c r="B205" s="87" t="s">
        <v>267</v>
      </c>
      <c r="C205" s="87">
        <v>202.5</v>
      </c>
      <c r="D205" s="140"/>
      <c r="E205" s="140"/>
      <c r="F205" s="140"/>
      <c r="G205" s="140"/>
      <c r="H205" s="140"/>
      <c r="I205" s="140"/>
      <c r="J205" s="140"/>
      <c r="K205" s="140"/>
      <c r="L205" s="140"/>
      <c r="M205" s="140"/>
      <c r="N205" s="140"/>
      <c r="O205" s="140"/>
      <c r="P205" s="140"/>
      <c r="Q205" s="140"/>
    </row>
    <row r="206" spans="1:17">
      <c r="A206" s="87" t="s">
        <v>78</v>
      </c>
      <c r="B206" s="87" t="s">
        <v>268</v>
      </c>
      <c r="C206" s="87">
        <v>67.5</v>
      </c>
      <c r="D206" s="140"/>
      <c r="E206" s="140"/>
      <c r="F206" s="140"/>
      <c r="G206" s="140"/>
      <c r="H206" s="140"/>
      <c r="I206" s="140"/>
      <c r="J206" s="140"/>
      <c r="K206" s="140"/>
      <c r="L206" s="140"/>
      <c r="M206" s="140"/>
      <c r="N206" s="140"/>
      <c r="O206" s="140"/>
      <c r="P206" s="140"/>
      <c r="Q206" s="140"/>
    </row>
    <row r="207" spans="1:17">
      <c r="A207" s="87" t="s">
        <v>78</v>
      </c>
      <c r="B207" s="87" t="s">
        <v>269</v>
      </c>
      <c r="C207" s="87">
        <v>22.5</v>
      </c>
      <c r="D207" s="140"/>
      <c r="E207" s="140"/>
      <c r="F207" s="140"/>
      <c r="G207" s="140"/>
      <c r="H207" s="140"/>
      <c r="I207" s="140"/>
      <c r="J207" s="140"/>
      <c r="K207" s="140"/>
      <c r="L207" s="140"/>
      <c r="M207" s="140"/>
      <c r="N207" s="140"/>
      <c r="O207" s="140"/>
      <c r="P207" s="140"/>
      <c r="Q207" s="140"/>
    </row>
    <row r="208" spans="1:17">
      <c r="A208" s="87" t="s">
        <v>78</v>
      </c>
      <c r="B208" s="87" t="s">
        <v>270</v>
      </c>
      <c r="C208" s="87">
        <v>7.5</v>
      </c>
      <c r="D208" s="140"/>
      <c r="E208" s="140"/>
      <c r="F208" s="140"/>
      <c r="G208" s="140"/>
      <c r="H208" s="140"/>
      <c r="I208" s="140"/>
      <c r="J208" s="140"/>
      <c r="K208" s="140"/>
      <c r="L208" s="140"/>
      <c r="M208" s="140"/>
      <c r="N208" s="140"/>
      <c r="O208" s="140"/>
      <c r="P208" s="140"/>
      <c r="Q208" s="140"/>
    </row>
    <row r="209" spans="1:17">
      <c r="A209" s="87" t="s">
        <v>78</v>
      </c>
      <c r="B209" s="87" t="s">
        <v>271</v>
      </c>
      <c r="C209" s="87">
        <v>2.5</v>
      </c>
      <c r="D209" s="140"/>
      <c r="E209" s="140"/>
      <c r="F209" s="140"/>
      <c r="G209" s="140"/>
      <c r="H209" s="140"/>
      <c r="I209" s="140"/>
      <c r="J209" s="140"/>
      <c r="K209" s="140"/>
      <c r="L209" s="140"/>
      <c r="M209" s="140"/>
      <c r="N209" s="140"/>
      <c r="O209" s="140"/>
      <c r="P209" s="140"/>
      <c r="Q209" s="140"/>
    </row>
    <row r="210" spans="1:17">
      <c r="A210" s="87" t="s">
        <v>76</v>
      </c>
      <c r="B210" s="87" t="s">
        <v>276</v>
      </c>
      <c r="C210" s="87">
        <v>270</v>
      </c>
      <c r="D210" s="140"/>
      <c r="E210" s="140"/>
      <c r="F210" s="140"/>
      <c r="G210" s="140"/>
      <c r="H210" s="140"/>
      <c r="I210" s="140"/>
      <c r="J210" s="140"/>
      <c r="K210" s="140"/>
      <c r="L210" s="140"/>
      <c r="M210" s="140"/>
      <c r="N210" s="140"/>
      <c r="O210" s="140"/>
      <c r="P210" s="140"/>
      <c r="Q210" s="140"/>
    </row>
    <row r="211" spans="1:17">
      <c r="A211" s="87" t="s">
        <v>76</v>
      </c>
      <c r="B211" s="87" t="s">
        <v>277</v>
      </c>
      <c r="C211" s="87">
        <v>90</v>
      </c>
      <c r="D211" s="140"/>
      <c r="E211" s="140"/>
      <c r="F211" s="140"/>
      <c r="G211" s="140"/>
      <c r="H211" s="140"/>
      <c r="I211" s="140"/>
      <c r="J211" s="140"/>
      <c r="K211" s="140"/>
      <c r="L211" s="140"/>
      <c r="M211" s="140"/>
      <c r="N211" s="140"/>
      <c r="O211" s="140"/>
      <c r="P211" s="140"/>
      <c r="Q211" s="140"/>
    </row>
    <row r="212" spans="1:17">
      <c r="A212" s="87" t="s">
        <v>76</v>
      </c>
      <c r="B212" s="87" t="s">
        <v>278</v>
      </c>
      <c r="C212" s="87">
        <v>30</v>
      </c>
      <c r="D212" s="140"/>
      <c r="E212" s="140"/>
      <c r="F212" s="140"/>
      <c r="G212" s="140"/>
      <c r="H212" s="140"/>
      <c r="I212" s="140"/>
      <c r="J212" s="140"/>
      <c r="K212" s="140"/>
      <c r="L212" s="140"/>
      <c r="M212" s="140"/>
      <c r="N212" s="140"/>
      <c r="O212" s="140"/>
      <c r="P212" s="140"/>
      <c r="Q212" s="140"/>
    </row>
    <row r="213" spans="1:17">
      <c r="A213" s="87" t="s">
        <v>76</v>
      </c>
      <c r="B213" s="87" t="s">
        <v>279</v>
      </c>
      <c r="C213" s="87">
        <v>10</v>
      </c>
      <c r="D213" s="140"/>
      <c r="E213" s="140"/>
      <c r="F213" s="140"/>
      <c r="G213" s="140"/>
      <c r="H213" s="140"/>
      <c r="I213" s="140"/>
      <c r="J213" s="140"/>
      <c r="K213" s="140"/>
      <c r="L213" s="140"/>
      <c r="M213" s="140"/>
      <c r="N213" s="140"/>
      <c r="O213" s="140"/>
      <c r="P213" s="140"/>
      <c r="Q213" s="140"/>
    </row>
    <row r="214" spans="1:17">
      <c r="A214" s="87" t="s">
        <v>77</v>
      </c>
      <c r="B214" s="87" t="s">
        <v>280</v>
      </c>
      <c r="C214" s="87">
        <v>605</v>
      </c>
      <c r="D214" s="140"/>
      <c r="E214" s="140"/>
      <c r="F214" s="140"/>
      <c r="G214" s="140"/>
      <c r="H214" s="140"/>
      <c r="I214" s="140"/>
      <c r="J214" s="140"/>
      <c r="K214" s="140"/>
      <c r="L214" s="140"/>
      <c r="M214" s="140"/>
      <c r="N214" s="140"/>
      <c r="O214" s="140"/>
      <c r="P214" s="140"/>
      <c r="Q214" s="140"/>
    </row>
    <row r="215" spans="1:17">
      <c r="A215" s="87" t="s">
        <v>77</v>
      </c>
      <c r="B215" s="87" t="s">
        <v>281</v>
      </c>
      <c r="C215" s="87">
        <v>202.5</v>
      </c>
      <c r="D215" s="140"/>
      <c r="E215" s="140"/>
      <c r="F215" s="140"/>
      <c r="G215" s="140"/>
      <c r="H215" s="140"/>
      <c r="I215" s="140"/>
      <c r="J215" s="140"/>
      <c r="K215" s="140"/>
      <c r="L215" s="140"/>
      <c r="M215" s="140"/>
      <c r="N215" s="140"/>
      <c r="O215" s="140"/>
      <c r="P215" s="140"/>
      <c r="Q215" s="140"/>
    </row>
    <row r="216" spans="1:17">
      <c r="A216" s="87" t="s">
        <v>77</v>
      </c>
      <c r="B216" s="87" t="s">
        <v>282</v>
      </c>
      <c r="C216" s="87">
        <v>67.5</v>
      </c>
      <c r="D216" s="140"/>
      <c r="E216" s="140"/>
      <c r="F216" s="140"/>
      <c r="G216" s="140"/>
      <c r="H216" s="140"/>
      <c r="I216" s="140"/>
      <c r="J216" s="140"/>
      <c r="K216" s="140"/>
      <c r="L216" s="140"/>
      <c r="M216" s="140"/>
      <c r="N216" s="140"/>
      <c r="O216" s="140"/>
      <c r="P216" s="140"/>
      <c r="Q216" s="140"/>
    </row>
    <row r="217" spans="1:17">
      <c r="A217" s="87" t="s">
        <v>77</v>
      </c>
      <c r="B217" s="87" t="s">
        <v>283</v>
      </c>
      <c r="C217" s="87">
        <v>22.5</v>
      </c>
      <c r="D217" s="140"/>
      <c r="E217" s="140"/>
      <c r="F217" s="140"/>
      <c r="G217" s="140"/>
      <c r="H217" s="140"/>
      <c r="I217" s="140"/>
      <c r="J217" s="140"/>
      <c r="K217" s="140"/>
      <c r="L217" s="140"/>
      <c r="M217" s="140"/>
      <c r="N217" s="140"/>
      <c r="O217" s="140"/>
      <c r="P217" s="140"/>
      <c r="Q217" s="140"/>
    </row>
    <row r="218" spans="1:17">
      <c r="A218" s="87" t="s">
        <v>77</v>
      </c>
      <c r="B218" s="87" t="s">
        <v>284</v>
      </c>
      <c r="C218" s="87">
        <v>7.5</v>
      </c>
      <c r="D218" s="140"/>
      <c r="E218" s="140"/>
      <c r="F218" s="140"/>
      <c r="G218" s="140"/>
      <c r="H218" s="140"/>
      <c r="I218" s="140"/>
      <c r="J218" s="140"/>
      <c r="K218" s="140"/>
      <c r="L218" s="140"/>
      <c r="M218" s="140"/>
      <c r="N218" s="140"/>
      <c r="O218" s="140"/>
      <c r="P218" s="140"/>
      <c r="Q218" s="140"/>
    </row>
    <row r="219" spans="1:17">
      <c r="A219" s="87" t="s">
        <v>77</v>
      </c>
      <c r="B219" s="87" t="s">
        <v>285</v>
      </c>
      <c r="C219" s="87">
        <v>2.5</v>
      </c>
      <c r="D219" s="140"/>
      <c r="E219" s="140"/>
      <c r="F219" s="140"/>
      <c r="G219" s="140"/>
      <c r="H219" s="140"/>
      <c r="I219" s="140"/>
      <c r="J219" s="140"/>
      <c r="K219" s="140"/>
      <c r="L219" s="140"/>
      <c r="M219" s="140"/>
      <c r="N219" s="140"/>
      <c r="O219" s="140"/>
      <c r="P219" s="140"/>
      <c r="Q219" s="140"/>
    </row>
    <row r="220" spans="1:17">
      <c r="A220" s="87" t="s">
        <v>78</v>
      </c>
      <c r="B220" s="87" t="s">
        <v>286</v>
      </c>
      <c r="C220" s="87">
        <v>610</v>
      </c>
      <c r="D220" s="140"/>
      <c r="E220" s="140"/>
      <c r="F220" s="140"/>
      <c r="G220" s="140"/>
      <c r="H220" s="140"/>
      <c r="I220" s="140"/>
      <c r="J220" s="140"/>
      <c r="K220" s="140"/>
      <c r="L220" s="140"/>
      <c r="M220" s="140"/>
      <c r="N220" s="140"/>
      <c r="O220" s="140"/>
      <c r="P220" s="140"/>
      <c r="Q220" s="140"/>
    </row>
    <row r="221" spans="1:17">
      <c r="A221" s="87" t="s">
        <v>78</v>
      </c>
      <c r="B221" s="87" t="s">
        <v>287</v>
      </c>
      <c r="C221" s="87">
        <v>202.5</v>
      </c>
      <c r="D221" s="140"/>
      <c r="E221" s="140"/>
      <c r="F221" s="140"/>
      <c r="G221" s="140"/>
      <c r="H221" s="140"/>
      <c r="I221" s="140"/>
      <c r="J221" s="140"/>
      <c r="K221" s="140"/>
      <c r="L221" s="140"/>
      <c r="M221" s="140"/>
      <c r="N221" s="140"/>
      <c r="O221" s="140"/>
      <c r="P221" s="140"/>
      <c r="Q221" s="140"/>
    </row>
    <row r="222" spans="1:17">
      <c r="A222" s="87" t="s">
        <v>78</v>
      </c>
      <c r="B222" s="87" t="s">
        <v>288</v>
      </c>
      <c r="C222" s="87">
        <v>67.5</v>
      </c>
      <c r="D222" s="140"/>
      <c r="E222" s="140"/>
      <c r="F222" s="140"/>
      <c r="G222" s="140"/>
      <c r="H222" s="140"/>
      <c r="I222" s="140"/>
      <c r="J222" s="140"/>
      <c r="K222" s="140"/>
      <c r="L222" s="140"/>
      <c r="M222" s="140"/>
      <c r="N222" s="140"/>
      <c r="O222" s="140"/>
      <c r="P222" s="140"/>
      <c r="Q222" s="140"/>
    </row>
    <row r="223" spans="1:17">
      <c r="A223" s="87" t="s">
        <v>78</v>
      </c>
      <c r="B223" s="87" t="s">
        <v>289</v>
      </c>
      <c r="C223" s="87">
        <v>22.5</v>
      </c>
      <c r="D223" s="140"/>
      <c r="E223" s="140"/>
      <c r="F223" s="140"/>
      <c r="G223" s="140"/>
      <c r="H223" s="140"/>
      <c r="I223" s="140"/>
      <c r="J223" s="140"/>
      <c r="K223" s="140"/>
      <c r="L223" s="140"/>
      <c r="M223" s="140"/>
      <c r="N223" s="140"/>
      <c r="O223" s="140"/>
      <c r="P223" s="140"/>
      <c r="Q223" s="140"/>
    </row>
    <row r="224" spans="1:17">
      <c r="A224" s="87" t="s">
        <v>78</v>
      </c>
      <c r="B224" s="87" t="s">
        <v>290</v>
      </c>
      <c r="C224" s="87">
        <v>7.5</v>
      </c>
      <c r="D224" s="140"/>
      <c r="E224" s="140"/>
      <c r="F224" s="140"/>
      <c r="G224" s="140"/>
      <c r="H224" s="140"/>
      <c r="I224" s="140"/>
      <c r="J224" s="140"/>
      <c r="K224" s="140"/>
      <c r="L224" s="140"/>
      <c r="M224" s="140"/>
      <c r="N224" s="140"/>
      <c r="O224" s="140"/>
      <c r="P224" s="140"/>
      <c r="Q224" s="140"/>
    </row>
    <row r="225" spans="1:17">
      <c r="A225" s="87" t="s">
        <v>78</v>
      </c>
      <c r="B225" s="87" t="s">
        <v>291</v>
      </c>
      <c r="C225" s="87">
        <v>2.5</v>
      </c>
      <c r="D225" s="140"/>
      <c r="E225" s="140"/>
      <c r="F225" s="140"/>
      <c r="G225" s="140"/>
      <c r="H225" s="140"/>
      <c r="I225" s="140"/>
      <c r="J225" s="140"/>
      <c r="K225" s="140"/>
      <c r="L225" s="140"/>
      <c r="M225" s="140"/>
      <c r="N225" s="140"/>
      <c r="O225" s="140"/>
      <c r="P225" s="140"/>
      <c r="Q225" s="140"/>
    </row>
    <row r="226" spans="1:17">
      <c r="A226" s="87" t="s">
        <v>76</v>
      </c>
      <c r="B226" s="87" t="s">
        <v>296</v>
      </c>
      <c r="C226" s="87">
        <v>270</v>
      </c>
      <c r="D226" s="140"/>
      <c r="E226" s="140"/>
      <c r="F226" s="140"/>
      <c r="G226" s="140"/>
      <c r="H226" s="140"/>
      <c r="I226" s="140"/>
      <c r="J226" s="140"/>
      <c r="K226" s="140"/>
      <c r="L226" s="140"/>
      <c r="M226" s="140"/>
      <c r="N226" s="140"/>
      <c r="O226" s="140"/>
      <c r="P226" s="140"/>
      <c r="Q226" s="140"/>
    </row>
    <row r="227" spans="1:17">
      <c r="A227" s="87" t="s">
        <v>76</v>
      </c>
      <c r="B227" s="87" t="s">
        <v>297</v>
      </c>
      <c r="C227" s="87">
        <v>90</v>
      </c>
      <c r="D227" s="140"/>
      <c r="E227" s="140"/>
      <c r="F227" s="140"/>
      <c r="G227" s="140"/>
      <c r="H227" s="140"/>
      <c r="I227" s="140"/>
      <c r="J227" s="140"/>
      <c r="K227" s="140"/>
      <c r="L227" s="140"/>
      <c r="M227" s="140"/>
      <c r="N227" s="140"/>
      <c r="O227" s="140"/>
      <c r="P227" s="140"/>
      <c r="Q227" s="140"/>
    </row>
    <row r="228" spans="1:17">
      <c r="A228" s="87" t="s">
        <v>76</v>
      </c>
      <c r="B228" s="87" t="s">
        <v>298</v>
      </c>
      <c r="C228" s="87">
        <v>30</v>
      </c>
      <c r="D228" s="140"/>
      <c r="E228" s="140"/>
      <c r="F228" s="140"/>
      <c r="G228" s="140"/>
      <c r="H228" s="140"/>
      <c r="I228" s="140"/>
      <c r="J228" s="140"/>
      <c r="K228" s="140"/>
      <c r="L228" s="140"/>
      <c r="M228" s="140"/>
      <c r="N228" s="140"/>
      <c r="O228" s="140"/>
      <c r="P228" s="140"/>
      <c r="Q228" s="140"/>
    </row>
    <row r="229" spans="1:17">
      <c r="A229" s="87" t="s">
        <v>76</v>
      </c>
      <c r="B229" s="87" t="s">
        <v>299</v>
      </c>
      <c r="C229" s="87">
        <v>10</v>
      </c>
      <c r="D229" s="140"/>
      <c r="E229" s="140"/>
      <c r="F229" s="140"/>
      <c r="G229" s="140"/>
      <c r="H229" s="140"/>
      <c r="I229" s="140"/>
      <c r="J229" s="140"/>
      <c r="K229" s="140"/>
      <c r="L229" s="140"/>
      <c r="M229" s="140"/>
      <c r="N229" s="140"/>
      <c r="O229" s="140"/>
      <c r="P229" s="140"/>
      <c r="Q229" s="140"/>
    </row>
    <row r="230" spans="1:17">
      <c r="A230" s="87" t="s">
        <v>77</v>
      </c>
      <c r="B230" s="87" t="s">
        <v>300</v>
      </c>
      <c r="C230" s="87">
        <v>605</v>
      </c>
      <c r="D230" s="140"/>
      <c r="E230" s="140"/>
      <c r="F230" s="140"/>
      <c r="G230" s="140"/>
      <c r="H230" s="140"/>
      <c r="I230" s="140"/>
      <c r="J230" s="140"/>
      <c r="K230" s="140"/>
      <c r="L230" s="140"/>
      <c r="M230" s="140"/>
      <c r="N230" s="140"/>
      <c r="O230" s="140"/>
      <c r="P230" s="140"/>
      <c r="Q230" s="140"/>
    </row>
    <row r="231" spans="1:17">
      <c r="A231" s="87" t="s">
        <v>77</v>
      </c>
      <c r="B231" s="87" t="s">
        <v>301</v>
      </c>
      <c r="C231" s="87">
        <v>202.5</v>
      </c>
      <c r="D231" s="140"/>
      <c r="E231" s="140"/>
      <c r="F231" s="140"/>
      <c r="G231" s="140"/>
      <c r="H231" s="140"/>
      <c r="I231" s="140"/>
      <c r="J231" s="140"/>
      <c r="K231" s="140"/>
      <c r="L231" s="140"/>
      <c r="M231" s="140"/>
      <c r="N231" s="140"/>
      <c r="O231" s="140"/>
      <c r="P231" s="140"/>
      <c r="Q231" s="140"/>
    </row>
    <row r="232" spans="1:17">
      <c r="A232" s="87" t="s">
        <v>77</v>
      </c>
      <c r="B232" s="87" t="s">
        <v>302</v>
      </c>
      <c r="C232" s="87">
        <v>67.5</v>
      </c>
      <c r="D232" s="140"/>
      <c r="E232" s="140"/>
      <c r="F232" s="140"/>
      <c r="G232" s="140"/>
      <c r="H232" s="140"/>
      <c r="I232" s="140"/>
      <c r="J232" s="140"/>
      <c r="K232" s="140"/>
      <c r="L232" s="140"/>
      <c r="M232" s="140"/>
      <c r="N232" s="140"/>
      <c r="O232" s="140"/>
      <c r="P232" s="140"/>
      <c r="Q232" s="140"/>
    </row>
    <row r="233" spans="1:17">
      <c r="A233" s="87" t="s">
        <v>77</v>
      </c>
      <c r="B233" s="87" t="s">
        <v>303</v>
      </c>
      <c r="C233" s="87">
        <v>22.5</v>
      </c>
      <c r="D233" s="140"/>
      <c r="E233" s="140"/>
      <c r="F233" s="140"/>
      <c r="G233" s="140"/>
      <c r="H233" s="140"/>
      <c r="I233" s="140"/>
      <c r="J233" s="140"/>
      <c r="K233" s="140"/>
      <c r="L233" s="140"/>
      <c r="M233" s="140"/>
      <c r="N233" s="140"/>
      <c r="O233" s="140"/>
      <c r="P233" s="140"/>
      <c r="Q233" s="140"/>
    </row>
    <row r="234" spans="1:17">
      <c r="A234" s="87" t="s">
        <v>77</v>
      </c>
      <c r="B234" s="87" t="s">
        <v>304</v>
      </c>
      <c r="C234" s="87">
        <v>7.5</v>
      </c>
      <c r="D234" s="140"/>
      <c r="E234" s="140"/>
      <c r="F234" s="140"/>
      <c r="G234" s="140"/>
      <c r="H234" s="140"/>
      <c r="I234" s="140"/>
      <c r="J234" s="140"/>
      <c r="K234" s="140"/>
      <c r="L234" s="140"/>
      <c r="M234" s="140"/>
      <c r="N234" s="140"/>
      <c r="O234" s="140"/>
      <c r="P234" s="140"/>
      <c r="Q234" s="140"/>
    </row>
    <row r="235" spans="1:17">
      <c r="A235" s="87" t="s">
        <v>77</v>
      </c>
      <c r="B235" s="87" t="s">
        <v>305</v>
      </c>
      <c r="C235" s="87">
        <v>2.5</v>
      </c>
      <c r="D235" s="140"/>
      <c r="E235" s="140"/>
      <c r="F235" s="140"/>
      <c r="G235" s="140"/>
      <c r="H235" s="140"/>
      <c r="I235" s="140"/>
      <c r="J235" s="140"/>
      <c r="K235" s="140"/>
      <c r="L235" s="140"/>
      <c r="M235" s="140"/>
      <c r="N235" s="140"/>
      <c r="O235" s="140"/>
      <c r="P235" s="140"/>
      <c r="Q235" s="140"/>
    </row>
    <row r="236" spans="1:17">
      <c r="A236" s="87" t="s">
        <v>78</v>
      </c>
      <c r="B236" s="87" t="s">
        <v>306</v>
      </c>
      <c r="C236" s="87">
        <v>610</v>
      </c>
      <c r="D236" s="140"/>
      <c r="E236" s="140"/>
      <c r="F236" s="140"/>
      <c r="G236" s="140"/>
      <c r="H236" s="140"/>
      <c r="I236" s="140"/>
      <c r="J236" s="140"/>
      <c r="K236" s="140"/>
      <c r="L236" s="140"/>
      <c r="M236" s="140"/>
      <c r="N236" s="140"/>
      <c r="O236" s="140"/>
      <c r="P236" s="140"/>
      <c r="Q236" s="140"/>
    </row>
    <row r="237" spans="1:17">
      <c r="A237" s="87" t="s">
        <v>78</v>
      </c>
      <c r="B237" s="87" t="s">
        <v>307</v>
      </c>
      <c r="C237" s="87">
        <v>202.5</v>
      </c>
      <c r="D237" s="140"/>
      <c r="E237" s="140"/>
      <c r="F237" s="140"/>
      <c r="G237" s="140"/>
      <c r="H237" s="140"/>
      <c r="I237" s="140"/>
      <c r="J237" s="140"/>
      <c r="K237" s="140"/>
      <c r="L237" s="140"/>
      <c r="M237" s="140"/>
      <c r="N237" s="140"/>
      <c r="O237" s="140"/>
      <c r="P237" s="140"/>
      <c r="Q237" s="140"/>
    </row>
    <row r="238" spans="1:17">
      <c r="A238" s="87" t="s">
        <v>78</v>
      </c>
      <c r="B238" s="87" t="s">
        <v>308</v>
      </c>
      <c r="C238" s="87">
        <v>67.5</v>
      </c>
      <c r="D238" s="140"/>
      <c r="E238" s="140"/>
      <c r="F238" s="140"/>
      <c r="G238" s="140"/>
      <c r="H238" s="140"/>
      <c r="I238" s="140"/>
      <c r="J238" s="140"/>
      <c r="K238" s="140"/>
      <c r="L238" s="140"/>
      <c r="M238" s="140"/>
      <c r="N238" s="140"/>
      <c r="O238" s="140"/>
      <c r="P238" s="140"/>
      <c r="Q238" s="140"/>
    </row>
    <row r="239" spans="1:17">
      <c r="A239" s="87" t="s">
        <v>78</v>
      </c>
      <c r="B239" s="87" t="s">
        <v>309</v>
      </c>
      <c r="C239" s="87">
        <v>22.5</v>
      </c>
      <c r="D239" s="140"/>
      <c r="E239" s="140"/>
      <c r="F239" s="140"/>
      <c r="G239" s="140"/>
      <c r="H239" s="140"/>
      <c r="I239" s="140"/>
      <c r="J239" s="140"/>
      <c r="K239" s="140"/>
      <c r="L239" s="140"/>
      <c r="M239" s="140"/>
      <c r="N239" s="140"/>
      <c r="O239" s="140"/>
      <c r="P239" s="140"/>
      <c r="Q239" s="140"/>
    </row>
    <row r="240" spans="1:17">
      <c r="A240" s="87" t="s">
        <v>78</v>
      </c>
      <c r="B240" s="87" t="s">
        <v>310</v>
      </c>
      <c r="C240" s="87">
        <v>7.5</v>
      </c>
      <c r="D240" s="140"/>
      <c r="E240" s="140"/>
      <c r="F240" s="140"/>
      <c r="G240" s="140"/>
      <c r="H240" s="140"/>
      <c r="I240" s="140"/>
      <c r="J240" s="140"/>
      <c r="K240" s="140"/>
      <c r="L240" s="140"/>
      <c r="M240" s="140"/>
      <c r="N240" s="140"/>
      <c r="O240" s="140"/>
      <c r="P240" s="140"/>
      <c r="Q240" s="140"/>
    </row>
    <row r="241" spans="1:17">
      <c r="A241" s="87" t="s">
        <v>78</v>
      </c>
      <c r="B241" s="87" t="s">
        <v>311</v>
      </c>
      <c r="C241" s="87">
        <v>2.5</v>
      </c>
      <c r="D241" s="140"/>
      <c r="E241" s="140"/>
      <c r="F241" s="140"/>
      <c r="G241" s="140"/>
      <c r="H241" s="140"/>
      <c r="I241" s="140"/>
      <c r="J241" s="140"/>
      <c r="K241" s="140"/>
      <c r="L241" s="140"/>
      <c r="M241" s="140"/>
      <c r="N241" s="140"/>
      <c r="O241" s="140"/>
      <c r="P241" s="140"/>
      <c r="Q241" s="140"/>
    </row>
    <row r="242" spans="1:17">
      <c r="A242" s="87" t="s">
        <v>76</v>
      </c>
      <c r="B242" s="87" t="s">
        <v>316</v>
      </c>
      <c r="C242" s="87">
        <v>270</v>
      </c>
      <c r="D242" s="140"/>
      <c r="E242" s="140"/>
      <c r="F242" s="140"/>
      <c r="G242" s="140"/>
      <c r="H242" s="140"/>
      <c r="I242" s="140"/>
      <c r="J242" s="140"/>
      <c r="K242" s="140"/>
      <c r="L242" s="140"/>
      <c r="M242" s="140"/>
      <c r="N242" s="140"/>
      <c r="O242" s="140"/>
      <c r="P242" s="140"/>
      <c r="Q242" s="140"/>
    </row>
    <row r="243" spans="1:17">
      <c r="A243" s="87" t="s">
        <v>76</v>
      </c>
      <c r="B243" s="87" t="s">
        <v>317</v>
      </c>
      <c r="C243" s="87">
        <v>90</v>
      </c>
      <c r="D243" s="140"/>
      <c r="E243" s="140"/>
      <c r="F243" s="140"/>
      <c r="G243" s="140"/>
      <c r="H243" s="140"/>
      <c r="I243" s="140"/>
      <c r="J243" s="140"/>
      <c r="K243" s="140"/>
      <c r="L243" s="140"/>
      <c r="M243" s="140"/>
      <c r="N243" s="140"/>
      <c r="O243" s="140"/>
      <c r="P243" s="140"/>
      <c r="Q243" s="140"/>
    </row>
    <row r="244" spans="1:17">
      <c r="A244" s="87" t="s">
        <v>76</v>
      </c>
      <c r="B244" s="87" t="s">
        <v>318</v>
      </c>
      <c r="C244" s="87">
        <v>30</v>
      </c>
      <c r="D244" s="140"/>
      <c r="E244" s="140"/>
      <c r="F244" s="140"/>
      <c r="G244" s="140"/>
      <c r="H244" s="140"/>
      <c r="I244" s="140"/>
      <c r="J244" s="140"/>
      <c r="K244" s="140"/>
      <c r="L244" s="140"/>
      <c r="M244" s="140"/>
      <c r="N244" s="140"/>
      <c r="O244" s="140"/>
      <c r="P244" s="140"/>
      <c r="Q244" s="140"/>
    </row>
    <row r="245" spans="1:17">
      <c r="A245" s="87" t="s">
        <v>76</v>
      </c>
      <c r="B245" s="87" t="s">
        <v>319</v>
      </c>
      <c r="C245" s="87">
        <v>10</v>
      </c>
      <c r="D245" s="140"/>
      <c r="E245" s="140"/>
      <c r="F245" s="140"/>
      <c r="G245" s="140"/>
      <c r="H245" s="140"/>
      <c r="I245" s="140"/>
      <c r="J245" s="140"/>
      <c r="K245" s="140"/>
      <c r="L245" s="140"/>
      <c r="M245" s="140"/>
      <c r="N245" s="140"/>
      <c r="O245" s="140"/>
      <c r="P245" s="140"/>
      <c r="Q245" s="140"/>
    </row>
    <row r="246" spans="1:17">
      <c r="A246" s="87" t="s">
        <v>77</v>
      </c>
      <c r="B246" s="87" t="s">
        <v>320</v>
      </c>
      <c r="C246" s="87">
        <v>605</v>
      </c>
      <c r="D246" s="140"/>
      <c r="E246" s="140"/>
      <c r="F246" s="140"/>
      <c r="G246" s="140"/>
      <c r="H246" s="140"/>
      <c r="I246" s="140"/>
      <c r="J246" s="140"/>
      <c r="K246" s="140"/>
      <c r="L246" s="140"/>
      <c r="M246" s="140"/>
      <c r="N246" s="140"/>
      <c r="O246" s="140"/>
      <c r="P246" s="140"/>
      <c r="Q246" s="140"/>
    </row>
    <row r="247" spans="1:17">
      <c r="A247" s="87" t="s">
        <v>77</v>
      </c>
      <c r="B247" s="87" t="s">
        <v>321</v>
      </c>
      <c r="C247" s="87">
        <v>202.5</v>
      </c>
      <c r="D247" s="140"/>
      <c r="E247" s="140"/>
      <c r="F247" s="140"/>
      <c r="G247" s="140"/>
      <c r="H247" s="140"/>
      <c r="I247" s="140"/>
      <c r="J247" s="140"/>
      <c r="K247" s="140"/>
      <c r="L247" s="140"/>
      <c r="M247" s="140"/>
      <c r="N247" s="140"/>
      <c r="O247" s="140"/>
      <c r="P247" s="140"/>
      <c r="Q247" s="140"/>
    </row>
    <row r="248" spans="1:17">
      <c r="A248" s="87" t="s">
        <v>77</v>
      </c>
      <c r="B248" s="87" t="s">
        <v>322</v>
      </c>
      <c r="C248" s="87">
        <v>67.5</v>
      </c>
      <c r="D248" s="140"/>
      <c r="E248" s="140"/>
      <c r="F248" s="140"/>
      <c r="G248" s="140"/>
      <c r="H248" s="140"/>
      <c r="I248" s="140"/>
      <c r="J248" s="140"/>
      <c r="K248" s="140"/>
      <c r="L248" s="140"/>
      <c r="M248" s="140"/>
      <c r="N248" s="140"/>
      <c r="O248" s="140"/>
      <c r="P248" s="140"/>
      <c r="Q248" s="140"/>
    </row>
    <row r="249" spans="1:17">
      <c r="A249" s="87" t="s">
        <v>77</v>
      </c>
      <c r="B249" s="87" t="s">
        <v>323</v>
      </c>
      <c r="C249" s="87">
        <v>22.5</v>
      </c>
      <c r="D249" s="140"/>
      <c r="E249" s="140"/>
      <c r="F249" s="140"/>
      <c r="G249" s="140"/>
      <c r="H249" s="140"/>
      <c r="I249" s="140"/>
      <c r="J249" s="140"/>
      <c r="K249" s="140"/>
      <c r="L249" s="140"/>
      <c r="M249" s="140"/>
      <c r="N249" s="140"/>
      <c r="O249" s="140"/>
      <c r="P249" s="140"/>
      <c r="Q249" s="140"/>
    </row>
    <row r="250" spans="1:17">
      <c r="A250" s="87" t="s">
        <v>77</v>
      </c>
      <c r="B250" s="87" t="s">
        <v>324</v>
      </c>
      <c r="C250" s="87">
        <v>7.5</v>
      </c>
      <c r="D250" s="140"/>
      <c r="E250" s="140"/>
      <c r="F250" s="140"/>
      <c r="G250" s="140"/>
      <c r="H250" s="140"/>
      <c r="I250" s="140"/>
      <c r="J250" s="140"/>
      <c r="K250" s="140"/>
      <c r="L250" s="140"/>
      <c r="M250" s="140"/>
      <c r="N250" s="140"/>
      <c r="O250" s="140"/>
      <c r="P250" s="140"/>
      <c r="Q250" s="140"/>
    </row>
    <row r="251" spans="1:17">
      <c r="A251" s="87" t="s">
        <v>77</v>
      </c>
      <c r="B251" s="87" t="s">
        <v>325</v>
      </c>
      <c r="C251" s="87">
        <v>2.5</v>
      </c>
      <c r="D251" s="140"/>
      <c r="E251" s="140"/>
      <c r="F251" s="140"/>
      <c r="G251" s="140"/>
      <c r="H251" s="140"/>
      <c r="I251" s="140"/>
      <c r="J251" s="140"/>
      <c r="K251" s="140"/>
      <c r="L251" s="140"/>
      <c r="M251" s="140"/>
      <c r="N251" s="140"/>
      <c r="O251" s="140"/>
      <c r="P251" s="140"/>
      <c r="Q251" s="140"/>
    </row>
    <row r="252" spans="1:17">
      <c r="A252" s="87" t="s">
        <v>78</v>
      </c>
      <c r="B252" s="87" t="s">
        <v>326</v>
      </c>
      <c r="C252" s="87">
        <v>610</v>
      </c>
      <c r="D252" s="140"/>
      <c r="E252" s="140"/>
      <c r="F252" s="140"/>
      <c r="G252" s="140"/>
      <c r="H252" s="140"/>
      <c r="I252" s="140"/>
      <c r="J252" s="140"/>
      <c r="K252" s="140"/>
      <c r="L252" s="140"/>
      <c r="M252" s="140"/>
      <c r="N252" s="140"/>
      <c r="O252" s="140"/>
      <c r="P252" s="140"/>
      <c r="Q252" s="140"/>
    </row>
    <row r="253" spans="1:17">
      <c r="A253" s="87" t="s">
        <v>78</v>
      </c>
      <c r="B253" s="87" t="s">
        <v>327</v>
      </c>
      <c r="C253" s="87">
        <v>202.5</v>
      </c>
      <c r="D253" s="140"/>
      <c r="E253" s="140"/>
      <c r="F253" s="140"/>
      <c r="G253" s="140"/>
      <c r="H253" s="140"/>
      <c r="I253" s="140"/>
      <c r="J253" s="140"/>
      <c r="K253" s="140"/>
      <c r="L253" s="140"/>
      <c r="M253" s="140"/>
      <c r="N253" s="140"/>
      <c r="O253" s="140"/>
      <c r="P253" s="140"/>
      <c r="Q253" s="140"/>
    </row>
    <row r="254" spans="1:17">
      <c r="A254" s="87" t="s">
        <v>78</v>
      </c>
      <c r="B254" s="87" t="s">
        <v>328</v>
      </c>
      <c r="C254" s="87">
        <v>67.5</v>
      </c>
      <c r="D254" s="140"/>
      <c r="E254" s="140"/>
      <c r="F254" s="140"/>
      <c r="G254" s="140"/>
      <c r="H254" s="140"/>
      <c r="I254" s="140"/>
      <c r="J254" s="140"/>
      <c r="K254" s="140"/>
      <c r="L254" s="140"/>
      <c r="M254" s="140"/>
      <c r="N254" s="140"/>
      <c r="O254" s="140"/>
      <c r="P254" s="140"/>
      <c r="Q254" s="140"/>
    </row>
    <row r="255" spans="1:17">
      <c r="A255" s="87" t="s">
        <v>78</v>
      </c>
      <c r="B255" s="87" t="s">
        <v>329</v>
      </c>
      <c r="C255" s="87">
        <v>22.5</v>
      </c>
      <c r="D255" s="140"/>
      <c r="E255" s="140"/>
      <c r="F255" s="140"/>
      <c r="G255" s="140"/>
      <c r="H255" s="140"/>
      <c r="I255" s="140"/>
      <c r="J255" s="140"/>
      <c r="K255" s="140"/>
      <c r="L255" s="140"/>
      <c r="M255" s="140"/>
      <c r="N255" s="140"/>
      <c r="O255" s="140"/>
      <c r="P255" s="140"/>
      <c r="Q255" s="140"/>
    </row>
    <row r="256" spans="1:17">
      <c r="A256" s="87" t="s">
        <v>78</v>
      </c>
      <c r="B256" s="87" t="s">
        <v>330</v>
      </c>
      <c r="C256" s="87">
        <v>7.5</v>
      </c>
      <c r="D256" s="140"/>
      <c r="E256" s="140"/>
      <c r="F256" s="140"/>
      <c r="G256" s="140"/>
      <c r="H256" s="140"/>
      <c r="I256" s="140"/>
      <c r="J256" s="140"/>
      <c r="K256" s="140"/>
      <c r="L256" s="140"/>
      <c r="M256" s="140"/>
      <c r="N256" s="140"/>
      <c r="O256" s="140"/>
      <c r="P256" s="140"/>
      <c r="Q256" s="140"/>
    </row>
    <row r="257" spans="1:17">
      <c r="A257" s="87" t="s">
        <v>78</v>
      </c>
      <c r="B257" s="87" t="s">
        <v>331</v>
      </c>
      <c r="C257" s="87">
        <v>2.5</v>
      </c>
      <c r="D257" s="140"/>
      <c r="E257" s="140"/>
      <c r="F257" s="140"/>
      <c r="G257" s="140"/>
      <c r="H257" s="140"/>
      <c r="I257" s="140"/>
      <c r="J257" s="140"/>
      <c r="K257" s="140"/>
      <c r="L257" s="140"/>
      <c r="M257" s="140"/>
      <c r="N257" s="140"/>
      <c r="O257" s="140"/>
      <c r="P257" s="140"/>
      <c r="Q257" s="140"/>
    </row>
    <row r="258" spans="1:17">
      <c r="A258" s="87" t="s">
        <v>296</v>
      </c>
      <c r="B258" s="87" t="s">
        <v>16</v>
      </c>
      <c r="C258" s="87">
        <v>730</v>
      </c>
      <c r="D258" s="140"/>
      <c r="E258" s="140"/>
      <c r="F258" s="140"/>
      <c r="G258" s="140"/>
      <c r="H258" s="140"/>
      <c r="I258" s="140"/>
      <c r="J258" s="140"/>
      <c r="K258" s="140"/>
      <c r="L258" s="141"/>
      <c r="M258" s="141"/>
      <c r="N258" s="140"/>
      <c r="O258" s="140"/>
      <c r="P258" s="140"/>
      <c r="Q258" s="140"/>
    </row>
    <row r="259" spans="1:17">
      <c r="A259" s="87" t="s">
        <v>296</v>
      </c>
      <c r="B259" s="87" t="s">
        <v>17</v>
      </c>
      <c r="C259" s="87">
        <v>910</v>
      </c>
      <c r="D259" s="140"/>
      <c r="E259" s="140"/>
      <c r="F259" s="140"/>
      <c r="G259" s="140"/>
      <c r="H259" s="140"/>
      <c r="I259" s="140"/>
      <c r="J259" s="140"/>
      <c r="K259" s="140"/>
      <c r="L259" s="141"/>
      <c r="M259" s="141"/>
      <c r="N259" s="140"/>
      <c r="O259" s="140"/>
      <c r="P259" s="140"/>
      <c r="Q259" s="140"/>
    </row>
    <row r="260" spans="1:17">
      <c r="A260" s="87" t="s">
        <v>296</v>
      </c>
      <c r="B260" s="87" t="s">
        <v>18</v>
      </c>
      <c r="C260" s="87">
        <v>970</v>
      </c>
      <c r="D260" s="140"/>
      <c r="E260" s="140"/>
      <c r="F260" s="140"/>
      <c r="G260" s="140"/>
      <c r="H260" s="140"/>
      <c r="I260" s="140"/>
      <c r="J260" s="140"/>
      <c r="K260" s="140"/>
      <c r="L260" s="141"/>
      <c r="M260" s="141"/>
      <c r="N260" s="140"/>
      <c r="O260" s="140"/>
      <c r="P260" s="140"/>
      <c r="Q260" s="140"/>
    </row>
    <row r="261" spans="1:17">
      <c r="A261" s="87" t="s">
        <v>296</v>
      </c>
      <c r="B261" s="87" t="s">
        <v>19</v>
      </c>
      <c r="C261" s="87">
        <v>990</v>
      </c>
      <c r="D261" s="140"/>
      <c r="E261" s="140"/>
      <c r="F261" s="140"/>
      <c r="G261" s="140"/>
      <c r="H261" s="140"/>
      <c r="I261" s="140"/>
      <c r="J261" s="140"/>
      <c r="K261" s="140"/>
      <c r="L261" s="141"/>
      <c r="M261" s="141"/>
      <c r="N261" s="140"/>
      <c r="O261" s="140"/>
      <c r="P261" s="140"/>
      <c r="Q261" s="140"/>
    </row>
    <row r="262" spans="1:17">
      <c r="A262" s="87" t="s">
        <v>296</v>
      </c>
      <c r="B262" s="87" t="s">
        <v>20</v>
      </c>
      <c r="C262" s="87">
        <v>395</v>
      </c>
      <c r="D262" s="140"/>
      <c r="E262" s="140"/>
      <c r="F262" s="140"/>
      <c r="G262" s="140"/>
      <c r="H262" s="140"/>
      <c r="I262" s="140"/>
      <c r="J262" s="140"/>
      <c r="K262" s="140"/>
      <c r="L262" s="141"/>
      <c r="M262" s="141"/>
      <c r="N262" s="140"/>
      <c r="O262" s="140"/>
      <c r="P262" s="140"/>
      <c r="Q262" s="140"/>
    </row>
    <row r="263" spans="1:17">
      <c r="A263" s="87" t="s">
        <v>296</v>
      </c>
      <c r="B263" s="87" t="s">
        <v>21</v>
      </c>
      <c r="C263" s="87">
        <v>797.5</v>
      </c>
      <c r="D263" s="140"/>
      <c r="E263" s="140"/>
      <c r="F263" s="140"/>
      <c r="G263" s="140"/>
      <c r="H263" s="140"/>
      <c r="I263" s="140"/>
      <c r="J263" s="140"/>
      <c r="K263" s="140"/>
      <c r="L263" s="141"/>
      <c r="M263" s="141"/>
      <c r="N263" s="140"/>
      <c r="O263" s="140"/>
      <c r="P263" s="140"/>
      <c r="Q263" s="140"/>
    </row>
    <row r="264" spans="1:17">
      <c r="A264" s="87" t="s">
        <v>296</v>
      </c>
      <c r="B264" s="87" t="s">
        <v>22</v>
      </c>
      <c r="C264" s="87">
        <v>932.5</v>
      </c>
      <c r="D264" s="140"/>
      <c r="E264" s="140"/>
      <c r="F264" s="140"/>
      <c r="G264" s="140"/>
      <c r="H264" s="140"/>
      <c r="I264" s="140"/>
      <c r="J264" s="140"/>
      <c r="K264" s="140"/>
      <c r="L264" s="141"/>
      <c r="M264" s="141"/>
      <c r="N264" s="140"/>
      <c r="O264" s="140"/>
      <c r="P264" s="140"/>
      <c r="Q264" s="140"/>
    </row>
    <row r="265" spans="1:17">
      <c r="A265" s="87" t="s">
        <v>296</v>
      </c>
      <c r="B265" s="87" t="s">
        <v>23</v>
      </c>
      <c r="C265" s="87">
        <v>977.5</v>
      </c>
      <c r="D265" s="140"/>
      <c r="E265" s="140"/>
      <c r="F265" s="140"/>
      <c r="G265" s="140"/>
      <c r="H265" s="140"/>
      <c r="I265" s="140"/>
      <c r="J265" s="140"/>
      <c r="K265" s="140"/>
      <c r="L265" s="141"/>
      <c r="M265" s="141"/>
      <c r="N265" s="140"/>
      <c r="O265" s="140"/>
      <c r="P265" s="140"/>
      <c r="Q265" s="140"/>
    </row>
    <row r="266" spans="1:17">
      <c r="A266" s="87" t="s">
        <v>296</v>
      </c>
      <c r="B266" s="87" t="s">
        <v>24</v>
      </c>
      <c r="C266" s="87">
        <v>992.5</v>
      </c>
      <c r="D266" s="140"/>
      <c r="E266" s="140"/>
      <c r="F266" s="140"/>
      <c r="G266" s="140"/>
      <c r="H266" s="140"/>
      <c r="I266" s="140"/>
      <c r="J266" s="140"/>
      <c r="K266" s="140"/>
      <c r="L266" s="141"/>
      <c r="M266" s="141"/>
      <c r="N266" s="140"/>
      <c r="O266" s="140"/>
      <c r="P266" s="140"/>
      <c r="Q266" s="140"/>
    </row>
    <row r="267" spans="1:17">
      <c r="A267" s="87" t="s">
        <v>296</v>
      </c>
      <c r="B267" s="87" t="s">
        <v>25</v>
      </c>
      <c r="C267" s="87">
        <v>997.5</v>
      </c>
      <c r="D267" s="140"/>
      <c r="E267" s="140"/>
      <c r="F267" s="140"/>
      <c r="G267" s="140"/>
      <c r="H267" s="140"/>
      <c r="I267" s="140"/>
      <c r="J267" s="140"/>
      <c r="K267" s="140"/>
      <c r="L267" s="141"/>
      <c r="M267" s="141"/>
      <c r="N267" s="140"/>
      <c r="O267" s="140"/>
      <c r="P267" s="140"/>
      <c r="Q267" s="140"/>
    </row>
    <row r="268" spans="1:17">
      <c r="A268" s="87" t="s">
        <v>296</v>
      </c>
      <c r="B268" s="87" t="s">
        <v>26</v>
      </c>
      <c r="C268" s="87">
        <v>390</v>
      </c>
      <c r="D268" s="140"/>
      <c r="E268" s="140"/>
      <c r="F268" s="140"/>
      <c r="G268" s="140"/>
      <c r="H268" s="140"/>
      <c r="I268" s="140"/>
      <c r="J268" s="140"/>
      <c r="K268" s="140"/>
      <c r="L268" s="141"/>
      <c r="M268" s="141"/>
      <c r="N268" s="140"/>
      <c r="O268" s="140"/>
      <c r="P268" s="140"/>
      <c r="Q268" s="140"/>
    </row>
    <row r="269" spans="1:17">
      <c r="A269" s="87" t="s">
        <v>296</v>
      </c>
      <c r="B269" s="87" t="s">
        <v>27</v>
      </c>
      <c r="C269" s="87">
        <v>797.5</v>
      </c>
      <c r="D269" s="140"/>
      <c r="E269" s="140"/>
      <c r="F269" s="140"/>
      <c r="G269" s="140"/>
      <c r="H269" s="140"/>
      <c r="I269" s="140"/>
      <c r="J269" s="140"/>
      <c r="K269" s="140"/>
      <c r="L269" s="141"/>
      <c r="M269" s="141"/>
      <c r="N269" s="140"/>
      <c r="O269" s="140"/>
      <c r="P269" s="140"/>
      <c r="Q269" s="140"/>
    </row>
    <row r="270" spans="1:17">
      <c r="A270" s="87" t="s">
        <v>296</v>
      </c>
      <c r="B270" s="87" t="s">
        <v>28</v>
      </c>
      <c r="C270" s="87">
        <v>932.5</v>
      </c>
      <c r="D270" s="140"/>
      <c r="E270" s="140"/>
      <c r="F270" s="140"/>
      <c r="G270" s="140"/>
      <c r="H270" s="140"/>
      <c r="I270" s="140"/>
      <c r="J270" s="140"/>
      <c r="K270" s="140"/>
      <c r="L270" s="141"/>
      <c r="M270" s="141"/>
      <c r="N270" s="140"/>
      <c r="O270" s="140"/>
      <c r="P270" s="140"/>
      <c r="Q270" s="140"/>
    </row>
    <row r="271" spans="1:17">
      <c r="A271" s="87" t="s">
        <v>296</v>
      </c>
      <c r="B271" s="87" t="s">
        <v>29</v>
      </c>
      <c r="C271" s="87">
        <v>977.5</v>
      </c>
      <c r="D271" s="140"/>
      <c r="E271" s="140"/>
      <c r="F271" s="140"/>
      <c r="G271" s="140"/>
      <c r="H271" s="140"/>
      <c r="I271" s="140"/>
      <c r="J271" s="140"/>
      <c r="K271" s="140"/>
      <c r="L271" s="141"/>
      <c r="M271" s="141"/>
      <c r="N271" s="140"/>
      <c r="O271" s="140"/>
      <c r="P271" s="140"/>
      <c r="Q271" s="140"/>
    </row>
    <row r="272" spans="1:17">
      <c r="A272" s="87" t="s">
        <v>296</v>
      </c>
      <c r="B272" s="87" t="s">
        <v>30</v>
      </c>
      <c r="C272" s="87">
        <v>992.5</v>
      </c>
      <c r="D272" s="140"/>
      <c r="E272" s="140"/>
      <c r="F272" s="140"/>
      <c r="G272" s="140"/>
      <c r="H272" s="140"/>
      <c r="I272" s="140"/>
      <c r="J272" s="140"/>
      <c r="K272" s="140"/>
      <c r="L272" s="141"/>
      <c r="M272" s="141"/>
      <c r="N272" s="140"/>
      <c r="O272" s="140"/>
      <c r="P272" s="140"/>
      <c r="Q272" s="140"/>
    </row>
    <row r="273" spans="1:17">
      <c r="A273" s="87" t="s">
        <v>296</v>
      </c>
      <c r="B273" s="87" t="s">
        <v>31</v>
      </c>
      <c r="C273" s="87">
        <v>997.5</v>
      </c>
      <c r="D273" s="140"/>
      <c r="E273" s="140"/>
      <c r="F273" s="140"/>
      <c r="G273" s="140"/>
      <c r="H273" s="140"/>
      <c r="I273" s="140"/>
      <c r="J273" s="140"/>
      <c r="K273" s="140"/>
      <c r="L273" s="141"/>
      <c r="M273" s="141"/>
      <c r="N273" s="140"/>
      <c r="O273" s="140"/>
      <c r="P273" s="140"/>
      <c r="Q273" s="140"/>
    </row>
    <row r="274" spans="1:17">
      <c r="A274" s="87" t="s">
        <v>296</v>
      </c>
      <c r="B274" s="87" t="s">
        <v>36</v>
      </c>
      <c r="C274" s="87">
        <v>730</v>
      </c>
      <c r="D274" s="140"/>
      <c r="E274" s="140"/>
      <c r="F274" s="140"/>
      <c r="G274" s="140"/>
      <c r="H274" s="140"/>
      <c r="I274" s="140"/>
      <c r="J274" s="140"/>
      <c r="K274" s="140"/>
      <c r="L274" s="141"/>
      <c r="M274" s="141"/>
      <c r="N274" s="140"/>
      <c r="O274" s="140"/>
      <c r="P274" s="140"/>
      <c r="Q274" s="140"/>
    </row>
    <row r="275" spans="1:17">
      <c r="A275" s="87" t="s">
        <v>296</v>
      </c>
      <c r="B275" s="87" t="s">
        <v>37</v>
      </c>
      <c r="C275" s="87">
        <v>910</v>
      </c>
      <c r="D275" s="140"/>
      <c r="E275" s="140"/>
      <c r="F275" s="140"/>
      <c r="G275" s="140"/>
      <c r="H275" s="140"/>
      <c r="I275" s="140"/>
      <c r="J275" s="140"/>
      <c r="K275" s="140"/>
      <c r="L275" s="141"/>
      <c r="M275" s="141"/>
      <c r="N275" s="140"/>
      <c r="O275" s="140"/>
      <c r="P275" s="140"/>
      <c r="Q275" s="140"/>
    </row>
    <row r="276" spans="1:17">
      <c r="A276" s="87" t="s">
        <v>296</v>
      </c>
      <c r="B276" s="87" t="s">
        <v>38</v>
      </c>
      <c r="C276" s="87">
        <v>970</v>
      </c>
      <c r="D276" s="140"/>
      <c r="E276" s="140"/>
      <c r="F276" s="140"/>
      <c r="G276" s="140"/>
      <c r="H276" s="140"/>
      <c r="I276" s="140"/>
      <c r="J276" s="140"/>
      <c r="K276" s="140"/>
      <c r="L276" s="141"/>
      <c r="M276" s="141"/>
      <c r="N276" s="140"/>
      <c r="O276" s="140"/>
      <c r="P276" s="140"/>
      <c r="Q276" s="140"/>
    </row>
    <row r="277" spans="1:17">
      <c r="A277" s="87" t="s">
        <v>296</v>
      </c>
      <c r="B277" s="87" t="s">
        <v>39</v>
      </c>
      <c r="C277" s="87">
        <v>990</v>
      </c>
      <c r="D277" s="140"/>
      <c r="E277" s="140"/>
      <c r="F277" s="140"/>
      <c r="G277" s="140"/>
      <c r="H277" s="140"/>
      <c r="I277" s="140"/>
      <c r="J277" s="140"/>
      <c r="K277" s="140"/>
      <c r="L277" s="141"/>
      <c r="M277" s="141"/>
      <c r="N277" s="140"/>
      <c r="O277" s="140"/>
      <c r="P277" s="140"/>
      <c r="Q277" s="140"/>
    </row>
    <row r="278" spans="1:17">
      <c r="A278" s="87" t="s">
        <v>296</v>
      </c>
      <c r="B278" s="87" t="s">
        <v>40</v>
      </c>
      <c r="C278" s="87">
        <v>395</v>
      </c>
      <c r="D278" s="140"/>
      <c r="E278" s="140"/>
      <c r="F278" s="140"/>
      <c r="G278" s="140"/>
      <c r="H278" s="140"/>
      <c r="I278" s="140"/>
      <c r="J278" s="140"/>
      <c r="K278" s="140"/>
      <c r="L278" s="141"/>
      <c r="M278" s="141"/>
      <c r="N278" s="140"/>
      <c r="O278" s="140"/>
      <c r="P278" s="140"/>
      <c r="Q278" s="140"/>
    </row>
    <row r="279" spans="1:17">
      <c r="A279" s="87" t="s">
        <v>296</v>
      </c>
      <c r="B279" s="87" t="s">
        <v>41</v>
      </c>
      <c r="C279" s="87">
        <v>797.5</v>
      </c>
      <c r="D279" s="140"/>
      <c r="E279" s="140"/>
      <c r="F279" s="140"/>
      <c r="G279" s="140"/>
      <c r="H279" s="140"/>
      <c r="I279" s="140"/>
      <c r="J279" s="140"/>
      <c r="K279" s="140"/>
      <c r="L279" s="141"/>
      <c r="M279" s="141"/>
      <c r="N279" s="140"/>
      <c r="O279" s="140"/>
      <c r="P279" s="140"/>
      <c r="Q279" s="140"/>
    </row>
    <row r="280" spans="1:17">
      <c r="A280" s="87" t="s">
        <v>296</v>
      </c>
      <c r="B280" s="87" t="s">
        <v>42</v>
      </c>
      <c r="C280" s="87">
        <v>932.5</v>
      </c>
      <c r="D280" s="140"/>
      <c r="E280" s="140"/>
      <c r="F280" s="140"/>
      <c r="G280" s="140"/>
      <c r="H280" s="140"/>
      <c r="I280" s="140"/>
      <c r="J280" s="140"/>
      <c r="K280" s="140"/>
      <c r="L280" s="141"/>
      <c r="M280" s="141"/>
      <c r="N280" s="140"/>
      <c r="O280" s="140"/>
      <c r="P280" s="140"/>
      <c r="Q280" s="140"/>
    </row>
    <row r="281" spans="1:17">
      <c r="A281" s="87" t="s">
        <v>296</v>
      </c>
      <c r="B281" s="87" t="s">
        <v>43</v>
      </c>
      <c r="C281" s="87">
        <v>977.5</v>
      </c>
      <c r="D281" s="140"/>
      <c r="E281" s="140"/>
      <c r="F281" s="140"/>
      <c r="G281" s="140"/>
      <c r="H281" s="140"/>
      <c r="I281" s="140"/>
      <c r="J281" s="140"/>
      <c r="K281" s="140"/>
      <c r="L281" s="141"/>
      <c r="M281" s="141"/>
      <c r="N281" s="140"/>
      <c r="O281" s="140"/>
      <c r="P281" s="140"/>
      <c r="Q281" s="140"/>
    </row>
    <row r="282" spans="1:17">
      <c r="A282" s="87" t="s">
        <v>296</v>
      </c>
      <c r="B282" s="87" t="s">
        <v>44</v>
      </c>
      <c r="C282" s="87">
        <v>992.5</v>
      </c>
      <c r="D282" s="140"/>
      <c r="E282" s="140"/>
      <c r="F282" s="140"/>
      <c r="G282" s="140"/>
      <c r="H282" s="140"/>
      <c r="I282" s="140"/>
      <c r="J282" s="140"/>
      <c r="K282" s="140"/>
      <c r="L282" s="141"/>
      <c r="M282" s="141"/>
      <c r="N282" s="140"/>
      <c r="O282" s="140"/>
      <c r="P282" s="140"/>
      <c r="Q282" s="140"/>
    </row>
    <row r="283" spans="1:17">
      <c r="A283" s="87" t="s">
        <v>296</v>
      </c>
      <c r="B283" s="87" t="s">
        <v>45</v>
      </c>
      <c r="C283" s="87">
        <v>997.5</v>
      </c>
      <c r="D283" s="140"/>
      <c r="E283" s="140"/>
      <c r="F283" s="140"/>
      <c r="G283" s="140"/>
      <c r="H283" s="140"/>
      <c r="I283" s="140"/>
      <c r="J283" s="140"/>
      <c r="K283" s="140"/>
      <c r="L283" s="141"/>
      <c r="M283" s="141"/>
      <c r="N283" s="140"/>
      <c r="O283" s="140"/>
      <c r="P283" s="140"/>
      <c r="Q283" s="140"/>
    </row>
    <row r="284" spans="1:17">
      <c r="A284" s="87" t="s">
        <v>296</v>
      </c>
      <c r="B284" s="87" t="s">
        <v>46</v>
      </c>
      <c r="C284" s="87">
        <v>390</v>
      </c>
      <c r="D284" s="140"/>
      <c r="E284" s="140"/>
      <c r="F284" s="140"/>
      <c r="G284" s="140"/>
      <c r="H284" s="140"/>
      <c r="I284" s="140"/>
      <c r="J284" s="140"/>
      <c r="K284" s="140"/>
      <c r="L284" s="141"/>
      <c r="M284" s="141"/>
      <c r="N284" s="140"/>
      <c r="O284" s="140"/>
      <c r="P284" s="140"/>
      <c r="Q284" s="140"/>
    </row>
    <row r="285" spans="1:17">
      <c r="A285" s="87" t="s">
        <v>296</v>
      </c>
      <c r="B285" s="87" t="s">
        <v>47</v>
      </c>
      <c r="C285" s="87">
        <v>797.5</v>
      </c>
      <c r="D285" s="140"/>
      <c r="E285" s="140"/>
      <c r="F285" s="140"/>
      <c r="G285" s="140"/>
      <c r="H285" s="140"/>
      <c r="I285" s="140"/>
      <c r="J285" s="140"/>
      <c r="K285" s="140"/>
      <c r="L285" s="141"/>
      <c r="M285" s="141"/>
      <c r="N285" s="140"/>
      <c r="O285" s="140"/>
      <c r="P285" s="140"/>
      <c r="Q285" s="140"/>
    </row>
    <row r="286" spans="1:17">
      <c r="A286" s="87" t="s">
        <v>296</v>
      </c>
      <c r="B286" s="87" t="s">
        <v>48</v>
      </c>
      <c r="C286" s="87">
        <v>932.5</v>
      </c>
      <c r="D286" s="140"/>
      <c r="E286" s="140"/>
      <c r="F286" s="140"/>
      <c r="G286" s="140"/>
      <c r="H286" s="140"/>
      <c r="I286" s="140"/>
      <c r="J286" s="140"/>
      <c r="K286" s="140"/>
      <c r="L286" s="141"/>
      <c r="M286" s="141"/>
      <c r="N286" s="140"/>
      <c r="O286" s="140"/>
      <c r="P286" s="140"/>
      <c r="Q286" s="140"/>
    </row>
    <row r="287" spans="1:17">
      <c r="A287" s="87" t="s">
        <v>296</v>
      </c>
      <c r="B287" s="87" t="s">
        <v>49</v>
      </c>
      <c r="C287" s="87">
        <v>977.5</v>
      </c>
      <c r="D287" s="140"/>
      <c r="E287" s="140"/>
      <c r="F287" s="140"/>
      <c r="G287" s="140"/>
      <c r="H287" s="140"/>
      <c r="I287" s="140"/>
      <c r="J287" s="140"/>
      <c r="K287" s="140"/>
      <c r="L287" s="141"/>
      <c r="M287" s="141"/>
      <c r="N287" s="140"/>
      <c r="O287" s="140"/>
      <c r="P287" s="140"/>
      <c r="Q287" s="140"/>
    </row>
    <row r="288" spans="1:17">
      <c r="A288" s="87" t="s">
        <v>296</v>
      </c>
      <c r="B288" s="87" t="s">
        <v>50</v>
      </c>
      <c r="C288" s="87">
        <v>992.5</v>
      </c>
      <c r="D288" s="140"/>
      <c r="E288" s="140"/>
      <c r="F288" s="140"/>
      <c r="G288" s="140"/>
      <c r="H288" s="140"/>
      <c r="I288" s="140"/>
      <c r="J288" s="140"/>
      <c r="K288" s="140"/>
      <c r="L288" s="141"/>
      <c r="M288" s="141"/>
      <c r="N288" s="140"/>
      <c r="O288" s="140"/>
      <c r="P288" s="140"/>
      <c r="Q288" s="140"/>
    </row>
    <row r="289" spans="1:17">
      <c r="A289" s="87" t="s">
        <v>296</v>
      </c>
      <c r="B289" s="87" t="s">
        <v>51</v>
      </c>
      <c r="C289" s="87">
        <v>997.5</v>
      </c>
      <c r="D289" s="140"/>
      <c r="E289" s="140"/>
      <c r="F289" s="140"/>
      <c r="G289" s="140"/>
      <c r="H289" s="140"/>
      <c r="I289" s="140"/>
      <c r="J289" s="140"/>
      <c r="K289" s="140"/>
      <c r="L289" s="141"/>
      <c r="M289" s="141"/>
      <c r="N289" s="140"/>
      <c r="O289" s="140"/>
      <c r="P289" s="140"/>
      <c r="Q289" s="140"/>
    </row>
    <row r="290" spans="1:17">
      <c r="A290" s="87" t="s">
        <v>296</v>
      </c>
      <c r="B290" s="87" t="s">
        <v>56</v>
      </c>
      <c r="C290" s="87">
        <v>730</v>
      </c>
      <c r="D290" s="140"/>
      <c r="E290" s="140"/>
      <c r="F290" s="140"/>
      <c r="G290" s="140"/>
      <c r="H290" s="140"/>
      <c r="I290" s="140"/>
      <c r="J290" s="140"/>
      <c r="K290" s="140"/>
      <c r="L290" s="141"/>
      <c r="M290" s="141"/>
      <c r="N290" s="140"/>
      <c r="O290" s="140"/>
      <c r="P290" s="140"/>
      <c r="Q290" s="140"/>
    </row>
    <row r="291" spans="1:17">
      <c r="A291" s="87" t="s">
        <v>296</v>
      </c>
      <c r="B291" s="87" t="s">
        <v>57</v>
      </c>
      <c r="C291" s="87">
        <v>910</v>
      </c>
      <c r="D291" s="140"/>
      <c r="E291" s="140"/>
      <c r="F291" s="140"/>
      <c r="G291" s="140"/>
      <c r="H291" s="140"/>
      <c r="I291" s="140"/>
      <c r="J291" s="140"/>
      <c r="K291" s="140"/>
      <c r="L291" s="141"/>
      <c r="M291" s="141"/>
      <c r="N291" s="140"/>
      <c r="O291" s="140"/>
      <c r="P291" s="140"/>
      <c r="Q291" s="140"/>
    </row>
    <row r="292" spans="1:17">
      <c r="A292" s="87" t="s">
        <v>296</v>
      </c>
      <c r="B292" s="87" t="s">
        <v>58</v>
      </c>
      <c r="C292" s="87">
        <v>970</v>
      </c>
      <c r="D292" s="140"/>
      <c r="E292" s="140"/>
      <c r="F292" s="140"/>
      <c r="G292" s="140"/>
      <c r="H292" s="140"/>
      <c r="I292" s="140"/>
      <c r="J292" s="140"/>
      <c r="K292" s="140"/>
      <c r="L292" s="141"/>
      <c r="M292" s="141"/>
      <c r="N292" s="140"/>
      <c r="O292" s="140"/>
      <c r="P292" s="140"/>
      <c r="Q292" s="140"/>
    </row>
    <row r="293" spans="1:17">
      <c r="A293" s="87" t="s">
        <v>296</v>
      </c>
      <c r="B293" s="87" t="s">
        <v>59</v>
      </c>
      <c r="C293" s="87">
        <v>990</v>
      </c>
      <c r="D293" s="140"/>
      <c r="E293" s="140"/>
      <c r="F293" s="140"/>
      <c r="G293" s="140"/>
      <c r="H293" s="140"/>
      <c r="I293" s="140"/>
      <c r="J293" s="140"/>
      <c r="K293" s="140"/>
      <c r="L293" s="141"/>
      <c r="M293" s="141"/>
      <c r="N293" s="140"/>
      <c r="O293" s="140"/>
      <c r="P293" s="140"/>
      <c r="Q293" s="140"/>
    </row>
    <row r="294" spans="1:17">
      <c r="A294" s="87" t="s">
        <v>296</v>
      </c>
      <c r="B294" s="87" t="s">
        <v>60</v>
      </c>
      <c r="C294" s="87">
        <v>395</v>
      </c>
      <c r="D294" s="140"/>
      <c r="E294" s="140"/>
      <c r="F294" s="140"/>
      <c r="G294" s="140"/>
      <c r="H294" s="140"/>
      <c r="I294" s="140"/>
      <c r="J294" s="140"/>
      <c r="K294" s="140"/>
      <c r="L294" s="141"/>
      <c r="M294" s="141"/>
      <c r="N294" s="140"/>
      <c r="O294" s="140"/>
      <c r="P294" s="140"/>
      <c r="Q294" s="140"/>
    </row>
    <row r="295" spans="1:17">
      <c r="A295" s="87" t="s">
        <v>296</v>
      </c>
      <c r="B295" s="87" t="s">
        <v>61</v>
      </c>
      <c r="C295" s="87">
        <v>797.5</v>
      </c>
      <c r="D295" s="140"/>
      <c r="E295" s="140"/>
      <c r="F295" s="140"/>
      <c r="G295" s="140"/>
      <c r="H295" s="140"/>
      <c r="I295" s="140"/>
      <c r="J295" s="140"/>
      <c r="K295" s="140"/>
      <c r="L295" s="141"/>
      <c r="M295" s="141"/>
      <c r="N295" s="140"/>
      <c r="O295" s="140"/>
      <c r="P295" s="140"/>
      <c r="Q295" s="140"/>
    </row>
    <row r="296" spans="1:17">
      <c r="A296" s="87" t="s">
        <v>296</v>
      </c>
      <c r="B296" s="87" t="s">
        <v>62</v>
      </c>
      <c r="C296" s="87">
        <v>932.5</v>
      </c>
      <c r="D296" s="140"/>
      <c r="E296" s="140"/>
      <c r="F296" s="140"/>
      <c r="G296" s="140"/>
      <c r="H296" s="140"/>
      <c r="I296" s="140"/>
      <c r="J296" s="140"/>
      <c r="K296" s="140"/>
      <c r="L296" s="141"/>
      <c r="M296" s="141"/>
      <c r="N296" s="140"/>
      <c r="O296" s="140"/>
      <c r="P296" s="140"/>
      <c r="Q296" s="140"/>
    </row>
    <row r="297" spans="1:17">
      <c r="A297" s="87" t="s">
        <v>296</v>
      </c>
      <c r="B297" s="87" t="s">
        <v>63</v>
      </c>
      <c r="C297" s="87">
        <v>977.5</v>
      </c>
      <c r="D297" s="140"/>
      <c r="E297" s="140"/>
      <c r="F297" s="140"/>
      <c r="G297" s="140"/>
      <c r="H297" s="140"/>
      <c r="I297" s="140"/>
      <c r="J297" s="140"/>
      <c r="K297" s="140"/>
      <c r="L297" s="141"/>
      <c r="M297" s="141"/>
      <c r="N297" s="140"/>
      <c r="O297" s="140"/>
      <c r="P297" s="140"/>
      <c r="Q297" s="140"/>
    </row>
    <row r="298" spans="1:17">
      <c r="A298" s="87" t="s">
        <v>296</v>
      </c>
      <c r="B298" s="87" t="s">
        <v>64</v>
      </c>
      <c r="C298" s="87">
        <v>992.5</v>
      </c>
      <c r="D298" s="140"/>
      <c r="E298" s="140"/>
      <c r="F298" s="140"/>
      <c r="G298" s="140"/>
      <c r="H298" s="140"/>
      <c r="I298" s="140"/>
      <c r="J298" s="140"/>
      <c r="K298" s="140"/>
      <c r="L298" s="141"/>
      <c r="M298" s="141"/>
      <c r="N298" s="140"/>
      <c r="O298" s="140"/>
      <c r="P298" s="140"/>
      <c r="Q298" s="140"/>
    </row>
    <row r="299" spans="1:17">
      <c r="A299" s="87" t="s">
        <v>296</v>
      </c>
      <c r="B299" s="87" t="s">
        <v>65</v>
      </c>
      <c r="C299" s="87">
        <v>997.5</v>
      </c>
      <c r="D299" s="140"/>
      <c r="E299" s="140"/>
      <c r="F299" s="140"/>
      <c r="G299" s="140"/>
      <c r="H299" s="140"/>
      <c r="I299" s="140"/>
      <c r="J299" s="140"/>
      <c r="K299" s="140"/>
      <c r="L299" s="141"/>
      <c r="M299" s="141"/>
      <c r="N299" s="140"/>
      <c r="O299" s="140"/>
      <c r="P299" s="140"/>
      <c r="Q299" s="140"/>
    </row>
    <row r="300" spans="1:17">
      <c r="A300" s="87" t="s">
        <v>296</v>
      </c>
      <c r="B300" s="87" t="s">
        <v>66</v>
      </c>
      <c r="C300" s="87">
        <v>390</v>
      </c>
      <c r="D300" s="140"/>
      <c r="E300" s="140"/>
      <c r="F300" s="140"/>
      <c r="G300" s="140"/>
      <c r="H300" s="140"/>
      <c r="I300" s="140"/>
      <c r="J300" s="140"/>
      <c r="K300" s="140"/>
      <c r="L300" s="141"/>
      <c r="M300" s="141"/>
      <c r="N300" s="140"/>
      <c r="O300" s="140"/>
      <c r="P300" s="140"/>
      <c r="Q300" s="140"/>
    </row>
    <row r="301" spans="1:17">
      <c r="A301" s="87" t="s">
        <v>296</v>
      </c>
      <c r="B301" s="87" t="s">
        <v>67</v>
      </c>
      <c r="C301" s="87">
        <v>797.5</v>
      </c>
      <c r="D301" s="140"/>
      <c r="E301" s="140"/>
      <c r="F301" s="140"/>
      <c r="G301" s="140"/>
      <c r="H301" s="140"/>
      <c r="I301" s="140"/>
      <c r="J301" s="140"/>
      <c r="K301" s="140"/>
      <c r="L301" s="141"/>
      <c r="M301" s="141"/>
      <c r="N301" s="140"/>
      <c r="O301" s="140"/>
      <c r="P301" s="140"/>
      <c r="Q301" s="140"/>
    </row>
    <row r="302" spans="1:17">
      <c r="A302" s="87" t="s">
        <v>296</v>
      </c>
      <c r="B302" s="87" t="s">
        <v>68</v>
      </c>
      <c r="C302" s="87">
        <v>932.5</v>
      </c>
      <c r="D302" s="140"/>
      <c r="E302" s="140"/>
      <c r="F302" s="140"/>
      <c r="G302" s="140"/>
      <c r="H302" s="140"/>
      <c r="I302" s="140"/>
      <c r="J302" s="140"/>
      <c r="K302" s="140"/>
      <c r="L302" s="141"/>
      <c r="M302" s="141"/>
      <c r="N302" s="140"/>
      <c r="O302" s="140"/>
      <c r="P302" s="140"/>
      <c r="Q302" s="140"/>
    </row>
    <row r="303" spans="1:17">
      <c r="A303" s="87" t="s">
        <v>296</v>
      </c>
      <c r="B303" s="87" t="s">
        <v>69</v>
      </c>
      <c r="C303" s="87">
        <v>977.5</v>
      </c>
      <c r="D303" s="140"/>
      <c r="E303" s="140"/>
      <c r="F303" s="140"/>
      <c r="G303" s="140"/>
      <c r="H303" s="140"/>
      <c r="I303" s="140"/>
      <c r="J303" s="140"/>
      <c r="K303" s="140"/>
      <c r="L303" s="141"/>
      <c r="M303" s="141"/>
      <c r="N303" s="140"/>
      <c r="O303" s="140"/>
      <c r="P303" s="140"/>
      <c r="Q303" s="140"/>
    </row>
    <row r="304" spans="1:17">
      <c r="A304" s="87" t="s">
        <v>296</v>
      </c>
      <c r="B304" s="87" t="s">
        <v>70</v>
      </c>
      <c r="C304" s="87">
        <v>992.5</v>
      </c>
      <c r="D304" s="140"/>
      <c r="E304" s="140"/>
      <c r="F304" s="140"/>
      <c r="G304" s="140"/>
      <c r="H304" s="140"/>
      <c r="I304" s="140"/>
      <c r="J304" s="140"/>
      <c r="K304" s="140"/>
      <c r="L304" s="141"/>
      <c r="M304" s="141"/>
      <c r="N304" s="140"/>
      <c r="O304" s="140"/>
      <c r="P304" s="140"/>
      <c r="Q304" s="140"/>
    </row>
    <row r="305" spans="1:17">
      <c r="A305" s="87" t="s">
        <v>296</v>
      </c>
      <c r="B305" s="87" t="s">
        <v>71</v>
      </c>
      <c r="C305" s="87">
        <v>997.5</v>
      </c>
      <c r="D305" s="140"/>
      <c r="E305" s="140"/>
      <c r="F305" s="140"/>
      <c r="G305" s="140"/>
      <c r="H305" s="140"/>
      <c r="I305" s="140"/>
      <c r="J305" s="140"/>
      <c r="K305" s="140"/>
      <c r="L305" s="141"/>
      <c r="M305" s="141"/>
      <c r="N305" s="140"/>
      <c r="O305" s="140"/>
      <c r="P305" s="140"/>
      <c r="Q305" s="140"/>
    </row>
    <row r="306" spans="1:17">
      <c r="A306" s="87" t="s">
        <v>296</v>
      </c>
      <c r="B306" s="87" t="s">
        <v>76</v>
      </c>
      <c r="C306" s="87">
        <v>730</v>
      </c>
      <c r="D306" s="140"/>
      <c r="E306" s="140"/>
      <c r="F306" s="140"/>
      <c r="G306" s="140"/>
      <c r="H306" s="140"/>
      <c r="I306" s="140"/>
      <c r="J306" s="140"/>
      <c r="K306" s="140"/>
      <c r="L306" s="141"/>
      <c r="M306" s="141"/>
      <c r="N306" s="140"/>
      <c r="O306" s="140"/>
      <c r="P306" s="140"/>
      <c r="Q306" s="140"/>
    </row>
    <row r="307" spans="1:17">
      <c r="A307" s="87" t="s">
        <v>296</v>
      </c>
      <c r="B307" s="87" t="s">
        <v>77</v>
      </c>
      <c r="C307" s="87">
        <v>910</v>
      </c>
      <c r="D307" s="140"/>
      <c r="E307" s="140"/>
      <c r="F307" s="140"/>
      <c r="G307" s="140"/>
      <c r="H307" s="140"/>
      <c r="I307" s="140"/>
      <c r="J307" s="140"/>
      <c r="K307" s="140"/>
      <c r="L307" s="141"/>
      <c r="M307" s="141"/>
      <c r="N307" s="140"/>
      <c r="O307" s="140"/>
      <c r="P307" s="140"/>
      <c r="Q307" s="140"/>
    </row>
    <row r="308" spans="1:17">
      <c r="A308" s="87" t="s">
        <v>296</v>
      </c>
      <c r="B308" s="87" t="s">
        <v>78</v>
      </c>
      <c r="C308" s="87">
        <v>970</v>
      </c>
      <c r="D308" s="140"/>
      <c r="E308" s="140"/>
      <c r="F308" s="140"/>
      <c r="G308" s="140"/>
      <c r="H308" s="140"/>
      <c r="I308" s="140"/>
      <c r="J308" s="140"/>
      <c r="K308" s="140"/>
      <c r="L308" s="141"/>
      <c r="M308" s="141"/>
      <c r="N308" s="140"/>
      <c r="O308" s="140"/>
      <c r="P308" s="140"/>
      <c r="Q308" s="140"/>
    </row>
    <row r="309" spans="1:17">
      <c r="A309" s="87" t="s">
        <v>296</v>
      </c>
      <c r="B309" s="87" t="s">
        <v>79</v>
      </c>
      <c r="C309" s="87">
        <v>990</v>
      </c>
      <c r="D309" s="140"/>
      <c r="E309" s="140"/>
      <c r="F309" s="140"/>
      <c r="G309" s="140"/>
      <c r="H309" s="140"/>
      <c r="I309" s="140"/>
      <c r="J309" s="140"/>
      <c r="K309" s="140"/>
      <c r="L309" s="141"/>
      <c r="M309" s="141"/>
      <c r="N309" s="140"/>
      <c r="O309" s="140"/>
      <c r="P309" s="140"/>
      <c r="Q309" s="140"/>
    </row>
    <row r="310" spans="1:17">
      <c r="A310" s="87" t="s">
        <v>296</v>
      </c>
      <c r="B310" s="87" t="s">
        <v>80</v>
      </c>
      <c r="C310" s="87">
        <v>395</v>
      </c>
      <c r="D310" s="140"/>
      <c r="E310" s="140"/>
      <c r="F310" s="140"/>
      <c r="G310" s="140"/>
      <c r="H310" s="140"/>
      <c r="I310" s="140"/>
      <c r="J310" s="140"/>
      <c r="K310" s="140"/>
      <c r="L310" s="141"/>
      <c r="M310" s="141"/>
      <c r="N310" s="140"/>
      <c r="O310" s="140"/>
      <c r="P310" s="140"/>
      <c r="Q310" s="140"/>
    </row>
    <row r="311" spans="1:17">
      <c r="A311" s="87" t="s">
        <v>296</v>
      </c>
      <c r="B311" s="87" t="s">
        <v>81</v>
      </c>
      <c r="C311" s="87">
        <v>797.5</v>
      </c>
      <c r="D311" s="140"/>
      <c r="E311" s="140"/>
      <c r="F311" s="140"/>
      <c r="G311" s="140"/>
      <c r="H311" s="140"/>
      <c r="I311" s="140"/>
      <c r="J311" s="140"/>
      <c r="K311" s="140"/>
      <c r="L311" s="141"/>
      <c r="M311" s="141"/>
      <c r="N311" s="140"/>
      <c r="O311" s="140"/>
      <c r="P311" s="140"/>
      <c r="Q311" s="140"/>
    </row>
    <row r="312" spans="1:17">
      <c r="A312" s="87" t="s">
        <v>296</v>
      </c>
      <c r="B312" s="87" t="s">
        <v>82</v>
      </c>
      <c r="C312" s="87">
        <v>932.5</v>
      </c>
      <c r="D312" s="140"/>
      <c r="E312" s="140"/>
      <c r="F312" s="140"/>
      <c r="G312" s="140"/>
      <c r="H312" s="140"/>
      <c r="I312" s="140"/>
      <c r="J312" s="140"/>
      <c r="K312" s="140"/>
      <c r="L312" s="141"/>
      <c r="M312" s="141"/>
      <c r="N312" s="140"/>
      <c r="O312" s="140"/>
      <c r="P312" s="140"/>
      <c r="Q312" s="140"/>
    </row>
    <row r="313" spans="1:17">
      <c r="A313" s="87" t="s">
        <v>297</v>
      </c>
      <c r="B313" s="87" t="s">
        <v>83</v>
      </c>
      <c r="C313" s="87">
        <v>977.5</v>
      </c>
      <c r="D313" s="140"/>
      <c r="E313" s="140"/>
      <c r="F313" s="140"/>
      <c r="G313" s="140"/>
      <c r="H313" s="140"/>
      <c r="I313" s="140"/>
      <c r="J313" s="140"/>
      <c r="K313" s="140"/>
      <c r="L313" s="141"/>
      <c r="M313" s="141"/>
      <c r="N313" s="140"/>
      <c r="O313" s="140"/>
      <c r="P313" s="140"/>
      <c r="Q313" s="140"/>
    </row>
    <row r="314" spans="1:17">
      <c r="A314" s="87" t="s">
        <v>297</v>
      </c>
      <c r="B314" s="87" t="s">
        <v>84</v>
      </c>
      <c r="C314" s="87">
        <v>992.5</v>
      </c>
      <c r="D314" s="140"/>
      <c r="E314" s="140"/>
      <c r="F314" s="140"/>
      <c r="G314" s="140"/>
      <c r="H314" s="140"/>
      <c r="I314" s="140"/>
      <c r="J314" s="140"/>
      <c r="K314" s="140"/>
      <c r="L314" s="141"/>
      <c r="M314" s="141"/>
      <c r="N314" s="140"/>
      <c r="O314" s="140"/>
      <c r="P314" s="140"/>
      <c r="Q314" s="140"/>
    </row>
    <row r="315" spans="1:17">
      <c r="A315" s="87" t="s">
        <v>297</v>
      </c>
      <c r="B315" s="87" t="s">
        <v>85</v>
      </c>
      <c r="C315" s="87">
        <v>997.5</v>
      </c>
      <c r="D315" s="140"/>
      <c r="E315" s="140"/>
      <c r="F315" s="140"/>
      <c r="G315" s="140"/>
      <c r="H315" s="140"/>
      <c r="I315" s="140"/>
      <c r="J315" s="140"/>
      <c r="K315" s="140"/>
      <c r="L315" s="141"/>
      <c r="M315" s="141"/>
      <c r="N315" s="140"/>
      <c r="O315" s="140"/>
      <c r="P315" s="140"/>
      <c r="Q315" s="140"/>
    </row>
    <row r="316" spans="1:17">
      <c r="A316" s="87" t="s">
        <v>297</v>
      </c>
      <c r="B316" s="87" t="s">
        <v>86</v>
      </c>
      <c r="C316" s="87">
        <v>390</v>
      </c>
      <c r="D316" s="140"/>
      <c r="E316" s="140"/>
      <c r="F316" s="140"/>
      <c r="G316" s="140"/>
      <c r="H316" s="140"/>
      <c r="I316" s="140"/>
      <c r="J316" s="140"/>
      <c r="K316" s="140"/>
      <c r="L316" s="141"/>
      <c r="M316" s="141"/>
      <c r="N316" s="140"/>
      <c r="O316" s="140"/>
      <c r="P316" s="140"/>
      <c r="Q316" s="140"/>
    </row>
    <row r="317" spans="1:17">
      <c r="A317" s="87" t="s">
        <v>297</v>
      </c>
      <c r="B317" s="87" t="s">
        <v>87</v>
      </c>
      <c r="C317" s="87">
        <v>797.5</v>
      </c>
      <c r="D317" s="140"/>
      <c r="E317" s="140"/>
      <c r="F317" s="140"/>
      <c r="G317" s="140"/>
      <c r="H317" s="140"/>
      <c r="I317" s="140"/>
      <c r="J317" s="140"/>
      <c r="K317" s="140"/>
      <c r="L317" s="141"/>
      <c r="M317" s="141"/>
      <c r="N317" s="140"/>
      <c r="O317" s="140"/>
      <c r="P317" s="140"/>
      <c r="Q317" s="140"/>
    </row>
    <row r="318" spans="1:17">
      <c r="A318" s="87" t="s">
        <v>297</v>
      </c>
      <c r="B318" s="87" t="s">
        <v>88</v>
      </c>
      <c r="C318" s="87">
        <v>932.5</v>
      </c>
      <c r="D318" s="140"/>
      <c r="E318" s="140"/>
      <c r="F318" s="140"/>
      <c r="G318" s="140"/>
      <c r="H318" s="140"/>
      <c r="I318" s="140"/>
      <c r="J318" s="140"/>
      <c r="K318" s="140"/>
      <c r="L318" s="141"/>
      <c r="M318" s="141"/>
      <c r="N318" s="140"/>
      <c r="O318" s="140"/>
      <c r="P318" s="140"/>
      <c r="Q318" s="140"/>
    </row>
    <row r="319" spans="1:17">
      <c r="A319" s="87" t="s">
        <v>297</v>
      </c>
      <c r="B319" s="87" t="s">
        <v>89</v>
      </c>
      <c r="C319" s="87">
        <v>977.5</v>
      </c>
      <c r="D319" s="140"/>
      <c r="E319" s="140"/>
      <c r="F319" s="140"/>
      <c r="G319" s="140"/>
      <c r="H319" s="140"/>
      <c r="I319" s="140"/>
      <c r="J319" s="140"/>
      <c r="K319" s="140"/>
      <c r="L319" s="141"/>
      <c r="M319" s="141"/>
      <c r="N319" s="140"/>
      <c r="O319" s="140"/>
      <c r="P319" s="140"/>
      <c r="Q319" s="140"/>
    </row>
    <row r="320" spans="1:17">
      <c r="A320" s="87" t="s">
        <v>297</v>
      </c>
      <c r="B320" s="87" t="s">
        <v>90</v>
      </c>
      <c r="C320" s="87">
        <v>992.5</v>
      </c>
      <c r="D320" s="140"/>
      <c r="E320" s="140"/>
      <c r="F320" s="140"/>
      <c r="G320" s="140"/>
      <c r="H320" s="140"/>
      <c r="I320" s="140"/>
      <c r="J320" s="140"/>
      <c r="K320" s="140"/>
      <c r="L320" s="141"/>
      <c r="M320" s="141"/>
      <c r="N320" s="140"/>
      <c r="O320" s="140"/>
      <c r="P320" s="140"/>
      <c r="Q320" s="140"/>
    </row>
    <row r="321" spans="1:17">
      <c r="A321" s="87" t="s">
        <v>297</v>
      </c>
      <c r="B321" s="87" t="s">
        <v>91</v>
      </c>
      <c r="C321" s="87">
        <v>997.5</v>
      </c>
      <c r="D321" s="140"/>
      <c r="E321" s="140"/>
      <c r="F321" s="140"/>
      <c r="G321" s="140"/>
      <c r="H321" s="140"/>
      <c r="I321" s="140"/>
      <c r="J321" s="140"/>
      <c r="K321" s="140"/>
      <c r="L321" s="141"/>
      <c r="M321" s="141"/>
      <c r="N321" s="140"/>
      <c r="O321" s="140"/>
      <c r="P321" s="140"/>
      <c r="Q321" s="140"/>
    </row>
    <row r="322" spans="1:17">
      <c r="A322" s="87" t="s">
        <v>297</v>
      </c>
      <c r="B322" s="87" t="s">
        <v>96</v>
      </c>
      <c r="C322" s="87">
        <v>730</v>
      </c>
      <c r="D322" s="140"/>
      <c r="E322" s="140"/>
      <c r="F322" s="140"/>
      <c r="G322" s="140"/>
      <c r="H322" s="140"/>
      <c r="I322" s="140"/>
      <c r="J322" s="140"/>
      <c r="K322" s="140"/>
      <c r="L322" s="141"/>
      <c r="M322" s="141"/>
      <c r="N322" s="140"/>
      <c r="O322" s="140"/>
      <c r="P322" s="140"/>
      <c r="Q322" s="140"/>
    </row>
    <row r="323" spans="1:17">
      <c r="A323" s="87" t="s">
        <v>297</v>
      </c>
      <c r="B323" s="87" t="s">
        <v>97</v>
      </c>
      <c r="C323" s="87">
        <v>910</v>
      </c>
      <c r="D323" s="140"/>
      <c r="E323" s="140"/>
      <c r="F323" s="140"/>
      <c r="G323" s="140"/>
      <c r="H323" s="140"/>
      <c r="I323" s="140"/>
      <c r="J323" s="140"/>
      <c r="K323" s="140"/>
      <c r="L323" s="141"/>
      <c r="M323" s="141"/>
      <c r="N323" s="140"/>
      <c r="O323" s="140"/>
      <c r="P323" s="140"/>
      <c r="Q323" s="140"/>
    </row>
    <row r="324" spans="1:17">
      <c r="A324" s="87" t="s">
        <v>297</v>
      </c>
      <c r="B324" s="87" t="s">
        <v>98</v>
      </c>
      <c r="C324" s="87">
        <v>970</v>
      </c>
      <c r="D324" s="140"/>
      <c r="E324" s="140"/>
      <c r="F324" s="140"/>
      <c r="G324" s="140"/>
      <c r="H324" s="140"/>
      <c r="I324" s="140"/>
      <c r="J324" s="140"/>
      <c r="K324" s="140"/>
      <c r="L324" s="141"/>
      <c r="M324" s="141"/>
      <c r="N324" s="140"/>
      <c r="O324" s="140"/>
      <c r="P324" s="140"/>
      <c r="Q324" s="140"/>
    </row>
    <row r="325" spans="1:17">
      <c r="A325" s="87" t="s">
        <v>297</v>
      </c>
      <c r="B325" s="87" t="s">
        <v>99</v>
      </c>
      <c r="C325" s="87">
        <v>990</v>
      </c>
      <c r="D325" s="140"/>
      <c r="E325" s="140"/>
      <c r="F325" s="140"/>
      <c r="G325" s="140"/>
      <c r="H325" s="140"/>
      <c r="I325" s="140"/>
      <c r="J325" s="140"/>
      <c r="K325" s="140"/>
      <c r="L325" s="141"/>
      <c r="M325" s="141"/>
      <c r="N325" s="140"/>
      <c r="O325" s="140"/>
      <c r="P325" s="140"/>
      <c r="Q325" s="140"/>
    </row>
    <row r="326" spans="1:17">
      <c r="A326" s="87" t="s">
        <v>297</v>
      </c>
      <c r="B326" s="87" t="s">
        <v>100</v>
      </c>
      <c r="C326" s="87">
        <v>395</v>
      </c>
      <c r="D326" s="140"/>
      <c r="E326" s="140"/>
      <c r="F326" s="140"/>
      <c r="G326" s="140"/>
      <c r="H326" s="140"/>
      <c r="I326" s="140"/>
      <c r="J326" s="140"/>
      <c r="K326" s="140"/>
      <c r="L326" s="141"/>
      <c r="M326" s="141"/>
      <c r="N326" s="140"/>
      <c r="O326" s="140"/>
      <c r="P326" s="140"/>
      <c r="Q326" s="140"/>
    </row>
    <row r="327" spans="1:17">
      <c r="A327" s="87" t="s">
        <v>297</v>
      </c>
      <c r="B327" s="87" t="s">
        <v>101</v>
      </c>
      <c r="C327" s="87">
        <v>797.5</v>
      </c>
      <c r="D327" s="140"/>
      <c r="E327" s="140"/>
      <c r="F327" s="140"/>
      <c r="G327" s="140"/>
      <c r="H327" s="140"/>
      <c r="I327" s="140"/>
      <c r="J327" s="140"/>
      <c r="K327" s="140"/>
      <c r="L327" s="141"/>
      <c r="M327" s="141"/>
      <c r="N327" s="140"/>
      <c r="O327" s="140"/>
      <c r="P327" s="140"/>
      <c r="Q327" s="140"/>
    </row>
    <row r="328" spans="1:17">
      <c r="A328" s="87" t="s">
        <v>297</v>
      </c>
      <c r="B328" s="87" t="s">
        <v>102</v>
      </c>
      <c r="C328" s="87">
        <v>932.5</v>
      </c>
      <c r="D328" s="140"/>
      <c r="E328" s="140"/>
      <c r="F328" s="140"/>
      <c r="G328" s="140"/>
      <c r="H328" s="140"/>
      <c r="I328" s="140"/>
      <c r="J328" s="140"/>
      <c r="K328" s="140"/>
      <c r="L328" s="141"/>
      <c r="M328" s="141"/>
      <c r="N328" s="140"/>
      <c r="O328" s="140"/>
      <c r="P328" s="140"/>
      <c r="Q328" s="140"/>
    </row>
    <row r="329" spans="1:17">
      <c r="A329" s="87" t="s">
        <v>297</v>
      </c>
      <c r="B329" s="87" t="s">
        <v>103</v>
      </c>
      <c r="C329" s="87">
        <v>977.5</v>
      </c>
      <c r="D329" s="140"/>
      <c r="E329" s="140"/>
      <c r="F329" s="140"/>
      <c r="G329" s="140"/>
      <c r="H329" s="140"/>
      <c r="I329" s="140"/>
      <c r="J329" s="140"/>
      <c r="K329" s="140"/>
      <c r="L329" s="141"/>
      <c r="M329" s="141"/>
      <c r="N329" s="140"/>
      <c r="O329" s="140"/>
      <c r="P329" s="140"/>
      <c r="Q329" s="140"/>
    </row>
    <row r="330" spans="1:17">
      <c r="A330" s="87" t="s">
        <v>297</v>
      </c>
      <c r="B330" s="87" t="s">
        <v>104</v>
      </c>
      <c r="C330" s="87">
        <v>992.5</v>
      </c>
      <c r="D330" s="140"/>
      <c r="E330" s="140"/>
      <c r="F330" s="140"/>
      <c r="G330" s="140"/>
      <c r="H330" s="140"/>
      <c r="I330" s="140"/>
      <c r="J330" s="140"/>
      <c r="K330" s="140"/>
      <c r="L330" s="141"/>
      <c r="M330" s="141"/>
      <c r="N330" s="140"/>
      <c r="O330" s="140"/>
      <c r="P330" s="140"/>
      <c r="Q330" s="140"/>
    </row>
    <row r="331" spans="1:17">
      <c r="A331" s="87" t="s">
        <v>297</v>
      </c>
      <c r="B331" s="87" t="s">
        <v>105</v>
      </c>
      <c r="C331" s="87">
        <v>997.5</v>
      </c>
      <c r="D331" s="140"/>
      <c r="E331" s="140"/>
      <c r="F331" s="140"/>
      <c r="G331" s="140"/>
      <c r="H331" s="140"/>
      <c r="I331" s="140"/>
      <c r="J331" s="140"/>
      <c r="K331" s="140"/>
      <c r="L331" s="141"/>
      <c r="M331" s="141"/>
      <c r="N331" s="140"/>
      <c r="O331" s="140"/>
      <c r="P331" s="140"/>
      <c r="Q331" s="140"/>
    </row>
    <row r="332" spans="1:17">
      <c r="A332" s="87" t="s">
        <v>297</v>
      </c>
      <c r="B332" s="87" t="s">
        <v>106</v>
      </c>
      <c r="C332" s="87">
        <v>390</v>
      </c>
      <c r="D332" s="140"/>
      <c r="E332" s="140"/>
      <c r="F332" s="140"/>
      <c r="G332" s="140"/>
      <c r="H332" s="140"/>
      <c r="I332" s="140"/>
      <c r="J332" s="140"/>
      <c r="K332" s="140"/>
      <c r="L332" s="141"/>
      <c r="M332" s="141"/>
      <c r="N332" s="140"/>
      <c r="O332" s="140"/>
      <c r="P332" s="140"/>
      <c r="Q332" s="140"/>
    </row>
    <row r="333" spans="1:17">
      <c r="A333" s="87" t="s">
        <v>297</v>
      </c>
      <c r="B333" s="87" t="s">
        <v>107</v>
      </c>
      <c r="C333" s="87">
        <v>797.5</v>
      </c>
      <c r="D333" s="140"/>
      <c r="E333" s="140"/>
      <c r="F333" s="140"/>
      <c r="G333" s="140"/>
      <c r="H333" s="140"/>
      <c r="I333" s="140"/>
      <c r="J333" s="140"/>
      <c r="K333" s="140"/>
      <c r="L333" s="141"/>
      <c r="M333" s="141"/>
      <c r="N333" s="140"/>
      <c r="O333" s="140"/>
      <c r="P333" s="140"/>
      <c r="Q333" s="140"/>
    </row>
    <row r="334" spans="1:17">
      <c r="A334" s="87" t="s">
        <v>297</v>
      </c>
      <c r="B334" s="87" t="s">
        <v>108</v>
      </c>
      <c r="C334" s="87">
        <v>932.5</v>
      </c>
      <c r="D334" s="140"/>
      <c r="E334" s="140"/>
      <c r="F334" s="140"/>
      <c r="G334" s="140"/>
      <c r="H334" s="140"/>
      <c r="I334" s="140"/>
      <c r="J334" s="140"/>
      <c r="K334" s="140"/>
      <c r="L334" s="141"/>
      <c r="M334" s="141"/>
      <c r="N334" s="140"/>
      <c r="O334" s="140"/>
      <c r="P334" s="140"/>
      <c r="Q334" s="140"/>
    </row>
    <row r="335" spans="1:17">
      <c r="A335" s="87" t="s">
        <v>297</v>
      </c>
      <c r="B335" s="87" t="s">
        <v>109</v>
      </c>
      <c r="C335" s="87">
        <v>977.5</v>
      </c>
      <c r="D335" s="140"/>
      <c r="E335" s="140"/>
      <c r="F335" s="140"/>
      <c r="G335" s="140"/>
      <c r="H335" s="140"/>
      <c r="I335" s="140"/>
      <c r="J335" s="140"/>
      <c r="K335" s="140"/>
      <c r="L335" s="141"/>
      <c r="M335" s="141"/>
      <c r="N335" s="140"/>
      <c r="O335" s="140"/>
      <c r="P335" s="140"/>
      <c r="Q335" s="140"/>
    </row>
    <row r="336" spans="1:17">
      <c r="A336" s="87" t="s">
        <v>297</v>
      </c>
      <c r="B336" s="87" t="s">
        <v>110</v>
      </c>
      <c r="C336" s="87">
        <v>992.5</v>
      </c>
      <c r="D336" s="140"/>
      <c r="E336" s="140"/>
      <c r="F336" s="140"/>
      <c r="G336" s="140"/>
      <c r="H336" s="140"/>
      <c r="I336" s="140"/>
      <c r="J336" s="140"/>
      <c r="K336" s="140"/>
      <c r="L336" s="141"/>
      <c r="M336" s="141"/>
      <c r="N336" s="140"/>
      <c r="O336" s="140"/>
      <c r="P336" s="140"/>
      <c r="Q336" s="140"/>
    </row>
    <row r="337" spans="1:17">
      <c r="A337" s="87" t="s">
        <v>297</v>
      </c>
      <c r="B337" s="87" t="s">
        <v>111</v>
      </c>
      <c r="C337" s="87">
        <v>997.5</v>
      </c>
      <c r="D337" s="140"/>
      <c r="E337" s="140"/>
      <c r="F337" s="140"/>
      <c r="G337" s="140"/>
      <c r="H337" s="140"/>
      <c r="I337" s="140"/>
      <c r="J337" s="140"/>
      <c r="K337" s="140"/>
      <c r="L337" s="141"/>
      <c r="M337" s="141"/>
      <c r="N337" s="140"/>
      <c r="O337" s="140"/>
      <c r="P337" s="140"/>
      <c r="Q337" s="140"/>
    </row>
    <row r="338" spans="1:17">
      <c r="A338" s="87" t="s">
        <v>297</v>
      </c>
      <c r="B338" s="87" t="s">
        <v>116</v>
      </c>
      <c r="C338" s="87">
        <v>730</v>
      </c>
      <c r="D338" s="140"/>
      <c r="E338" s="140"/>
      <c r="F338" s="140"/>
      <c r="G338" s="140"/>
      <c r="H338" s="140"/>
      <c r="I338" s="140"/>
      <c r="J338" s="140"/>
      <c r="K338" s="140"/>
      <c r="L338" s="141"/>
      <c r="M338" s="141"/>
      <c r="N338" s="140"/>
      <c r="O338" s="140"/>
      <c r="P338" s="140"/>
      <c r="Q338" s="140"/>
    </row>
    <row r="339" spans="1:17">
      <c r="A339" s="87" t="s">
        <v>297</v>
      </c>
      <c r="B339" s="87" t="s">
        <v>117</v>
      </c>
      <c r="C339" s="87">
        <v>910</v>
      </c>
      <c r="D339" s="140"/>
      <c r="E339" s="140"/>
      <c r="F339" s="140"/>
      <c r="G339" s="140"/>
      <c r="H339" s="140"/>
      <c r="I339" s="140"/>
      <c r="J339" s="140"/>
      <c r="K339" s="140"/>
      <c r="L339" s="141"/>
      <c r="M339" s="141"/>
      <c r="N339" s="140"/>
      <c r="O339" s="140"/>
      <c r="P339" s="140"/>
      <c r="Q339" s="140"/>
    </row>
    <row r="340" spans="1:17">
      <c r="A340" s="87" t="s">
        <v>297</v>
      </c>
      <c r="B340" s="87" t="s">
        <v>118</v>
      </c>
      <c r="C340" s="87">
        <v>970</v>
      </c>
      <c r="D340" s="140"/>
      <c r="E340" s="140"/>
      <c r="F340" s="140"/>
      <c r="G340" s="140"/>
      <c r="H340" s="140"/>
      <c r="I340" s="140"/>
      <c r="J340" s="140"/>
      <c r="K340" s="140"/>
      <c r="L340" s="141"/>
      <c r="M340" s="141"/>
      <c r="N340" s="140"/>
      <c r="O340" s="140"/>
      <c r="P340" s="140"/>
      <c r="Q340" s="140"/>
    </row>
    <row r="341" spans="1:17">
      <c r="A341" s="87" t="s">
        <v>297</v>
      </c>
      <c r="B341" s="87" t="s">
        <v>119</v>
      </c>
      <c r="C341" s="87">
        <v>990</v>
      </c>
      <c r="D341" s="140"/>
      <c r="E341" s="140"/>
      <c r="F341" s="140"/>
      <c r="G341" s="140"/>
      <c r="H341" s="140"/>
      <c r="I341" s="140"/>
      <c r="J341" s="140"/>
      <c r="K341" s="140"/>
      <c r="L341" s="141"/>
      <c r="M341" s="141"/>
      <c r="N341" s="140"/>
      <c r="O341" s="140"/>
      <c r="P341" s="140"/>
      <c r="Q341" s="140"/>
    </row>
    <row r="342" spans="1:17">
      <c r="A342" s="87" t="s">
        <v>297</v>
      </c>
      <c r="B342" s="87" t="s">
        <v>120</v>
      </c>
      <c r="C342" s="87">
        <v>395</v>
      </c>
      <c r="D342" s="140"/>
      <c r="E342" s="140"/>
      <c r="F342" s="140"/>
      <c r="G342" s="140"/>
      <c r="H342" s="140"/>
      <c r="I342" s="140"/>
      <c r="J342" s="140"/>
      <c r="K342" s="140"/>
      <c r="L342" s="141"/>
      <c r="M342" s="141"/>
      <c r="N342" s="140"/>
      <c r="O342" s="140"/>
      <c r="P342" s="140"/>
      <c r="Q342" s="140"/>
    </row>
    <row r="343" spans="1:17">
      <c r="A343" s="87" t="s">
        <v>297</v>
      </c>
      <c r="B343" s="87" t="s">
        <v>121</v>
      </c>
      <c r="C343" s="87">
        <v>797.5</v>
      </c>
      <c r="D343" s="140"/>
      <c r="E343" s="140"/>
      <c r="F343" s="140"/>
      <c r="G343" s="140"/>
      <c r="H343" s="140"/>
      <c r="I343" s="140"/>
      <c r="J343" s="140"/>
      <c r="K343" s="140"/>
      <c r="L343" s="141"/>
      <c r="M343" s="141"/>
      <c r="N343" s="140"/>
      <c r="O343" s="140"/>
      <c r="P343" s="140"/>
      <c r="Q343" s="140"/>
    </row>
    <row r="344" spans="1:17">
      <c r="A344" s="87" t="s">
        <v>297</v>
      </c>
      <c r="B344" s="87" t="s">
        <v>122</v>
      </c>
      <c r="C344" s="87">
        <v>932.5</v>
      </c>
      <c r="D344" s="140"/>
      <c r="E344" s="140"/>
      <c r="F344" s="140"/>
      <c r="G344" s="140"/>
      <c r="H344" s="140"/>
      <c r="I344" s="140"/>
      <c r="J344" s="140"/>
      <c r="K344" s="140"/>
      <c r="L344" s="141"/>
      <c r="M344" s="141"/>
      <c r="N344" s="140"/>
      <c r="O344" s="140"/>
      <c r="P344" s="140"/>
      <c r="Q344" s="140"/>
    </row>
    <row r="345" spans="1:17">
      <c r="A345" s="87" t="s">
        <v>297</v>
      </c>
      <c r="B345" s="87" t="s">
        <v>123</v>
      </c>
      <c r="C345" s="87">
        <v>977.5</v>
      </c>
      <c r="D345" s="140"/>
      <c r="E345" s="140"/>
      <c r="F345" s="140"/>
      <c r="G345" s="140"/>
      <c r="H345" s="140"/>
      <c r="I345" s="140"/>
      <c r="J345" s="140"/>
      <c r="K345" s="140"/>
      <c r="L345" s="141"/>
      <c r="M345" s="141"/>
      <c r="N345" s="140"/>
      <c r="O345" s="140"/>
      <c r="P345" s="140"/>
      <c r="Q345" s="140"/>
    </row>
    <row r="346" spans="1:17">
      <c r="A346" s="87" t="s">
        <v>297</v>
      </c>
      <c r="B346" s="87" t="s">
        <v>124</v>
      </c>
      <c r="C346" s="87">
        <v>992.5</v>
      </c>
      <c r="D346" s="140"/>
      <c r="E346" s="140"/>
      <c r="F346" s="140"/>
      <c r="G346" s="140"/>
      <c r="H346" s="140"/>
      <c r="I346" s="140"/>
      <c r="J346" s="140"/>
      <c r="K346" s="140"/>
      <c r="L346" s="141"/>
      <c r="M346" s="141"/>
      <c r="N346" s="140"/>
      <c r="O346" s="140"/>
      <c r="P346" s="140"/>
      <c r="Q346" s="140"/>
    </row>
    <row r="347" spans="1:17">
      <c r="A347" s="87" t="s">
        <v>297</v>
      </c>
      <c r="B347" s="87" t="s">
        <v>125</v>
      </c>
      <c r="C347" s="87">
        <v>997.5</v>
      </c>
      <c r="D347" s="140"/>
      <c r="E347" s="140"/>
      <c r="F347" s="140"/>
      <c r="G347" s="140"/>
      <c r="H347" s="140"/>
      <c r="I347" s="140"/>
      <c r="J347" s="140"/>
      <c r="K347" s="140"/>
      <c r="L347" s="141"/>
      <c r="M347" s="141"/>
      <c r="N347" s="140"/>
      <c r="O347" s="140"/>
      <c r="P347" s="140"/>
      <c r="Q347" s="140"/>
    </row>
    <row r="348" spans="1:17">
      <c r="A348" s="87" t="s">
        <v>297</v>
      </c>
      <c r="B348" s="87" t="s">
        <v>126</v>
      </c>
      <c r="C348" s="87">
        <v>390</v>
      </c>
      <c r="D348" s="140"/>
      <c r="E348" s="140"/>
      <c r="F348" s="140"/>
      <c r="G348" s="140"/>
      <c r="H348" s="140"/>
      <c r="I348" s="140"/>
      <c r="J348" s="140"/>
      <c r="K348" s="140"/>
      <c r="L348" s="141"/>
      <c r="M348" s="141"/>
      <c r="N348" s="140"/>
      <c r="O348" s="140"/>
      <c r="P348" s="140"/>
      <c r="Q348" s="140"/>
    </row>
    <row r="349" spans="1:17">
      <c r="A349" s="87" t="s">
        <v>297</v>
      </c>
      <c r="B349" s="87" t="s">
        <v>127</v>
      </c>
      <c r="C349" s="87">
        <v>797.5</v>
      </c>
      <c r="D349" s="140"/>
      <c r="E349" s="140"/>
      <c r="F349" s="140"/>
      <c r="G349" s="140"/>
      <c r="H349" s="140"/>
      <c r="I349" s="140"/>
      <c r="J349" s="140"/>
      <c r="K349" s="140"/>
      <c r="L349" s="141"/>
      <c r="M349" s="141"/>
      <c r="N349" s="140"/>
      <c r="O349" s="140"/>
      <c r="P349" s="140"/>
      <c r="Q349" s="140"/>
    </row>
    <row r="350" spans="1:17">
      <c r="A350" s="87" t="s">
        <v>297</v>
      </c>
      <c r="B350" s="87" t="s">
        <v>128</v>
      </c>
      <c r="C350" s="87">
        <v>932.5</v>
      </c>
      <c r="D350" s="140"/>
      <c r="E350" s="140"/>
      <c r="F350" s="140"/>
      <c r="G350" s="140"/>
      <c r="H350" s="140"/>
      <c r="I350" s="140"/>
      <c r="J350" s="140"/>
      <c r="K350" s="140"/>
      <c r="L350" s="141"/>
      <c r="M350" s="141"/>
      <c r="N350" s="140"/>
      <c r="O350" s="140"/>
      <c r="P350" s="140"/>
      <c r="Q350" s="140"/>
    </row>
    <row r="351" spans="1:17">
      <c r="A351" s="87" t="s">
        <v>297</v>
      </c>
      <c r="B351" s="87" t="s">
        <v>129</v>
      </c>
      <c r="C351" s="87">
        <v>977.5</v>
      </c>
      <c r="D351" s="140"/>
      <c r="E351" s="140"/>
      <c r="F351" s="140"/>
      <c r="G351" s="140"/>
      <c r="H351" s="140"/>
      <c r="I351" s="140"/>
      <c r="J351" s="140"/>
      <c r="K351" s="140"/>
      <c r="L351" s="141"/>
      <c r="M351" s="141"/>
      <c r="N351" s="140"/>
      <c r="O351" s="140"/>
      <c r="P351" s="140"/>
      <c r="Q351" s="140"/>
    </row>
    <row r="352" spans="1:17">
      <c r="A352" s="87" t="s">
        <v>297</v>
      </c>
      <c r="B352" s="87" t="s">
        <v>130</v>
      </c>
      <c r="C352" s="87">
        <v>992.5</v>
      </c>
      <c r="D352" s="140"/>
      <c r="E352" s="140"/>
      <c r="F352" s="140"/>
      <c r="G352" s="140"/>
      <c r="H352" s="140"/>
      <c r="I352" s="140"/>
      <c r="J352" s="140"/>
      <c r="K352" s="140"/>
      <c r="L352" s="141"/>
      <c r="M352" s="141"/>
      <c r="N352" s="140"/>
      <c r="O352" s="140"/>
      <c r="P352" s="140"/>
      <c r="Q352" s="140"/>
    </row>
    <row r="353" spans="1:17">
      <c r="A353" s="87" t="s">
        <v>297</v>
      </c>
      <c r="B353" s="87" t="s">
        <v>131</v>
      </c>
      <c r="C353" s="87">
        <v>997.5</v>
      </c>
      <c r="D353" s="140"/>
      <c r="E353" s="140"/>
      <c r="F353" s="140"/>
      <c r="G353" s="140"/>
      <c r="H353" s="140"/>
      <c r="I353" s="140"/>
      <c r="J353" s="140"/>
      <c r="K353" s="140"/>
      <c r="L353" s="141"/>
      <c r="M353" s="141"/>
      <c r="N353" s="140"/>
      <c r="O353" s="140"/>
      <c r="P353" s="140"/>
      <c r="Q353" s="140"/>
    </row>
    <row r="354" spans="1:17">
      <c r="A354" s="87" t="s">
        <v>297</v>
      </c>
      <c r="B354" s="87" t="s">
        <v>136</v>
      </c>
      <c r="C354" s="87">
        <v>730</v>
      </c>
      <c r="D354" s="140"/>
      <c r="E354" s="140"/>
      <c r="F354" s="140"/>
      <c r="G354" s="140"/>
      <c r="H354" s="140"/>
      <c r="I354" s="140"/>
      <c r="J354" s="140"/>
      <c r="K354" s="140"/>
      <c r="L354" s="141"/>
      <c r="M354" s="141"/>
      <c r="N354" s="140"/>
      <c r="O354" s="140"/>
      <c r="P354" s="140"/>
      <c r="Q354" s="140"/>
    </row>
    <row r="355" spans="1:17">
      <c r="A355" s="87" t="s">
        <v>297</v>
      </c>
      <c r="B355" s="87" t="s">
        <v>137</v>
      </c>
      <c r="C355" s="87">
        <v>910</v>
      </c>
      <c r="D355" s="140"/>
      <c r="E355" s="140"/>
      <c r="F355" s="140"/>
      <c r="G355" s="140"/>
      <c r="H355" s="140"/>
      <c r="I355" s="140"/>
      <c r="J355" s="140"/>
      <c r="K355" s="140"/>
      <c r="L355" s="141"/>
      <c r="M355" s="141"/>
      <c r="N355" s="140"/>
      <c r="O355" s="140"/>
      <c r="P355" s="140"/>
      <c r="Q355" s="140"/>
    </row>
    <row r="356" spans="1:17">
      <c r="A356" s="87" t="s">
        <v>297</v>
      </c>
      <c r="B356" s="87" t="s">
        <v>138</v>
      </c>
      <c r="C356" s="87">
        <v>970</v>
      </c>
      <c r="D356" s="140"/>
      <c r="E356" s="140"/>
      <c r="F356" s="140"/>
      <c r="G356" s="140"/>
      <c r="H356" s="140"/>
      <c r="I356" s="140"/>
      <c r="J356" s="140"/>
      <c r="K356" s="140"/>
      <c r="L356" s="141"/>
      <c r="M356" s="141"/>
      <c r="N356" s="140"/>
      <c r="O356" s="140"/>
      <c r="P356" s="140"/>
      <c r="Q356" s="140"/>
    </row>
    <row r="357" spans="1:17">
      <c r="A357" s="87" t="s">
        <v>297</v>
      </c>
      <c r="B357" s="87" t="s">
        <v>139</v>
      </c>
      <c r="C357" s="87">
        <v>990</v>
      </c>
      <c r="D357" s="140"/>
      <c r="E357" s="140"/>
      <c r="F357" s="140"/>
      <c r="G357" s="140"/>
      <c r="H357" s="140"/>
      <c r="I357" s="140"/>
      <c r="J357" s="140"/>
      <c r="K357" s="140"/>
      <c r="L357" s="141"/>
      <c r="M357" s="141"/>
      <c r="N357" s="140"/>
      <c r="O357" s="140"/>
      <c r="P357" s="140"/>
      <c r="Q357" s="140"/>
    </row>
    <row r="358" spans="1:17">
      <c r="A358" s="87" t="s">
        <v>297</v>
      </c>
      <c r="B358" s="87" t="s">
        <v>140</v>
      </c>
      <c r="C358" s="87">
        <v>395</v>
      </c>
      <c r="D358" s="140"/>
      <c r="E358" s="140"/>
      <c r="F358" s="140"/>
      <c r="G358" s="140"/>
      <c r="H358" s="140"/>
      <c r="I358" s="140"/>
      <c r="J358" s="140"/>
      <c r="K358" s="140"/>
      <c r="L358" s="141"/>
      <c r="M358" s="141"/>
      <c r="N358" s="140"/>
      <c r="O358" s="140"/>
      <c r="P358" s="140"/>
      <c r="Q358" s="140"/>
    </row>
    <row r="359" spans="1:17">
      <c r="A359" s="87" t="s">
        <v>297</v>
      </c>
      <c r="B359" s="87" t="s">
        <v>141</v>
      </c>
      <c r="C359" s="87">
        <v>797.5</v>
      </c>
      <c r="D359" s="140"/>
      <c r="E359" s="140"/>
      <c r="F359" s="140"/>
      <c r="G359" s="140"/>
      <c r="H359" s="140"/>
      <c r="I359" s="140"/>
      <c r="J359" s="140"/>
      <c r="K359" s="140"/>
      <c r="L359" s="141"/>
      <c r="M359" s="141"/>
      <c r="N359" s="140"/>
      <c r="O359" s="140"/>
      <c r="P359" s="140"/>
      <c r="Q359" s="140"/>
    </row>
    <row r="360" spans="1:17">
      <c r="A360" s="87" t="s">
        <v>297</v>
      </c>
      <c r="B360" s="87" t="s">
        <v>142</v>
      </c>
      <c r="C360" s="87">
        <v>932.5</v>
      </c>
      <c r="D360" s="140"/>
      <c r="E360" s="140"/>
      <c r="F360" s="140"/>
      <c r="G360" s="140"/>
      <c r="H360" s="140"/>
      <c r="I360" s="140"/>
      <c r="J360" s="140"/>
      <c r="K360" s="140"/>
      <c r="L360" s="141"/>
      <c r="M360" s="141"/>
      <c r="N360" s="140"/>
      <c r="O360" s="140"/>
      <c r="P360" s="140"/>
      <c r="Q360" s="140"/>
    </row>
    <row r="361" spans="1:17">
      <c r="A361" s="87" t="s">
        <v>297</v>
      </c>
      <c r="B361" s="87" t="s">
        <v>143</v>
      </c>
      <c r="C361" s="87">
        <v>977.5</v>
      </c>
      <c r="D361" s="140"/>
      <c r="E361" s="140"/>
      <c r="F361" s="140"/>
      <c r="G361" s="140"/>
      <c r="H361" s="140"/>
      <c r="I361" s="140"/>
      <c r="J361" s="140"/>
      <c r="K361" s="140"/>
      <c r="L361" s="141"/>
      <c r="M361" s="141"/>
      <c r="N361" s="140"/>
      <c r="O361" s="140"/>
      <c r="P361" s="140"/>
      <c r="Q361" s="140"/>
    </row>
    <row r="362" spans="1:17">
      <c r="A362" s="87" t="s">
        <v>297</v>
      </c>
      <c r="B362" s="87" t="s">
        <v>144</v>
      </c>
      <c r="C362" s="87">
        <v>992.5</v>
      </c>
      <c r="D362" s="140"/>
      <c r="E362" s="140"/>
      <c r="F362" s="140"/>
      <c r="G362" s="140"/>
      <c r="H362" s="140"/>
      <c r="I362" s="140"/>
      <c r="J362" s="140"/>
      <c r="K362" s="140"/>
      <c r="L362" s="141"/>
      <c r="M362" s="141"/>
      <c r="N362" s="140"/>
      <c r="O362" s="140"/>
      <c r="P362" s="140"/>
      <c r="Q362" s="140"/>
    </row>
    <row r="363" spans="1:17">
      <c r="A363" s="87" t="s">
        <v>297</v>
      </c>
      <c r="B363" s="87" t="s">
        <v>145</v>
      </c>
      <c r="C363" s="87">
        <v>997.5</v>
      </c>
      <c r="D363" s="140"/>
      <c r="E363" s="140"/>
      <c r="F363" s="140"/>
      <c r="G363" s="140"/>
      <c r="H363" s="140"/>
      <c r="I363" s="140"/>
      <c r="J363" s="140"/>
      <c r="K363" s="140"/>
      <c r="L363" s="141"/>
      <c r="M363" s="141"/>
      <c r="N363" s="140"/>
      <c r="O363" s="140"/>
      <c r="P363" s="140"/>
      <c r="Q363" s="140"/>
    </row>
    <row r="364" spans="1:17">
      <c r="A364" s="87" t="s">
        <v>297</v>
      </c>
      <c r="B364" s="87" t="s">
        <v>146</v>
      </c>
      <c r="C364" s="87">
        <v>390</v>
      </c>
      <c r="D364" s="140"/>
      <c r="E364" s="140"/>
      <c r="F364" s="140"/>
      <c r="G364" s="140"/>
      <c r="H364" s="140"/>
      <c r="I364" s="140"/>
      <c r="J364" s="140"/>
      <c r="K364" s="140"/>
      <c r="L364" s="141"/>
      <c r="M364" s="141"/>
      <c r="N364" s="140"/>
      <c r="O364" s="140"/>
      <c r="P364" s="140"/>
      <c r="Q364" s="140"/>
    </row>
    <row r="365" spans="1:17">
      <c r="A365" s="87" t="s">
        <v>297</v>
      </c>
      <c r="B365" s="87" t="s">
        <v>147</v>
      </c>
      <c r="C365" s="87">
        <v>797.5</v>
      </c>
      <c r="D365" s="140"/>
      <c r="E365" s="140"/>
      <c r="F365" s="140"/>
      <c r="G365" s="140"/>
      <c r="H365" s="140"/>
      <c r="I365" s="140"/>
      <c r="J365" s="140"/>
      <c r="K365" s="140"/>
      <c r="L365" s="141"/>
      <c r="M365" s="141"/>
      <c r="N365" s="140"/>
      <c r="O365" s="140"/>
      <c r="P365" s="140"/>
      <c r="Q365" s="140"/>
    </row>
    <row r="366" spans="1:17">
      <c r="A366" s="87" t="s">
        <v>297</v>
      </c>
      <c r="B366" s="87" t="s">
        <v>148</v>
      </c>
      <c r="C366" s="87">
        <v>932.5</v>
      </c>
      <c r="D366" s="140"/>
      <c r="E366" s="140"/>
      <c r="F366" s="140"/>
      <c r="G366" s="140"/>
      <c r="H366" s="140"/>
      <c r="I366" s="140"/>
      <c r="J366" s="140"/>
      <c r="K366" s="140"/>
      <c r="L366" s="141"/>
      <c r="M366" s="141"/>
      <c r="N366" s="140"/>
      <c r="O366" s="140"/>
      <c r="P366" s="140"/>
      <c r="Q366" s="140"/>
    </row>
    <row r="367" spans="1:17">
      <c r="A367" s="87" t="s">
        <v>297</v>
      </c>
      <c r="B367" s="87" t="s">
        <v>149</v>
      </c>
      <c r="C367" s="87">
        <v>977.5</v>
      </c>
      <c r="D367" s="140"/>
      <c r="E367" s="140"/>
      <c r="F367" s="140"/>
      <c r="G367" s="140"/>
      <c r="H367" s="140"/>
      <c r="I367" s="140"/>
      <c r="J367" s="140"/>
      <c r="K367" s="140"/>
      <c r="L367" s="141"/>
      <c r="M367" s="141"/>
      <c r="N367" s="140"/>
      <c r="O367" s="140"/>
      <c r="P367" s="140"/>
      <c r="Q367" s="140"/>
    </row>
    <row r="368" spans="1:17">
      <c r="A368" s="87" t="s">
        <v>298</v>
      </c>
      <c r="B368" s="87" t="s">
        <v>150</v>
      </c>
      <c r="C368" s="87">
        <v>992.5</v>
      </c>
      <c r="D368" s="140"/>
      <c r="E368" s="140"/>
      <c r="F368" s="140"/>
      <c r="G368" s="140"/>
      <c r="H368" s="140"/>
      <c r="I368" s="140"/>
      <c r="J368" s="140"/>
      <c r="K368" s="140"/>
      <c r="L368" s="141"/>
      <c r="M368" s="141"/>
      <c r="N368" s="140"/>
      <c r="O368" s="140"/>
      <c r="P368" s="140"/>
      <c r="Q368" s="140"/>
    </row>
    <row r="369" spans="1:17">
      <c r="A369" s="87" t="s">
        <v>298</v>
      </c>
      <c r="B369" s="87" t="s">
        <v>151</v>
      </c>
      <c r="C369" s="87">
        <v>997.5</v>
      </c>
      <c r="D369" s="140"/>
      <c r="E369" s="140"/>
      <c r="F369" s="140"/>
      <c r="G369" s="140"/>
      <c r="H369" s="140"/>
      <c r="I369" s="140"/>
      <c r="J369" s="140"/>
      <c r="K369" s="140"/>
      <c r="L369" s="141"/>
      <c r="M369" s="141"/>
      <c r="N369" s="140"/>
      <c r="O369" s="140"/>
      <c r="P369" s="140"/>
      <c r="Q369" s="140"/>
    </row>
    <row r="370" spans="1:17">
      <c r="A370" s="87" t="s">
        <v>298</v>
      </c>
      <c r="B370" s="87" t="s">
        <v>156</v>
      </c>
      <c r="C370" s="87">
        <v>730</v>
      </c>
      <c r="D370" s="140"/>
      <c r="E370" s="140"/>
      <c r="F370" s="140"/>
      <c r="G370" s="140"/>
      <c r="H370" s="140"/>
      <c r="I370" s="140"/>
      <c r="J370" s="140"/>
      <c r="K370" s="140"/>
      <c r="L370" s="141"/>
      <c r="M370" s="141"/>
      <c r="N370" s="140"/>
      <c r="O370" s="140"/>
      <c r="P370" s="140"/>
      <c r="Q370" s="140"/>
    </row>
    <row r="371" spans="1:17">
      <c r="A371" s="87" t="s">
        <v>298</v>
      </c>
      <c r="B371" s="87" t="s">
        <v>157</v>
      </c>
      <c r="C371" s="87">
        <v>910</v>
      </c>
      <c r="D371" s="140"/>
      <c r="E371" s="140"/>
      <c r="F371" s="140"/>
      <c r="G371" s="140"/>
      <c r="H371" s="140"/>
      <c r="I371" s="140"/>
      <c r="J371" s="140"/>
      <c r="K371" s="140"/>
      <c r="L371" s="141"/>
      <c r="M371" s="141"/>
      <c r="N371" s="140"/>
      <c r="O371" s="140"/>
      <c r="P371" s="140"/>
      <c r="Q371" s="140"/>
    </row>
    <row r="372" spans="1:17">
      <c r="A372" s="87" t="s">
        <v>298</v>
      </c>
      <c r="B372" s="87" t="s">
        <v>158</v>
      </c>
      <c r="C372" s="87">
        <v>970</v>
      </c>
      <c r="D372" s="140"/>
      <c r="E372" s="140"/>
      <c r="F372" s="140"/>
      <c r="G372" s="140"/>
      <c r="H372" s="140"/>
      <c r="I372" s="140"/>
      <c r="J372" s="140"/>
      <c r="K372" s="140"/>
      <c r="L372" s="141"/>
      <c r="M372" s="141"/>
      <c r="N372" s="140"/>
      <c r="O372" s="140"/>
      <c r="P372" s="140"/>
      <c r="Q372" s="140"/>
    </row>
    <row r="373" spans="1:17">
      <c r="A373" s="87" t="s">
        <v>298</v>
      </c>
      <c r="B373" s="87" t="s">
        <v>159</v>
      </c>
      <c r="C373" s="87">
        <v>990</v>
      </c>
      <c r="D373" s="140"/>
      <c r="E373" s="140"/>
      <c r="F373" s="140"/>
      <c r="G373" s="140"/>
      <c r="H373" s="140"/>
      <c r="I373" s="140"/>
      <c r="J373" s="140"/>
      <c r="K373" s="140"/>
      <c r="L373" s="141"/>
      <c r="M373" s="141"/>
      <c r="N373" s="140"/>
      <c r="O373" s="140"/>
      <c r="P373" s="140"/>
      <c r="Q373" s="140"/>
    </row>
    <row r="374" spans="1:17">
      <c r="A374" s="87" t="s">
        <v>298</v>
      </c>
      <c r="B374" s="87" t="s">
        <v>160</v>
      </c>
      <c r="C374" s="87">
        <v>395</v>
      </c>
      <c r="D374" s="140"/>
      <c r="E374" s="140"/>
      <c r="F374" s="140"/>
      <c r="G374" s="140"/>
      <c r="H374" s="140"/>
      <c r="I374" s="140"/>
      <c r="J374" s="140"/>
      <c r="K374" s="140"/>
      <c r="L374" s="141"/>
      <c r="M374" s="141"/>
      <c r="N374" s="140"/>
      <c r="O374" s="140"/>
      <c r="P374" s="140"/>
      <c r="Q374" s="140"/>
    </row>
    <row r="375" spans="1:17">
      <c r="A375" s="87" t="s">
        <v>298</v>
      </c>
      <c r="B375" s="87" t="s">
        <v>161</v>
      </c>
      <c r="C375" s="87">
        <v>797.5</v>
      </c>
      <c r="D375" s="140"/>
      <c r="E375" s="140"/>
      <c r="F375" s="140"/>
      <c r="G375" s="140"/>
      <c r="H375" s="140"/>
      <c r="I375" s="140"/>
      <c r="J375" s="140"/>
      <c r="K375" s="140"/>
      <c r="L375" s="141"/>
      <c r="M375" s="141"/>
      <c r="N375" s="140"/>
      <c r="O375" s="140"/>
      <c r="P375" s="140"/>
      <c r="Q375" s="140"/>
    </row>
    <row r="376" spans="1:17">
      <c r="A376" s="87" t="s">
        <v>298</v>
      </c>
      <c r="B376" s="87" t="s">
        <v>162</v>
      </c>
      <c r="C376" s="87">
        <v>932.5</v>
      </c>
      <c r="D376" s="140"/>
      <c r="E376" s="140"/>
      <c r="F376" s="140"/>
      <c r="G376" s="140"/>
      <c r="H376" s="140"/>
      <c r="I376" s="140"/>
      <c r="J376" s="140"/>
      <c r="K376" s="140"/>
      <c r="L376" s="141"/>
      <c r="M376" s="141"/>
      <c r="N376" s="140"/>
      <c r="O376" s="140"/>
      <c r="P376" s="140"/>
      <c r="Q376" s="140"/>
    </row>
    <row r="377" spans="1:17">
      <c r="A377" s="87" t="s">
        <v>298</v>
      </c>
      <c r="B377" s="87" t="s">
        <v>163</v>
      </c>
      <c r="C377" s="87">
        <v>977.5</v>
      </c>
      <c r="D377" s="140"/>
      <c r="E377" s="140"/>
      <c r="F377" s="140"/>
      <c r="G377" s="140"/>
      <c r="H377" s="140"/>
      <c r="I377" s="140"/>
      <c r="J377" s="140"/>
      <c r="K377" s="140"/>
      <c r="L377" s="141"/>
      <c r="M377" s="141"/>
      <c r="N377" s="140"/>
      <c r="O377" s="140"/>
      <c r="P377" s="140"/>
      <c r="Q377" s="140"/>
    </row>
    <row r="378" spans="1:17">
      <c r="A378" s="87" t="s">
        <v>298</v>
      </c>
      <c r="B378" s="87" t="s">
        <v>164</v>
      </c>
      <c r="C378" s="87">
        <v>992.5</v>
      </c>
      <c r="D378" s="140"/>
      <c r="E378" s="140"/>
      <c r="F378" s="140"/>
      <c r="G378" s="140"/>
      <c r="H378" s="140"/>
      <c r="I378" s="140"/>
      <c r="J378" s="140"/>
      <c r="K378" s="140"/>
      <c r="L378" s="141"/>
      <c r="M378" s="141"/>
      <c r="N378" s="140"/>
      <c r="O378" s="140"/>
      <c r="P378" s="140"/>
      <c r="Q378" s="140"/>
    </row>
    <row r="379" spans="1:17">
      <c r="A379" s="87" t="s">
        <v>298</v>
      </c>
      <c r="B379" s="87" t="s">
        <v>165</v>
      </c>
      <c r="C379" s="87">
        <v>997.5</v>
      </c>
      <c r="D379" s="140"/>
      <c r="E379" s="140"/>
      <c r="F379" s="140"/>
      <c r="G379" s="140"/>
      <c r="H379" s="140"/>
      <c r="I379" s="140"/>
      <c r="J379" s="140"/>
      <c r="K379" s="140"/>
      <c r="L379" s="141"/>
      <c r="M379" s="141"/>
      <c r="N379" s="140"/>
      <c r="O379" s="140"/>
      <c r="P379" s="140"/>
      <c r="Q379" s="140"/>
    </row>
    <row r="380" spans="1:17">
      <c r="A380" s="87" t="s">
        <v>298</v>
      </c>
      <c r="B380" s="87" t="s">
        <v>166</v>
      </c>
      <c r="C380" s="87">
        <v>390</v>
      </c>
      <c r="D380" s="140"/>
      <c r="E380" s="140"/>
      <c r="F380" s="140"/>
      <c r="G380" s="140"/>
      <c r="H380" s="140"/>
      <c r="I380" s="140"/>
      <c r="J380" s="140"/>
      <c r="K380" s="140"/>
      <c r="L380" s="141"/>
      <c r="M380" s="141"/>
      <c r="N380" s="140"/>
      <c r="O380" s="140"/>
      <c r="P380" s="140"/>
      <c r="Q380" s="140"/>
    </row>
    <row r="381" spans="1:17">
      <c r="A381" s="87" t="s">
        <v>298</v>
      </c>
      <c r="B381" s="87" t="s">
        <v>167</v>
      </c>
      <c r="C381" s="87">
        <v>797.5</v>
      </c>
      <c r="D381" s="140"/>
      <c r="E381" s="140"/>
      <c r="F381" s="140"/>
      <c r="G381" s="140"/>
      <c r="H381" s="140"/>
      <c r="I381" s="140"/>
      <c r="J381" s="140"/>
      <c r="K381" s="140"/>
      <c r="L381" s="141"/>
      <c r="M381" s="141"/>
      <c r="N381" s="140"/>
      <c r="O381" s="140"/>
      <c r="P381" s="140"/>
      <c r="Q381" s="140"/>
    </row>
    <row r="382" spans="1:17">
      <c r="A382" s="87" t="s">
        <v>298</v>
      </c>
      <c r="B382" s="87" t="s">
        <v>168</v>
      </c>
      <c r="C382" s="87">
        <v>932.5</v>
      </c>
      <c r="D382" s="140"/>
      <c r="E382" s="140"/>
      <c r="F382" s="140"/>
      <c r="G382" s="140"/>
      <c r="H382" s="140"/>
      <c r="I382" s="140"/>
      <c r="J382" s="140"/>
      <c r="K382" s="140"/>
      <c r="L382" s="141"/>
      <c r="M382" s="141"/>
      <c r="N382" s="140"/>
      <c r="O382" s="140"/>
      <c r="P382" s="140"/>
      <c r="Q382" s="140"/>
    </row>
    <row r="383" spans="1:17">
      <c r="A383" s="87" t="s">
        <v>298</v>
      </c>
      <c r="B383" s="87" t="s">
        <v>169</v>
      </c>
      <c r="C383" s="87">
        <v>977.5</v>
      </c>
      <c r="D383" s="140"/>
      <c r="E383" s="140"/>
      <c r="F383" s="140"/>
      <c r="G383" s="140"/>
      <c r="H383" s="140"/>
      <c r="I383" s="140"/>
      <c r="J383" s="140"/>
      <c r="K383" s="140"/>
      <c r="L383" s="141"/>
      <c r="M383" s="141"/>
      <c r="N383" s="140"/>
      <c r="O383" s="140"/>
      <c r="P383" s="140"/>
      <c r="Q383" s="140"/>
    </row>
    <row r="384" spans="1:17">
      <c r="A384" s="87" t="s">
        <v>298</v>
      </c>
      <c r="B384" s="87" t="s">
        <v>170</v>
      </c>
      <c r="C384" s="87">
        <v>992.5</v>
      </c>
      <c r="D384" s="140"/>
      <c r="E384" s="140"/>
      <c r="F384" s="140"/>
      <c r="G384" s="140"/>
      <c r="H384" s="140"/>
      <c r="I384" s="140"/>
      <c r="J384" s="140"/>
      <c r="K384" s="140"/>
      <c r="L384" s="141"/>
      <c r="M384" s="141"/>
      <c r="N384" s="140"/>
      <c r="O384" s="140"/>
      <c r="P384" s="140"/>
      <c r="Q384" s="140"/>
    </row>
    <row r="385" spans="1:17">
      <c r="A385" s="87" t="s">
        <v>298</v>
      </c>
      <c r="B385" s="87" t="s">
        <v>171</v>
      </c>
      <c r="C385" s="87">
        <v>997.5</v>
      </c>
      <c r="D385" s="140"/>
      <c r="E385" s="140"/>
      <c r="F385" s="140"/>
      <c r="G385" s="140"/>
      <c r="H385" s="140"/>
      <c r="I385" s="140"/>
      <c r="J385" s="140"/>
      <c r="K385" s="140"/>
      <c r="L385" s="141"/>
      <c r="M385" s="141"/>
      <c r="N385" s="140"/>
      <c r="O385" s="140"/>
      <c r="P385" s="140"/>
      <c r="Q385" s="140"/>
    </row>
    <row r="386" spans="1:17">
      <c r="A386" s="87" t="s">
        <v>298</v>
      </c>
      <c r="B386" s="87" t="s">
        <v>176</v>
      </c>
      <c r="C386" s="87">
        <v>730</v>
      </c>
      <c r="D386" s="140"/>
      <c r="E386" s="140"/>
      <c r="F386" s="140"/>
      <c r="G386" s="140"/>
      <c r="H386" s="140"/>
      <c r="I386" s="140"/>
      <c r="J386" s="140"/>
      <c r="K386" s="140"/>
      <c r="L386" s="141"/>
      <c r="M386" s="141"/>
      <c r="N386" s="140"/>
      <c r="O386" s="140"/>
      <c r="P386" s="140"/>
      <c r="Q386" s="140"/>
    </row>
    <row r="387" spans="1:17">
      <c r="A387" s="87" t="s">
        <v>298</v>
      </c>
      <c r="B387" s="87" t="s">
        <v>177</v>
      </c>
      <c r="C387" s="87">
        <v>910</v>
      </c>
      <c r="D387" s="140"/>
      <c r="E387" s="140"/>
      <c r="F387" s="140"/>
      <c r="G387" s="140"/>
      <c r="H387" s="140"/>
      <c r="I387" s="140"/>
      <c r="J387" s="140"/>
      <c r="K387" s="140"/>
      <c r="L387" s="141"/>
      <c r="M387" s="141"/>
      <c r="N387" s="140"/>
      <c r="O387" s="140"/>
      <c r="P387" s="140"/>
      <c r="Q387" s="140"/>
    </row>
    <row r="388" spans="1:17">
      <c r="A388" s="87" t="s">
        <v>298</v>
      </c>
      <c r="B388" s="87" t="s">
        <v>178</v>
      </c>
      <c r="C388" s="87">
        <v>970</v>
      </c>
      <c r="D388" s="140"/>
      <c r="E388" s="140"/>
      <c r="F388" s="140"/>
      <c r="G388" s="140"/>
      <c r="H388" s="140"/>
      <c r="I388" s="140"/>
      <c r="J388" s="140"/>
      <c r="K388" s="140"/>
      <c r="L388" s="141"/>
      <c r="M388" s="141"/>
      <c r="N388" s="140"/>
      <c r="O388" s="140"/>
      <c r="P388" s="140"/>
      <c r="Q388" s="140"/>
    </row>
    <row r="389" spans="1:17">
      <c r="A389" s="87" t="s">
        <v>298</v>
      </c>
      <c r="B389" s="87" t="s">
        <v>179</v>
      </c>
      <c r="C389" s="87">
        <v>990</v>
      </c>
      <c r="D389" s="140"/>
      <c r="E389" s="140"/>
      <c r="F389" s="140"/>
      <c r="G389" s="140"/>
      <c r="H389" s="140"/>
      <c r="I389" s="140"/>
      <c r="J389" s="140"/>
      <c r="K389" s="140"/>
      <c r="L389" s="141"/>
      <c r="M389" s="141"/>
      <c r="N389" s="140"/>
      <c r="O389" s="140"/>
      <c r="P389" s="140"/>
      <c r="Q389" s="140"/>
    </row>
    <row r="390" spans="1:17">
      <c r="A390" s="87" t="s">
        <v>298</v>
      </c>
      <c r="B390" s="87" t="s">
        <v>180</v>
      </c>
      <c r="C390" s="87">
        <v>395</v>
      </c>
      <c r="D390" s="140"/>
      <c r="E390" s="140"/>
      <c r="F390" s="140"/>
      <c r="G390" s="140"/>
      <c r="H390" s="140"/>
      <c r="I390" s="140"/>
      <c r="J390" s="140"/>
      <c r="K390" s="140"/>
      <c r="L390" s="141"/>
      <c r="M390" s="141"/>
      <c r="N390" s="140"/>
      <c r="O390" s="140"/>
      <c r="P390" s="140"/>
      <c r="Q390" s="140"/>
    </row>
    <row r="391" spans="1:17">
      <c r="A391" s="87" t="s">
        <v>298</v>
      </c>
      <c r="B391" s="87" t="s">
        <v>181</v>
      </c>
      <c r="C391" s="87">
        <v>797.5</v>
      </c>
      <c r="D391" s="140"/>
      <c r="E391" s="140"/>
      <c r="F391" s="140"/>
      <c r="G391" s="140"/>
      <c r="H391" s="140"/>
      <c r="I391" s="140"/>
      <c r="J391" s="140"/>
      <c r="K391" s="140"/>
      <c r="L391" s="141"/>
      <c r="M391" s="141"/>
      <c r="N391" s="140"/>
      <c r="O391" s="140"/>
      <c r="P391" s="140"/>
      <c r="Q391" s="140"/>
    </row>
    <row r="392" spans="1:17">
      <c r="A392" s="87" t="s">
        <v>298</v>
      </c>
      <c r="B392" s="87" t="s">
        <v>182</v>
      </c>
      <c r="C392" s="87">
        <v>932.5</v>
      </c>
      <c r="D392" s="140"/>
      <c r="E392" s="140"/>
      <c r="F392" s="140"/>
      <c r="G392" s="140"/>
      <c r="H392" s="140"/>
      <c r="I392" s="140"/>
      <c r="J392" s="140"/>
      <c r="K392" s="140"/>
      <c r="L392" s="141"/>
      <c r="M392" s="141"/>
      <c r="N392" s="140"/>
      <c r="O392" s="140"/>
      <c r="P392" s="140"/>
      <c r="Q392" s="140"/>
    </row>
    <row r="393" spans="1:17">
      <c r="A393" s="87" t="s">
        <v>298</v>
      </c>
      <c r="B393" s="87" t="s">
        <v>183</v>
      </c>
      <c r="C393" s="87">
        <v>977.5</v>
      </c>
      <c r="D393" s="140"/>
      <c r="E393" s="140"/>
      <c r="F393" s="140"/>
      <c r="G393" s="140"/>
      <c r="H393" s="140"/>
      <c r="I393" s="140"/>
      <c r="J393" s="140"/>
      <c r="K393" s="140"/>
      <c r="L393" s="141"/>
      <c r="M393" s="141"/>
      <c r="N393" s="140"/>
      <c r="O393" s="140"/>
      <c r="P393" s="140"/>
      <c r="Q393" s="140"/>
    </row>
    <row r="394" spans="1:17">
      <c r="A394" s="87" t="s">
        <v>298</v>
      </c>
      <c r="B394" s="87" t="s">
        <v>184</v>
      </c>
      <c r="C394" s="87">
        <v>992.5</v>
      </c>
      <c r="D394" s="140"/>
      <c r="E394" s="140"/>
      <c r="F394" s="140"/>
      <c r="G394" s="140"/>
      <c r="H394" s="140"/>
      <c r="I394" s="140"/>
      <c r="J394" s="140"/>
      <c r="K394" s="140"/>
      <c r="L394" s="141"/>
      <c r="M394" s="141"/>
      <c r="N394" s="140"/>
      <c r="O394" s="140"/>
      <c r="P394" s="140"/>
      <c r="Q394" s="140"/>
    </row>
    <row r="395" spans="1:17">
      <c r="A395" s="87" t="s">
        <v>298</v>
      </c>
      <c r="B395" s="87" t="s">
        <v>185</v>
      </c>
      <c r="C395" s="87">
        <v>997.5</v>
      </c>
      <c r="D395" s="140"/>
      <c r="E395" s="140"/>
      <c r="F395" s="140"/>
      <c r="G395" s="140"/>
      <c r="H395" s="140"/>
      <c r="I395" s="140"/>
      <c r="J395" s="140"/>
      <c r="K395" s="140"/>
      <c r="L395" s="141"/>
      <c r="M395" s="141"/>
      <c r="N395" s="140"/>
      <c r="O395" s="140"/>
      <c r="P395" s="140"/>
      <c r="Q395" s="140"/>
    </row>
    <row r="396" spans="1:17">
      <c r="A396" s="87" t="s">
        <v>298</v>
      </c>
      <c r="B396" s="87" t="s">
        <v>186</v>
      </c>
      <c r="C396" s="87">
        <v>390</v>
      </c>
      <c r="D396" s="140"/>
      <c r="E396" s="140"/>
      <c r="F396" s="140"/>
      <c r="G396" s="140"/>
      <c r="H396" s="140"/>
      <c r="I396" s="140"/>
      <c r="J396" s="140"/>
      <c r="K396" s="140"/>
      <c r="L396" s="141"/>
      <c r="M396" s="141"/>
      <c r="N396" s="140"/>
      <c r="O396" s="140"/>
      <c r="P396" s="140"/>
      <c r="Q396" s="140"/>
    </row>
    <row r="397" spans="1:17">
      <c r="A397" s="87" t="s">
        <v>298</v>
      </c>
      <c r="B397" s="87" t="s">
        <v>187</v>
      </c>
      <c r="C397" s="87">
        <v>797.5</v>
      </c>
      <c r="D397" s="140"/>
      <c r="E397" s="140"/>
      <c r="F397" s="140"/>
      <c r="G397" s="140"/>
      <c r="H397" s="140"/>
      <c r="I397" s="140"/>
      <c r="J397" s="140"/>
      <c r="K397" s="140"/>
      <c r="L397" s="141"/>
      <c r="M397" s="141"/>
      <c r="N397" s="140"/>
      <c r="O397" s="140"/>
      <c r="P397" s="140"/>
      <c r="Q397" s="140"/>
    </row>
    <row r="398" spans="1:17">
      <c r="A398" s="87" t="s">
        <v>298</v>
      </c>
      <c r="B398" s="87" t="s">
        <v>188</v>
      </c>
      <c r="C398" s="87">
        <v>932.5</v>
      </c>
      <c r="D398" s="140"/>
      <c r="E398" s="140"/>
      <c r="F398" s="140"/>
      <c r="G398" s="140"/>
      <c r="H398" s="140"/>
      <c r="I398" s="140"/>
      <c r="J398" s="140"/>
      <c r="K398" s="140"/>
      <c r="L398" s="141"/>
      <c r="M398" s="141"/>
      <c r="N398" s="140"/>
      <c r="O398" s="140"/>
      <c r="P398" s="140"/>
      <c r="Q398" s="140"/>
    </row>
    <row r="399" spans="1:17">
      <c r="A399" s="87" t="s">
        <v>298</v>
      </c>
      <c r="B399" s="87" t="s">
        <v>189</v>
      </c>
      <c r="C399" s="87">
        <v>977.5</v>
      </c>
      <c r="D399" s="140"/>
      <c r="E399" s="140"/>
      <c r="F399" s="140"/>
      <c r="G399" s="140"/>
      <c r="H399" s="140"/>
      <c r="I399" s="140"/>
      <c r="J399" s="140"/>
      <c r="K399" s="140"/>
      <c r="L399" s="141"/>
      <c r="M399" s="141"/>
      <c r="N399" s="140"/>
      <c r="O399" s="140"/>
      <c r="P399" s="140"/>
      <c r="Q399" s="140"/>
    </row>
    <row r="400" spans="1:17">
      <c r="A400" s="87" t="s">
        <v>298</v>
      </c>
      <c r="B400" s="87" t="s">
        <v>190</v>
      </c>
      <c r="C400" s="87">
        <v>992.5</v>
      </c>
      <c r="D400" s="140"/>
      <c r="E400" s="140"/>
      <c r="F400" s="140"/>
      <c r="G400" s="140"/>
      <c r="H400" s="140"/>
      <c r="I400" s="140"/>
      <c r="J400" s="140"/>
      <c r="K400" s="140"/>
      <c r="L400" s="141"/>
      <c r="M400" s="141"/>
      <c r="N400" s="140"/>
      <c r="O400" s="140"/>
      <c r="P400" s="140"/>
      <c r="Q400" s="140"/>
    </row>
    <row r="401" spans="1:17">
      <c r="A401" s="87" t="s">
        <v>298</v>
      </c>
      <c r="B401" s="87" t="s">
        <v>191</v>
      </c>
      <c r="C401" s="87">
        <v>997.5</v>
      </c>
      <c r="D401" s="140"/>
      <c r="E401" s="140"/>
      <c r="F401" s="140"/>
      <c r="G401" s="140"/>
      <c r="H401" s="140"/>
      <c r="I401" s="140"/>
      <c r="J401" s="140"/>
      <c r="K401" s="140"/>
      <c r="L401" s="141"/>
      <c r="M401" s="141"/>
      <c r="N401" s="140"/>
      <c r="O401" s="140"/>
      <c r="P401" s="140"/>
      <c r="Q401" s="140"/>
    </row>
    <row r="402" spans="1:17">
      <c r="A402" s="87" t="s">
        <v>298</v>
      </c>
      <c r="B402" s="87" t="s">
        <v>196</v>
      </c>
      <c r="C402" s="87">
        <v>730</v>
      </c>
      <c r="D402" s="140"/>
      <c r="E402" s="140"/>
      <c r="F402" s="140"/>
      <c r="G402" s="140"/>
      <c r="H402" s="140"/>
      <c r="I402" s="140"/>
      <c r="J402" s="140"/>
      <c r="K402" s="140"/>
      <c r="L402" s="141"/>
      <c r="M402" s="141"/>
      <c r="N402" s="140"/>
      <c r="O402" s="140"/>
      <c r="P402" s="140"/>
      <c r="Q402" s="140"/>
    </row>
    <row r="403" spans="1:17">
      <c r="A403" s="87" t="s">
        <v>298</v>
      </c>
      <c r="B403" s="87" t="s">
        <v>197</v>
      </c>
      <c r="C403" s="87">
        <v>910</v>
      </c>
      <c r="D403" s="140"/>
      <c r="E403" s="140"/>
      <c r="F403" s="140"/>
      <c r="G403" s="140"/>
      <c r="H403" s="140"/>
      <c r="I403" s="140"/>
      <c r="J403" s="140"/>
      <c r="K403" s="140"/>
      <c r="L403" s="141"/>
      <c r="M403" s="141"/>
      <c r="N403" s="140"/>
      <c r="O403" s="140"/>
      <c r="P403" s="140"/>
      <c r="Q403" s="140"/>
    </row>
    <row r="404" spans="1:17">
      <c r="A404" s="87" t="s">
        <v>298</v>
      </c>
      <c r="B404" s="87" t="s">
        <v>198</v>
      </c>
      <c r="C404" s="87">
        <v>970</v>
      </c>
      <c r="D404" s="140"/>
      <c r="E404" s="140"/>
      <c r="F404" s="140"/>
      <c r="G404" s="140"/>
      <c r="H404" s="140"/>
      <c r="I404" s="140"/>
      <c r="J404" s="140"/>
      <c r="K404" s="140"/>
      <c r="L404" s="141"/>
      <c r="M404" s="141"/>
      <c r="N404" s="140"/>
      <c r="O404" s="140"/>
      <c r="P404" s="140"/>
      <c r="Q404" s="140"/>
    </row>
    <row r="405" spans="1:17">
      <c r="A405" s="87" t="s">
        <v>298</v>
      </c>
      <c r="B405" s="87" t="s">
        <v>199</v>
      </c>
      <c r="C405" s="87">
        <v>990</v>
      </c>
      <c r="D405" s="140"/>
      <c r="E405" s="140"/>
      <c r="F405" s="140"/>
      <c r="G405" s="140"/>
      <c r="H405" s="140"/>
      <c r="I405" s="140"/>
      <c r="J405" s="140"/>
      <c r="K405" s="140"/>
      <c r="L405" s="141"/>
      <c r="M405" s="141"/>
      <c r="N405" s="140"/>
      <c r="O405" s="140"/>
      <c r="P405" s="140"/>
      <c r="Q405" s="140"/>
    </row>
    <row r="406" spans="1:17">
      <c r="A406" s="87" t="s">
        <v>298</v>
      </c>
      <c r="B406" s="87" t="s">
        <v>200</v>
      </c>
      <c r="C406" s="87">
        <v>395</v>
      </c>
      <c r="D406" s="140"/>
      <c r="E406" s="140"/>
      <c r="F406" s="140"/>
      <c r="G406" s="140"/>
      <c r="H406" s="140"/>
      <c r="I406" s="140"/>
      <c r="J406" s="140"/>
      <c r="K406" s="140"/>
      <c r="L406" s="141"/>
      <c r="M406" s="141"/>
      <c r="N406" s="140"/>
      <c r="O406" s="140"/>
      <c r="P406" s="140"/>
      <c r="Q406" s="140"/>
    </row>
    <row r="407" spans="1:17">
      <c r="A407" s="87" t="s">
        <v>298</v>
      </c>
      <c r="B407" s="87" t="s">
        <v>201</v>
      </c>
      <c r="C407" s="87">
        <v>797.5</v>
      </c>
      <c r="D407" s="140"/>
      <c r="E407" s="140"/>
      <c r="F407" s="140"/>
      <c r="G407" s="140"/>
      <c r="H407" s="140"/>
      <c r="I407" s="140"/>
      <c r="J407" s="140"/>
      <c r="K407" s="140"/>
      <c r="L407" s="141"/>
      <c r="M407" s="141"/>
      <c r="N407" s="140"/>
      <c r="O407" s="140"/>
      <c r="P407" s="140"/>
      <c r="Q407" s="140"/>
    </row>
    <row r="408" spans="1:17">
      <c r="A408" s="87" t="s">
        <v>298</v>
      </c>
      <c r="B408" s="87" t="s">
        <v>202</v>
      </c>
      <c r="C408" s="87">
        <v>932.5</v>
      </c>
      <c r="D408" s="140"/>
      <c r="E408" s="140"/>
      <c r="F408" s="140"/>
      <c r="G408" s="140"/>
      <c r="H408" s="140"/>
      <c r="I408" s="140"/>
      <c r="J408" s="140"/>
      <c r="K408" s="140"/>
      <c r="L408" s="141"/>
      <c r="M408" s="141"/>
      <c r="N408" s="140"/>
      <c r="O408" s="140"/>
      <c r="P408" s="140"/>
      <c r="Q408" s="140"/>
    </row>
    <row r="409" spans="1:17">
      <c r="A409" s="87" t="s">
        <v>298</v>
      </c>
      <c r="B409" s="87" t="s">
        <v>203</v>
      </c>
      <c r="C409" s="87">
        <v>977.5</v>
      </c>
      <c r="D409" s="140"/>
      <c r="E409" s="140"/>
      <c r="F409" s="140"/>
      <c r="G409" s="140"/>
      <c r="H409" s="140"/>
      <c r="I409" s="140"/>
      <c r="J409" s="140"/>
      <c r="K409" s="140"/>
      <c r="L409" s="141"/>
      <c r="M409" s="141"/>
      <c r="N409" s="140"/>
      <c r="O409" s="140"/>
      <c r="P409" s="140"/>
      <c r="Q409" s="140"/>
    </row>
    <row r="410" spans="1:17">
      <c r="A410" s="87" t="s">
        <v>298</v>
      </c>
      <c r="B410" s="87" t="s">
        <v>204</v>
      </c>
      <c r="C410" s="87">
        <v>992.5</v>
      </c>
      <c r="D410" s="140"/>
      <c r="E410" s="140"/>
      <c r="F410" s="140"/>
      <c r="G410" s="140"/>
      <c r="H410" s="140"/>
      <c r="I410" s="140"/>
      <c r="J410" s="140"/>
      <c r="K410" s="140"/>
      <c r="L410" s="141"/>
      <c r="M410" s="141"/>
      <c r="N410" s="140"/>
      <c r="O410" s="140"/>
      <c r="P410" s="140"/>
      <c r="Q410" s="140"/>
    </row>
    <row r="411" spans="1:17">
      <c r="A411" s="87" t="s">
        <v>298</v>
      </c>
      <c r="B411" s="87" t="s">
        <v>205</v>
      </c>
      <c r="C411" s="87">
        <v>997.5</v>
      </c>
      <c r="D411" s="140"/>
      <c r="E411" s="140"/>
      <c r="F411" s="140"/>
      <c r="G411" s="140"/>
      <c r="H411" s="140"/>
      <c r="I411" s="140"/>
      <c r="J411" s="140"/>
      <c r="K411" s="140"/>
      <c r="L411" s="141"/>
      <c r="M411" s="141"/>
      <c r="N411" s="140"/>
      <c r="O411" s="140"/>
      <c r="P411" s="140"/>
      <c r="Q411" s="140"/>
    </row>
    <row r="412" spans="1:17">
      <c r="A412" s="87" t="s">
        <v>298</v>
      </c>
      <c r="B412" s="87" t="s">
        <v>206</v>
      </c>
      <c r="C412" s="87">
        <v>390</v>
      </c>
      <c r="D412" s="140"/>
      <c r="E412" s="140"/>
      <c r="F412" s="140"/>
      <c r="G412" s="140"/>
      <c r="H412" s="140"/>
      <c r="I412" s="140"/>
      <c r="J412" s="140"/>
      <c r="K412" s="140"/>
      <c r="L412" s="141"/>
      <c r="M412" s="141"/>
      <c r="N412" s="140"/>
      <c r="O412" s="140"/>
      <c r="P412" s="140"/>
      <c r="Q412" s="140"/>
    </row>
    <row r="413" spans="1:17">
      <c r="A413" s="87" t="s">
        <v>298</v>
      </c>
      <c r="B413" s="87" t="s">
        <v>207</v>
      </c>
      <c r="C413" s="87">
        <v>797.5</v>
      </c>
      <c r="D413" s="140"/>
      <c r="E413" s="140"/>
      <c r="F413" s="140"/>
      <c r="G413" s="140"/>
      <c r="H413" s="140"/>
      <c r="I413" s="140"/>
      <c r="J413" s="140"/>
      <c r="K413" s="140"/>
      <c r="L413" s="141"/>
      <c r="M413" s="141"/>
      <c r="N413" s="140"/>
      <c r="O413" s="140"/>
      <c r="P413" s="140"/>
      <c r="Q413" s="140"/>
    </row>
    <row r="414" spans="1:17">
      <c r="A414" s="87" t="s">
        <v>298</v>
      </c>
      <c r="B414" s="87" t="s">
        <v>208</v>
      </c>
      <c r="C414" s="87">
        <v>932.5</v>
      </c>
      <c r="D414" s="140"/>
      <c r="E414" s="140"/>
      <c r="F414" s="140"/>
      <c r="G414" s="140"/>
      <c r="H414" s="140"/>
      <c r="I414" s="140"/>
      <c r="J414" s="140"/>
      <c r="K414" s="140"/>
      <c r="L414" s="141"/>
      <c r="M414" s="141"/>
      <c r="N414" s="140"/>
      <c r="O414" s="140"/>
      <c r="P414" s="140"/>
      <c r="Q414" s="140"/>
    </row>
    <row r="415" spans="1:17">
      <c r="A415" s="87" t="s">
        <v>298</v>
      </c>
      <c r="B415" s="87" t="s">
        <v>209</v>
      </c>
      <c r="C415" s="87">
        <v>977.5</v>
      </c>
      <c r="D415" s="140"/>
      <c r="E415" s="140"/>
      <c r="F415" s="140"/>
      <c r="G415" s="140"/>
      <c r="H415" s="140"/>
      <c r="I415" s="140"/>
      <c r="J415" s="140"/>
      <c r="K415" s="140"/>
      <c r="L415" s="141"/>
      <c r="M415" s="141"/>
      <c r="N415" s="140"/>
      <c r="O415" s="140"/>
      <c r="P415" s="140"/>
      <c r="Q415" s="140"/>
    </row>
    <row r="416" spans="1:17">
      <c r="A416" s="87" t="s">
        <v>298</v>
      </c>
      <c r="B416" s="87" t="s">
        <v>210</v>
      </c>
      <c r="C416" s="87">
        <v>992.5</v>
      </c>
      <c r="D416" s="140"/>
      <c r="E416" s="140"/>
      <c r="F416" s="140"/>
      <c r="G416" s="140"/>
      <c r="H416" s="140"/>
      <c r="I416" s="140"/>
      <c r="J416" s="140"/>
      <c r="K416" s="140"/>
      <c r="L416" s="141"/>
      <c r="M416" s="141"/>
      <c r="N416" s="140"/>
      <c r="O416" s="140"/>
      <c r="P416" s="140"/>
      <c r="Q416" s="140"/>
    </row>
    <row r="417" spans="1:17">
      <c r="A417" s="87" t="s">
        <v>298</v>
      </c>
      <c r="B417" s="87" t="s">
        <v>211</v>
      </c>
      <c r="C417" s="87">
        <v>997.5</v>
      </c>
      <c r="D417" s="140"/>
      <c r="E417" s="140"/>
      <c r="F417" s="140"/>
      <c r="G417" s="140"/>
      <c r="H417" s="140"/>
      <c r="I417" s="140"/>
      <c r="J417" s="140"/>
      <c r="K417" s="140"/>
      <c r="L417" s="141"/>
      <c r="M417" s="141"/>
      <c r="N417" s="140"/>
      <c r="O417" s="140"/>
      <c r="P417" s="140"/>
      <c r="Q417" s="140"/>
    </row>
    <row r="418" spans="1:17">
      <c r="A418" s="87" t="s">
        <v>298</v>
      </c>
      <c r="B418" s="87" t="s">
        <v>216</v>
      </c>
      <c r="C418" s="87">
        <v>730</v>
      </c>
      <c r="D418" s="140"/>
      <c r="E418" s="140"/>
      <c r="F418" s="140"/>
      <c r="G418" s="140"/>
      <c r="H418" s="140"/>
      <c r="I418" s="140"/>
      <c r="J418" s="140"/>
      <c r="K418" s="140"/>
      <c r="L418" s="141"/>
      <c r="M418" s="141"/>
      <c r="N418" s="140"/>
      <c r="O418" s="140"/>
      <c r="P418" s="140"/>
      <c r="Q418" s="140"/>
    </row>
    <row r="419" spans="1:17">
      <c r="A419" s="87" t="s">
        <v>298</v>
      </c>
      <c r="B419" s="87" t="s">
        <v>217</v>
      </c>
      <c r="C419" s="87">
        <v>910</v>
      </c>
      <c r="D419" s="140"/>
      <c r="E419" s="140"/>
      <c r="F419" s="140"/>
      <c r="G419" s="140"/>
      <c r="H419" s="140"/>
      <c r="I419" s="140"/>
      <c r="J419" s="140"/>
      <c r="K419" s="140"/>
      <c r="L419" s="141"/>
      <c r="M419" s="141"/>
      <c r="N419" s="140"/>
      <c r="O419" s="140"/>
      <c r="P419" s="140"/>
      <c r="Q419" s="140"/>
    </row>
    <row r="420" spans="1:17">
      <c r="A420" s="87" t="s">
        <v>298</v>
      </c>
      <c r="B420" s="87" t="s">
        <v>218</v>
      </c>
      <c r="C420" s="87">
        <v>970</v>
      </c>
      <c r="D420" s="140"/>
      <c r="E420" s="140"/>
      <c r="F420" s="140"/>
      <c r="G420" s="140"/>
      <c r="H420" s="140"/>
      <c r="I420" s="140"/>
      <c r="J420" s="140"/>
      <c r="K420" s="140"/>
      <c r="L420" s="141"/>
      <c r="M420" s="141"/>
      <c r="N420" s="140"/>
      <c r="O420" s="140"/>
      <c r="P420" s="140"/>
      <c r="Q420" s="140"/>
    </row>
    <row r="421" spans="1:17">
      <c r="A421" s="87" t="s">
        <v>298</v>
      </c>
      <c r="B421" s="87" t="s">
        <v>219</v>
      </c>
      <c r="C421" s="87">
        <v>990</v>
      </c>
      <c r="D421" s="140"/>
      <c r="E421" s="140"/>
      <c r="F421" s="140"/>
      <c r="G421" s="140"/>
      <c r="H421" s="140"/>
      <c r="I421" s="140"/>
      <c r="J421" s="140"/>
      <c r="K421" s="140"/>
      <c r="L421" s="141"/>
      <c r="M421" s="141"/>
      <c r="N421" s="140"/>
      <c r="O421" s="140"/>
      <c r="P421" s="140"/>
      <c r="Q421" s="140"/>
    </row>
    <row r="422" spans="1:17">
      <c r="A422" s="87" t="s">
        <v>298</v>
      </c>
      <c r="B422" s="87" t="s">
        <v>220</v>
      </c>
      <c r="C422" s="87">
        <v>395</v>
      </c>
      <c r="D422" s="140"/>
      <c r="E422" s="140"/>
      <c r="F422" s="140"/>
      <c r="G422" s="140"/>
      <c r="H422" s="140"/>
      <c r="I422" s="140"/>
      <c r="J422" s="140"/>
      <c r="K422" s="140"/>
      <c r="L422" s="141"/>
      <c r="M422" s="141"/>
      <c r="N422" s="140"/>
      <c r="O422" s="140"/>
      <c r="P422" s="140"/>
      <c r="Q422" s="140"/>
    </row>
    <row r="423" spans="1:17">
      <c r="A423" s="87" t="s">
        <v>299</v>
      </c>
      <c r="B423" s="87" t="s">
        <v>221</v>
      </c>
      <c r="C423" s="87">
        <v>797.5</v>
      </c>
      <c r="D423" s="140"/>
      <c r="E423" s="140"/>
      <c r="F423" s="140"/>
      <c r="G423" s="140"/>
      <c r="H423" s="140"/>
      <c r="I423" s="140"/>
      <c r="J423" s="140"/>
      <c r="K423" s="140"/>
      <c r="L423" s="141"/>
      <c r="M423" s="141"/>
      <c r="N423" s="140"/>
      <c r="O423" s="140"/>
      <c r="P423" s="140"/>
      <c r="Q423" s="140"/>
    </row>
    <row r="424" spans="1:17">
      <c r="A424" s="87" t="s">
        <v>299</v>
      </c>
      <c r="B424" s="87" t="s">
        <v>222</v>
      </c>
      <c r="C424" s="87">
        <v>932.5</v>
      </c>
      <c r="D424" s="140"/>
      <c r="E424" s="140"/>
      <c r="F424" s="140"/>
      <c r="G424" s="140"/>
      <c r="H424" s="140"/>
      <c r="I424" s="140"/>
      <c r="J424" s="140"/>
      <c r="K424" s="140"/>
      <c r="L424" s="141"/>
      <c r="M424" s="141"/>
      <c r="N424" s="140"/>
      <c r="O424" s="140"/>
      <c r="P424" s="140"/>
      <c r="Q424" s="140"/>
    </row>
    <row r="425" spans="1:17">
      <c r="A425" s="87" t="s">
        <v>299</v>
      </c>
      <c r="B425" s="87" t="s">
        <v>223</v>
      </c>
      <c r="C425" s="87">
        <v>977.5</v>
      </c>
      <c r="D425" s="140"/>
      <c r="E425" s="140"/>
      <c r="F425" s="140"/>
      <c r="G425" s="140"/>
      <c r="H425" s="140"/>
      <c r="I425" s="140"/>
      <c r="J425" s="140"/>
      <c r="K425" s="140"/>
      <c r="L425" s="141"/>
      <c r="M425" s="141"/>
      <c r="N425" s="140"/>
      <c r="O425" s="140"/>
      <c r="P425" s="140"/>
      <c r="Q425" s="140"/>
    </row>
    <row r="426" spans="1:17">
      <c r="A426" s="87" t="s">
        <v>299</v>
      </c>
      <c r="B426" s="87" t="s">
        <v>224</v>
      </c>
      <c r="C426" s="87">
        <v>992.5</v>
      </c>
      <c r="D426" s="140"/>
      <c r="E426" s="140"/>
      <c r="F426" s="140"/>
      <c r="G426" s="140"/>
      <c r="H426" s="140"/>
      <c r="I426" s="140"/>
      <c r="J426" s="140"/>
      <c r="K426" s="140"/>
      <c r="L426" s="141"/>
      <c r="M426" s="141"/>
      <c r="N426" s="140"/>
      <c r="O426" s="140"/>
      <c r="P426" s="140"/>
      <c r="Q426" s="140"/>
    </row>
    <row r="427" spans="1:17">
      <c r="A427" s="87" t="s">
        <v>299</v>
      </c>
      <c r="B427" s="87" t="s">
        <v>225</v>
      </c>
      <c r="C427" s="87">
        <v>997.5</v>
      </c>
      <c r="D427" s="140"/>
      <c r="E427" s="140"/>
      <c r="F427" s="140"/>
      <c r="G427" s="140"/>
      <c r="H427" s="140"/>
      <c r="I427" s="140"/>
      <c r="J427" s="140"/>
      <c r="K427" s="140"/>
      <c r="L427" s="141"/>
      <c r="M427" s="141"/>
      <c r="N427" s="140"/>
      <c r="O427" s="140"/>
      <c r="P427" s="140"/>
      <c r="Q427" s="140"/>
    </row>
    <row r="428" spans="1:17">
      <c r="A428" s="87" t="s">
        <v>299</v>
      </c>
      <c r="B428" s="87" t="s">
        <v>226</v>
      </c>
      <c r="C428" s="87">
        <v>390</v>
      </c>
      <c r="D428" s="140"/>
      <c r="E428" s="140"/>
      <c r="F428" s="140"/>
      <c r="G428" s="140"/>
      <c r="H428" s="140"/>
      <c r="I428" s="140"/>
      <c r="J428" s="140"/>
      <c r="K428" s="140"/>
      <c r="L428" s="141"/>
      <c r="M428" s="141"/>
      <c r="N428" s="140"/>
      <c r="O428" s="140"/>
      <c r="P428" s="140"/>
      <c r="Q428" s="140"/>
    </row>
    <row r="429" spans="1:17">
      <c r="A429" s="87" t="s">
        <v>299</v>
      </c>
      <c r="B429" s="87" t="s">
        <v>227</v>
      </c>
      <c r="C429" s="87">
        <v>797.5</v>
      </c>
      <c r="D429" s="140"/>
      <c r="E429" s="140"/>
      <c r="F429" s="140"/>
      <c r="G429" s="140"/>
      <c r="H429" s="140"/>
      <c r="I429" s="140"/>
      <c r="J429" s="140"/>
      <c r="K429" s="140"/>
      <c r="L429" s="141"/>
      <c r="M429" s="141"/>
      <c r="N429" s="140"/>
      <c r="O429" s="140"/>
      <c r="P429" s="140"/>
      <c r="Q429" s="140"/>
    </row>
    <row r="430" spans="1:17">
      <c r="A430" s="87" t="s">
        <v>299</v>
      </c>
      <c r="B430" s="87" t="s">
        <v>228</v>
      </c>
      <c r="C430" s="87">
        <v>932.5</v>
      </c>
      <c r="D430" s="140"/>
      <c r="E430" s="140"/>
      <c r="F430" s="140"/>
      <c r="G430" s="140"/>
      <c r="H430" s="140"/>
      <c r="I430" s="140"/>
      <c r="J430" s="140"/>
      <c r="K430" s="140"/>
      <c r="L430" s="141"/>
      <c r="M430" s="141"/>
      <c r="N430" s="140"/>
      <c r="O430" s="140"/>
      <c r="P430" s="140"/>
      <c r="Q430" s="140"/>
    </row>
    <row r="431" spans="1:17">
      <c r="A431" s="87" t="s">
        <v>299</v>
      </c>
      <c r="B431" s="87" t="s">
        <v>229</v>
      </c>
      <c r="C431" s="87">
        <v>977.5</v>
      </c>
      <c r="D431" s="140"/>
      <c r="E431" s="140"/>
      <c r="F431" s="140"/>
      <c r="G431" s="140"/>
      <c r="H431" s="140"/>
      <c r="I431" s="140"/>
      <c r="J431" s="140"/>
      <c r="K431" s="140"/>
      <c r="L431" s="141"/>
      <c r="M431" s="141"/>
      <c r="N431" s="140"/>
      <c r="O431" s="140"/>
      <c r="P431" s="140"/>
      <c r="Q431" s="140"/>
    </row>
    <row r="432" spans="1:17">
      <c r="A432" s="87" t="s">
        <v>299</v>
      </c>
      <c r="B432" s="87" t="s">
        <v>230</v>
      </c>
      <c r="C432" s="87">
        <v>992.5</v>
      </c>
      <c r="D432" s="140"/>
      <c r="E432" s="140"/>
      <c r="F432" s="140"/>
      <c r="G432" s="140"/>
      <c r="H432" s="140"/>
      <c r="I432" s="140"/>
      <c r="J432" s="140"/>
      <c r="K432" s="140"/>
      <c r="L432" s="141"/>
      <c r="M432" s="141"/>
      <c r="N432" s="140"/>
      <c r="O432" s="140"/>
      <c r="P432" s="140"/>
      <c r="Q432" s="140"/>
    </row>
    <row r="433" spans="1:17">
      <c r="A433" s="87" t="s">
        <v>299</v>
      </c>
      <c r="B433" s="87" t="s">
        <v>231</v>
      </c>
      <c r="C433" s="87">
        <v>997.5</v>
      </c>
      <c r="D433" s="140"/>
      <c r="E433" s="140"/>
      <c r="F433" s="140"/>
      <c r="G433" s="140"/>
      <c r="H433" s="140"/>
      <c r="I433" s="140"/>
      <c r="J433" s="140"/>
      <c r="K433" s="140"/>
      <c r="L433" s="141"/>
      <c r="M433" s="141"/>
      <c r="N433" s="140"/>
      <c r="O433" s="140"/>
      <c r="P433" s="140"/>
      <c r="Q433" s="140"/>
    </row>
    <row r="434" spans="1:17">
      <c r="A434" s="87" t="s">
        <v>299</v>
      </c>
      <c r="B434" s="87" t="s">
        <v>236</v>
      </c>
      <c r="C434" s="87">
        <v>730</v>
      </c>
      <c r="D434" s="140"/>
      <c r="E434" s="140"/>
      <c r="F434" s="140"/>
      <c r="G434" s="140"/>
      <c r="H434" s="140"/>
      <c r="I434" s="140"/>
      <c r="J434" s="140"/>
      <c r="K434" s="140"/>
      <c r="L434" s="141"/>
      <c r="M434" s="141"/>
      <c r="N434" s="140"/>
      <c r="O434" s="140"/>
      <c r="P434" s="140"/>
      <c r="Q434" s="140"/>
    </row>
    <row r="435" spans="1:17">
      <c r="A435" s="87" t="s">
        <v>299</v>
      </c>
      <c r="B435" s="87" t="s">
        <v>237</v>
      </c>
      <c r="C435" s="87">
        <v>910</v>
      </c>
      <c r="D435" s="140"/>
      <c r="E435" s="140"/>
      <c r="F435" s="140"/>
      <c r="G435" s="140"/>
      <c r="H435" s="140"/>
      <c r="I435" s="140"/>
      <c r="J435" s="140"/>
      <c r="K435" s="140"/>
      <c r="L435" s="141"/>
      <c r="M435" s="141"/>
      <c r="N435" s="140"/>
      <c r="O435" s="140"/>
      <c r="P435" s="140"/>
      <c r="Q435" s="140"/>
    </row>
    <row r="436" spans="1:17">
      <c r="A436" s="87" t="s">
        <v>299</v>
      </c>
      <c r="B436" s="87" t="s">
        <v>238</v>
      </c>
      <c r="C436" s="87">
        <v>970</v>
      </c>
      <c r="D436" s="140"/>
      <c r="E436" s="140"/>
      <c r="F436" s="140"/>
      <c r="G436" s="140"/>
      <c r="H436" s="140"/>
      <c r="I436" s="140"/>
      <c r="J436" s="140"/>
      <c r="K436" s="140"/>
      <c r="L436" s="141"/>
      <c r="M436" s="141"/>
      <c r="N436" s="140"/>
      <c r="O436" s="140"/>
      <c r="P436" s="140"/>
      <c r="Q436" s="140"/>
    </row>
    <row r="437" spans="1:17">
      <c r="A437" s="87" t="s">
        <v>299</v>
      </c>
      <c r="B437" s="87" t="s">
        <v>239</v>
      </c>
      <c r="C437" s="87">
        <v>990</v>
      </c>
      <c r="D437" s="140"/>
      <c r="E437" s="140"/>
      <c r="F437" s="140"/>
      <c r="G437" s="140"/>
      <c r="H437" s="140"/>
      <c r="I437" s="140"/>
      <c r="J437" s="140"/>
      <c r="K437" s="140"/>
      <c r="L437" s="141"/>
      <c r="M437" s="141"/>
      <c r="N437" s="140"/>
      <c r="O437" s="140"/>
      <c r="P437" s="140"/>
      <c r="Q437" s="140"/>
    </row>
    <row r="438" spans="1:17">
      <c r="A438" s="87" t="s">
        <v>299</v>
      </c>
      <c r="B438" s="87" t="s">
        <v>240</v>
      </c>
      <c r="C438" s="87">
        <v>395</v>
      </c>
      <c r="D438" s="140"/>
      <c r="E438" s="140"/>
      <c r="F438" s="140"/>
      <c r="G438" s="140"/>
      <c r="H438" s="140"/>
      <c r="I438" s="140"/>
      <c r="J438" s="140"/>
      <c r="K438" s="140"/>
      <c r="L438" s="141"/>
      <c r="M438" s="141"/>
      <c r="N438" s="140"/>
      <c r="O438" s="140"/>
      <c r="P438" s="140"/>
      <c r="Q438" s="140"/>
    </row>
    <row r="439" spans="1:17">
      <c r="A439" s="87" t="s">
        <v>299</v>
      </c>
      <c r="B439" s="87" t="s">
        <v>241</v>
      </c>
      <c r="C439" s="87">
        <v>797.5</v>
      </c>
      <c r="D439" s="140"/>
      <c r="E439" s="140"/>
      <c r="F439" s="140"/>
      <c r="G439" s="140"/>
      <c r="H439" s="140"/>
      <c r="I439" s="140"/>
      <c r="J439" s="140"/>
      <c r="K439" s="140"/>
      <c r="L439" s="141"/>
      <c r="M439" s="141"/>
      <c r="N439" s="140"/>
      <c r="O439" s="140"/>
      <c r="P439" s="140"/>
      <c r="Q439" s="140"/>
    </row>
    <row r="440" spans="1:17">
      <c r="A440" s="87" t="s">
        <v>299</v>
      </c>
      <c r="B440" s="87" t="s">
        <v>242</v>
      </c>
      <c r="C440" s="87">
        <v>932.5</v>
      </c>
      <c r="D440" s="140"/>
      <c r="E440" s="140"/>
      <c r="F440" s="140"/>
      <c r="G440" s="140"/>
      <c r="H440" s="140"/>
      <c r="I440" s="140"/>
      <c r="J440" s="140"/>
      <c r="K440" s="140"/>
      <c r="L440" s="141"/>
      <c r="M440" s="141"/>
      <c r="N440" s="140"/>
      <c r="O440" s="140"/>
      <c r="P440" s="140"/>
      <c r="Q440" s="140"/>
    </row>
    <row r="441" spans="1:17">
      <c r="A441" s="87" t="s">
        <v>299</v>
      </c>
      <c r="B441" s="87" t="s">
        <v>243</v>
      </c>
      <c r="C441" s="87">
        <v>977.5</v>
      </c>
      <c r="D441" s="140"/>
      <c r="E441" s="140"/>
      <c r="F441" s="140"/>
      <c r="G441" s="140"/>
      <c r="H441" s="140"/>
      <c r="I441" s="140"/>
      <c r="J441" s="140"/>
      <c r="K441" s="140"/>
      <c r="L441" s="141"/>
      <c r="M441" s="141"/>
      <c r="N441" s="140"/>
      <c r="O441" s="140"/>
      <c r="P441" s="140"/>
      <c r="Q441" s="140"/>
    </row>
    <row r="442" spans="1:17">
      <c r="A442" s="87" t="s">
        <v>299</v>
      </c>
      <c r="B442" s="87" t="s">
        <v>244</v>
      </c>
      <c r="C442" s="87">
        <v>992.5</v>
      </c>
      <c r="D442" s="140"/>
      <c r="E442" s="140"/>
      <c r="F442" s="140"/>
      <c r="G442" s="140"/>
      <c r="H442" s="140"/>
      <c r="I442" s="140"/>
      <c r="J442" s="140"/>
      <c r="K442" s="140"/>
      <c r="L442" s="141"/>
      <c r="M442" s="141"/>
      <c r="N442" s="140"/>
      <c r="O442" s="140"/>
      <c r="P442" s="140"/>
      <c r="Q442" s="140"/>
    </row>
    <row r="443" spans="1:17">
      <c r="A443" s="87" t="s">
        <v>299</v>
      </c>
      <c r="B443" s="87" t="s">
        <v>245</v>
      </c>
      <c r="C443" s="87">
        <v>997.5</v>
      </c>
      <c r="D443" s="140"/>
      <c r="E443" s="140"/>
      <c r="F443" s="140"/>
      <c r="G443" s="140"/>
      <c r="H443" s="140"/>
      <c r="I443" s="140"/>
      <c r="J443" s="140"/>
      <c r="K443" s="140"/>
      <c r="L443" s="141"/>
      <c r="M443" s="141"/>
      <c r="N443" s="140"/>
      <c r="O443" s="140"/>
      <c r="P443" s="140"/>
      <c r="Q443" s="140"/>
    </row>
    <row r="444" spans="1:17">
      <c r="A444" s="87" t="s">
        <v>299</v>
      </c>
      <c r="B444" s="87" t="s">
        <v>246</v>
      </c>
      <c r="C444" s="87">
        <v>390</v>
      </c>
      <c r="D444" s="140"/>
      <c r="E444" s="140"/>
      <c r="F444" s="140"/>
      <c r="G444" s="140"/>
      <c r="H444" s="140"/>
      <c r="I444" s="140"/>
      <c r="J444" s="140"/>
      <c r="K444" s="140"/>
      <c r="L444" s="141"/>
      <c r="M444" s="141"/>
      <c r="N444" s="140"/>
      <c r="O444" s="140"/>
      <c r="P444" s="140"/>
      <c r="Q444" s="140"/>
    </row>
    <row r="445" spans="1:17">
      <c r="A445" s="87" t="s">
        <v>299</v>
      </c>
      <c r="B445" s="87" t="s">
        <v>247</v>
      </c>
      <c r="C445" s="87">
        <v>797.5</v>
      </c>
      <c r="D445" s="140"/>
      <c r="E445" s="140"/>
      <c r="F445" s="140"/>
      <c r="G445" s="140"/>
      <c r="H445" s="140"/>
      <c r="I445" s="140"/>
      <c r="J445" s="140"/>
      <c r="K445" s="140"/>
      <c r="L445" s="141"/>
      <c r="M445" s="141"/>
      <c r="N445" s="140"/>
      <c r="O445" s="140"/>
      <c r="P445" s="140"/>
      <c r="Q445" s="140"/>
    </row>
    <row r="446" spans="1:17">
      <c r="A446" s="87" t="s">
        <v>299</v>
      </c>
      <c r="B446" s="87" t="s">
        <v>248</v>
      </c>
      <c r="C446" s="87">
        <v>932.5</v>
      </c>
      <c r="D446" s="140"/>
      <c r="E446" s="140"/>
      <c r="F446" s="140"/>
      <c r="G446" s="140"/>
      <c r="H446" s="140"/>
      <c r="I446" s="140"/>
      <c r="J446" s="140"/>
      <c r="K446" s="140"/>
      <c r="L446" s="141"/>
      <c r="M446" s="141"/>
      <c r="N446" s="140"/>
      <c r="O446" s="140"/>
      <c r="P446" s="140"/>
      <c r="Q446" s="140"/>
    </row>
    <row r="447" spans="1:17">
      <c r="A447" s="87" t="s">
        <v>299</v>
      </c>
      <c r="B447" s="87" t="s">
        <v>249</v>
      </c>
      <c r="C447" s="87">
        <v>977.5</v>
      </c>
      <c r="D447" s="140"/>
      <c r="E447" s="140"/>
      <c r="F447" s="140"/>
      <c r="G447" s="140"/>
      <c r="H447" s="140"/>
      <c r="I447" s="140"/>
      <c r="J447" s="140"/>
      <c r="K447" s="140"/>
      <c r="L447" s="141"/>
      <c r="M447" s="141"/>
      <c r="N447" s="140"/>
      <c r="O447" s="140"/>
      <c r="P447" s="140"/>
      <c r="Q447" s="140"/>
    </row>
    <row r="448" spans="1:17">
      <c r="A448" s="87" t="s">
        <v>299</v>
      </c>
      <c r="B448" s="87" t="s">
        <v>250</v>
      </c>
      <c r="C448" s="87">
        <v>992.5</v>
      </c>
      <c r="D448" s="140"/>
      <c r="E448" s="140"/>
      <c r="F448" s="140"/>
      <c r="G448" s="140"/>
      <c r="H448" s="140"/>
      <c r="I448" s="140"/>
      <c r="J448" s="140"/>
      <c r="K448" s="140"/>
      <c r="L448" s="141"/>
      <c r="M448" s="141"/>
      <c r="N448" s="140"/>
      <c r="O448" s="140"/>
      <c r="P448" s="140"/>
      <c r="Q448" s="140"/>
    </row>
    <row r="449" spans="1:17">
      <c r="A449" s="87" t="s">
        <v>299</v>
      </c>
      <c r="B449" s="87" t="s">
        <v>251</v>
      </c>
      <c r="C449" s="87">
        <v>997.5</v>
      </c>
      <c r="D449" s="140"/>
      <c r="E449" s="140"/>
      <c r="F449" s="140"/>
      <c r="G449" s="140"/>
      <c r="H449" s="140"/>
      <c r="I449" s="140"/>
      <c r="J449" s="140"/>
      <c r="K449" s="140"/>
      <c r="L449" s="141"/>
      <c r="M449" s="141"/>
      <c r="N449" s="140"/>
      <c r="O449" s="140"/>
      <c r="P449" s="140"/>
      <c r="Q449" s="140"/>
    </row>
    <row r="450" spans="1:17">
      <c r="A450" s="87" t="s">
        <v>299</v>
      </c>
      <c r="B450" s="87" t="s">
        <v>256</v>
      </c>
      <c r="C450" s="87">
        <v>730</v>
      </c>
      <c r="D450" s="140"/>
      <c r="E450" s="140"/>
      <c r="F450" s="140"/>
      <c r="G450" s="140"/>
      <c r="H450" s="140"/>
      <c r="I450" s="140"/>
      <c r="J450" s="140"/>
      <c r="K450" s="140"/>
      <c r="L450" s="141"/>
      <c r="M450" s="141"/>
      <c r="N450" s="140"/>
      <c r="O450" s="140"/>
      <c r="P450" s="140"/>
      <c r="Q450" s="140"/>
    </row>
    <row r="451" spans="1:17">
      <c r="A451" s="87" t="s">
        <v>299</v>
      </c>
      <c r="B451" s="87" t="s">
        <v>257</v>
      </c>
      <c r="C451" s="87">
        <v>910</v>
      </c>
      <c r="D451" s="140"/>
      <c r="E451" s="140"/>
      <c r="F451" s="140"/>
      <c r="G451" s="140"/>
      <c r="H451" s="140"/>
      <c r="I451" s="140"/>
      <c r="J451" s="140"/>
      <c r="K451" s="140"/>
      <c r="L451" s="141"/>
      <c r="M451" s="141"/>
      <c r="N451" s="140"/>
      <c r="O451" s="140"/>
      <c r="P451" s="140"/>
      <c r="Q451" s="140"/>
    </row>
    <row r="452" spans="1:17">
      <c r="A452" s="87" t="s">
        <v>299</v>
      </c>
      <c r="B452" s="87" t="s">
        <v>258</v>
      </c>
      <c r="C452" s="87">
        <v>970</v>
      </c>
      <c r="D452" s="140"/>
      <c r="E452" s="140"/>
      <c r="F452" s="140"/>
      <c r="G452" s="140"/>
      <c r="H452" s="140"/>
      <c r="I452" s="140"/>
      <c r="J452" s="140"/>
      <c r="K452" s="140"/>
      <c r="L452" s="141"/>
      <c r="M452" s="141"/>
      <c r="N452" s="140"/>
      <c r="O452" s="140"/>
      <c r="P452" s="140"/>
      <c r="Q452" s="140"/>
    </row>
    <row r="453" spans="1:17">
      <c r="A453" s="87" t="s">
        <v>299</v>
      </c>
      <c r="B453" s="87" t="s">
        <v>259</v>
      </c>
      <c r="C453" s="87">
        <v>990</v>
      </c>
      <c r="D453" s="140"/>
      <c r="E453" s="140"/>
      <c r="F453" s="140"/>
      <c r="G453" s="140"/>
      <c r="H453" s="140"/>
      <c r="I453" s="140"/>
      <c r="J453" s="140"/>
      <c r="K453" s="140"/>
      <c r="L453" s="141"/>
      <c r="M453" s="141"/>
      <c r="N453" s="140"/>
      <c r="O453" s="140"/>
      <c r="P453" s="140"/>
      <c r="Q453" s="140"/>
    </row>
    <row r="454" spans="1:17">
      <c r="A454" s="87" t="s">
        <v>299</v>
      </c>
      <c r="B454" s="87" t="s">
        <v>260</v>
      </c>
      <c r="C454" s="87">
        <v>395</v>
      </c>
      <c r="D454" s="140"/>
      <c r="E454" s="140"/>
      <c r="F454" s="140"/>
      <c r="G454" s="140"/>
      <c r="H454" s="140"/>
      <c r="I454" s="140"/>
      <c r="J454" s="140"/>
      <c r="K454" s="140"/>
      <c r="L454" s="141"/>
      <c r="M454" s="141"/>
      <c r="N454" s="140"/>
      <c r="O454" s="140"/>
      <c r="P454" s="140"/>
      <c r="Q454" s="140"/>
    </row>
    <row r="455" spans="1:17">
      <c r="A455" s="87" t="s">
        <v>299</v>
      </c>
      <c r="B455" s="87" t="s">
        <v>261</v>
      </c>
      <c r="C455" s="87">
        <v>797.5</v>
      </c>
      <c r="D455" s="140"/>
      <c r="E455" s="140"/>
      <c r="F455" s="140"/>
      <c r="G455" s="140"/>
      <c r="H455" s="140"/>
      <c r="I455" s="140"/>
      <c r="J455" s="140"/>
      <c r="K455" s="140"/>
      <c r="L455" s="141"/>
      <c r="M455" s="141"/>
      <c r="N455" s="140"/>
      <c r="O455" s="140"/>
      <c r="P455" s="140"/>
      <c r="Q455" s="140"/>
    </row>
    <row r="456" spans="1:17">
      <c r="A456" s="87" t="s">
        <v>299</v>
      </c>
      <c r="B456" s="87" t="s">
        <v>262</v>
      </c>
      <c r="C456" s="87">
        <v>932.5</v>
      </c>
      <c r="D456" s="140"/>
      <c r="E456" s="140"/>
      <c r="F456" s="140"/>
      <c r="G456" s="140"/>
      <c r="H456" s="140"/>
      <c r="I456" s="140"/>
      <c r="J456" s="140"/>
      <c r="K456" s="140"/>
      <c r="L456" s="141"/>
      <c r="M456" s="141"/>
      <c r="N456" s="140"/>
      <c r="O456" s="140"/>
      <c r="P456" s="140"/>
      <c r="Q456" s="140"/>
    </row>
    <row r="457" spans="1:17">
      <c r="A457" s="87" t="s">
        <v>299</v>
      </c>
      <c r="B457" s="87" t="s">
        <v>263</v>
      </c>
      <c r="C457" s="87">
        <v>977.5</v>
      </c>
      <c r="D457" s="140"/>
      <c r="E457" s="140"/>
      <c r="F457" s="140"/>
      <c r="G457" s="140"/>
      <c r="H457" s="140"/>
      <c r="I457" s="140"/>
      <c r="J457" s="140"/>
      <c r="K457" s="140"/>
      <c r="L457" s="141"/>
      <c r="M457" s="141"/>
      <c r="N457" s="140"/>
      <c r="O457" s="140"/>
      <c r="P457" s="140"/>
      <c r="Q457" s="140"/>
    </row>
    <row r="458" spans="1:17">
      <c r="A458" s="87" t="s">
        <v>299</v>
      </c>
      <c r="B458" s="87" t="s">
        <v>264</v>
      </c>
      <c r="C458" s="87">
        <v>992.5</v>
      </c>
      <c r="D458" s="140"/>
      <c r="E458" s="140"/>
      <c r="F458" s="140"/>
      <c r="G458" s="140"/>
      <c r="H458" s="140"/>
      <c r="I458" s="140"/>
      <c r="J458" s="140"/>
      <c r="K458" s="140"/>
      <c r="L458" s="141"/>
      <c r="M458" s="141"/>
      <c r="N458" s="140"/>
      <c r="O458" s="140"/>
      <c r="P458" s="140"/>
      <c r="Q458" s="140"/>
    </row>
    <row r="459" spans="1:17">
      <c r="A459" s="87" t="s">
        <v>299</v>
      </c>
      <c r="B459" s="87" t="s">
        <v>265</v>
      </c>
      <c r="C459" s="87">
        <v>997.5</v>
      </c>
      <c r="D459" s="140"/>
      <c r="E459" s="140"/>
      <c r="F459" s="140"/>
      <c r="G459" s="140"/>
      <c r="H459" s="140"/>
      <c r="I459" s="140"/>
      <c r="J459" s="140"/>
      <c r="K459" s="140"/>
      <c r="L459" s="141"/>
      <c r="M459" s="141"/>
      <c r="N459" s="140"/>
      <c r="O459" s="140"/>
      <c r="P459" s="140"/>
      <c r="Q459" s="140"/>
    </row>
    <row r="460" spans="1:17">
      <c r="A460" s="87" t="s">
        <v>299</v>
      </c>
      <c r="B460" s="87" t="s">
        <v>266</v>
      </c>
      <c r="C460" s="87">
        <v>390</v>
      </c>
      <c r="D460" s="140"/>
      <c r="E460" s="140"/>
      <c r="F460" s="140"/>
      <c r="G460" s="140"/>
      <c r="H460" s="140"/>
      <c r="I460" s="140"/>
      <c r="J460" s="140"/>
      <c r="K460" s="140"/>
      <c r="L460" s="141"/>
      <c r="M460" s="141"/>
      <c r="N460" s="140"/>
      <c r="O460" s="140"/>
      <c r="P460" s="140"/>
      <c r="Q460" s="140"/>
    </row>
    <row r="461" spans="1:17">
      <c r="A461" s="87" t="s">
        <v>299</v>
      </c>
      <c r="B461" s="87" t="s">
        <v>267</v>
      </c>
      <c r="C461" s="87">
        <v>797.5</v>
      </c>
      <c r="D461" s="140"/>
      <c r="E461" s="140"/>
      <c r="F461" s="140"/>
      <c r="G461" s="140"/>
      <c r="H461" s="140"/>
      <c r="I461" s="140"/>
      <c r="J461" s="140"/>
      <c r="K461" s="140"/>
      <c r="L461" s="141"/>
      <c r="M461" s="141"/>
      <c r="N461" s="140"/>
      <c r="O461" s="140"/>
      <c r="P461" s="140"/>
      <c r="Q461" s="140"/>
    </row>
    <row r="462" spans="1:17">
      <c r="A462" s="87" t="s">
        <v>299</v>
      </c>
      <c r="B462" s="87" t="s">
        <v>268</v>
      </c>
      <c r="C462" s="87">
        <v>932.5</v>
      </c>
      <c r="D462" s="140"/>
      <c r="E462" s="140"/>
      <c r="F462" s="140"/>
      <c r="G462" s="140"/>
      <c r="H462" s="140"/>
      <c r="I462" s="140"/>
      <c r="J462" s="140"/>
      <c r="K462" s="140"/>
      <c r="L462" s="141"/>
      <c r="M462" s="141"/>
      <c r="N462" s="140"/>
      <c r="O462" s="140"/>
      <c r="P462" s="140"/>
      <c r="Q462" s="140"/>
    </row>
    <row r="463" spans="1:17">
      <c r="A463" s="87" t="s">
        <v>299</v>
      </c>
      <c r="B463" s="87" t="s">
        <v>269</v>
      </c>
      <c r="C463" s="87">
        <v>977.5</v>
      </c>
      <c r="D463" s="140"/>
      <c r="E463" s="140"/>
      <c r="F463" s="140"/>
      <c r="G463" s="140"/>
      <c r="H463" s="140"/>
      <c r="I463" s="140"/>
      <c r="J463" s="140"/>
      <c r="K463" s="140"/>
      <c r="L463" s="141"/>
      <c r="M463" s="141"/>
      <c r="N463" s="140"/>
      <c r="O463" s="140"/>
      <c r="P463" s="140"/>
      <c r="Q463" s="140"/>
    </row>
    <row r="464" spans="1:17">
      <c r="A464" s="87" t="s">
        <v>299</v>
      </c>
      <c r="B464" s="87" t="s">
        <v>270</v>
      </c>
      <c r="C464" s="87">
        <v>992.5</v>
      </c>
      <c r="D464" s="140"/>
      <c r="E464" s="140"/>
      <c r="F464" s="140"/>
      <c r="G464" s="140"/>
      <c r="H464" s="140"/>
      <c r="I464" s="140"/>
      <c r="J464" s="140"/>
      <c r="K464" s="140"/>
      <c r="L464" s="141"/>
      <c r="M464" s="141"/>
      <c r="N464" s="140"/>
      <c r="O464" s="140"/>
      <c r="P464" s="140"/>
      <c r="Q464" s="140"/>
    </row>
    <row r="465" spans="1:17">
      <c r="A465" s="87" t="s">
        <v>299</v>
      </c>
      <c r="B465" s="87" t="s">
        <v>271</v>
      </c>
      <c r="C465" s="87">
        <v>997.5</v>
      </c>
      <c r="D465" s="140"/>
      <c r="E465" s="140"/>
      <c r="F465" s="140"/>
      <c r="G465" s="140"/>
      <c r="H465" s="140"/>
      <c r="I465" s="140"/>
      <c r="J465" s="140"/>
      <c r="K465" s="140"/>
      <c r="L465" s="141"/>
      <c r="M465" s="141"/>
      <c r="N465" s="140"/>
      <c r="O465" s="140"/>
      <c r="P465" s="140"/>
      <c r="Q465" s="140"/>
    </row>
    <row r="466" spans="1:17">
      <c r="A466" s="87" t="s">
        <v>299</v>
      </c>
      <c r="B466" s="87" t="s">
        <v>276</v>
      </c>
      <c r="C466" s="87">
        <v>730</v>
      </c>
      <c r="D466" s="140"/>
      <c r="E466" s="140"/>
      <c r="F466" s="140"/>
      <c r="G466" s="140"/>
      <c r="H466" s="140"/>
      <c r="I466" s="140"/>
      <c r="J466" s="140"/>
      <c r="K466" s="140"/>
      <c r="L466" s="141"/>
      <c r="M466" s="141"/>
      <c r="N466" s="140"/>
      <c r="O466" s="140"/>
      <c r="P466" s="140"/>
      <c r="Q466" s="140"/>
    </row>
    <row r="467" spans="1:17">
      <c r="A467" s="87" t="s">
        <v>299</v>
      </c>
      <c r="B467" s="87" t="s">
        <v>277</v>
      </c>
      <c r="C467" s="87">
        <v>910</v>
      </c>
      <c r="D467" s="140"/>
      <c r="E467" s="140"/>
      <c r="F467" s="140"/>
      <c r="G467" s="140"/>
      <c r="H467" s="140"/>
      <c r="I467" s="140"/>
      <c r="J467" s="140"/>
      <c r="K467" s="140"/>
      <c r="L467" s="141"/>
      <c r="M467" s="141"/>
      <c r="N467" s="140"/>
      <c r="O467" s="140"/>
      <c r="P467" s="140"/>
      <c r="Q467" s="140"/>
    </row>
    <row r="468" spans="1:17">
      <c r="A468" s="87" t="s">
        <v>299</v>
      </c>
      <c r="B468" s="87" t="s">
        <v>278</v>
      </c>
      <c r="C468" s="87">
        <v>970</v>
      </c>
      <c r="D468" s="140"/>
      <c r="E468" s="140"/>
      <c r="F468" s="140"/>
      <c r="G468" s="140"/>
      <c r="H468" s="140"/>
      <c r="I468" s="140"/>
      <c r="J468" s="140"/>
      <c r="K468" s="140"/>
      <c r="L468" s="141"/>
      <c r="M468" s="141"/>
      <c r="N468" s="140"/>
      <c r="O468" s="140"/>
      <c r="P468" s="140"/>
      <c r="Q468" s="140"/>
    </row>
    <row r="469" spans="1:17">
      <c r="A469" s="87" t="s">
        <v>299</v>
      </c>
      <c r="B469" s="87" t="s">
        <v>279</v>
      </c>
      <c r="C469" s="87">
        <v>990</v>
      </c>
      <c r="D469" s="140"/>
      <c r="E469" s="140"/>
      <c r="F469" s="140"/>
      <c r="G469" s="140"/>
      <c r="H469" s="140"/>
      <c r="I469" s="140"/>
      <c r="J469" s="140"/>
      <c r="K469" s="140"/>
      <c r="L469" s="141"/>
      <c r="M469" s="141"/>
      <c r="N469" s="140"/>
      <c r="O469" s="140"/>
      <c r="P469" s="140"/>
      <c r="Q469" s="140"/>
    </row>
    <row r="470" spans="1:17">
      <c r="A470" s="87" t="s">
        <v>299</v>
      </c>
      <c r="B470" s="87" t="s">
        <v>280</v>
      </c>
      <c r="C470" s="87">
        <v>395</v>
      </c>
      <c r="D470" s="140"/>
      <c r="E470" s="140"/>
      <c r="F470" s="140"/>
      <c r="G470" s="140"/>
      <c r="H470" s="140"/>
      <c r="I470" s="140"/>
      <c r="J470" s="140"/>
      <c r="K470" s="140"/>
      <c r="L470" s="141"/>
      <c r="M470" s="141"/>
      <c r="N470" s="140"/>
      <c r="O470" s="140"/>
      <c r="P470" s="140"/>
      <c r="Q470" s="140"/>
    </row>
    <row r="471" spans="1:17">
      <c r="A471" s="87" t="s">
        <v>299</v>
      </c>
      <c r="B471" s="87" t="s">
        <v>281</v>
      </c>
      <c r="C471" s="87">
        <v>797.5</v>
      </c>
      <c r="D471" s="140"/>
      <c r="E471" s="140"/>
      <c r="F471" s="140"/>
      <c r="G471" s="140"/>
      <c r="H471" s="140"/>
      <c r="I471" s="140"/>
      <c r="J471" s="140"/>
      <c r="K471" s="140"/>
      <c r="L471" s="141"/>
      <c r="M471" s="141"/>
      <c r="N471" s="140"/>
      <c r="O471" s="140"/>
      <c r="P471" s="140"/>
      <c r="Q471" s="140"/>
    </row>
    <row r="472" spans="1:17">
      <c r="A472" s="87" t="s">
        <v>299</v>
      </c>
      <c r="B472" s="87" t="s">
        <v>282</v>
      </c>
      <c r="C472" s="87">
        <v>932.5</v>
      </c>
      <c r="D472" s="140"/>
      <c r="E472" s="140"/>
      <c r="F472" s="140"/>
      <c r="G472" s="140"/>
      <c r="H472" s="140"/>
      <c r="I472" s="140"/>
      <c r="J472" s="140"/>
      <c r="K472" s="140"/>
      <c r="L472" s="141"/>
      <c r="M472" s="141"/>
      <c r="N472" s="140"/>
      <c r="O472" s="140"/>
      <c r="P472" s="140"/>
      <c r="Q472" s="140"/>
    </row>
    <row r="473" spans="1:17">
      <c r="A473" s="87" t="s">
        <v>299</v>
      </c>
      <c r="B473" s="87" t="s">
        <v>283</v>
      </c>
      <c r="C473" s="87">
        <v>977.5</v>
      </c>
      <c r="D473" s="140"/>
      <c r="E473" s="140"/>
      <c r="F473" s="140"/>
      <c r="G473" s="140"/>
      <c r="H473" s="140"/>
      <c r="I473" s="140"/>
      <c r="J473" s="140"/>
      <c r="K473" s="140"/>
      <c r="L473" s="141"/>
      <c r="M473" s="141"/>
      <c r="N473" s="140"/>
      <c r="O473" s="140"/>
      <c r="P473" s="140"/>
      <c r="Q473" s="140"/>
    </row>
    <row r="474" spans="1:17">
      <c r="A474" s="87" t="s">
        <v>299</v>
      </c>
      <c r="B474" s="87" t="s">
        <v>284</v>
      </c>
      <c r="C474" s="87">
        <v>992.5</v>
      </c>
      <c r="D474" s="140"/>
      <c r="E474" s="140"/>
      <c r="F474" s="140"/>
      <c r="G474" s="140"/>
      <c r="H474" s="140"/>
      <c r="I474" s="140"/>
      <c r="J474" s="140"/>
      <c r="K474" s="140"/>
      <c r="L474" s="141"/>
      <c r="M474" s="141"/>
      <c r="N474" s="140"/>
      <c r="O474" s="140"/>
      <c r="P474" s="140"/>
      <c r="Q474" s="140"/>
    </row>
    <row r="475" spans="1:17">
      <c r="A475" s="87" t="s">
        <v>299</v>
      </c>
      <c r="B475" s="87" t="s">
        <v>285</v>
      </c>
      <c r="C475" s="87">
        <v>997.5</v>
      </c>
      <c r="D475" s="140"/>
      <c r="E475" s="140"/>
      <c r="F475" s="140"/>
      <c r="G475" s="140"/>
      <c r="H475" s="140"/>
      <c r="I475" s="140"/>
      <c r="J475" s="140"/>
      <c r="K475" s="140"/>
      <c r="L475" s="141"/>
      <c r="M475" s="141"/>
      <c r="N475" s="140"/>
      <c r="O475" s="140"/>
      <c r="P475" s="140"/>
      <c r="Q475" s="140"/>
    </row>
    <row r="476" spans="1:17">
      <c r="A476" s="87" t="s">
        <v>299</v>
      </c>
      <c r="B476" s="87" t="s">
        <v>286</v>
      </c>
      <c r="C476" s="87">
        <v>390</v>
      </c>
      <c r="D476" s="140"/>
      <c r="E476" s="140"/>
      <c r="F476" s="140"/>
      <c r="G476" s="140"/>
      <c r="H476" s="140"/>
      <c r="I476" s="140"/>
      <c r="J476" s="140"/>
      <c r="K476" s="140"/>
      <c r="L476" s="141"/>
      <c r="M476" s="141"/>
      <c r="N476" s="140"/>
      <c r="O476" s="140"/>
      <c r="P476" s="140"/>
      <c r="Q476" s="140"/>
    </row>
    <row r="477" spans="1:17">
      <c r="A477" s="87" t="s">
        <v>299</v>
      </c>
      <c r="B477" s="87" t="s">
        <v>287</v>
      </c>
      <c r="C477" s="87">
        <v>797.5</v>
      </c>
      <c r="D477" s="140"/>
      <c r="E477" s="140"/>
      <c r="F477" s="140"/>
      <c r="G477" s="140"/>
      <c r="H477" s="140"/>
      <c r="I477" s="140"/>
      <c r="J477" s="140"/>
      <c r="K477" s="140"/>
      <c r="L477" s="141"/>
      <c r="M477" s="141"/>
      <c r="N477" s="140"/>
      <c r="O477" s="140"/>
      <c r="P477" s="140"/>
      <c r="Q477" s="140"/>
    </row>
    <row r="478" spans="1:17">
      <c r="A478" s="87" t="s">
        <v>300</v>
      </c>
      <c r="B478" s="87" t="s">
        <v>288</v>
      </c>
      <c r="C478" s="87">
        <v>932.5</v>
      </c>
      <c r="D478" s="140"/>
      <c r="E478" s="140"/>
      <c r="F478" s="140"/>
      <c r="G478" s="140"/>
      <c r="H478" s="140"/>
      <c r="I478" s="140"/>
      <c r="J478" s="140"/>
      <c r="K478" s="140"/>
      <c r="L478" s="141"/>
      <c r="M478" s="141"/>
      <c r="N478" s="140"/>
      <c r="O478" s="140"/>
      <c r="P478" s="140"/>
      <c r="Q478" s="140"/>
    </row>
    <row r="479" spans="1:17">
      <c r="A479" s="87" t="s">
        <v>300</v>
      </c>
      <c r="B479" s="87" t="s">
        <v>289</v>
      </c>
      <c r="C479" s="87">
        <v>977.5</v>
      </c>
      <c r="D479" s="140"/>
      <c r="E479" s="140"/>
      <c r="F479" s="140"/>
      <c r="G479" s="140"/>
      <c r="H479" s="140"/>
      <c r="I479" s="140"/>
      <c r="J479" s="140"/>
      <c r="K479" s="140"/>
      <c r="L479" s="141"/>
      <c r="M479" s="141"/>
      <c r="N479" s="140"/>
      <c r="O479" s="140"/>
      <c r="P479" s="140"/>
      <c r="Q479" s="140"/>
    </row>
    <row r="480" spans="1:17">
      <c r="A480" s="87" t="s">
        <v>300</v>
      </c>
      <c r="B480" s="87" t="s">
        <v>290</v>
      </c>
      <c r="C480" s="87">
        <v>992.5</v>
      </c>
      <c r="D480" s="140"/>
      <c r="E480" s="140"/>
      <c r="F480" s="140"/>
      <c r="G480" s="140"/>
      <c r="H480" s="140"/>
      <c r="I480" s="140"/>
      <c r="J480" s="140"/>
      <c r="K480" s="140"/>
      <c r="L480" s="141"/>
      <c r="M480" s="141"/>
      <c r="N480" s="140"/>
      <c r="O480" s="140"/>
      <c r="P480" s="140"/>
      <c r="Q480" s="140"/>
    </row>
    <row r="481" spans="1:17">
      <c r="A481" s="87" t="s">
        <v>300</v>
      </c>
      <c r="B481" s="87" t="s">
        <v>291</v>
      </c>
      <c r="C481" s="87">
        <v>997.5</v>
      </c>
      <c r="D481" s="140"/>
      <c r="E481" s="140"/>
      <c r="F481" s="140"/>
      <c r="G481" s="140"/>
      <c r="H481" s="140"/>
      <c r="I481" s="140"/>
      <c r="J481" s="140"/>
      <c r="K481" s="140"/>
      <c r="L481" s="141"/>
      <c r="M481" s="141"/>
      <c r="N481" s="140"/>
      <c r="O481" s="140"/>
      <c r="P481" s="140"/>
      <c r="Q481" s="140"/>
    </row>
    <row r="482" spans="1:17">
      <c r="A482" s="87" t="s">
        <v>300</v>
      </c>
      <c r="B482" s="87" t="s">
        <v>296</v>
      </c>
      <c r="C482" s="87">
        <v>730</v>
      </c>
      <c r="D482" s="140"/>
      <c r="E482" s="140"/>
      <c r="F482" s="140"/>
      <c r="G482" s="140"/>
      <c r="H482" s="140"/>
      <c r="I482" s="140"/>
      <c r="J482" s="140"/>
      <c r="K482" s="140"/>
      <c r="L482" s="141"/>
      <c r="M482" s="141"/>
      <c r="N482" s="140"/>
      <c r="O482" s="140"/>
      <c r="P482" s="140"/>
      <c r="Q482" s="140"/>
    </row>
    <row r="483" spans="1:17">
      <c r="A483" s="87" t="s">
        <v>300</v>
      </c>
      <c r="B483" s="87" t="s">
        <v>297</v>
      </c>
      <c r="C483" s="87">
        <v>910</v>
      </c>
      <c r="D483" s="140"/>
      <c r="E483" s="140"/>
      <c r="F483" s="140"/>
      <c r="G483" s="140"/>
      <c r="H483" s="140"/>
      <c r="I483" s="140"/>
      <c r="J483" s="140"/>
      <c r="K483" s="140"/>
      <c r="L483" s="141"/>
      <c r="M483" s="141"/>
      <c r="N483" s="140"/>
      <c r="O483" s="140"/>
      <c r="P483" s="140"/>
      <c r="Q483" s="140"/>
    </row>
    <row r="484" spans="1:17">
      <c r="A484" s="87" t="s">
        <v>300</v>
      </c>
      <c r="B484" s="87" t="s">
        <v>298</v>
      </c>
      <c r="C484" s="87">
        <v>970</v>
      </c>
      <c r="D484" s="140"/>
      <c r="E484" s="140"/>
      <c r="F484" s="140"/>
      <c r="G484" s="140"/>
      <c r="H484" s="140"/>
      <c r="I484" s="140"/>
      <c r="J484" s="140"/>
      <c r="K484" s="140"/>
      <c r="L484" s="141"/>
      <c r="M484" s="141"/>
      <c r="N484" s="140"/>
      <c r="O484" s="140"/>
      <c r="P484" s="140"/>
      <c r="Q484" s="140"/>
    </row>
    <row r="485" spans="1:17">
      <c r="A485" s="87" t="s">
        <v>300</v>
      </c>
      <c r="B485" s="87" t="s">
        <v>299</v>
      </c>
      <c r="C485" s="87">
        <v>990</v>
      </c>
      <c r="D485" s="140"/>
      <c r="E485" s="140"/>
      <c r="F485" s="140"/>
      <c r="G485" s="140"/>
      <c r="H485" s="140"/>
      <c r="I485" s="140"/>
      <c r="J485" s="140"/>
      <c r="K485" s="140"/>
      <c r="L485" s="141"/>
      <c r="M485" s="141"/>
      <c r="N485" s="140"/>
      <c r="O485" s="140"/>
      <c r="P485" s="140"/>
      <c r="Q485" s="140"/>
    </row>
    <row r="486" spans="1:17">
      <c r="A486" s="87" t="s">
        <v>300</v>
      </c>
      <c r="B486" s="87" t="s">
        <v>300</v>
      </c>
      <c r="C486" s="87">
        <v>395</v>
      </c>
      <c r="D486" s="140"/>
      <c r="E486" s="140"/>
      <c r="F486" s="140"/>
      <c r="G486" s="140"/>
      <c r="H486" s="140"/>
      <c r="I486" s="140"/>
      <c r="J486" s="140"/>
      <c r="K486" s="140"/>
      <c r="L486" s="141"/>
      <c r="M486" s="141"/>
      <c r="N486" s="140"/>
      <c r="O486" s="140"/>
      <c r="P486" s="140"/>
      <c r="Q486" s="140"/>
    </row>
    <row r="487" spans="1:17">
      <c r="A487" s="87" t="s">
        <v>300</v>
      </c>
      <c r="B487" s="87" t="s">
        <v>301</v>
      </c>
      <c r="C487" s="87">
        <v>797.5</v>
      </c>
      <c r="D487" s="140"/>
      <c r="E487" s="140"/>
      <c r="F487" s="140"/>
      <c r="G487" s="140"/>
      <c r="H487" s="140"/>
      <c r="I487" s="140"/>
      <c r="J487" s="140"/>
      <c r="K487" s="140"/>
      <c r="L487" s="141"/>
      <c r="M487" s="141"/>
      <c r="N487" s="140"/>
      <c r="O487" s="140"/>
      <c r="P487" s="140"/>
      <c r="Q487" s="140"/>
    </row>
    <row r="488" spans="1:17">
      <c r="A488" s="87" t="s">
        <v>300</v>
      </c>
      <c r="B488" s="87" t="s">
        <v>302</v>
      </c>
      <c r="C488" s="87">
        <v>932.5</v>
      </c>
      <c r="D488" s="140"/>
      <c r="E488" s="140"/>
      <c r="F488" s="140"/>
      <c r="G488" s="140"/>
      <c r="H488" s="140"/>
      <c r="I488" s="140"/>
      <c r="J488" s="140"/>
      <c r="K488" s="140"/>
      <c r="L488" s="141"/>
      <c r="M488" s="141"/>
      <c r="N488" s="140"/>
      <c r="O488" s="140"/>
      <c r="P488" s="140"/>
      <c r="Q488" s="140"/>
    </row>
    <row r="489" spans="1:17">
      <c r="A489" s="87" t="s">
        <v>300</v>
      </c>
      <c r="B489" s="87" t="s">
        <v>303</v>
      </c>
      <c r="C489" s="87">
        <v>977.5</v>
      </c>
      <c r="D489" s="140"/>
      <c r="E489" s="140"/>
      <c r="F489" s="140"/>
      <c r="G489" s="140"/>
      <c r="H489" s="140"/>
      <c r="I489" s="140"/>
      <c r="J489" s="140"/>
      <c r="K489" s="140"/>
      <c r="L489" s="141"/>
      <c r="M489" s="141"/>
      <c r="N489" s="140"/>
      <c r="O489" s="140"/>
      <c r="P489" s="140"/>
      <c r="Q489" s="140"/>
    </row>
    <row r="490" spans="1:17">
      <c r="A490" s="87" t="s">
        <v>300</v>
      </c>
      <c r="B490" s="87" t="s">
        <v>304</v>
      </c>
      <c r="C490" s="87">
        <v>992.5</v>
      </c>
      <c r="D490" s="140"/>
      <c r="E490" s="140"/>
      <c r="F490" s="140"/>
      <c r="G490" s="140"/>
      <c r="H490" s="140"/>
      <c r="I490" s="140"/>
      <c r="J490" s="140"/>
      <c r="K490" s="140"/>
      <c r="L490" s="141"/>
      <c r="M490" s="141"/>
      <c r="N490" s="140"/>
      <c r="O490" s="140"/>
      <c r="P490" s="140"/>
      <c r="Q490" s="140"/>
    </row>
    <row r="491" spans="1:17">
      <c r="A491" s="87" t="s">
        <v>300</v>
      </c>
      <c r="B491" s="87" t="s">
        <v>305</v>
      </c>
      <c r="C491" s="87">
        <v>997.5</v>
      </c>
      <c r="D491" s="140"/>
      <c r="E491" s="140"/>
      <c r="F491" s="140"/>
      <c r="G491" s="140"/>
      <c r="H491" s="140"/>
      <c r="I491" s="140"/>
      <c r="J491" s="140"/>
      <c r="K491" s="140"/>
      <c r="L491" s="141"/>
      <c r="M491" s="141"/>
      <c r="N491" s="140"/>
      <c r="O491" s="140"/>
      <c r="P491" s="140"/>
      <c r="Q491" s="140"/>
    </row>
    <row r="492" spans="1:17">
      <c r="A492" s="87" t="s">
        <v>300</v>
      </c>
      <c r="B492" s="87" t="s">
        <v>306</v>
      </c>
      <c r="C492" s="87">
        <v>390</v>
      </c>
      <c r="D492" s="140"/>
      <c r="E492" s="140"/>
      <c r="F492" s="140"/>
      <c r="G492" s="140"/>
      <c r="H492" s="140"/>
      <c r="I492" s="140"/>
      <c r="J492" s="140"/>
      <c r="K492" s="140"/>
      <c r="L492" s="141"/>
      <c r="M492" s="141"/>
      <c r="N492" s="140"/>
      <c r="O492" s="140"/>
      <c r="P492" s="140"/>
      <c r="Q492" s="140"/>
    </row>
    <row r="493" spans="1:17">
      <c r="A493" s="87" t="s">
        <v>300</v>
      </c>
      <c r="B493" s="87" t="s">
        <v>307</v>
      </c>
      <c r="C493" s="87">
        <v>797.5</v>
      </c>
      <c r="D493" s="140"/>
      <c r="E493" s="140"/>
      <c r="F493" s="140"/>
      <c r="G493" s="140"/>
      <c r="H493" s="140"/>
      <c r="I493" s="140"/>
      <c r="J493" s="140"/>
      <c r="K493" s="140"/>
      <c r="L493" s="141"/>
      <c r="M493" s="141"/>
      <c r="N493" s="140"/>
      <c r="O493" s="140"/>
      <c r="P493" s="140"/>
      <c r="Q493" s="140"/>
    </row>
    <row r="494" spans="1:17">
      <c r="A494" s="87" t="s">
        <v>300</v>
      </c>
      <c r="B494" s="87" t="s">
        <v>308</v>
      </c>
      <c r="C494" s="87">
        <v>932.5</v>
      </c>
      <c r="D494" s="140"/>
      <c r="E494" s="140"/>
      <c r="F494" s="140"/>
      <c r="G494" s="140"/>
      <c r="H494" s="140"/>
      <c r="I494" s="140"/>
      <c r="J494" s="140"/>
      <c r="K494" s="140"/>
      <c r="L494" s="141"/>
      <c r="M494" s="141"/>
      <c r="N494" s="140"/>
      <c r="O494" s="140"/>
      <c r="P494" s="140"/>
      <c r="Q494" s="140"/>
    </row>
    <row r="495" spans="1:17">
      <c r="A495" s="87" t="s">
        <v>300</v>
      </c>
      <c r="B495" s="87" t="s">
        <v>309</v>
      </c>
      <c r="C495" s="87">
        <v>977.5</v>
      </c>
      <c r="D495" s="140"/>
      <c r="E495" s="140"/>
      <c r="F495" s="140"/>
      <c r="G495" s="140"/>
      <c r="H495" s="140"/>
      <c r="I495" s="140"/>
      <c r="J495" s="140"/>
      <c r="K495" s="140"/>
      <c r="L495" s="141"/>
      <c r="M495" s="141"/>
      <c r="N495" s="140"/>
      <c r="O495" s="140"/>
      <c r="P495" s="140"/>
      <c r="Q495" s="140"/>
    </row>
    <row r="496" spans="1:17">
      <c r="A496" s="87" t="s">
        <v>300</v>
      </c>
      <c r="B496" s="87" t="s">
        <v>310</v>
      </c>
      <c r="C496" s="87">
        <v>992.5</v>
      </c>
      <c r="D496" s="140"/>
      <c r="E496" s="140"/>
      <c r="F496" s="140"/>
      <c r="G496" s="140"/>
      <c r="H496" s="140"/>
      <c r="I496" s="140"/>
      <c r="J496" s="140"/>
      <c r="K496" s="140"/>
      <c r="L496" s="141"/>
      <c r="M496" s="141"/>
      <c r="N496" s="140"/>
      <c r="O496" s="140"/>
      <c r="P496" s="140"/>
      <c r="Q496" s="140"/>
    </row>
    <row r="497" spans="1:17">
      <c r="A497" s="87" t="s">
        <v>300</v>
      </c>
      <c r="B497" s="87" t="s">
        <v>311</v>
      </c>
      <c r="C497" s="87">
        <v>997.5</v>
      </c>
      <c r="D497" s="140"/>
      <c r="E497" s="140"/>
      <c r="F497" s="140"/>
      <c r="G497" s="140"/>
      <c r="H497" s="140"/>
      <c r="I497" s="140"/>
      <c r="J497" s="140"/>
      <c r="K497" s="140"/>
      <c r="L497" s="141"/>
      <c r="M497" s="141"/>
      <c r="N497" s="140"/>
      <c r="O497" s="140"/>
      <c r="P497" s="140"/>
      <c r="Q497" s="140"/>
    </row>
    <row r="498" spans="1:17">
      <c r="A498" s="87" t="s">
        <v>300</v>
      </c>
      <c r="B498" s="87" t="s">
        <v>316</v>
      </c>
      <c r="C498" s="87">
        <v>730</v>
      </c>
      <c r="D498" s="140"/>
      <c r="E498" s="140"/>
      <c r="F498" s="140"/>
      <c r="G498" s="140"/>
      <c r="H498" s="140"/>
      <c r="I498" s="140"/>
      <c r="J498" s="140"/>
      <c r="K498" s="140"/>
      <c r="L498" s="141"/>
      <c r="M498" s="141"/>
      <c r="N498" s="140"/>
      <c r="O498" s="140"/>
      <c r="P498" s="140"/>
      <c r="Q498" s="140"/>
    </row>
    <row r="499" spans="1:17">
      <c r="A499" s="87" t="s">
        <v>300</v>
      </c>
      <c r="B499" s="87" t="s">
        <v>317</v>
      </c>
      <c r="C499" s="87">
        <v>910</v>
      </c>
      <c r="D499" s="140"/>
      <c r="E499" s="140"/>
      <c r="F499" s="140"/>
      <c r="G499" s="140"/>
      <c r="H499" s="140"/>
      <c r="I499" s="140"/>
      <c r="J499" s="140"/>
      <c r="K499" s="140"/>
      <c r="L499" s="141"/>
      <c r="M499" s="141"/>
      <c r="N499" s="140"/>
      <c r="O499" s="140"/>
      <c r="P499" s="140"/>
      <c r="Q499" s="140"/>
    </row>
    <row r="500" spans="1:17">
      <c r="A500" s="87" t="s">
        <v>300</v>
      </c>
      <c r="B500" s="87" t="s">
        <v>318</v>
      </c>
      <c r="C500" s="87">
        <v>970</v>
      </c>
      <c r="D500" s="140"/>
      <c r="E500" s="140"/>
      <c r="F500" s="140"/>
      <c r="G500" s="140"/>
      <c r="H500" s="140"/>
      <c r="I500" s="140"/>
      <c r="J500" s="140"/>
      <c r="K500" s="140"/>
      <c r="L500" s="141"/>
      <c r="M500" s="141"/>
      <c r="N500" s="140"/>
      <c r="O500" s="140"/>
      <c r="P500" s="140"/>
      <c r="Q500" s="140"/>
    </row>
    <row r="501" spans="1:17">
      <c r="A501" s="87" t="s">
        <v>300</v>
      </c>
      <c r="B501" s="87" t="s">
        <v>319</v>
      </c>
      <c r="C501" s="87">
        <v>990</v>
      </c>
      <c r="D501" s="140"/>
      <c r="E501" s="140"/>
      <c r="F501" s="140"/>
      <c r="G501" s="140"/>
      <c r="H501" s="140"/>
      <c r="I501" s="140"/>
      <c r="J501" s="140"/>
      <c r="K501" s="140"/>
      <c r="L501" s="141"/>
      <c r="M501" s="141"/>
      <c r="N501" s="140"/>
      <c r="O501" s="140"/>
      <c r="P501" s="140"/>
      <c r="Q501" s="140"/>
    </row>
    <row r="502" spans="1:17">
      <c r="A502" s="87" t="s">
        <v>300</v>
      </c>
      <c r="B502" s="87" t="s">
        <v>320</v>
      </c>
      <c r="C502" s="87">
        <v>395</v>
      </c>
      <c r="D502" s="140"/>
      <c r="E502" s="140"/>
      <c r="F502" s="140"/>
      <c r="G502" s="140"/>
      <c r="H502" s="140"/>
      <c r="I502" s="140"/>
      <c r="J502" s="140"/>
      <c r="K502" s="140"/>
      <c r="L502" s="141"/>
      <c r="M502" s="141"/>
      <c r="N502" s="140"/>
      <c r="O502" s="140"/>
      <c r="P502" s="140"/>
      <c r="Q502" s="140"/>
    </row>
    <row r="503" spans="1:17">
      <c r="A503" s="87" t="s">
        <v>300</v>
      </c>
      <c r="B503" s="87" t="s">
        <v>321</v>
      </c>
      <c r="C503" s="87">
        <v>797.5</v>
      </c>
      <c r="D503" s="140"/>
      <c r="E503" s="140"/>
      <c r="F503" s="140"/>
      <c r="G503" s="140"/>
      <c r="H503" s="140"/>
      <c r="I503" s="140"/>
      <c r="J503" s="140"/>
      <c r="K503" s="140"/>
      <c r="L503" s="141"/>
      <c r="M503" s="141"/>
      <c r="N503" s="140"/>
      <c r="O503" s="140"/>
      <c r="P503" s="140"/>
      <c r="Q503" s="140"/>
    </row>
    <row r="504" spans="1:17">
      <c r="A504" s="87" t="s">
        <v>300</v>
      </c>
      <c r="B504" s="87" t="s">
        <v>322</v>
      </c>
      <c r="C504" s="87">
        <v>932.5</v>
      </c>
      <c r="D504" s="140"/>
      <c r="E504" s="140"/>
      <c r="F504" s="140"/>
      <c r="G504" s="140"/>
      <c r="H504" s="140"/>
      <c r="I504" s="140"/>
      <c r="J504" s="140"/>
      <c r="K504" s="140"/>
      <c r="L504" s="141"/>
      <c r="M504" s="141"/>
      <c r="N504" s="140"/>
      <c r="O504" s="140"/>
      <c r="P504" s="140"/>
      <c r="Q504" s="140"/>
    </row>
    <row r="505" spans="1:17">
      <c r="A505" s="87" t="s">
        <v>300</v>
      </c>
      <c r="B505" s="87" t="s">
        <v>323</v>
      </c>
      <c r="C505" s="87">
        <v>977.5</v>
      </c>
      <c r="D505" s="140"/>
      <c r="E505" s="140"/>
      <c r="F505" s="140"/>
      <c r="G505" s="140"/>
      <c r="H505" s="140"/>
      <c r="I505" s="140"/>
      <c r="J505" s="140"/>
      <c r="K505" s="140"/>
      <c r="L505" s="141"/>
      <c r="M505" s="141"/>
      <c r="N505" s="140"/>
      <c r="O505" s="140"/>
      <c r="P505" s="140"/>
      <c r="Q505" s="140"/>
    </row>
    <row r="506" spans="1:17">
      <c r="A506" s="87" t="s">
        <v>300</v>
      </c>
      <c r="B506" s="87" t="s">
        <v>324</v>
      </c>
      <c r="C506" s="87">
        <v>992.5</v>
      </c>
      <c r="D506" s="140"/>
      <c r="E506" s="140"/>
      <c r="F506" s="140"/>
      <c r="G506" s="140"/>
      <c r="H506" s="140"/>
      <c r="I506" s="140"/>
      <c r="J506" s="140"/>
      <c r="K506" s="140"/>
      <c r="L506" s="141"/>
      <c r="M506" s="141"/>
      <c r="N506" s="140"/>
      <c r="O506" s="140"/>
      <c r="P506" s="140"/>
      <c r="Q506" s="140"/>
    </row>
    <row r="507" spans="1:17">
      <c r="A507" s="87" t="s">
        <v>300</v>
      </c>
      <c r="B507" s="87" t="s">
        <v>325</v>
      </c>
      <c r="C507" s="87">
        <v>997.5</v>
      </c>
      <c r="D507" s="140"/>
      <c r="E507" s="140"/>
      <c r="F507" s="140"/>
      <c r="G507" s="140"/>
      <c r="H507" s="140"/>
      <c r="I507" s="140"/>
      <c r="J507" s="140"/>
      <c r="K507" s="140"/>
      <c r="L507" s="141"/>
      <c r="M507" s="141"/>
      <c r="N507" s="140"/>
      <c r="O507" s="140"/>
      <c r="P507" s="140"/>
      <c r="Q507" s="140"/>
    </row>
    <row r="508" spans="1:17">
      <c r="A508" s="87" t="s">
        <v>300</v>
      </c>
      <c r="B508" s="87" t="s">
        <v>326</v>
      </c>
      <c r="C508" s="87">
        <v>390</v>
      </c>
      <c r="D508" s="140"/>
      <c r="E508" s="140"/>
      <c r="F508" s="140"/>
      <c r="G508" s="140"/>
      <c r="H508" s="140"/>
      <c r="I508" s="140"/>
      <c r="J508" s="140"/>
      <c r="K508" s="140"/>
      <c r="L508" s="141"/>
      <c r="M508" s="141"/>
      <c r="N508" s="140"/>
      <c r="O508" s="140"/>
      <c r="P508" s="140"/>
      <c r="Q508" s="140"/>
    </row>
    <row r="509" spans="1:17">
      <c r="A509" s="87" t="s">
        <v>300</v>
      </c>
      <c r="B509" s="87" t="s">
        <v>327</v>
      </c>
      <c r="C509" s="87">
        <v>797.5</v>
      </c>
      <c r="D509" s="140"/>
      <c r="E509" s="140"/>
      <c r="F509" s="140"/>
      <c r="G509" s="140"/>
      <c r="H509" s="140"/>
      <c r="I509" s="140"/>
      <c r="J509" s="140"/>
      <c r="K509" s="140"/>
      <c r="L509" s="141"/>
      <c r="M509" s="141"/>
      <c r="N509" s="140"/>
      <c r="O509" s="140"/>
      <c r="P509" s="140"/>
      <c r="Q509" s="140"/>
    </row>
    <row r="510" spans="1:17">
      <c r="A510" s="87" t="s">
        <v>300</v>
      </c>
      <c r="B510" s="87" t="s">
        <v>328</v>
      </c>
      <c r="C510" s="87">
        <v>932.5</v>
      </c>
      <c r="D510" s="140"/>
      <c r="E510" s="140"/>
      <c r="F510" s="140"/>
      <c r="G510" s="140"/>
      <c r="H510" s="140"/>
      <c r="I510" s="140"/>
      <c r="J510" s="140"/>
      <c r="K510" s="140"/>
      <c r="L510" s="141"/>
      <c r="M510" s="141"/>
      <c r="N510" s="140"/>
      <c r="O510" s="140"/>
      <c r="P510" s="140"/>
      <c r="Q510" s="140"/>
    </row>
    <row r="511" spans="1:17">
      <c r="A511" s="87" t="s">
        <v>300</v>
      </c>
      <c r="B511" s="87" t="s">
        <v>329</v>
      </c>
      <c r="C511" s="87">
        <v>977.5</v>
      </c>
      <c r="D511" s="140"/>
      <c r="E511" s="140"/>
      <c r="F511" s="140"/>
      <c r="G511" s="140"/>
      <c r="H511" s="140"/>
      <c r="I511" s="140"/>
      <c r="J511" s="140"/>
      <c r="K511" s="140"/>
      <c r="L511" s="141"/>
      <c r="M511" s="141"/>
      <c r="N511" s="140"/>
      <c r="O511" s="140"/>
      <c r="P511" s="140"/>
      <c r="Q511" s="140"/>
    </row>
    <row r="512" spans="1:17">
      <c r="A512" s="87" t="s">
        <v>300</v>
      </c>
      <c r="B512" s="87" t="s">
        <v>330</v>
      </c>
      <c r="C512" s="87">
        <v>992.5</v>
      </c>
      <c r="D512" s="140"/>
      <c r="E512" s="140"/>
      <c r="F512" s="140"/>
      <c r="G512" s="140"/>
      <c r="H512" s="140"/>
      <c r="I512" s="140"/>
      <c r="J512" s="140"/>
      <c r="K512" s="140"/>
      <c r="L512" s="141"/>
      <c r="M512" s="141"/>
      <c r="N512" s="140"/>
      <c r="O512" s="140"/>
      <c r="P512" s="140"/>
      <c r="Q512" s="140"/>
    </row>
    <row r="513" spans="1:17">
      <c r="A513" s="87" t="s">
        <v>300</v>
      </c>
      <c r="B513" s="87" t="s">
        <v>331</v>
      </c>
      <c r="C513" s="87">
        <v>997.5</v>
      </c>
      <c r="D513" s="140"/>
      <c r="E513" s="140"/>
      <c r="F513" s="140"/>
      <c r="G513" s="140"/>
      <c r="H513" s="140"/>
      <c r="I513" s="140"/>
      <c r="J513" s="140"/>
      <c r="K513" s="140"/>
      <c r="L513" s="141"/>
      <c r="M513" s="141"/>
      <c r="N513" s="140"/>
      <c r="O513" s="140"/>
      <c r="P513" s="140"/>
      <c r="Q513" s="140"/>
    </row>
    <row r="514" spans="1:17">
      <c r="A514" s="87" t="s">
        <v>76</v>
      </c>
      <c r="B514" s="87" t="s">
        <v>32</v>
      </c>
      <c r="C514" s="87">
        <v>270</v>
      </c>
      <c r="D514" s="140"/>
      <c r="E514" s="140"/>
      <c r="F514" s="140"/>
      <c r="G514" s="140"/>
      <c r="H514" s="140"/>
      <c r="I514" s="140"/>
      <c r="J514" s="140"/>
      <c r="K514" s="140"/>
      <c r="L514" s="140"/>
      <c r="M514" s="140"/>
      <c r="N514" s="140"/>
      <c r="O514" s="140"/>
      <c r="P514" s="140"/>
      <c r="Q514" s="140"/>
    </row>
    <row r="515" spans="1:17">
      <c r="A515" s="87" t="s">
        <v>76</v>
      </c>
      <c r="B515" s="87" t="s">
        <v>52</v>
      </c>
      <c r="C515" s="87">
        <v>90</v>
      </c>
      <c r="D515" s="140"/>
      <c r="E515" s="140"/>
      <c r="F515" s="140"/>
      <c r="G515" s="140"/>
      <c r="H515" s="140"/>
      <c r="I515" s="140"/>
      <c r="J515" s="140"/>
      <c r="K515" s="140"/>
      <c r="L515" s="140"/>
      <c r="M515" s="140"/>
      <c r="N515" s="140"/>
      <c r="O515" s="140"/>
      <c r="P515" s="140"/>
      <c r="Q515" s="140"/>
    </row>
    <row r="516" spans="1:17">
      <c r="A516" s="87" t="s">
        <v>76</v>
      </c>
      <c r="B516" s="87" t="s">
        <v>72</v>
      </c>
      <c r="C516" s="87">
        <v>30</v>
      </c>
      <c r="D516" s="140"/>
      <c r="E516" s="140"/>
      <c r="F516" s="140"/>
      <c r="G516" s="140"/>
      <c r="H516" s="140"/>
      <c r="I516" s="140"/>
      <c r="J516" s="140"/>
      <c r="K516" s="140"/>
      <c r="L516" s="140"/>
      <c r="M516" s="140"/>
      <c r="N516" s="140"/>
      <c r="O516" s="140"/>
      <c r="P516" s="140"/>
      <c r="Q516" s="140"/>
    </row>
    <row r="517" spans="1:17">
      <c r="A517" s="87" t="s">
        <v>76</v>
      </c>
      <c r="B517" s="87" t="s">
        <v>92</v>
      </c>
      <c r="C517" s="87">
        <v>10</v>
      </c>
      <c r="D517" s="140"/>
      <c r="E517" s="140"/>
      <c r="F517" s="140"/>
      <c r="G517" s="140"/>
      <c r="H517" s="140"/>
      <c r="I517" s="140"/>
      <c r="J517" s="140"/>
      <c r="K517" s="140"/>
      <c r="L517" s="140"/>
      <c r="M517" s="140"/>
      <c r="N517" s="140"/>
      <c r="O517" s="140"/>
      <c r="P517" s="140"/>
      <c r="Q517" s="140"/>
    </row>
    <row r="518" spans="1:17">
      <c r="A518" s="87" t="s">
        <v>77</v>
      </c>
      <c r="B518" s="87" t="s">
        <v>112</v>
      </c>
      <c r="C518" s="87">
        <v>605</v>
      </c>
      <c r="D518" s="140"/>
      <c r="E518" s="140"/>
      <c r="F518" s="140"/>
      <c r="G518" s="140"/>
      <c r="H518" s="140"/>
      <c r="I518" s="140"/>
      <c r="J518" s="140"/>
      <c r="K518" s="140"/>
      <c r="L518" s="140"/>
      <c r="M518" s="140"/>
      <c r="N518" s="140"/>
      <c r="O518" s="140"/>
      <c r="P518" s="140"/>
      <c r="Q518" s="140"/>
    </row>
    <row r="519" spans="1:17">
      <c r="A519" s="87" t="s">
        <v>77</v>
      </c>
      <c r="B519" s="87" t="s">
        <v>132</v>
      </c>
      <c r="C519" s="87">
        <v>202.5</v>
      </c>
      <c r="D519" s="140"/>
      <c r="E519" s="140"/>
      <c r="F519" s="140"/>
      <c r="G519" s="140"/>
      <c r="H519" s="140"/>
      <c r="I519" s="140"/>
      <c r="J519" s="140"/>
      <c r="K519" s="140"/>
      <c r="L519" s="140"/>
      <c r="M519" s="140"/>
      <c r="N519" s="140"/>
      <c r="O519" s="140"/>
      <c r="P519" s="140"/>
      <c r="Q519" s="140"/>
    </row>
    <row r="520" spans="1:17">
      <c r="A520" s="87" t="s">
        <v>77</v>
      </c>
      <c r="B520" s="87" t="s">
        <v>152</v>
      </c>
      <c r="C520" s="87">
        <v>67.5</v>
      </c>
      <c r="D520" s="140"/>
      <c r="E520" s="140"/>
      <c r="F520" s="140"/>
      <c r="G520" s="140"/>
      <c r="H520" s="140"/>
      <c r="I520" s="140"/>
      <c r="J520" s="140"/>
      <c r="K520" s="140"/>
      <c r="L520" s="140"/>
      <c r="M520" s="140"/>
      <c r="N520" s="140"/>
      <c r="O520" s="140"/>
      <c r="P520" s="140"/>
      <c r="Q520" s="140"/>
    </row>
    <row r="521" spans="1:17">
      <c r="A521" s="87" t="s">
        <v>77</v>
      </c>
      <c r="B521" s="87" t="s">
        <v>172</v>
      </c>
      <c r="C521" s="87">
        <v>22.5</v>
      </c>
      <c r="D521" s="140"/>
      <c r="E521" s="140"/>
      <c r="F521" s="140"/>
      <c r="G521" s="140"/>
      <c r="H521" s="140"/>
      <c r="I521" s="140"/>
      <c r="J521" s="140"/>
      <c r="K521" s="140"/>
      <c r="L521" s="140"/>
      <c r="M521" s="140"/>
      <c r="N521" s="140"/>
      <c r="O521" s="140"/>
      <c r="P521" s="140"/>
      <c r="Q521" s="140"/>
    </row>
    <row r="522" spans="1:17">
      <c r="A522" s="87" t="s">
        <v>77</v>
      </c>
      <c r="B522" s="87" t="s">
        <v>192</v>
      </c>
      <c r="C522" s="87">
        <v>7.5</v>
      </c>
      <c r="D522" s="140"/>
      <c r="E522" s="140"/>
      <c r="F522" s="140"/>
      <c r="G522" s="140"/>
      <c r="H522" s="140"/>
      <c r="I522" s="140"/>
      <c r="J522" s="140"/>
      <c r="K522" s="140"/>
      <c r="L522" s="140"/>
      <c r="M522" s="140"/>
      <c r="N522" s="140"/>
      <c r="O522" s="140"/>
      <c r="P522" s="140"/>
      <c r="Q522" s="140"/>
    </row>
    <row r="523" spans="1:17">
      <c r="A523" s="87" t="s">
        <v>77</v>
      </c>
      <c r="B523" s="87" t="s">
        <v>212</v>
      </c>
      <c r="C523" s="87">
        <v>2.5</v>
      </c>
      <c r="D523" s="140"/>
      <c r="E523" s="140"/>
      <c r="F523" s="140"/>
      <c r="G523" s="140"/>
      <c r="H523" s="140"/>
      <c r="I523" s="140"/>
      <c r="J523" s="140"/>
      <c r="K523" s="140"/>
      <c r="L523" s="140"/>
      <c r="M523" s="140"/>
      <c r="N523" s="140"/>
      <c r="O523" s="140"/>
      <c r="P523" s="140"/>
      <c r="Q523" s="140"/>
    </row>
    <row r="524" spans="1:17">
      <c r="A524" s="87" t="s">
        <v>78</v>
      </c>
      <c r="B524" s="87" t="s">
        <v>232</v>
      </c>
      <c r="C524" s="87">
        <v>610</v>
      </c>
      <c r="D524" s="140"/>
      <c r="E524" s="140"/>
      <c r="F524" s="140"/>
      <c r="G524" s="140"/>
      <c r="H524" s="140"/>
      <c r="I524" s="140"/>
      <c r="J524" s="140"/>
      <c r="K524" s="140"/>
      <c r="L524" s="140"/>
      <c r="M524" s="140"/>
      <c r="N524" s="140"/>
      <c r="O524" s="140"/>
      <c r="P524" s="140"/>
      <c r="Q524" s="140"/>
    </row>
    <row r="525" spans="1:17">
      <c r="A525" s="87" t="s">
        <v>78</v>
      </c>
      <c r="B525" s="87" t="s">
        <v>252</v>
      </c>
      <c r="C525" s="87">
        <v>202.5</v>
      </c>
      <c r="D525" s="140"/>
      <c r="E525" s="140"/>
      <c r="F525" s="140"/>
      <c r="G525" s="140"/>
      <c r="H525" s="140"/>
      <c r="I525" s="140"/>
      <c r="J525" s="140"/>
      <c r="K525" s="140"/>
      <c r="L525" s="140"/>
      <c r="M525" s="140"/>
      <c r="N525" s="140"/>
      <c r="O525" s="140"/>
      <c r="P525" s="140"/>
      <c r="Q525" s="140"/>
    </row>
    <row r="526" spans="1:17">
      <c r="A526" s="87" t="s">
        <v>78</v>
      </c>
      <c r="B526" s="87" t="s">
        <v>272</v>
      </c>
      <c r="C526" s="87">
        <v>67.5</v>
      </c>
      <c r="D526" s="140"/>
      <c r="E526" s="140"/>
      <c r="F526" s="140"/>
      <c r="G526" s="140"/>
      <c r="H526" s="140"/>
      <c r="I526" s="140"/>
      <c r="J526" s="140"/>
      <c r="K526" s="140"/>
      <c r="L526" s="140"/>
      <c r="M526" s="140"/>
      <c r="N526" s="140"/>
      <c r="O526" s="140"/>
      <c r="P526" s="140"/>
      <c r="Q526" s="140"/>
    </row>
    <row r="527" spans="1:17">
      <c r="A527" s="87" t="s">
        <v>78</v>
      </c>
      <c r="B527" s="87" t="s">
        <v>292</v>
      </c>
      <c r="C527" s="87">
        <v>22.5</v>
      </c>
      <c r="D527" s="140"/>
      <c r="E527" s="140"/>
      <c r="F527" s="140"/>
      <c r="G527" s="140"/>
      <c r="H527" s="140"/>
      <c r="I527" s="140"/>
      <c r="J527" s="140"/>
      <c r="K527" s="140"/>
      <c r="L527" s="140"/>
      <c r="M527" s="140"/>
      <c r="N527" s="140"/>
      <c r="O527" s="140"/>
      <c r="P527" s="140"/>
      <c r="Q527" s="140"/>
    </row>
    <row r="528" spans="1:17">
      <c r="A528" s="87" t="s">
        <v>78</v>
      </c>
      <c r="B528" s="87" t="s">
        <v>312</v>
      </c>
      <c r="C528" s="87">
        <v>7.5</v>
      </c>
      <c r="D528" s="140"/>
      <c r="E528" s="140"/>
      <c r="F528" s="140"/>
      <c r="G528" s="140"/>
      <c r="H528" s="140"/>
      <c r="I528" s="140"/>
      <c r="J528" s="140"/>
      <c r="K528" s="140"/>
      <c r="L528" s="140"/>
      <c r="M528" s="140"/>
      <c r="N528" s="140"/>
      <c r="O528" s="140"/>
      <c r="P528" s="140"/>
      <c r="Q528" s="140"/>
    </row>
    <row r="529" spans="1:17">
      <c r="A529" s="87" t="s">
        <v>78</v>
      </c>
      <c r="B529" s="87" t="s">
        <v>332</v>
      </c>
      <c r="C529" s="87">
        <v>2.5</v>
      </c>
      <c r="D529" s="140"/>
      <c r="E529" s="140"/>
      <c r="F529" s="140"/>
      <c r="G529" s="140"/>
      <c r="H529" s="140"/>
      <c r="I529" s="140"/>
      <c r="J529" s="140"/>
      <c r="K529" s="140"/>
      <c r="L529" s="140"/>
      <c r="M529" s="140"/>
      <c r="N529" s="140"/>
      <c r="O529" s="140"/>
      <c r="P529" s="140"/>
      <c r="Q529" s="140"/>
    </row>
    <row r="530" spans="1:17">
      <c r="A530" s="87" t="s">
        <v>76</v>
      </c>
      <c r="B530" s="87" t="s">
        <v>33</v>
      </c>
      <c r="C530" s="87">
        <v>270</v>
      </c>
      <c r="D530" s="140"/>
      <c r="E530" s="140"/>
      <c r="F530" s="140"/>
      <c r="G530" s="140"/>
      <c r="H530" s="140"/>
      <c r="I530" s="140"/>
      <c r="J530" s="140"/>
      <c r="K530" s="140"/>
      <c r="L530" s="140"/>
      <c r="M530" s="140"/>
      <c r="N530" s="140"/>
      <c r="O530" s="140"/>
      <c r="P530" s="140"/>
      <c r="Q530" s="140"/>
    </row>
    <row r="531" spans="1:17">
      <c r="A531" s="87" t="s">
        <v>76</v>
      </c>
      <c r="B531" s="87" t="s">
        <v>53</v>
      </c>
      <c r="C531" s="87">
        <v>90</v>
      </c>
      <c r="D531" s="140"/>
      <c r="E531" s="140"/>
      <c r="F531" s="140"/>
      <c r="G531" s="140"/>
      <c r="H531" s="140"/>
      <c r="I531" s="140"/>
      <c r="J531" s="140"/>
      <c r="K531" s="140"/>
      <c r="L531" s="140"/>
      <c r="M531" s="140"/>
      <c r="N531" s="140"/>
      <c r="O531" s="140"/>
      <c r="P531" s="140"/>
      <c r="Q531" s="140"/>
    </row>
    <row r="532" spans="1:17">
      <c r="A532" s="87" t="s">
        <v>76</v>
      </c>
      <c r="B532" s="87" t="s">
        <v>73</v>
      </c>
      <c r="C532" s="87">
        <v>30</v>
      </c>
      <c r="D532" s="140"/>
      <c r="E532" s="140"/>
      <c r="F532" s="140"/>
      <c r="G532" s="140"/>
      <c r="H532" s="140"/>
      <c r="I532" s="140"/>
      <c r="J532" s="140"/>
      <c r="K532" s="140"/>
      <c r="L532" s="140"/>
      <c r="M532" s="140"/>
      <c r="N532" s="140"/>
      <c r="O532" s="140"/>
      <c r="P532" s="140"/>
      <c r="Q532" s="140"/>
    </row>
    <row r="533" spans="1:17">
      <c r="A533" s="87" t="s">
        <v>76</v>
      </c>
      <c r="B533" s="87" t="s">
        <v>93</v>
      </c>
      <c r="C533" s="87">
        <v>10</v>
      </c>
      <c r="D533" s="140"/>
      <c r="E533" s="140"/>
      <c r="F533" s="140"/>
      <c r="G533" s="140"/>
      <c r="H533" s="140"/>
      <c r="I533" s="140"/>
      <c r="J533" s="140"/>
      <c r="K533" s="140"/>
      <c r="L533" s="140"/>
      <c r="M533" s="140"/>
      <c r="N533" s="140"/>
      <c r="O533" s="140"/>
      <c r="P533" s="140"/>
      <c r="Q533" s="140"/>
    </row>
    <row r="534" spans="1:17">
      <c r="A534" s="87" t="s">
        <v>77</v>
      </c>
      <c r="B534" s="87" t="s">
        <v>113</v>
      </c>
      <c r="C534" s="87">
        <v>605</v>
      </c>
      <c r="D534" s="140"/>
      <c r="E534" s="140"/>
      <c r="F534" s="140"/>
      <c r="G534" s="140"/>
      <c r="H534" s="140"/>
      <c r="I534" s="140"/>
      <c r="J534" s="140"/>
      <c r="K534" s="140"/>
      <c r="L534" s="140"/>
      <c r="M534" s="140"/>
      <c r="N534" s="140"/>
      <c r="O534" s="140"/>
      <c r="P534" s="140"/>
      <c r="Q534" s="140"/>
    </row>
    <row r="535" spans="1:17">
      <c r="A535" s="87" t="s">
        <v>77</v>
      </c>
      <c r="B535" s="87" t="s">
        <v>133</v>
      </c>
      <c r="C535" s="87">
        <v>202.5</v>
      </c>
      <c r="D535" s="140"/>
      <c r="E535" s="140"/>
      <c r="F535" s="140"/>
      <c r="G535" s="140"/>
      <c r="H535" s="140"/>
      <c r="I535" s="140"/>
      <c r="J535" s="140"/>
      <c r="K535" s="140"/>
      <c r="L535" s="140"/>
      <c r="M535" s="140"/>
      <c r="N535" s="140"/>
      <c r="O535" s="140"/>
      <c r="P535" s="140"/>
      <c r="Q535" s="140"/>
    </row>
    <row r="536" spans="1:17">
      <c r="A536" s="87" t="s">
        <v>77</v>
      </c>
      <c r="B536" s="87" t="s">
        <v>153</v>
      </c>
      <c r="C536" s="87">
        <v>67.5</v>
      </c>
      <c r="D536" s="140"/>
      <c r="E536" s="140"/>
      <c r="F536" s="140"/>
      <c r="G536" s="140"/>
      <c r="H536" s="140"/>
      <c r="I536" s="140"/>
      <c r="J536" s="140"/>
      <c r="K536" s="140"/>
      <c r="L536" s="140"/>
      <c r="M536" s="140"/>
      <c r="N536" s="140"/>
      <c r="O536" s="140"/>
      <c r="P536" s="140"/>
      <c r="Q536" s="140"/>
    </row>
    <row r="537" spans="1:17">
      <c r="A537" s="87" t="s">
        <v>77</v>
      </c>
      <c r="B537" s="87" t="s">
        <v>173</v>
      </c>
      <c r="C537" s="87">
        <v>22.5</v>
      </c>
      <c r="D537" s="140"/>
      <c r="E537" s="140"/>
      <c r="F537" s="140"/>
      <c r="G537" s="140"/>
      <c r="H537" s="140"/>
      <c r="I537" s="140"/>
      <c r="J537" s="140"/>
      <c r="K537" s="140"/>
      <c r="L537" s="140"/>
      <c r="M537" s="140"/>
      <c r="N537" s="140"/>
      <c r="O537" s="140"/>
      <c r="P537" s="140"/>
      <c r="Q537" s="140"/>
    </row>
    <row r="538" spans="1:17">
      <c r="A538" s="87" t="s">
        <v>77</v>
      </c>
      <c r="B538" s="87" t="s">
        <v>193</v>
      </c>
      <c r="C538" s="87">
        <v>7.5</v>
      </c>
      <c r="D538" s="140"/>
      <c r="E538" s="140"/>
      <c r="F538" s="140"/>
      <c r="G538" s="140"/>
      <c r="H538" s="140"/>
      <c r="I538" s="140"/>
      <c r="J538" s="140"/>
      <c r="K538" s="140"/>
      <c r="L538" s="140"/>
      <c r="M538" s="140"/>
      <c r="N538" s="140"/>
      <c r="O538" s="140"/>
      <c r="P538" s="140"/>
      <c r="Q538" s="140"/>
    </row>
    <row r="539" spans="1:17">
      <c r="A539" s="87" t="s">
        <v>77</v>
      </c>
      <c r="B539" s="87" t="s">
        <v>213</v>
      </c>
      <c r="C539" s="87">
        <v>2.5</v>
      </c>
      <c r="D539" s="140"/>
      <c r="E539" s="140"/>
      <c r="F539" s="140"/>
      <c r="G539" s="140"/>
      <c r="H539" s="140"/>
      <c r="I539" s="140"/>
      <c r="J539" s="140"/>
      <c r="K539" s="140"/>
      <c r="L539" s="140"/>
      <c r="M539" s="140"/>
      <c r="N539" s="140"/>
      <c r="O539" s="140"/>
      <c r="P539" s="140"/>
      <c r="Q539" s="140"/>
    </row>
    <row r="540" spans="1:17">
      <c r="A540" s="87" t="s">
        <v>78</v>
      </c>
      <c r="B540" s="87" t="s">
        <v>233</v>
      </c>
      <c r="C540" s="87">
        <v>610</v>
      </c>
      <c r="D540" s="140"/>
      <c r="E540" s="140"/>
      <c r="F540" s="140"/>
      <c r="G540" s="140"/>
      <c r="H540" s="140"/>
      <c r="I540" s="140"/>
      <c r="J540" s="140"/>
      <c r="K540" s="140"/>
      <c r="L540" s="140"/>
      <c r="M540" s="140"/>
      <c r="N540" s="140"/>
      <c r="O540" s="140"/>
      <c r="P540" s="140"/>
      <c r="Q540" s="140"/>
    </row>
    <row r="541" spans="1:17">
      <c r="A541" s="87" t="s">
        <v>78</v>
      </c>
      <c r="B541" s="87" t="s">
        <v>253</v>
      </c>
      <c r="C541" s="87">
        <v>202.5</v>
      </c>
      <c r="D541" s="140"/>
      <c r="E541" s="140"/>
      <c r="F541" s="140"/>
      <c r="G541" s="140"/>
      <c r="H541" s="140"/>
      <c r="I541" s="140"/>
      <c r="J541" s="140"/>
      <c r="K541" s="140"/>
      <c r="L541" s="140"/>
      <c r="M541" s="140"/>
      <c r="N541" s="140"/>
      <c r="O541" s="140"/>
      <c r="P541" s="140"/>
      <c r="Q541" s="140"/>
    </row>
    <row r="542" spans="1:17">
      <c r="A542" s="87" t="s">
        <v>78</v>
      </c>
      <c r="B542" s="87" t="s">
        <v>273</v>
      </c>
      <c r="C542" s="87">
        <v>67.5</v>
      </c>
      <c r="D542" s="140"/>
      <c r="E542" s="140"/>
      <c r="F542" s="140"/>
      <c r="G542" s="140"/>
      <c r="H542" s="140"/>
      <c r="I542" s="140"/>
      <c r="J542" s="140"/>
      <c r="K542" s="140"/>
      <c r="L542" s="140"/>
      <c r="M542" s="140"/>
      <c r="N542" s="140"/>
      <c r="O542" s="140"/>
      <c r="P542" s="140"/>
      <c r="Q542" s="140"/>
    </row>
    <row r="543" spans="1:17">
      <c r="A543" s="87" t="s">
        <v>78</v>
      </c>
      <c r="B543" s="87" t="s">
        <v>293</v>
      </c>
      <c r="C543" s="87">
        <v>22.5</v>
      </c>
      <c r="D543" s="140"/>
      <c r="E543" s="140"/>
      <c r="F543" s="140"/>
      <c r="G543" s="140"/>
      <c r="H543" s="140"/>
      <c r="I543" s="140"/>
      <c r="J543" s="140"/>
      <c r="K543" s="140"/>
      <c r="L543" s="140"/>
      <c r="M543" s="140"/>
      <c r="N543" s="140"/>
      <c r="O543" s="140"/>
      <c r="P543" s="140"/>
      <c r="Q543" s="140"/>
    </row>
    <row r="544" spans="1:17">
      <c r="A544" s="87" t="s">
        <v>78</v>
      </c>
      <c r="B544" s="87" t="s">
        <v>313</v>
      </c>
      <c r="C544" s="87">
        <v>7.5</v>
      </c>
      <c r="D544" s="140"/>
      <c r="E544" s="140"/>
      <c r="F544" s="140"/>
      <c r="G544" s="140"/>
      <c r="H544" s="140"/>
      <c r="I544" s="140"/>
      <c r="J544" s="140"/>
      <c r="K544" s="140"/>
      <c r="L544" s="140"/>
      <c r="M544" s="140"/>
      <c r="N544" s="140"/>
      <c r="O544" s="140"/>
      <c r="P544" s="140"/>
      <c r="Q544" s="140"/>
    </row>
    <row r="545" spans="1:17">
      <c r="A545" s="87" t="s">
        <v>78</v>
      </c>
      <c r="B545" s="87" t="s">
        <v>333</v>
      </c>
      <c r="C545" s="87">
        <v>2.5</v>
      </c>
      <c r="D545" s="140"/>
      <c r="E545" s="140"/>
      <c r="F545" s="140"/>
      <c r="G545" s="140"/>
      <c r="H545" s="140"/>
      <c r="I545" s="140"/>
      <c r="J545" s="140"/>
      <c r="K545" s="140"/>
      <c r="L545" s="140"/>
      <c r="M545" s="140"/>
      <c r="N545" s="140"/>
      <c r="O545" s="140"/>
      <c r="P545" s="140"/>
      <c r="Q545" s="140"/>
    </row>
    <row r="546" spans="1:17">
      <c r="A546" s="87" t="s">
        <v>300</v>
      </c>
      <c r="B546" s="87" t="s">
        <v>32</v>
      </c>
      <c r="C546" s="87">
        <v>2730</v>
      </c>
      <c r="D546" s="140"/>
      <c r="E546" s="140"/>
      <c r="F546" s="140"/>
      <c r="G546" s="140"/>
      <c r="H546" s="140"/>
      <c r="I546" s="140"/>
      <c r="J546" s="140"/>
      <c r="K546" s="140"/>
      <c r="L546" s="141"/>
      <c r="M546" s="141"/>
      <c r="N546" s="140"/>
      <c r="O546" s="140"/>
      <c r="P546" s="140"/>
      <c r="Q546" s="140"/>
    </row>
    <row r="547" spans="1:17">
      <c r="A547" s="87" t="s">
        <v>300</v>
      </c>
      <c r="B547" s="87" t="s">
        <v>52</v>
      </c>
      <c r="C547" s="87">
        <v>2910</v>
      </c>
      <c r="D547" s="140"/>
      <c r="E547" s="140"/>
      <c r="F547" s="140"/>
      <c r="G547" s="140"/>
      <c r="H547" s="140"/>
      <c r="I547" s="140"/>
      <c r="J547" s="140"/>
      <c r="K547" s="140"/>
      <c r="L547" s="141"/>
      <c r="M547" s="141"/>
      <c r="N547" s="140"/>
      <c r="O547" s="140"/>
      <c r="P547" s="140"/>
      <c r="Q547" s="140"/>
    </row>
    <row r="548" spans="1:17">
      <c r="A548" s="87" t="s">
        <v>300</v>
      </c>
      <c r="B548" s="87" t="s">
        <v>72</v>
      </c>
      <c r="C548" s="87">
        <v>2970</v>
      </c>
      <c r="D548" s="140"/>
      <c r="E548" s="140"/>
      <c r="F548" s="140"/>
      <c r="G548" s="140"/>
      <c r="H548" s="140"/>
      <c r="I548" s="140"/>
      <c r="J548" s="140"/>
      <c r="K548" s="140"/>
      <c r="L548" s="141"/>
      <c r="M548" s="141"/>
      <c r="N548" s="140"/>
      <c r="O548" s="140"/>
      <c r="P548" s="140"/>
      <c r="Q548" s="140"/>
    </row>
    <row r="549" spans="1:17">
      <c r="A549" s="87" t="s">
        <v>300</v>
      </c>
      <c r="B549" s="87" t="s">
        <v>92</v>
      </c>
      <c r="C549" s="87">
        <v>2990</v>
      </c>
      <c r="D549" s="140"/>
      <c r="E549" s="140"/>
      <c r="F549" s="140"/>
      <c r="G549" s="140"/>
      <c r="H549" s="140"/>
      <c r="I549" s="140"/>
      <c r="J549" s="140"/>
      <c r="K549" s="140"/>
      <c r="L549" s="141"/>
      <c r="M549" s="141"/>
      <c r="N549" s="140"/>
      <c r="O549" s="140"/>
      <c r="P549" s="140"/>
      <c r="Q549" s="140"/>
    </row>
    <row r="550" spans="1:17">
      <c r="A550" s="87" t="s">
        <v>300</v>
      </c>
      <c r="B550" s="87" t="s">
        <v>112</v>
      </c>
      <c r="C550" s="87">
        <v>2395</v>
      </c>
      <c r="D550" s="140"/>
      <c r="E550" s="140"/>
      <c r="F550" s="140"/>
      <c r="G550" s="140"/>
      <c r="H550" s="140"/>
      <c r="I550" s="140"/>
      <c r="J550" s="140"/>
      <c r="K550" s="140"/>
      <c r="L550" s="141"/>
      <c r="M550" s="141"/>
      <c r="N550" s="140"/>
      <c r="O550" s="140"/>
      <c r="P550" s="140"/>
      <c r="Q550" s="140"/>
    </row>
    <row r="551" spans="1:17">
      <c r="A551" s="87" t="s">
        <v>301</v>
      </c>
      <c r="B551" s="87" t="s">
        <v>132</v>
      </c>
      <c r="C551" s="87">
        <v>2797.5</v>
      </c>
      <c r="D551" s="140"/>
      <c r="E551" s="140"/>
      <c r="F551" s="140"/>
      <c r="G551" s="140"/>
      <c r="H551" s="140"/>
      <c r="I551" s="140"/>
      <c r="J551" s="140"/>
      <c r="K551" s="140"/>
      <c r="L551" s="141"/>
      <c r="M551" s="141"/>
      <c r="N551" s="140"/>
      <c r="O551" s="140"/>
      <c r="P551" s="140"/>
      <c r="Q551" s="140"/>
    </row>
    <row r="552" spans="1:17">
      <c r="A552" s="87" t="s">
        <v>301</v>
      </c>
      <c r="B552" s="87" t="s">
        <v>152</v>
      </c>
      <c r="C552" s="87">
        <v>2932.5</v>
      </c>
      <c r="D552" s="140"/>
      <c r="E552" s="140"/>
      <c r="F552" s="140"/>
      <c r="G552" s="140"/>
      <c r="H552" s="140"/>
      <c r="I552" s="140"/>
      <c r="J552" s="140"/>
      <c r="K552" s="140"/>
      <c r="L552" s="141"/>
      <c r="M552" s="141"/>
      <c r="N552" s="140"/>
      <c r="O552" s="140"/>
      <c r="P552" s="140"/>
      <c r="Q552" s="140"/>
    </row>
    <row r="553" spans="1:17">
      <c r="A553" s="87" t="s">
        <v>301</v>
      </c>
      <c r="B553" s="87" t="s">
        <v>172</v>
      </c>
      <c r="C553" s="87">
        <v>2977.5</v>
      </c>
      <c r="D553" s="140"/>
      <c r="E553" s="140"/>
      <c r="F553" s="140"/>
      <c r="G553" s="140"/>
      <c r="H553" s="140"/>
      <c r="I553" s="140"/>
      <c r="J553" s="140"/>
      <c r="K553" s="140"/>
      <c r="L553" s="141"/>
      <c r="M553" s="141"/>
      <c r="N553" s="140"/>
      <c r="O553" s="140"/>
      <c r="P553" s="140"/>
      <c r="Q553" s="140"/>
    </row>
    <row r="554" spans="1:17">
      <c r="A554" s="87" t="s">
        <v>301</v>
      </c>
      <c r="B554" s="87" t="s">
        <v>192</v>
      </c>
      <c r="C554" s="87">
        <v>2992.5</v>
      </c>
      <c r="D554" s="140"/>
      <c r="E554" s="140"/>
      <c r="F554" s="140"/>
      <c r="G554" s="140"/>
      <c r="H554" s="140"/>
      <c r="I554" s="140"/>
      <c r="J554" s="140"/>
      <c r="K554" s="140"/>
      <c r="L554" s="141"/>
      <c r="M554" s="141"/>
      <c r="N554" s="140"/>
      <c r="O554" s="140"/>
      <c r="P554" s="140"/>
      <c r="Q554" s="140"/>
    </row>
    <row r="555" spans="1:17">
      <c r="A555" s="87" t="s">
        <v>301</v>
      </c>
      <c r="B555" s="87" t="s">
        <v>212</v>
      </c>
      <c r="C555" s="87">
        <v>2997.5</v>
      </c>
      <c r="D555" s="140"/>
      <c r="E555" s="140"/>
      <c r="F555" s="140"/>
      <c r="G555" s="140"/>
      <c r="H555" s="140"/>
      <c r="I555" s="140"/>
      <c r="J555" s="140"/>
      <c r="K555" s="140"/>
      <c r="L555" s="141"/>
      <c r="M555" s="141"/>
      <c r="N555" s="140"/>
      <c r="O555" s="140"/>
      <c r="P555" s="140"/>
      <c r="Q555" s="140"/>
    </row>
    <row r="556" spans="1:17">
      <c r="A556" s="87" t="s">
        <v>301</v>
      </c>
      <c r="B556" s="87" t="s">
        <v>232</v>
      </c>
      <c r="C556" s="87">
        <v>2390</v>
      </c>
      <c r="D556" s="140"/>
      <c r="E556" s="140"/>
      <c r="F556" s="140"/>
      <c r="G556" s="140"/>
      <c r="H556" s="140"/>
      <c r="I556" s="140"/>
      <c r="J556" s="140"/>
      <c r="K556" s="140"/>
      <c r="L556" s="141"/>
      <c r="M556" s="141"/>
      <c r="N556" s="140"/>
      <c r="O556" s="140"/>
      <c r="P556" s="140"/>
      <c r="Q556" s="140"/>
    </row>
    <row r="557" spans="1:17">
      <c r="A557" s="87" t="s">
        <v>301</v>
      </c>
      <c r="B557" s="87" t="s">
        <v>252</v>
      </c>
      <c r="C557" s="87">
        <v>2797.5</v>
      </c>
      <c r="D557" s="140"/>
      <c r="E557" s="140"/>
      <c r="F557" s="140"/>
      <c r="G557" s="140"/>
      <c r="H557" s="140"/>
      <c r="I557" s="140"/>
      <c r="J557" s="140"/>
      <c r="K557" s="140"/>
      <c r="L557" s="141"/>
      <c r="M557" s="141"/>
      <c r="N557" s="140"/>
      <c r="O557" s="140"/>
      <c r="P557" s="140"/>
      <c r="Q557" s="140"/>
    </row>
    <row r="558" spans="1:17">
      <c r="A558" s="87" t="s">
        <v>301</v>
      </c>
      <c r="B558" s="87" t="s">
        <v>272</v>
      </c>
      <c r="C558" s="87">
        <v>2932.5</v>
      </c>
      <c r="D558" s="140"/>
      <c r="E558" s="140"/>
      <c r="F558" s="140"/>
      <c r="G558" s="140"/>
      <c r="H558" s="140"/>
      <c r="I558" s="140"/>
      <c r="J558" s="140"/>
      <c r="K558" s="140"/>
      <c r="L558" s="141"/>
      <c r="M558" s="141"/>
      <c r="N558" s="140"/>
      <c r="O558" s="140"/>
      <c r="P558" s="140"/>
      <c r="Q558" s="140"/>
    </row>
    <row r="559" spans="1:17">
      <c r="A559" s="87" t="s">
        <v>301</v>
      </c>
      <c r="B559" s="87" t="s">
        <v>292</v>
      </c>
      <c r="C559" s="87">
        <v>2977.5</v>
      </c>
      <c r="D559" s="140"/>
      <c r="E559" s="140"/>
      <c r="F559" s="140"/>
      <c r="G559" s="140"/>
      <c r="H559" s="140"/>
      <c r="I559" s="140"/>
      <c r="J559" s="140"/>
      <c r="K559" s="140"/>
      <c r="L559" s="141"/>
      <c r="M559" s="141"/>
      <c r="N559" s="140"/>
      <c r="O559" s="140"/>
      <c r="P559" s="140"/>
      <c r="Q559" s="140"/>
    </row>
    <row r="560" spans="1:17">
      <c r="A560" s="87" t="s">
        <v>301</v>
      </c>
      <c r="B560" s="87" t="s">
        <v>312</v>
      </c>
      <c r="C560" s="87">
        <v>2992.5</v>
      </c>
      <c r="D560" s="140"/>
      <c r="E560" s="140"/>
      <c r="F560" s="140"/>
      <c r="G560" s="140"/>
      <c r="H560" s="140"/>
      <c r="I560" s="140"/>
      <c r="J560" s="140"/>
      <c r="K560" s="140"/>
      <c r="L560" s="141"/>
      <c r="M560" s="141"/>
      <c r="N560" s="140"/>
      <c r="O560" s="140"/>
      <c r="P560" s="140"/>
      <c r="Q560" s="140"/>
    </row>
    <row r="561" spans="1:17">
      <c r="A561" s="87" t="s">
        <v>301</v>
      </c>
      <c r="B561" s="87" t="s">
        <v>332</v>
      </c>
      <c r="C561" s="87">
        <v>2997.5</v>
      </c>
      <c r="D561" s="140"/>
      <c r="E561" s="140"/>
      <c r="F561" s="140"/>
      <c r="G561" s="140"/>
      <c r="H561" s="140"/>
      <c r="I561" s="140"/>
      <c r="J561" s="140"/>
      <c r="K561" s="140"/>
      <c r="L561" s="141"/>
      <c r="M561" s="141"/>
      <c r="N561" s="140"/>
      <c r="O561" s="140"/>
      <c r="P561" s="140"/>
      <c r="Q561" s="140"/>
    </row>
    <row r="562" spans="1:17">
      <c r="A562" s="87" t="s">
        <v>301</v>
      </c>
      <c r="B562" s="87" t="s">
        <v>33</v>
      </c>
      <c r="C562" s="87">
        <v>2730</v>
      </c>
      <c r="D562" s="140"/>
      <c r="E562" s="140"/>
      <c r="F562" s="140"/>
      <c r="G562" s="140"/>
      <c r="H562" s="140"/>
      <c r="I562" s="140"/>
      <c r="J562" s="140"/>
      <c r="K562" s="140"/>
      <c r="L562" s="141"/>
      <c r="M562" s="141"/>
      <c r="N562" s="140"/>
      <c r="O562" s="140"/>
      <c r="P562" s="140"/>
      <c r="Q562" s="140"/>
    </row>
    <row r="563" spans="1:17">
      <c r="A563" s="87" t="s">
        <v>301</v>
      </c>
      <c r="B563" s="87" t="s">
        <v>53</v>
      </c>
      <c r="C563" s="87">
        <v>2910</v>
      </c>
      <c r="D563" s="140"/>
      <c r="E563" s="140"/>
      <c r="F563" s="140"/>
      <c r="G563" s="140"/>
      <c r="H563" s="140"/>
      <c r="I563" s="140"/>
      <c r="J563" s="140"/>
      <c r="K563" s="140"/>
      <c r="L563" s="141"/>
      <c r="M563" s="141"/>
      <c r="N563" s="140"/>
      <c r="O563" s="140"/>
      <c r="P563" s="140"/>
      <c r="Q563" s="140"/>
    </row>
    <row r="564" spans="1:17">
      <c r="A564" s="87" t="s">
        <v>301</v>
      </c>
      <c r="B564" s="87" t="s">
        <v>73</v>
      </c>
      <c r="C564" s="87">
        <v>2970</v>
      </c>
      <c r="D564" s="140"/>
      <c r="E564" s="140"/>
      <c r="F564" s="140"/>
      <c r="G564" s="140"/>
      <c r="H564" s="140"/>
      <c r="I564" s="140"/>
      <c r="J564" s="140"/>
      <c r="K564" s="140"/>
      <c r="L564" s="141"/>
      <c r="M564" s="141"/>
      <c r="N564" s="140"/>
      <c r="O564" s="140"/>
      <c r="P564" s="140"/>
      <c r="Q564" s="140"/>
    </row>
    <row r="565" spans="1:17">
      <c r="A565" s="87" t="s">
        <v>301</v>
      </c>
      <c r="B565" s="87" t="s">
        <v>93</v>
      </c>
      <c r="C565" s="87">
        <v>2990</v>
      </c>
      <c r="D565" s="140"/>
      <c r="E565" s="140"/>
      <c r="F565" s="140"/>
      <c r="G565" s="140"/>
      <c r="H565" s="140"/>
      <c r="I565" s="140"/>
      <c r="J565" s="140"/>
      <c r="K565" s="140"/>
      <c r="L565" s="141"/>
      <c r="M565" s="141"/>
      <c r="N565" s="140"/>
      <c r="O565" s="140"/>
      <c r="P565" s="140"/>
      <c r="Q565" s="140"/>
    </row>
    <row r="566" spans="1:17">
      <c r="A566" s="87" t="s">
        <v>301</v>
      </c>
      <c r="B566" s="87" t="s">
        <v>113</v>
      </c>
      <c r="C566" s="87">
        <v>2395</v>
      </c>
      <c r="D566" s="140"/>
      <c r="E566" s="140"/>
      <c r="F566" s="140"/>
      <c r="G566" s="140"/>
      <c r="H566" s="140"/>
      <c r="I566" s="140"/>
      <c r="J566" s="140"/>
      <c r="K566" s="140"/>
      <c r="L566" s="141"/>
      <c r="M566" s="141"/>
      <c r="N566" s="140"/>
      <c r="O566" s="140"/>
      <c r="P566" s="140"/>
      <c r="Q566" s="140"/>
    </row>
    <row r="567" spans="1:17">
      <c r="A567" s="87" t="s">
        <v>302</v>
      </c>
      <c r="B567" s="87" t="s">
        <v>133</v>
      </c>
      <c r="C567" s="87">
        <v>2797.5</v>
      </c>
      <c r="D567" s="140"/>
      <c r="E567" s="140"/>
      <c r="F567" s="140"/>
      <c r="G567" s="140"/>
      <c r="H567" s="140"/>
      <c r="I567" s="140"/>
      <c r="J567" s="140"/>
      <c r="K567" s="140"/>
      <c r="L567" s="141"/>
      <c r="M567" s="141"/>
      <c r="N567" s="140"/>
      <c r="O567" s="140"/>
      <c r="P567" s="140"/>
      <c r="Q567" s="140"/>
    </row>
    <row r="568" spans="1:17">
      <c r="A568" s="87" t="s">
        <v>302</v>
      </c>
      <c r="B568" s="87" t="s">
        <v>153</v>
      </c>
      <c r="C568" s="87">
        <v>2932.5</v>
      </c>
      <c r="D568" s="140"/>
      <c r="E568" s="140"/>
      <c r="F568" s="140"/>
      <c r="G568" s="140"/>
      <c r="H568" s="140"/>
      <c r="I568" s="140"/>
      <c r="J568" s="140"/>
      <c r="K568" s="140"/>
      <c r="L568" s="141"/>
      <c r="M568" s="141"/>
      <c r="N568" s="140"/>
      <c r="O568" s="140"/>
      <c r="P568" s="140"/>
      <c r="Q568" s="140"/>
    </row>
    <row r="569" spans="1:17">
      <c r="A569" s="87" t="s">
        <v>302</v>
      </c>
      <c r="B569" s="87" t="s">
        <v>173</v>
      </c>
      <c r="C569" s="87">
        <v>2977.5</v>
      </c>
      <c r="D569" s="140"/>
      <c r="E569" s="140"/>
      <c r="F569" s="140"/>
      <c r="G569" s="140"/>
      <c r="H569" s="140"/>
      <c r="I569" s="140"/>
      <c r="J569" s="140"/>
      <c r="K569" s="140"/>
      <c r="L569" s="141"/>
      <c r="M569" s="141"/>
      <c r="N569" s="140"/>
      <c r="O569" s="140"/>
      <c r="P569" s="140"/>
      <c r="Q569" s="140"/>
    </row>
    <row r="570" spans="1:17">
      <c r="A570" s="87" t="s">
        <v>302</v>
      </c>
      <c r="B570" s="87" t="s">
        <v>193</v>
      </c>
      <c r="C570" s="87">
        <v>2992.5</v>
      </c>
      <c r="D570" s="140"/>
      <c r="E570" s="140"/>
      <c r="F570" s="140"/>
      <c r="G570" s="140"/>
      <c r="H570" s="140"/>
      <c r="I570" s="140"/>
      <c r="J570" s="140"/>
      <c r="K570" s="140"/>
      <c r="L570" s="141"/>
      <c r="M570" s="141"/>
      <c r="N570" s="140"/>
      <c r="O570" s="140"/>
      <c r="P570" s="140"/>
      <c r="Q570" s="140"/>
    </row>
    <row r="571" spans="1:17">
      <c r="A571" s="87" t="s">
        <v>302</v>
      </c>
      <c r="B571" s="87" t="s">
        <v>213</v>
      </c>
      <c r="C571" s="87">
        <v>2997.5</v>
      </c>
      <c r="D571" s="140"/>
      <c r="E571" s="140"/>
      <c r="F571" s="140"/>
      <c r="G571" s="140"/>
      <c r="H571" s="140"/>
      <c r="I571" s="140"/>
      <c r="J571" s="140"/>
      <c r="K571" s="140"/>
      <c r="L571" s="141"/>
      <c r="M571" s="141"/>
      <c r="N571" s="140"/>
      <c r="O571" s="140"/>
      <c r="P571" s="140"/>
      <c r="Q571" s="140"/>
    </row>
    <row r="572" spans="1:17">
      <c r="A572" s="87" t="s">
        <v>302</v>
      </c>
      <c r="B572" s="87" t="s">
        <v>233</v>
      </c>
      <c r="C572" s="87">
        <v>2390</v>
      </c>
      <c r="D572" s="140"/>
      <c r="E572" s="140"/>
      <c r="F572" s="140"/>
      <c r="G572" s="140"/>
      <c r="H572" s="140"/>
      <c r="I572" s="140"/>
      <c r="J572" s="140"/>
      <c r="K572" s="140"/>
      <c r="L572" s="141"/>
      <c r="M572" s="141"/>
      <c r="N572" s="140"/>
      <c r="O572" s="140"/>
      <c r="P572" s="140"/>
      <c r="Q572" s="140"/>
    </row>
    <row r="573" spans="1:17">
      <c r="A573" s="87" t="s">
        <v>302</v>
      </c>
      <c r="B573" s="87" t="s">
        <v>253</v>
      </c>
      <c r="C573" s="87">
        <v>2797.5</v>
      </c>
      <c r="D573" s="140"/>
      <c r="E573" s="140"/>
      <c r="F573" s="140"/>
      <c r="G573" s="140"/>
      <c r="H573" s="140"/>
      <c r="I573" s="140"/>
      <c r="J573" s="140"/>
      <c r="K573" s="140"/>
      <c r="L573" s="141"/>
      <c r="M573" s="141"/>
      <c r="N573" s="140"/>
      <c r="O573" s="140"/>
      <c r="P573" s="140"/>
      <c r="Q573" s="140"/>
    </row>
    <row r="574" spans="1:17">
      <c r="A574" s="87" t="s">
        <v>302</v>
      </c>
      <c r="B574" s="87" t="s">
        <v>273</v>
      </c>
      <c r="C574" s="87">
        <v>2932.5</v>
      </c>
      <c r="D574" s="140"/>
      <c r="E574" s="140"/>
      <c r="F574" s="140"/>
      <c r="G574" s="140"/>
      <c r="H574" s="140"/>
      <c r="I574" s="140"/>
      <c r="J574" s="140"/>
      <c r="K574" s="140"/>
      <c r="L574" s="141"/>
      <c r="M574" s="141"/>
      <c r="N574" s="140"/>
      <c r="O574" s="140"/>
      <c r="P574" s="140"/>
      <c r="Q574" s="140"/>
    </row>
    <row r="575" spans="1:17">
      <c r="A575" s="87" t="s">
        <v>302</v>
      </c>
      <c r="B575" s="87" t="s">
        <v>293</v>
      </c>
      <c r="C575" s="87">
        <v>2977.5</v>
      </c>
      <c r="D575" s="140"/>
      <c r="E575" s="140"/>
      <c r="F575" s="140"/>
      <c r="G575" s="140"/>
      <c r="H575" s="140"/>
      <c r="I575" s="140"/>
      <c r="J575" s="140"/>
      <c r="K575" s="140"/>
      <c r="L575" s="141"/>
      <c r="M575" s="141"/>
      <c r="N575" s="140"/>
      <c r="O575" s="140"/>
      <c r="P575" s="140"/>
      <c r="Q575" s="140"/>
    </row>
    <row r="576" spans="1:17">
      <c r="A576" s="87" t="s">
        <v>302</v>
      </c>
      <c r="B576" s="87" t="s">
        <v>313</v>
      </c>
      <c r="C576" s="87">
        <v>2992.5</v>
      </c>
      <c r="D576" s="140"/>
      <c r="E576" s="140"/>
      <c r="F576" s="140"/>
      <c r="G576" s="140"/>
      <c r="H576" s="140"/>
      <c r="I576" s="140"/>
      <c r="J576" s="140"/>
      <c r="K576" s="140"/>
      <c r="L576" s="141"/>
      <c r="M576" s="141"/>
      <c r="N576" s="140"/>
      <c r="O576" s="140"/>
      <c r="P576" s="140"/>
      <c r="Q576" s="140"/>
    </row>
    <row r="577" spans="1:17">
      <c r="A577" s="87" t="s">
        <v>302</v>
      </c>
      <c r="B577" s="87" t="s">
        <v>333</v>
      </c>
      <c r="C577" s="87">
        <v>2997.5</v>
      </c>
      <c r="D577" s="140"/>
      <c r="E577" s="140"/>
      <c r="F577" s="140"/>
      <c r="G577" s="140"/>
      <c r="H577" s="140"/>
      <c r="I577" s="140"/>
      <c r="J577" s="140"/>
      <c r="K577" s="140"/>
      <c r="L577" s="141"/>
      <c r="M577" s="141"/>
      <c r="N577" s="140"/>
      <c r="O577" s="140"/>
      <c r="P577" s="140"/>
      <c r="Q577" s="140"/>
    </row>
    <row r="578" spans="1:17">
      <c r="A578" s="87" t="s">
        <v>302</v>
      </c>
      <c r="B578" s="87" t="s">
        <v>442</v>
      </c>
      <c r="C578" s="87">
        <v>3000</v>
      </c>
      <c r="D578" s="140"/>
      <c r="E578" s="140"/>
      <c r="F578" s="140"/>
      <c r="G578" s="140"/>
      <c r="H578" s="140"/>
      <c r="I578" s="140"/>
      <c r="J578" s="140"/>
      <c r="K578" s="140"/>
      <c r="L578" s="141"/>
      <c r="M578" s="141"/>
      <c r="N578" s="141"/>
      <c r="O578" s="140"/>
      <c r="P578" s="140"/>
      <c r="Q578" s="140"/>
    </row>
    <row r="579" spans="1:17">
      <c r="A579" s="87" t="s">
        <v>302</v>
      </c>
      <c r="B579" s="87" t="s">
        <v>443</v>
      </c>
      <c r="C579" s="87">
        <v>3000</v>
      </c>
      <c r="D579" s="140"/>
      <c r="E579" s="140"/>
      <c r="F579" s="140"/>
      <c r="G579" s="140"/>
      <c r="H579" s="140"/>
      <c r="I579" s="140"/>
      <c r="J579" s="140"/>
      <c r="K579" s="140"/>
      <c r="L579" s="141"/>
      <c r="M579" s="141"/>
      <c r="N579" s="141"/>
      <c r="O579" s="140"/>
      <c r="P579" s="140"/>
      <c r="Q579" s="140"/>
    </row>
    <row r="580" spans="1:17">
      <c r="A580" s="87" t="s">
        <v>302</v>
      </c>
      <c r="B580" s="87" t="s">
        <v>444</v>
      </c>
      <c r="C580" s="87">
        <v>3000</v>
      </c>
      <c r="D580" s="140"/>
      <c r="E580" s="140"/>
      <c r="F580" s="140"/>
      <c r="G580" s="140"/>
      <c r="H580" s="140"/>
      <c r="I580" s="140"/>
      <c r="J580" s="140"/>
      <c r="K580" s="140"/>
      <c r="L580" s="141"/>
      <c r="M580" s="141"/>
      <c r="N580" s="141"/>
      <c r="O580" s="140"/>
      <c r="P580" s="140"/>
      <c r="Q580" s="140"/>
    </row>
    <row r="581" spans="1:17">
      <c r="A581" s="87" t="s">
        <v>302</v>
      </c>
      <c r="B581" s="87" t="s">
        <v>445</v>
      </c>
      <c r="C581" s="87">
        <v>3000</v>
      </c>
      <c r="D581" s="140"/>
      <c r="E581" s="140"/>
      <c r="F581" s="140"/>
      <c r="G581" s="140"/>
      <c r="H581" s="140"/>
      <c r="I581" s="140"/>
      <c r="J581" s="140"/>
      <c r="K581" s="140"/>
      <c r="L581" s="141"/>
      <c r="M581" s="141"/>
      <c r="N581" s="141"/>
      <c r="O581" s="140"/>
      <c r="P581" s="140"/>
      <c r="Q581" s="140"/>
    </row>
    <row r="582" spans="1:17">
      <c r="A582" s="87" t="s">
        <v>302</v>
      </c>
      <c r="B582" s="87" t="s">
        <v>446</v>
      </c>
      <c r="C582" s="87">
        <v>3000</v>
      </c>
      <c r="D582" s="140"/>
      <c r="E582" s="140"/>
      <c r="F582" s="140"/>
      <c r="G582" s="140"/>
      <c r="H582" s="140"/>
      <c r="I582" s="140"/>
      <c r="J582" s="140"/>
      <c r="K582" s="140"/>
      <c r="L582" s="141"/>
      <c r="M582" s="141"/>
      <c r="N582" s="141"/>
      <c r="O582" s="140"/>
      <c r="P582" s="140"/>
      <c r="Q582" s="140"/>
    </row>
    <row r="583" spans="1:17">
      <c r="A583" s="87" t="s">
        <v>303</v>
      </c>
      <c r="B583" s="87" t="s">
        <v>447</v>
      </c>
      <c r="C583" s="87">
        <v>3000</v>
      </c>
      <c r="D583" s="140"/>
      <c r="E583" s="140"/>
      <c r="F583" s="140"/>
      <c r="G583" s="140"/>
      <c r="H583" s="140"/>
      <c r="I583" s="140"/>
      <c r="J583" s="140"/>
      <c r="K583" s="140"/>
      <c r="L583" s="141"/>
      <c r="M583" s="141"/>
      <c r="N583" s="141"/>
      <c r="O583" s="140"/>
      <c r="P583" s="140"/>
      <c r="Q583" s="140"/>
    </row>
    <row r="584" spans="1:17">
      <c r="A584" s="87" t="s">
        <v>303</v>
      </c>
      <c r="B584" s="87" t="s">
        <v>448</v>
      </c>
      <c r="C584" s="87">
        <v>3000</v>
      </c>
      <c r="D584" s="140"/>
      <c r="E584" s="140"/>
      <c r="F584" s="140"/>
      <c r="G584" s="140"/>
      <c r="H584" s="140"/>
      <c r="I584" s="140"/>
      <c r="J584" s="140"/>
      <c r="K584" s="140"/>
      <c r="L584" s="141"/>
      <c r="M584" s="141"/>
      <c r="N584" s="141"/>
      <c r="O584" s="140"/>
      <c r="P584" s="140"/>
      <c r="Q584" s="140"/>
    </row>
    <row r="585" spans="1:17">
      <c r="A585" s="87" t="s">
        <v>303</v>
      </c>
      <c r="B585" s="87" t="s">
        <v>449</v>
      </c>
      <c r="C585" s="87">
        <v>3000</v>
      </c>
      <c r="D585" s="140"/>
      <c r="E585" s="140"/>
      <c r="F585" s="140"/>
      <c r="G585" s="140"/>
      <c r="H585" s="140"/>
      <c r="I585" s="140"/>
      <c r="J585" s="140"/>
      <c r="K585" s="140"/>
      <c r="L585" s="141"/>
      <c r="M585" s="141"/>
      <c r="N585" s="141"/>
      <c r="O585" s="140"/>
      <c r="P585" s="140"/>
      <c r="Q585" s="140"/>
    </row>
    <row r="586" spans="1:17">
      <c r="A586" s="87" t="s">
        <v>303</v>
      </c>
      <c r="B586" s="87" t="s">
        <v>450</v>
      </c>
      <c r="C586" s="87">
        <v>3000</v>
      </c>
      <c r="D586" s="140"/>
      <c r="E586" s="140"/>
      <c r="F586" s="140"/>
      <c r="G586" s="140"/>
      <c r="H586" s="140"/>
      <c r="I586" s="140"/>
      <c r="J586" s="140"/>
      <c r="K586" s="140"/>
      <c r="L586" s="141"/>
      <c r="M586" s="141"/>
      <c r="N586" s="141"/>
      <c r="O586" s="140"/>
      <c r="P586" s="140"/>
      <c r="Q586" s="140"/>
    </row>
    <row r="587" spans="1:17">
      <c r="A587" s="87" t="s">
        <v>303</v>
      </c>
      <c r="B587" s="87" t="s">
        <v>451</v>
      </c>
      <c r="C587" s="87">
        <v>3000</v>
      </c>
      <c r="D587" s="140"/>
      <c r="E587" s="140"/>
      <c r="F587" s="140"/>
      <c r="G587" s="140"/>
      <c r="H587" s="140"/>
      <c r="I587" s="140"/>
      <c r="J587" s="140"/>
      <c r="K587" s="140"/>
      <c r="L587" s="141"/>
      <c r="M587" s="141"/>
      <c r="N587" s="141"/>
      <c r="O587" s="140"/>
      <c r="P587" s="140"/>
      <c r="Q587" s="140"/>
    </row>
    <row r="588" spans="1:17">
      <c r="A588" s="87" t="s">
        <v>303</v>
      </c>
      <c r="B588" s="87" t="s">
        <v>452</v>
      </c>
      <c r="C588" s="87">
        <v>3000</v>
      </c>
      <c r="D588" s="140"/>
      <c r="E588" s="140"/>
      <c r="F588" s="140"/>
      <c r="G588" s="140"/>
      <c r="H588" s="140"/>
      <c r="I588" s="140"/>
      <c r="J588" s="140"/>
      <c r="K588" s="140"/>
      <c r="L588" s="141"/>
      <c r="M588" s="141"/>
      <c r="N588" s="141"/>
      <c r="O588" s="140"/>
      <c r="P588" s="140"/>
      <c r="Q588" s="140"/>
    </row>
    <row r="589" spans="1:17">
      <c r="A589" s="87" t="s">
        <v>303</v>
      </c>
      <c r="B589" s="87" t="s">
        <v>453</v>
      </c>
      <c r="C589" s="87">
        <v>3000</v>
      </c>
      <c r="D589" s="140"/>
      <c r="E589" s="140"/>
      <c r="F589" s="140"/>
      <c r="G589" s="140"/>
      <c r="H589" s="140"/>
      <c r="I589" s="140"/>
      <c r="J589" s="140"/>
      <c r="K589" s="140"/>
      <c r="L589" s="141"/>
      <c r="M589" s="141"/>
      <c r="N589" s="141"/>
      <c r="O589" s="140"/>
      <c r="P589" s="140"/>
      <c r="Q589" s="140"/>
    </row>
    <row r="590" spans="1:17">
      <c r="A590" s="87" t="s">
        <v>303</v>
      </c>
      <c r="B590" s="87" t="s">
        <v>454</v>
      </c>
      <c r="C590" s="87">
        <v>3000</v>
      </c>
      <c r="D590" s="140"/>
      <c r="E590" s="140"/>
      <c r="F590" s="140"/>
      <c r="G590" s="140"/>
      <c r="H590" s="140"/>
      <c r="I590" s="140"/>
      <c r="J590" s="140"/>
      <c r="K590" s="140"/>
      <c r="L590" s="141"/>
      <c r="M590" s="141"/>
      <c r="N590" s="141"/>
      <c r="O590" s="140"/>
      <c r="P590" s="140"/>
      <c r="Q590" s="140"/>
    </row>
    <row r="591" spans="1:17">
      <c r="A591" s="87" t="s">
        <v>303</v>
      </c>
      <c r="B591" s="87" t="s">
        <v>455</v>
      </c>
      <c r="C591" s="87">
        <v>3000</v>
      </c>
      <c r="D591" s="140"/>
      <c r="E591" s="140"/>
      <c r="F591" s="140"/>
      <c r="G591" s="140"/>
      <c r="H591" s="140"/>
      <c r="I591" s="140"/>
      <c r="J591" s="140"/>
      <c r="K591" s="140"/>
      <c r="L591" s="141"/>
      <c r="M591" s="141"/>
      <c r="N591" s="141"/>
      <c r="O591" s="140"/>
      <c r="P591" s="140"/>
      <c r="Q591" s="140"/>
    </row>
    <row r="592" spans="1:17">
      <c r="A592" s="87" t="s">
        <v>303</v>
      </c>
      <c r="B592" s="87" t="s">
        <v>456</v>
      </c>
      <c r="C592" s="87">
        <v>3000</v>
      </c>
      <c r="D592" s="140"/>
      <c r="E592" s="140"/>
      <c r="F592" s="140"/>
      <c r="G592" s="140"/>
      <c r="H592" s="140"/>
      <c r="I592" s="140"/>
      <c r="J592" s="140"/>
      <c r="K592" s="140"/>
      <c r="L592" s="141"/>
      <c r="M592" s="141"/>
      <c r="N592" s="141"/>
      <c r="O592" s="140"/>
      <c r="P592" s="140"/>
      <c r="Q592" s="140"/>
    </row>
    <row r="593" spans="1:17">
      <c r="A593" s="87" t="s">
        <v>303</v>
      </c>
      <c r="B593" s="87" t="s">
        <v>457</v>
      </c>
      <c r="C593" s="87">
        <v>3000</v>
      </c>
      <c r="D593" s="140"/>
      <c r="E593" s="140"/>
      <c r="F593" s="140"/>
      <c r="G593" s="140"/>
      <c r="H593" s="140"/>
      <c r="I593" s="140"/>
      <c r="J593" s="140"/>
      <c r="K593" s="140"/>
      <c r="L593" s="141"/>
      <c r="M593" s="141"/>
      <c r="N593" s="141"/>
      <c r="O593" s="140"/>
      <c r="P593" s="140"/>
      <c r="Q593" s="140"/>
    </row>
    <row r="594" spans="1:17">
      <c r="A594" s="87" t="s">
        <v>303</v>
      </c>
      <c r="B594" s="87" t="s">
        <v>458</v>
      </c>
      <c r="C594" s="87">
        <v>3000</v>
      </c>
      <c r="D594" s="140"/>
      <c r="E594" s="140"/>
      <c r="F594" s="140"/>
      <c r="G594" s="140"/>
      <c r="H594" s="140"/>
      <c r="I594" s="140"/>
      <c r="J594" s="140"/>
      <c r="K594" s="140"/>
      <c r="L594" s="141"/>
      <c r="M594" s="141"/>
      <c r="N594" s="141"/>
      <c r="O594" s="140"/>
      <c r="P594" s="140"/>
      <c r="Q594" s="140"/>
    </row>
    <row r="595" spans="1:17">
      <c r="A595" s="87" t="s">
        <v>303</v>
      </c>
      <c r="B595" s="87" t="s">
        <v>459</v>
      </c>
      <c r="C595" s="87">
        <v>3000</v>
      </c>
      <c r="D595" s="140"/>
      <c r="E595" s="140"/>
      <c r="F595" s="140"/>
      <c r="G595" s="140"/>
      <c r="H595" s="140"/>
      <c r="I595" s="140"/>
      <c r="J595" s="140"/>
      <c r="K595" s="140"/>
      <c r="L595" s="141"/>
      <c r="M595" s="141"/>
      <c r="N595" s="141"/>
      <c r="O595" s="140"/>
      <c r="P595" s="140"/>
      <c r="Q595" s="140"/>
    </row>
    <row r="596" spans="1:17">
      <c r="A596" s="87" t="s">
        <v>303</v>
      </c>
      <c r="B596" s="87" t="s">
        <v>460</v>
      </c>
      <c r="C596" s="87">
        <v>3000</v>
      </c>
      <c r="D596" s="140"/>
      <c r="E596" s="140"/>
      <c r="F596" s="140"/>
      <c r="G596" s="140"/>
      <c r="H596" s="140"/>
      <c r="I596" s="140"/>
      <c r="J596" s="140"/>
      <c r="K596" s="140"/>
      <c r="L596" s="141"/>
      <c r="M596" s="141"/>
      <c r="N596" s="141"/>
      <c r="O596" s="140"/>
      <c r="P596" s="140"/>
      <c r="Q596" s="140"/>
    </row>
    <row r="597" spans="1:17">
      <c r="A597" s="87" t="s">
        <v>303</v>
      </c>
      <c r="B597" s="87" t="s">
        <v>461</v>
      </c>
      <c r="C597" s="87">
        <v>3000</v>
      </c>
      <c r="D597" s="140"/>
      <c r="E597" s="140"/>
      <c r="F597" s="140"/>
      <c r="G597" s="140"/>
      <c r="H597" s="140"/>
      <c r="I597" s="140"/>
      <c r="J597" s="140"/>
      <c r="K597" s="140"/>
      <c r="L597" s="141"/>
      <c r="M597" s="141"/>
      <c r="N597" s="141"/>
      <c r="O597" s="140"/>
      <c r="P597" s="140"/>
      <c r="Q597" s="140"/>
    </row>
    <row r="598" spans="1:17">
      <c r="A598" s="87" t="s">
        <v>303</v>
      </c>
      <c r="B598" s="87" t="s">
        <v>462</v>
      </c>
      <c r="C598" s="87">
        <v>3000</v>
      </c>
      <c r="D598" s="140"/>
      <c r="E598" s="140"/>
      <c r="F598" s="140"/>
      <c r="G598" s="140"/>
      <c r="H598" s="140"/>
      <c r="I598" s="140"/>
      <c r="J598" s="140"/>
      <c r="K598" s="140"/>
      <c r="L598" s="141"/>
      <c r="M598" s="141"/>
      <c r="N598" s="141"/>
      <c r="O598" s="140"/>
      <c r="P598" s="140"/>
      <c r="Q598" s="140"/>
    </row>
    <row r="599" spans="1:17">
      <c r="A599" s="87" t="s">
        <v>304</v>
      </c>
      <c r="B599" s="87" t="s">
        <v>463</v>
      </c>
      <c r="C599" s="87">
        <v>3000</v>
      </c>
      <c r="D599" s="140"/>
      <c r="E599" s="140"/>
      <c r="F599" s="140"/>
      <c r="G599" s="140"/>
      <c r="H599" s="140"/>
      <c r="I599" s="140"/>
      <c r="J599" s="140"/>
      <c r="K599" s="140"/>
      <c r="L599" s="141"/>
      <c r="M599" s="141"/>
      <c r="N599" s="141"/>
      <c r="O599" s="140"/>
      <c r="P599" s="140"/>
      <c r="Q599" s="140"/>
    </row>
    <row r="600" spans="1:17">
      <c r="A600" s="87" t="s">
        <v>304</v>
      </c>
      <c r="B600" s="87" t="s">
        <v>464</v>
      </c>
      <c r="C600" s="87">
        <v>3000</v>
      </c>
      <c r="D600" s="140"/>
      <c r="E600" s="140"/>
      <c r="F600" s="140"/>
      <c r="G600" s="140"/>
      <c r="H600" s="140"/>
      <c r="I600" s="140"/>
      <c r="J600" s="140"/>
      <c r="K600" s="140"/>
      <c r="L600" s="141"/>
      <c r="M600" s="141"/>
      <c r="N600" s="141"/>
      <c r="O600" s="140"/>
      <c r="P600" s="140"/>
      <c r="Q600" s="140"/>
    </row>
    <row r="601" spans="1:17">
      <c r="A601" s="87" t="s">
        <v>304</v>
      </c>
      <c r="B601" s="87" t="s">
        <v>465</v>
      </c>
      <c r="C601" s="87">
        <v>3000</v>
      </c>
      <c r="D601" s="140"/>
      <c r="E601" s="140"/>
      <c r="F601" s="140"/>
      <c r="G601" s="140"/>
      <c r="H601" s="140"/>
      <c r="I601" s="140"/>
      <c r="J601" s="140"/>
      <c r="K601" s="140"/>
      <c r="L601" s="141"/>
      <c r="M601" s="141"/>
      <c r="N601" s="141"/>
      <c r="O601" s="140"/>
      <c r="P601" s="140"/>
      <c r="Q601" s="140"/>
    </row>
    <row r="602" spans="1:17">
      <c r="A602" s="87" t="s">
        <v>304</v>
      </c>
      <c r="B602" s="87" t="s">
        <v>466</v>
      </c>
      <c r="C602" s="87">
        <v>3000</v>
      </c>
      <c r="D602" s="140"/>
      <c r="E602" s="140"/>
      <c r="F602" s="140"/>
      <c r="G602" s="140"/>
      <c r="H602" s="140"/>
      <c r="I602" s="140"/>
      <c r="J602" s="140"/>
      <c r="K602" s="140"/>
      <c r="L602" s="141"/>
      <c r="M602" s="141"/>
      <c r="N602" s="141"/>
      <c r="O602" s="140"/>
      <c r="P602" s="140"/>
      <c r="Q602" s="140"/>
    </row>
    <row r="603" spans="1:17">
      <c r="A603" s="87" t="s">
        <v>304</v>
      </c>
      <c r="B603" s="87" t="s">
        <v>467</v>
      </c>
      <c r="C603" s="87">
        <v>3000</v>
      </c>
      <c r="D603" s="140"/>
      <c r="E603" s="140"/>
      <c r="F603" s="140"/>
      <c r="G603" s="140"/>
      <c r="H603" s="140"/>
      <c r="I603" s="140"/>
      <c r="J603" s="140"/>
      <c r="K603" s="140"/>
      <c r="L603" s="141"/>
      <c r="M603" s="141"/>
      <c r="N603" s="141"/>
      <c r="O603" s="140"/>
      <c r="P603" s="140"/>
      <c r="Q603" s="140"/>
    </row>
    <row r="604" spans="1:17">
      <c r="A604" s="87" t="s">
        <v>304</v>
      </c>
      <c r="B604" s="87" t="s">
        <v>468</v>
      </c>
      <c r="C604" s="87">
        <v>3000</v>
      </c>
      <c r="D604" s="140"/>
      <c r="E604" s="140"/>
      <c r="F604" s="140"/>
      <c r="G604" s="140"/>
      <c r="H604" s="140"/>
      <c r="I604" s="140"/>
      <c r="J604" s="140"/>
      <c r="K604" s="140"/>
      <c r="L604" s="141"/>
      <c r="M604" s="141"/>
      <c r="N604" s="141"/>
      <c r="O604" s="140"/>
      <c r="P604" s="140"/>
      <c r="Q604" s="140"/>
    </row>
    <row r="605" spans="1:17">
      <c r="A605" s="87" t="s">
        <v>304</v>
      </c>
      <c r="B605" s="87" t="s">
        <v>469</v>
      </c>
      <c r="C605" s="87">
        <v>3000</v>
      </c>
      <c r="D605" s="140"/>
      <c r="E605" s="140"/>
      <c r="F605" s="140"/>
      <c r="G605" s="140"/>
      <c r="H605" s="140"/>
      <c r="I605" s="140"/>
      <c r="J605" s="140"/>
      <c r="K605" s="140"/>
      <c r="L605" s="141"/>
      <c r="M605" s="141"/>
      <c r="N605" s="141"/>
      <c r="O605" s="140"/>
      <c r="P605" s="140"/>
      <c r="Q605" s="140"/>
    </row>
    <row r="606" spans="1:17">
      <c r="A606" s="87" t="s">
        <v>304</v>
      </c>
      <c r="B606" s="87" t="s">
        <v>470</v>
      </c>
      <c r="C606" s="87">
        <v>3000</v>
      </c>
      <c r="D606" s="140"/>
      <c r="E606" s="140"/>
      <c r="F606" s="140"/>
      <c r="G606" s="140"/>
      <c r="H606" s="140"/>
      <c r="I606" s="140"/>
      <c r="J606" s="140"/>
      <c r="K606" s="140"/>
      <c r="L606" s="141"/>
      <c r="M606" s="141"/>
      <c r="N606" s="141"/>
      <c r="O606" s="140"/>
      <c r="P606" s="140"/>
      <c r="Q606" s="140"/>
    </row>
    <row r="607" spans="1:17">
      <c r="A607" s="87" t="s">
        <v>304</v>
      </c>
      <c r="B607" s="87" t="s">
        <v>471</v>
      </c>
      <c r="C607" s="87">
        <v>3000</v>
      </c>
      <c r="D607" s="140"/>
      <c r="E607" s="140"/>
      <c r="F607" s="140"/>
      <c r="G607" s="140"/>
      <c r="H607" s="140"/>
      <c r="I607" s="140"/>
      <c r="J607" s="140"/>
      <c r="K607" s="140"/>
      <c r="L607" s="141"/>
      <c r="M607" s="141"/>
      <c r="N607" s="141"/>
      <c r="O607" s="140"/>
      <c r="P607" s="140"/>
      <c r="Q607" s="140"/>
    </row>
    <row r="608" spans="1:17">
      <c r="A608" s="87" t="s">
        <v>304</v>
      </c>
      <c r="B608" s="87" t="s">
        <v>472</v>
      </c>
      <c r="C608" s="87">
        <v>3000</v>
      </c>
      <c r="D608" s="140"/>
      <c r="E608" s="140"/>
      <c r="F608" s="140"/>
      <c r="G608" s="140"/>
      <c r="H608" s="140"/>
      <c r="I608" s="140"/>
      <c r="J608" s="140"/>
      <c r="K608" s="140"/>
      <c r="L608" s="141"/>
      <c r="M608" s="141"/>
      <c r="N608" s="141"/>
      <c r="O608" s="140"/>
      <c r="P608" s="140"/>
      <c r="Q608" s="140"/>
    </row>
    <row r="609" spans="1:17">
      <c r="A609" s="87" t="s">
        <v>304</v>
      </c>
      <c r="B609" s="87" t="s">
        <v>473</v>
      </c>
      <c r="C609" s="87">
        <v>3000</v>
      </c>
      <c r="D609" s="140"/>
      <c r="E609" s="140"/>
      <c r="F609" s="140"/>
      <c r="G609" s="140"/>
      <c r="H609" s="140"/>
      <c r="I609" s="140"/>
      <c r="J609" s="140"/>
      <c r="K609" s="140"/>
      <c r="L609" s="141"/>
      <c r="M609" s="141"/>
      <c r="N609" s="141"/>
      <c r="O609" s="140"/>
      <c r="P609" s="140"/>
      <c r="Q609" s="140"/>
    </row>
    <row r="610" spans="1:17">
      <c r="A610" s="87" t="s">
        <v>156</v>
      </c>
      <c r="B610" s="87" t="s">
        <v>16</v>
      </c>
      <c r="C610" s="87">
        <v>1945</v>
      </c>
      <c r="D610" s="140"/>
      <c r="E610" s="140"/>
      <c r="F610" s="140"/>
      <c r="G610" s="140"/>
      <c r="H610" s="140"/>
      <c r="I610" s="140"/>
      <c r="J610" s="140"/>
      <c r="K610" s="140"/>
      <c r="L610" s="140"/>
      <c r="M610" s="140"/>
      <c r="N610" s="140"/>
      <c r="O610" s="140"/>
      <c r="P610" s="140"/>
      <c r="Q610" s="140"/>
    </row>
    <row r="611" spans="1:17">
      <c r="A611" s="87" t="s">
        <v>156</v>
      </c>
      <c r="B611" s="87" t="s">
        <v>36</v>
      </c>
      <c r="C611" s="87">
        <v>647.5</v>
      </c>
      <c r="D611" s="140"/>
      <c r="E611" s="140"/>
      <c r="F611" s="140"/>
      <c r="G611" s="140"/>
      <c r="H611" s="140"/>
      <c r="I611" s="140"/>
      <c r="J611" s="140"/>
      <c r="K611" s="140"/>
      <c r="L611" s="140"/>
      <c r="M611" s="140"/>
      <c r="N611" s="140"/>
      <c r="O611" s="140"/>
      <c r="P611" s="140"/>
      <c r="Q611" s="140"/>
    </row>
    <row r="612" spans="1:17">
      <c r="A612" s="87" t="s">
        <v>156</v>
      </c>
      <c r="B612" s="87" t="s">
        <v>56</v>
      </c>
      <c r="C612" s="87">
        <v>215</v>
      </c>
      <c r="D612" s="140"/>
      <c r="E612" s="140"/>
      <c r="F612" s="140"/>
      <c r="G612" s="140"/>
      <c r="H612" s="140"/>
      <c r="I612" s="140"/>
      <c r="J612" s="140"/>
      <c r="K612" s="140"/>
      <c r="L612" s="140"/>
      <c r="M612" s="140"/>
      <c r="N612" s="140"/>
      <c r="O612" s="140"/>
      <c r="P612" s="140"/>
      <c r="Q612" s="140"/>
    </row>
    <row r="613" spans="1:17">
      <c r="A613" s="87" t="s">
        <v>156</v>
      </c>
      <c r="B613" s="87" t="s">
        <v>76</v>
      </c>
      <c r="C613" s="87">
        <v>72.5</v>
      </c>
      <c r="D613" s="140"/>
      <c r="E613" s="140"/>
      <c r="F613" s="140"/>
      <c r="G613" s="140"/>
      <c r="H613" s="140"/>
      <c r="I613" s="140"/>
      <c r="J613" s="140"/>
      <c r="K613" s="140"/>
      <c r="L613" s="140"/>
      <c r="M613" s="140"/>
      <c r="N613" s="140"/>
      <c r="O613" s="140"/>
      <c r="P613" s="140"/>
      <c r="Q613" s="140"/>
    </row>
    <row r="614" spans="1:17">
      <c r="A614" s="87" t="s">
        <v>158</v>
      </c>
      <c r="B614" s="87" t="s">
        <v>96</v>
      </c>
      <c r="C614" s="87">
        <v>1817.5</v>
      </c>
      <c r="D614" s="140"/>
      <c r="E614" s="140"/>
      <c r="F614" s="140"/>
      <c r="G614" s="140"/>
      <c r="H614" s="140"/>
      <c r="I614" s="140"/>
      <c r="J614" s="140"/>
      <c r="K614" s="140"/>
      <c r="L614" s="140"/>
      <c r="M614" s="140"/>
      <c r="N614" s="140"/>
      <c r="O614" s="140"/>
      <c r="P614" s="140"/>
      <c r="Q614" s="140"/>
    </row>
    <row r="615" spans="1:17">
      <c r="A615" s="87" t="s">
        <v>158</v>
      </c>
      <c r="B615" s="87" t="s">
        <v>116</v>
      </c>
      <c r="C615" s="87">
        <v>605</v>
      </c>
      <c r="D615" s="140"/>
      <c r="E615" s="140"/>
      <c r="F615" s="140"/>
      <c r="G615" s="140"/>
      <c r="H615" s="140"/>
      <c r="I615" s="140"/>
      <c r="J615" s="140"/>
      <c r="K615" s="140"/>
      <c r="L615" s="140"/>
      <c r="M615" s="140"/>
      <c r="N615" s="140"/>
      <c r="O615" s="140"/>
      <c r="P615" s="140"/>
      <c r="Q615" s="140"/>
    </row>
    <row r="616" spans="1:17">
      <c r="A616" s="87" t="s">
        <v>158</v>
      </c>
      <c r="B616" s="87" t="s">
        <v>136</v>
      </c>
      <c r="C616" s="87">
        <v>202.5</v>
      </c>
      <c r="D616" s="140"/>
      <c r="E616" s="140"/>
      <c r="F616" s="140"/>
      <c r="G616" s="140"/>
      <c r="H616" s="140"/>
      <c r="I616" s="140"/>
      <c r="J616" s="140"/>
      <c r="K616" s="140"/>
      <c r="L616" s="140"/>
      <c r="M616" s="140"/>
      <c r="N616" s="140"/>
      <c r="O616" s="140"/>
      <c r="P616" s="140"/>
      <c r="Q616" s="140"/>
    </row>
    <row r="617" spans="1:17">
      <c r="A617" s="87" t="s">
        <v>158</v>
      </c>
      <c r="B617" s="87" t="s">
        <v>156</v>
      </c>
      <c r="C617" s="87">
        <v>67.5</v>
      </c>
      <c r="D617" s="140"/>
      <c r="E617" s="140"/>
      <c r="F617" s="140"/>
      <c r="G617" s="140"/>
      <c r="H617" s="140"/>
      <c r="I617" s="140"/>
      <c r="J617" s="140"/>
      <c r="K617" s="140"/>
      <c r="L617" s="140"/>
      <c r="M617" s="140"/>
      <c r="N617" s="140"/>
      <c r="O617" s="140"/>
      <c r="P617" s="140"/>
      <c r="Q617" s="140"/>
    </row>
    <row r="618" spans="1:17">
      <c r="A618" s="87" t="s">
        <v>158</v>
      </c>
      <c r="B618" s="87" t="s">
        <v>176</v>
      </c>
      <c r="C618" s="87">
        <v>22.5</v>
      </c>
      <c r="D618" s="140"/>
      <c r="E618" s="140"/>
      <c r="F618" s="140"/>
      <c r="G618" s="140"/>
      <c r="H618" s="140"/>
      <c r="I618" s="140"/>
      <c r="J618" s="140"/>
      <c r="K618" s="140"/>
      <c r="L618" s="140"/>
      <c r="M618" s="140"/>
      <c r="N618" s="140"/>
      <c r="O618" s="140"/>
      <c r="P618" s="140"/>
      <c r="Q618" s="140"/>
    </row>
    <row r="619" spans="1:17">
      <c r="A619" s="87" t="s">
        <v>158</v>
      </c>
      <c r="B619" s="87" t="s">
        <v>196</v>
      </c>
      <c r="C619" s="87">
        <v>7.5</v>
      </c>
      <c r="D619" s="140"/>
      <c r="E619" s="140"/>
      <c r="F619" s="140"/>
      <c r="G619" s="140"/>
      <c r="H619" s="140"/>
      <c r="I619" s="140"/>
      <c r="J619" s="140"/>
      <c r="K619" s="140"/>
      <c r="L619" s="140"/>
      <c r="M619" s="140"/>
      <c r="N619" s="140"/>
      <c r="O619" s="140"/>
      <c r="P619" s="140"/>
      <c r="Q619" s="140"/>
    </row>
    <row r="620" spans="1:17">
      <c r="A620" s="87" t="s">
        <v>160</v>
      </c>
      <c r="B620" s="87" t="s">
        <v>216</v>
      </c>
      <c r="C620" s="87">
        <v>1830</v>
      </c>
      <c r="D620" s="140"/>
      <c r="E620" s="140"/>
      <c r="F620" s="140"/>
      <c r="G620" s="140"/>
      <c r="H620" s="140"/>
      <c r="I620" s="140"/>
      <c r="J620" s="140"/>
      <c r="K620" s="140"/>
      <c r="L620" s="140"/>
      <c r="M620" s="140"/>
      <c r="N620" s="140"/>
      <c r="O620" s="140"/>
      <c r="P620" s="140"/>
      <c r="Q620" s="140"/>
    </row>
    <row r="621" spans="1:17">
      <c r="A621" s="87" t="s">
        <v>160</v>
      </c>
      <c r="B621" s="87" t="s">
        <v>236</v>
      </c>
      <c r="C621" s="87">
        <v>610</v>
      </c>
      <c r="D621" s="140"/>
      <c r="E621" s="140"/>
      <c r="F621" s="140"/>
      <c r="G621" s="140"/>
      <c r="H621" s="140"/>
      <c r="I621" s="140"/>
      <c r="J621" s="140"/>
      <c r="K621" s="140"/>
      <c r="L621" s="140"/>
      <c r="M621" s="140"/>
      <c r="N621" s="140"/>
      <c r="O621" s="140"/>
      <c r="P621" s="140"/>
      <c r="Q621" s="140"/>
    </row>
    <row r="622" spans="1:17">
      <c r="A622" s="87" t="s">
        <v>160</v>
      </c>
      <c r="B622" s="87" t="s">
        <v>256</v>
      </c>
      <c r="C622" s="87">
        <v>202.5</v>
      </c>
      <c r="D622" s="140"/>
      <c r="E622" s="140"/>
      <c r="F622" s="140"/>
      <c r="G622" s="140"/>
      <c r="H622" s="140"/>
      <c r="I622" s="140"/>
      <c r="J622" s="140"/>
      <c r="K622" s="140"/>
      <c r="L622" s="140"/>
      <c r="M622" s="140"/>
      <c r="N622" s="140"/>
      <c r="O622" s="140"/>
      <c r="P622" s="140"/>
      <c r="Q622" s="140"/>
    </row>
    <row r="623" spans="1:17">
      <c r="A623" s="87" t="s">
        <v>160</v>
      </c>
      <c r="B623" s="87" t="s">
        <v>276</v>
      </c>
      <c r="C623" s="87">
        <v>67.5</v>
      </c>
      <c r="D623" s="140"/>
      <c r="E623" s="140"/>
      <c r="F623" s="140"/>
      <c r="G623" s="140"/>
      <c r="H623" s="140"/>
      <c r="I623" s="140"/>
      <c r="J623" s="140"/>
      <c r="K623" s="140"/>
      <c r="L623" s="140"/>
      <c r="M623" s="140"/>
      <c r="N623" s="140"/>
      <c r="O623" s="140"/>
      <c r="P623" s="140"/>
      <c r="Q623" s="140"/>
    </row>
    <row r="624" spans="1:17">
      <c r="A624" s="87" t="s">
        <v>160</v>
      </c>
      <c r="B624" s="87" t="s">
        <v>296</v>
      </c>
      <c r="C624" s="87">
        <v>22.5</v>
      </c>
      <c r="D624" s="140"/>
      <c r="E624" s="140"/>
      <c r="F624" s="140"/>
      <c r="G624" s="140"/>
      <c r="H624" s="140"/>
      <c r="I624" s="140"/>
      <c r="J624" s="140"/>
      <c r="K624" s="140"/>
      <c r="L624" s="140"/>
      <c r="M624" s="140"/>
      <c r="N624" s="140"/>
      <c r="O624" s="140"/>
      <c r="P624" s="140"/>
      <c r="Q624" s="140"/>
    </row>
    <row r="625" spans="1:17">
      <c r="A625" s="87" t="s">
        <v>160</v>
      </c>
      <c r="B625" s="87" t="s">
        <v>316</v>
      </c>
      <c r="C625" s="87">
        <v>7.5</v>
      </c>
      <c r="D625" s="140"/>
      <c r="E625" s="140"/>
      <c r="F625" s="140"/>
      <c r="G625" s="140"/>
      <c r="H625" s="140"/>
      <c r="I625" s="140"/>
      <c r="J625" s="140"/>
      <c r="K625" s="140"/>
      <c r="L625" s="140"/>
      <c r="M625" s="140"/>
      <c r="N625" s="140"/>
      <c r="O625" s="140"/>
      <c r="P625" s="140"/>
      <c r="Q625" s="140"/>
    </row>
    <row r="626" spans="1:17">
      <c r="A626" s="87" t="s">
        <v>156</v>
      </c>
      <c r="B626" s="87" t="s">
        <v>17</v>
      </c>
      <c r="C626" s="87">
        <v>1945</v>
      </c>
      <c r="D626" s="140"/>
      <c r="E626" s="140"/>
      <c r="F626" s="140"/>
      <c r="G626" s="140"/>
      <c r="H626" s="140"/>
      <c r="I626" s="140"/>
      <c r="J626" s="140"/>
      <c r="K626" s="140"/>
      <c r="L626" s="140"/>
      <c r="M626" s="140"/>
      <c r="N626" s="140"/>
      <c r="O626" s="140"/>
      <c r="P626" s="140"/>
      <c r="Q626" s="140"/>
    </row>
    <row r="627" spans="1:17">
      <c r="A627" s="87" t="s">
        <v>156</v>
      </c>
      <c r="B627" s="87" t="s">
        <v>37</v>
      </c>
      <c r="C627" s="87">
        <v>647.5</v>
      </c>
      <c r="D627" s="140"/>
      <c r="E627" s="140"/>
      <c r="F627" s="140"/>
      <c r="G627" s="140"/>
      <c r="H627" s="140"/>
      <c r="I627" s="140"/>
      <c r="J627" s="140"/>
      <c r="K627" s="140"/>
      <c r="L627" s="140"/>
      <c r="M627" s="140"/>
      <c r="N627" s="140"/>
      <c r="O627" s="140"/>
      <c r="P627" s="140"/>
      <c r="Q627" s="140"/>
    </row>
    <row r="628" spans="1:17">
      <c r="A628" s="87" t="s">
        <v>156</v>
      </c>
      <c r="B628" s="87" t="s">
        <v>57</v>
      </c>
      <c r="C628" s="87">
        <v>215</v>
      </c>
      <c r="D628" s="140"/>
      <c r="E628" s="140"/>
      <c r="F628" s="140"/>
      <c r="G628" s="140"/>
      <c r="H628" s="140"/>
      <c r="I628" s="140"/>
      <c r="J628" s="140"/>
      <c r="K628" s="140"/>
      <c r="L628" s="140"/>
      <c r="M628" s="140"/>
      <c r="N628" s="140"/>
      <c r="O628" s="140"/>
      <c r="P628" s="140"/>
      <c r="Q628" s="140"/>
    </row>
    <row r="629" spans="1:17">
      <c r="A629" s="87" t="s">
        <v>156</v>
      </c>
      <c r="B629" s="87" t="s">
        <v>77</v>
      </c>
      <c r="C629" s="87">
        <v>72.5</v>
      </c>
      <c r="D629" s="140"/>
      <c r="E629" s="140"/>
      <c r="F629" s="140"/>
      <c r="G629" s="140"/>
      <c r="H629" s="140"/>
      <c r="I629" s="140"/>
      <c r="J629" s="140"/>
      <c r="K629" s="140"/>
      <c r="L629" s="140"/>
      <c r="M629" s="140"/>
      <c r="N629" s="140"/>
      <c r="O629" s="140"/>
      <c r="P629" s="140"/>
      <c r="Q629" s="140"/>
    </row>
    <row r="630" spans="1:17">
      <c r="A630" s="87" t="s">
        <v>158</v>
      </c>
      <c r="B630" s="87" t="s">
        <v>97</v>
      </c>
      <c r="C630" s="87">
        <v>1817.5</v>
      </c>
      <c r="D630" s="140"/>
      <c r="E630" s="140"/>
      <c r="F630" s="140"/>
      <c r="G630" s="140"/>
      <c r="H630" s="140"/>
      <c r="I630" s="140"/>
      <c r="J630" s="140"/>
      <c r="K630" s="140"/>
      <c r="L630" s="140"/>
      <c r="M630" s="140"/>
      <c r="N630" s="140"/>
      <c r="O630" s="140"/>
      <c r="P630" s="140"/>
      <c r="Q630" s="140"/>
    </row>
    <row r="631" spans="1:17">
      <c r="A631" s="87" t="s">
        <v>158</v>
      </c>
      <c r="B631" s="87" t="s">
        <v>117</v>
      </c>
      <c r="C631" s="87">
        <v>605</v>
      </c>
      <c r="D631" s="140"/>
      <c r="E631" s="140"/>
      <c r="F631" s="140"/>
      <c r="G631" s="140"/>
      <c r="H631" s="140"/>
      <c r="I631" s="140"/>
      <c r="J631" s="140"/>
      <c r="K631" s="140"/>
      <c r="L631" s="140"/>
      <c r="M631" s="140"/>
      <c r="N631" s="140"/>
      <c r="O631" s="140"/>
      <c r="P631" s="140"/>
      <c r="Q631" s="140"/>
    </row>
    <row r="632" spans="1:17">
      <c r="A632" s="87" t="s">
        <v>158</v>
      </c>
      <c r="B632" s="87" t="s">
        <v>137</v>
      </c>
      <c r="C632" s="87">
        <v>202.5</v>
      </c>
      <c r="D632" s="140"/>
      <c r="E632" s="140"/>
      <c r="F632" s="140"/>
      <c r="G632" s="140"/>
      <c r="H632" s="140"/>
      <c r="I632" s="140"/>
      <c r="J632" s="140"/>
      <c r="K632" s="140"/>
      <c r="L632" s="140"/>
      <c r="M632" s="140"/>
      <c r="N632" s="140"/>
      <c r="O632" s="140"/>
      <c r="P632" s="140"/>
      <c r="Q632" s="140"/>
    </row>
    <row r="633" spans="1:17">
      <c r="A633" s="87" t="s">
        <v>158</v>
      </c>
      <c r="B633" s="87" t="s">
        <v>157</v>
      </c>
      <c r="C633" s="87">
        <v>67.5</v>
      </c>
      <c r="D633" s="140"/>
      <c r="E633" s="140"/>
      <c r="F633" s="140"/>
      <c r="G633" s="140"/>
      <c r="H633" s="140"/>
      <c r="I633" s="140"/>
      <c r="J633" s="140"/>
      <c r="K633" s="140"/>
      <c r="L633" s="140"/>
      <c r="M633" s="140"/>
      <c r="N633" s="140"/>
      <c r="O633" s="140"/>
      <c r="P633" s="140"/>
      <c r="Q633" s="140"/>
    </row>
    <row r="634" spans="1:17">
      <c r="A634" s="87" t="s">
        <v>158</v>
      </c>
      <c r="B634" s="87" t="s">
        <v>177</v>
      </c>
      <c r="C634" s="87">
        <v>22.5</v>
      </c>
      <c r="D634" s="140"/>
      <c r="E634" s="140"/>
      <c r="F634" s="140"/>
      <c r="G634" s="140"/>
      <c r="H634" s="140"/>
      <c r="I634" s="140"/>
      <c r="J634" s="140"/>
      <c r="K634" s="140"/>
      <c r="L634" s="140"/>
      <c r="M634" s="140"/>
      <c r="N634" s="140"/>
      <c r="O634" s="140"/>
      <c r="P634" s="140"/>
      <c r="Q634" s="140"/>
    </row>
    <row r="635" spans="1:17">
      <c r="A635" s="87" t="s">
        <v>158</v>
      </c>
      <c r="B635" s="87" t="s">
        <v>197</v>
      </c>
      <c r="C635" s="87">
        <v>7.5</v>
      </c>
      <c r="D635" s="140"/>
      <c r="E635" s="140"/>
      <c r="F635" s="140"/>
      <c r="G635" s="140"/>
      <c r="H635" s="140"/>
      <c r="I635" s="140"/>
      <c r="J635" s="140"/>
      <c r="K635" s="140"/>
      <c r="L635" s="140"/>
      <c r="M635" s="140"/>
      <c r="N635" s="140"/>
      <c r="O635" s="140"/>
      <c r="P635" s="140"/>
      <c r="Q635" s="140"/>
    </row>
    <row r="636" spans="1:17">
      <c r="A636" s="87" t="s">
        <v>160</v>
      </c>
      <c r="B636" s="87" t="s">
        <v>217</v>
      </c>
      <c r="C636" s="87">
        <v>1830</v>
      </c>
      <c r="D636" s="140"/>
      <c r="E636" s="140"/>
      <c r="F636" s="140"/>
      <c r="G636" s="140"/>
      <c r="H636" s="140"/>
      <c r="I636" s="140"/>
      <c r="J636" s="140"/>
      <c r="K636" s="140"/>
      <c r="L636" s="140"/>
      <c r="M636" s="140"/>
      <c r="N636" s="140"/>
      <c r="O636" s="140"/>
      <c r="P636" s="140"/>
      <c r="Q636" s="140"/>
    </row>
    <row r="637" spans="1:17">
      <c r="A637" s="87" t="s">
        <v>160</v>
      </c>
      <c r="B637" s="87" t="s">
        <v>237</v>
      </c>
      <c r="C637" s="87">
        <v>610</v>
      </c>
      <c r="D637" s="140"/>
      <c r="E637" s="140"/>
      <c r="F637" s="140"/>
      <c r="G637" s="140"/>
      <c r="H637" s="140"/>
      <c r="I637" s="140"/>
      <c r="J637" s="140"/>
      <c r="K637" s="140"/>
      <c r="L637" s="140"/>
      <c r="M637" s="140"/>
      <c r="N637" s="140"/>
      <c r="O637" s="140"/>
      <c r="P637" s="140"/>
      <c r="Q637" s="140"/>
    </row>
    <row r="638" spans="1:17">
      <c r="A638" s="87" t="s">
        <v>160</v>
      </c>
      <c r="B638" s="87" t="s">
        <v>257</v>
      </c>
      <c r="C638" s="87">
        <v>202.5</v>
      </c>
      <c r="D638" s="140"/>
      <c r="E638" s="140"/>
      <c r="F638" s="140"/>
      <c r="G638" s="140"/>
      <c r="H638" s="140"/>
      <c r="I638" s="140"/>
      <c r="J638" s="140"/>
      <c r="K638" s="140"/>
      <c r="L638" s="140"/>
      <c r="M638" s="140"/>
      <c r="N638" s="140"/>
      <c r="O638" s="140"/>
      <c r="P638" s="140"/>
      <c r="Q638" s="140"/>
    </row>
    <row r="639" spans="1:17">
      <c r="A639" s="87" t="s">
        <v>160</v>
      </c>
      <c r="B639" s="87" t="s">
        <v>277</v>
      </c>
      <c r="C639" s="87">
        <v>67.5</v>
      </c>
      <c r="D639" s="140"/>
      <c r="E639" s="140"/>
      <c r="F639" s="140"/>
      <c r="G639" s="140"/>
      <c r="H639" s="140"/>
      <c r="I639" s="140"/>
      <c r="J639" s="140"/>
      <c r="K639" s="140"/>
      <c r="L639" s="140"/>
      <c r="M639" s="140"/>
      <c r="N639" s="140"/>
      <c r="O639" s="140"/>
      <c r="P639" s="140"/>
      <c r="Q639" s="140"/>
    </row>
    <row r="640" spans="1:17">
      <c r="A640" s="87" t="s">
        <v>160</v>
      </c>
      <c r="B640" s="87" t="s">
        <v>297</v>
      </c>
      <c r="C640" s="87">
        <v>22.5</v>
      </c>
      <c r="D640" s="140"/>
      <c r="E640" s="140"/>
      <c r="F640" s="140"/>
      <c r="G640" s="140"/>
      <c r="H640" s="140"/>
      <c r="I640" s="140"/>
      <c r="J640" s="140"/>
      <c r="K640" s="140"/>
      <c r="L640" s="140"/>
      <c r="M640" s="140"/>
      <c r="N640" s="140"/>
      <c r="O640" s="140"/>
      <c r="P640" s="140"/>
      <c r="Q640" s="140"/>
    </row>
    <row r="641" spans="1:17">
      <c r="A641" s="87" t="s">
        <v>160</v>
      </c>
      <c r="B641" s="87" t="s">
        <v>317</v>
      </c>
      <c r="C641" s="87">
        <v>7.5</v>
      </c>
      <c r="D641" s="140"/>
      <c r="E641" s="140"/>
      <c r="F641" s="140"/>
      <c r="G641" s="140"/>
      <c r="H641" s="140"/>
      <c r="I641" s="140"/>
      <c r="J641" s="140"/>
      <c r="K641" s="140"/>
      <c r="L641" s="140"/>
      <c r="M641" s="140"/>
      <c r="N641" s="140"/>
      <c r="O641" s="140"/>
      <c r="P641" s="140"/>
      <c r="Q641" s="140"/>
    </row>
    <row r="642" spans="1:17">
      <c r="A642" s="87" t="s">
        <v>156</v>
      </c>
      <c r="B642" s="87" t="s">
        <v>18</v>
      </c>
      <c r="C642" s="87">
        <v>1945</v>
      </c>
      <c r="D642" s="140"/>
      <c r="E642" s="140"/>
      <c r="F642" s="140"/>
      <c r="G642" s="140"/>
      <c r="H642" s="140"/>
      <c r="I642" s="140"/>
      <c r="J642" s="140"/>
      <c r="K642" s="140"/>
      <c r="L642" s="140"/>
      <c r="M642" s="140"/>
      <c r="N642" s="140"/>
      <c r="O642" s="140"/>
      <c r="P642" s="140"/>
      <c r="Q642" s="140"/>
    </row>
    <row r="643" spans="1:17">
      <c r="A643" s="87" t="s">
        <v>156</v>
      </c>
      <c r="B643" s="87" t="s">
        <v>38</v>
      </c>
      <c r="C643" s="87">
        <v>647.5</v>
      </c>
      <c r="D643" s="140"/>
      <c r="E643" s="140"/>
      <c r="F643" s="140"/>
      <c r="G643" s="140"/>
      <c r="H643" s="140"/>
      <c r="I643" s="140"/>
      <c r="J643" s="140"/>
      <c r="K643" s="140"/>
      <c r="L643" s="140"/>
      <c r="M643" s="140"/>
      <c r="N643" s="140"/>
      <c r="O643" s="140"/>
      <c r="P643" s="140"/>
      <c r="Q643" s="140"/>
    </row>
    <row r="644" spans="1:17">
      <c r="A644" s="87" t="s">
        <v>156</v>
      </c>
      <c r="B644" s="87" t="s">
        <v>58</v>
      </c>
      <c r="C644" s="87">
        <v>215</v>
      </c>
      <c r="D644" s="140"/>
      <c r="E644" s="140"/>
      <c r="F644" s="140"/>
      <c r="G644" s="140"/>
      <c r="H644" s="140"/>
      <c r="I644" s="140"/>
      <c r="J644" s="140"/>
      <c r="K644" s="140"/>
      <c r="L644" s="140"/>
      <c r="M644" s="140"/>
      <c r="N644" s="140"/>
      <c r="O644" s="140"/>
      <c r="P644" s="140"/>
      <c r="Q644" s="140"/>
    </row>
    <row r="645" spans="1:17">
      <c r="A645" s="87" t="s">
        <v>156</v>
      </c>
      <c r="B645" s="87" t="s">
        <v>78</v>
      </c>
      <c r="C645" s="87">
        <v>72.5</v>
      </c>
      <c r="D645" s="140"/>
      <c r="E645" s="140"/>
      <c r="F645" s="140"/>
      <c r="G645" s="140"/>
      <c r="H645" s="140"/>
      <c r="I645" s="140"/>
      <c r="J645" s="140"/>
      <c r="K645" s="140"/>
      <c r="L645" s="140"/>
      <c r="M645" s="140"/>
      <c r="N645" s="140"/>
      <c r="O645" s="140"/>
      <c r="P645" s="140"/>
      <c r="Q645" s="140"/>
    </row>
    <row r="646" spans="1:17">
      <c r="A646" s="87" t="s">
        <v>158</v>
      </c>
      <c r="B646" s="87" t="s">
        <v>98</v>
      </c>
      <c r="C646" s="87">
        <v>1817.5</v>
      </c>
      <c r="D646" s="140"/>
      <c r="E646" s="140"/>
      <c r="F646" s="140"/>
      <c r="G646" s="140"/>
      <c r="H646" s="140"/>
      <c r="I646" s="140"/>
      <c r="J646" s="140"/>
      <c r="K646" s="140"/>
      <c r="L646" s="140"/>
      <c r="M646" s="140"/>
      <c r="N646" s="140"/>
      <c r="O646" s="140"/>
      <c r="P646" s="140"/>
      <c r="Q646" s="140"/>
    </row>
    <row r="647" spans="1:17">
      <c r="A647" s="87" t="s">
        <v>158</v>
      </c>
      <c r="B647" s="87" t="s">
        <v>118</v>
      </c>
      <c r="C647" s="87">
        <v>605</v>
      </c>
      <c r="D647" s="140"/>
      <c r="E647" s="140"/>
      <c r="F647" s="140"/>
      <c r="G647" s="140"/>
      <c r="H647" s="140"/>
      <c r="I647" s="140"/>
      <c r="J647" s="140"/>
      <c r="K647" s="140"/>
      <c r="L647" s="140"/>
      <c r="M647" s="140"/>
      <c r="N647" s="140"/>
      <c r="O647" s="140"/>
      <c r="P647" s="140"/>
      <c r="Q647" s="140"/>
    </row>
    <row r="648" spans="1:17">
      <c r="A648" s="87" t="s">
        <v>158</v>
      </c>
      <c r="B648" s="87" t="s">
        <v>138</v>
      </c>
      <c r="C648" s="87">
        <v>202.5</v>
      </c>
      <c r="D648" s="140"/>
      <c r="E648" s="140"/>
      <c r="F648" s="140"/>
      <c r="G648" s="140"/>
      <c r="H648" s="140"/>
      <c r="I648" s="140"/>
      <c r="J648" s="140"/>
      <c r="K648" s="140"/>
      <c r="L648" s="140"/>
      <c r="M648" s="140"/>
      <c r="N648" s="140"/>
      <c r="O648" s="140"/>
      <c r="P648" s="140"/>
      <c r="Q648" s="140"/>
    </row>
    <row r="649" spans="1:17">
      <c r="A649" s="87" t="s">
        <v>158</v>
      </c>
      <c r="B649" s="87" t="s">
        <v>158</v>
      </c>
      <c r="C649" s="87">
        <v>67.5</v>
      </c>
      <c r="D649" s="140"/>
      <c r="E649" s="140"/>
      <c r="F649" s="140"/>
      <c r="G649" s="140"/>
      <c r="H649" s="140"/>
      <c r="I649" s="140"/>
      <c r="J649" s="140"/>
      <c r="K649" s="140"/>
      <c r="L649" s="140"/>
      <c r="M649" s="140"/>
      <c r="N649" s="140"/>
      <c r="O649" s="140"/>
      <c r="P649" s="140"/>
      <c r="Q649" s="140"/>
    </row>
    <row r="650" spans="1:17">
      <c r="A650" s="87" t="s">
        <v>158</v>
      </c>
      <c r="B650" s="87" t="s">
        <v>178</v>
      </c>
      <c r="C650" s="87">
        <v>22.5</v>
      </c>
      <c r="D650" s="140"/>
      <c r="E650" s="140"/>
      <c r="F650" s="140"/>
      <c r="G650" s="140"/>
      <c r="H650" s="140"/>
      <c r="I650" s="140"/>
      <c r="J650" s="140"/>
      <c r="K650" s="140"/>
      <c r="L650" s="140"/>
      <c r="M650" s="140"/>
      <c r="N650" s="140"/>
      <c r="O650" s="140"/>
      <c r="P650" s="140"/>
      <c r="Q650" s="140"/>
    </row>
    <row r="651" spans="1:17">
      <c r="A651" s="87" t="s">
        <v>158</v>
      </c>
      <c r="B651" s="87" t="s">
        <v>198</v>
      </c>
      <c r="C651" s="87">
        <v>7.5</v>
      </c>
      <c r="D651" s="140"/>
      <c r="E651" s="140"/>
      <c r="F651" s="140"/>
      <c r="G651" s="140"/>
      <c r="H651" s="140"/>
      <c r="I651" s="140"/>
      <c r="J651" s="140"/>
      <c r="K651" s="140"/>
      <c r="L651" s="140"/>
      <c r="M651" s="140"/>
      <c r="N651" s="140"/>
      <c r="O651" s="140"/>
      <c r="P651" s="140"/>
      <c r="Q651" s="140"/>
    </row>
    <row r="652" spans="1:17">
      <c r="A652" s="87" t="s">
        <v>160</v>
      </c>
      <c r="B652" s="87" t="s">
        <v>218</v>
      </c>
      <c r="C652" s="87">
        <v>1830</v>
      </c>
      <c r="D652" s="140"/>
      <c r="E652" s="140"/>
      <c r="F652" s="140"/>
      <c r="G652" s="140"/>
      <c r="H652" s="140"/>
      <c r="I652" s="140"/>
      <c r="J652" s="140"/>
      <c r="K652" s="140"/>
      <c r="L652" s="140"/>
      <c r="M652" s="140"/>
      <c r="N652" s="140"/>
      <c r="O652" s="140"/>
      <c r="P652" s="140"/>
      <c r="Q652" s="140"/>
    </row>
    <row r="653" spans="1:17">
      <c r="A653" s="87" t="s">
        <v>160</v>
      </c>
      <c r="B653" s="87" t="s">
        <v>238</v>
      </c>
      <c r="C653" s="87">
        <v>610</v>
      </c>
      <c r="D653" s="140"/>
      <c r="E653" s="140"/>
      <c r="F653" s="140"/>
      <c r="G653" s="140"/>
      <c r="H653" s="140"/>
      <c r="I653" s="140"/>
      <c r="J653" s="140"/>
      <c r="K653" s="140"/>
      <c r="L653" s="140"/>
      <c r="M653" s="140"/>
      <c r="N653" s="140"/>
      <c r="O653" s="140"/>
      <c r="P653" s="140"/>
      <c r="Q653" s="140"/>
    </row>
    <row r="654" spans="1:17">
      <c r="A654" s="87" t="s">
        <v>160</v>
      </c>
      <c r="B654" s="87" t="s">
        <v>258</v>
      </c>
      <c r="C654" s="87">
        <v>202.5</v>
      </c>
      <c r="D654" s="140"/>
      <c r="E654" s="140"/>
      <c r="F654" s="140"/>
      <c r="G654" s="140"/>
      <c r="H654" s="140"/>
      <c r="I654" s="140"/>
      <c r="J654" s="140"/>
      <c r="K654" s="140"/>
      <c r="L654" s="140"/>
      <c r="M654" s="140"/>
      <c r="N654" s="140"/>
      <c r="O654" s="140"/>
      <c r="P654" s="140"/>
      <c r="Q654" s="140"/>
    </row>
    <row r="655" spans="1:17">
      <c r="A655" s="87" t="s">
        <v>160</v>
      </c>
      <c r="B655" s="87" t="s">
        <v>278</v>
      </c>
      <c r="C655" s="87">
        <v>67.5</v>
      </c>
      <c r="D655" s="140"/>
      <c r="E655" s="140"/>
      <c r="F655" s="140"/>
      <c r="G655" s="140"/>
      <c r="H655" s="140"/>
      <c r="I655" s="140"/>
      <c r="J655" s="140"/>
      <c r="K655" s="140"/>
      <c r="L655" s="140"/>
      <c r="M655" s="140"/>
      <c r="N655" s="140"/>
      <c r="O655" s="140"/>
      <c r="P655" s="140"/>
      <c r="Q655" s="140"/>
    </row>
    <row r="656" spans="1:17">
      <c r="A656" s="87" t="s">
        <v>160</v>
      </c>
      <c r="B656" s="87" t="s">
        <v>298</v>
      </c>
      <c r="C656" s="87">
        <v>22.5</v>
      </c>
      <c r="D656" s="140"/>
      <c r="E656" s="140"/>
      <c r="F656" s="140"/>
      <c r="G656" s="140"/>
      <c r="H656" s="140"/>
      <c r="I656" s="140"/>
      <c r="J656" s="140"/>
      <c r="K656" s="140"/>
      <c r="L656" s="140"/>
      <c r="M656" s="140"/>
      <c r="N656" s="140"/>
      <c r="O656" s="140"/>
      <c r="P656" s="140"/>
      <c r="Q656" s="140"/>
    </row>
    <row r="657" spans="1:17">
      <c r="A657" s="87" t="s">
        <v>160</v>
      </c>
      <c r="B657" s="87" t="s">
        <v>318</v>
      </c>
      <c r="C657" s="87">
        <v>7.5</v>
      </c>
      <c r="D657" s="140"/>
      <c r="E657" s="140"/>
      <c r="F657" s="140"/>
      <c r="G657" s="140"/>
      <c r="H657" s="140"/>
      <c r="I657" s="140"/>
      <c r="J657" s="140"/>
      <c r="K657" s="140"/>
      <c r="L657" s="140"/>
      <c r="M657" s="140"/>
      <c r="N657" s="140"/>
      <c r="O657" s="140"/>
      <c r="P657" s="140"/>
      <c r="Q657" s="140"/>
    </row>
    <row r="658" spans="1:17">
      <c r="A658" s="87" t="s">
        <v>156</v>
      </c>
      <c r="B658" s="87" t="s">
        <v>19</v>
      </c>
      <c r="C658" s="87">
        <v>1945</v>
      </c>
      <c r="D658" s="140"/>
      <c r="E658" s="140"/>
      <c r="F658" s="140"/>
      <c r="G658" s="140"/>
      <c r="H658" s="140"/>
      <c r="I658" s="140"/>
      <c r="J658" s="140"/>
      <c r="K658" s="140"/>
      <c r="L658" s="140"/>
      <c r="M658" s="140"/>
      <c r="N658" s="140"/>
      <c r="O658" s="140"/>
      <c r="P658" s="140"/>
      <c r="Q658" s="140"/>
    </row>
    <row r="659" spans="1:17">
      <c r="A659" s="87" t="s">
        <v>156</v>
      </c>
      <c r="B659" s="87" t="s">
        <v>39</v>
      </c>
      <c r="C659" s="87">
        <v>647.5</v>
      </c>
      <c r="D659" s="140"/>
      <c r="E659" s="140"/>
      <c r="F659" s="140"/>
      <c r="G659" s="140"/>
      <c r="H659" s="140"/>
      <c r="I659" s="140"/>
      <c r="J659" s="140"/>
      <c r="K659" s="140"/>
      <c r="L659" s="140"/>
      <c r="M659" s="140"/>
      <c r="N659" s="140"/>
      <c r="O659" s="140"/>
      <c r="P659" s="140"/>
      <c r="Q659" s="140"/>
    </row>
    <row r="660" spans="1:17">
      <c r="A660" s="87" t="s">
        <v>156</v>
      </c>
      <c r="B660" s="87" t="s">
        <v>59</v>
      </c>
      <c r="C660" s="87">
        <v>215</v>
      </c>
      <c r="D660" s="140"/>
      <c r="E660" s="140"/>
      <c r="F660" s="140"/>
      <c r="G660" s="140"/>
      <c r="H660" s="140"/>
      <c r="I660" s="140"/>
      <c r="J660" s="140"/>
      <c r="K660" s="140"/>
      <c r="L660" s="140"/>
      <c r="M660" s="140"/>
      <c r="N660" s="140"/>
      <c r="O660" s="140"/>
      <c r="P660" s="140"/>
      <c r="Q660" s="140"/>
    </row>
    <row r="661" spans="1:17">
      <c r="A661" s="87" t="s">
        <v>156</v>
      </c>
      <c r="B661" s="87" t="s">
        <v>79</v>
      </c>
      <c r="C661" s="87">
        <v>72.5</v>
      </c>
      <c r="D661" s="140"/>
      <c r="E661" s="140"/>
      <c r="F661" s="140"/>
      <c r="G661" s="140"/>
      <c r="H661" s="140"/>
      <c r="I661" s="140"/>
      <c r="J661" s="140"/>
      <c r="K661" s="140"/>
      <c r="L661" s="140"/>
      <c r="M661" s="140"/>
      <c r="N661" s="140"/>
      <c r="O661" s="140"/>
      <c r="P661" s="140"/>
      <c r="Q661" s="140"/>
    </row>
    <row r="662" spans="1:17">
      <c r="A662" s="87" t="s">
        <v>158</v>
      </c>
      <c r="B662" s="87" t="s">
        <v>99</v>
      </c>
      <c r="C662" s="87">
        <v>1817.5</v>
      </c>
      <c r="D662" s="140"/>
      <c r="E662" s="140"/>
      <c r="F662" s="140"/>
      <c r="G662" s="140"/>
      <c r="H662" s="140"/>
      <c r="I662" s="140"/>
      <c r="J662" s="140"/>
      <c r="K662" s="140"/>
      <c r="L662" s="140"/>
      <c r="M662" s="140"/>
      <c r="N662" s="140"/>
      <c r="O662" s="140"/>
      <c r="P662" s="140"/>
      <c r="Q662" s="140"/>
    </row>
    <row r="663" spans="1:17">
      <c r="A663" s="87" t="s">
        <v>158</v>
      </c>
      <c r="B663" s="87" t="s">
        <v>119</v>
      </c>
      <c r="C663" s="87">
        <v>605</v>
      </c>
      <c r="D663" s="140"/>
      <c r="E663" s="140"/>
      <c r="F663" s="140"/>
      <c r="G663" s="140"/>
      <c r="H663" s="140"/>
      <c r="I663" s="140"/>
      <c r="J663" s="140"/>
      <c r="K663" s="140"/>
      <c r="L663" s="140"/>
      <c r="M663" s="140"/>
      <c r="N663" s="140"/>
      <c r="O663" s="140"/>
      <c r="P663" s="140"/>
      <c r="Q663" s="140"/>
    </row>
    <row r="664" spans="1:17">
      <c r="A664" s="87" t="s">
        <v>158</v>
      </c>
      <c r="B664" s="87" t="s">
        <v>139</v>
      </c>
      <c r="C664" s="87">
        <v>202.5</v>
      </c>
      <c r="D664" s="140"/>
      <c r="E664" s="140"/>
      <c r="F664" s="140"/>
      <c r="G664" s="140"/>
      <c r="H664" s="140"/>
      <c r="I664" s="140"/>
      <c r="J664" s="140"/>
      <c r="K664" s="140"/>
      <c r="L664" s="140"/>
      <c r="M664" s="140"/>
      <c r="N664" s="140"/>
      <c r="O664" s="140"/>
      <c r="P664" s="140"/>
      <c r="Q664" s="140"/>
    </row>
    <row r="665" spans="1:17">
      <c r="A665" s="87" t="s">
        <v>158</v>
      </c>
      <c r="B665" s="87" t="s">
        <v>159</v>
      </c>
      <c r="C665" s="87">
        <v>67.5</v>
      </c>
      <c r="D665" s="140"/>
      <c r="E665" s="140"/>
      <c r="F665" s="140"/>
      <c r="G665" s="140"/>
      <c r="H665" s="140"/>
      <c r="I665" s="140"/>
      <c r="J665" s="140"/>
      <c r="K665" s="140"/>
      <c r="L665" s="140"/>
      <c r="M665" s="140"/>
      <c r="N665" s="140"/>
      <c r="O665" s="140"/>
      <c r="P665" s="140"/>
      <c r="Q665" s="140"/>
    </row>
    <row r="666" spans="1:17">
      <c r="A666" s="87" t="s">
        <v>158</v>
      </c>
      <c r="B666" s="87" t="s">
        <v>179</v>
      </c>
      <c r="C666" s="87">
        <v>22.5</v>
      </c>
      <c r="D666" s="140"/>
      <c r="E666" s="140"/>
      <c r="F666" s="140"/>
      <c r="G666" s="140"/>
      <c r="H666" s="140"/>
      <c r="I666" s="140"/>
      <c r="J666" s="140"/>
      <c r="K666" s="140"/>
      <c r="L666" s="140"/>
      <c r="M666" s="140"/>
      <c r="N666" s="140"/>
      <c r="O666" s="140"/>
      <c r="P666" s="140"/>
      <c r="Q666" s="140"/>
    </row>
    <row r="667" spans="1:17">
      <c r="A667" s="87" t="s">
        <v>158</v>
      </c>
      <c r="B667" s="87" t="s">
        <v>199</v>
      </c>
      <c r="C667" s="87">
        <v>7.5</v>
      </c>
      <c r="D667" s="140"/>
      <c r="E667" s="140"/>
      <c r="F667" s="140"/>
      <c r="G667" s="140"/>
      <c r="H667" s="140"/>
      <c r="I667" s="140"/>
      <c r="J667" s="140"/>
      <c r="K667" s="140"/>
      <c r="L667" s="140"/>
      <c r="M667" s="140"/>
      <c r="N667" s="140"/>
      <c r="O667" s="140"/>
      <c r="P667" s="140"/>
      <c r="Q667" s="140"/>
    </row>
    <row r="668" spans="1:17">
      <c r="A668" s="87" t="s">
        <v>160</v>
      </c>
      <c r="B668" s="87" t="s">
        <v>219</v>
      </c>
      <c r="C668" s="87">
        <v>1830</v>
      </c>
      <c r="D668" s="140"/>
      <c r="E668" s="140"/>
      <c r="F668" s="140"/>
      <c r="G668" s="140"/>
      <c r="H668" s="140"/>
      <c r="I668" s="140"/>
      <c r="J668" s="140"/>
      <c r="K668" s="140"/>
      <c r="L668" s="140"/>
      <c r="M668" s="140"/>
      <c r="N668" s="140"/>
      <c r="O668" s="140"/>
      <c r="P668" s="140"/>
      <c r="Q668" s="140"/>
    </row>
    <row r="669" spans="1:17">
      <c r="A669" s="87" t="s">
        <v>160</v>
      </c>
      <c r="B669" s="87" t="s">
        <v>239</v>
      </c>
      <c r="C669" s="87">
        <v>610</v>
      </c>
      <c r="D669" s="140"/>
      <c r="E669" s="140"/>
      <c r="F669" s="140"/>
      <c r="G669" s="140"/>
      <c r="H669" s="140"/>
      <c r="I669" s="140"/>
      <c r="J669" s="140"/>
      <c r="K669" s="140"/>
      <c r="L669" s="140"/>
      <c r="M669" s="140"/>
      <c r="N669" s="140"/>
      <c r="O669" s="140"/>
      <c r="P669" s="140"/>
      <c r="Q669" s="140"/>
    </row>
    <row r="670" spans="1:17">
      <c r="A670" s="87" t="s">
        <v>160</v>
      </c>
      <c r="B670" s="87" t="s">
        <v>259</v>
      </c>
      <c r="C670" s="87">
        <v>202.5</v>
      </c>
      <c r="D670" s="140"/>
      <c r="E670" s="140"/>
      <c r="F670" s="140"/>
      <c r="G670" s="140"/>
      <c r="H670" s="140"/>
      <c r="I670" s="140"/>
      <c r="J670" s="140"/>
      <c r="K670" s="140"/>
      <c r="L670" s="140"/>
      <c r="M670" s="140"/>
      <c r="N670" s="140"/>
      <c r="O670" s="140"/>
      <c r="P670" s="140"/>
      <c r="Q670" s="140"/>
    </row>
    <row r="671" spans="1:17">
      <c r="A671" s="87" t="s">
        <v>160</v>
      </c>
      <c r="B671" s="87" t="s">
        <v>279</v>
      </c>
      <c r="C671" s="87">
        <v>67.5</v>
      </c>
      <c r="D671" s="140"/>
      <c r="E671" s="140"/>
      <c r="F671" s="140"/>
      <c r="G671" s="140"/>
      <c r="H671" s="140"/>
      <c r="I671" s="140"/>
      <c r="J671" s="140"/>
      <c r="K671" s="140"/>
      <c r="L671" s="140"/>
      <c r="M671" s="140"/>
      <c r="N671" s="140"/>
      <c r="O671" s="140"/>
      <c r="P671" s="140"/>
      <c r="Q671" s="140"/>
    </row>
    <row r="672" spans="1:17">
      <c r="A672" s="87" t="s">
        <v>160</v>
      </c>
      <c r="B672" s="87" t="s">
        <v>299</v>
      </c>
      <c r="C672" s="87">
        <v>22.5</v>
      </c>
      <c r="D672" s="140"/>
      <c r="E672" s="140"/>
      <c r="F672" s="140"/>
      <c r="G672" s="140"/>
      <c r="H672" s="140"/>
      <c r="I672" s="140"/>
      <c r="J672" s="140"/>
      <c r="K672" s="140"/>
      <c r="L672" s="140"/>
      <c r="M672" s="140"/>
      <c r="N672" s="140"/>
      <c r="O672" s="140"/>
      <c r="P672" s="140"/>
      <c r="Q672" s="140"/>
    </row>
    <row r="673" spans="1:17">
      <c r="A673" s="87" t="s">
        <v>160</v>
      </c>
      <c r="B673" s="87" t="s">
        <v>319</v>
      </c>
      <c r="C673" s="87">
        <v>7.5</v>
      </c>
      <c r="D673" s="140"/>
      <c r="E673" s="140"/>
      <c r="F673" s="140"/>
      <c r="G673" s="140"/>
      <c r="H673" s="140"/>
      <c r="I673" s="140"/>
      <c r="J673" s="140"/>
      <c r="K673" s="140"/>
      <c r="L673" s="140"/>
      <c r="M673" s="140"/>
      <c r="N673" s="140"/>
      <c r="O673" s="140"/>
      <c r="P673" s="140"/>
      <c r="Q673" s="140"/>
    </row>
    <row r="674" spans="1:17">
      <c r="A674" s="87" t="s">
        <v>156</v>
      </c>
      <c r="B674" s="87" t="s">
        <v>20</v>
      </c>
      <c r="C674" s="87">
        <v>1945</v>
      </c>
      <c r="D674" s="140"/>
      <c r="E674" s="140"/>
      <c r="F674" s="140"/>
      <c r="G674" s="140"/>
      <c r="H674" s="140"/>
      <c r="I674" s="140"/>
      <c r="J674" s="140"/>
      <c r="K674" s="140"/>
      <c r="L674" s="140"/>
      <c r="M674" s="140"/>
      <c r="N674" s="140"/>
      <c r="O674" s="140"/>
      <c r="P674" s="140"/>
      <c r="Q674" s="140"/>
    </row>
    <row r="675" spans="1:17">
      <c r="A675" s="87" t="s">
        <v>156</v>
      </c>
      <c r="B675" s="87" t="s">
        <v>40</v>
      </c>
      <c r="C675" s="87">
        <v>647.5</v>
      </c>
      <c r="D675" s="140"/>
      <c r="E675" s="140"/>
      <c r="F675" s="140"/>
      <c r="G675" s="140"/>
      <c r="H675" s="140"/>
      <c r="I675" s="140"/>
      <c r="J675" s="140"/>
      <c r="K675" s="140"/>
      <c r="L675" s="140"/>
      <c r="M675" s="140"/>
      <c r="N675" s="140"/>
      <c r="O675" s="140"/>
      <c r="P675" s="140"/>
      <c r="Q675" s="140"/>
    </row>
    <row r="676" spans="1:17">
      <c r="A676" s="87" t="s">
        <v>156</v>
      </c>
      <c r="B676" s="87" t="s">
        <v>60</v>
      </c>
      <c r="C676" s="87">
        <v>215</v>
      </c>
      <c r="D676" s="140"/>
      <c r="E676" s="140"/>
      <c r="F676" s="140"/>
      <c r="G676" s="140"/>
      <c r="H676" s="140"/>
      <c r="I676" s="140"/>
      <c r="J676" s="140"/>
      <c r="K676" s="140"/>
      <c r="L676" s="140"/>
      <c r="M676" s="140"/>
      <c r="N676" s="140"/>
      <c r="O676" s="140"/>
      <c r="P676" s="140"/>
      <c r="Q676" s="140"/>
    </row>
    <row r="677" spans="1:17">
      <c r="A677" s="87" t="s">
        <v>156</v>
      </c>
      <c r="B677" s="87" t="s">
        <v>80</v>
      </c>
      <c r="C677" s="87">
        <v>72.5</v>
      </c>
      <c r="D677" s="140"/>
      <c r="E677" s="140"/>
      <c r="F677" s="140"/>
      <c r="G677" s="140"/>
      <c r="H677" s="140"/>
      <c r="I677" s="140"/>
      <c r="J677" s="140"/>
      <c r="K677" s="140"/>
      <c r="L677" s="140"/>
      <c r="M677" s="140"/>
      <c r="N677" s="140"/>
      <c r="O677" s="140"/>
      <c r="P677" s="140"/>
      <c r="Q677" s="140"/>
    </row>
    <row r="678" spans="1:17">
      <c r="A678" s="87" t="s">
        <v>158</v>
      </c>
      <c r="B678" s="87" t="s">
        <v>100</v>
      </c>
      <c r="C678" s="87">
        <v>1817.5</v>
      </c>
      <c r="D678" s="140"/>
      <c r="E678" s="140"/>
      <c r="F678" s="140"/>
      <c r="G678" s="140"/>
      <c r="H678" s="140"/>
      <c r="I678" s="140"/>
      <c r="J678" s="140"/>
      <c r="K678" s="140"/>
      <c r="L678" s="140"/>
      <c r="M678" s="140"/>
      <c r="N678" s="140"/>
      <c r="O678" s="140"/>
      <c r="P678" s="140"/>
      <c r="Q678" s="140"/>
    </row>
    <row r="679" spans="1:17">
      <c r="A679" s="87" t="s">
        <v>158</v>
      </c>
      <c r="B679" s="87" t="s">
        <v>120</v>
      </c>
      <c r="C679" s="87">
        <v>605</v>
      </c>
      <c r="D679" s="140"/>
      <c r="E679" s="140"/>
      <c r="F679" s="140"/>
      <c r="G679" s="140"/>
      <c r="H679" s="140"/>
      <c r="I679" s="140"/>
      <c r="J679" s="140"/>
      <c r="K679" s="140"/>
      <c r="L679" s="140"/>
      <c r="M679" s="140"/>
      <c r="N679" s="140"/>
      <c r="O679" s="140"/>
      <c r="P679" s="140"/>
      <c r="Q679" s="140"/>
    </row>
    <row r="680" spans="1:17">
      <c r="A680" s="87" t="s">
        <v>158</v>
      </c>
      <c r="B680" s="87" t="s">
        <v>140</v>
      </c>
      <c r="C680" s="87">
        <v>202.5</v>
      </c>
      <c r="D680" s="140"/>
      <c r="E680" s="140"/>
      <c r="F680" s="140"/>
      <c r="G680" s="140"/>
      <c r="H680" s="140"/>
      <c r="I680" s="140"/>
      <c r="J680" s="140"/>
      <c r="K680" s="140"/>
      <c r="L680" s="140"/>
      <c r="M680" s="140"/>
      <c r="N680" s="140"/>
      <c r="O680" s="140"/>
      <c r="P680" s="140"/>
      <c r="Q680" s="140"/>
    </row>
    <row r="681" spans="1:17">
      <c r="A681" s="87" t="s">
        <v>158</v>
      </c>
      <c r="B681" s="87" t="s">
        <v>160</v>
      </c>
      <c r="C681" s="87">
        <v>67.5</v>
      </c>
      <c r="D681" s="140"/>
      <c r="E681" s="140"/>
      <c r="F681" s="140"/>
      <c r="G681" s="140"/>
      <c r="H681" s="140"/>
      <c r="I681" s="140"/>
      <c r="J681" s="140"/>
      <c r="K681" s="140"/>
      <c r="L681" s="140"/>
      <c r="M681" s="140"/>
      <c r="N681" s="140"/>
      <c r="O681" s="140"/>
      <c r="P681" s="140"/>
      <c r="Q681" s="140"/>
    </row>
    <row r="682" spans="1:17">
      <c r="A682" s="87" t="s">
        <v>158</v>
      </c>
      <c r="B682" s="87" t="s">
        <v>180</v>
      </c>
      <c r="C682" s="87">
        <v>22.5</v>
      </c>
      <c r="D682" s="140"/>
      <c r="E682" s="140"/>
      <c r="F682" s="140"/>
      <c r="G682" s="140"/>
      <c r="H682" s="140"/>
      <c r="I682" s="140"/>
      <c r="J682" s="140"/>
      <c r="K682" s="140"/>
      <c r="L682" s="140"/>
      <c r="M682" s="140"/>
      <c r="N682" s="140"/>
      <c r="O682" s="140"/>
      <c r="P682" s="140"/>
      <c r="Q682" s="140"/>
    </row>
    <row r="683" spans="1:17">
      <c r="A683" s="87" t="s">
        <v>158</v>
      </c>
      <c r="B683" s="87" t="s">
        <v>200</v>
      </c>
      <c r="C683" s="87">
        <v>7.5</v>
      </c>
      <c r="D683" s="140"/>
      <c r="E683" s="140"/>
      <c r="F683" s="140"/>
      <c r="G683" s="140"/>
      <c r="H683" s="140"/>
      <c r="I683" s="140"/>
      <c r="J683" s="140"/>
      <c r="K683" s="140"/>
      <c r="L683" s="140"/>
      <c r="M683" s="140"/>
      <c r="N683" s="140"/>
      <c r="O683" s="140"/>
      <c r="P683" s="140"/>
      <c r="Q683" s="140"/>
    </row>
    <row r="684" spans="1:17">
      <c r="A684" s="87" t="s">
        <v>160</v>
      </c>
      <c r="B684" s="87" t="s">
        <v>220</v>
      </c>
      <c r="C684" s="87">
        <v>1830</v>
      </c>
      <c r="D684" s="140"/>
      <c r="E684" s="140"/>
      <c r="F684" s="140"/>
      <c r="G684" s="140"/>
      <c r="H684" s="140"/>
      <c r="I684" s="140"/>
      <c r="J684" s="140"/>
      <c r="K684" s="140"/>
      <c r="L684" s="140"/>
      <c r="M684" s="140"/>
      <c r="N684" s="140"/>
      <c r="O684" s="140"/>
      <c r="P684" s="140"/>
      <c r="Q684" s="140"/>
    </row>
    <row r="685" spans="1:17">
      <c r="A685" s="87" t="s">
        <v>160</v>
      </c>
      <c r="B685" s="87" t="s">
        <v>240</v>
      </c>
      <c r="C685" s="87">
        <v>610</v>
      </c>
      <c r="D685" s="140"/>
      <c r="E685" s="140"/>
      <c r="F685" s="140"/>
      <c r="G685" s="140"/>
      <c r="H685" s="140"/>
      <c r="I685" s="140"/>
      <c r="J685" s="140"/>
      <c r="K685" s="140"/>
      <c r="L685" s="140"/>
      <c r="M685" s="140"/>
      <c r="N685" s="140"/>
      <c r="O685" s="140"/>
      <c r="P685" s="140"/>
      <c r="Q685" s="140"/>
    </row>
    <row r="686" spans="1:17">
      <c r="A686" s="87" t="s">
        <v>160</v>
      </c>
      <c r="B686" s="87" t="s">
        <v>260</v>
      </c>
      <c r="C686" s="87">
        <v>202.5</v>
      </c>
      <c r="D686" s="140"/>
      <c r="E686" s="140"/>
      <c r="F686" s="140"/>
      <c r="G686" s="140"/>
      <c r="H686" s="140"/>
      <c r="I686" s="140"/>
      <c r="J686" s="140"/>
      <c r="K686" s="140"/>
      <c r="L686" s="140"/>
      <c r="M686" s="140"/>
      <c r="N686" s="140"/>
      <c r="O686" s="140"/>
      <c r="P686" s="140"/>
      <c r="Q686" s="140"/>
    </row>
    <row r="687" spans="1:17">
      <c r="A687" s="87" t="s">
        <v>160</v>
      </c>
      <c r="B687" s="87" t="s">
        <v>280</v>
      </c>
      <c r="C687" s="87">
        <v>67.5</v>
      </c>
      <c r="D687" s="140"/>
      <c r="E687" s="140"/>
      <c r="F687" s="140"/>
      <c r="G687" s="140"/>
      <c r="H687" s="140"/>
      <c r="I687" s="140"/>
      <c r="J687" s="140"/>
      <c r="K687" s="140"/>
      <c r="L687" s="140"/>
      <c r="M687" s="140"/>
      <c r="N687" s="140"/>
      <c r="O687" s="140"/>
      <c r="P687" s="140"/>
      <c r="Q687" s="140"/>
    </row>
    <row r="688" spans="1:17">
      <c r="A688" s="87" t="s">
        <v>160</v>
      </c>
      <c r="B688" s="87" t="s">
        <v>300</v>
      </c>
      <c r="C688" s="87">
        <v>22.5</v>
      </c>
      <c r="D688" s="140"/>
      <c r="E688" s="140"/>
      <c r="F688" s="140"/>
      <c r="G688" s="140"/>
      <c r="H688" s="140"/>
      <c r="I688" s="140"/>
      <c r="J688" s="140"/>
      <c r="K688" s="140"/>
      <c r="L688" s="140"/>
      <c r="M688" s="140"/>
      <c r="N688" s="140"/>
      <c r="O688" s="140"/>
      <c r="P688" s="140"/>
      <c r="Q688" s="140"/>
    </row>
    <row r="689" spans="1:17">
      <c r="A689" s="87" t="s">
        <v>160</v>
      </c>
      <c r="B689" s="87" t="s">
        <v>320</v>
      </c>
      <c r="C689" s="87">
        <v>7.5</v>
      </c>
      <c r="D689" s="140"/>
      <c r="E689" s="140"/>
      <c r="F689" s="140"/>
      <c r="G689" s="140"/>
      <c r="H689" s="140"/>
      <c r="I689" s="140"/>
      <c r="J689" s="140"/>
      <c r="K689" s="140"/>
      <c r="L689" s="140"/>
      <c r="M689" s="140"/>
      <c r="N689" s="140"/>
      <c r="O689" s="140"/>
      <c r="P689" s="140"/>
      <c r="Q689" s="140"/>
    </row>
    <row r="690" spans="1:17">
      <c r="A690" s="87" t="s">
        <v>156</v>
      </c>
      <c r="B690" s="87" t="s">
        <v>21</v>
      </c>
      <c r="C690" s="87">
        <v>1945</v>
      </c>
      <c r="D690" s="140"/>
      <c r="E690" s="140"/>
      <c r="F690" s="140"/>
      <c r="G690" s="140"/>
      <c r="H690" s="140"/>
      <c r="I690" s="140"/>
      <c r="J690" s="140"/>
      <c r="K690" s="140"/>
      <c r="L690" s="140"/>
      <c r="M690" s="140"/>
      <c r="N690" s="140"/>
      <c r="O690" s="140"/>
      <c r="P690" s="140"/>
      <c r="Q690" s="140"/>
    </row>
    <row r="691" spans="1:17">
      <c r="A691" s="87" t="s">
        <v>156</v>
      </c>
      <c r="B691" s="87" t="s">
        <v>41</v>
      </c>
      <c r="C691" s="87">
        <v>647.5</v>
      </c>
      <c r="D691" s="140"/>
      <c r="E691" s="140"/>
      <c r="F691" s="140"/>
      <c r="G691" s="140"/>
      <c r="H691" s="140"/>
      <c r="I691" s="140"/>
      <c r="J691" s="140"/>
      <c r="K691" s="140"/>
      <c r="L691" s="140"/>
      <c r="M691" s="140"/>
      <c r="N691" s="140"/>
      <c r="O691" s="140"/>
      <c r="P691" s="140"/>
      <c r="Q691" s="140"/>
    </row>
    <row r="692" spans="1:17">
      <c r="A692" s="87" t="s">
        <v>156</v>
      </c>
      <c r="B692" s="87" t="s">
        <v>61</v>
      </c>
      <c r="C692" s="87">
        <v>215</v>
      </c>
      <c r="D692" s="140"/>
      <c r="E692" s="140"/>
      <c r="F692" s="140"/>
      <c r="G692" s="140"/>
      <c r="H692" s="140"/>
      <c r="I692" s="140"/>
      <c r="J692" s="140"/>
      <c r="K692" s="140"/>
      <c r="L692" s="140"/>
      <c r="M692" s="140"/>
      <c r="N692" s="140"/>
      <c r="O692" s="140"/>
      <c r="P692" s="140"/>
      <c r="Q692" s="140"/>
    </row>
    <row r="693" spans="1:17">
      <c r="A693" s="87" t="s">
        <v>156</v>
      </c>
      <c r="B693" s="87" t="s">
        <v>81</v>
      </c>
      <c r="C693" s="87">
        <v>72.5</v>
      </c>
      <c r="D693" s="140"/>
      <c r="E693" s="140"/>
      <c r="F693" s="140"/>
      <c r="G693" s="140"/>
      <c r="H693" s="140"/>
      <c r="I693" s="140"/>
      <c r="J693" s="140"/>
      <c r="K693" s="140"/>
      <c r="L693" s="140"/>
      <c r="M693" s="140"/>
      <c r="N693" s="140"/>
      <c r="O693" s="140"/>
      <c r="P693" s="140"/>
      <c r="Q693" s="140"/>
    </row>
    <row r="694" spans="1:17">
      <c r="A694" s="87" t="s">
        <v>158</v>
      </c>
      <c r="B694" s="87" t="s">
        <v>101</v>
      </c>
      <c r="C694" s="87">
        <v>1817.5</v>
      </c>
      <c r="D694" s="140"/>
      <c r="E694" s="140"/>
      <c r="F694" s="140"/>
      <c r="G694" s="140"/>
      <c r="H694" s="140"/>
      <c r="I694" s="140"/>
      <c r="J694" s="140"/>
      <c r="K694" s="140"/>
      <c r="L694" s="140"/>
      <c r="M694" s="140"/>
      <c r="N694" s="140"/>
      <c r="O694" s="140"/>
      <c r="P694" s="140"/>
      <c r="Q694" s="140"/>
    </row>
    <row r="695" spans="1:17">
      <c r="A695" s="87" t="s">
        <v>158</v>
      </c>
      <c r="B695" s="87" t="s">
        <v>121</v>
      </c>
      <c r="C695" s="87">
        <v>605</v>
      </c>
      <c r="D695" s="140"/>
      <c r="E695" s="140"/>
      <c r="F695" s="140"/>
      <c r="G695" s="140"/>
      <c r="H695" s="140"/>
      <c r="I695" s="140"/>
      <c r="J695" s="140"/>
      <c r="K695" s="140"/>
      <c r="L695" s="140"/>
      <c r="M695" s="140"/>
      <c r="N695" s="140"/>
      <c r="O695" s="140"/>
      <c r="P695" s="140"/>
      <c r="Q695" s="140"/>
    </row>
    <row r="696" spans="1:17">
      <c r="A696" s="87" t="s">
        <v>158</v>
      </c>
      <c r="B696" s="87" t="s">
        <v>141</v>
      </c>
      <c r="C696" s="87">
        <v>202.5</v>
      </c>
      <c r="D696" s="140"/>
      <c r="E696" s="140"/>
      <c r="F696" s="140"/>
      <c r="G696" s="140"/>
      <c r="H696" s="140"/>
      <c r="I696" s="140"/>
      <c r="J696" s="140"/>
      <c r="K696" s="140"/>
      <c r="L696" s="140"/>
      <c r="M696" s="140"/>
      <c r="N696" s="140"/>
      <c r="O696" s="140"/>
      <c r="P696" s="140"/>
      <c r="Q696" s="140"/>
    </row>
    <row r="697" spans="1:17">
      <c r="A697" s="87" t="s">
        <v>158</v>
      </c>
      <c r="B697" s="87" t="s">
        <v>161</v>
      </c>
      <c r="C697" s="87">
        <v>67.5</v>
      </c>
      <c r="D697" s="140"/>
      <c r="E697" s="140"/>
      <c r="F697" s="140"/>
      <c r="G697" s="140"/>
      <c r="H697" s="140"/>
      <c r="I697" s="140"/>
      <c r="J697" s="140"/>
      <c r="K697" s="140"/>
      <c r="L697" s="140"/>
      <c r="M697" s="140"/>
      <c r="N697" s="140"/>
      <c r="O697" s="140"/>
      <c r="P697" s="140"/>
      <c r="Q697" s="140"/>
    </row>
    <row r="698" spans="1:17">
      <c r="A698" s="87" t="s">
        <v>158</v>
      </c>
      <c r="B698" s="87" t="s">
        <v>181</v>
      </c>
      <c r="C698" s="87">
        <v>22.5</v>
      </c>
      <c r="D698" s="140"/>
      <c r="E698" s="140"/>
      <c r="F698" s="140"/>
      <c r="G698" s="140"/>
      <c r="H698" s="140"/>
      <c r="I698" s="140"/>
      <c r="J698" s="140"/>
      <c r="K698" s="140"/>
      <c r="L698" s="140"/>
      <c r="M698" s="140"/>
      <c r="N698" s="140"/>
      <c r="O698" s="140"/>
      <c r="P698" s="140"/>
      <c r="Q698" s="140"/>
    </row>
    <row r="699" spans="1:17">
      <c r="A699" s="87" t="s">
        <v>158</v>
      </c>
      <c r="B699" s="87" t="s">
        <v>201</v>
      </c>
      <c r="C699" s="87">
        <v>7.5</v>
      </c>
      <c r="D699" s="140"/>
      <c r="E699" s="140"/>
      <c r="F699" s="140"/>
      <c r="G699" s="140"/>
      <c r="H699" s="140"/>
      <c r="I699" s="140"/>
      <c r="J699" s="140"/>
      <c r="K699" s="140"/>
      <c r="L699" s="140"/>
      <c r="M699" s="140"/>
      <c r="N699" s="140"/>
      <c r="O699" s="140"/>
      <c r="P699" s="140"/>
      <c r="Q699" s="140"/>
    </row>
    <row r="700" spans="1:17">
      <c r="A700" s="87" t="s">
        <v>160</v>
      </c>
      <c r="B700" s="87" t="s">
        <v>221</v>
      </c>
      <c r="C700" s="87">
        <v>1830</v>
      </c>
      <c r="D700" s="140"/>
      <c r="E700" s="140"/>
      <c r="F700" s="140"/>
      <c r="G700" s="140"/>
      <c r="H700" s="140"/>
      <c r="I700" s="140"/>
      <c r="J700" s="140"/>
      <c r="K700" s="140"/>
      <c r="L700" s="140"/>
      <c r="M700" s="140"/>
      <c r="N700" s="140"/>
      <c r="O700" s="140"/>
      <c r="P700" s="140"/>
      <c r="Q700" s="140"/>
    </row>
    <row r="701" spans="1:17">
      <c r="A701" s="87" t="s">
        <v>160</v>
      </c>
      <c r="B701" s="87" t="s">
        <v>241</v>
      </c>
      <c r="C701" s="87">
        <v>610</v>
      </c>
      <c r="D701" s="140"/>
      <c r="E701" s="140"/>
      <c r="F701" s="140"/>
      <c r="G701" s="140"/>
      <c r="H701" s="140"/>
      <c r="I701" s="140"/>
      <c r="J701" s="140"/>
      <c r="K701" s="140"/>
      <c r="L701" s="140"/>
      <c r="M701" s="140"/>
      <c r="N701" s="140"/>
      <c r="O701" s="140"/>
      <c r="P701" s="140"/>
      <c r="Q701" s="140"/>
    </row>
    <row r="702" spans="1:17">
      <c r="A702" s="87" t="s">
        <v>160</v>
      </c>
      <c r="B702" s="87" t="s">
        <v>261</v>
      </c>
      <c r="C702" s="87">
        <v>202.5</v>
      </c>
      <c r="D702" s="140"/>
      <c r="E702" s="140"/>
      <c r="F702" s="140"/>
      <c r="G702" s="140"/>
      <c r="H702" s="140"/>
      <c r="I702" s="140"/>
      <c r="J702" s="140"/>
      <c r="K702" s="140"/>
      <c r="L702" s="140"/>
      <c r="M702" s="140"/>
      <c r="N702" s="140"/>
      <c r="O702" s="140"/>
      <c r="P702" s="140"/>
      <c r="Q702" s="140"/>
    </row>
    <row r="703" spans="1:17">
      <c r="A703" s="87" t="s">
        <v>160</v>
      </c>
      <c r="B703" s="87" t="s">
        <v>281</v>
      </c>
      <c r="C703" s="87">
        <v>67.5</v>
      </c>
      <c r="D703" s="140"/>
      <c r="E703" s="140"/>
      <c r="F703" s="140"/>
      <c r="G703" s="140"/>
      <c r="H703" s="140"/>
      <c r="I703" s="140"/>
      <c r="J703" s="140"/>
      <c r="K703" s="140"/>
      <c r="L703" s="140"/>
      <c r="M703" s="140"/>
      <c r="N703" s="140"/>
      <c r="O703" s="140"/>
      <c r="P703" s="140"/>
      <c r="Q703" s="140"/>
    </row>
    <row r="704" spans="1:17">
      <c r="A704" s="87" t="s">
        <v>160</v>
      </c>
      <c r="B704" s="87" t="s">
        <v>301</v>
      </c>
      <c r="C704" s="87">
        <v>22.5</v>
      </c>
      <c r="D704" s="140"/>
      <c r="E704" s="140"/>
      <c r="F704" s="140"/>
      <c r="G704" s="140"/>
      <c r="H704" s="140"/>
      <c r="I704" s="140"/>
      <c r="J704" s="140"/>
      <c r="K704" s="140"/>
      <c r="L704" s="140"/>
      <c r="M704" s="140"/>
      <c r="N704" s="140"/>
      <c r="O704" s="140"/>
      <c r="P704" s="140"/>
      <c r="Q704" s="140"/>
    </row>
    <row r="705" spans="1:17">
      <c r="A705" s="87" t="s">
        <v>160</v>
      </c>
      <c r="B705" s="87" t="s">
        <v>321</v>
      </c>
      <c r="C705" s="87">
        <v>7.5</v>
      </c>
      <c r="D705" s="140"/>
      <c r="E705" s="140"/>
      <c r="F705" s="140"/>
      <c r="G705" s="140"/>
      <c r="H705" s="140"/>
      <c r="I705" s="140"/>
      <c r="J705" s="140"/>
      <c r="K705" s="140"/>
      <c r="L705" s="140"/>
      <c r="M705" s="140"/>
      <c r="N705" s="140"/>
      <c r="O705" s="140"/>
      <c r="P705" s="140"/>
      <c r="Q705" s="140"/>
    </row>
    <row r="706" spans="1:17">
      <c r="A706" s="87" t="s">
        <v>156</v>
      </c>
      <c r="B706" s="87" t="s">
        <v>22</v>
      </c>
      <c r="C706" s="87">
        <v>1945</v>
      </c>
      <c r="D706" s="140"/>
      <c r="E706" s="140"/>
      <c r="F706" s="140"/>
      <c r="G706" s="140"/>
      <c r="H706" s="140"/>
      <c r="I706" s="140"/>
      <c r="J706" s="140"/>
      <c r="K706" s="140"/>
      <c r="L706" s="140"/>
      <c r="M706" s="140"/>
      <c r="N706" s="140"/>
      <c r="O706" s="140"/>
      <c r="P706" s="140"/>
      <c r="Q706" s="140"/>
    </row>
    <row r="707" spans="1:17">
      <c r="A707" s="87" t="s">
        <v>156</v>
      </c>
      <c r="B707" s="87" t="s">
        <v>42</v>
      </c>
      <c r="C707" s="87">
        <v>647.5</v>
      </c>
      <c r="D707" s="140"/>
      <c r="E707" s="140"/>
      <c r="F707" s="140"/>
      <c r="G707" s="140"/>
      <c r="H707" s="140"/>
      <c r="I707" s="140"/>
      <c r="J707" s="140"/>
      <c r="K707" s="140"/>
      <c r="L707" s="140"/>
      <c r="M707" s="140"/>
      <c r="N707" s="140"/>
      <c r="O707" s="140"/>
      <c r="P707" s="140"/>
      <c r="Q707" s="140"/>
    </row>
    <row r="708" spans="1:17">
      <c r="A708" s="87" t="s">
        <v>156</v>
      </c>
      <c r="B708" s="87" t="s">
        <v>62</v>
      </c>
      <c r="C708" s="87">
        <v>215</v>
      </c>
      <c r="D708" s="140"/>
      <c r="E708" s="140"/>
      <c r="F708" s="140"/>
      <c r="G708" s="140"/>
      <c r="H708" s="140"/>
      <c r="I708" s="140"/>
      <c r="J708" s="140"/>
      <c r="K708" s="140"/>
      <c r="L708" s="140"/>
      <c r="M708" s="140"/>
      <c r="N708" s="140"/>
      <c r="O708" s="140"/>
      <c r="P708" s="140"/>
      <c r="Q708" s="140"/>
    </row>
    <row r="709" spans="1:17">
      <c r="A709" s="87" t="s">
        <v>156</v>
      </c>
      <c r="B709" s="87" t="s">
        <v>82</v>
      </c>
      <c r="C709" s="87">
        <v>72.5</v>
      </c>
      <c r="D709" s="140"/>
      <c r="E709" s="140"/>
      <c r="F709" s="140"/>
      <c r="G709" s="140"/>
      <c r="H709" s="140"/>
      <c r="I709" s="140"/>
      <c r="J709" s="140"/>
      <c r="K709" s="140"/>
      <c r="L709" s="140"/>
      <c r="M709" s="140"/>
      <c r="N709" s="140"/>
      <c r="O709" s="140"/>
      <c r="P709" s="140"/>
      <c r="Q709" s="140"/>
    </row>
    <row r="710" spans="1:17">
      <c r="A710" s="87" t="s">
        <v>158</v>
      </c>
      <c r="B710" s="87" t="s">
        <v>102</v>
      </c>
      <c r="C710" s="87">
        <v>1817.5</v>
      </c>
      <c r="D710" s="140"/>
      <c r="E710" s="140"/>
      <c r="F710" s="140"/>
      <c r="G710" s="140"/>
      <c r="H710" s="140"/>
      <c r="I710" s="140"/>
      <c r="J710" s="140"/>
      <c r="K710" s="140"/>
      <c r="L710" s="140"/>
      <c r="M710" s="140"/>
      <c r="N710" s="140"/>
      <c r="O710" s="140"/>
      <c r="P710" s="140"/>
      <c r="Q710" s="140"/>
    </row>
    <row r="711" spans="1:17">
      <c r="A711" s="87" t="s">
        <v>158</v>
      </c>
      <c r="B711" s="87" t="s">
        <v>122</v>
      </c>
      <c r="C711" s="87">
        <v>605</v>
      </c>
      <c r="D711" s="140"/>
      <c r="E711" s="140"/>
      <c r="F711" s="140"/>
      <c r="G711" s="140"/>
      <c r="H711" s="140"/>
      <c r="I711" s="140"/>
      <c r="J711" s="140"/>
      <c r="K711" s="140"/>
      <c r="L711" s="140"/>
      <c r="M711" s="140"/>
      <c r="N711" s="140"/>
      <c r="O711" s="140"/>
      <c r="P711" s="140"/>
      <c r="Q711" s="140"/>
    </row>
    <row r="712" spans="1:17">
      <c r="A712" s="87" t="s">
        <v>158</v>
      </c>
      <c r="B712" s="87" t="s">
        <v>142</v>
      </c>
      <c r="C712" s="87">
        <v>202.5</v>
      </c>
      <c r="D712" s="140"/>
      <c r="E712" s="140"/>
      <c r="F712" s="140"/>
      <c r="G712" s="140"/>
      <c r="H712" s="140"/>
      <c r="I712" s="140"/>
      <c r="J712" s="140"/>
      <c r="K712" s="140"/>
      <c r="L712" s="140"/>
      <c r="M712" s="140"/>
      <c r="N712" s="140"/>
      <c r="O712" s="140"/>
      <c r="P712" s="140"/>
      <c r="Q712" s="140"/>
    </row>
    <row r="713" spans="1:17">
      <c r="A713" s="87" t="s">
        <v>158</v>
      </c>
      <c r="B713" s="87" t="s">
        <v>162</v>
      </c>
      <c r="C713" s="87">
        <v>67.5</v>
      </c>
      <c r="D713" s="140"/>
      <c r="E713" s="140"/>
      <c r="F713" s="140"/>
      <c r="G713" s="140"/>
      <c r="H713" s="140"/>
      <c r="I713" s="140"/>
      <c r="J713" s="140"/>
      <c r="K713" s="140"/>
      <c r="L713" s="140"/>
      <c r="M713" s="140"/>
      <c r="N713" s="140"/>
      <c r="O713" s="140"/>
      <c r="P713" s="140"/>
      <c r="Q713" s="140"/>
    </row>
    <row r="714" spans="1:17">
      <c r="A714" s="87" t="s">
        <v>158</v>
      </c>
      <c r="B714" s="87" t="s">
        <v>182</v>
      </c>
      <c r="C714" s="87">
        <v>22.5</v>
      </c>
      <c r="D714" s="140"/>
      <c r="E714" s="140"/>
      <c r="F714" s="140"/>
      <c r="G714" s="140"/>
      <c r="H714" s="140"/>
      <c r="I714" s="140"/>
      <c r="J714" s="140"/>
      <c r="K714" s="140"/>
      <c r="L714" s="140"/>
      <c r="M714" s="140"/>
      <c r="N714" s="140"/>
      <c r="O714" s="140"/>
      <c r="P714" s="140"/>
      <c r="Q714" s="140"/>
    </row>
    <row r="715" spans="1:17">
      <c r="A715" s="87" t="s">
        <v>158</v>
      </c>
      <c r="B715" s="87" t="s">
        <v>202</v>
      </c>
      <c r="C715" s="87">
        <v>7.5</v>
      </c>
      <c r="D715" s="140"/>
      <c r="E715" s="140"/>
      <c r="F715" s="140"/>
      <c r="G715" s="140"/>
      <c r="H715" s="140"/>
      <c r="I715" s="140"/>
      <c r="J715" s="140"/>
      <c r="K715" s="140"/>
      <c r="L715" s="140"/>
      <c r="M715" s="140"/>
      <c r="N715" s="140"/>
      <c r="O715" s="140"/>
      <c r="P715" s="140"/>
      <c r="Q715" s="140"/>
    </row>
    <row r="716" spans="1:17">
      <c r="A716" s="87" t="s">
        <v>160</v>
      </c>
      <c r="B716" s="87" t="s">
        <v>222</v>
      </c>
      <c r="C716" s="87">
        <v>1830</v>
      </c>
      <c r="D716" s="140"/>
      <c r="E716" s="140"/>
      <c r="F716" s="140"/>
      <c r="G716" s="140"/>
      <c r="H716" s="140"/>
      <c r="I716" s="140"/>
      <c r="J716" s="140"/>
      <c r="K716" s="140"/>
      <c r="L716" s="140"/>
      <c r="M716" s="140"/>
      <c r="N716" s="140"/>
      <c r="O716" s="140"/>
      <c r="P716" s="140"/>
      <c r="Q716" s="140"/>
    </row>
    <row r="717" spans="1:17">
      <c r="A717" s="87" t="s">
        <v>160</v>
      </c>
      <c r="B717" s="87" t="s">
        <v>242</v>
      </c>
      <c r="C717" s="87">
        <v>610</v>
      </c>
      <c r="D717" s="140"/>
      <c r="E717" s="140"/>
      <c r="F717" s="140"/>
      <c r="G717" s="140"/>
      <c r="H717" s="140"/>
      <c r="I717" s="140"/>
      <c r="J717" s="140"/>
      <c r="K717" s="140"/>
      <c r="L717" s="140"/>
      <c r="M717" s="140"/>
      <c r="N717" s="140"/>
      <c r="O717" s="140"/>
      <c r="P717" s="140"/>
      <c r="Q717" s="140"/>
    </row>
    <row r="718" spans="1:17">
      <c r="A718" s="87" t="s">
        <v>160</v>
      </c>
      <c r="B718" s="87" t="s">
        <v>262</v>
      </c>
      <c r="C718" s="87">
        <v>202.5</v>
      </c>
      <c r="D718" s="140"/>
      <c r="E718" s="140"/>
      <c r="F718" s="140"/>
      <c r="G718" s="140"/>
      <c r="H718" s="140"/>
      <c r="I718" s="140"/>
      <c r="J718" s="140"/>
      <c r="K718" s="140"/>
      <c r="L718" s="140"/>
      <c r="M718" s="140"/>
      <c r="N718" s="140"/>
      <c r="O718" s="140"/>
      <c r="P718" s="140"/>
      <c r="Q718" s="140"/>
    </row>
    <row r="719" spans="1:17">
      <c r="A719" s="87" t="s">
        <v>160</v>
      </c>
      <c r="B719" s="87" t="s">
        <v>282</v>
      </c>
      <c r="C719" s="87">
        <v>67.5</v>
      </c>
      <c r="D719" s="140"/>
      <c r="E719" s="140"/>
      <c r="F719" s="140"/>
      <c r="G719" s="140"/>
      <c r="H719" s="140"/>
      <c r="I719" s="140"/>
      <c r="J719" s="140"/>
      <c r="K719" s="140"/>
      <c r="L719" s="140"/>
      <c r="M719" s="140"/>
      <c r="N719" s="140"/>
      <c r="O719" s="140"/>
      <c r="P719" s="140"/>
      <c r="Q719" s="140"/>
    </row>
    <row r="720" spans="1:17">
      <c r="A720" s="87" t="s">
        <v>160</v>
      </c>
      <c r="B720" s="87" t="s">
        <v>302</v>
      </c>
      <c r="C720" s="87">
        <v>22.5</v>
      </c>
      <c r="D720" s="140"/>
      <c r="E720" s="140"/>
      <c r="F720" s="140"/>
      <c r="G720" s="140"/>
      <c r="H720" s="140"/>
      <c r="I720" s="140"/>
      <c r="J720" s="140"/>
      <c r="K720" s="140"/>
      <c r="L720" s="140"/>
      <c r="M720" s="140"/>
      <c r="N720" s="140"/>
      <c r="O720" s="140"/>
      <c r="P720" s="140"/>
      <c r="Q720" s="140"/>
    </row>
    <row r="721" spans="1:17">
      <c r="A721" s="87" t="s">
        <v>160</v>
      </c>
      <c r="B721" s="87" t="s">
        <v>322</v>
      </c>
      <c r="C721" s="87">
        <v>7.5</v>
      </c>
      <c r="D721" s="140"/>
      <c r="E721" s="140"/>
      <c r="F721" s="140"/>
      <c r="G721" s="140"/>
      <c r="H721" s="140"/>
      <c r="I721" s="140"/>
      <c r="J721" s="140"/>
      <c r="K721" s="140"/>
      <c r="L721" s="140"/>
      <c r="M721" s="140"/>
      <c r="N721" s="140"/>
      <c r="O721" s="140"/>
      <c r="P721" s="140"/>
      <c r="Q721" s="140"/>
    </row>
    <row r="722" spans="1:17">
      <c r="A722" s="87" t="s">
        <v>156</v>
      </c>
      <c r="B722" s="87" t="s">
        <v>23</v>
      </c>
      <c r="C722" s="87">
        <v>1945</v>
      </c>
      <c r="D722" s="140"/>
      <c r="E722" s="140"/>
      <c r="F722" s="140"/>
      <c r="G722" s="140"/>
      <c r="H722" s="140"/>
      <c r="I722" s="140"/>
      <c r="J722" s="140"/>
      <c r="K722" s="140"/>
      <c r="L722" s="140"/>
      <c r="M722" s="140"/>
      <c r="N722" s="140"/>
      <c r="O722" s="140"/>
      <c r="P722" s="140"/>
      <c r="Q722" s="140"/>
    </row>
    <row r="723" spans="1:17">
      <c r="A723" s="87" t="s">
        <v>156</v>
      </c>
      <c r="B723" s="87" t="s">
        <v>43</v>
      </c>
      <c r="C723" s="87">
        <v>647.5</v>
      </c>
      <c r="D723" s="140"/>
      <c r="E723" s="140"/>
      <c r="F723" s="140"/>
      <c r="G723" s="140"/>
      <c r="H723" s="140"/>
      <c r="I723" s="140"/>
      <c r="J723" s="140"/>
      <c r="K723" s="140"/>
      <c r="L723" s="140"/>
      <c r="M723" s="140"/>
      <c r="N723" s="140"/>
      <c r="O723" s="140"/>
      <c r="P723" s="140"/>
      <c r="Q723" s="140"/>
    </row>
    <row r="724" spans="1:17">
      <c r="A724" s="87" t="s">
        <v>156</v>
      </c>
      <c r="B724" s="87" t="s">
        <v>63</v>
      </c>
      <c r="C724" s="87">
        <v>215</v>
      </c>
      <c r="D724" s="140"/>
      <c r="E724" s="140"/>
      <c r="F724" s="140"/>
      <c r="G724" s="140"/>
      <c r="H724" s="140"/>
      <c r="I724" s="140"/>
      <c r="J724" s="140"/>
      <c r="K724" s="140"/>
      <c r="L724" s="140"/>
      <c r="M724" s="140"/>
      <c r="N724" s="140"/>
      <c r="O724" s="140"/>
      <c r="P724" s="140"/>
      <c r="Q724" s="140"/>
    </row>
    <row r="725" spans="1:17">
      <c r="A725" s="87" t="s">
        <v>156</v>
      </c>
      <c r="B725" s="87" t="s">
        <v>83</v>
      </c>
      <c r="C725" s="87">
        <v>72.5</v>
      </c>
      <c r="D725" s="140"/>
      <c r="E725" s="140"/>
      <c r="F725" s="140"/>
      <c r="G725" s="140"/>
      <c r="H725" s="140"/>
      <c r="I725" s="140"/>
      <c r="J725" s="140"/>
      <c r="K725" s="140"/>
      <c r="L725" s="140"/>
      <c r="M725" s="140"/>
      <c r="N725" s="140"/>
      <c r="O725" s="140"/>
      <c r="P725" s="140"/>
      <c r="Q725" s="140"/>
    </row>
    <row r="726" spans="1:17">
      <c r="A726" s="87" t="s">
        <v>158</v>
      </c>
      <c r="B726" s="87" t="s">
        <v>103</v>
      </c>
      <c r="C726" s="87">
        <v>1817.5</v>
      </c>
      <c r="D726" s="140"/>
      <c r="E726" s="140"/>
      <c r="F726" s="140"/>
      <c r="G726" s="140"/>
      <c r="H726" s="140"/>
      <c r="I726" s="140"/>
      <c r="J726" s="140"/>
      <c r="K726" s="140"/>
      <c r="L726" s="140"/>
      <c r="M726" s="140"/>
      <c r="N726" s="140"/>
      <c r="O726" s="140"/>
      <c r="P726" s="140"/>
      <c r="Q726" s="140"/>
    </row>
    <row r="727" spans="1:17">
      <c r="A727" s="87" t="s">
        <v>158</v>
      </c>
      <c r="B727" s="87" t="s">
        <v>123</v>
      </c>
      <c r="C727" s="87">
        <v>605</v>
      </c>
      <c r="D727" s="140"/>
      <c r="E727" s="140"/>
      <c r="F727" s="140"/>
      <c r="G727" s="140"/>
      <c r="H727" s="140"/>
      <c r="I727" s="140"/>
      <c r="J727" s="140"/>
      <c r="K727" s="140"/>
      <c r="L727" s="140"/>
      <c r="M727" s="140"/>
      <c r="N727" s="140"/>
      <c r="O727" s="140"/>
      <c r="P727" s="140"/>
      <c r="Q727" s="140"/>
    </row>
    <row r="728" spans="1:17">
      <c r="A728" s="87" t="s">
        <v>158</v>
      </c>
      <c r="B728" s="87" t="s">
        <v>143</v>
      </c>
      <c r="C728" s="87">
        <v>202.5</v>
      </c>
      <c r="D728" s="140"/>
      <c r="E728" s="140"/>
      <c r="F728" s="140"/>
      <c r="G728" s="140"/>
      <c r="H728" s="140"/>
      <c r="I728" s="140"/>
      <c r="J728" s="140"/>
      <c r="K728" s="140"/>
      <c r="L728" s="140"/>
      <c r="M728" s="140"/>
      <c r="N728" s="140"/>
      <c r="O728" s="140"/>
      <c r="P728" s="140"/>
      <c r="Q728" s="140"/>
    </row>
    <row r="729" spans="1:17">
      <c r="A729" s="87" t="s">
        <v>158</v>
      </c>
      <c r="B729" s="87" t="s">
        <v>163</v>
      </c>
      <c r="C729" s="87">
        <v>67.5</v>
      </c>
      <c r="D729" s="140"/>
      <c r="E729" s="140"/>
      <c r="F729" s="140"/>
      <c r="G729" s="140"/>
      <c r="H729" s="140"/>
      <c r="I729" s="140"/>
      <c r="J729" s="140"/>
      <c r="K729" s="140"/>
      <c r="L729" s="140"/>
      <c r="M729" s="140"/>
      <c r="N729" s="140"/>
      <c r="O729" s="140"/>
      <c r="P729" s="140"/>
      <c r="Q729" s="140"/>
    </row>
    <row r="730" spans="1:17">
      <c r="A730" s="87" t="s">
        <v>158</v>
      </c>
      <c r="B730" s="87" t="s">
        <v>183</v>
      </c>
      <c r="C730" s="87">
        <v>22.5</v>
      </c>
      <c r="D730" s="140"/>
      <c r="E730" s="140"/>
      <c r="F730" s="140"/>
      <c r="G730" s="140"/>
      <c r="H730" s="140"/>
      <c r="I730" s="140"/>
      <c r="J730" s="140"/>
      <c r="K730" s="140"/>
      <c r="L730" s="140"/>
      <c r="M730" s="140"/>
      <c r="N730" s="140"/>
      <c r="O730" s="140"/>
      <c r="P730" s="140"/>
      <c r="Q730" s="140"/>
    </row>
    <row r="731" spans="1:17">
      <c r="A731" s="87" t="s">
        <v>158</v>
      </c>
      <c r="B731" s="87" t="s">
        <v>203</v>
      </c>
      <c r="C731" s="87">
        <v>7.5</v>
      </c>
      <c r="D731" s="140"/>
      <c r="E731" s="140"/>
      <c r="F731" s="140"/>
      <c r="G731" s="140"/>
      <c r="H731" s="140"/>
      <c r="I731" s="140"/>
      <c r="J731" s="140"/>
      <c r="K731" s="140"/>
      <c r="L731" s="140"/>
      <c r="M731" s="140"/>
      <c r="N731" s="140"/>
      <c r="O731" s="140"/>
      <c r="P731" s="140"/>
      <c r="Q731" s="140"/>
    </row>
    <row r="732" spans="1:17">
      <c r="A732" s="87" t="s">
        <v>160</v>
      </c>
      <c r="B732" s="87" t="s">
        <v>223</v>
      </c>
      <c r="C732" s="87">
        <v>1830</v>
      </c>
      <c r="D732" s="140"/>
      <c r="E732" s="140"/>
      <c r="F732" s="140"/>
      <c r="G732" s="140"/>
      <c r="H732" s="140"/>
      <c r="I732" s="140"/>
      <c r="J732" s="140"/>
      <c r="K732" s="140"/>
      <c r="L732" s="140"/>
      <c r="M732" s="140"/>
      <c r="N732" s="140"/>
      <c r="O732" s="140"/>
      <c r="P732" s="140"/>
      <c r="Q732" s="140"/>
    </row>
    <row r="733" spans="1:17">
      <c r="A733" s="87" t="s">
        <v>160</v>
      </c>
      <c r="B733" s="87" t="s">
        <v>243</v>
      </c>
      <c r="C733" s="87">
        <v>610</v>
      </c>
      <c r="D733" s="140"/>
      <c r="E733" s="140"/>
      <c r="F733" s="140"/>
      <c r="G733" s="140"/>
      <c r="H733" s="140"/>
      <c r="I733" s="140"/>
      <c r="J733" s="140"/>
      <c r="K733" s="140"/>
      <c r="L733" s="140"/>
      <c r="M733" s="140"/>
      <c r="N733" s="140"/>
      <c r="O733" s="140"/>
      <c r="P733" s="140"/>
      <c r="Q733" s="140"/>
    </row>
    <row r="734" spans="1:17">
      <c r="A734" s="87" t="s">
        <v>160</v>
      </c>
      <c r="B734" s="87" t="s">
        <v>263</v>
      </c>
      <c r="C734" s="87">
        <v>202.5</v>
      </c>
      <c r="D734" s="140"/>
      <c r="E734" s="140"/>
      <c r="F734" s="140"/>
      <c r="G734" s="140"/>
      <c r="H734" s="140"/>
      <c r="I734" s="140"/>
      <c r="J734" s="140"/>
      <c r="K734" s="140"/>
      <c r="L734" s="140"/>
      <c r="M734" s="140"/>
      <c r="N734" s="140"/>
      <c r="O734" s="140"/>
      <c r="P734" s="140"/>
      <c r="Q734" s="140"/>
    </row>
    <row r="735" spans="1:17">
      <c r="A735" s="87" t="s">
        <v>160</v>
      </c>
      <c r="B735" s="87" t="s">
        <v>283</v>
      </c>
      <c r="C735" s="87">
        <v>67.5</v>
      </c>
      <c r="D735" s="140"/>
      <c r="E735" s="140"/>
      <c r="F735" s="140"/>
      <c r="G735" s="140"/>
      <c r="H735" s="140"/>
      <c r="I735" s="140"/>
      <c r="J735" s="140"/>
      <c r="K735" s="140"/>
      <c r="L735" s="140"/>
      <c r="M735" s="140"/>
      <c r="N735" s="140"/>
      <c r="O735" s="140"/>
      <c r="P735" s="140"/>
      <c r="Q735" s="140"/>
    </row>
    <row r="736" spans="1:17">
      <c r="A736" s="87" t="s">
        <v>160</v>
      </c>
      <c r="B736" s="87" t="s">
        <v>303</v>
      </c>
      <c r="C736" s="87">
        <v>22.5</v>
      </c>
      <c r="D736" s="140"/>
      <c r="E736" s="140"/>
      <c r="F736" s="140"/>
      <c r="G736" s="140"/>
      <c r="H736" s="140"/>
      <c r="I736" s="140"/>
      <c r="J736" s="140"/>
      <c r="K736" s="140"/>
      <c r="L736" s="140"/>
      <c r="M736" s="140"/>
      <c r="N736" s="140"/>
      <c r="O736" s="140"/>
      <c r="P736" s="140"/>
      <c r="Q736" s="140"/>
    </row>
    <row r="737" spans="1:17">
      <c r="A737" s="87" t="s">
        <v>160</v>
      </c>
      <c r="B737" s="87" t="s">
        <v>323</v>
      </c>
      <c r="C737" s="87">
        <v>7.5</v>
      </c>
      <c r="D737" s="140"/>
      <c r="E737" s="140"/>
      <c r="F737" s="140"/>
      <c r="G737" s="140"/>
      <c r="H737" s="140"/>
      <c r="I737" s="140"/>
      <c r="J737" s="140"/>
      <c r="K737" s="140"/>
      <c r="L737" s="140"/>
      <c r="M737" s="140"/>
      <c r="N737" s="140"/>
      <c r="O737" s="140"/>
      <c r="P737" s="140"/>
      <c r="Q737" s="140"/>
    </row>
    <row r="738" spans="1:17">
      <c r="A738" s="87" t="s">
        <v>156</v>
      </c>
      <c r="B738" s="87" t="s">
        <v>24</v>
      </c>
      <c r="C738" s="87">
        <v>1945</v>
      </c>
      <c r="D738" s="140"/>
      <c r="E738" s="140"/>
      <c r="F738" s="140"/>
      <c r="G738" s="140"/>
      <c r="H738" s="140"/>
      <c r="I738" s="140"/>
      <c r="J738" s="140"/>
      <c r="K738" s="140"/>
      <c r="L738" s="140"/>
      <c r="M738" s="140"/>
      <c r="N738" s="140"/>
      <c r="O738" s="140"/>
      <c r="P738" s="140"/>
      <c r="Q738" s="140"/>
    </row>
    <row r="739" spans="1:17">
      <c r="A739" s="87" t="s">
        <v>156</v>
      </c>
      <c r="B739" s="87" t="s">
        <v>44</v>
      </c>
      <c r="C739" s="87">
        <v>647.5</v>
      </c>
      <c r="D739" s="140"/>
      <c r="E739" s="140"/>
      <c r="F739" s="140"/>
      <c r="G739" s="140"/>
      <c r="H739" s="140"/>
      <c r="I739" s="140"/>
      <c r="J739" s="140"/>
      <c r="K739" s="140"/>
      <c r="L739" s="140"/>
      <c r="M739" s="140"/>
      <c r="N739" s="140"/>
      <c r="O739" s="140"/>
      <c r="P739" s="140"/>
      <c r="Q739" s="140"/>
    </row>
    <row r="740" spans="1:17">
      <c r="A740" s="87" t="s">
        <v>156</v>
      </c>
      <c r="B740" s="87" t="s">
        <v>64</v>
      </c>
      <c r="C740" s="87">
        <v>215</v>
      </c>
      <c r="D740" s="140"/>
      <c r="E740" s="140"/>
      <c r="F740" s="140"/>
      <c r="G740" s="140"/>
      <c r="H740" s="140"/>
      <c r="I740" s="140"/>
      <c r="J740" s="140"/>
      <c r="K740" s="140"/>
      <c r="L740" s="140"/>
      <c r="M740" s="140"/>
      <c r="N740" s="140"/>
      <c r="O740" s="140"/>
      <c r="P740" s="140"/>
      <c r="Q740" s="140"/>
    </row>
    <row r="741" spans="1:17">
      <c r="A741" s="87" t="s">
        <v>156</v>
      </c>
      <c r="B741" s="87" t="s">
        <v>84</v>
      </c>
      <c r="C741" s="87">
        <v>72.5</v>
      </c>
      <c r="D741" s="140"/>
      <c r="E741" s="140"/>
      <c r="F741" s="140"/>
      <c r="G741" s="140"/>
      <c r="H741" s="140"/>
      <c r="I741" s="140"/>
      <c r="J741" s="140"/>
      <c r="K741" s="140"/>
      <c r="L741" s="140"/>
      <c r="M741" s="140"/>
      <c r="N741" s="140"/>
      <c r="O741" s="140"/>
      <c r="P741" s="140"/>
      <c r="Q741" s="140"/>
    </row>
    <row r="742" spans="1:17">
      <c r="A742" s="87" t="s">
        <v>158</v>
      </c>
      <c r="B742" s="87" t="s">
        <v>104</v>
      </c>
      <c r="C742" s="87">
        <v>1817.5</v>
      </c>
      <c r="D742" s="140"/>
      <c r="E742" s="140"/>
      <c r="F742" s="140"/>
      <c r="G742" s="140"/>
      <c r="H742" s="140"/>
      <c r="I742" s="140"/>
      <c r="J742" s="140"/>
      <c r="K742" s="140"/>
      <c r="L742" s="140"/>
      <c r="M742" s="140"/>
      <c r="N742" s="140"/>
      <c r="O742" s="140"/>
      <c r="P742" s="140"/>
      <c r="Q742" s="140"/>
    </row>
    <row r="743" spans="1:17">
      <c r="A743" s="87" t="s">
        <v>158</v>
      </c>
      <c r="B743" s="87" t="s">
        <v>124</v>
      </c>
      <c r="C743" s="87">
        <v>605</v>
      </c>
      <c r="D743" s="140"/>
      <c r="E743" s="140"/>
      <c r="F743" s="140"/>
      <c r="G743" s="140"/>
      <c r="H743" s="140"/>
      <c r="I743" s="140"/>
      <c r="J743" s="140"/>
      <c r="K743" s="140"/>
      <c r="L743" s="140"/>
      <c r="M743" s="140"/>
      <c r="N743" s="140"/>
      <c r="O743" s="140"/>
      <c r="P743" s="140"/>
      <c r="Q743" s="140"/>
    </row>
    <row r="744" spans="1:17">
      <c r="A744" s="87" t="s">
        <v>158</v>
      </c>
      <c r="B744" s="87" t="s">
        <v>144</v>
      </c>
      <c r="C744" s="87">
        <v>202.5</v>
      </c>
      <c r="D744" s="140"/>
      <c r="E744" s="140"/>
      <c r="F744" s="140"/>
      <c r="G744" s="140"/>
      <c r="H744" s="140"/>
      <c r="I744" s="140"/>
      <c r="J744" s="140"/>
      <c r="K744" s="140"/>
      <c r="L744" s="140"/>
      <c r="M744" s="140"/>
      <c r="N744" s="140"/>
      <c r="O744" s="140"/>
      <c r="P744" s="140"/>
      <c r="Q744" s="140"/>
    </row>
    <row r="745" spans="1:17">
      <c r="A745" s="87" t="s">
        <v>158</v>
      </c>
      <c r="B745" s="87" t="s">
        <v>164</v>
      </c>
      <c r="C745" s="87">
        <v>67.5</v>
      </c>
      <c r="D745" s="140"/>
      <c r="E745" s="140"/>
      <c r="F745" s="140"/>
      <c r="G745" s="140"/>
      <c r="H745" s="140"/>
      <c r="I745" s="140"/>
      <c r="J745" s="140"/>
      <c r="K745" s="140"/>
      <c r="L745" s="140"/>
      <c r="M745" s="140"/>
      <c r="N745" s="140"/>
      <c r="O745" s="140"/>
      <c r="P745" s="140"/>
      <c r="Q745" s="140"/>
    </row>
    <row r="746" spans="1:17">
      <c r="A746" s="87" t="s">
        <v>158</v>
      </c>
      <c r="B746" s="87" t="s">
        <v>184</v>
      </c>
      <c r="C746" s="87">
        <v>22.5</v>
      </c>
      <c r="D746" s="140"/>
      <c r="E746" s="140"/>
      <c r="F746" s="140"/>
      <c r="G746" s="140"/>
      <c r="H746" s="140"/>
      <c r="I746" s="140"/>
      <c r="J746" s="140"/>
      <c r="K746" s="140"/>
      <c r="L746" s="140"/>
      <c r="M746" s="140"/>
      <c r="N746" s="140"/>
      <c r="O746" s="140"/>
      <c r="P746" s="140"/>
      <c r="Q746" s="140"/>
    </row>
    <row r="747" spans="1:17">
      <c r="A747" s="87" t="s">
        <v>158</v>
      </c>
      <c r="B747" s="87" t="s">
        <v>204</v>
      </c>
      <c r="C747" s="87">
        <v>7.5</v>
      </c>
      <c r="D747" s="140"/>
      <c r="E747" s="140"/>
      <c r="F747" s="140"/>
      <c r="G747" s="140"/>
      <c r="H747" s="140"/>
      <c r="I747" s="140"/>
      <c r="J747" s="140"/>
      <c r="K747" s="140"/>
      <c r="L747" s="140"/>
      <c r="M747" s="140"/>
      <c r="N747" s="140"/>
      <c r="O747" s="140"/>
      <c r="P747" s="140"/>
      <c r="Q747" s="140"/>
    </row>
    <row r="748" spans="1:17">
      <c r="A748" s="87" t="s">
        <v>160</v>
      </c>
      <c r="B748" s="87" t="s">
        <v>224</v>
      </c>
      <c r="C748" s="87">
        <v>1830</v>
      </c>
      <c r="D748" s="140"/>
      <c r="E748" s="140"/>
      <c r="F748" s="140"/>
      <c r="G748" s="140"/>
      <c r="H748" s="140"/>
      <c r="I748" s="140"/>
      <c r="J748" s="140"/>
      <c r="K748" s="140"/>
      <c r="L748" s="140"/>
      <c r="M748" s="140"/>
      <c r="N748" s="140"/>
      <c r="O748" s="140"/>
      <c r="P748" s="140"/>
      <c r="Q748" s="140"/>
    </row>
    <row r="749" spans="1:17">
      <c r="A749" s="87" t="s">
        <v>160</v>
      </c>
      <c r="B749" s="87" t="s">
        <v>244</v>
      </c>
      <c r="C749" s="87">
        <v>610</v>
      </c>
      <c r="D749" s="140"/>
      <c r="E749" s="140"/>
      <c r="F749" s="140"/>
      <c r="G749" s="140"/>
      <c r="H749" s="140"/>
      <c r="I749" s="140"/>
      <c r="J749" s="140"/>
      <c r="K749" s="140"/>
      <c r="L749" s="140"/>
      <c r="M749" s="140"/>
      <c r="N749" s="140"/>
      <c r="O749" s="140"/>
      <c r="P749" s="140"/>
      <c r="Q749" s="140"/>
    </row>
    <row r="750" spans="1:17">
      <c r="A750" s="87" t="s">
        <v>160</v>
      </c>
      <c r="B750" s="87" t="s">
        <v>264</v>
      </c>
      <c r="C750" s="87">
        <v>202.5</v>
      </c>
      <c r="D750" s="140"/>
      <c r="E750" s="140"/>
      <c r="F750" s="140"/>
      <c r="G750" s="140"/>
      <c r="H750" s="140"/>
      <c r="I750" s="140"/>
      <c r="J750" s="140"/>
      <c r="K750" s="140"/>
      <c r="L750" s="140"/>
      <c r="M750" s="140"/>
      <c r="N750" s="140"/>
      <c r="O750" s="140"/>
      <c r="P750" s="140"/>
      <c r="Q750" s="140"/>
    </row>
    <row r="751" spans="1:17">
      <c r="A751" s="87" t="s">
        <v>160</v>
      </c>
      <c r="B751" s="87" t="s">
        <v>284</v>
      </c>
      <c r="C751" s="87">
        <v>67.5</v>
      </c>
      <c r="D751" s="140"/>
      <c r="E751" s="140"/>
      <c r="F751" s="140"/>
      <c r="G751" s="140"/>
      <c r="H751" s="140"/>
      <c r="I751" s="140"/>
      <c r="J751" s="140"/>
      <c r="K751" s="140"/>
      <c r="L751" s="140"/>
      <c r="M751" s="140"/>
      <c r="N751" s="140"/>
      <c r="O751" s="140"/>
      <c r="P751" s="140"/>
      <c r="Q751" s="140"/>
    </row>
    <row r="752" spans="1:17">
      <c r="A752" s="87" t="s">
        <v>160</v>
      </c>
      <c r="B752" s="87" t="s">
        <v>304</v>
      </c>
      <c r="C752" s="87">
        <v>22.5</v>
      </c>
      <c r="D752" s="140"/>
      <c r="E752" s="140"/>
      <c r="F752" s="140"/>
      <c r="G752" s="140"/>
      <c r="H752" s="140"/>
      <c r="I752" s="140"/>
      <c r="J752" s="140"/>
      <c r="K752" s="140"/>
      <c r="L752" s="140"/>
      <c r="M752" s="140"/>
      <c r="N752" s="140"/>
      <c r="O752" s="140"/>
      <c r="P752" s="140"/>
      <c r="Q752" s="140"/>
    </row>
    <row r="753" spans="1:17">
      <c r="A753" s="87" t="s">
        <v>160</v>
      </c>
      <c r="B753" s="87" t="s">
        <v>324</v>
      </c>
      <c r="C753" s="87">
        <v>7.5</v>
      </c>
      <c r="D753" s="140"/>
      <c r="E753" s="140"/>
      <c r="F753" s="140"/>
      <c r="G753" s="140"/>
      <c r="H753" s="140"/>
      <c r="I753" s="140"/>
      <c r="J753" s="140"/>
      <c r="K753" s="140"/>
      <c r="L753" s="140"/>
      <c r="M753" s="140"/>
      <c r="N753" s="140"/>
      <c r="O753" s="140"/>
      <c r="P753" s="140"/>
      <c r="Q753" s="140"/>
    </row>
    <row r="754" spans="1:17">
      <c r="A754" s="87" t="s">
        <v>156</v>
      </c>
      <c r="B754" s="87" t="s">
        <v>25</v>
      </c>
      <c r="C754" s="87">
        <v>1945</v>
      </c>
      <c r="D754" s="140"/>
      <c r="E754" s="140"/>
      <c r="F754" s="140"/>
      <c r="G754" s="140"/>
      <c r="H754" s="140"/>
      <c r="I754" s="140"/>
      <c r="J754" s="140"/>
      <c r="K754" s="140"/>
      <c r="L754" s="140"/>
      <c r="M754" s="140"/>
      <c r="N754" s="140"/>
      <c r="O754" s="140"/>
      <c r="P754" s="140"/>
      <c r="Q754" s="140"/>
    </row>
    <row r="755" spans="1:17">
      <c r="A755" s="87" t="s">
        <v>156</v>
      </c>
      <c r="B755" s="87" t="s">
        <v>45</v>
      </c>
      <c r="C755" s="87">
        <v>647.5</v>
      </c>
      <c r="D755" s="140"/>
      <c r="E755" s="140"/>
      <c r="F755" s="140"/>
      <c r="G755" s="140"/>
      <c r="H755" s="140"/>
      <c r="I755" s="140"/>
      <c r="J755" s="140"/>
      <c r="K755" s="140"/>
      <c r="L755" s="140"/>
      <c r="M755" s="140"/>
      <c r="N755" s="140"/>
      <c r="O755" s="140"/>
      <c r="P755" s="140"/>
      <c r="Q755" s="140"/>
    </row>
    <row r="756" spans="1:17">
      <c r="A756" s="87" t="s">
        <v>156</v>
      </c>
      <c r="B756" s="87" t="s">
        <v>65</v>
      </c>
      <c r="C756" s="87">
        <v>215</v>
      </c>
      <c r="D756" s="140"/>
      <c r="E756" s="140"/>
      <c r="F756" s="140"/>
      <c r="G756" s="140"/>
      <c r="H756" s="140"/>
      <c r="I756" s="140"/>
      <c r="J756" s="140"/>
      <c r="K756" s="140"/>
      <c r="L756" s="140"/>
      <c r="M756" s="140"/>
      <c r="N756" s="140"/>
      <c r="O756" s="140"/>
      <c r="P756" s="140"/>
      <c r="Q756" s="140"/>
    </row>
    <row r="757" spans="1:17">
      <c r="A757" s="87" t="s">
        <v>156</v>
      </c>
      <c r="B757" s="87" t="s">
        <v>85</v>
      </c>
      <c r="C757" s="87">
        <v>72.5</v>
      </c>
      <c r="D757" s="140"/>
      <c r="E757" s="140"/>
      <c r="F757" s="140"/>
      <c r="G757" s="140"/>
      <c r="H757" s="140"/>
      <c r="I757" s="140"/>
      <c r="J757" s="140"/>
      <c r="K757" s="140"/>
      <c r="L757" s="140"/>
      <c r="M757" s="140"/>
      <c r="N757" s="140"/>
      <c r="O757" s="140"/>
      <c r="P757" s="140"/>
      <c r="Q757" s="140"/>
    </row>
    <row r="758" spans="1:17">
      <c r="A758" s="87" t="s">
        <v>158</v>
      </c>
      <c r="B758" s="87" t="s">
        <v>105</v>
      </c>
      <c r="C758" s="87">
        <v>1817.5</v>
      </c>
      <c r="D758" s="140"/>
      <c r="E758" s="140"/>
      <c r="F758" s="140"/>
      <c r="G758" s="140"/>
      <c r="H758" s="140"/>
      <c r="I758" s="140"/>
      <c r="J758" s="140"/>
      <c r="K758" s="140"/>
      <c r="L758" s="140"/>
      <c r="M758" s="140"/>
      <c r="N758" s="140"/>
      <c r="O758" s="140"/>
      <c r="P758" s="140"/>
      <c r="Q758" s="140"/>
    </row>
    <row r="759" spans="1:17">
      <c r="A759" s="87" t="s">
        <v>158</v>
      </c>
      <c r="B759" s="87" t="s">
        <v>125</v>
      </c>
      <c r="C759" s="87">
        <v>605</v>
      </c>
      <c r="D759" s="140"/>
      <c r="E759" s="140"/>
      <c r="F759" s="140"/>
      <c r="G759" s="140"/>
      <c r="H759" s="140"/>
      <c r="I759" s="140"/>
      <c r="J759" s="140"/>
      <c r="K759" s="140"/>
      <c r="L759" s="140"/>
      <c r="M759" s="140"/>
      <c r="N759" s="140"/>
      <c r="O759" s="140"/>
      <c r="P759" s="140"/>
      <c r="Q759" s="140"/>
    </row>
    <row r="760" spans="1:17">
      <c r="A760" s="87" t="s">
        <v>158</v>
      </c>
      <c r="B760" s="87" t="s">
        <v>145</v>
      </c>
      <c r="C760" s="87">
        <v>202.5</v>
      </c>
      <c r="D760" s="140"/>
      <c r="E760" s="140"/>
      <c r="F760" s="140"/>
      <c r="G760" s="140"/>
      <c r="H760" s="140"/>
      <c r="I760" s="140"/>
      <c r="J760" s="140"/>
      <c r="K760" s="140"/>
      <c r="L760" s="140"/>
      <c r="M760" s="140"/>
      <c r="N760" s="140"/>
      <c r="O760" s="140"/>
      <c r="P760" s="140"/>
      <c r="Q760" s="140"/>
    </row>
    <row r="761" spans="1:17">
      <c r="A761" s="87" t="s">
        <v>158</v>
      </c>
      <c r="B761" s="87" t="s">
        <v>165</v>
      </c>
      <c r="C761" s="87">
        <v>67.5</v>
      </c>
      <c r="D761" s="140"/>
      <c r="E761" s="140"/>
      <c r="F761" s="140"/>
      <c r="G761" s="140"/>
      <c r="H761" s="140"/>
      <c r="I761" s="140"/>
      <c r="J761" s="140"/>
      <c r="K761" s="140"/>
      <c r="L761" s="140"/>
      <c r="M761" s="140"/>
      <c r="N761" s="140"/>
      <c r="O761" s="140"/>
      <c r="P761" s="140"/>
      <c r="Q761" s="140"/>
    </row>
    <row r="762" spans="1:17">
      <c r="A762" s="87" t="s">
        <v>158</v>
      </c>
      <c r="B762" s="87" t="s">
        <v>185</v>
      </c>
      <c r="C762" s="87">
        <v>22.5</v>
      </c>
      <c r="D762" s="140"/>
      <c r="E762" s="140"/>
      <c r="F762" s="140"/>
      <c r="G762" s="140"/>
      <c r="H762" s="140"/>
      <c r="I762" s="140"/>
      <c r="J762" s="140"/>
      <c r="K762" s="140"/>
      <c r="L762" s="140"/>
      <c r="M762" s="140"/>
      <c r="N762" s="140"/>
      <c r="O762" s="140"/>
      <c r="P762" s="140"/>
      <c r="Q762" s="140"/>
    </row>
    <row r="763" spans="1:17">
      <c r="A763" s="87" t="s">
        <v>158</v>
      </c>
      <c r="B763" s="87" t="s">
        <v>205</v>
      </c>
      <c r="C763" s="87">
        <v>7.5</v>
      </c>
      <c r="D763" s="140"/>
      <c r="E763" s="140"/>
      <c r="F763" s="140"/>
      <c r="G763" s="140"/>
      <c r="H763" s="140"/>
      <c r="I763" s="140"/>
      <c r="J763" s="140"/>
      <c r="K763" s="140"/>
      <c r="L763" s="140"/>
      <c r="M763" s="140"/>
      <c r="N763" s="140"/>
      <c r="O763" s="140"/>
      <c r="P763" s="140"/>
      <c r="Q763" s="140"/>
    </row>
    <row r="764" spans="1:17">
      <c r="A764" s="87" t="s">
        <v>160</v>
      </c>
      <c r="B764" s="87" t="s">
        <v>225</v>
      </c>
      <c r="C764" s="87">
        <v>1830</v>
      </c>
      <c r="D764" s="140"/>
      <c r="E764" s="140"/>
      <c r="F764" s="140"/>
      <c r="G764" s="140"/>
      <c r="H764" s="140"/>
      <c r="I764" s="140"/>
      <c r="J764" s="140"/>
      <c r="K764" s="140"/>
      <c r="L764" s="140"/>
      <c r="M764" s="140"/>
      <c r="N764" s="140"/>
      <c r="O764" s="140"/>
      <c r="P764" s="140"/>
      <c r="Q764" s="140"/>
    </row>
    <row r="765" spans="1:17">
      <c r="A765" s="87" t="s">
        <v>160</v>
      </c>
      <c r="B765" s="87" t="s">
        <v>245</v>
      </c>
      <c r="C765" s="87">
        <v>610</v>
      </c>
      <c r="D765" s="140"/>
      <c r="E765" s="140"/>
      <c r="F765" s="140"/>
      <c r="G765" s="140"/>
      <c r="H765" s="140"/>
      <c r="I765" s="140"/>
      <c r="J765" s="140"/>
      <c r="K765" s="140"/>
      <c r="L765" s="140"/>
      <c r="M765" s="140"/>
      <c r="N765" s="140"/>
      <c r="O765" s="140"/>
      <c r="P765" s="140"/>
      <c r="Q765" s="140"/>
    </row>
    <row r="766" spans="1:17">
      <c r="A766" s="87" t="s">
        <v>160</v>
      </c>
      <c r="B766" s="87" t="s">
        <v>265</v>
      </c>
      <c r="C766" s="87">
        <v>202.5</v>
      </c>
      <c r="D766" s="140"/>
      <c r="E766" s="140"/>
      <c r="F766" s="140"/>
      <c r="G766" s="140"/>
      <c r="H766" s="140"/>
      <c r="I766" s="140"/>
      <c r="J766" s="140"/>
      <c r="K766" s="140"/>
      <c r="L766" s="140"/>
      <c r="M766" s="140"/>
      <c r="N766" s="140"/>
      <c r="O766" s="140"/>
      <c r="P766" s="140"/>
      <c r="Q766" s="140"/>
    </row>
    <row r="767" spans="1:17">
      <c r="A767" s="87" t="s">
        <v>160</v>
      </c>
      <c r="B767" s="87" t="s">
        <v>285</v>
      </c>
      <c r="C767" s="87">
        <v>67.5</v>
      </c>
      <c r="D767" s="140"/>
      <c r="E767" s="140"/>
      <c r="F767" s="140"/>
      <c r="G767" s="140"/>
      <c r="H767" s="140"/>
      <c r="I767" s="140"/>
      <c r="J767" s="140"/>
      <c r="K767" s="140"/>
      <c r="L767" s="140"/>
      <c r="M767" s="140"/>
      <c r="N767" s="140"/>
      <c r="O767" s="140"/>
      <c r="P767" s="140"/>
      <c r="Q767" s="140"/>
    </row>
    <row r="768" spans="1:17">
      <c r="A768" s="87" t="s">
        <v>160</v>
      </c>
      <c r="B768" s="87" t="s">
        <v>305</v>
      </c>
      <c r="C768" s="87">
        <v>22.5</v>
      </c>
      <c r="D768" s="140"/>
      <c r="E768" s="140"/>
      <c r="F768" s="140"/>
      <c r="G768" s="140"/>
      <c r="H768" s="140"/>
      <c r="I768" s="140"/>
      <c r="J768" s="140"/>
      <c r="K768" s="140"/>
      <c r="L768" s="140"/>
      <c r="M768" s="140"/>
      <c r="N768" s="140"/>
      <c r="O768" s="140"/>
      <c r="P768" s="140"/>
      <c r="Q768" s="140"/>
    </row>
    <row r="769" spans="1:17">
      <c r="A769" s="87" t="s">
        <v>160</v>
      </c>
      <c r="B769" s="87" t="s">
        <v>325</v>
      </c>
      <c r="C769" s="87">
        <v>7.5</v>
      </c>
      <c r="D769" s="140"/>
      <c r="E769" s="140"/>
      <c r="F769" s="140"/>
      <c r="G769" s="140"/>
      <c r="H769" s="140"/>
      <c r="I769" s="140"/>
      <c r="J769" s="140"/>
      <c r="K769" s="140"/>
      <c r="L769" s="140"/>
      <c r="M769" s="140"/>
      <c r="N769" s="140"/>
      <c r="O769" s="140"/>
      <c r="P769" s="140"/>
      <c r="Q769" s="140"/>
    </row>
    <row r="770" spans="1:17">
      <c r="A770" s="87" t="s">
        <v>156</v>
      </c>
      <c r="B770" s="87" t="s">
        <v>26</v>
      </c>
      <c r="C770" s="87">
        <v>1945</v>
      </c>
      <c r="D770" s="140"/>
      <c r="E770" s="140"/>
      <c r="F770" s="140"/>
      <c r="G770" s="140"/>
      <c r="H770" s="140"/>
      <c r="I770" s="140"/>
      <c r="J770" s="140"/>
      <c r="K770" s="140"/>
      <c r="L770" s="140"/>
      <c r="M770" s="140"/>
      <c r="N770" s="140"/>
      <c r="O770" s="140"/>
      <c r="P770" s="140"/>
      <c r="Q770" s="140"/>
    </row>
    <row r="771" spans="1:17">
      <c r="A771" s="87" t="s">
        <v>156</v>
      </c>
      <c r="B771" s="87" t="s">
        <v>46</v>
      </c>
      <c r="C771" s="87">
        <v>647.5</v>
      </c>
      <c r="D771" s="140"/>
      <c r="E771" s="140"/>
      <c r="F771" s="140"/>
      <c r="G771" s="140"/>
      <c r="H771" s="140"/>
      <c r="I771" s="140"/>
      <c r="J771" s="140"/>
      <c r="K771" s="140"/>
      <c r="L771" s="140"/>
      <c r="M771" s="140"/>
      <c r="N771" s="140"/>
      <c r="O771" s="140"/>
      <c r="P771" s="140"/>
      <c r="Q771" s="140"/>
    </row>
    <row r="772" spans="1:17">
      <c r="A772" s="87" t="s">
        <v>156</v>
      </c>
      <c r="B772" s="87" t="s">
        <v>66</v>
      </c>
      <c r="C772" s="87">
        <v>215</v>
      </c>
      <c r="D772" s="140"/>
      <c r="E772" s="140"/>
      <c r="F772" s="140"/>
      <c r="G772" s="140"/>
      <c r="H772" s="140"/>
      <c r="I772" s="140"/>
      <c r="J772" s="140"/>
      <c r="K772" s="140"/>
      <c r="L772" s="140"/>
      <c r="M772" s="140"/>
      <c r="N772" s="140"/>
      <c r="O772" s="140"/>
      <c r="P772" s="140"/>
      <c r="Q772" s="140"/>
    </row>
    <row r="773" spans="1:17">
      <c r="A773" s="87" t="s">
        <v>156</v>
      </c>
      <c r="B773" s="87" t="s">
        <v>86</v>
      </c>
      <c r="C773" s="87">
        <v>72.5</v>
      </c>
      <c r="D773" s="140"/>
      <c r="E773" s="140"/>
      <c r="F773" s="140"/>
      <c r="G773" s="140"/>
      <c r="H773" s="140"/>
      <c r="I773" s="140"/>
      <c r="J773" s="140"/>
      <c r="K773" s="140"/>
      <c r="L773" s="140"/>
      <c r="M773" s="140"/>
      <c r="N773" s="140"/>
      <c r="O773" s="140"/>
      <c r="P773" s="140"/>
      <c r="Q773" s="140"/>
    </row>
    <row r="774" spans="1:17">
      <c r="A774" s="87" t="s">
        <v>158</v>
      </c>
      <c r="B774" s="87" t="s">
        <v>106</v>
      </c>
      <c r="C774" s="87">
        <v>1817.5</v>
      </c>
      <c r="D774" s="140"/>
      <c r="E774" s="140"/>
      <c r="F774" s="140"/>
      <c r="G774" s="140"/>
      <c r="H774" s="140"/>
      <c r="I774" s="140"/>
      <c r="J774" s="140"/>
      <c r="K774" s="140"/>
      <c r="L774" s="140"/>
      <c r="M774" s="140"/>
      <c r="N774" s="140"/>
      <c r="O774" s="140"/>
      <c r="P774" s="140"/>
      <c r="Q774" s="140"/>
    </row>
    <row r="775" spans="1:17">
      <c r="A775" s="87" t="s">
        <v>158</v>
      </c>
      <c r="B775" s="87" t="s">
        <v>126</v>
      </c>
      <c r="C775" s="87">
        <v>605</v>
      </c>
      <c r="D775" s="140"/>
      <c r="E775" s="140"/>
      <c r="F775" s="140"/>
      <c r="G775" s="140"/>
      <c r="H775" s="140"/>
      <c r="I775" s="140"/>
      <c r="J775" s="140"/>
      <c r="K775" s="140"/>
      <c r="L775" s="140"/>
      <c r="M775" s="140"/>
      <c r="N775" s="140"/>
      <c r="O775" s="140"/>
      <c r="P775" s="140"/>
      <c r="Q775" s="140"/>
    </row>
    <row r="776" spans="1:17">
      <c r="A776" s="87" t="s">
        <v>158</v>
      </c>
      <c r="B776" s="87" t="s">
        <v>146</v>
      </c>
      <c r="C776" s="87">
        <v>202.5</v>
      </c>
      <c r="D776" s="140"/>
      <c r="E776" s="140"/>
      <c r="F776" s="140"/>
      <c r="G776" s="140"/>
      <c r="H776" s="140"/>
      <c r="I776" s="140"/>
      <c r="J776" s="140"/>
      <c r="K776" s="140"/>
      <c r="L776" s="140"/>
      <c r="M776" s="140"/>
      <c r="N776" s="140"/>
      <c r="O776" s="140"/>
      <c r="P776" s="140"/>
      <c r="Q776" s="140"/>
    </row>
    <row r="777" spans="1:17">
      <c r="A777" s="87" t="s">
        <v>158</v>
      </c>
      <c r="B777" s="87" t="s">
        <v>166</v>
      </c>
      <c r="C777" s="87">
        <v>67.5</v>
      </c>
      <c r="D777" s="140"/>
      <c r="E777" s="140"/>
      <c r="F777" s="140"/>
      <c r="G777" s="140"/>
      <c r="H777" s="140"/>
      <c r="I777" s="140"/>
      <c r="J777" s="140"/>
      <c r="K777" s="140"/>
      <c r="L777" s="140"/>
      <c r="M777" s="140"/>
      <c r="N777" s="140"/>
      <c r="O777" s="140"/>
      <c r="P777" s="140"/>
      <c r="Q777" s="140"/>
    </row>
    <row r="778" spans="1:17">
      <c r="A778" s="87" t="s">
        <v>158</v>
      </c>
      <c r="B778" s="87" t="s">
        <v>186</v>
      </c>
      <c r="C778" s="87">
        <v>22.5</v>
      </c>
      <c r="D778" s="140"/>
      <c r="E778" s="140"/>
      <c r="F778" s="140"/>
      <c r="G778" s="140"/>
      <c r="H778" s="140"/>
      <c r="I778" s="140"/>
      <c r="J778" s="140"/>
      <c r="K778" s="140"/>
      <c r="L778" s="140"/>
      <c r="M778" s="140"/>
      <c r="N778" s="140"/>
      <c r="O778" s="140"/>
      <c r="P778" s="140"/>
      <c r="Q778" s="140"/>
    </row>
    <row r="779" spans="1:17">
      <c r="A779" s="87" t="s">
        <v>158</v>
      </c>
      <c r="B779" s="87" t="s">
        <v>206</v>
      </c>
      <c r="C779" s="87">
        <v>7.5</v>
      </c>
      <c r="D779" s="140"/>
      <c r="E779" s="140"/>
      <c r="F779" s="140"/>
      <c r="G779" s="140"/>
      <c r="H779" s="140"/>
      <c r="I779" s="140"/>
      <c r="J779" s="140"/>
      <c r="K779" s="140"/>
      <c r="L779" s="140"/>
      <c r="M779" s="140"/>
      <c r="N779" s="140"/>
      <c r="O779" s="140"/>
      <c r="P779" s="140"/>
      <c r="Q779" s="140"/>
    </row>
    <row r="780" spans="1:17">
      <c r="A780" s="87" t="s">
        <v>160</v>
      </c>
      <c r="B780" s="87" t="s">
        <v>226</v>
      </c>
      <c r="C780" s="87">
        <v>1830</v>
      </c>
      <c r="D780" s="140"/>
      <c r="E780" s="140"/>
      <c r="F780" s="140"/>
      <c r="G780" s="140"/>
      <c r="H780" s="140"/>
      <c r="I780" s="140"/>
      <c r="J780" s="140"/>
      <c r="K780" s="140"/>
      <c r="L780" s="140"/>
      <c r="M780" s="140"/>
      <c r="N780" s="140"/>
      <c r="O780" s="140"/>
      <c r="P780" s="140"/>
      <c r="Q780" s="140"/>
    </row>
    <row r="781" spans="1:17">
      <c r="A781" s="87" t="s">
        <v>160</v>
      </c>
      <c r="B781" s="87" t="s">
        <v>246</v>
      </c>
      <c r="C781" s="87">
        <v>610</v>
      </c>
      <c r="D781" s="140"/>
      <c r="E781" s="140"/>
      <c r="F781" s="140"/>
      <c r="G781" s="140"/>
      <c r="H781" s="140"/>
      <c r="I781" s="140"/>
      <c r="J781" s="140"/>
      <c r="K781" s="140"/>
      <c r="L781" s="140"/>
      <c r="M781" s="140"/>
      <c r="N781" s="140"/>
      <c r="O781" s="140"/>
      <c r="P781" s="140"/>
      <c r="Q781" s="140"/>
    </row>
    <row r="782" spans="1:17">
      <c r="A782" s="87" t="s">
        <v>160</v>
      </c>
      <c r="B782" s="87" t="s">
        <v>266</v>
      </c>
      <c r="C782" s="87">
        <v>202.5</v>
      </c>
      <c r="D782" s="140"/>
      <c r="E782" s="140"/>
      <c r="F782" s="140"/>
      <c r="G782" s="140"/>
      <c r="H782" s="140"/>
      <c r="I782" s="140"/>
      <c r="J782" s="140"/>
      <c r="K782" s="140"/>
      <c r="L782" s="140"/>
      <c r="M782" s="140"/>
      <c r="N782" s="140"/>
      <c r="O782" s="140"/>
      <c r="P782" s="140"/>
      <c r="Q782" s="140"/>
    </row>
    <row r="783" spans="1:17">
      <c r="A783" s="87" t="s">
        <v>160</v>
      </c>
      <c r="B783" s="87" t="s">
        <v>286</v>
      </c>
      <c r="C783" s="87">
        <v>67.5</v>
      </c>
      <c r="D783" s="140"/>
      <c r="E783" s="140"/>
      <c r="F783" s="140"/>
      <c r="G783" s="140"/>
      <c r="H783" s="140"/>
      <c r="I783" s="140"/>
      <c r="J783" s="140"/>
      <c r="K783" s="140"/>
      <c r="L783" s="140"/>
      <c r="M783" s="140"/>
      <c r="N783" s="140"/>
      <c r="O783" s="140"/>
      <c r="P783" s="140"/>
      <c r="Q783" s="140"/>
    </row>
    <row r="784" spans="1:17">
      <c r="A784" s="87" t="s">
        <v>160</v>
      </c>
      <c r="B784" s="87" t="s">
        <v>306</v>
      </c>
      <c r="C784" s="87">
        <v>22.5</v>
      </c>
      <c r="D784" s="140"/>
      <c r="E784" s="140"/>
      <c r="F784" s="140"/>
      <c r="G784" s="140"/>
      <c r="H784" s="140"/>
      <c r="I784" s="140"/>
      <c r="J784" s="140"/>
      <c r="K784" s="140"/>
      <c r="L784" s="140"/>
      <c r="M784" s="140"/>
      <c r="N784" s="140"/>
      <c r="O784" s="140"/>
      <c r="P784" s="140"/>
      <c r="Q784" s="140"/>
    </row>
    <row r="785" spans="1:17">
      <c r="A785" s="87" t="s">
        <v>160</v>
      </c>
      <c r="B785" s="87" t="s">
        <v>326</v>
      </c>
      <c r="C785" s="87">
        <v>7.5</v>
      </c>
      <c r="D785" s="140"/>
      <c r="E785" s="140"/>
      <c r="F785" s="140"/>
      <c r="G785" s="140"/>
      <c r="H785" s="140"/>
      <c r="I785" s="140"/>
      <c r="J785" s="140"/>
      <c r="K785" s="140"/>
      <c r="L785" s="140"/>
      <c r="M785" s="140"/>
      <c r="N785" s="140"/>
      <c r="O785" s="140"/>
      <c r="P785" s="140"/>
      <c r="Q785" s="140"/>
    </row>
    <row r="786" spans="1:17">
      <c r="A786" s="87" t="s">
        <v>156</v>
      </c>
      <c r="B786" s="87" t="s">
        <v>27</v>
      </c>
      <c r="C786" s="87">
        <v>1945</v>
      </c>
      <c r="D786" s="140"/>
      <c r="E786" s="140"/>
      <c r="F786" s="140"/>
      <c r="G786" s="140"/>
      <c r="H786" s="140"/>
      <c r="I786" s="140"/>
      <c r="J786" s="140"/>
      <c r="K786" s="140"/>
      <c r="L786" s="140"/>
      <c r="M786" s="140"/>
      <c r="N786" s="140"/>
      <c r="O786" s="140"/>
      <c r="P786" s="140"/>
      <c r="Q786" s="140"/>
    </row>
    <row r="787" spans="1:17">
      <c r="A787" s="87" t="s">
        <v>156</v>
      </c>
      <c r="B787" s="87" t="s">
        <v>47</v>
      </c>
      <c r="C787" s="87">
        <v>647.5</v>
      </c>
      <c r="D787" s="140"/>
      <c r="E787" s="140"/>
      <c r="F787" s="140"/>
      <c r="G787" s="140"/>
      <c r="H787" s="140"/>
      <c r="I787" s="140"/>
      <c r="J787" s="140"/>
      <c r="K787" s="140"/>
      <c r="L787" s="140"/>
      <c r="M787" s="140"/>
      <c r="N787" s="140"/>
      <c r="O787" s="140"/>
      <c r="P787" s="140"/>
      <c r="Q787" s="140"/>
    </row>
    <row r="788" spans="1:17">
      <c r="A788" s="87" t="s">
        <v>156</v>
      </c>
      <c r="B788" s="87" t="s">
        <v>67</v>
      </c>
      <c r="C788" s="87">
        <v>215</v>
      </c>
      <c r="D788" s="140"/>
      <c r="E788" s="140"/>
      <c r="F788" s="140"/>
      <c r="G788" s="140"/>
      <c r="H788" s="140"/>
      <c r="I788" s="140"/>
      <c r="J788" s="140"/>
      <c r="K788" s="140"/>
      <c r="L788" s="140"/>
      <c r="M788" s="140"/>
      <c r="N788" s="140"/>
      <c r="O788" s="140"/>
      <c r="P788" s="140"/>
      <c r="Q788" s="140"/>
    </row>
    <row r="789" spans="1:17">
      <c r="A789" s="87" t="s">
        <v>156</v>
      </c>
      <c r="B789" s="87" t="s">
        <v>87</v>
      </c>
      <c r="C789" s="87">
        <v>72.5</v>
      </c>
      <c r="D789" s="140"/>
      <c r="E789" s="140"/>
      <c r="F789" s="140"/>
      <c r="G789" s="140"/>
      <c r="H789" s="140"/>
      <c r="I789" s="140"/>
      <c r="J789" s="140"/>
      <c r="K789" s="140"/>
      <c r="L789" s="140"/>
      <c r="M789" s="140"/>
      <c r="N789" s="140"/>
      <c r="O789" s="140"/>
      <c r="P789" s="140"/>
      <c r="Q789" s="140"/>
    </row>
    <row r="790" spans="1:17">
      <c r="A790" s="87" t="s">
        <v>158</v>
      </c>
      <c r="B790" s="87" t="s">
        <v>107</v>
      </c>
      <c r="C790" s="87">
        <v>1817.5</v>
      </c>
      <c r="D790" s="140"/>
      <c r="E790" s="140"/>
      <c r="F790" s="140"/>
      <c r="G790" s="140"/>
      <c r="H790" s="140"/>
      <c r="I790" s="140"/>
      <c r="J790" s="140"/>
      <c r="K790" s="140"/>
      <c r="L790" s="140"/>
      <c r="M790" s="140"/>
      <c r="N790" s="140"/>
      <c r="O790" s="140"/>
      <c r="P790" s="140"/>
      <c r="Q790" s="140"/>
    </row>
    <row r="791" spans="1:17">
      <c r="A791" s="87" t="s">
        <v>158</v>
      </c>
      <c r="B791" s="87" t="s">
        <v>127</v>
      </c>
      <c r="C791" s="87">
        <v>605</v>
      </c>
      <c r="D791" s="140"/>
      <c r="E791" s="140"/>
      <c r="F791" s="140"/>
      <c r="G791" s="140"/>
      <c r="H791" s="140"/>
      <c r="I791" s="140"/>
      <c r="J791" s="140"/>
      <c r="K791" s="140"/>
      <c r="L791" s="140"/>
      <c r="M791" s="140"/>
      <c r="N791" s="140"/>
      <c r="O791" s="140"/>
      <c r="P791" s="140"/>
      <c r="Q791" s="140"/>
    </row>
    <row r="792" spans="1:17">
      <c r="A792" s="87" t="s">
        <v>158</v>
      </c>
      <c r="B792" s="87" t="s">
        <v>147</v>
      </c>
      <c r="C792" s="87">
        <v>202.5</v>
      </c>
      <c r="D792" s="140"/>
      <c r="E792" s="140"/>
      <c r="F792" s="140"/>
      <c r="G792" s="140"/>
      <c r="H792" s="140"/>
      <c r="I792" s="140"/>
      <c r="J792" s="140"/>
      <c r="K792" s="140"/>
      <c r="L792" s="140"/>
      <c r="M792" s="140"/>
      <c r="N792" s="140"/>
      <c r="O792" s="140"/>
      <c r="P792" s="140"/>
      <c r="Q792" s="140"/>
    </row>
    <row r="793" spans="1:17">
      <c r="A793" s="87" t="s">
        <v>158</v>
      </c>
      <c r="B793" s="87" t="s">
        <v>167</v>
      </c>
      <c r="C793" s="87">
        <v>67.5</v>
      </c>
      <c r="D793" s="140"/>
      <c r="E793" s="140"/>
      <c r="F793" s="140"/>
      <c r="G793" s="140"/>
      <c r="H793" s="140"/>
      <c r="I793" s="140"/>
      <c r="J793" s="140"/>
      <c r="K793" s="140"/>
      <c r="L793" s="140"/>
      <c r="M793" s="140"/>
      <c r="N793" s="140"/>
      <c r="O793" s="140"/>
      <c r="P793" s="140"/>
      <c r="Q793" s="140"/>
    </row>
    <row r="794" spans="1:17">
      <c r="A794" s="87" t="s">
        <v>158</v>
      </c>
      <c r="B794" s="87" t="s">
        <v>187</v>
      </c>
      <c r="C794" s="87">
        <v>22.5</v>
      </c>
      <c r="D794" s="140"/>
      <c r="E794" s="140"/>
      <c r="F794" s="140"/>
      <c r="G794" s="140"/>
      <c r="H794" s="140"/>
      <c r="I794" s="140"/>
      <c r="J794" s="140"/>
      <c r="K794" s="140"/>
      <c r="L794" s="140"/>
      <c r="M794" s="140"/>
      <c r="N794" s="140"/>
      <c r="O794" s="140"/>
      <c r="P794" s="140"/>
      <c r="Q794" s="140"/>
    </row>
    <row r="795" spans="1:17">
      <c r="A795" s="87" t="s">
        <v>158</v>
      </c>
      <c r="B795" s="87" t="s">
        <v>207</v>
      </c>
      <c r="C795" s="87">
        <v>7.5</v>
      </c>
      <c r="D795" s="140"/>
      <c r="E795" s="140"/>
      <c r="F795" s="140"/>
      <c r="G795" s="140"/>
      <c r="H795" s="140"/>
      <c r="I795" s="140"/>
      <c r="J795" s="140"/>
      <c r="K795" s="140"/>
      <c r="L795" s="140"/>
      <c r="M795" s="140"/>
      <c r="N795" s="140"/>
      <c r="O795" s="140"/>
      <c r="P795" s="140"/>
      <c r="Q795" s="140"/>
    </row>
    <row r="796" spans="1:17">
      <c r="A796" s="87" t="s">
        <v>160</v>
      </c>
      <c r="B796" s="87" t="s">
        <v>227</v>
      </c>
      <c r="C796" s="87">
        <v>1830</v>
      </c>
      <c r="D796" s="140"/>
      <c r="E796" s="140"/>
      <c r="F796" s="140"/>
      <c r="G796" s="140"/>
      <c r="H796" s="140"/>
      <c r="I796" s="140"/>
      <c r="J796" s="140"/>
      <c r="K796" s="140"/>
      <c r="L796" s="140"/>
      <c r="M796" s="140"/>
      <c r="N796" s="140"/>
      <c r="O796" s="140"/>
      <c r="P796" s="140"/>
      <c r="Q796" s="140"/>
    </row>
    <row r="797" spans="1:17">
      <c r="A797" s="87" t="s">
        <v>160</v>
      </c>
      <c r="B797" s="87" t="s">
        <v>247</v>
      </c>
      <c r="C797" s="87">
        <v>610</v>
      </c>
      <c r="D797" s="140"/>
      <c r="E797" s="140"/>
      <c r="F797" s="140"/>
      <c r="G797" s="140"/>
      <c r="H797" s="140"/>
      <c r="I797" s="140"/>
      <c r="J797" s="140"/>
      <c r="K797" s="140"/>
      <c r="L797" s="140"/>
      <c r="M797" s="140"/>
      <c r="N797" s="140"/>
      <c r="O797" s="140"/>
      <c r="P797" s="140"/>
      <c r="Q797" s="140"/>
    </row>
    <row r="798" spans="1:17">
      <c r="A798" s="87" t="s">
        <v>160</v>
      </c>
      <c r="B798" s="87" t="s">
        <v>267</v>
      </c>
      <c r="C798" s="87">
        <v>202.5</v>
      </c>
      <c r="D798" s="140"/>
      <c r="E798" s="140"/>
      <c r="F798" s="140"/>
      <c r="G798" s="140"/>
      <c r="H798" s="140"/>
      <c r="I798" s="140"/>
      <c r="J798" s="140"/>
      <c r="K798" s="140"/>
      <c r="L798" s="140"/>
      <c r="M798" s="140"/>
      <c r="N798" s="140"/>
      <c r="O798" s="140"/>
      <c r="P798" s="140"/>
      <c r="Q798" s="140"/>
    </row>
    <row r="799" spans="1:17">
      <c r="A799" s="87" t="s">
        <v>160</v>
      </c>
      <c r="B799" s="87" t="s">
        <v>287</v>
      </c>
      <c r="C799" s="87">
        <v>67.5</v>
      </c>
      <c r="D799" s="140"/>
      <c r="E799" s="140"/>
      <c r="F799" s="140"/>
      <c r="G799" s="140"/>
      <c r="H799" s="140"/>
      <c r="I799" s="140"/>
      <c r="J799" s="140"/>
      <c r="K799" s="140"/>
      <c r="L799" s="140"/>
      <c r="M799" s="140"/>
      <c r="N799" s="140"/>
      <c r="O799" s="140"/>
      <c r="P799" s="140"/>
      <c r="Q799" s="140"/>
    </row>
    <row r="800" spans="1:17">
      <c r="A800" s="87" t="s">
        <v>160</v>
      </c>
      <c r="B800" s="87" t="s">
        <v>307</v>
      </c>
      <c r="C800" s="87">
        <v>22.5</v>
      </c>
      <c r="D800" s="140"/>
      <c r="E800" s="140"/>
      <c r="F800" s="140"/>
      <c r="G800" s="140"/>
      <c r="H800" s="140"/>
      <c r="I800" s="140"/>
      <c r="J800" s="140"/>
      <c r="K800" s="140"/>
      <c r="L800" s="140"/>
      <c r="M800" s="140"/>
      <c r="N800" s="140"/>
      <c r="O800" s="140"/>
      <c r="P800" s="140"/>
      <c r="Q800" s="140"/>
    </row>
    <row r="801" spans="1:17">
      <c r="A801" s="87" t="s">
        <v>160</v>
      </c>
      <c r="B801" s="87" t="s">
        <v>327</v>
      </c>
      <c r="C801" s="87">
        <v>7.5</v>
      </c>
      <c r="D801" s="140"/>
      <c r="E801" s="140"/>
      <c r="F801" s="140"/>
      <c r="G801" s="140"/>
      <c r="H801" s="140"/>
      <c r="I801" s="140"/>
      <c r="J801" s="140"/>
      <c r="K801" s="140"/>
      <c r="L801" s="140"/>
      <c r="M801" s="140"/>
      <c r="N801" s="140"/>
      <c r="O801" s="140"/>
      <c r="P801" s="140"/>
      <c r="Q801" s="140"/>
    </row>
    <row r="802" spans="1:17">
      <c r="A802" s="87" t="s">
        <v>156</v>
      </c>
      <c r="B802" s="87" t="s">
        <v>28</v>
      </c>
      <c r="C802" s="87">
        <v>1945</v>
      </c>
      <c r="D802" s="140"/>
      <c r="E802" s="140"/>
      <c r="F802" s="140"/>
      <c r="G802" s="140"/>
      <c r="H802" s="140"/>
      <c r="I802" s="140"/>
      <c r="J802" s="140"/>
      <c r="K802" s="140"/>
      <c r="L802" s="140"/>
      <c r="M802" s="140"/>
      <c r="N802" s="140"/>
      <c r="O802" s="140"/>
      <c r="P802" s="140"/>
      <c r="Q802" s="140"/>
    </row>
    <row r="803" spans="1:17">
      <c r="A803" s="87" t="s">
        <v>156</v>
      </c>
      <c r="B803" s="87" t="s">
        <v>48</v>
      </c>
      <c r="C803" s="87">
        <v>647.5</v>
      </c>
      <c r="D803" s="140"/>
      <c r="E803" s="140"/>
      <c r="F803" s="140"/>
      <c r="G803" s="140"/>
      <c r="H803" s="140"/>
      <c r="I803" s="140"/>
      <c r="J803" s="140"/>
      <c r="K803" s="140"/>
      <c r="L803" s="140"/>
      <c r="M803" s="140"/>
      <c r="N803" s="140"/>
      <c r="O803" s="140"/>
      <c r="P803" s="140"/>
      <c r="Q803" s="140"/>
    </row>
    <row r="804" spans="1:17">
      <c r="A804" s="87" t="s">
        <v>156</v>
      </c>
      <c r="B804" s="87" t="s">
        <v>68</v>
      </c>
      <c r="C804" s="87">
        <v>215</v>
      </c>
      <c r="D804" s="140"/>
      <c r="E804" s="140"/>
      <c r="F804" s="140"/>
      <c r="G804" s="140"/>
      <c r="H804" s="140"/>
      <c r="I804" s="140"/>
      <c r="J804" s="140"/>
      <c r="K804" s="140"/>
      <c r="L804" s="140"/>
      <c r="M804" s="140"/>
      <c r="N804" s="140"/>
      <c r="O804" s="140"/>
      <c r="P804" s="140"/>
      <c r="Q804" s="140"/>
    </row>
    <row r="805" spans="1:17">
      <c r="A805" s="87" t="s">
        <v>156</v>
      </c>
      <c r="B805" s="87" t="s">
        <v>88</v>
      </c>
      <c r="C805" s="87">
        <v>72.5</v>
      </c>
      <c r="D805" s="140"/>
      <c r="E805" s="140"/>
      <c r="F805" s="140"/>
      <c r="G805" s="140"/>
      <c r="H805" s="140"/>
      <c r="I805" s="140"/>
      <c r="J805" s="140"/>
      <c r="K805" s="140"/>
      <c r="L805" s="140"/>
      <c r="M805" s="140"/>
      <c r="N805" s="140"/>
      <c r="O805" s="140"/>
      <c r="P805" s="140"/>
      <c r="Q805" s="140"/>
    </row>
    <row r="806" spans="1:17">
      <c r="A806" s="87" t="s">
        <v>158</v>
      </c>
      <c r="B806" s="87" t="s">
        <v>108</v>
      </c>
      <c r="C806" s="87">
        <v>1817.5</v>
      </c>
      <c r="D806" s="140"/>
      <c r="E806" s="140"/>
      <c r="F806" s="140"/>
      <c r="G806" s="140"/>
      <c r="H806" s="140"/>
      <c r="I806" s="140"/>
      <c r="J806" s="140"/>
      <c r="K806" s="140"/>
      <c r="L806" s="140"/>
      <c r="M806" s="140"/>
      <c r="N806" s="140"/>
      <c r="O806" s="140"/>
      <c r="P806" s="140"/>
      <c r="Q806" s="140"/>
    </row>
    <row r="807" spans="1:17">
      <c r="A807" s="87" t="s">
        <v>158</v>
      </c>
      <c r="B807" s="87" t="s">
        <v>128</v>
      </c>
      <c r="C807" s="87">
        <v>605</v>
      </c>
      <c r="D807" s="140"/>
      <c r="E807" s="140"/>
      <c r="F807" s="140"/>
      <c r="G807" s="140"/>
      <c r="H807" s="140"/>
      <c r="I807" s="140"/>
      <c r="J807" s="140"/>
      <c r="K807" s="140"/>
      <c r="L807" s="140"/>
      <c r="M807" s="140"/>
      <c r="N807" s="140"/>
      <c r="O807" s="140"/>
      <c r="P807" s="140"/>
      <c r="Q807" s="140"/>
    </row>
    <row r="808" spans="1:17">
      <c r="A808" s="87" t="s">
        <v>158</v>
      </c>
      <c r="B808" s="87" t="s">
        <v>148</v>
      </c>
      <c r="C808" s="87">
        <v>202.5</v>
      </c>
      <c r="D808" s="140"/>
      <c r="E808" s="140"/>
      <c r="F808" s="140"/>
      <c r="G808" s="140"/>
      <c r="H808" s="140"/>
      <c r="I808" s="140"/>
      <c r="J808" s="140"/>
      <c r="K808" s="140"/>
      <c r="L808" s="140"/>
      <c r="M808" s="140"/>
      <c r="N808" s="140"/>
      <c r="O808" s="140"/>
      <c r="P808" s="140"/>
      <c r="Q808" s="140"/>
    </row>
    <row r="809" spans="1:17">
      <c r="A809" s="87" t="s">
        <v>158</v>
      </c>
      <c r="B809" s="87" t="s">
        <v>168</v>
      </c>
      <c r="C809" s="87">
        <v>67.5</v>
      </c>
      <c r="D809" s="140"/>
      <c r="E809" s="140"/>
      <c r="F809" s="140"/>
      <c r="G809" s="140"/>
      <c r="H809" s="140"/>
      <c r="I809" s="140"/>
      <c r="J809" s="140"/>
      <c r="K809" s="140"/>
      <c r="L809" s="140"/>
      <c r="M809" s="140"/>
      <c r="N809" s="140"/>
      <c r="O809" s="140"/>
      <c r="P809" s="140"/>
      <c r="Q809" s="140"/>
    </row>
    <row r="810" spans="1:17">
      <c r="A810" s="87" t="s">
        <v>158</v>
      </c>
      <c r="B810" s="87" t="s">
        <v>188</v>
      </c>
      <c r="C810" s="87">
        <v>22.5</v>
      </c>
      <c r="D810" s="140"/>
      <c r="E810" s="140"/>
      <c r="F810" s="140"/>
      <c r="G810" s="140"/>
      <c r="H810" s="140"/>
      <c r="I810" s="140"/>
      <c r="J810" s="140"/>
      <c r="K810" s="140"/>
      <c r="L810" s="140"/>
      <c r="M810" s="140"/>
      <c r="N810" s="140"/>
      <c r="O810" s="140"/>
      <c r="P810" s="140"/>
      <c r="Q810" s="140"/>
    </row>
    <row r="811" spans="1:17">
      <c r="A811" s="87" t="s">
        <v>158</v>
      </c>
      <c r="B811" s="87" t="s">
        <v>208</v>
      </c>
      <c r="C811" s="87">
        <v>7.5</v>
      </c>
      <c r="D811" s="140"/>
      <c r="E811" s="140"/>
      <c r="F811" s="140"/>
      <c r="G811" s="140"/>
      <c r="H811" s="140"/>
      <c r="I811" s="140"/>
      <c r="J811" s="140"/>
      <c r="K811" s="140"/>
      <c r="L811" s="140"/>
      <c r="M811" s="140"/>
      <c r="N811" s="140"/>
      <c r="O811" s="140"/>
      <c r="P811" s="140"/>
      <c r="Q811" s="140"/>
    </row>
    <row r="812" spans="1:17">
      <c r="A812" s="87" t="s">
        <v>160</v>
      </c>
      <c r="B812" s="87" t="s">
        <v>228</v>
      </c>
      <c r="C812" s="87">
        <v>1830</v>
      </c>
      <c r="D812" s="140"/>
      <c r="E812" s="140"/>
      <c r="F812" s="140"/>
      <c r="G812" s="140"/>
      <c r="H812" s="140"/>
      <c r="I812" s="140"/>
      <c r="J812" s="140"/>
      <c r="K812" s="140"/>
      <c r="L812" s="140"/>
      <c r="M812" s="140"/>
      <c r="N812" s="140"/>
      <c r="O812" s="140"/>
      <c r="P812" s="140"/>
      <c r="Q812" s="140"/>
    </row>
    <row r="813" spans="1:17">
      <c r="A813" s="87" t="s">
        <v>160</v>
      </c>
      <c r="B813" s="87" t="s">
        <v>248</v>
      </c>
      <c r="C813" s="87">
        <v>610</v>
      </c>
      <c r="D813" s="140"/>
      <c r="E813" s="140"/>
      <c r="F813" s="140"/>
      <c r="G813" s="140"/>
      <c r="H813" s="140"/>
      <c r="I813" s="140"/>
      <c r="J813" s="140"/>
      <c r="K813" s="140"/>
      <c r="L813" s="140"/>
      <c r="M813" s="140"/>
      <c r="N813" s="140"/>
      <c r="O813" s="140"/>
      <c r="P813" s="140"/>
      <c r="Q813" s="140"/>
    </row>
    <row r="814" spans="1:17">
      <c r="A814" s="87" t="s">
        <v>160</v>
      </c>
      <c r="B814" s="87" t="s">
        <v>268</v>
      </c>
      <c r="C814" s="87">
        <v>202.5</v>
      </c>
      <c r="D814" s="140"/>
      <c r="E814" s="140"/>
      <c r="F814" s="140"/>
      <c r="G814" s="140"/>
      <c r="H814" s="140"/>
      <c r="I814" s="140"/>
      <c r="J814" s="140"/>
      <c r="K814" s="140"/>
      <c r="L814" s="140"/>
      <c r="M814" s="140"/>
      <c r="N814" s="140"/>
      <c r="O814" s="140"/>
      <c r="P814" s="140"/>
      <c r="Q814" s="140"/>
    </row>
    <row r="815" spans="1:17">
      <c r="A815" s="87" t="s">
        <v>160</v>
      </c>
      <c r="B815" s="87" t="s">
        <v>288</v>
      </c>
      <c r="C815" s="87">
        <v>67.5</v>
      </c>
      <c r="D815" s="140"/>
      <c r="E815" s="140"/>
      <c r="F815" s="140"/>
      <c r="G815" s="140"/>
      <c r="H815" s="140"/>
      <c r="I815" s="140"/>
      <c r="J815" s="140"/>
      <c r="K815" s="140"/>
      <c r="L815" s="140"/>
      <c r="M815" s="140"/>
      <c r="N815" s="140"/>
      <c r="O815" s="140"/>
      <c r="P815" s="140"/>
      <c r="Q815" s="140"/>
    </row>
    <row r="816" spans="1:17">
      <c r="A816" s="87" t="s">
        <v>160</v>
      </c>
      <c r="B816" s="87" t="s">
        <v>308</v>
      </c>
      <c r="C816" s="87">
        <v>22.5</v>
      </c>
      <c r="D816" s="140"/>
      <c r="E816" s="140"/>
      <c r="F816" s="140"/>
      <c r="G816" s="140"/>
      <c r="H816" s="140"/>
      <c r="I816" s="140"/>
      <c r="J816" s="140"/>
      <c r="K816" s="140"/>
      <c r="L816" s="140"/>
      <c r="M816" s="140"/>
      <c r="N816" s="140"/>
      <c r="O816" s="140"/>
      <c r="P816" s="140"/>
      <c r="Q816" s="140"/>
    </row>
    <row r="817" spans="1:17">
      <c r="A817" s="87" t="s">
        <v>160</v>
      </c>
      <c r="B817" s="87" t="s">
        <v>328</v>
      </c>
      <c r="C817" s="87">
        <v>7.5</v>
      </c>
      <c r="D817" s="140"/>
      <c r="E817" s="140"/>
      <c r="F817" s="140"/>
      <c r="G817" s="140"/>
      <c r="H817" s="140"/>
      <c r="I817" s="140"/>
      <c r="J817" s="140"/>
      <c r="K817" s="140"/>
      <c r="L817" s="140"/>
      <c r="M817" s="140"/>
      <c r="N817" s="140"/>
      <c r="O817" s="140"/>
      <c r="P817" s="140"/>
      <c r="Q817" s="140"/>
    </row>
    <row r="818" spans="1:17">
      <c r="A818" s="87" t="s">
        <v>156</v>
      </c>
      <c r="B818" s="87" t="s">
        <v>29</v>
      </c>
      <c r="C818" s="87">
        <v>1945</v>
      </c>
      <c r="D818" s="140"/>
      <c r="E818" s="140"/>
      <c r="F818" s="140"/>
      <c r="G818" s="140"/>
      <c r="H818" s="140"/>
      <c r="I818" s="140"/>
      <c r="J818" s="140"/>
      <c r="K818" s="140"/>
      <c r="L818" s="140"/>
      <c r="M818" s="140"/>
      <c r="N818" s="140"/>
      <c r="O818" s="140"/>
      <c r="P818" s="140"/>
      <c r="Q818" s="140"/>
    </row>
    <row r="819" spans="1:17">
      <c r="A819" s="87" t="s">
        <v>156</v>
      </c>
      <c r="B819" s="87" t="s">
        <v>49</v>
      </c>
      <c r="C819" s="87">
        <v>647.5</v>
      </c>
      <c r="D819" s="140"/>
      <c r="E819" s="140"/>
      <c r="F819" s="140"/>
      <c r="G819" s="140"/>
      <c r="H819" s="140"/>
      <c r="I819" s="140"/>
      <c r="J819" s="140"/>
      <c r="K819" s="140"/>
      <c r="L819" s="140"/>
      <c r="M819" s="140"/>
      <c r="N819" s="140"/>
      <c r="O819" s="140"/>
      <c r="P819" s="140"/>
      <c r="Q819" s="140"/>
    </row>
    <row r="820" spans="1:17">
      <c r="A820" s="87" t="s">
        <v>156</v>
      </c>
      <c r="B820" s="87" t="s">
        <v>69</v>
      </c>
      <c r="C820" s="87">
        <v>215</v>
      </c>
      <c r="D820" s="140"/>
      <c r="E820" s="140"/>
      <c r="F820" s="140"/>
      <c r="G820" s="140"/>
      <c r="H820" s="140"/>
      <c r="I820" s="140"/>
      <c r="J820" s="140"/>
      <c r="K820" s="140"/>
      <c r="L820" s="140"/>
      <c r="M820" s="140"/>
      <c r="N820" s="140"/>
      <c r="O820" s="140"/>
      <c r="P820" s="140"/>
      <c r="Q820" s="140"/>
    </row>
    <row r="821" spans="1:17">
      <c r="A821" s="87" t="s">
        <v>156</v>
      </c>
      <c r="B821" s="87" t="s">
        <v>89</v>
      </c>
      <c r="C821" s="87">
        <v>72.5</v>
      </c>
      <c r="D821" s="140"/>
      <c r="E821" s="140"/>
      <c r="F821" s="140"/>
      <c r="G821" s="140"/>
      <c r="H821" s="140"/>
      <c r="I821" s="140"/>
      <c r="J821" s="140"/>
      <c r="K821" s="140"/>
      <c r="L821" s="140"/>
      <c r="M821" s="140"/>
      <c r="N821" s="140"/>
      <c r="O821" s="140"/>
      <c r="P821" s="140"/>
      <c r="Q821" s="140"/>
    </row>
    <row r="822" spans="1:17">
      <c r="A822" s="87" t="s">
        <v>158</v>
      </c>
      <c r="B822" s="87" t="s">
        <v>109</v>
      </c>
      <c r="C822" s="87">
        <v>1817.5</v>
      </c>
      <c r="D822" s="140"/>
      <c r="E822" s="140"/>
      <c r="F822" s="140"/>
      <c r="G822" s="140"/>
      <c r="H822" s="140"/>
      <c r="I822" s="140"/>
      <c r="J822" s="140"/>
      <c r="K822" s="140"/>
      <c r="L822" s="140"/>
      <c r="M822" s="140"/>
      <c r="N822" s="140"/>
      <c r="O822" s="140"/>
      <c r="P822" s="140"/>
      <c r="Q822" s="140"/>
    </row>
    <row r="823" spans="1:17">
      <c r="A823" s="87" t="s">
        <v>158</v>
      </c>
      <c r="B823" s="87" t="s">
        <v>129</v>
      </c>
      <c r="C823" s="87">
        <v>605</v>
      </c>
      <c r="D823" s="140"/>
      <c r="E823" s="140"/>
      <c r="F823" s="140"/>
      <c r="G823" s="140"/>
      <c r="H823" s="140"/>
      <c r="I823" s="140"/>
      <c r="J823" s="140"/>
      <c r="K823" s="140"/>
      <c r="L823" s="140"/>
      <c r="M823" s="140"/>
      <c r="N823" s="140"/>
      <c r="O823" s="140"/>
      <c r="P823" s="140"/>
      <c r="Q823" s="140"/>
    </row>
    <row r="824" spans="1:17">
      <c r="A824" s="87" t="s">
        <v>158</v>
      </c>
      <c r="B824" s="87" t="s">
        <v>149</v>
      </c>
      <c r="C824" s="87">
        <v>202.5</v>
      </c>
      <c r="D824" s="140"/>
      <c r="E824" s="140"/>
      <c r="F824" s="140"/>
      <c r="G824" s="140"/>
      <c r="H824" s="140"/>
      <c r="I824" s="140"/>
      <c r="J824" s="140"/>
      <c r="K824" s="140"/>
      <c r="L824" s="140"/>
      <c r="M824" s="140"/>
      <c r="N824" s="140"/>
      <c r="O824" s="140"/>
      <c r="P824" s="140"/>
      <c r="Q824" s="140"/>
    </row>
    <row r="825" spans="1:17">
      <c r="A825" s="87" t="s">
        <v>158</v>
      </c>
      <c r="B825" s="87" t="s">
        <v>169</v>
      </c>
      <c r="C825" s="87">
        <v>67.5</v>
      </c>
      <c r="D825" s="140"/>
      <c r="E825" s="140"/>
      <c r="F825" s="140"/>
      <c r="G825" s="140"/>
      <c r="H825" s="140"/>
      <c r="I825" s="140"/>
      <c r="J825" s="140"/>
      <c r="K825" s="140"/>
      <c r="L825" s="140"/>
      <c r="M825" s="140"/>
      <c r="N825" s="140"/>
      <c r="O825" s="140"/>
      <c r="P825" s="140"/>
      <c r="Q825" s="140"/>
    </row>
    <row r="826" spans="1:17">
      <c r="A826" s="87" t="s">
        <v>158</v>
      </c>
      <c r="B826" s="87" t="s">
        <v>189</v>
      </c>
      <c r="C826" s="87">
        <v>22.5</v>
      </c>
      <c r="D826" s="140"/>
      <c r="E826" s="140"/>
      <c r="F826" s="140"/>
      <c r="G826" s="140"/>
      <c r="H826" s="140"/>
      <c r="I826" s="140"/>
      <c r="J826" s="140"/>
      <c r="K826" s="140"/>
      <c r="L826" s="140"/>
      <c r="M826" s="140"/>
      <c r="N826" s="140"/>
      <c r="O826" s="140"/>
      <c r="P826" s="140"/>
      <c r="Q826" s="140"/>
    </row>
    <row r="827" spans="1:17">
      <c r="A827" s="87" t="s">
        <v>158</v>
      </c>
      <c r="B827" s="87" t="s">
        <v>209</v>
      </c>
      <c r="C827" s="87">
        <v>7.5</v>
      </c>
      <c r="D827" s="140"/>
      <c r="E827" s="140"/>
      <c r="F827" s="140"/>
      <c r="G827" s="140"/>
      <c r="H827" s="140"/>
      <c r="I827" s="140"/>
      <c r="J827" s="140"/>
      <c r="K827" s="140"/>
      <c r="L827" s="140"/>
      <c r="M827" s="140"/>
      <c r="N827" s="140"/>
      <c r="O827" s="140"/>
      <c r="P827" s="140"/>
      <c r="Q827" s="140"/>
    </row>
    <row r="828" spans="1:17">
      <c r="A828" s="87" t="s">
        <v>160</v>
      </c>
      <c r="B828" s="87" t="s">
        <v>229</v>
      </c>
      <c r="C828" s="87">
        <v>1830</v>
      </c>
      <c r="D828" s="140"/>
      <c r="E828" s="140"/>
      <c r="F828" s="140"/>
      <c r="G828" s="140"/>
      <c r="H828" s="140"/>
      <c r="I828" s="140"/>
      <c r="J828" s="140"/>
      <c r="K828" s="140"/>
      <c r="L828" s="140"/>
      <c r="M828" s="140"/>
      <c r="N828" s="140"/>
      <c r="O828" s="140"/>
      <c r="P828" s="140"/>
      <c r="Q828" s="140"/>
    </row>
    <row r="829" spans="1:17">
      <c r="A829" s="87" t="s">
        <v>160</v>
      </c>
      <c r="B829" s="87" t="s">
        <v>249</v>
      </c>
      <c r="C829" s="87">
        <v>610</v>
      </c>
      <c r="D829" s="140"/>
      <c r="E829" s="140"/>
      <c r="F829" s="140"/>
      <c r="G829" s="140"/>
      <c r="H829" s="140"/>
      <c r="I829" s="140"/>
      <c r="J829" s="140"/>
      <c r="K829" s="140"/>
      <c r="L829" s="140"/>
      <c r="M829" s="140"/>
      <c r="N829" s="140"/>
      <c r="O829" s="140"/>
      <c r="P829" s="140"/>
      <c r="Q829" s="140"/>
    </row>
    <row r="830" spans="1:17">
      <c r="A830" s="87" t="s">
        <v>160</v>
      </c>
      <c r="B830" s="87" t="s">
        <v>269</v>
      </c>
      <c r="C830" s="87">
        <v>202.5</v>
      </c>
      <c r="D830" s="140"/>
      <c r="E830" s="140"/>
      <c r="F830" s="140"/>
      <c r="G830" s="140"/>
      <c r="H830" s="140"/>
      <c r="I830" s="140"/>
      <c r="J830" s="140"/>
      <c r="K830" s="140"/>
      <c r="L830" s="140"/>
      <c r="M830" s="140"/>
      <c r="N830" s="140"/>
      <c r="O830" s="140"/>
      <c r="P830" s="140"/>
      <c r="Q830" s="140"/>
    </row>
    <row r="831" spans="1:17">
      <c r="A831" s="87" t="s">
        <v>160</v>
      </c>
      <c r="B831" s="87" t="s">
        <v>289</v>
      </c>
      <c r="C831" s="87">
        <v>67.5</v>
      </c>
      <c r="D831" s="140"/>
      <c r="E831" s="140"/>
      <c r="F831" s="140"/>
      <c r="G831" s="140"/>
      <c r="H831" s="140"/>
      <c r="I831" s="140"/>
      <c r="J831" s="140"/>
      <c r="K831" s="140"/>
      <c r="L831" s="140"/>
      <c r="M831" s="140"/>
      <c r="N831" s="140"/>
      <c r="O831" s="140"/>
      <c r="P831" s="140"/>
      <c r="Q831" s="140"/>
    </row>
    <row r="832" spans="1:17">
      <c r="A832" s="87" t="s">
        <v>160</v>
      </c>
      <c r="B832" s="87" t="s">
        <v>309</v>
      </c>
      <c r="C832" s="87">
        <v>22.5</v>
      </c>
      <c r="D832" s="140"/>
      <c r="E832" s="140"/>
      <c r="F832" s="140"/>
      <c r="G832" s="140"/>
      <c r="H832" s="140"/>
      <c r="I832" s="140"/>
      <c r="J832" s="140"/>
      <c r="K832" s="140"/>
      <c r="L832" s="140"/>
      <c r="M832" s="140"/>
      <c r="N832" s="140"/>
      <c r="O832" s="140"/>
      <c r="P832" s="140"/>
      <c r="Q832" s="140"/>
    </row>
    <row r="833" spans="1:17">
      <c r="A833" s="87" t="s">
        <v>160</v>
      </c>
      <c r="B833" s="87" t="s">
        <v>329</v>
      </c>
      <c r="C833" s="87">
        <v>7.5</v>
      </c>
      <c r="D833" s="140"/>
      <c r="E833" s="140"/>
      <c r="F833" s="140"/>
      <c r="G833" s="140"/>
      <c r="H833" s="140"/>
      <c r="I833" s="140"/>
      <c r="J833" s="140"/>
      <c r="K833" s="140"/>
      <c r="L833" s="140"/>
      <c r="M833" s="140"/>
      <c r="N833" s="140"/>
      <c r="O833" s="140"/>
      <c r="P833" s="140"/>
      <c r="Q833" s="140"/>
    </row>
    <row r="834" spans="1:17">
      <c r="A834" s="87" t="s">
        <v>156</v>
      </c>
      <c r="B834" s="87" t="s">
        <v>30</v>
      </c>
      <c r="C834" s="87">
        <v>1945</v>
      </c>
      <c r="D834" s="140"/>
      <c r="E834" s="140"/>
      <c r="F834" s="140"/>
      <c r="G834" s="140"/>
      <c r="H834" s="140"/>
      <c r="I834" s="140"/>
      <c r="J834" s="140"/>
      <c r="K834" s="140"/>
      <c r="L834" s="140"/>
      <c r="M834" s="140"/>
      <c r="N834" s="140"/>
      <c r="O834" s="140"/>
      <c r="P834" s="140"/>
      <c r="Q834" s="140"/>
    </row>
    <row r="835" spans="1:17">
      <c r="A835" s="87" t="s">
        <v>156</v>
      </c>
      <c r="B835" s="87" t="s">
        <v>50</v>
      </c>
      <c r="C835" s="87">
        <v>647.5</v>
      </c>
      <c r="D835" s="140"/>
      <c r="E835" s="140"/>
      <c r="F835" s="140"/>
      <c r="G835" s="140"/>
      <c r="H835" s="140"/>
      <c r="I835" s="140"/>
      <c r="J835" s="140"/>
      <c r="K835" s="140"/>
      <c r="L835" s="140"/>
      <c r="M835" s="140"/>
      <c r="N835" s="140"/>
      <c r="O835" s="140"/>
      <c r="P835" s="140"/>
      <c r="Q835" s="140"/>
    </row>
    <row r="836" spans="1:17">
      <c r="A836" s="87" t="s">
        <v>156</v>
      </c>
      <c r="B836" s="87" t="s">
        <v>70</v>
      </c>
      <c r="C836" s="87">
        <v>215</v>
      </c>
      <c r="D836" s="140"/>
      <c r="E836" s="140"/>
      <c r="F836" s="140"/>
      <c r="G836" s="140"/>
      <c r="H836" s="140"/>
      <c r="I836" s="140"/>
      <c r="J836" s="140"/>
      <c r="K836" s="140"/>
      <c r="L836" s="140"/>
      <c r="M836" s="140"/>
      <c r="N836" s="140"/>
      <c r="O836" s="140"/>
      <c r="P836" s="140"/>
      <c r="Q836" s="140"/>
    </row>
    <row r="837" spans="1:17">
      <c r="A837" s="87" t="s">
        <v>156</v>
      </c>
      <c r="B837" s="87" t="s">
        <v>90</v>
      </c>
      <c r="C837" s="87">
        <v>72.5</v>
      </c>
      <c r="D837" s="140"/>
      <c r="E837" s="140"/>
      <c r="F837" s="140"/>
      <c r="G837" s="140"/>
      <c r="H837" s="140"/>
      <c r="I837" s="140"/>
      <c r="J837" s="140"/>
      <c r="K837" s="140"/>
      <c r="L837" s="140"/>
      <c r="M837" s="140"/>
      <c r="N837" s="140"/>
      <c r="O837" s="140"/>
      <c r="P837" s="140"/>
      <c r="Q837" s="140"/>
    </row>
    <row r="838" spans="1:17">
      <c r="A838" s="87" t="s">
        <v>158</v>
      </c>
      <c r="B838" s="87" t="s">
        <v>110</v>
      </c>
      <c r="C838" s="87">
        <v>1817.5</v>
      </c>
      <c r="D838" s="140"/>
      <c r="E838" s="140"/>
      <c r="F838" s="140"/>
      <c r="G838" s="140"/>
      <c r="H838" s="140"/>
      <c r="I838" s="140"/>
      <c r="J838" s="140"/>
      <c r="K838" s="140"/>
      <c r="L838" s="140"/>
      <c r="M838" s="140"/>
      <c r="N838" s="140"/>
      <c r="O838" s="140"/>
      <c r="P838" s="140"/>
      <c r="Q838" s="140"/>
    </row>
    <row r="839" spans="1:17">
      <c r="A839" s="87" t="s">
        <v>158</v>
      </c>
      <c r="B839" s="87" t="s">
        <v>130</v>
      </c>
      <c r="C839" s="87">
        <v>605</v>
      </c>
      <c r="D839" s="140"/>
      <c r="E839" s="140"/>
      <c r="F839" s="140"/>
      <c r="G839" s="140"/>
      <c r="H839" s="140"/>
      <c r="I839" s="140"/>
      <c r="J839" s="140"/>
      <c r="K839" s="140"/>
      <c r="L839" s="140"/>
      <c r="M839" s="140"/>
      <c r="N839" s="140"/>
      <c r="O839" s="140"/>
      <c r="P839" s="140"/>
      <c r="Q839" s="140"/>
    </row>
    <row r="840" spans="1:17">
      <c r="A840" s="87" t="s">
        <v>158</v>
      </c>
      <c r="B840" s="87" t="s">
        <v>150</v>
      </c>
      <c r="C840" s="87">
        <v>202.5</v>
      </c>
      <c r="D840" s="140"/>
      <c r="E840" s="140"/>
      <c r="F840" s="140"/>
      <c r="G840" s="140"/>
      <c r="H840" s="140"/>
      <c r="I840" s="140"/>
      <c r="J840" s="140"/>
      <c r="K840" s="140"/>
      <c r="L840" s="140"/>
      <c r="M840" s="140"/>
      <c r="N840" s="140"/>
      <c r="O840" s="140"/>
      <c r="P840" s="140"/>
      <c r="Q840" s="140"/>
    </row>
    <row r="841" spans="1:17">
      <c r="A841" s="87" t="s">
        <v>158</v>
      </c>
      <c r="B841" s="87" t="s">
        <v>170</v>
      </c>
      <c r="C841" s="87">
        <v>67.5</v>
      </c>
      <c r="D841" s="140"/>
      <c r="E841" s="140"/>
      <c r="F841" s="140"/>
      <c r="G841" s="140"/>
      <c r="H841" s="140"/>
      <c r="I841" s="140"/>
      <c r="J841" s="140"/>
      <c r="K841" s="140"/>
      <c r="L841" s="140"/>
      <c r="M841" s="140"/>
      <c r="N841" s="140"/>
      <c r="O841" s="140"/>
      <c r="P841" s="140"/>
      <c r="Q841" s="140"/>
    </row>
    <row r="842" spans="1:17">
      <c r="A842" s="87" t="s">
        <v>158</v>
      </c>
      <c r="B842" s="87" t="s">
        <v>190</v>
      </c>
      <c r="C842" s="87">
        <v>22.5</v>
      </c>
      <c r="D842" s="140"/>
      <c r="E842" s="140"/>
      <c r="F842" s="140"/>
      <c r="G842" s="140"/>
      <c r="H842" s="140"/>
      <c r="I842" s="140"/>
      <c r="J842" s="140"/>
      <c r="K842" s="140"/>
      <c r="L842" s="140"/>
      <c r="M842" s="140"/>
      <c r="N842" s="140"/>
      <c r="O842" s="140"/>
      <c r="P842" s="140"/>
      <c r="Q842" s="140"/>
    </row>
    <row r="843" spans="1:17">
      <c r="A843" s="87" t="s">
        <v>158</v>
      </c>
      <c r="B843" s="87" t="s">
        <v>210</v>
      </c>
      <c r="C843" s="87">
        <v>7.5</v>
      </c>
      <c r="D843" s="140"/>
      <c r="E843" s="140"/>
      <c r="F843" s="140"/>
      <c r="G843" s="140"/>
      <c r="H843" s="140"/>
      <c r="I843" s="140"/>
      <c r="J843" s="140"/>
      <c r="K843" s="140"/>
      <c r="L843" s="140"/>
      <c r="M843" s="140"/>
      <c r="N843" s="140"/>
      <c r="O843" s="140"/>
      <c r="P843" s="140"/>
      <c r="Q843" s="140"/>
    </row>
    <row r="844" spans="1:17">
      <c r="A844" s="87" t="s">
        <v>160</v>
      </c>
      <c r="B844" s="87" t="s">
        <v>230</v>
      </c>
      <c r="C844" s="87">
        <v>1830</v>
      </c>
      <c r="D844" s="140"/>
      <c r="E844" s="140"/>
      <c r="F844" s="140"/>
      <c r="G844" s="140"/>
      <c r="H844" s="140"/>
      <c r="I844" s="140"/>
      <c r="J844" s="140"/>
      <c r="K844" s="140"/>
      <c r="L844" s="140"/>
      <c r="M844" s="140"/>
      <c r="N844" s="140"/>
      <c r="O844" s="140"/>
      <c r="P844" s="140"/>
      <c r="Q844" s="140"/>
    </row>
    <row r="845" spans="1:17">
      <c r="A845" s="87" t="s">
        <v>160</v>
      </c>
      <c r="B845" s="87" t="s">
        <v>250</v>
      </c>
      <c r="C845" s="87">
        <v>610</v>
      </c>
      <c r="D845" s="140"/>
      <c r="E845" s="140"/>
      <c r="F845" s="140"/>
      <c r="G845" s="140"/>
      <c r="H845" s="140"/>
      <c r="I845" s="140"/>
      <c r="J845" s="140"/>
      <c r="K845" s="140"/>
      <c r="L845" s="140"/>
      <c r="M845" s="140"/>
      <c r="N845" s="140"/>
      <c r="O845" s="140"/>
      <c r="P845" s="140"/>
      <c r="Q845" s="140"/>
    </row>
    <row r="846" spans="1:17">
      <c r="A846" s="87" t="s">
        <v>160</v>
      </c>
      <c r="B846" s="87" t="s">
        <v>270</v>
      </c>
      <c r="C846" s="87">
        <v>202.5</v>
      </c>
      <c r="D846" s="140"/>
      <c r="E846" s="140"/>
      <c r="F846" s="140"/>
      <c r="G846" s="140"/>
      <c r="H846" s="140"/>
      <c r="I846" s="140"/>
      <c r="J846" s="140"/>
      <c r="K846" s="140"/>
      <c r="L846" s="140"/>
      <c r="M846" s="140"/>
      <c r="N846" s="140"/>
      <c r="O846" s="140"/>
      <c r="P846" s="140"/>
      <c r="Q846" s="140"/>
    </row>
    <row r="847" spans="1:17">
      <c r="A847" s="87" t="s">
        <v>160</v>
      </c>
      <c r="B847" s="87" t="s">
        <v>290</v>
      </c>
      <c r="C847" s="87">
        <v>67.5</v>
      </c>
      <c r="D847" s="140"/>
      <c r="E847" s="140"/>
      <c r="F847" s="140"/>
      <c r="G847" s="140"/>
      <c r="H847" s="140"/>
      <c r="I847" s="140"/>
      <c r="J847" s="140"/>
      <c r="K847" s="140"/>
      <c r="L847" s="140"/>
      <c r="M847" s="140"/>
      <c r="N847" s="140"/>
      <c r="O847" s="140"/>
      <c r="P847" s="140"/>
      <c r="Q847" s="140"/>
    </row>
    <row r="848" spans="1:17">
      <c r="A848" s="87" t="s">
        <v>160</v>
      </c>
      <c r="B848" s="87" t="s">
        <v>310</v>
      </c>
      <c r="C848" s="87">
        <v>22.5</v>
      </c>
      <c r="D848" s="140"/>
      <c r="E848" s="140"/>
      <c r="F848" s="140"/>
      <c r="G848" s="140"/>
      <c r="H848" s="140"/>
      <c r="I848" s="140"/>
      <c r="J848" s="140"/>
      <c r="K848" s="140"/>
      <c r="L848" s="140"/>
      <c r="M848" s="140"/>
      <c r="N848" s="140"/>
      <c r="O848" s="140"/>
      <c r="P848" s="140"/>
      <c r="Q848" s="140"/>
    </row>
    <row r="849" spans="1:17">
      <c r="A849" s="87" t="s">
        <v>160</v>
      </c>
      <c r="B849" s="87" t="s">
        <v>330</v>
      </c>
      <c r="C849" s="87">
        <v>7.5</v>
      </c>
      <c r="D849" s="140"/>
      <c r="E849" s="140"/>
      <c r="F849" s="140"/>
      <c r="G849" s="140"/>
      <c r="H849" s="140"/>
      <c r="I849" s="140"/>
      <c r="J849" s="140"/>
      <c r="K849" s="140"/>
      <c r="L849" s="140"/>
      <c r="M849" s="140"/>
      <c r="N849" s="140"/>
      <c r="O849" s="140"/>
      <c r="P849" s="140"/>
      <c r="Q849" s="140"/>
    </row>
    <row r="850" spans="1:17">
      <c r="A850" s="87" t="s">
        <v>156</v>
      </c>
      <c r="B850" s="87" t="s">
        <v>31</v>
      </c>
      <c r="C850" s="87">
        <v>1945</v>
      </c>
      <c r="D850" s="140"/>
      <c r="E850" s="140"/>
      <c r="F850" s="140"/>
      <c r="G850" s="140"/>
      <c r="H850" s="140"/>
      <c r="I850" s="140"/>
      <c r="J850" s="140"/>
      <c r="K850" s="140"/>
      <c r="L850" s="140"/>
      <c r="M850" s="140"/>
      <c r="N850" s="140"/>
      <c r="O850" s="140"/>
      <c r="P850" s="140"/>
      <c r="Q850" s="140"/>
    </row>
    <row r="851" spans="1:17">
      <c r="A851" s="87" t="s">
        <v>156</v>
      </c>
      <c r="B851" s="87" t="s">
        <v>51</v>
      </c>
      <c r="C851" s="87">
        <v>647.5</v>
      </c>
      <c r="D851" s="140"/>
      <c r="E851" s="140"/>
      <c r="F851" s="140"/>
      <c r="G851" s="140"/>
      <c r="H851" s="140"/>
      <c r="I851" s="140"/>
      <c r="J851" s="140"/>
      <c r="K851" s="140"/>
      <c r="L851" s="140"/>
      <c r="M851" s="140"/>
      <c r="N851" s="140"/>
      <c r="O851" s="140"/>
      <c r="P851" s="140"/>
      <c r="Q851" s="140"/>
    </row>
    <row r="852" spans="1:17">
      <c r="A852" s="87" t="s">
        <v>156</v>
      </c>
      <c r="B852" s="87" t="s">
        <v>71</v>
      </c>
      <c r="C852" s="87">
        <v>215</v>
      </c>
      <c r="D852" s="140"/>
      <c r="E852" s="140"/>
      <c r="F852" s="140"/>
      <c r="G852" s="140"/>
      <c r="H852" s="140"/>
      <c r="I852" s="140"/>
      <c r="J852" s="140"/>
      <c r="K852" s="140"/>
      <c r="L852" s="140"/>
      <c r="M852" s="140"/>
      <c r="N852" s="140"/>
      <c r="O852" s="140"/>
      <c r="P852" s="140"/>
      <c r="Q852" s="140"/>
    </row>
    <row r="853" spans="1:17">
      <c r="A853" s="87" t="s">
        <v>156</v>
      </c>
      <c r="B853" s="87" t="s">
        <v>91</v>
      </c>
      <c r="C853" s="87">
        <v>72.5</v>
      </c>
      <c r="D853" s="140"/>
      <c r="E853" s="140"/>
      <c r="F853" s="140"/>
      <c r="G853" s="140"/>
      <c r="H853" s="140"/>
      <c r="I853" s="140"/>
      <c r="J853" s="140"/>
      <c r="K853" s="140"/>
      <c r="L853" s="140"/>
      <c r="M853" s="140"/>
      <c r="N853" s="140"/>
      <c r="O853" s="140"/>
      <c r="P853" s="140"/>
      <c r="Q853" s="140"/>
    </row>
    <row r="854" spans="1:17">
      <c r="A854" s="87" t="s">
        <v>158</v>
      </c>
      <c r="B854" s="87" t="s">
        <v>111</v>
      </c>
      <c r="C854" s="87">
        <v>1817.5</v>
      </c>
      <c r="D854" s="140"/>
      <c r="E854" s="140"/>
      <c r="F854" s="140"/>
      <c r="G854" s="140"/>
      <c r="H854" s="140"/>
      <c r="I854" s="140"/>
      <c r="J854" s="140"/>
      <c r="K854" s="140"/>
      <c r="L854" s="140"/>
      <c r="M854" s="140"/>
      <c r="N854" s="140"/>
      <c r="O854" s="140"/>
      <c r="P854" s="140"/>
      <c r="Q854" s="140"/>
    </row>
    <row r="855" spans="1:17">
      <c r="A855" s="87" t="s">
        <v>158</v>
      </c>
      <c r="B855" s="87" t="s">
        <v>131</v>
      </c>
      <c r="C855" s="87">
        <v>605</v>
      </c>
      <c r="D855" s="140"/>
      <c r="E855" s="140"/>
      <c r="F855" s="140"/>
      <c r="G855" s="140"/>
      <c r="H855" s="140"/>
      <c r="I855" s="140"/>
      <c r="J855" s="140"/>
      <c r="K855" s="140"/>
      <c r="L855" s="140"/>
      <c r="M855" s="140"/>
      <c r="N855" s="140"/>
      <c r="O855" s="140"/>
      <c r="P855" s="140"/>
      <c r="Q855" s="140"/>
    </row>
    <row r="856" spans="1:17">
      <c r="A856" s="87" t="s">
        <v>158</v>
      </c>
      <c r="B856" s="87" t="s">
        <v>151</v>
      </c>
      <c r="C856" s="87">
        <v>202.5</v>
      </c>
      <c r="D856" s="140"/>
      <c r="E856" s="140"/>
      <c r="F856" s="140"/>
      <c r="G856" s="140"/>
      <c r="H856" s="140"/>
      <c r="I856" s="140"/>
      <c r="J856" s="140"/>
      <c r="K856" s="140"/>
      <c r="L856" s="140"/>
      <c r="M856" s="140"/>
      <c r="N856" s="140"/>
      <c r="O856" s="140"/>
      <c r="P856" s="140"/>
      <c r="Q856" s="140"/>
    </row>
    <row r="857" spans="1:17">
      <c r="A857" s="87" t="s">
        <v>158</v>
      </c>
      <c r="B857" s="87" t="s">
        <v>171</v>
      </c>
      <c r="C857" s="87">
        <v>67.5</v>
      </c>
      <c r="D857" s="140"/>
      <c r="E857" s="140"/>
      <c r="F857" s="140"/>
      <c r="G857" s="140"/>
      <c r="H857" s="140"/>
      <c r="I857" s="140"/>
      <c r="J857" s="140"/>
      <c r="K857" s="140"/>
      <c r="L857" s="140"/>
      <c r="M857" s="140"/>
      <c r="N857" s="140"/>
      <c r="O857" s="140"/>
      <c r="P857" s="140"/>
      <c r="Q857" s="140"/>
    </row>
    <row r="858" spans="1:17">
      <c r="A858" s="87" t="s">
        <v>158</v>
      </c>
      <c r="B858" s="87" t="s">
        <v>191</v>
      </c>
      <c r="C858" s="87">
        <v>22.5</v>
      </c>
      <c r="D858" s="140"/>
      <c r="E858" s="140"/>
      <c r="F858" s="140"/>
      <c r="G858" s="140"/>
      <c r="H858" s="140"/>
      <c r="I858" s="140"/>
      <c r="J858" s="140"/>
      <c r="K858" s="140"/>
      <c r="L858" s="140"/>
      <c r="M858" s="140"/>
      <c r="N858" s="140"/>
      <c r="O858" s="140"/>
      <c r="P858" s="140"/>
      <c r="Q858" s="140"/>
    </row>
    <row r="859" spans="1:17">
      <c r="A859" s="87" t="s">
        <v>158</v>
      </c>
      <c r="B859" s="87" t="s">
        <v>211</v>
      </c>
      <c r="C859" s="87">
        <v>7.5</v>
      </c>
      <c r="D859" s="140"/>
      <c r="E859" s="140"/>
      <c r="F859" s="140"/>
      <c r="G859" s="140"/>
      <c r="H859" s="140"/>
      <c r="I859" s="140"/>
      <c r="J859" s="140"/>
      <c r="K859" s="140"/>
      <c r="L859" s="140"/>
      <c r="M859" s="140"/>
      <c r="N859" s="140"/>
      <c r="O859" s="140"/>
      <c r="P859" s="140"/>
      <c r="Q859" s="140"/>
    </row>
    <row r="860" spans="1:17">
      <c r="A860" s="87" t="s">
        <v>160</v>
      </c>
      <c r="B860" s="87" t="s">
        <v>231</v>
      </c>
      <c r="C860" s="87">
        <v>1830</v>
      </c>
      <c r="D860" s="140"/>
      <c r="E860" s="140"/>
      <c r="F860" s="140"/>
      <c r="G860" s="140"/>
      <c r="H860" s="140"/>
      <c r="I860" s="140"/>
      <c r="J860" s="140"/>
      <c r="K860" s="140"/>
      <c r="L860" s="140"/>
      <c r="M860" s="140"/>
      <c r="N860" s="140"/>
      <c r="O860" s="140"/>
      <c r="P860" s="140"/>
      <c r="Q860" s="140"/>
    </row>
    <row r="861" spans="1:17">
      <c r="A861" s="87" t="s">
        <v>160</v>
      </c>
      <c r="B861" s="87" t="s">
        <v>251</v>
      </c>
      <c r="C861" s="87">
        <v>610</v>
      </c>
      <c r="D861" s="140"/>
      <c r="E861" s="140"/>
      <c r="F861" s="140"/>
      <c r="G861" s="140"/>
      <c r="H861" s="140"/>
      <c r="I861" s="140"/>
      <c r="J861" s="140"/>
      <c r="K861" s="140"/>
      <c r="L861" s="140"/>
      <c r="M861" s="140"/>
      <c r="N861" s="140"/>
      <c r="O861" s="140"/>
      <c r="P861" s="140"/>
      <c r="Q861" s="140"/>
    </row>
    <row r="862" spans="1:17">
      <c r="A862" s="87" t="s">
        <v>160</v>
      </c>
      <c r="B862" s="87" t="s">
        <v>271</v>
      </c>
      <c r="C862" s="87">
        <v>202.5</v>
      </c>
      <c r="D862" s="140"/>
      <c r="E862" s="140"/>
      <c r="F862" s="140"/>
      <c r="G862" s="140"/>
      <c r="H862" s="140"/>
      <c r="I862" s="140"/>
      <c r="J862" s="140"/>
      <c r="K862" s="140"/>
      <c r="L862" s="140"/>
      <c r="M862" s="140"/>
      <c r="N862" s="140"/>
      <c r="O862" s="140"/>
      <c r="P862" s="140"/>
      <c r="Q862" s="140"/>
    </row>
    <row r="863" spans="1:17">
      <c r="A863" s="87" t="s">
        <v>160</v>
      </c>
      <c r="B863" s="87" t="s">
        <v>291</v>
      </c>
      <c r="C863" s="87">
        <v>67.5</v>
      </c>
      <c r="D863" s="140"/>
      <c r="E863" s="140"/>
      <c r="F863" s="140"/>
      <c r="G863" s="140"/>
      <c r="H863" s="140"/>
      <c r="I863" s="140"/>
      <c r="J863" s="140"/>
      <c r="K863" s="140"/>
      <c r="L863" s="140"/>
      <c r="M863" s="140"/>
      <c r="N863" s="140"/>
      <c r="O863" s="140"/>
      <c r="P863" s="140"/>
      <c r="Q863" s="140"/>
    </row>
    <row r="864" spans="1:17">
      <c r="A864" s="87" t="s">
        <v>160</v>
      </c>
      <c r="B864" s="87" t="s">
        <v>311</v>
      </c>
      <c r="C864" s="87">
        <v>22.5</v>
      </c>
      <c r="D864" s="140"/>
      <c r="E864" s="140"/>
      <c r="F864" s="140"/>
      <c r="G864" s="140"/>
      <c r="H864" s="140"/>
      <c r="I864" s="140"/>
      <c r="J864" s="140"/>
      <c r="K864" s="140"/>
      <c r="L864" s="140"/>
      <c r="M864" s="140"/>
      <c r="N864" s="140"/>
      <c r="O864" s="140"/>
      <c r="P864" s="140"/>
      <c r="Q864" s="140"/>
    </row>
    <row r="865" spans="1:17">
      <c r="A865" s="87" t="s">
        <v>160</v>
      </c>
      <c r="B865" s="87" t="s">
        <v>331</v>
      </c>
      <c r="C865" s="87">
        <v>7.5</v>
      </c>
      <c r="D865" s="140"/>
      <c r="E865" s="140"/>
      <c r="F865" s="140"/>
      <c r="G865" s="140"/>
      <c r="H865" s="140"/>
      <c r="I865" s="140"/>
      <c r="J865" s="140"/>
      <c r="K865" s="140"/>
      <c r="L865" s="140"/>
      <c r="M865" s="140"/>
      <c r="N865" s="140"/>
      <c r="O865" s="140"/>
      <c r="P865" s="140"/>
      <c r="Q865" s="140"/>
    </row>
    <row r="866" spans="1:17">
      <c r="A866" s="87" t="s">
        <v>316</v>
      </c>
      <c r="B866" s="87" t="s">
        <v>16</v>
      </c>
      <c r="C866" s="87">
        <v>55</v>
      </c>
      <c r="D866" s="140"/>
      <c r="E866" s="140"/>
      <c r="F866" s="140"/>
      <c r="G866" s="140"/>
      <c r="H866" s="140"/>
      <c r="I866" s="140"/>
      <c r="J866" s="140"/>
      <c r="K866" s="140"/>
      <c r="L866" s="141"/>
      <c r="M866" s="141"/>
      <c r="N866" s="140"/>
      <c r="O866" s="140"/>
      <c r="P866" s="140"/>
      <c r="Q866" s="140"/>
    </row>
    <row r="867" spans="1:17">
      <c r="A867" s="87" t="s">
        <v>316</v>
      </c>
      <c r="B867" s="87" t="s">
        <v>36</v>
      </c>
      <c r="C867" s="87">
        <v>1352.5</v>
      </c>
      <c r="D867" s="140"/>
      <c r="E867" s="140"/>
      <c r="F867" s="140"/>
      <c r="G867" s="140"/>
      <c r="H867" s="140"/>
      <c r="I867" s="140"/>
      <c r="J867" s="140"/>
      <c r="K867" s="140"/>
      <c r="L867" s="141"/>
      <c r="M867" s="141"/>
      <c r="N867" s="140"/>
      <c r="O867" s="140"/>
      <c r="P867" s="140"/>
      <c r="Q867" s="140"/>
    </row>
    <row r="868" spans="1:17">
      <c r="A868" s="87" t="s">
        <v>316</v>
      </c>
      <c r="B868" s="87" t="s">
        <v>56</v>
      </c>
      <c r="C868" s="87">
        <v>1785</v>
      </c>
      <c r="D868" s="140"/>
      <c r="E868" s="140"/>
      <c r="F868" s="140"/>
      <c r="G868" s="140"/>
      <c r="H868" s="140"/>
      <c r="I868" s="140"/>
      <c r="J868" s="140"/>
      <c r="K868" s="140"/>
      <c r="L868" s="141"/>
      <c r="M868" s="141"/>
      <c r="N868" s="140"/>
      <c r="O868" s="140"/>
      <c r="P868" s="140"/>
      <c r="Q868" s="140"/>
    </row>
    <row r="869" spans="1:17">
      <c r="A869" s="87" t="s">
        <v>316</v>
      </c>
      <c r="B869" s="87" t="s">
        <v>76</v>
      </c>
      <c r="C869" s="87">
        <v>1927.5</v>
      </c>
      <c r="D869" s="140"/>
      <c r="E869" s="140"/>
      <c r="F869" s="140"/>
      <c r="G869" s="140"/>
      <c r="H869" s="140"/>
      <c r="I869" s="140"/>
      <c r="J869" s="140"/>
      <c r="K869" s="140"/>
      <c r="L869" s="141"/>
      <c r="M869" s="141"/>
      <c r="N869" s="140"/>
      <c r="O869" s="140"/>
      <c r="P869" s="140"/>
      <c r="Q869" s="140"/>
    </row>
    <row r="870" spans="1:17">
      <c r="A870" s="87" t="s">
        <v>316</v>
      </c>
      <c r="B870" s="87" t="s">
        <v>96</v>
      </c>
      <c r="C870" s="87">
        <v>182.5</v>
      </c>
      <c r="D870" s="140"/>
      <c r="E870" s="140"/>
      <c r="F870" s="140"/>
      <c r="G870" s="140"/>
      <c r="H870" s="140"/>
      <c r="I870" s="140"/>
      <c r="J870" s="140"/>
      <c r="K870" s="140"/>
      <c r="L870" s="141"/>
      <c r="M870" s="141"/>
      <c r="N870" s="140"/>
      <c r="O870" s="140"/>
      <c r="P870" s="140"/>
      <c r="Q870" s="140"/>
    </row>
    <row r="871" spans="1:17">
      <c r="A871" s="87" t="s">
        <v>316</v>
      </c>
      <c r="B871" s="87" t="s">
        <v>116</v>
      </c>
      <c r="C871" s="87">
        <v>1395</v>
      </c>
      <c r="D871" s="140"/>
      <c r="E871" s="140"/>
      <c r="F871" s="140"/>
      <c r="G871" s="140"/>
      <c r="H871" s="140"/>
      <c r="I871" s="140"/>
      <c r="J871" s="140"/>
      <c r="K871" s="140"/>
      <c r="L871" s="141"/>
      <c r="M871" s="141"/>
      <c r="N871" s="140"/>
      <c r="O871" s="140"/>
      <c r="P871" s="140"/>
      <c r="Q871" s="140"/>
    </row>
    <row r="872" spans="1:17">
      <c r="A872" s="87" t="s">
        <v>316</v>
      </c>
      <c r="B872" s="87" t="s">
        <v>136</v>
      </c>
      <c r="C872" s="87">
        <v>1797.5</v>
      </c>
      <c r="D872" s="140"/>
      <c r="E872" s="140"/>
      <c r="F872" s="140"/>
      <c r="G872" s="140"/>
      <c r="H872" s="140"/>
      <c r="I872" s="140"/>
      <c r="J872" s="140"/>
      <c r="K872" s="140"/>
      <c r="L872" s="141"/>
      <c r="M872" s="141"/>
      <c r="N872" s="140"/>
      <c r="O872" s="140"/>
      <c r="P872" s="140"/>
      <c r="Q872" s="140"/>
    </row>
    <row r="873" spans="1:17">
      <c r="A873" s="87" t="s">
        <v>316</v>
      </c>
      <c r="B873" s="87" t="s">
        <v>156</v>
      </c>
      <c r="C873" s="87">
        <v>1932.5</v>
      </c>
      <c r="D873" s="140"/>
      <c r="E873" s="140"/>
      <c r="F873" s="140"/>
      <c r="G873" s="140"/>
      <c r="H873" s="140"/>
      <c r="I873" s="140"/>
      <c r="J873" s="140"/>
      <c r="K873" s="140"/>
      <c r="L873" s="141"/>
      <c r="M873" s="141"/>
      <c r="N873" s="140"/>
      <c r="O873" s="140"/>
      <c r="P873" s="140"/>
      <c r="Q873" s="140"/>
    </row>
    <row r="874" spans="1:17">
      <c r="A874" s="87" t="s">
        <v>316</v>
      </c>
      <c r="B874" s="87" t="s">
        <v>176</v>
      </c>
      <c r="C874" s="87">
        <v>1977.5</v>
      </c>
      <c r="D874" s="140"/>
      <c r="E874" s="140"/>
      <c r="F874" s="140"/>
      <c r="G874" s="140"/>
      <c r="H874" s="140"/>
      <c r="I874" s="140"/>
      <c r="J874" s="140"/>
      <c r="K874" s="140"/>
      <c r="L874" s="141"/>
      <c r="M874" s="141"/>
      <c r="N874" s="140"/>
      <c r="O874" s="140"/>
      <c r="P874" s="140"/>
      <c r="Q874" s="140"/>
    </row>
    <row r="875" spans="1:17">
      <c r="A875" s="87" t="s">
        <v>316</v>
      </c>
      <c r="B875" s="87" t="s">
        <v>196</v>
      </c>
      <c r="C875" s="87">
        <v>1992.5</v>
      </c>
      <c r="D875" s="140"/>
      <c r="E875" s="140"/>
      <c r="F875" s="140"/>
      <c r="G875" s="140"/>
      <c r="H875" s="140"/>
      <c r="I875" s="140"/>
      <c r="J875" s="140"/>
      <c r="K875" s="140"/>
      <c r="L875" s="141"/>
      <c r="M875" s="141"/>
      <c r="N875" s="140"/>
      <c r="O875" s="140"/>
      <c r="P875" s="140"/>
      <c r="Q875" s="140"/>
    </row>
    <row r="876" spans="1:17">
      <c r="A876" s="87" t="s">
        <v>316</v>
      </c>
      <c r="B876" s="87" t="s">
        <v>216</v>
      </c>
      <c r="C876" s="87">
        <v>170</v>
      </c>
      <c r="D876" s="140"/>
      <c r="E876" s="140"/>
      <c r="F876" s="140"/>
      <c r="G876" s="140"/>
      <c r="H876" s="140"/>
      <c r="I876" s="140"/>
      <c r="J876" s="140"/>
      <c r="K876" s="140"/>
      <c r="L876" s="141"/>
      <c r="M876" s="141"/>
      <c r="N876" s="140"/>
      <c r="O876" s="140"/>
      <c r="P876" s="140"/>
      <c r="Q876" s="140"/>
    </row>
    <row r="877" spans="1:17">
      <c r="A877" s="87" t="s">
        <v>316</v>
      </c>
      <c r="B877" s="87" t="s">
        <v>236</v>
      </c>
      <c r="C877" s="87">
        <v>1390</v>
      </c>
      <c r="D877" s="140"/>
      <c r="E877" s="140"/>
      <c r="F877" s="140"/>
      <c r="G877" s="140"/>
      <c r="H877" s="140"/>
      <c r="I877" s="140"/>
      <c r="J877" s="140"/>
      <c r="K877" s="140"/>
      <c r="L877" s="141"/>
      <c r="M877" s="141"/>
      <c r="N877" s="140"/>
      <c r="O877" s="140"/>
      <c r="P877" s="140"/>
      <c r="Q877" s="140"/>
    </row>
    <row r="878" spans="1:17">
      <c r="A878" s="87" t="s">
        <v>316</v>
      </c>
      <c r="B878" s="87" t="s">
        <v>256</v>
      </c>
      <c r="C878" s="87">
        <v>1797.5</v>
      </c>
      <c r="D878" s="140"/>
      <c r="E878" s="140"/>
      <c r="F878" s="140"/>
      <c r="G878" s="140"/>
      <c r="H878" s="140"/>
      <c r="I878" s="140"/>
      <c r="J878" s="140"/>
      <c r="K878" s="140"/>
      <c r="L878" s="141"/>
      <c r="M878" s="141"/>
      <c r="N878" s="140"/>
      <c r="O878" s="140"/>
      <c r="P878" s="140"/>
      <c r="Q878" s="140"/>
    </row>
    <row r="879" spans="1:17">
      <c r="A879" s="87" t="s">
        <v>316</v>
      </c>
      <c r="B879" s="87" t="s">
        <v>276</v>
      </c>
      <c r="C879" s="87">
        <v>1932.5</v>
      </c>
      <c r="D879" s="140"/>
      <c r="E879" s="140"/>
      <c r="F879" s="140"/>
      <c r="G879" s="140"/>
      <c r="H879" s="140"/>
      <c r="I879" s="140"/>
      <c r="J879" s="140"/>
      <c r="K879" s="140"/>
      <c r="L879" s="141"/>
      <c r="M879" s="141"/>
      <c r="N879" s="140"/>
      <c r="O879" s="140"/>
      <c r="P879" s="140"/>
      <c r="Q879" s="140"/>
    </row>
    <row r="880" spans="1:17">
      <c r="A880" s="87" t="s">
        <v>316</v>
      </c>
      <c r="B880" s="87" t="s">
        <v>296</v>
      </c>
      <c r="C880" s="87">
        <v>1977.5</v>
      </c>
      <c r="D880" s="140"/>
      <c r="E880" s="140"/>
      <c r="F880" s="140"/>
      <c r="G880" s="140"/>
      <c r="H880" s="140"/>
      <c r="I880" s="140"/>
      <c r="J880" s="140"/>
      <c r="K880" s="140"/>
      <c r="L880" s="141"/>
      <c r="M880" s="141"/>
      <c r="N880" s="140"/>
      <c r="O880" s="140"/>
      <c r="P880" s="140"/>
      <c r="Q880" s="140"/>
    </row>
    <row r="881" spans="1:17">
      <c r="A881" s="87" t="s">
        <v>316</v>
      </c>
      <c r="B881" s="87" t="s">
        <v>316</v>
      </c>
      <c r="C881" s="87">
        <v>1992.5</v>
      </c>
      <c r="D881" s="140"/>
      <c r="E881" s="140"/>
      <c r="F881" s="140"/>
      <c r="G881" s="140"/>
      <c r="H881" s="140"/>
      <c r="I881" s="140"/>
      <c r="J881" s="140"/>
      <c r="K881" s="140"/>
      <c r="L881" s="141"/>
      <c r="M881" s="141"/>
      <c r="N881" s="140"/>
      <c r="O881" s="140"/>
      <c r="P881" s="140"/>
      <c r="Q881" s="140"/>
    </row>
    <row r="882" spans="1:17">
      <c r="A882" s="87" t="s">
        <v>316</v>
      </c>
      <c r="B882" s="87" t="s">
        <v>17</v>
      </c>
      <c r="C882" s="87">
        <v>55</v>
      </c>
      <c r="D882" s="140"/>
      <c r="E882" s="140"/>
      <c r="F882" s="140"/>
      <c r="G882" s="140"/>
      <c r="H882" s="140"/>
      <c r="I882" s="140"/>
      <c r="J882" s="140"/>
      <c r="K882" s="140"/>
      <c r="L882" s="141"/>
      <c r="M882" s="141"/>
      <c r="N882" s="140"/>
      <c r="O882" s="140"/>
      <c r="P882" s="140"/>
      <c r="Q882" s="140"/>
    </row>
    <row r="883" spans="1:17">
      <c r="A883" s="87" t="s">
        <v>316</v>
      </c>
      <c r="B883" s="87" t="s">
        <v>37</v>
      </c>
      <c r="C883" s="87">
        <v>1352.5</v>
      </c>
      <c r="D883" s="140"/>
      <c r="E883" s="140"/>
      <c r="F883" s="140"/>
      <c r="G883" s="140"/>
      <c r="H883" s="140"/>
      <c r="I883" s="140"/>
      <c r="J883" s="140"/>
      <c r="K883" s="140"/>
      <c r="L883" s="141"/>
      <c r="M883" s="141"/>
      <c r="N883" s="140"/>
      <c r="O883" s="140"/>
      <c r="P883" s="140"/>
      <c r="Q883" s="140"/>
    </row>
    <row r="884" spans="1:17">
      <c r="A884" s="87" t="s">
        <v>316</v>
      </c>
      <c r="B884" s="87" t="s">
        <v>57</v>
      </c>
      <c r="C884" s="87">
        <v>1785</v>
      </c>
      <c r="D884" s="140"/>
      <c r="E884" s="140"/>
      <c r="F884" s="140"/>
      <c r="G884" s="140"/>
      <c r="H884" s="140"/>
      <c r="I884" s="140"/>
      <c r="J884" s="140"/>
      <c r="K884" s="140"/>
      <c r="L884" s="141"/>
      <c r="M884" s="141"/>
      <c r="N884" s="140"/>
      <c r="O884" s="140"/>
      <c r="P884" s="140"/>
      <c r="Q884" s="140"/>
    </row>
    <row r="885" spans="1:17">
      <c r="A885" s="87" t="s">
        <v>316</v>
      </c>
      <c r="B885" s="87" t="s">
        <v>77</v>
      </c>
      <c r="C885" s="87">
        <v>1927.5</v>
      </c>
      <c r="D885" s="140"/>
      <c r="E885" s="140"/>
      <c r="F885" s="140"/>
      <c r="G885" s="140"/>
      <c r="H885" s="140"/>
      <c r="I885" s="140"/>
      <c r="J885" s="140"/>
      <c r="K885" s="140"/>
      <c r="L885" s="141"/>
      <c r="M885" s="141"/>
      <c r="N885" s="140"/>
      <c r="O885" s="140"/>
      <c r="P885" s="140"/>
      <c r="Q885" s="140"/>
    </row>
    <row r="886" spans="1:17">
      <c r="A886" s="87" t="s">
        <v>316</v>
      </c>
      <c r="B886" s="87" t="s">
        <v>97</v>
      </c>
      <c r="C886" s="87">
        <v>182.5</v>
      </c>
      <c r="D886" s="140"/>
      <c r="E886" s="140"/>
      <c r="F886" s="140"/>
      <c r="G886" s="140"/>
      <c r="H886" s="140"/>
      <c r="I886" s="140"/>
      <c r="J886" s="140"/>
      <c r="K886" s="140"/>
      <c r="L886" s="141"/>
      <c r="M886" s="141"/>
      <c r="N886" s="140"/>
      <c r="O886" s="140"/>
      <c r="P886" s="140"/>
      <c r="Q886" s="140"/>
    </row>
    <row r="887" spans="1:17">
      <c r="A887" s="87" t="s">
        <v>316</v>
      </c>
      <c r="B887" s="87" t="s">
        <v>117</v>
      </c>
      <c r="C887" s="87">
        <v>1395</v>
      </c>
      <c r="D887" s="140"/>
      <c r="E887" s="140"/>
      <c r="F887" s="140"/>
      <c r="G887" s="140"/>
      <c r="H887" s="140"/>
      <c r="I887" s="140"/>
      <c r="J887" s="140"/>
      <c r="K887" s="140"/>
      <c r="L887" s="141"/>
      <c r="M887" s="141"/>
      <c r="N887" s="140"/>
      <c r="O887" s="140"/>
      <c r="P887" s="140"/>
      <c r="Q887" s="140"/>
    </row>
    <row r="888" spans="1:17">
      <c r="A888" s="87" t="s">
        <v>316</v>
      </c>
      <c r="B888" s="87" t="s">
        <v>137</v>
      </c>
      <c r="C888" s="87">
        <v>1797.5</v>
      </c>
      <c r="D888" s="140"/>
      <c r="E888" s="140"/>
      <c r="F888" s="140"/>
      <c r="G888" s="140"/>
      <c r="H888" s="140"/>
      <c r="I888" s="140"/>
      <c r="J888" s="140"/>
      <c r="K888" s="140"/>
      <c r="L888" s="141"/>
      <c r="M888" s="141"/>
      <c r="N888" s="140"/>
      <c r="O888" s="140"/>
      <c r="P888" s="140"/>
      <c r="Q888" s="140"/>
    </row>
    <row r="889" spans="1:17">
      <c r="A889" s="87" t="s">
        <v>316</v>
      </c>
      <c r="B889" s="87" t="s">
        <v>157</v>
      </c>
      <c r="C889" s="87">
        <v>1932.5</v>
      </c>
      <c r="D889" s="140"/>
      <c r="E889" s="140"/>
      <c r="F889" s="140"/>
      <c r="G889" s="140"/>
      <c r="H889" s="140"/>
      <c r="I889" s="140"/>
      <c r="J889" s="140"/>
      <c r="K889" s="140"/>
      <c r="L889" s="141"/>
      <c r="M889" s="141"/>
      <c r="N889" s="140"/>
      <c r="O889" s="140"/>
      <c r="P889" s="140"/>
      <c r="Q889" s="140"/>
    </row>
    <row r="890" spans="1:17">
      <c r="A890" s="87" t="s">
        <v>316</v>
      </c>
      <c r="B890" s="87" t="s">
        <v>177</v>
      </c>
      <c r="C890" s="87">
        <v>1977.5</v>
      </c>
      <c r="D890" s="140"/>
      <c r="E890" s="140"/>
      <c r="F890" s="140"/>
      <c r="G890" s="140"/>
      <c r="H890" s="140"/>
      <c r="I890" s="140"/>
      <c r="J890" s="140"/>
      <c r="K890" s="140"/>
      <c r="L890" s="141"/>
      <c r="M890" s="141"/>
      <c r="N890" s="140"/>
      <c r="O890" s="140"/>
      <c r="P890" s="140"/>
      <c r="Q890" s="140"/>
    </row>
    <row r="891" spans="1:17">
      <c r="A891" s="87" t="s">
        <v>316</v>
      </c>
      <c r="B891" s="87" t="s">
        <v>197</v>
      </c>
      <c r="C891" s="87">
        <v>1992.5</v>
      </c>
      <c r="D891" s="140"/>
      <c r="E891" s="140"/>
      <c r="F891" s="140"/>
      <c r="G891" s="140"/>
      <c r="H891" s="140"/>
      <c r="I891" s="140"/>
      <c r="J891" s="140"/>
      <c r="K891" s="140"/>
      <c r="L891" s="141"/>
      <c r="M891" s="141"/>
      <c r="N891" s="140"/>
      <c r="O891" s="140"/>
      <c r="P891" s="140"/>
      <c r="Q891" s="140"/>
    </row>
    <row r="892" spans="1:17">
      <c r="A892" s="87" t="s">
        <v>316</v>
      </c>
      <c r="B892" s="87" t="s">
        <v>217</v>
      </c>
      <c r="C892" s="87">
        <v>170</v>
      </c>
      <c r="D892" s="140"/>
      <c r="E892" s="140"/>
      <c r="F892" s="140"/>
      <c r="G892" s="140"/>
      <c r="H892" s="140"/>
      <c r="I892" s="140"/>
      <c r="J892" s="140"/>
      <c r="K892" s="140"/>
      <c r="L892" s="141"/>
      <c r="M892" s="141"/>
      <c r="N892" s="140"/>
      <c r="O892" s="140"/>
      <c r="P892" s="140"/>
      <c r="Q892" s="140"/>
    </row>
    <row r="893" spans="1:17">
      <c r="A893" s="87" t="s">
        <v>316</v>
      </c>
      <c r="B893" s="87" t="s">
        <v>237</v>
      </c>
      <c r="C893" s="87">
        <v>1390</v>
      </c>
      <c r="D893" s="140"/>
      <c r="E893" s="140"/>
      <c r="F893" s="140"/>
      <c r="G893" s="140"/>
      <c r="H893" s="140"/>
      <c r="I893" s="140"/>
      <c r="J893" s="140"/>
      <c r="K893" s="140"/>
      <c r="L893" s="141"/>
      <c r="M893" s="141"/>
      <c r="N893" s="140"/>
      <c r="O893" s="140"/>
      <c r="P893" s="140"/>
      <c r="Q893" s="140"/>
    </row>
    <row r="894" spans="1:17">
      <c r="A894" s="87" t="s">
        <v>316</v>
      </c>
      <c r="B894" s="87" t="s">
        <v>257</v>
      </c>
      <c r="C894" s="87">
        <v>1797.5</v>
      </c>
      <c r="D894" s="140"/>
      <c r="E894" s="140"/>
      <c r="F894" s="140"/>
      <c r="G894" s="140"/>
      <c r="H894" s="140"/>
      <c r="I894" s="140"/>
      <c r="J894" s="140"/>
      <c r="K894" s="140"/>
      <c r="L894" s="141"/>
      <c r="M894" s="141"/>
      <c r="N894" s="140"/>
      <c r="O894" s="140"/>
      <c r="P894" s="140"/>
      <c r="Q894" s="140"/>
    </row>
    <row r="895" spans="1:17">
      <c r="A895" s="87" t="s">
        <v>316</v>
      </c>
      <c r="B895" s="87" t="s">
        <v>277</v>
      </c>
      <c r="C895" s="87">
        <v>1932.5</v>
      </c>
      <c r="D895" s="140"/>
      <c r="E895" s="140"/>
      <c r="F895" s="140"/>
      <c r="G895" s="140"/>
      <c r="H895" s="140"/>
      <c r="I895" s="140"/>
      <c r="J895" s="140"/>
      <c r="K895" s="140"/>
      <c r="L895" s="141"/>
      <c r="M895" s="141"/>
      <c r="N895" s="140"/>
      <c r="O895" s="140"/>
      <c r="P895" s="140"/>
      <c r="Q895" s="140"/>
    </row>
    <row r="896" spans="1:17">
      <c r="A896" s="87" t="s">
        <v>316</v>
      </c>
      <c r="B896" s="87" t="s">
        <v>297</v>
      </c>
      <c r="C896" s="87">
        <v>1977.5</v>
      </c>
      <c r="D896" s="140"/>
      <c r="E896" s="140"/>
      <c r="F896" s="140"/>
      <c r="G896" s="140"/>
      <c r="H896" s="140"/>
      <c r="I896" s="140"/>
      <c r="J896" s="140"/>
      <c r="K896" s="140"/>
      <c r="L896" s="141"/>
      <c r="M896" s="141"/>
      <c r="N896" s="140"/>
      <c r="O896" s="140"/>
      <c r="P896" s="140"/>
      <c r="Q896" s="140"/>
    </row>
    <row r="897" spans="1:17">
      <c r="A897" s="87" t="s">
        <v>316</v>
      </c>
      <c r="B897" s="87" t="s">
        <v>317</v>
      </c>
      <c r="C897" s="87">
        <v>1992.5</v>
      </c>
      <c r="D897" s="140"/>
      <c r="E897" s="140"/>
      <c r="F897" s="140"/>
      <c r="G897" s="140"/>
      <c r="H897" s="140"/>
      <c r="I897" s="140"/>
      <c r="J897" s="140"/>
      <c r="K897" s="140"/>
      <c r="L897" s="141"/>
      <c r="M897" s="141"/>
      <c r="N897" s="140"/>
      <c r="O897" s="140"/>
      <c r="P897" s="140"/>
      <c r="Q897" s="140"/>
    </row>
    <row r="898" spans="1:17">
      <c r="A898" s="87" t="s">
        <v>316</v>
      </c>
      <c r="B898" s="87" t="s">
        <v>18</v>
      </c>
      <c r="C898" s="87">
        <v>55</v>
      </c>
      <c r="D898" s="140"/>
      <c r="E898" s="140"/>
      <c r="F898" s="140"/>
      <c r="G898" s="140"/>
      <c r="H898" s="140"/>
      <c r="I898" s="140"/>
      <c r="J898" s="140"/>
      <c r="K898" s="140"/>
      <c r="L898" s="141"/>
      <c r="M898" s="141"/>
      <c r="N898" s="140"/>
      <c r="O898" s="140"/>
      <c r="P898" s="140"/>
      <c r="Q898" s="140"/>
    </row>
    <row r="899" spans="1:17">
      <c r="A899" s="87" t="s">
        <v>317</v>
      </c>
      <c r="B899" s="87" t="s">
        <v>38</v>
      </c>
      <c r="C899" s="87">
        <v>1352.5</v>
      </c>
      <c r="D899" s="140"/>
      <c r="E899" s="140"/>
      <c r="F899" s="140"/>
      <c r="G899" s="140"/>
      <c r="H899" s="140"/>
      <c r="I899" s="140"/>
      <c r="J899" s="140"/>
      <c r="K899" s="140"/>
      <c r="L899" s="141"/>
      <c r="M899" s="141"/>
      <c r="N899" s="140"/>
      <c r="O899" s="140"/>
      <c r="P899" s="140"/>
      <c r="Q899" s="140"/>
    </row>
    <row r="900" spans="1:17">
      <c r="A900" s="87" t="s">
        <v>317</v>
      </c>
      <c r="B900" s="87" t="s">
        <v>58</v>
      </c>
      <c r="C900" s="87">
        <v>1785</v>
      </c>
      <c r="D900" s="140"/>
      <c r="E900" s="140"/>
      <c r="F900" s="140"/>
      <c r="G900" s="140"/>
      <c r="H900" s="140"/>
      <c r="I900" s="140"/>
      <c r="J900" s="140"/>
      <c r="K900" s="140"/>
      <c r="L900" s="141"/>
      <c r="M900" s="141"/>
      <c r="N900" s="140"/>
      <c r="O900" s="140"/>
      <c r="P900" s="140"/>
      <c r="Q900" s="140"/>
    </row>
    <row r="901" spans="1:17">
      <c r="A901" s="87" t="s">
        <v>317</v>
      </c>
      <c r="B901" s="87" t="s">
        <v>78</v>
      </c>
      <c r="C901" s="87">
        <v>1927.5</v>
      </c>
      <c r="D901" s="140"/>
      <c r="E901" s="140"/>
      <c r="F901" s="140"/>
      <c r="G901" s="140"/>
      <c r="H901" s="140"/>
      <c r="I901" s="140"/>
      <c r="J901" s="140"/>
      <c r="K901" s="140"/>
      <c r="L901" s="141"/>
      <c r="M901" s="141"/>
      <c r="N901" s="140"/>
      <c r="O901" s="140"/>
      <c r="P901" s="140"/>
      <c r="Q901" s="140"/>
    </row>
    <row r="902" spans="1:17">
      <c r="A902" s="87" t="s">
        <v>317</v>
      </c>
      <c r="B902" s="87" t="s">
        <v>98</v>
      </c>
      <c r="C902" s="87">
        <v>182.5</v>
      </c>
      <c r="D902" s="140"/>
      <c r="E902" s="140"/>
      <c r="F902" s="140"/>
      <c r="G902" s="140"/>
      <c r="H902" s="140"/>
      <c r="I902" s="140"/>
      <c r="J902" s="140"/>
      <c r="K902" s="140"/>
      <c r="L902" s="141"/>
      <c r="M902" s="141"/>
      <c r="N902" s="140"/>
      <c r="O902" s="140"/>
      <c r="P902" s="140"/>
      <c r="Q902" s="140"/>
    </row>
    <row r="903" spans="1:17">
      <c r="A903" s="87" t="s">
        <v>317</v>
      </c>
      <c r="B903" s="87" t="s">
        <v>118</v>
      </c>
      <c r="C903" s="87">
        <v>1395</v>
      </c>
      <c r="D903" s="140"/>
      <c r="E903" s="140"/>
      <c r="F903" s="140"/>
      <c r="G903" s="140"/>
      <c r="H903" s="140"/>
      <c r="I903" s="140"/>
      <c r="J903" s="140"/>
      <c r="K903" s="140"/>
      <c r="L903" s="141"/>
      <c r="M903" s="141"/>
      <c r="N903" s="140"/>
      <c r="O903" s="140"/>
      <c r="P903" s="140"/>
      <c r="Q903" s="140"/>
    </row>
    <row r="904" spans="1:17">
      <c r="A904" s="87" t="s">
        <v>317</v>
      </c>
      <c r="B904" s="87" t="s">
        <v>138</v>
      </c>
      <c r="C904" s="87">
        <v>1797.5</v>
      </c>
      <c r="D904" s="140"/>
      <c r="E904" s="140"/>
      <c r="F904" s="140"/>
      <c r="G904" s="140"/>
      <c r="H904" s="140"/>
      <c r="I904" s="140"/>
      <c r="J904" s="140"/>
      <c r="K904" s="140"/>
      <c r="L904" s="141"/>
      <c r="M904" s="141"/>
      <c r="N904" s="140"/>
      <c r="O904" s="140"/>
      <c r="P904" s="140"/>
      <c r="Q904" s="140"/>
    </row>
    <row r="905" spans="1:17">
      <c r="A905" s="87" t="s">
        <v>317</v>
      </c>
      <c r="B905" s="87" t="s">
        <v>158</v>
      </c>
      <c r="C905" s="87">
        <v>1932.5</v>
      </c>
      <c r="D905" s="140"/>
      <c r="E905" s="140"/>
      <c r="F905" s="140"/>
      <c r="G905" s="140"/>
      <c r="H905" s="140"/>
      <c r="I905" s="140"/>
      <c r="J905" s="140"/>
      <c r="K905" s="140"/>
      <c r="L905" s="141"/>
      <c r="M905" s="141"/>
      <c r="N905" s="140"/>
      <c r="O905" s="140"/>
      <c r="P905" s="140"/>
      <c r="Q905" s="140"/>
    </row>
    <row r="906" spans="1:17">
      <c r="A906" s="87" t="s">
        <v>317</v>
      </c>
      <c r="B906" s="87" t="s">
        <v>178</v>
      </c>
      <c r="C906" s="87">
        <v>1977.5</v>
      </c>
      <c r="D906" s="140"/>
      <c r="E906" s="140"/>
      <c r="F906" s="140"/>
      <c r="G906" s="140"/>
      <c r="H906" s="140"/>
      <c r="I906" s="140"/>
      <c r="J906" s="140"/>
      <c r="K906" s="140"/>
      <c r="L906" s="141"/>
      <c r="M906" s="141"/>
      <c r="N906" s="140"/>
      <c r="O906" s="140"/>
      <c r="P906" s="140"/>
      <c r="Q906" s="140"/>
    </row>
    <row r="907" spans="1:17">
      <c r="A907" s="87" t="s">
        <v>317</v>
      </c>
      <c r="B907" s="87" t="s">
        <v>198</v>
      </c>
      <c r="C907" s="87">
        <v>1992.5</v>
      </c>
      <c r="D907" s="140"/>
      <c r="E907" s="140"/>
      <c r="F907" s="140"/>
      <c r="G907" s="140"/>
      <c r="H907" s="140"/>
      <c r="I907" s="140"/>
      <c r="J907" s="140"/>
      <c r="K907" s="140"/>
      <c r="L907" s="141"/>
      <c r="M907" s="141"/>
      <c r="N907" s="140"/>
      <c r="O907" s="140"/>
      <c r="P907" s="140"/>
      <c r="Q907" s="140"/>
    </row>
    <row r="908" spans="1:17">
      <c r="A908" s="87" t="s">
        <v>317</v>
      </c>
      <c r="B908" s="87" t="s">
        <v>218</v>
      </c>
      <c r="C908" s="87">
        <v>170</v>
      </c>
      <c r="D908" s="140"/>
      <c r="E908" s="140"/>
      <c r="F908" s="140"/>
      <c r="G908" s="140"/>
      <c r="H908" s="140"/>
      <c r="I908" s="140"/>
      <c r="J908" s="140"/>
      <c r="K908" s="140"/>
      <c r="L908" s="141"/>
      <c r="M908" s="141"/>
      <c r="N908" s="140"/>
      <c r="O908" s="140"/>
      <c r="P908" s="140"/>
      <c r="Q908" s="140"/>
    </row>
    <row r="909" spans="1:17">
      <c r="A909" s="87" t="s">
        <v>317</v>
      </c>
      <c r="B909" s="87" t="s">
        <v>238</v>
      </c>
      <c r="C909" s="87">
        <v>1390</v>
      </c>
      <c r="D909" s="140"/>
      <c r="E909" s="140"/>
      <c r="F909" s="140"/>
      <c r="G909" s="140"/>
      <c r="H909" s="140"/>
      <c r="I909" s="140"/>
      <c r="J909" s="140"/>
      <c r="K909" s="140"/>
      <c r="L909" s="141"/>
      <c r="M909" s="141"/>
      <c r="N909" s="140"/>
      <c r="O909" s="140"/>
      <c r="P909" s="140"/>
      <c r="Q909" s="140"/>
    </row>
    <row r="910" spans="1:17">
      <c r="A910" s="87" t="s">
        <v>317</v>
      </c>
      <c r="B910" s="87" t="s">
        <v>258</v>
      </c>
      <c r="C910" s="87">
        <v>1797.5</v>
      </c>
      <c r="D910" s="140"/>
      <c r="E910" s="140"/>
      <c r="F910" s="140"/>
      <c r="G910" s="140"/>
      <c r="H910" s="140"/>
      <c r="I910" s="140"/>
      <c r="J910" s="140"/>
      <c r="K910" s="140"/>
      <c r="L910" s="141"/>
      <c r="M910" s="141"/>
      <c r="N910" s="140"/>
      <c r="O910" s="140"/>
      <c r="P910" s="140"/>
      <c r="Q910" s="140"/>
    </row>
    <row r="911" spans="1:17">
      <c r="A911" s="87" t="s">
        <v>317</v>
      </c>
      <c r="B911" s="87" t="s">
        <v>278</v>
      </c>
      <c r="C911" s="87">
        <v>1932.5</v>
      </c>
      <c r="D911" s="140"/>
      <c r="E911" s="140"/>
      <c r="F911" s="140"/>
      <c r="G911" s="140"/>
      <c r="H911" s="140"/>
      <c r="I911" s="140"/>
      <c r="J911" s="140"/>
      <c r="K911" s="140"/>
      <c r="L911" s="141"/>
      <c r="M911" s="141"/>
      <c r="N911" s="140"/>
      <c r="O911" s="140"/>
      <c r="P911" s="140"/>
      <c r="Q911" s="140"/>
    </row>
    <row r="912" spans="1:17">
      <c r="A912" s="87" t="s">
        <v>317</v>
      </c>
      <c r="B912" s="87" t="s">
        <v>298</v>
      </c>
      <c r="C912" s="87">
        <v>1977.5</v>
      </c>
      <c r="D912" s="140"/>
      <c r="E912" s="140"/>
      <c r="F912" s="140"/>
      <c r="G912" s="140"/>
      <c r="H912" s="140"/>
      <c r="I912" s="140"/>
      <c r="J912" s="140"/>
      <c r="K912" s="140"/>
      <c r="L912" s="141"/>
      <c r="M912" s="141"/>
      <c r="N912" s="140"/>
      <c r="O912" s="140"/>
      <c r="P912" s="140"/>
      <c r="Q912" s="140"/>
    </row>
    <row r="913" spans="1:17">
      <c r="A913" s="87" t="s">
        <v>317</v>
      </c>
      <c r="B913" s="87" t="s">
        <v>318</v>
      </c>
      <c r="C913" s="87">
        <v>1992.5</v>
      </c>
      <c r="D913" s="140"/>
      <c r="E913" s="140"/>
      <c r="F913" s="140"/>
      <c r="G913" s="140"/>
      <c r="H913" s="140"/>
      <c r="I913" s="140"/>
      <c r="J913" s="140"/>
      <c r="K913" s="140"/>
      <c r="L913" s="141"/>
      <c r="M913" s="141"/>
      <c r="N913" s="140"/>
      <c r="O913" s="140"/>
      <c r="P913" s="140"/>
      <c r="Q913" s="140"/>
    </row>
    <row r="914" spans="1:17">
      <c r="A914" s="87" t="s">
        <v>317</v>
      </c>
      <c r="B914" s="87" t="s">
        <v>19</v>
      </c>
      <c r="C914" s="87">
        <v>55</v>
      </c>
      <c r="D914" s="140"/>
      <c r="E914" s="140"/>
      <c r="F914" s="140"/>
      <c r="G914" s="140"/>
      <c r="H914" s="140"/>
      <c r="I914" s="140"/>
      <c r="J914" s="140"/>
      <c r="K914" s="140"/>
      <c r="L914" s="141"/>
      <c r="M914" s="141"/>
      <c r="N914" s="140"/>
      <c r="O914" s="140"/>
      <c r="P914" s="140"/>
      <c r="Q914" s="140"/>
    </row>
    <row r="915" spans="1:17">
      <c r="A915" s="87" t="s">
        <v>317</v>
      </c>
      <c r="B915" s="87" t="s">
        <v>39</v>
      </c>
      <c r="C915" s="87">
        <v>1352.5</v>
      </c>
      <c r="D915" s="140"/>
      <c r="E915" s="140"/>
      <c r="F915" s="140"/>
      <c r="G915" s="140"/>
      <c r="H915" s="140"/>
      <c r="I915" s="140"/>
      <c r="J915" s="140"/>
      <c r="K915" s="140"/>
      <c r="L915" s="141"/>
      <c r="M915" s="141"/>
      <c r="N915" s="140"/>
      <c r="O915" s="140"/>
      <c r="P915" s="140"/>
      <c r="Q915" s="140"/>
    </row>
    <row r="916" spans="1:17">
      <c r="A916" s="87" t="s">
        <v>317</v>
      </c>
      <c r="B916" s="87" t="s">
        <v>59</v>
      </c>
      <c r="C916" s="87">
        <v>1785</v>
      </c>
      <c r="D916" s="140"/>
      <c r="E916" s="140"/>
      <c r="F916" s="140"/>
      <c r="G916" s="140"/>
      <c r="H916" s="140"/>
      <c r="I916" s="140"/>
      <c r="J916" s="140"/>
      <c r="K916" s="140"/>
      <c r="L916" s="141"/>
      <c r="M916" s="141"/>
      <c r="N916" s="140"/>
      <c r="O916" s="140"/>
      <c r="P916" s="140"/>
      <c r="Q916" s="140"/>
    </row>
    <row r="917" spans="1:17">
      <c r="A917" s="87" t="s">
        <v>317</v>
      </c>
      <c r="B917" s="87" t="s">
        <v>79</v>
      </c>
      <c r="C917" s="87">
        <v>1927.5</v>
      </c>
      <c r="D917" s="140"/>
      <c r="E917" s="140"/>
      <c r="F917" s="140"/>
      <c r="G917" s="140"/>
      <c r="H917" s="140"/>
      <c r="I917" s="140"/>
      <c r="J917" s="140"/>
      <c r="K917" s="140"/>
      <c r="L917" s="141"/>
      <c r="M917" s="141"/>
      <c r="N917" s="140"/>
      <c r="O917" s="140"/>
      <c r="P917" s="140"/>
      <c r="Q917" s="140"/>
    </row>
    <row r="918" spans="1:17">
      <c r="A918" s="87" t="s">
        <v>317</v>
      </c>
      <c r="B918" s="87" t="s">
        <v>99</v>
      </c>
      <c r="C918" s="87">
        <v>182.5</v>
      </c>
      <c r="D918" s="140"/>
      <c r="E918" s="140"/>
      <c r="F918" s="140"/>
      <c r="G918" s="140"/>
      <c r="H918" s="140"/>
      <c r="I918" s="140"/>
      <c r="J918" s="140"/>
      <c r="K918" s="140"/>
      <c r="L918" s="141"/>
      <c r="M918" s="141"/>
      <c r="N918" s="140"/>
      <c r="O918" s="140"/>
      <c r="P918" s="140"/>
      <c r="Q918" s="140"/>
    </row>
    <row r="919" spans="1:17">
      <c r="A919" s="87" t="s">
        <v>317</v>
      </c>
      <c r="B919" s="87" t="s">
        <v>119</v>
      </c>
      <c r="C919" s="87">
        <v>1395</v>
      </c>
      <c r="D919" s="140"/>
      <c r="E919" s="140"/>
      <c r="F919" s="140"/>
      <c r="G919" s="140"/>
      <c r="H919" s="140"/>
      <c r="I919" s="140"/>
      <c r="J919" s="140"/>
      <c r="K919" s="140"/>
      <c r="L919" s="141"/>
      <c r="M919" s="141"/>
      <c r="N919" s="140"/>
      <c r="O919" s="140"/>
      <c r="P919" s="140"/>
      <c r="Q919" s="140"/>
    </row>
    <row r="920" spans="1:17">
      <c r="A920" s="87" t="s">
        <v>317</v>
      </c>
      <c r="B920" s="87" t="s">
        <v>139</v>
      </c>
      <c r="C920" s="87">
        <v>1797.5</v>
      </c>
      <c r="D920" s="140"/>
      <c r="E920" s="140"/>
      <c r="F920" s="140"/>
      <c r="G920" s="140"/>
      <c r="H920" s="140"/>
      <c r="I920" s="140"/>
      <c r="J920" s="140"/>
      <c r="K920" s="140"/>
      <c r="L920" s="141"/>
      <c r="M920" s="141"/>
      <c r="N920" s="140"/>
      <c r="O920" s="140"/>
      <c r="P920" s="140"/>
      <c r="Q920" s="140"/>
    </row>
    <row r="921" spans="1:17">
      <c r="A921" s="87" t="s">
        <v>317</v>
      </c>
      <c r="B921" s="87" t="s">
        <v>159</v>
      </c>
      <c r="C921" s="87">
        <v>1932.5</v>
      </c>
      <c r="D921" s="140"/>
      <c r="E921" s="140"/>
      <c r="F921" s="140"/>
      <c r="G921" s="140"/>
      <c r="H921" s="140"/>
      <c r="I921" s="140"/>
      <c r="J921" s="140"/>
      <c r="K921" s="140"/>
      <c r="L921" s="141"/>
      <c r="M921" s="141"/>
      <c r="N921" s="140"/>
      <c r="O921" s="140"/>
      <c r="P921" s="140"/>
      <c r="Q921" s="140"/>
    </row>
    <row r="922" spans="1:17">
      <c r="A922" s="87" t="s">
        <v>317</v>
      </c>
      <c r="B922" s="87" t="s">
        <v>179</v>
      </c>
      <c r="C922" s="87">
        <v>1977.5</v>
      </c>
      <c r="D922" s="140"/>
      <c r="E922" s="140"/>
      <c r="F922" s="140"/>
      <c r="G922" s="140"/>
      <c r="H922" s="140"/>
      <c r="I922" s="140"/>
      <c r="J922" s="140"/>
      <c r="K922" s="140"/>
      <c r="L922" s="141"/>
      <c r="M922" s="141"/>
      <c r="N922" s="140"/>
      <c r="O922" s="140"/>
      <c r="P922" s="140"/>
      <c r="Q922" s="140"/>
    </row>
    <row r="923" spans="1:17">
      <c r="A923" s="87" t="s">
        <v>317</v>
      </c>
      <c r="B923" s="87" t="s">
        <v>199</v>
      </c>
      <c r="C923" s="87">
        <v>1992.5</v>
      </c>
      <c r="D923" s="140"/>
      <c r="E923" s="140"/>
      <c r="F923" s="140"/>
      <c r="G923" s="140"/>
      <c r="H923" s="140"/>
      <c r="I923" s="140"/>
      <c r="J923" s="140"/>
      <c r="K923" s="140"/>
      <c r="L923" s="141"/>
      <c r="M923" s="141"/>
      <c r="N923" s="140"/>
      <c r="O923" s="140"/>
      <c r="P923" s="140"/>
      <c r="Q923" s="140"/>
    </row>
    <row r="924" spans="1:17">
      <c r="A924" s="87" t="s">
        <v>317</v>
      </c>
      <c r="B924" s="87" t="s">
        <v>219</v>
      </c>
      <c r="C924" s="87">
        <v>170</v>
      </c>
      <c r="D924" s="140"/>
      <c r="E924" s="140"/>
      <c r="F924" s="140"/>
      <c r="G924" s="140"/>
      <c r="H924" s="140"/>
      <c r="I924" s="140"/>
      <c r="J924" s="140"/>
      <c r="K924" s="140"/>
      <c r="L924" s="141"/>
      <c r="M924" s="141"/>
      <c r="N924" s="140"/>
      <c r="O924" s="140"/>
      <c r="P924" s="140"/>
      <c r="Q924" s="140"/>
    </row>
    <row r="925" spans="1:17">
      <c r="A925" s="87" t="s">
        <v>317</v>
      </c>
      <c r="B925" s="87" t="s">
        <v>239</v>
      </c>
      <c r="C925" s="87">
        <v>1390</v>
      </c>
      <c r="D925" s="140"/>
      <c r="E925" s="140"/>
      <c r="F925" s="140"/>
      <c r="G925" s="140"/>
      <c r="H925" s="140"/>
      <c r="I925" s="140"/>
      <c r="J925" s="140"/>
      <c r="K925" s="140"/>
      <c r="L925" s="141"/>
      <c r="M925" s="141"/>
      <c r="N925" s="140"/>
      <c r="O925" s="140"/>
      <c r="P925" s="140"/>
      <c r="Q925" s="140"/>
    </row>
    <row r="926" spans="1:17">
      <c r="A926" s="87" t="s">
        <v>317</v>
      </c>
      <c r="B926" s="87" t="s">
        <v>259</v>
      </c>
      <c r="C926" s="87">
        <v>1797.5</v>
      </c>
      <c r="D926" s="140"/>
      <c r="E926" s="140"/>
      <c r="F926" s="140"/>
      <c r="G926" s="140"/>
      <c r="H926" s="140"/>
      <c r="I926" s="140"/>
      <c r="J926" s="140"/>
      <c r="K926" s="140"/>
      <c r="L926" s="141"/>
      <c r="M926" s="141"/>
      <c r="N926" s="140"/>
      <c r="O926" s="140"/>
      <c r="P926" s="140"/>
      <c r="Q926" s="140"/>
    </row>
    <row r="927" spans="1:17">
      <c r="A927" s="87" t="s">
        <v>317</v>
      </c>
      <c r="B927" s="87" t="s">
        <v>279</v>
      </c>
      <c r="C927" s="87">
        <v>1932.5</v>
      </c>
      <c r="D927" s="140"/>
      <c r="E927" s="140"/>
      <c r="F927" s="140"/>
      <c r="G927" s="140"/>
      <c r="H927" s="140"/>
      <c r="I927" s="140"/>
      <c r="J927" s="140"/>
      <c r="K927" s="140"/>
      <c r="L927" s="141"/>
      <c r="M927" s="141"/>
      <c r="N927" s="140"/>
      <c r="O927" s="140"/>
      <c r="P927" s="140"/>
      <c r="Q927" s="140"/>
    </row>
    <row r="928" spans="1:17">
      <c r="A928" s="87" t="s">
        <v>317</v>
      </c>
      <c r="B928" s="87" t="s">
        <v>299</v>
      </c>
      <c r="C928" s="87">
        <v>1977.5</v>
      </c>
      <c r="D928" s="140"/>
      <c r="E928" s="140"/>
      <c r="F928" s="140"/>
      <c r="G928" s="140"/>
      <c r="H928" s="140"/>
      <c r="I928" s="140"/>
      <c r="J928" s="140"/>
      <c r="K928" s="140"/>
      <c r="L928" s="141"/>
      <c r="M928" s="141"/>
      <c r="N928" s="140"/>
      <c r="O928" s="140"/>
      <c r="P928" s="140"/>
      <c r="Q928" s="140"/>
    </row>
    <row r="929" spans="1:17">
      <c r="A929" s="87" t="s">
        <v>317</v>
      </c>
      <c r="B929" s="87" t="s">
        <v>319</v>
      </c>
      <c r="C929" s="87">
        <v>1992.5</v>
      </c>
      <c r="D929" s="140"/>
      <c r="E929" s="140"/>
      <c r="F929" s="140"/>
      <c r="G929" s="140"/>
      <c r="H929" s="140"/>
      <c r="I929" s="140"/>
      <c r="J929" s="140"/>
      <c r="K929" s="140"/>
      <c r="L929" s="141"/>
      <c r="M929" s="141"/>
      <c r="N929" s="140"/>
      <c r="O929" s="140"/>
      <c r="P929" s="140"/>
      <c r="Q929" s="140"/>
    </row>
    <row r="930" spans="1:17">
      <c r="A930" s="87" t="s">
        <v>317</v>
      </c>
      <c r="B930" s="87" t="s">
        <v>20</v>
      </c>
      <c r="C930" s="87">
        <v>55</v>
      </c>
      <c r="D930" s="140"/>
      <c r="E930" s="140"/>
      <c r="F930" s="140"/>
      <c r="G930" s="140"/>
      <c r="H930" s="140"/>
      <c r="I930" s="140"/>
      <c r="J930" s="140"/>
      <c r="K930" s="140"/>
      <c r="L930" s="141"/>
      <c r="M930" s="141"/>
      <c r="N930" s="140"/>
      <c r="O930" s="140"/>
      <c r="P930" s="140"/>
      <c r="Q930" s="140"/>
    </row>
    <row r="931" spans="1:17">
      <c r="A931" s="87" t="s">
        <v>318</v>
      </c>
      <c r="B931" s="87" t="s">
        <v>40</v>
      </c>
      <c r="C931" s="87">
        <v>1352.5</v>
      </c>
      <c r="D931" s="140"/>
      <c r="E931" s="140"/>
      <c r="F931" s="140"/>
      <c r="G931" s="140"/>
      <c r="H931" s="140"/>
      <c r="I931" s="140"/>
      <c r="J931" s="140"/>
      <c r="K931" s="140"/>
      <c r="L931" s="141"/>
      <c r="M931" s="141"/>
      <c r="N931" s="140"/>
      <c r="O931" s="140"/>
      <c r="P931" s="140"/>
      <c r="Q931" s="140"/>
    </row>
    <row r="932" spans="1:17">
      <c r="A932" s="87" t="s">
        <v>318</v>
      </c>
      <c r="B932" s="87" t="s">
        <v>60</v>
      </c>
      <c r="C932" s="87">
        <v>1785</v>
      </c>
      <c r="D932" s="140"/>
      <c r="E932" s="140"/>
      <c r="F932" s="140"/>
      <c r="G932" s="140"/>
      <c r="H932" s="140"/>
      <c r="I932" s="140"/>
      <c r="J932" s="140"/>
      <c r="K932" s="140"/>
      <c r="L932" s="141"/>
      <c r="M932" s="141"/>
      <c r="N932" s="140"/>
      <c r="O932" s="140"/>
      <c r="P932" s="140"/>
      <c r="Q932" s="140"/>
    </row>
    <row r="933" spans="1:17">
      <c r="A933" s="87" t="s">
        <v>318</v>
      </c>
      <c r="B933" s="87" t="s">
        <v>80</v>
      </c>
      <c r="C933" s="87">
        <v>1927.5</v>
      </c>
      <c r="D933" s="140"/>
      <c r="E933" s="140"/>
      <c r="F933" s="140"/>
      <c r="G933" s="140"/>
      <c r="H933" s="140"/>
      <c r="I933" s="140"/>
      <c r="J933" s="140"/>
      <c r="K933" s="140"/>
      <c r="L933" s="141"/>
      <c r="M933" s="141"/>
      <c r="N933" s="140"/>
      <c r="O933" s="140"/>
      <c r="P933" s="140"/>
      <c r="Q933" s="140"/>
    </row>
    <row r="934" spans="1:17">
      <c r="A934" s="87" t="s">
        <v>318</v>
      </c>
      <c r="B934" s="87" t="s">
        <v>100</v>
      </c>
      <c r="C934" s="87">
        <v>182.5</v>
      </c>
      <c r="D934" s="140"/>
      <c r="E934" s="140"/>
      <c r="F934" s="140"/>
      <c r="G934" s="140"/>
      <c r="H934" s="140"/>
      <c r="I934" s="140"/>
      <c r="J934" s="140"/>
      <c r="K934" s="140"/>
      <c r="L934" s="141"/>
      <c r="M934" s="141"/>
      <c r="N934" s="140"/>
      <c r="O934" s="140"/>
      <c r="P934" s="140"/>
      <c r="Q934" s="140"/>
    </row>
    <row r="935" spans="1:17">
      <c r="A935" s="87" t="s">
        <v>318</v>
      </c>
      <c r="B935" s="87" t="s">
        <v>120</v>
      </c>
      <c r="C935" s="87">
        <v>1395</v>
      </c>
      <c r="D935" s="140"/>
      <c r="E935" s="140"/>
      <c r="F935" s="140"/>
      <c r="G935" s="140"/>
      <c r="H935" s="140"/>
      <c r="I935" s="140"/>
      <c r="J935" s="140"/>
      <c r="K935" s="140"/>
      <c r="L935" s="141"/>
      <c r="M935" s="141"/>
      <c r="N935" s="140"/>
      <c r="O935" s="140"/>
      <c r="P935" s="140"/>
      <c r="Q935" s="140"/>
    </row>
    <row r="936" spans="1:17">
      <c r="A936" s="87" t="s">
        <v>318</v>
      </c>
      <c r="B936" s="87" t="s">
        <v>140</v>
      </c>
      <c r="C936" s="87">
        <v>1797.5</v>
      </c>
      <c r="D936" s="140"/>
      <c r="E936" s="140"/>
      <c r="F936" s="140"/>
      <c r="G936" s="140"/>
      <c r="H936" s="140"/>
      <c r="I936" s="140"/>
      <c r="J936" s="140"/>
      <c r="K936" s="140"/>
      <c r="L936" s="141"/>
      <c r="M936" s="141"/>
      <c r="N936" s="140"/>
      <c r="O936" s="140"/>
      <c r="P936" s="140"/>
      <c r="Q936" s="140"/>
    </row>
    <row r="937" spans="1:17">
      <c r="A937" s="87" t="s">
        <v>318</v>
      </c>
      <c r="B937" s="87" t="s">
        <v>160</v>
      </c>
      <c r="C937" s="87">
        <v>1932.5</v>
      </c>
      <c r="D937" s="140"/>
      <c r="E937" s="140"/>
      <c r="F937" s="140"/>
      <c r="G937" s="140"/>
      <c r="H937" s="140"/>
      <c r="I937" s="140"/>
      <c r="J937" s="140"/>
      <c r="K937" s="140"/>
      <c r="L937" s="141"/>
      <c r="M937" s="141"/>
      <c r="N937" s="140"/>
      <c r="O937" s="140"/>
      <c r="P937" s="140"/>
      <c r="Q937" s="140"/>
    </row>
    <row r="938" spans="1:17">
      <c r="A938" s="87" t="s">
        <v>318</v>
      </c>
      <c r="B938" s="87" t="s">
        <v>180</v>
      </c>
      <c r="C938" s="87">
        <v>1977.5</v>
      </c>
      <c r="D938" s="140"/>
      <c r="E938" s="140"/>
      <c r="F938" s="140"/>
      <c r="G938" s="140"/>
      <c r="H938" s="140"/>
      <c r="I938" s="140"/>
      <c r="J938" s="140"/>
      <c r="K938" s="140"/>
      <c r="L938" s="141"/>
      <c r="M938" s="141"/>
      <c r="N938" s="140"/>
      <c r="O938" s="140"/>
      <c r="P938" s="140"/>
      <c r="Q938" s="140"/>
    </row>
    <row r="939" spans="1:17">
      <c r="A939" s="87" t="s">
        <v>318</v>
      </c>
      <c r="B939" s="87" t="s">
        <v>200</v>
      </c>
      <c r="C939" s="87">
        <v>1992.5</v>
      </c>
      <c r="D939" s="140"/>
      <c r="E939" s="140"/>
      <c r="F939" s="140"/>
      <c r="G939" s="140"/>
      <c r="H939" s="140"/>
      <c r="I939" s="140"/>
      <c r="J939" s="140"/>
      <c r="K939" s="140"/>
      <c r="L939" s="141"/>
      <c r="M939" s="141"/>
      <c r="N939" s="140"/>
      <c r="O939" s="140"/>
      <c r="P939" s="140"/>
      <c r="Q939" s="140"/>
    </row>
    <row r="940" spans="1:17">
      <c r="A940" s="87" t="s">
        <v>318</v>
      </c>
      <c r="B940" s="87" t="s">
        <v>220</v>
      </c>
      <c r="C940" s="87">
        <v>170</v>
      </c>
      <c r="D940" s="140"/>
      <c r="E940" s="140"/>
      <c r="F940" s="140"/>
      <c r="G940" s="140"/>
      <c r="H940" s="140"/>
      <c r="I940" s="140"/>
      <c r="J940" s="140"/>
      <c r="K940" s="140"/>
      <c r="L940" s="141"/>
      <c r="M940" s="141"/>
      <c r="N940" s="140"/>
      <c r="O940" s="140"/>
      <c r="P940" s="140"/>
      <c r="Q940" s="140"/>
    </row>
    <row r="941" spans="1:17">
      <c r="A941" s="87" t="s">
        <v>318</v>
      </c>
      <c r="B941" s="87" t="s">
        <v>240</v>
      </c>
      <c r="C941" s="87">
        <v>1390</v>
      </c>
      <c r="D941" s="140"/>
      <c r="E941" s="140"/>
      <c r="F941" s="140"/>
      <c r="G941" s="140"/>
      <c r="H941" s="140"/>
      <c r="I941" s="140"/>
      <c r="J941" s="140"/>
      <c r="K941" s="140"/>
      <c r="L941" s="141"/>
      <c r="M941" s="141"/>
      <c r="N941" s="140"/>
      <c r="O941" s="140"/>
      <c r="P941" s="140"/>
      <c r="Q941" s="140"/>
    </row>
    <row r="942" spans="1:17">
      <c r="A942" s="87" t="s">
        <v>318</v>
      </c>
      <c r="B942" s="87" t="s">
        <v>260</v>
      </c>
      <c r="C942" s="87">
        <v>1797.5</v>
      </c>
      <c r="D942" s="140"/>
      <c r="E942" s="140"/>
      <c r="F942" s="140"/>
      <c r="G942" s="140"/>
      <c r="H942" s="140"/>
      <c r="I942" s="140"/>
      <c r="J942" s="140"/>
      <c r="K942" s="140"/>
      <c r="L942" s="141"/>
      <c r="M942" s="141"/>
      <c r="N942" s="140"/>
      <c r="O942" s="140"/>
      <c r="P942" s="140"/>
      <c r="Q942" s="140"/>
    </row>
    <row r="943" spans="1:17">
      <c r="A943" s="87" t="s">
        <v>318</v>
      </c>
      <c r="B943" s="87" t="s">
        <v>280</v>
      </c>
      <c r="C943" s="87">
        <v>1932.5</v>
      </c>
      <c r="D943" s="140"/>
      <c r="E943" s="140"/>
      <c r="F943" s="140"/>
      <c r="G943" s="140"/>
      <c r="H943" s="140"/>
      <c r="I943" s="140"/>
      <c r="J943" s="140"/>
      <c r="K943" s="140"/>
      <c r="L943" s="141"/>
      <c r="M943" s="141"/>
      <c r="N943" s="140"/>
      <c r="O943" s="140"/>
      <c r="P943" s="140"/>
      <c r="Q943" s="140"/>
    </row>
    <row r="944" spans="1:17">
      <c r="A944" s="87" t="s">
        <v>318</v>
      </c>
      <c r="B944" s="87" t="s">
        <v>300</v>
      </c>
      <c r="C944" s="87">
        <v>1977.5</v>
      </c>
      <c r="D944" s="140"/>
      <c r="E944" s="140"/>
      <c r="F944" s="140"/>
      <c r="G944" s="140"/>
      <c r="H944" s="140"/>
      <c r="I944" s="140"/>
      <c r="J944" s="140"/>
      <c r="K944" s="140"/>
      <c r="L944" s="141"/>
      <c r="M944" s="141"/>
      <c r="N944" s="140"/>
      <c r="O944" s="140"/>
      <c r="P944" s="140"/>
      <c r="Q944" s="140"/>
    </row>
    <row r="945" spans="1:17">
      <c r="A945" s="87" t="s">
        <v>318</v>
      </c>
      <c r="B945" s="87" t="s">
        <v>320</v>
      </c>
      <c r="C945" s="87">
        <v>1992.5</v>
      </c>
      <c r="D945" s="140"/>
      <c r="E945" s="140"/>
      <c r="F945" s="140"/>
      <c r="G945" s="140"/>
      <c r="H945" s="140"/>
      <c r="I945" s="140"/>
      <c r="J945" s="140"/>
      <c r="K945" s="140"/>
      <c r="L945" s="141"/>
      <c r="M945" s="141"/>
      <c r="N945" s="140"/>
      <c r="O945" s="140"/>
      <c r="P945" s="140"/>
      <c r="Q945" s="140"/>
    </row>
    <row r="946" spans="1:17">
      <c r="A946" s="87" t="s">
        <v>318</v>
      </c>
      <c r="B946" s="87" t="s">
        <v>21</v>
      </c>
      <c r="C946" s="87">
        <v>55</v>
      </c>
      <c r="D946" s="140"/>
      <c r="E946" s="140"/>
      <c r="F946" s="140"/>
      <c r="G946" s="140"/>
      <c r="H946" s="140"/>
      <c r="I946" s="140"/>
      <c r="J946" s="140"/>
      <c r="K946" s="140"/>
      <c r="L946" s="141"/>
      <c r="M946" s="141"/>
      <c r="N946" s="140"/>
      <c r="O946" s="140"/>
      <c r="P946" s="140"/>
      <c r="Q946" s="140"/>
    </row>
    <row r="947" spans="1:17">
      <c r="A947" s="87" t="s">
        <v>318</v>
      </c>
      <c r="B947" s="87" t="s">
        <v>41</v>
      </c>
      <c r="C947" s="87">
        <v>1352.5</v>
      </c>
      <c r="D947" s="140"/>
      <c r="E947" s="140"/>
      <c r="F947" s="140"/>
      <c r="G947" s="140"/>
      <c r="H947" s="140"/>
      <c r="I947" s="140"/>
      <c r="J947" s="140"/>
      <c r="K947" s="140"/>
      <c r="L947" s="141"/>
      <c r="M947" s="141"/>
      <c r="N947" s="140"/>
      <c r="O947" s="140"/>
      <c r="P947" s="140"/>
      <c r="Q947" s="140"/>
    </row>
    <row r="948" spans="1:17">
      <c r="A948" s="87" t="s">
        <v>318</v>
      </c>
      <c r="B948" s="87" t="s">
        <v>61</v>
      </c>
      <c r="C948" s="87">
        <v>1785</v>
      </c>
      <c r="D948" s="140"/>
      <c r="E948" s="140"/>
      <c r="F948" s="140"/>
      <c r="G948" s="140"/>
      <c r="H948" s="140"/>
      <c r="I948" s="140"/>
      <c r="J948" s="140"/>
      <c r="K948" s="140"/>
      <c r="L948" s="141"/>
      <c r="M948" s="141"/>
      <c r="N948" s="140"/>
      <c r="O948" s="140"/>
      <c r="P948" s="140"/>
      <c r="Q948" s="140"/>
    </row>
    <row r="949" spans="1:17">
      <c r="A949" s="87" t="s">
        <v>318</v>
      </c>
      <c r="B949" s="87" t="s">
        <v>81</v>
      </c>
      <c r="C949" s="87">
        <v>1927.5</v>
      </c>
      <c r="D949" s="140"/>
      <c r="E949" s="140"/>
      <c r="F949" s="140"/>
      <c r="G949" s="140"/>
      <c r="H949" s="140"/>
      <c r="I949" s="140"/>
      <c r="J949" s="140"/>
      <c r="K949" s="140"/>
      <c r="L949" s="141"/>
      <c r="M949" s="141"/>
      <c r="N949" s="140"/>
      <c r="O949" s="140"/>
      <c r="P949" s="140"/>
      <c r="Q949" s="140"/>
    </row>
    <row r="950" spans="1:17">
      <c r="A950" s="87" t="s">
        <v>318</v>
      </c>
      <c r="B950" s="87" t="s">
        <v>101</v>
      </c>
      <c r="C950" s="87">
        <v>182.5</v>
      </c>
      <c r="D950" s="140"/>
      <c r="E950" s="140"/>
      <c r="F950" s="140"/>
      <c r="G950" s="140"/>
      <c r="H950" s="140"/>
      <c r="I950" s="140"/>
      <c r="J950" s="140"/>
      <c r="K950" s="140"/>
      <c r="L950" s="141"/>
      <c r="M950" s="141"/>
      <c r="N950" s="140"/>
      <c r="O950" s="140"/>
      <c r="P950" s="140"/>
      <c r="Q950" s="140"/>
    </row>
    <row r="951" spans="1:17">
      <c r="A951" s="87" t="s">
        <v>318</v>
      </c>
      <c r="B951" s="87" t="s">
        <v>121</v>
      </c>
      <c r="C951" s="87">
        <v>1395</v>
      </c>
      <c r="D951" s="140"/>
      <c r="E951" s="140"/>
      <c r="F951" s="140"/>
      <c r="G951" s="140"/>
      <c r="H951" s="140"/>
      <c r="I951" s="140"/>
      <c r="J951" s="140"/>
      <c r="K951" s="140"/>
      <c r="L951" s="141"/>
      <c r="M951" s="141"/>
      <c r="N951" s="140"/>
      <c r="O951" s="140"/>
      <c r="P951" s="140"/>
      <c r="Q951" s="140"/>
    </row>
    <row r="952" spans="1:17">
      <c r="A952" s="87" t="s">
        <v>318</v>
      </c>
      <c r="B952" s="87" t="s">
        <v>141</v>
      </c>
      <c r="C952" s="87">
        <v>1797.5</v>
      </c>
      <c r="D952" s="140"/>
      <c r="E952" s="140"/>
      <c r="F952" s="140"/>
      <c r="G952" s="140"/>
      <c r="H952" s="140"/>
      <c r="I952" s="140"/>
      <c r="J952" s="140"/>
      <c r="K952" s="140"/>
      <c r="L952" s="141"/>
      <c r="M952" s="141"/>
      <c r="N952" s="140"/>
      <c r="O952" s="140"/>
      <c r="P952" s="140"/>
      <c r="Q952" s="140"/>
    </row>
    <row r="953" spans="1:17">
      <c r="A953" s="87" t="s">
        <v>318</v>
      </c>
      <c r="B953" s="87" t="s">
        <v>161</v>
      </c>
      <c r="C953" s="87">
        <v>1932.5</v>
      </c>
      <c r="D953" s="140"/>
      <c r="E953" s="140"/>
      <c r="F953" s="140"/>
      <c r="G953" s="140"/>
      <c r="H953" s="140"/>
      <c r="I953" s="140"/>
      <c r="J953" s="140"/>
      <c r="K953" s="140"/>
      <c r="L953" s="141"/>
      <c r="M953" s="141"/>
      <c r="N953" s="140"/>
      <c r="O953" s="140"/>
      <c r="P953" s="140"/>
      <c r="Q953" s="140"/>
    </row>
    <row r="954" spans="1:17">
      <c r="A954" s="87" t="s">
        <v>318</v>
      </c>
      <c r="B954" s="87" t="s">
        <v>181</v>
      </c>
      <c r="C954" s="87">
        <v>1977.5</v>
      </c>
      <c r="D954" s="140"/>
      <c r="E954" s="140"/>
      <c r="F954" s="140"/>
      <c r="G954" s="140"/>
      <c r="H954" s="140"/>
      <c r="I954" s="140"/>
      <c r="J954" s="140"/>
      <c r="K954" s="140"/>
      <c r="L954" s="141"/>
      <c r="M954" s="141"/>
      <c r="N954" s="140"/>
      <c r="O954" s="140"/>
      <c r="P954" s="140"/>
      <c r="Q954" s="140"/>
    </row>
    <row r="955" spans="1:17">
      <c r="A955" s="87" t="s">
        <v>318</v>
      </c>
      <c r="B955" s="87" t="s">
        <v>201</v>
      </c>
      <c r="C955" s="87">
        <v>1992.5</v>
      </c>
      <c r="D955" s="140"/>
      <c r="E955" s="140"/>
      <c r="F955" s="140"/>
      <c r="G955" s="140"/>
      <c r="H955" s="140"/>
      <c r="I955" s="140"/>
      <c r="J955" s="140"/>
      <c r="K955" s="140"/>
      <c r="L955" s="141"/>
      <c r="M955" s="141"/>
      <c r="N955" s="140"/>
      <c r="O955" s="140"/>
      <c r="P955" s="140"/>
      <c r="Q955" s="140"/>
    </row>
    <row r="956" spans="1:17">
      <c r="A956" s="87" t="s">
        <v>318</v>
      </c>
      <c r="B956" s="87" t="s">
        <v>221</v>
      </c>
      <c r="C956" s="87">
        <v>170</v>
      </c>
      <c r="D956" s="140"/>
      <c r="E956" s="140"/>
      <c r="F956" s="140"/>
      <c r="G956" s="140"/>
      <c r="H956" s="140"/>
      <c r="I956" s="140"/>
      <c r="J956" s="140"/>
      <c r="K956" s="140"/>
      <c r="L956" s="141"/>
      <c r="M956" s="141"/>
      <c r="N956" s="140"/>
      <c r="O956" s="140"/>
      <c r="P956" s="140"/>
      <c r="Q956" s="140"/>
    </row>
    <row r="957" spans="1:17">
      <c r="A957" s="87" t="s">
        <v>318</v>
      </c>
      <c r="B957" s="87" t="s">
        <v>241</v>
      </c>
      <c r="C957" s="87">
        <v>1390</v>
      </c>
      <c r="D957" s="140"/>
      <c r="E957" s="140"/>
      <c r="F957" s="140"/>
      <c r="G957" s="140"/>
      <c r="H957" s="140"/>
      <c r="I957" s="140"/>
      <c r="J957" s="140"/>
      <c r="K957" s="140"/>
      <c r="L957" s="141"/>
      <c r="M957" s="141"/>
      <c r="N957" s="140"/>
      <c r="O957" s="140"/>
      <c r="P957" s="140"/>
      <c r="Q957" s="140"/>
    </row>
    <row r="958" spans="1:17">
      <c r="A958" s="87" t="s">
        <v>318</v>
      </c>
      <c r="B958" s="87" t="s">
        <v>261</v>
      </c>
      <c r="C958" s="87">
        <v>1797.5</v>
      </c>
      <c r="D958" s="140"/>
      <c r="E958" s="140"/>
      <c r="F958" s="140"/>
      <c r="G958" s="140"/>
      <c r="H958" s="140"/>
      <c r="I958" s="140"/>
      <c r="J958" s="140"/>
      <c r="K958" s="140"/>
      <c r="L958" s="141"/>
      <c r="M958" s="141"/>
      <c r="N958" s="140"/>
      <c r="O958" s="140"/>
      <c r="P958" s="140"/>
      <c r="Q958" s="140"/>
    </row>
    <row r="959" spans="1:17">
      <c r="A959" s="87" t="s">
        <v>318</v>
      </c>
      <c r="B959" s="87" t="s">
        <v>281</v>
      </c>
      <c r="C959" s="87">
        <v>1932.5</v>
      </c>
      <c r="D959" s="140"/>
      <c r="E959" s="140"/>
      <c r="F959" s="140"/>
      <c r="G959" s="140"/>
      <c r="H959" s="140"/>
      <c r="I959" s="140"/>
      <c r="J959" s="140"/>
      <c r="K959" s="140"/>
      <c r="L959" s="141"/>
      <c r="M959" s="141"/>
      <c r="N959" s="140"/>
      <c r="O959" s="140"/>
      <c r="P959" s="140"/>
      <c r="Q959" s="140"/>
    </row>
    <row r="960" spans="1:17">
      <c r="A960" s="87" t="s">
        <v>318</v>
      </c>
      <c r="B960" s="87" t="s">
        <v>301</v>
      </c>
      <c r="C960" s="87">
        <v>1977.5</v>
      </c>
      <c r="D960" s="140"/>
      <c r="E960" s="140"/>
      <c r="F960" s="140"/>
      <c r="G960" s="140"/>
      <c r="H960" s="140"/>
      <c r="I960" s="140"/>
      <c r="J960" s="140"/>
      <c r="K960" s="140"/>
      <c r="L960" s="141"/>
      <c r="M960" s="141"/>
      <c r="N960" s="140"/>
      <c r="O960" s="140"/>
      <c r="P960" s="140"/>
      <c r="Q960" s="140"/>
    </row>
    <row r="961" spans="1:17">
      <c r="A961" s="87" t="s">
        <v>318</v>
      </c>
      <c r="B961" s="87" t="s">
        <v>321</v>
      </c>
      <c r="C961" s="87">
        <v>1992.5</v>
      </c>
      <c r="D961" s="140"/>
      <c r="E961" s="140"/>
      <c r="F961" s="140"/>
      <c r="G961" s="140"/>
      <c r="H961" s="140"/>
      <c r="I961" s="140"/>
      <c r="J961" s="140"/>
      <c r="K961" s="140"/>
      <c r="L961" s="141"/>
      <c r="M961" s="141"/>
      <c r="N961" s="140"/>
      <c r="O961" s="140"/>
      <c r="P961" s="140"/>
      <c r="Q961" s="140"/>
    </row>
    <row r="962" spans="1:17">
      <c r="A962" s="87" t="s">
        <v>318</v>
      </c>
      <c r="B962" s="87" t="s">
        <v>22</v>
      </c>
      <c r="C962" s="87">
        <v>55</v>
      </c>
      <c r="D962" s="140"/>
      <c r="E962" s="140"/>
      <c r="F962" s="140"/>
      <c r="G962" s="140"/>
      <c r="H962" s="140"/>
      <c r="I962" s="140"/>
      <c r="J962" s="140"/>
      <c r="K962" s="140"/>
      <c r="L962" s="141"/>
      <c r="M962" s="141"/>
      <c r="N962" s="140"/>
      <c r="O962" s="140"/>
      <c r="P962" s="140"/>
      <c r="Q962" s="140"/>
    </row>
    <row r="963" spans="1:17">
      <c r="A963" s="87" t="s">
        <v>319</v>
      </c>
      <c r="B963" s="87" t="s">
        <v>42</v>
      </c>
      <c r="C963" s="87">
        <v>1352.5</v>
      </c>
      <c r="D963" s="140"/>
      <c r="E963" s="140"/>
      <c r="F963" s="140"/>
      <c r="G963" s="140"/>
      <c r="H963" s="140"/>
      <c r="I963" s="140"/>
      <c r="J963" s="140"/>
      <c r="K963" s="140"/>
      <c r="L963" s="141"/>
      <c r="M963" s="141"/>
      <c r="N963" s="140"/>
      <c r="O963" s="140"/>
      <c r="P963" s="140"/>
      <c r="Q963" s="140"/>
    </row>
    <row r="964" spans="1:17">
      <c r="A964" s="87" t="s">
        <v>319</v>
      </c>
      <c r="B964" s="87" t="s">
        <v>62</v>
      </c>
      <c r="C964" s="87">
        <v>1785</v>
      </c>
      <c r="D964" s="140"/>
      <c r="E964" s="140"/>
      <c r="F964" s="140"/>
      <c r="G964" s="140"/>
      <c r="H964" s="140"/>
      <c r="I964" s="140"/>
      <c r="J964" s="140"/>
      <c r="K964" s="140"/>
      <c r="L964" s="141"/>
      <c r="M964" s="141"/>
      <c r="N964" s="140"/>
      <c r="O964" s="140"/>
      <c r="P964" s="140"/>
      <c r="Q964" s="140"/>
    </row>
    <row r="965" spans="1:17">
      <c r="A965" s="87" t="s">
        <v>319</v>
      </c>
      <c r="B965" s="87" t="s">
        <v>82</v>
      </c>
      <c r="C965" s="87">
        <v>1927.5</v>
      </c>
      <c r="D965" s="140"/>
      <c r="E965" s="140"/>
      <c r="F965" s="140"/>
      <c r="G965" s="140"/>
      <c r="H965" s="140"/>
      <c r="I965" s="140"/>
      <c r="J965" s="140"/>
      <c r="K965" s="140"/>
      <c r="L965" s="141"/>
      <c r="M965" s="141"/>
      <c r="N965" s="140"/>
      <c r="O965" s="140"/>
      <c r="P965" s="140"/>
      <c r="Q965" s="140"/>
    </row>
    <row r="966" spans="1:17">
      <c r="A966" s="87" t="s">
        <v>319</v>
      </c>
      <c r="B966" s="87" t="s">
        <v>102</v>
      </c>
      <c r="C966" s="87">
        <v>182.5</v>
      </c>
      <c r="D966" s="140"/>
      <c r="E966" s="140"/>
      <c r="F966" s="140"/>
      <c r="G966" s="140"/>
      <c r="H966" s="140"/>
      <c r="I966" s="140"/>
      <c r="J966" s="140"/>
      <c r="K966" s="140"/>
      <c r="L966" s="141"/>
      <c r="M966" s="141"/>
      <c r="N966" s="140"/>
      <c r="O966" s="140"/>
      <c r="P966" s="140"/>
      <c r="Q966" s="140"/>
    </row>
    <row r="967" spans="1:17">
      <c r="A967" s="87" t="s">
        <v>319</v>
      </c>
      <c r="B967" s="87" t="s">
        <v>122</v>
      </c>
      <c r="C967" s="87">
        <v>1395</v>
      </c>
      <c r="D967" s="140"/>
      <c r="E967" s="140"/>
      <c r="F967" s="140"/>
      <c r="G967" s="140"/>
      <c r="H967" s="140"/>
      <c r="I967" s="140"/>
      <c r="J967" s="140"/>
      <c r="K967" s="140"/>
      <c r="L967" s="141"/>
      <c r="M967" s="141"/>
      <c r="N967" s="140"/>
      <c r="O967" s="140"/>
      <c r="P967" s="140"/>
      <c r="Q967" s="140"/>
    </row>
    <row r="968" spans="1:17">
      <c r="A968" s="87" t="s">
        <v>319</v>
      </c>
      <c r="B968" s="87" t="s">
        <v>142</v>
      </c>
      <c r="C968" s="87">
        <v>1797.5</v>
      </c>
      <c r="D968" s="140"/>
      <c r="E968" s="140"/>
      <c r="F968" s="140"/>
      <c r="G968" s="140"/>
      <c r="H968" s="140"/>
      <c r="I968" s="140"/>
      <c r="J968" s="140"/>
      <c r="K968" s="140"/>
      <c r="L968" s="141"/>
      <c r="M968" s="141"/>
      <c r="N968" s="140"/>
      <c r="O968" s="140"/>
      <c r="P968" s="140"/>
      <c r="Q968" s="140"/>
    </row>
    <row r="969" spans="1:17">
      <c r="A969" s="87" t="s">
        <v>319</v>
      </c>
      <c r="B969" s="87" t="s">
        <v>162</v>
      </c>
      <c r="C969" s="87">
        <v>1932.5</v>
      </c>
      <c r="D969" s="140"/>
      <c r="E969" s="140"/>
      <c r="F969" s="140"/>
      <c r="G969" s="140"/>
      <c r="H969" s="140"/>
      <c r="I969" s="140"/>
      <c r="J969" s="140"/>
      <c r="K969" s="140"/>
      <c r="L969" s="141"/>
      <c r="M969" s="141"/>
      <c r="N969" s="140"/>
      <c r="O969" s="140"/>
      <c r="P969" s="140"/>
      <c r="Q969" s="140"/>
    </row>
    <row r="970" spans="1:17">
      <c r="A970" s="87" t="s">
        <v>319</v>
      </c>
      <c r="B970" s="87" t="s">
        <v>182</v>
      </c>
      <c r="C970" s="87">
        <v>1977.5</v>
      </c>
      <c r="D970" s="140"/>
      <c r="E970" s="140"/>
      <c r="F970" s="140"/>
      <c r="G970" s="140"/>
      <c r="H970" s="140"/>
      <c r="I970" s="140"/>
      <c r="J970" s="140"/>
      <c r="K970" s="140"/>
      <c r="L970" s="141"/>
      <c r="M970" s="141"/>
      <c r="N970" s="140"/>
      <c r="O970" s="140"/>
      <c r="P970" s="140"/>
      <c r="Q970" s="140"/>
    </row>
    <row r="971" spans="1:17">
      <c r="A971" s="87" t="s">
        <v>319</v>
      </c>
      <c r="B971" s="87" t="s">
        <v>202</v>
      </c>
      <c r="C971" s="87">
        <v>1992.5</v>
      </c>
      <c r="D971" s="140"/>
      <c r="E971" s="140"/>
      <c r="F971" s="140"/>
      <c r="G971" s="140"/>
      <c r="H971" s="140"/>
      <c r="I971" s="140"/>
      <c r="J971" s="140"/>
      <c r="K971" s="140"/>
      <c r="L971" s="141"/>
      <c r="M971" s="141"/>
      <c r="N971" s="140"/>
      <c r="O971" s="140"/>
      <c r="P971" s="140"/>
      <c r="Q971" s="140"/>
    </row>
    <row r="972" spans="1:17">
      <c r="A972" s="87" t="s">
        <v>319</v>
      </c>
      <c r="B972" s="87" t="s">
        <v>222</v>
      </c>
      <c r="C972" s="87">
        <v>170</v>
      </c>
      <c r="D972" s="140"/>
      <c r="E972" s="140"/>
      <c r="F972" s="140"/>
      <c r="G972" s="140"/>
      <c r="H972" s="140"/>
      <c r="I972" s="140"/>
      <c r="J972" s="140"/>
      <c r="K972" s="140"/>
      <c r="L972" s="141"/>
      <c r="M972" s="141"/>
      <c r="N972" s="140"/>
      <c r="O972" s="140"/>
      <c r="P972" s="140"/>
      <c r="Q972" s="140"/>
    </row>
    <row r="973" spans="1:17">
      <c r="A973" s="87" t="s">
        <v>319</v>
      </c>
      <c r="B973" s="87" t="s">
        <v>242</v>
      </c>
      <c r="C973" s="87">
        <v>1390</v>
      </c>
      <c r="D973" s="140"/>
      <c r="E973" s="140"/>
      <c r="F973" s="140"/>
      <c r="G973" s="140"/>
      <c r="H973" s="140"/>
      <c r="I973" s="140"/>
      <c r="J973" s="140"/>
      <c r="K973" s="140"/>
      <c r="L973" s="141"/>
      <c r="M973" s="141"/>
      <c r="N973" s="140"/>
      <c r="O973" s="140"/>
      <c r="P973" s="140"/>
      <c r="Q973" s="140"/>
    </row>
    <row r="974" spans="1:17">
      <c r="A974" s="87" t="s">
        <v>319</v>
      </c>
      <c r="B974" s="87" t="s">
        <v>262</v>
      </c>
      <c r="C974" s="87">
        <v>1797.5</v>
      </c>
      <c r="D974" s="140"/>
      <c r="E974" s="140"/>
      <c r="F974" s="140"/>
      <c r="G974" s="140"/>
      <c r="H974" s="140"/>
      <c r="I974" s="140"/>
      <c r="J974" s="140"/>
      <c r="K974" s="140"/>
      <c r="L974" s="141"/>
      <c r="M974" s="141"/>
      <c r="N974" s="140"/>
      <c r="O974" s="140"/>
      <c r="P974" s="140"/>
      <c r="Q974" s="140"/>
    </row>
    <row r="975" spans="1:17">
      <c r="A975" s="87" t="s">
        <v>319</v>
      </c>
      <c r="B975" s="87" t="s">
        <v>282</v>
      </c>
      <c r="C975" s="87">
        <v>1932.5</v>
      </c>
      <c r="D975" s="140"/>
      <c r="E975" s="140"/>
      <c r="F975" s="140"/>
      <c r="G975" s="140"/>
      <c r="H975" s="140"/>
      <c r="I975" s="140"/>
      <c r="J975" s="140"/>
      <c r="K975" s="140"/>
      <c r="L975" s="141"/>
      <c r="M975" s="141"/>
      <c r="N975" s="140"/>
      <c r="O975" s="140"/>
      <c r="P975" s="140"/>
      <c r="Q975" s="140"/>
    </row>
    <row r="976" spans="1:17">
      <c r="A976" s="87" t="s">
        <v>319</v>
      </c>
      <c r="B976" s="87" t="s">
        <v>302</v>
      </c>
      <c r="C976" s="87">
        <v>1977.5</v>
      </c>
      <c r="D976" s="140"/>
      <c r="E976" s="140"/>
      <c r="F976" s="140"/>
      <c r="G976" s="140"/>
      <c r="H976" s="140"/>
      <c r="I976" s="140"/>
      <c r="J976" s="140"/>
      <c r="K976" s="140"/>
      <c r="L976" s="141"/>
      <c r="M976" s="141"/>
      <c r="N976" s="140"/>
      <c r="O976" s="140"/>
      <c r="P976" s="140"/>
      <c r="Q976" s="140"/>
    </row>
    <row r="977" spans="1:17">
      <c r="A977" s="87" t="s">
        <v>319</v>
      </c>
      <c r="B977" s="87" t="s">
        <v>322</v>
      </c>
      <c r="C977" s="87">
        <v>1992.5</v>
      </c>
      <c r="D977" s="140"/>
      <c r="E977" s="140"/>
      <c r="F977" s="140"/>
      <c r="G977" s="140"/>
      <c r="H977" s="140"/>
      <c r="I977" s="140"/>
      <c r="J977" s="140"/>
      <c r="K977" s="140"/>
      <c r="L977" s="141"/>
      <c r="M977" s="141"/>
      <c r="N977" s="140"/>
      <c r="O977" s="140"/>
      <c r="P977" s="140"/>
      <c r="Q977" s="140"/>
    </row>
    <row r="978" spans="1:17">
      <c r="A978" s="87" t="s">
        <v>319</v>
      </c>
      <c r="B978" s="87" t="s">
        <v>23</v>
      </c>
      <c r="C978" s="87">
        <v>55</v>
      </c>
      <c r="D978" s="140"/>
      <c r="E978" s="140"/>
      <c r="F978" s="140"/>
      <c r="G978" s="140"/>
      <c r="H978" s="140"/>
      <c r="I978" s="140"/>
      <c r="J978" s="140"/>
      <c r="K978" s="140"/>
      <c r="L978" s="141"/>
      <c r="M978" s="141"/>
      <c r="N978" s="140"/>
      <c r="O978" s="140"/>
      <c r="P978" s="140"/>
      <c r="Q978" s="140"/>
    </row>
    <row r="979" spans="1:17">
      <c r="A979" s="87" t="s">
        <v>319</v>
      </c>
      <c r="B979" s="87" t="s">
        <v>43</v>
      </c>
      <c r="C979" s="87">
        <v>1352.5</v>
      </c>
      <c r="D979" s="140"/>
      <c r="E979" s="140"/>
      <c r="F979" s="140"/>
      <c r="G979" s="140"/>
      <c r="H979" s="140"/>
      <c r="I979" s="140"/>
      <c r="J979" s="140"/>
      <c r="K979" s="140"/>
      <c r="L979" s="141"/>
      <c r="M979" s="141"/>
      <c r="N979" s="140"/>
      <c r="O979" s="140"/>
      <c r="P979" s="140"/>
      <c r="Q979" s="140"/>
    </row>
    <row r="980" spans="1:17">
      <c r="A980" s="87" t="s">
        <v>319</v>
      </c>
      <c r="B980" s="87" t="s">
        <v>63</v>
      </c>
      <c r="C980" s="87">
        <v>1785</v>
      </c>
      <c r="D980" s="140"/>
      <c r="E980" s="140"/>
      <c r="F980" s="140"/>
      <c r="G980" s="140"/>
      <c r="H980" s="140"/>
      <c r="I980" s="140"/>
      <c r="J980" s="140"/>
      <c r="K980" s="140"/>
      <c r="L980" s="141"/>
      <c r="M980" s="141"/>
      <c r="N980" s="140"/>
      <c r="O980" s="140"/>
      <c r="P980" s="140"/>
      <c r="Q980" s="140"/>
    </row>
    <row r="981" spans="1:17">
      <c r="A981" s="87" t="s">
        <v>319</v>
      </c>
      <c r="B981" s="87" t="s">
        <v>83</v>
      </c>
      <c r="C981" s="87">
        <v>1927.5</v>
      </c>
      <c r="D981" s="140"/>
      <c r="E981" s="140"/>
      <c r="F981" s="140"/>
      <c r="G981" s="140"/>
      <c r="H981" s="140"/>
      <c r="I981" s="140"/>
      <c r="J981" s="140"/>
      <c r="K981" s="140"/>
      <c r="L981" s="141"/>
      <c r="M981" s="141"/>
      <c r="N981" s="140"/>
      <c r="O981" s="140"/>
      <c r="P981" s="140"/>
      <c r="Q981" s="140"/>
    </row>
    <row r="982" spans="1:17">
      <c r="A982" s="87" t="s">
        <v>319</v>
      </c>
      <c r="B982" s="87" t="s">
        <v>103</v>
      </c>
      <c r="C982" s="87">
        <v>182.5</v>
      </c>
      <c r="D982" s="140"/>
      <c r="E982" s="140"/>
      <c r="F982" s="140"/>
      <c r="G982" s="140"/>
      <c r="H982" s="140"/>
      <c r="I982" s="140"/>
      <c r="J982" s="140"/>
      <c r="K982" s="140"/>
      <c r="L982" s="141"/>
      <c r="M982" s="141"/>
      <c r="N982" s="140"/>
      <c r="O982" s="140"/>
      <c r="P982" s="140"/>
      <c r="Q982" s="140"/>
    </row>
    <row r="983" spans="1:17">
      <c r="A983" s="87" t="s">
        <v>319</v>
      </c>
      <c r="B983" s="87" t="s">
        <v>123</v>
      </c>
      <c r="C983" s="87">
        <v>1395</v>
      </c>
      <c r="D983" s="140"/>
      <c r="E983" s="140"/>
      <c r="F983" s="140"/>
      <c r="G983" s="140"/>
      <c r="H983" s="140"/>
      <c r="I983" s="140"/>
      <c r="J983" s="140"/>
      <c r="K983" s="140"/>
      <c r="L983" s="141"/>
      <c r="M983" s="141"/>
      <c r="N983" s="140"/>
      <c r="O983" s="140"/>
      <c r="P983" s="140"/>
      <c r="Q983" s="140"/>
    </row>
    <row r="984" spans="1:17">
      <c r="A984" s="87" t="s">
        <v>319</v>
      </c>
      <c r="B984" s="87" t="s">
        <v>143</v>
      </c>
      <c r="C984" s="87">
        <v>1797.5</v>
      </c>
      <c r="D984" s="140"/>
      <c r="E984" s="140"/>
      <c r="F984" s="140"/>
      <c r="G984" s="140"/>
      <c r="H984" s="140"/>
      <c r="I984" s="140"/>
      <c r="J984" s="140"/>
      <c r="K984" s="140"/>
      <c r="L984" s="141"/>
      <c r="M984" s="141"/>
      <c r="N984" s="140"/>
      <c r="O984" s="140"/>
      <c r="P984" s="140"/>
      <c r="Q984" s="140"/>
    </row>
    <row r="985" spans="1:17">
      <c r="A985" s="87" t="s">
        <v>319</v>
      </c>
      <c r="B985" s="87" t="s">
        <v>163</v>
      </c>
      <c r="C985" s="87">
        <v>1932.5</v>
      </c>
      <c r="D985" s="140"/>
      <c r="E985" s="140"/>
      <c r="F985" s="140"/>
      <c r="G985" s="140"/>
      <c r="H985" s="140"/>
      <c r="I985" s="140"/>
      <c r="J985" s="140"/>
      <c r="K985" s="140"/>
      <c r="L985" s="141"/>
      <c r="M985" s="141"/>
      <c r="N985" s="140"/>
      <c r="O985" s="140"/>
      <c r="P985" s="140"/>
      <c r="Q985" s="140"/>
    </row>
    <row r="986" spans="1:17">
      <c r="A986" s="87" t="s">
        <v>319</v>
      </c>
      <c r="B986" s="87" t="s">
        <v>183</v>
      </c>
      <c r="C986" s="87">
        <v>1977.5</v>
      </c>
      <c r="D986" s="140"/>
      <c r="E986" s="140"/>
      <c r="F986" s="140"/>
      <c r="G986" s="140"/>
      <c r="H986" s="140"/>
      <c r="I986" s="140"/>
      <c r="J986" s="140"/>
      <c r="K986" s="140"/>
      <c r="L986" s="141"/>
      <c r="M986" s="141"/>
      <c r="N986" s="140"/>
      <c r="O986" s="140"/>
      <c r="P986" s="140"/>
      <c r="Q986" s="140"/>
    </row>
    <row r="987" spans="1:17">
      <c r="A987" s="87" t="s">
        <v>319</v>
      </c>
      <c r="B987" s="87" t="s">
        <v>203</v>
      </c>
      <c r="C987" s="87">
        <v>1992.5</v>
      </c>
      <c r="D987" s="140"/>
      <c r="E987" s="140"/>
      <c r="F987" s="140"/>
      <c r="G987" s="140"/>
      <c r="H987" s="140"/>
      <c r="I987" s="140"/>
      <c r="J987" s="140"/>
      <c r="K987" s="140"/>
      <c r="L987" s="141"/>
      <c r="M987" s="141"/>
      <c r="N987" s="140"/>
      <c r="O987" s="140"/>
      <c r="P987" s="140"/>
      <c r="Q987" s="140"/>
    </row>
    <row r="988" spans="1:17">
      <c r="A988" s="87" t="s">
        <v>319</v>
      </c>
      <c r="B988" s="87" t="s">
        <v>223</v>
      </c>
      <c r="C988" s="87">
        <v>170</v>
      </c>
      <c r="D988" s="140"/>
      <c r="E988" s="140"/>
      <c r="F988" s="140"/>
      <c r="G988" s="140"/>
      <c r="H988" s="140"/>
      <c r="I988" s="140"/>
      <c r="J988" s="140"/>
      <c r="K988" s="140"/>
      <c r="L988" s="141"/>
      <c r="M988" s="141"/>
      <c r="N988" s="140"/>
      <c r="O988" s="140"/>
      <c r="P988" s="140"/>
      <c r="Q988" s="140"/>
    </row>
    <row r="989" spans="1:17">
      <c r="A989" s="87" t="s">
        <v>319</v>
      </c>
      <c r="B989" s="87" t="s">
        <v>243</v>
      </c>
      <c r="C989" s="87">
        <v>1390</v>
      </c>
      <c r="D989" s="140"/>
      <c r="E989" s="140"/>
      <c r="F989" s="140"/>
      <c r="G989" s="140"/>
      <c r="H989" s="140"/>
      <c r="I989" s="140"/>
      <c r="J989" s="140"/>
      <c r="K989" s="140"/>
      <c r="L989" s="141"/>
      <c r="M989" s="141"/>
      <c r="N989" s="140"/>
      <c r="O989" s="140"/>
      <c r="P989" s="140"/>
      <c r="Q989" s="140"/>
    </row>
    <row r="990" spans="1:17">
      <c r="A990" s="87" t="s">
        <v>319</v>
      </c>
      <c r="B990" s="87" t="s">
        <v>263</v>
      </c>
      <c r="C990" s="87">
        <v>1797.5</v>
      </c>
      <c r="D990" s="140"/>
      <c r="E990" s="140"/>
      <c r="F990" s="140"/>
      <c r="G990" s="140"/>
      <c r="H990" s="140"/>
      <c r="I990" s="140"/>
      <c r="J990" s="140"/>
      <c r="K990" s="140"/>
      <c r="L990" s="141"/>
      <c r="M990" s="141"/>
      <c r="N990" s="140"/>
      <c r="O990" s="140"/>
      <c r="P990" s="140"/>
      <c r="Q990" s="140"/>
    </row>
    <row r="991" spans="1:17">
      <c r="A991" s="87" t="s">
        <v>319</v>
      </c>
      <c r="B991" s="87" t="s">
        <v>283</v>
      </c>
      <c r="C991" s="87">
        <v>1932.5</v>
      </c>
      <c r="D991" s="140"/>
      <c r="E991" s="140"/>
      <c r="F991" s="140"/>
      <c r="G991" s="140"/>
      <c r="H991" s="140"/>
      <c r="I991" s="140"/>
      <c r="J991" s="140"/>
      <c r="K991" s="140"/>
      <c r="L991" s="141"/>
      <c r="M991" s="141"/>
      <c r="N991" s="140"/>
      <c r="O991" s="140"/>
      <c r="P991" s="140"/>
      <c r="Q991" s="140"/>
    </row>
    <row r="992" spans="1:17">
      <c r="A992" s="87" t="s">
        <v>319</v>
      </c>
      <c r="B992" s="87" t="s">
        <v>303</v>
      </c>
      <c r="C992" s="87">
        <v>1977.5</v>
      </c>
      <c r="D992" s="140"/>
      <c r="E992" s="140"/>
      <c r="F992" s="140"/>
      <c r="G992" s="140"/>
      <c r="H992" s="140"/>
      <c r="I992" s="140"/>
      <c r="J992" s="140"/>
      <c r="K992" s="140"/>
      <c r="L992" s="141"/>
      <c r="M992" s="141"/>
      <c r="N992" s="140"/>
      <c r="O992" s="140"/>
      <c r="P992" s="140"/>
      <c r="Q992" s="140"/>
    </row>
    <row r="993" spans="1:17">
      <c r="A993" s="87" t="s">
        <v>319</v>
      </c>
      <c r="B993" s="87" t="s">
        <v>323</v>
      </c>
      <c r="C993" s="87">
        <v>1992.5</v>
      </c>
      <c r="D993" s="140"/>
      <c r="E993" s="140"/>
      <c r="F993" s="140"/>
      <c r="G993" s="140"/>
      <c r="H993" s="140"/>
      <c r="I993" s="140"/>
      <c r="J993" s="140"/>
      <c r="K993" s="140"/>
      <c r="L993" s="141"/>
      <c r="M993" s="141"/>
      <c r="N993" s="140"/>
      <c r="O993" s="140"/>
      <c r="P993" s="140"/>
      <c r="Q993" s="140"/>
    </row>
    <row r="994" spans="1:17">
      <c r="A994" s="87" t="s">
        <v>319</v>
      </c>
      <c r="B994" s="87" t="s">
        <v>24</v>
      </c>
      <c r="C994" s="87">
        <v>55</v>
      </c>
      <c r="D994" s="140"/>
      <c r="E994" s="140"/>
      <c r="F994" s="140"/>
      <c r="G994" s="140"/>
      <c r="H994" s="140"/>
      <c r="I994" s="140"/>
      <c r="J994" s="140"/>
      <c r="K994" s="140"/>
      <c r="L994" s="141"/>
      <c r="M994" s="141"/>
      <c r="N994" s="140"/>
      <c r="O994" s="140"/>
      <c r="P994" s="140"/>
      <c r="Q994" s="140"/>
    </row>
    <row r="995" spans="1:17">
      <c r="A995" s="87" t="s">
        <v>320</v>
      </c>
      <c r="B995" s="87" t="s">
        <v>44</v>
      </c>
      <c r="C995" s="87">
        <v>1352.5</v>
      </c>
      <c r="D995" s="140"/>
      <c r="E995" s="140"/>
      <c r="F995" s="140"/>
      <c r="G995" s="140"/>
      <c r="H995" s="140"/>
      <c r="I995" s="140"/>
      <c r="J995" s="140"/>
      <c r="K995" s="140"/>
      <c r="L995" s="141"/>
      <c r="M995" s="141"/>
      <c r="N995" s="140"/>
      <c r="O995" s="140"/>
      <c r="P995" s="140"/>
      <c r="Q995" s="140"/>
    </row>
    <row r="996" spans="1:17">
      <c r="A996" s="87" t="s">
        <v>320</v>
      </c>
      <c r="B996" s="87" t="s">
        <v>64</v>
      </c>
      <c r="C996" s="87">
        <v>1785</v>
      </c>
      <c r="D996" s="140"/>
      <c r="E996" s="140"/>
      <c r="F996" s="140"/>
      <c r="G996" s="140"/>
      <c r="H996" s="140"/>
      <c r="I996" s="140"/>
      <c r="J996" s="140"/>
      <c r="K996" s="140"/>
      <c r="L996" s="141"/>
      <c r="M996" s="141"/>
      <c r="N996" s="140"/>
      <c r="O996" s="140"/>
      <c r="P996" s="140"/>
      <c r="Q996" s="140"/>
    </row>
    <row r="997" spans="1:17">
      <c r="A997" s="87" t="s">
        <v>320</v>
      </c>
      <c r="B997" s="87" t="s">
        <v>84</v>
      </c>
      <c r="C997" s="87">
        <v>1927.5</v>
      </c>
      <c r="D997" s="140"/>
      <c r="E997" s="140"/>
      <c r="F997" s="140"/>
      <c r="G997" s="140"/>
      <c r="H997" s="140"/>
      <c r="I997" s="140"/>
      <c r="J997" s="140"/>
      <c r="K997" s="140"/>
      <c r="L997" s="141"/>
      <c r="M997" s="141"/>
      <c r="N997" s="140"/>
      <c r="O997" s="140"/>
      <c r="P997" s="140"/>
      <c r="Q997" s="140"/>
    </row>
    <row r="998" spans="1:17">
      <c r="A998" s="87" t="s">
        <v>320</v>
      </c>
      <c r="B998" s="87" t="s">
        <v>104</v>
      </c>
      <c r="C998" s="87">
        <v>182.5</v>
      </c>
      <c r="D998" s="140"/>
      <c r="E998" s="140"/>
      <c r="F998" s="140"/>
      <c r="G998" s="140"/>
      <c r="H998" s="140"/>
      <c r="I998" s="140"/>
      <c r="J998" s="140"/>
      <c r="K998" s="140"/>
      <c r="L998" s="141"/>
      <c r="M998" s="141"/>
      <c r="N998" s="140"/>
      <c r="O998" s="140"/>
      <c r="P998" s="140"/>
      <c r="Q998" s="140"/>
    </row>
    <row r="999" spans="1:17">
      <c r="A999" s="87" t="s">
        <v>320</v>
      </c>
      <c r="B999" s="87" t="s">
        <v>124</v>
      </c>
      <c r="C999" s="87">
        <v>1395</v>
      </c>
      <c r="D999" s="140"/>
      <c r="E999" s="140"/>
      <c r="F999" s="140"/>
      <c r="G999" s="140"/>
      <c r="H999" s="140"/>
      <c r="I999" s="140"/>
      <c r="J999" s="140"/>
      <c r="K999" s="140"/>
      <c r="L999" s="141"/>
      <c r="M999" s="141"/>
      <c r="N999" s="140"/>
      <c r="O999" s="140"/>
      <c r="P999" s="140"/>
      <c r="Q999" s="140"/>
    </row>
    <row r="1000" spans="1:17">
      <c r="A1000" s="87" t="s">
        <v>320</v>
      </c>
      <c r="B1000" s="87" t="s">
        <v>144</v>
      </c>
      <c r="C1000" s="87">
        <v>1797.5</v>
      </c>
      <c r="D1000" s="140"/>
      <c r="E1000" s="140"/>
      <c r="F1000" s="140"/>
      <c r="G1000" s="140"/>
      <c r="H1000" s="140"/>
      <c r="I1000" s="140"/>
      <c r="J1000" s="140"/>
      <c r="K1000" s="140"/>
      <c r="L1000" s="141"/>
      <c r="M1000" s="141"/>
      <c r="N1000" s="140"/>
      <c r="O1000" s="140"/>
      <c r="P1000" s="140"/>
      <c r="Q1000" s="140"/>
    </row>
    <row r="1001" spans="1:17">
      <c r="A1001" s="87" t="s">
        <v>320</v>
      </c>
      <c r="B1001" s="87" t="s">
        <v>164</v>
      </c>
      <c r="C1001" s="87">
        <v>1932.5</v>
      </c>
      <c r="D1001" s="140"/>
      <c r="E1001" s="140"/>
      <c r="F1001" s="140"/>
      <c r="G1001" s="140"/>
      <c r="H1001" s="140"/>
      <c r="I1001" s="140"/>
      <c r="J1001" s="140"/>
      <c r="K1001" s="140"/>
      <c r="L1001" s="141"/>
      <c r="M1001" s="141"/>
      <c r="N1001" s="140"/>
      <c r="O1001" s="140"/>
      <c r="P1001" s="140"/>
      <c r="Q1001" s="140"/>
    </row>
    <row r="1002" spans="1:17">
      <c r="A1002" s="87" t="s">
        <v>320</v>
      </c>
      <c r="B1002" s="87" t="s">
        <v>184</v>
      </c>
      <c r="C1002" s="87">
        <v>1977.5</v>
      </c>
      <c r="D1002" s="140"/>
      <c r="E1002" s="140"/>
      <c r="F1002" s="140"/>
      <c r="G1002" s="140"/>
      <c r="H1002" s="140"/>
      <c r="I1002" s="140"/>
      <c r="J1002" s="140"/>
      <c r="K1002" s="140"/>
      <c r="L1002" s="141"/>
      <c r="M1002" s="141"/>
      <c r="N1002" s="140"/>
      <c r="O1002" s="140"/>
      <c r="P1002" s="140"/>
      <c r="Q1002" s="140"/>
    </row>
    <row r="1003" spans="1:17">
      <c r="A1003" s="87" t="s">
        <v>320</v>
      </c>
      <c r="B1003" s="87" t="s">
        <v>204</v>
      </c>
      <c r="C1003" s="87">
        <v>1992.5</v>
      </c>
      <c r="D1003" s="140"/>
      <c r="E1003" s="140"/>
      <c r="F1003" s="140"/>
      <c r="G1003" s="140"/>
      <c r="H1003" s="140"/>
      <c r="I1003" s="140"/>
      <c r="J1003" s="140"/>
      <c r="K1003" s="140"/>
      <c r="L1003" s="141"/>
      <c r="M1003" s="141"/>
      <c r="N1003" s="140"/>
      <c r="O1003" s="140"/>
      <c r="P1003" s="140"/>
      <c r="Q1003" s="140"/>
    </row>
    <row r="1004" spans="1:17">
      <c r="A1004" s="87" t="s">
        <v>320</v>
      </c>
      <c r="B1004" s="87" t="s">
        <v>224</v>
      </c>
      <c r="C1004" s="87">
        <v>170</v>
      </c>
      <c r="D1004" s="140"/>
      <c r="E1004" s="140"/>
      <c r="F1004" s="140"/>
      <c r="G1004" s="140"/>
      <c r="H1004" s="140"/>
      <c r="I1004" s="140"/>
      <c r="J1004" s="140"/>
      <c r="K1004" s="140"/>
      <c r="L1004" s="141"/>
      <c r="M1004" s="141"/>
      <c r="N1004" s="140"/>
      <c r="O1004" s="140"/>
      <c r="P1004" s="140"/>
      <c r="Q1004" s="140"/>
    </row>
    <row r="1005" spans="1:17">
      <c r="A1005" s="87" t="s">
        <v>320</v>
      </c>
      <c r="B1005" s="87" t="s">
        <v>244</v>
      </c>
      <c r="C1005" s="87">
        <v>1390</v>
      </c>
      <c r="D1005" s="140"/>
      <c r="E1005" s="140"/>
      <c r="F1005" s="140"/>
      <c r="G1005" s="140"/>
      <c r="H1005" s="140"/>
      <c r="I1005" s="140"/>
      <c r="J1005" s="140"/>
      <c r="K1005" s="140"/>
      <c r="L1005" s="141"/>
      <c r="M1005" s="141"/>
      <c r="N1005" s="140"/>
      <c r="O1005" s="140"/>
      <c r="P1005" s="140"/>
      <c r="Q1005" s="140"/>
    </row>
    <row r="1006" spans="1:17">
      <c r="A1006" s="87" t="s">
        <v>320</v>
      </c>
      <c r="B1006" s="87" t="s">
        <v>264</v>
      </c>
      <c r="C1006" s="87">
        <v>1797.5</v>
      </c>
      <c r="D1006" s="140"/>
      <c r="E1006" s="140"/>
      <c r="F1006" s="140"/>
      <c r="G1006" s="140"/>
      <c r="H1006" s="140"/>
      <c r="I1006" s="140"/>
      <c r="J1006" s="140"/>
      <c r="K1006" s="140"/>
      <c r="L1006" s="141"/>
      <c r="M1006" s="141"/>
      <c r="N1006" s="140"/>
      <c r="O1006" s="140"/>
      <c r="P1006" s="140"/>
      <c r="Q1006" s="140"/>
    </row>
    <row r="1007" spans="1:17">
      <c r="A1007" s="87" t="s">
        <v>320</v>
      </c>
      <c r="B1007" s="87" t="s">
        <v>284</v>
      </c>
      <c r="C1007" s="87">
        <v>1932.5</v>
      </c>
      <c r="D1007" s="140"/>
      <c r="E1007" s="140"/>
      <c r="F1007" s="140"/>
      <c r="G1007" s="140"/>
      <c r="H1007" s="140"/>
      <c r="I1007" s="140"/>
      <c r="J1007" s="140"/>
      <c r="K1007" s="140"/>
      <c r="L1007" s="141"/>
      <c r="M1007" s="141"/>
      <c r="N1007" s="140"/>
      <c r="O1007" s="140"/>
      <c r="P1007" s="140"/>
      <c r="Q1007" s="140"/>
    </row>
    <row r="1008" spans="1:17">
      <c r="A1008" s="87" t="s">
        <v>320</v>
      </c>
      <c r="B1008" s="87" t="s">
        <v>304</v>
      </c>
      <c r="C1008" s="87">
        <v>1977.5</v>
      </c>
      <c r="D1008" s="140"/>
      <c r="E1008" s="140"/>
      <c r="F1008" s="140"/>
      <c r="G1008" s="140"/>
      <c r="H1008" s="140"/>
      <c r="I1008" s="140"/>
      <c r="J1008" s="140"/>
      <c r="K1008" s="140"/>
      <c r="L1008" s="141"/>
      <c r="M1008" s="141"/>
      <c r="N1008" s="140"/>
      <c r="O1008" s="140"/>
      <c r="P1008" s="140"/>
      <c r="Q1008" s="140"/>
    </row>
    <row r="1009" spans="1:17">
      <c r="A1009" s="87" t="s">
        <v>320</v>
      </c>
      <c r="B1009" s="87" t="s">
        <v>324</v>
      </c>
      <c r="C1009" s="87">
        <v>1992.5</v>
      </c>
      <c r="D1009" s="140"/>
      <c r="E1009" s="140"/>
      <c r="F1009" s="140"/>
      <c r="G1009" s="140"/>
      <c r="H1009" s="140"/>
      <c r="I1009" s="140"/>
      <c r="J1009" s="140"/>
      <c r="K1009" s="140"/>
      <c r="L1009" s="141"/>
      <c r="M1009" s="141"/>
      <c r="N1009" s="140"/>
      <c r="O1009" s="140"/>
      <c r="P1009" s="140"/>
      <c r="Q1009" s="140"/>
    </row>
    <row r="1010" spans="1:17">
      <c r="A1010" s="87" t="s">
        <v>320</v>
      </c>
      <c r="B1010" s="87" t="s">
        <v>25</v>
      </c>
      <c r="C1010" s="87">
        <v>55</v>
      </c>
      <c r="D1010" s="140"/>
      <c r="E1010" s="140"/>
      <c r="F1010" s="140"/>
      <c r="G1010" s="140"/>
      <c r="H1010" s="140"/>
      <c r="I1010" s="140"/>
      <c r="J1010" s="140"/>
      <c r="K1010" s="140"/>
      <c r="L1010" s="141"/>
      <c r="M1010" s="141"/>
      <c r="N1010" s="140"/>
      <c r="O1010" s="140"/>
      <c r="P1010" s="140"/>
      <c r="Q1010" s="140"/>
    </row>
    <row r="1011" spans="1:17">
      <c r="A1011" s="87" t="s">
        <v>320</v>
      </c>
      <c r="B1011" s="87" t="s">
        <v>45</v>
      </c>
      <c r="C1011" s="87">
        <v>1352.5</v>
      </c>
      <c r="D1011" s="140"/>
      <c r="E1011" s="140"/>
      <c r="F1011" s="140"/>
      <c r="G1011" s="140"/>
      <c r="H1011" s="140"/>
      <c r="I1011" s="140"/>
      <c r="J1011" s="140"/>
      <c r="K1011" s="140"/>
      <c r="L1011" s="141"/>
      <c r="M1011" s="141"/>
      <c r="N1011" s="140"/>
      <c r="O1011" s="140"/>
      <c r="P1011" s="140"/>
      <c r="Q1011" s="140"/>
    </row>
    <row r="1012" spans="1:17">
      <c r="A1012" s="87" t="s">
        <v>320</v>
      </c>
      <c r="B1012" s="87" t="s">
        <v>65</v>
      </c>
      <c r="C1012" s="87">
        <v>1785</v>
      </c>
      <c r="D1012" s="140"/>
      <c r="E1012" s="140"/>
      <c r="F1012" s="140"/>
      <c r="G1012" s="140"/>
      <c r="H1012" s="140"/>
      <c r="I1012" s="140"/>
      <c r="J1012" s="140"/>
      <c r="K1012" s="140"/>
      <c r="L1012" s="141"/>
      <c r="M1012" s="141"/>
      <c r="N1012" s="140"/>
      <c r="O1012" s="140"/>
      <c r="P1012" s="140"/>
      <c r="Q1012" s="140"/>
    </row>
    <row r="1013" spans="1:17">
      <c r="A1013" s="87" t="s">
        <v>320</v>
      </c>
      <c r="B1013" s="87" t="s">
        <v>85</v>
      </c>
      <c r="C1013" s="87">
        <v>1927.5</v>
      </c>
      <c r="D1013" s="140"/>
      <c r="E1013" s="140"/>
      <c r="F1013" s="140"/>
      <c r="G1013" s="140"/>
      <c r="H1013" s="140"/>
      <c r="I1013" s="140"/>
      <c r="J1013" s="140"/>
      <c r="K1013" s="140"/>
      <c r="L1013" s="141"/>
      <c r="M1013" s="141"/>
      <c r="N1013" s="140"/>
      <c r="O1013" s="140"/>
      <c r="P1013" s="140"/>
      <c r="Q1013" s="140"/>
    </row>
    <row r="1014" spans="1:17">
      <c r="A1014" s="87" t="s">
        <v>320</v>
      </c>
      <c r="B1014" s="87" t="s">
        <v>105</v>
      </c>
      <c r="C1014" s="87">
        <v>182.5</v>
      </c>
      <c r="D1014" s="140"/>
      <c r="E1014" s="140"/>
      <c r="F1014" s="140"/>
      <c r="G1014" s="140"/>
      <c r="H1014" s="140"/>
      <c r="I1014" s="140"/>
      <c r="J1014" s="140"/>
      <c r="K1014" s="140"/>
      <c r="L1014" s="141"/>
      <c r="M1014" s="141"/>
      <c r="N1014" s="140"/>
      <c r="O1014" s="140"/>
      <c r="P1014" s="140"/>
      <c r="Q1014" s="140"/>
    </row>
    <row r="1015" spans="1:17">
      <c r="A1015" s="87" t="s">
        <v>320</v>
      </c>
      <c r="B1015" s="87" t="s">
        <v>125</v>
      </c>
      <c r="C1015" s="87">
        <v>1395</v>
      </c>
      <c r="D1015" s="140"/>
      <c r="E1015" s="140"/>
      <c r="F1015" s="140"/>
      <c r="G1015" s="140"/>
      <c r="H1015" s="140"/>
      <c r="I1015" s="140"/>
      <c r="J1015" s="140"/>
      <c r="K1015" s="140"/>
      <c r="L1015" s="141"/>
      <c r="M1015" s="141"/>
      <c r="N1015" s="140"/>
      <c r="O1015" s="140"/>
      <c r="P1015" s="140"/>
      <c r="Q1015" s="140"/>
    </row>
    <row r="1016" spans="1:17">
      <c r="A1016" s="87" t="s">
        <v>320</v>
      </c>
      <c r="B1016" s="87" t="s">
        <v>145</v>
      </c>
      <c r="C1016" s="87">
        <v>1797.5</v>
      </c>
      <c r="D1016" s="140"/>
      <c r="E1016" s="140"/>
      <c r="F1016" s="140"/>
      <c r="G1016" s="140"/>
      <c r="H1016" s="140"/>
      <c r="I1016" s="140"/>
      <c r="J1016" s="140"/>
      <c r="K1016" s="140"/>
      <c r="L1016" s="141"/>
      <c r="M1016" s="141"/>
      <c r="N1016" s="140"/>
      <c r="O1016" s="140"/>
      <c r="P1016" s="140"/>
      <c r="Q1016" s="140"/>
    </row>
    <row r="1017" spans="1:17">
      <c r="A1017" s="87" t="s">
        <v>320</v>
      </c>
      <c r="B1017" s="87" t="s">
        <v>165</v>
      </c>
      <c r="C1017" s="87">
        <v>1932.5</v>
      </c>
      <c r="D1017" s="140"/>
      <c r="E1017" s="140"/>
      <c r="F1017" s="140"/>
      <c r="G1017" s="140"/>
      <c r="H1017" s="140"/>
      <c r="I1017" s="140"/>
      <c r="J1017" s="140"/>
      <c r="K1017" s="140"/>
      <c r="L1017" s="141"/>
      <c r="M1017" s="141"/>
      <c r="N1017" s="140"/>
      <c r="O1017" s="140"/>
      <c r="P1017" s="140"/>
      <c r="Q1017" s="140"/>
    </row>
    <row r="1018" spans="1:17">
      <c r="A1018" s="87" t="s">
        <v>320</v>
      </c>
      <c r="B1018" s="87" t="s">
        <v>185</v>
      </c>
      <c r="C1018" s="87">
        <v>1977.5</v>
      </c>
      <c r="D1018" s="140"/>
      <c r="E1018" s="140"/>
      <c r="F1018" s="140"/>
      <c r="G1018" s="140"/>
      <c r="H1018" s="140"/>
      <c r="I1018" s="140"/>
      <c r="J1018" s="140"/>
      <c r="K1018" s="140"/>
      <c r="L1018" s="141"/>
      <c r="M1018" s="141"/>
      <c r="N1018" s="140"/>
      <c r="O1018" s="140"/>
      <c r="P1018" s="140"/>
      <c r="Q1018" s="140"/>
    </row>
    <row r="1019" spans="1:17">
      <c r="A1019" s="87" t="s">
        <v>320</v>
      </c>
      <c r="B1019" s="87" t="s">
        <v>205</v>
      </c>
      <c r="C1019" s="87">
        <v>1992.5</v>
      </c>
      <c r="D1019" s="140"/>
      <c r="E1019" s="140"/>
      <c r="F1019" s="140"/>
      <c r="G1019" s="140"/>
      <c r="H1019" s="140"/>
      <c r="I1019" s="140"/>
      <c r="J1019" s="140"/>
      <c r="K1019" s="140"/>
      <c r="L1019" s="141"/>
      <c r="M1019" s="141"/>
      <c r="N1019" s="140"/>
      <c r="O1019" s="140"/>
      <c r="P1019" s="140"/>
      <c r="Q1019" s="140"/>
    </row>
    <row r="1020" spans="1:17">
      <c r="A1020" s="87" t="s">
        <v>320</v>
      </c>
      <c r="B1020" s="87" t="s">
        <v>225</v>
      </c>
      <c r="C1020" s="87">
        <v>170</v>
      </c>
      <c r="D1020" s="140"/>
      <c r="E1020" s="140"/>
      <c r="F1020" s="140"/>
      <c r="G1020" s="140"/>
      <c r="H1020" s="140"/>
      <c r="I1020" s="140"/>
      <c r="J1020" s="140"/>
      <c r="K1020" s="140"/>
      <c r="L1020" s="141"/>
      <c r="M1020" s="141"/>
      <c r="N1020" s="140"/>
      <c r="O1020" s="140"/>
      <c r="P1020" s="140"/>
      <c r="Q1020" s="140"/>
    </row>
    <row r="1021" spans="1:17">
      <c r="A1021" s="87" t="s">
        <v>320</v>
      </c>
      <c r="B1021" s="87" t="s">
        <v>245</v>
      </c>
      <c r="C1021" s="87">
        <v>1390</v>
      </c>
      <c r="D1021" s="140"/>
      <c r="E1021" s="140"/>
      <c r="F1021" s="140"/>
      <c r="G1021" s="140"/>
      <c r="H1021" s="140"/>
      <c r="I1021" s="140"/>
      <c r="J1021" s="140"/>
      <c r="K1021" s="140"/>
      <c r="L1021" s="141"/>
      <c r="M1021" s="141"/>
      <c r="N1021" s="140"/>
      <c r="O1021" s="140"/>
      <c r="P1021" s="140"/>
      <c r="Q1021" s="140"/>
    </row>
    <row r="1022" spans="1:17">
      <c r="A1022" s="87" t="s">
        <v>320</v>
      </c>
      <c r="B1022" s="87" t="s">
        <v>265</v>
      </c>
      <c r="C1022" s="87">
        <v>1797.5</v>
      </c>
      <c r="D1022" s="140"/>
      <c r="E1022" s="140"/>
      <c r="F1022" s="140"/>
      <c r="G1022" s="140"/>
      <c r="H1022" s="140"/>
      <c r="I1022" s="140"/>
      <c r="J1022" s="140"/>
      <c r="K1022" s="140"/>
      <c r="L1022" s="141"/>
      <c r="M1022" s="141"/>
      <c r="N1022" s="140"/>
      <c r="O1022" s="140"/>
      <c r="P1022" s="140"/>
      <c r="Q1022" s="140"/>
    </row>
    <row r="1023" spans="1:17">
      <c r="A1023" s="87" t="s">
        <v>320</v>
      </c>
      <c r="B1023" s="87" t="s">
        <v>285</v>
      </c>
      <c r="C1023" s="87">
        <v>1932.5</v>
      </c>
      <c r="D1023" s="140"/>
      <c r="E1023" s="140"/>
      <c r="F1023" s="140"/>
      <c r="G1023" s="140"/>
      <c r="H1023" s="140"/>
      <c r="I1023" s="140"/>
      <c r="J1023" s="140"/>
      <c r="K1023" s="140"/>
      <c r="L1023" s="141"/>
      <c r="M1023" s="141"/>
      <c r="N1023" s="140"/>
      <c r="O1023" s="140"/>
      <c r="P1023" s="140"/>
      <c r="Q1023" s="140"/>
    </row>
    <row r="1024" spans="1:17">
      <c r="A1024" s="87" t="s">
        <v>320</v>
      </c>
      <c r="B1024" s="87" t="s">
        <v>305</v>
      </c>
      <c r="C1024" s="87">
        <v>1977.5</v>
      </c>
      <c r="D1024" s="140"/>
      <c r="E1024" s="140"/>
      <c r="F1024" s="140"/>
      <c r="G1024" s="140"/>
      <c r="H1024" s="140"/>
      <c r="I1024" s="140"/>
      <c r="J1024" s="140"/>
      <c r="K1024" s="140"/>
      <c r="L1024" s="141"/>
      <c r="M1024" s="141"/>
      <c r="N1024" s="140"/>
      <c r="O1024" s="140"/>
      <c r="P1024" s="140"/>
      <c r="Q1024" s="140"/>
    </row>
    <row r="1025" spans="1:17">
      <c r="A1025" s="87" t="s">
        <v>320</v>
      </c>
      <c r="B1025" s="87" t="s">
        <v>325</v>
      </c>
      <c r="C1025" s="87">
        <v>1992.5</v>
      </c>
      <c r="D1025" s="140"/>
      <c r="E1025" s="140"/>
      <c r="F1025" s="140"/>
      <c r="G1025" s="140"/>
      <c r="H1025" s="140"/>
      <c r="I1025" s="140"/>
      <c r="J1025" s="140"/>
      <c r="K1025" s="140"/>
      <c r="L1025" s="141"/>
      <c r="M1025" s="141"/>
      <c r="N1025" s="140"/>
      <c r="O1025" s="140"/>
      <c r="P1025" s="140"/>
      <c r="Q1025" s="140"/>
    </row>
    <row r="1026" spans="1:17">
      <c r="A1026" s="87" t="s">
        <v>320</v>
      </c>
      <c r="B1026" s="87" t="s">
        <v>26</v>
      </c>
      <c r="C1026" s="87">
        <v>55</v>
      </c>
      <c r="D1026" s="140"/>
      <c r="E1026" s="140"/>
      <c r="F1026" s="140"/>
      <c r="G1026" s="140"/>
      <c r="H1026" s="140"/>
      <c r="I1026" s="140"/>
      <c r="J1026" s="140"/>
      <c r="K1026" s="140"/>
      <c r="L1026" s="141"/>
      <c r="M1026" s="141"/>
      <c r="N1026" s="140"/>
      <c r="O1026" s="140"/>
      <c r="P1026" s="140"/>
      <c r="Q1026" s="140"/>
    </row>
    <row r="1027" spans="1:17">
      <c r="A1027" s="87" t="s">
        <v>321</v>
      </c>
      <c r="B1027" s="87" t="s">
        <v>46</v>
      </c>
      <c r="C1027" s="87">
        <v>1352.5</v>
      </c>
      <c r="D1027" s="140"/>
      <c r="E1027" s="140"/>
      <c r="F1027" s="140"/>
      <c r="G1027" s="140"/>
      <c r="H1027" s="140"/>
      <c r="I1027" s="140"/>
      <c r="J1027" s="140"/>
      <c r="K1027" s="140"/>
      <c r="L1027" s="141"/>
      <c r="M1027" s="141"/>
      <c r="N1027" s="140"/>
      <c r="O1027" s="140"/>
      <c r="P1027" s="140"/>
      <c r="Q1027" s="140"/>
    </row>
    <row r="1028" spans="1:17">
      <c r="A1028" s="87" t="s">
        <v>321</v>
      </c>
      <c r="B1028" s="87" t="s">
        <v>66</v>
      </c>
      <c r="C1028" s="87">
        <v>1785</v>
      </c>
      <c r="D1028" s="140"/>
      <c r="E1028" s="140"/>
      <c r="F1028" s="140"/>
      <c r="G1028" s="140"/>
      <c r="H1028" s="140"/>
      <c r="I1028" s="140"/>
      <c r="J1028" s="140"/>
      <c r="K1028" s="140"/>
      <c r="L1028" s="141"/>
      <c r="M1028" s="141"/>
      <c r="N1028" s="140"/>
      <c r="O1028" s="140"/>
      <c r="P1028" s="140"/>
      <c r="Q1028" s="140"/>
    </row>
    <row r="1029" spans="1:17">
      <c r="A1029" s="87" t="s">
        <v>321</v>
      </c>
      <c r="B1029" s="87" t="s">
        <v>86</v>
      </c>
      <c r="C1029" s="87">
        <v>1927.5</v>
      </c>
      <c r="D1029" s="140"/>
      <c r="E1029" s="140"/>
      <c r="F1029" s="140"/>
      <c r="G1029" s="140"/>
      <c r="H1029" s="140"/>
      <c r="I1029" s="140"/>
      <c r="J1029" s="140"/>
      <c r="K1029" s="140"/>
      <c r="L1029" s="141"/>
      <c r="M1029" s="141"/>
      <c r="N1029" s="140"/>
      <c r="O1029" s="140"/>
      <c r="P1029" s="140"/>
      <c r="Q1029" s="140"/>
    </row>
    <row r="1030" spans="1:17">
      <c r="A1030" s="87" t="s">
        <v>321</v>
      </c>
      <c r="B1030" s="87" t="s">
        <v>106</v>
      </c>
      <c r="C1030" s="87">
        <v>182.5</v>
      </c>
      <c r="D1030" s="140"/>
      <c r="E1030" s="140"/>
      <c r="F1030" s="140"/>
      <c r="G1030" s="140"/>
      <c r="H1030" s="140"/>
      <c r="I1030" s="140"/>
      <c r="J1030" s="140"/>
      <c r="K1030" s="140"/>
      <c r="L1030" s="141"/>
      <c r="M1030" s="141"/>
      <c r="N1030" s="140"/>
      <c r="O1030" s="140"/>
      <c r="P1030" s="140"/>
      <c r="Q1030" s="140"/>
    </row>
    <row r="1031" spans="1:17">
      <c r="A1031" s="87" t="s">
        <v>321</v>
      </c>
      <c r="B1031" s="87" t="s">
        <v>126</v>
      </c>
      <c r="C1031" s="87">
        <v>1395</v>
      </c>
      <c r="D1031" s="140"/>
      <c r="E1031" s="140"/>
      <c r="F1031" s="140"/>
      <c r="G1031" s="140"/>
      <c r="H1031" s="140"/>
      <c r="I1031" s="140"/>
      <c r="J1031" s="140"/>
      <c r="K1031" s="140"/>
      <c r="L1031" s="141"/>
      <c r="M1031" s="141"/>
      <c r="N1031" s="140"/>
      <c r="O1031" s="140"/>
      <c r="P1031" s="140"/>
      <c r="Q1031" s="140"/>
    </row>
    <row r="1032" spans="1:17">
      <c r="A1032" s="87" t="s">
        <v>321</v>
      </c>
      <c r="B1032" s="87" t="s">
        <v>146</v>
      </c>
      <c r="C1032" s="87">
        <v>1797.5</v>
      </c>
      <c r="D1032" s="140"/>
      <c r="E1032" s="140"/>
      <c r="F1032" s="140"/>
      <c r="G1032" s="140"/>
      <c r="H1032" s="140"/>
      <c r="I1032" s="140"/>
      <c r="J1032" s="140"/>
      <c r="K1032" s="140"/>
      <c r="L1032" s="141"/>
      <c r="M1032" s="141"/>
      <c r="N1032" s="140"/>
      <c r="O1032" s="140"/>
      <c r="P1032" s="140"/>
      <c r="Q1032" s="140"/>
    </row>
    <row r="1033" spans="1:17">
      <c r="A1033" s="87" t="s">
        <v>321</v>
      </c>
      <c r="B1033" s="87" t="s">
        <v>166</v>
      </c>
      <c r="C1033" s="87">
        <v>1932.5</v>
      </c>
      <c r="D1033" s="140"/>
      <c r="E1033" s="140"/>
      <c r="F1033" s="140"/>
      <c r="G1033" s="140"/>
      <c r="H1033" s="140"/>
      <c r="I1033" s="140"/>
      <c r="J1033" s="140"/>
      <c r="K1033" s="140"/>
      <c r="L1033" s="141"/>
      <c r="M1033" s="141"/>
      <c r="N1033" s="140"/>
      <c r="O1033" s="140"/>
      <c r="P1033" s="140"/>
      <c r="Q1033" s="140"/>
    </row>
    <row r="1034" spans="1:17">
      <c r="A1034" s="87" t="s">
        <v>321</v>
      </c>
      <c r="B1034" s="87" t="s">
        <v>186</v>
      </c>
      <c r="C1034" s="87">
        <v>1977.5</v>
      </c>
      <c r="D1034" s="140"/>
      <c r="E1034" s="140"/>
      <c r="F1034" s="140"/>
      <c r="G1034" s="140"/>
      <c r="H1034" s="140"/>
      <c r="I1034" s="140"/>
      <c r="J1034" s="140"/>
      <c r="K1034" s="140"/>
      <c r="L1034" s="141"/>
      <c r="M1034" s="141"/>
      <c r="N1034" s="140"/>
      <c r="O1034" s="140"/>
      <c r="P1034" s="140"/>
      <c r="Q1034" s="140"/>
    </row>
    <row r="1035" spans="1:17">
      <c r="A1035" s="87" t="s">
        <v>321</v>
      </c>
      <c r="B1035" s="87" t="s">
        <v>206</v>
      </c>
      <c r="C1035" s="87">
        <v>1992.5</v>
      </c>
      <c r="D1035" s="140"/>
      <c r="E1035" s="140"/>
      <c r="F1035" s="140"/>
      <c r="G1035" s="140"/>
      <c r="H1035" s="140"/>
      <c r="I1035" s="140"/>
      <c r="J1035" s="140"/>
      <c r="K1035" s="140"/>
      <c r="L1035" s="141"/>
      <c r="M1035" s="141"/>
      <c r="N1035" s="140"/>
      <c r="O1035" s="140"/>
      <c r="P1035" s="140"/>
      <c r="Q1035" s="140"/>
    </row>
    <row r="1036" spans="1:17">
      <c r="A1036" s="87" t="s">
        <v>321</v>
      </c>
      <c r="B1036" s="87" t="s">
        <v>226</v>
      </c>
      <c r="C1036" s="87">
        <v>170</v>
      </c>
      <c r="D1036" s="140"/>
      <c r="E1036" s="140"/>
      <c r="F1036" s="140"/>
      <c r="G1036" s="140"/>
      <c r="H1036" s="140"/>
      <c r="I1036" s="140"/>
      <c r="J1036" s="140"/>
      <c r="K1036" s="140"/>
      <c r="L1036" s="141"/>
      <c r="M1036" s="141"/>
      <c r="N1036" s="140"/>
      <c r="O1036" s="140"/>
      <c r="P1036" s="140"/>
      <c r="Q1036" s="140"/>
    </row>
    <row r="1037" spans="1:17">
      <c r="A1037" s="87" t="s">
        <v>321</v>
      </c>
      <c r="B1037" s="87" t="s">
        <v>246</v>
      </c>
      <c r="C1037" s="87">
        <v>1390</v>
      </c>
      <c r="D1037" s="140"/>
      <c r="E1037" s="140"/>
      <c r="F1037" s="140"/>
      <c r="G1037" s="140"/>
      <c r="H1037" s="140"/>
      <c r="I1037" s="140"/>
      <c r="J1037" s="140"/>
      <c r="K1037" s="140"/>
      <c r="L1037" s="141"/>
      <c r="M1037" s="141"/>
      <c r="N1037" s="140"/>
      <c r="O1037" s="140"/>
      <c r="P1037" s="140"/>
      <c r="Q1037" s="140"/>
    </row>
    <row r="1038" spans="1:17">
      <c r="A1038" s="87" t="s">
        <v>321</v>
      </c>
      <c r="B1038" s="87" t="s">
        <v>266</v>
      </c>
      <c r="C1038" s="87">
        <v>1797.5</v>
      </c>
      <c r="D1038" s="140"/>
      <c r="E1038" s="140"/>
      <c r="F1038" s="140"/>
      <c r="G1038" s="140"/>
      <c r="H1038" s="140"/>
      <c r="I1038" s="140"/>
      <c r="J1038" s="140"/>
      <c r="K1038" s="140"/>
      <c r="L1038" s="141"/>
      <c r="M1038" s="141"/>
      <c r="N1038" s="140"/>
      <c r="O1038" s="140"/>
      <c r="P1038" s="140"/>
      <c r="Q1038" s="140"/>
    </row>
    <row r="1039" spans="1:17">
      <c r="A1039" s="87" t="s">
        <v>321</v>
      </c>
      <c r="B1039" s="87" t="s">
        <v>286</v>
      </c>
      <c r="C1039" s="87">
        <v>1932.5</v>
      </c>
      <c r="D1039" s="140"/>
      <c r="E1039" s="140"/>
      <c r="F1039" s="140"/>
      <c r="G1039" s="140"/>
      <c r="H1039" s="140"/>
      <c r="I1039" s="140"/>
      <c r="J1039" s="140"/>
      <c r="K1039" s="140"/>
      <c r="L1039" s="141"/>
      <c r="M1039" s="141"/>
      <c r="N1039" s="140"/>
      <c r="O1039" s="140"/>
      <c r="P1039" s="140"/>
      <c r="Q1039" s="140"/>
    </row>
    <row r="1040" spans="1:17">
      <c r="A1040" s="87" t="s">
        <v>321</v>
      </c>
      <c r="B1040" s="87" t="s">
        <v>306</v>
      </c>
      <c r="C1040" s="87">
        <v>1977.5</v>
      </c>
      <c r="D1040" s="140"/>
      <c r="E1040" s="140"/>
      <c r="F1040" s="140"/>
      <c r="G1040" s="140"/>
      <c r="H1040" s="140"/>
      <c r="I1040" s="140"/>
      <c r="J1040" s="140"/>
      <c r="K1040" s="140"/>
      <c r="L1040" s="141"/>
      <c r="M1040" s="141"/>
      <c r="N1040" s="140"/>
      <c r="O1040" s="140"/>
      <c r="P1040" s="140"/>
      <c r="Q1040" s="140"/>
    </row>
    <row r="1041" spans="1:17">
      <c r="A1041" s="87" t="s">
        <v>321</v>
      </c>
      <c r="B1041" s="87" t="s">
        <v>326</v>
      </c>
      <c r="C1041" s="87">
        <v>1992.5</v>
      </c>
      <c r="D1041" s="140"/>
      <c r="E1041" s="140"/>
      <c r="F1041" s="140"/>
      <c r="G1041" s="140"/>
      <c r="H1041" s="140"/>
      <c r="I1041" s="140"/>
      <c r="J1041" s="140"/>
      <c r="K1041" s="140"/>
      <c r="L1041" s="141"/>
      <c r="M1041" s="141"/>
      <c r="N1041" s="140"/>
      <c r="O1041" s="140"/>
      <c r="P1041" s="140"/>
      <c r="Q1041" s="140"/>
    </row>
    <row r="1042" spans="1:17">
      <c r="A1042" s="87" t="s">
        <v>321</v>
      </c>
      <c r="B1042" s="87" t="s">
        <v>27</v>
      </c>
      <c r="C1042" s="87">
        <v>55</v>
      </c>
      <c r="D1042" s="140"/>
      <c r="E1042" s="140"/>
      <c r="F1042" s="140"/>
      <c r="G1042" s="140"/>
      <c r="H1042" s="140"/>
      <c r="I1042" s="140"/>
      <c r="J1042" s="140"/>
      <c r="K1042" s="140"/>
      <c r="L1042" s="141"/>
      <c r="M1042" s="141"/>
      <c r="N1042" s="140"/>
      <c r="O1042" s="140"/>
      <c r="P1042" s="140"/>
      <c r="Q1042" s="140"/>
    </row>
    <row r="1043" spans="1:17">
      <c r="A1043" s="87" t="s">
        <v>321</v>
      </c>
      <c r="B1043" s="87" t="s">
        <v>47</v>
      </c>
      <c r="C1043" s="87">
        <v>1352.5</v>
      </c>
      <c r="D1043" s="140"/>
      <c r="E1043" s="140"/>
      <c r="F1043" s="140"/>
      <c r="G1043" s="140"/>
      <c r="H1043" s="140"/>
      <c r="I1043" s="140"/>
      <c r="J1043" s="140"/>
      <c r="K1043" s="140"/>
      <c r="L1043" s="141"/>
      <c r="M1043" s="141"/>
      <c r="N1043" s="140"/>
      <c r="O1043" s="140"/>
      <c r="P1043" s="140"/>
      <c r="Q1043" s="140"/>
    </row>
    <row r="1044" spans="1:17">
      <c r="A1044" s="87" t="s">
        <v>321</v>
      </c>
      <c r="B1044" s="87" t="s">
        <v>67</v>
      </c>
      <c r="C1044" s="87">
        <v>1785</v>
      </c>
      <c r="D1044" s="140"/>
      <c r="E1044" s="140"/>
      <c r="F1044" s="140"/>
      <c r="G1044" s="140"/>
      <c r="H1044" s="140"/>
      <c r="I1044" s="140"/>
      <c r="J1044" s="140"/>
      <c r="K1044" s="140"/>
      <c r="L1044" s="141"/>
      <c r="M1044" s="141"/>
      <c r="N1044" s="140"/>
      <c r="O1044" s="140"/>
      <c r="P1044" s="140"/>
      <c r="Q1044" s="140"/>
    </row>
    <row r="1045" spans="1:17">
      <c r="A1045" s="87" t="s">
        <v>321</v>
      </c>
      <c r="B1045" s="87" t="s">
        <v>87</v>
      </c>
      <c r="C1045" s="87">
        <v>1927.5</v>
      </c>
      <c r="D1045" s="140"/>
      <c r="E1045" s="140"/>
      <c r="F1045" s="140"/>
      <c r="G1045" s="140"/>
      <c r="H1045" s="140"/>
      <c r="I1045" s="140"/>
      <c r="J1045" s="140"/>
      <c r="K1045" s="140"/>
      <c r="L1045" s="141"/>
      <c r="M1045" s="141"/>
      <c r="N1045" s="140"/>
      <c r="O1045" s="140"/>
      <c r="P1045" s="140"/>
      <c r="Q1045" s="140"/>
    </row>
    <row r="1046" spans="1:17">
      <c r="A1046" s="87" t="s">
        <v>321</v>
      </c>
      <c r="B1046" s="87" t="s">
        <v>107</v>
      </c>
      <c r="C1046" s="87">
        <v>182.5</v>
      </c>
      <c r="D1046" s="140"/>
      <c r="E1046" s="140"/>
      <c r="F1046" s="140"/>
      <c r="G1046" s="140"/>
      <c r="H1046" s="140"/>
      <c r="I1046" s="140"/>
      <c r="J1046" s="140"/>
      <c r="K1046" s="140"/>
      <c r="L1046" s="141"/>
      <c r="M1046" s="141"/>
      <c r="N1046" s="140"/>
      <c r="O1046" s="140"/>
      <c r="P1046" s="140"/>
      <c r="Q1046" s="140"/>
    </row>
    <row r="1047" spans="1:17">
      <c r="A1047" s="87" t="s">
        <v>321</v>
      </c>
      <c r="B1047" s="87" t="s">
        <v>127</v>
      </c>
      <c r="C1047" s="87">
        <v>1395</v>
      </c>
      <c r="D1047" s="140"/>
      <c r="E1047" s="140"/>
      <c r="F1047" s="140"/>
      <c r="G1047" s="140"/>
      <c r="H1047" s="140"/>
      <c r="I1047" s="140"/>
      <c r="J1047" s="140"/>
      <c r="K1047" s="140"/>
      <c r="L1047" s="141"/>
      <c r="M1047" s="141"/>
      <c r="N1047" s="140"/>
      <c r="O1047" s="140"/>
      <c r="P1047" s="140"/>
      <c r="Q1047" s="140"/>
    </row>
    <row r="1048" spans="1:17">
      <c r="A1048" s="87" t="s">
        <v>321</v>
      </c>
      <c r="B1048" s="87" t="s">
        <v>147</v>
      </c>
      <c r="C1048" s="87">
        <v>1797.5</v>
      </c>
      <c r="D1048" s="140"/>
      <c r="E1048" s="140"/>
      <c r="F1048" s="140"/>
      <c r="G1048" s="140"/>
      <c r="H1048" s="140"/>
      <c r="I1048" s="140"/>
      <c r="J1048" s="140"/>
      <c r="K1048" s="140"/>
      <c r="L1048" s="141"/>
      <c r="M1048" s="141"/>
      <c r="N1048" s="140"/>
      <c r="O1048" s="140"/>
      <c r="P1048" s="140"/>
      <c r="Q1048" s="140"/>
    </row>
    <row r="1049" spans="1:17">
      <c r="A1049" s="87" t="s">
        <v>321</v>
      </c>
      <c r="B1049" s="87" t="s">
        <v>167</v>
      </c>
      <c r="C1049" s="87">
        <v>1932.5</v>
      </c>
      <c r="D1049" s="140"/>
      <c r="E1049" s="140"/>
      <c r="F1049" s="140"/>
      <c r="G1049" s="140"/>
      <c r="H1049" s="140"/>
      <c r="I1049" s="140"/>
      <c r="J1049" s="140"/>
      <c r="K1049" s="140"/>
      <c r="L1049" s="141"/>
      <c r="M1049" s="141"/>
      <c r="N1049" s="140"/>
      <c r="O1049" s="140"/>
      <c r="P1049" s="140"/>
      <c r="Q1049" s="140"/>
    </row>
    <row r="1050" spans="1:17">
      <c r="A1050" s="87" t="s">
        <v>321</v>
      </c>
      <c r="B1050" s="87" t="s">
        <v>187</v>
      </c>
      <c r="C1050" s="87">
        <v>1977.5</v>
      </c>
      <c r="D1050" s="140"/>
      <c r="E1050" s="140"/>
      <c r="F1050" s="140"/>
      <c r="G1050" s="140"/>
      <c r="H1050" s="140"/>
      <c r="I1050" s="140"/>
      <c r="J1050" s="140"/>
      <c r="K1050" s="140"/>
      <c r="L1050" s="141"/>
      <c r="M1050" s="141"/>
      <c r="N1050" s="140"/>
      <c r="O1050" s="140"/>
      <c r="P1050" s="140"/>
      <c r="Q1050" s="140"/>
    </row>
    <row r="1051" spans="1:17">
      <c r="A1051" s="87" t="s">
        <v>321</v>
      </c>
      <c r="B1051" s="87" t="s">
        <v>207</v>
      </c>
      <c r="C1051" s="87">
        <v>1992.5</v>
      </c>
      <c r="D1051" s="140"/>
      <c r="E1051" s="140"/>
      <c r="F1051" s="140"/>
      <c r="G1051" s="140"/>
      <c r="H1051" s="140"/>
      <c r="I1051" s="140"/>
      <c r="J1051" s="140"/>
      <c r="K1051" s="140"/>
      <c r="L1051" s="141"/>
      <c r="M1051" s="141"/>
      <c r="N1051" s="140"/>
      <c r="O1051" s="140"/>
      <c r="P1051" s="140"/>
      <c r="Q1051" s="140"/>
    </row>
    <row r="1052" spans="1:17">
      <c r="A1052" s="87" t="s">
        <v>321</v>
      </c>
      <c r="B1052" s="87" t="s">
        <v>227</v>
      </c>
      <c r="C1052" s="87">
        <v>170</v>
      </c>
      <c r="D1052" s="140"/>
      <c r="E1052" s="140"/>
      <c r="F1052" s="140"/>
      <c r="G1052" s="140"/>
      <c r="H1052" s="140"/>
      <c r="I1052" s="140"/>
      <c r="J1052" s="140"/>
      <c r="K1052" s="140"/>
      <c r="L1052" s="141"/>
      <c r="M1052" s="141"/>
      <c r="N1052" s="140"/>
      <c r="O1052" s="140"/>
      <c r="P1052" s="140"/>
      <c r="Q1052" s="140"/>
    </row>
    <row r="1053" spans="1:17">
      <c r="A1053" s="87" t="s">
        <v>321</v>
      </c>
      <c r="B1053" s="87" t="s">
        <v>247</v>
      </c>
      <c r="C1053" s="87">
        <v>1390</v>
      </c>
      <c r="D1053" s="140"/>
      <c r="E1053" s="140"/>
      <c r="F1053" s="140"/>
      <c r="G1053" s="140"/>
      <c r="H1053" s="140"/>
      <c r="I1053" s="140"/>
      <c r="J1053" s="140"/>
      <c r="K1053" s="140"/>
      <c r="L1053" s="141"/>
      <c r="M1053" s="141"/>
      <c r="N1053" s="140"/>
      <c r="O1053" s="140"/>
      <c r="P1053" s="140"/>
      <c r="Q1053" s="140"/>
    </row>
    <row r="1054" spans="1:17">
      <c r="A1054" s="87" t="s">
        <v>321</v>
      </c>
      <c r="B1054" s="87" t="s">
        <v>267</v>
      </c>
      <c r="C1054" s="87">
        <v>1797.5</v>
      </c>
      <c r="D1054" s="140"/>
      <c r="E1054" s="140"/>
      <c r="F1054" s="140"/>
      <c r="G1054" s="140"/>
      <c r="H1054" s="140"/>
      <c r="I1054" s="140"/>
      <c r="J1054" s="140"/>
      <c r="K1054" s="140"/>
      <c r="L1054" s="141"/>
      <c r="M1054" s="141"/>
      <c r="N1054" s="140"/>
      <c r="O1054" s="140"/>
      <c r="P1054" s="140"/>
      <c r="Q1054" s="140"/>
    </row>
    <row r="1055" spans="1:17">
      <c r="A1055" s="87" t="s">
        <v>321</v>
      </c>
      <c r="B1055" s="87" t="s">
        <v>287</v>
      </c>
      <c r="C1055" s="87">
        <v>1932.5</v>
      </c>
      <c r="D1055" s="140"/>
      <c r="E1055" s="140"/>
      <c r="F1055" s="140"/>
      <c r="G1055" s="140"/>
      <c r="H1055" s="140"/>
      <c r="I1055" s="140"/>
      <c r="J1055" s="140"/>
      <c r="K1055" s="140"/>
      <c r="L1055" s="141"/>
      <c r="M1055" s="141"/>
      <c r="N1055" s="140"/>
      <c r="O1055" s="140"/>
      <c r="P1055" s="140"/>
      <c r="Q1055" s="140"/>
    </row>
    <row r="1056" spans="1:17">
      <c r="A1056" s="87" t="s">
        <v>321</v>
      </c>
      <c r="B1056" s="87" t="s">
        <v>307</v>
      </c>
      <c r="C1056" s="87">
        <v>1977.5</v>
      </c>
      <c r="D1056" s="140"/>
      <c r="E1056" s="140"/>
      <c r="F1056" s="140"/>
      <c r="G1056" s="140"/>
      <c r="H1056" s="140"/>
      <c r="I1056" s="140"/>
      <c r="J1056" s="140"/>
      <c r="K1056" s="140"/>
      <c r="L1056" s="141"/>
      <c r="M1056" s="141"/>
      <c r="N1056" s="140"/>
      <c r="O1056" s="140"/>
      <c r="P1056" s="140"/>
      <c r="Q1056" s="140"/>
    </row>
    <row r="1057" spans="1:17">
      <c r="A1057" s="87" t="s">
        <v>321</v>
      </c>
      <c r="B1057" s="87" t="s">
        <v>327</v>
      </c>
      <c r="C1057" s="87">
        <v>1992.5</v>
      </c>
      <c r="D1057" s="140"/>
      <c r="E1057" s="140"/>
      <c r="F1057" s="140"/>
      <c r="G1057" s="140"/>
      <c r="H1057" s="140"/>
      <c r="I1057" s="140"/>
      <c r="J1057" s="140"/>
      <c r="K1057" s="140"/>
      <c r="L1057" s="141"/>
      <c r="M1057" s="141"/>
      <c r="N1057" s="140"/>
      <c r="O1057" s="140"/>
      <c r="P1057" s="140"/>
      <c r="Q1057" s="140"/>
    </row>
    <row r="1058" spans="1:17">
      <c r="A1058" s="87" t="s">
        <v>321</v>
      </c>
      <c r="B1058" s="87" t="s">
        <v>28</v>
      </c>
      <c r="C1058" s="87">
        <v>55</v>
      </c>
      <c r="D1058" s="140"/>
      <c r="E1058" s="140"/>
      <c r="F1058" s="140"/>
      <c r="G1058" s="140"/>
      <c r="H1058" s="140"/>
      <c r="I1058" s="140"/>
      <c r="J1058" s="140"/>
      <c r="K1058" s="140"/>
      <c r="L1058" s="141"/>
      <c r="M1058" s="141"/>
      <c r="N1058" s="140"/>
      <c r="O1058" s="140"/>
      <c r="P1058" s="140"/>
      <c r="Q1058" s="140"/>
    </row>
    <row r="1059" spans="1:17">
      <c r="A1059" s="87" t="s">
        <v>322</v>
      </c>
      <c r="B1059" s="87" t="s">
        <v>48</v>
      </c>
      <c r="C1059" s="87">
        <v>1352.5</v>
      </c>
      <c r="D1059" s="140"/>
      <c r="E1059" s="140"/>
      <c r="F1059" s="140"/>
      <c r="G1059" s="140"/>
      <c r="H1059" s="140"/>
      <c r="I1059" s="140"/>
      <c r="J1059" s="140"/>
      <c r="K1059" s="140"/>
      <c r="L1059" s="141"/>
      <c r="M1059" s="141"/>
      <c r="N1059" s="140"/>
      <c r="O1059" s="140"/>
      <c r="P1059" s="140"/>
      <c r="Q1059" s="140"/>
    </row>
    <row r="1060" spans="1:17">
      <c r="A1060" s="87" t="s">
        <v>322</v>
      </c>
      <c r="B1060" s="87" t="s">
        <v>68</v>
      </c>
      <c r="C1060" s="87">
        <v>1785</v>
      </c>
      <c r="D1060" s="140"/>
      <c r="E1060" s="140"/>
      <c r="F1060" s="140"/>
      <c r="G1060" s="140"/>
      <c r="H1060" s="140"/>
      <c r="I1060" s="140"/>
      <c r="J1060" s="140"/>
      <c r="K1060" s="140"/>
      <c r="L1060" s="141"/>
      <c r="M1060" s="141"/>
      <c r="N1060" s="140"/>
      <c r="O1060" s="140"/>
      <c r="P1060" s="140"/>
      <c r="Q1060" s="140"/>
    </row>
    <row r="1061" spans="1:17">
      <c r="A1061" s="87" t="s">
        <v>322</v>
      </c>
      <c r="B1061" s="87" t="s">
        <v>88</v>
      </c>
      <c r="C1061" s="87">
        <v>1927.5</v>
      </c>
      <c r="D1061" s="140"/>
      <c r="E1061" s="140"/>
      <c r="F1061" s="140"/>
      <c r="G1061" s="140"/>
      <c r="H1061" s="140"/>
      <c r="I1061" s="140"/>
      <c r="J1061" s="140"/>
      <c r="K1061" s="140"/>
      <c r="L1061" s="141"/>
      <c r="M1061" s="141"/>
      <c r="N1061" s="140"/>
      <c r="O1061" s="140"/>
      <c r="P1061" s="140"/>
      <c r="Q1061" s="140"/>
    </row>
    <row r="1062" spans="1:17">
      <c r="A1062" s="87" t="s">
        <v>322</v>
      </c>
      <c r="B1062" s="87" t="s">
        <v>108</v>
      </c>
      <c r="C1062" s="87">
        <v>182.5</v>
      </c>
      <c r="D1062" s="140"/>
      <c r="E1062" s="140"/>
      <c r="F1062" s="140"/>
      <c r="G1062" s="140"/>
      <c r="H1062" s="140"/>
      <c r="I1062" s="140"/>
      <c r="J1062" s="140"/>
      <c r="K1062" s="140"/>
      <c r="L1062" s="141"/>
      <c r="M1062" s="141"/>
      <c r="N1062" s="140"/>
      <c r="O1062" s="140"/>
      <c r="P1062" s="140"/>
      <c r="Q1062" s="140"/>
    </row>
    <row r="1063" spans="1:17">
      <c r="A1063" s="87" t="s">
        <v>322</v>
      </c>
      <c r="B1063" s="87" t="s">
        <v>128</v>
      </c>
      <c r="C1063" s="87">
        <v>1395</v>
      </c>
      <c r="D1063" s="140"/>
      <c r="E1063" s="140"/>
      <c r="F1063" s="140"/>
      <c r="G1063" s="140"/>
      <c r="H1063" s="140"/>
      <c r="I1063" s="140"/>
      <c r="J1063" s="140"/>
      <c r="K1063" s="140"/>
      <c r="L1063" s="141"/>
      <c r="M1063" s="141"/>
      <c r="N1063" s="140"/>
      <c r="O1063" s="140"/>
      <c r="P1063" s="140"/>
      <c r="Q1063" s="140"/>
    </row>
    <row r="1064" spans="1:17">
      <c r="A1064" s="87" t="s">
        <v>322</v>
      </c>
      <c r="B1064" s="87" t="s">
        <v>148</v>
      </c>
      <c r="C1064" s="87">
        <v>1797.5</v>
      </c>
      <c r="D1064" s="140"/>
      <c r="E1064" s="140"/>
      <c r="F1064" s="140"/>
      <c r="G1064" s="140"/>
      <c r="H1064" s="140"/>
      <c r="I1064" s="140"/>
      <c r="J1064" s="140"/>
      <c r="K1064" s="140"/>
      <c r="L1064" s="141"/>
      <c r="M1064" s="141"/>
      <c r="N1064" s="140"/>
      <c r="O1064" s="140"/>
      <c r="P1064" s="140"/>
      <c r="Q1064" s="140"/>
    </row>
    <row r="1065" spans="1:17">
      <c r="A1065" s="87" t="s">
        <v>322</v>
      </c>
      <c r="B1065" s="87" t="s">
        <v>168</v>
      </c>
      <c r="C1065" s="87">
        <v>1932.5</v>
      </c>
      <c r="D1065" s="140"/>
      <c r="E1065" s="140"/>
      <c r="F1065" s="140"/>
      <c r="G1065" s="140"/>
      <c r="H1065" s="140"/>
      <c r="I1065" s="140"/>
      <c r="J1065" s="140"/>
      <c r="K1065" s="140"/>
      <c r="L1065" s="141"/>
      <c r="M1065" s="141"/>
      <c r="N1065" s="140"/>
      <c r="O1065" s="140"/>
      <c r="P1065" s="140"/>
      <c r="Q1065" s="140"/>
    </row>
    <row r="1066" spans="1:17">
      <c r="A1066" s="87" t="s">
        <v>322</v>
      </c>
      <c r="B1066" s="87" t="s">
        <v>188</v>
      </c>
      <c r="C1066" s="87">
        <v>1977.5</v>
      </c>
      <c r="D1066" s="140"/>
      <c r="E1066" s="140"/>
      <c r="F1066" s="140"/>
      <c r="G1066" s="140"/>
      <c r="H1066" s="140"/>
      <c r="I1066" s="140"/>
      <c r="J1066" s="140"/>
      <c r="K1066" s="140"/>
      <c r="L1066" s="141"/>
      <c r="M1066" s="141"/>
      <c r="N1066" s="140"/>
      <c r="O1066" s="140"/>
      <c r="P1066" s="140"/>
      <c r="Q1066" s="140"/>
    </row>
    <row r="1067" spans="1:17">
      <c r="A1067" s="87" t="s">
        <v>322</v>
      </c>
      <c r="B1067" s="87" t="s">
        <v>208</v>
      </c>
      <c r="C1067" s="87">
        <v>1992.5</v>
      </c>
      <c r="D1067" s="140"/>
      <c r="E1067" s="140"/>
      <c r="F1067" s="140"/>
      <c r="G1067" s="140"/>
      <c r="H1067" s="140"/>
      <c r="I1067" s="140"/>
      <c r="J1067" s="140"/>
      <c r="K1067" s="140"/>
      <c r="L1067" s="141"/>
      <c r="M1067" s="141"/>
      <c r="N1067" s="140"/>
      <c r="O1067" s="140"/>
      <c r="P1067" s="140"/>
      <c r="Q1067" s="140"/>
    </row>
    <row r="1068" spans="1:17">
      <c r="A1068" s="87" t="s">
        <v>322</v>
      </c>
      <c r="B1068" s="87" t="s">
        <v>228</v>
      </c>
      <c r="C1068" s="87">
        <v>170</v>
      </c>
      <c r="D1068" s="140"/>
      <c r="E1068" s="140"/>
      <c r="F1068" s="140"/>
      <c r="G1068" s="140"/>
      <c r="H1068" s="140"/>
      <c r="I1068" s="140"/>
      <c r="J1068" s="140"/>
      <c r="K1068" s="140"/>
      <c r="L1068" s="141"/>
      <c r="M1068" s="141"/>
      <c r="N1068" s="140"/>
      <c r="O1068" s="140"/>
      <c r="P1068" s="140"/>
      <c r="Q1068" s="140"/>
    </row>
    <row r="1069" spans="1:17">
      <c r="A1069" s="87" t="s">
        <v>322</v>
      </c>
      <c r="B1069" s="87" t="s">
        <v>248</v>
      </c>
      <c r="C1069" s="87">
        <v>1390</v>
      </c>
      <c r="D1069" s="140"/>
      <c r="E1069" s="140"/>
      <c r="F1069" s="140"/>
      <c r="G1069" s="140"/>
      <c r="H1069" s="140"/>
      <c r="I1069" s="140"/>
      <c r="J1069" s="140"/>
      <c r="K1069" s="140"/>
      <c r="L1069" s="141"/>
      <c r="M1069" s="141"/>
      <c r="N1069" s="140"/>
      <c r="O1069" s="140"/>
      <c r="P1069" s="140"/>
      <c r="Q1069" s="140"/>
    </row>
    <row r="1070" spans="1:17">
      <c r="A1070" s="87" t="s">
        <v>322</v>
      </c>
      <c r="B1070" s="87" t="s">
        <v>268</v>
      </c>
      <c r="C1070" s="87">
        <v>1797.5</v>
      </c>
      <c r="D1070" s="140"/>
      <c r="E1070" s="140"/>
      <c r="F1070" s="140"/>
      <c r="G1070" s="140"/>
      <c r="H1070" s="140"/>
      <c r="I1070" s="140"/>
      <c r="J1070" s="140"/>
      <c r="K1070" s="140"/>
      <c r="L1070" s="141"/>
      <c r="M1070" s="141"/>
      <c r="N1070" s="140"/>
      <c r="O1070" s="140"/>
      <c r="P1070" s="140"/>
      <c r="Q1070" s="140"/>
    </row>
    <row r="1071" spans="1:17">
      <c r="A1071" s="87" t="s">
        <v>322</v>
      </c>
      <c r="B1071" s="87" t="s">
        <v>288</v>
      </c>
      <c r="C1071" s="87">
        <v>1932.5</v>
      </c>
      <c r="D1071" s="140"/>
      <c r="E1071" s="140"/>
      <c r="F1071" s="140"/>
      <c r="G1071" s="140"/>
      <c r="H1071" s="140"/>
      <c r="I1071" s="140"/>
      <c r="J1071" s="140"/>
      <c r="K1071" s="140"/>
      <c r="L1071" s="141"/>
      <c r="M1071" s="141"/>
      <c r="N1071" s="140"/>
      <c r="O1071" s="140"/>
      <c r="P1071" s="140"/>
      <c r="Q1071" s="140"/>
    </row>
    <row r="1072" spans="1:17">
      <c r="A1072" s="87" t="s">
        <v>322</v>
      </c>
      <c r="B1072" s="87" t="s">
        <v>308</v>
      </c>
      <c r="C1072" s="87">
        <v>1977.5</v>
      </c>
      <c r="D1072" s="140"/>
      <c r="E1072" s="140"/>
      <c r="F1072" s="140"/>
      <c r="G1072" s="140"/>
      <c r="H1072" s="140"/>
      <c r="I1072" s="140"/>
      <c r="J1072" s="140"/>
      <c r="K1072" s="140"/>
      <c r="L1072" s="141"/>
      <c r="M1072" s="141"/>
      <c r="N1072" s="140"/>
      <c r="O1072" s="140"/>
      <c r="P1072" s="140"/>
      <c r="Q1072" s="140"/>
    </row>
    <row r="1073" spans="1:17">
      <c r="A1073" s="87" t="s">
        <v>322</v>
      </c>
      <c r="B1073" s="87" t="s">
        <v>328</v>
      </c>
      <c r="C1073" s="87">
        <v>1992.5</v>
      </c>
      <c r="D1073" s="140"/>
      <c r="E1073" s="140"/>
      <c r="F1073" s="140"/>
      <c r="G1073" s="140"/>
      <c r="H1073" s="140"/>
      <c r="I1073" s="140"/>
      <c r="J1073" s="140"/>
      <c r="K1073" s="140"/>
      <c r="L1073" s="141"/>
      <c r="M1073" s="141"/>
      <c r="N1073" s="140"/>
      <c r="O1073" s="140"/>
      <c r="P1073" s="140"/>
      <c r="Q1073" s="140"/>
    </row>
    <row r="1074" spans="1:17">
      <c r="A1074" s="87" t="s">
        <v>322</v>
      </c>
      <c r="B1074" s="87" t="s">
        <v>29</v>
      </c>
      <c r="C1074" s="87">
        <v>55</v>
      </c>
      <c r="D1074" s="140"/>
      <c r="E1074" s="140"/>
      <c r="F1074" s="140"/>
      <c r="G1074" s="140"/>
      <c r="H1074" s="140"/>
      <c r="I1074" s="140"/>
      <c r="J1074" s="140"/>
      <c r="K1074" s="140"/>
      <c r="L1074" s="141"/>
      <c r="M1074" s="141"/>
      <c r="N1074" s="140"/>
      <c r="O1074" s="140"/>
      <c r="P1074" s="140"/>
      <c r="Q1074" s="140"/>
    </row>
    <row r="1075" spans="1:17">
      <c r="A1075" s="87" t="s">
        <v>322</v>
      </c>
      <c r="B1075" s="87" t="s">
        <v>49</v>
      </c>
      <c r="C1075" s="87">
        <v>1352.5</v>
      </c>
      <c r="D1075" s="140"/>
      <c r="E1075" s="140"/>
      <c r="F1075" s="140"/>
      <c r="G1075" s="140"/>
      <c r="H1075" s="140"/>
      <c r="I1075" s="140"/>
      <c r="J1075" s="140"/>
      <c r="K1075" s="140"/>
      <c r="L1075" s="141"/>
      <c r="M1075" s="141"/>
      <c r="N1075" s="140"/>
      <c r="O1075" s="140"/>
      <c r="P1075" s="140"/>
      <c r="Q1075" s="140"/>
    </row>
    <row r="1076" spans="1:17">
      <c r="A1076" s="87" t="s">
        <v>322</v>
      </c>
      <c r="B1076" s="87" t="s">
        <v>69</v>
      </c>
      <c r="C1076" s="87">
        <v>1785</v>
      </c>
      <c r="D1076" s="140"/>
      <c r="E1076" s="140"/>
      <c r="F1076" s="140"/>
      <c r="G1076" s="140"/>
      <c r="H1076" s="140"/>
      <c r="I1076" s="140"/>
      <c r="J1076" s="140"/>
      <c r="K1076" s="140"/>
      <c r="L1076" s="141"/>
      <c r="M1076" s="141"/>
      <c r="N1076" s="140"/>
      <c r="O1076" s="140"/>
      <c r="P1076" s="140"/>
      <c r="Q1076" s="140"/>
    </row>
    <row r="1077" spans="1:17">
      <c r="A1077" s="87" t="s">
        <v>322</v>
      </c>
      <c r="B1077" s="87" t="s">
        <v>89</v>
      </c>
      <c r="C1077" s="87">
        <v>1927.5</v>
      </c>
      <c r="D1077" s="140"/>
      <c r="E1077" s="140"/>
      <c r="F1077" s="140"/>
      <c r="G1077" s="140"/>
      <c r="H1077" s="140"/>
      <c r="I1077" s="140"/>
      <c r="J1077" s="140"/>
      <c r="K1077" s="140"/>
      <c r="L1077" s="141"/>
      <c r="M1077" s="141"/>
      <c r="N1077" s="140"/>
      <c r="O1077" s="140"/>
      <c r="P1077" s="140"/>
      <c r="Q1077" s="140"/>
    </row>
    <row r="1078" spans="1:17">
      <c r="A1078" s="87" t="s">
        <v>322</v>
      </c>
      <c r="B1078" s="87" t="s">
        <v>109</v>
      </c>
      <c r="C1078" s="87">
        <v>182.5</v>
      </c>
      <c r="D1078" s="140"/>
      <c r="E1078" s="140"/>
      <c r="F1078" s="140"/>
      <c r="G1078" s="140"/>
      <c r="H1078" s="140"/>
      <c r="I1078" s="140"/>
      <c r="J1078" s="140"/>
      <c r="K1078" s="140"/>
      <c r="L1078" s="141"/>
      <c r="M1078" s="141"/>
      <c r="N1078" s="140"/>
      <c r="O1078" s="140"/>
      <c r="P1078" s="140"/>
      <c r="Q1078" s="140"/>
    </row>
    <row r="1079" spans="1:17">
      <c r="A1079" s="87" t="s">
        <v>322</v>
      </c>
      <c r="B1079" s="87" t="s">
        <v>129</v>
      </c>
      <c r="C1079" s="87">
        <v>1395</v>
      </c>
      <c r="D1079" s="140"/>
      <c r="E1079" s="140"/>
      <c r="F1079" s="140"/>
      <c r="G1079" s="140"/>
      <c r="H1079" s="140"/>
      <c r="I1079" s="140"/>
      <c r="J1079" s="140"/>
      <c r="K1079" s="140"/>
      <c r="L1079" s="141"/>
      <c r="M1079" s="141"/>
      <c r="N1079" s="140"/>
      <c r="O1079" s="140"/>
      <c r="P1079" s="140"/>
      <c r="Q1079" s="140"/>
    </row>
    <row r="1080" spans="1:17">
      <c r="A1080" s="87" t="s">
        <v>322</v>
      </c>
      <c r="B1080" s="87" t="s">
        <v>149</v>
      </c>
      <c r="C1080" s="87">
        <v>1797.5</v>
      </c>
      <c r="D1080" s="140"/>
      <c r="E1080" s="140"/>
      <c r="F1080" s="140"/>
      <c r="G1080" s="140"/>
      <c r="H1080" s="140"/>
      <c r="I1080" s="140"/>
      <c r="J1080" s="140"/>
      <c r="K1080" s="140"/>
      <c r="L1080" s="141"/>
      <c r="M1080" s="141"/>
      <c r="N1080" s="140"/>
      <c r="O1080" s="140"/>
      <c r="P1080" s="140"/>
      <c r="Q1080" s="140"/>
    </row>
    <row r="1081" spans="1:17">
      <c r="A1081" s="87" t="s">
        <v>322</v>
      </c>
      <c r="B1081" s="87" t="s">
        <v>169</v>
      </c>
      <c r="C1081" s="87">
        <v>1932.5</v>
      </c>
      <c r="D1081" s="140"/>
      <c r="E1081" s="140"/>
      <c r="F1081" s="140"/>
      <c r="G1081" s="140"/>
      <c r="H1081" s="140"/>
      <c r="I1081" s="140"/>
      <c r="J1081" s="140"/>
      <c r="K1081" s="140"/>
      <c r="L1081" s="141"/>
      <c r="M1081" s="141"/>
      <c r="N1081" s="140"/>
      <c r="O1081" s="140"/>
      <c r="P1081" s="140"/>
      <c r="Q1081" s="140"/>
    </row>
    <row r="1082" spans="1:17">
      <c r="A1082" s="87" t="s">
        <v>322</v>
      </c>
      <c r="B1082" s="87" t="s">
        <v>189</v>
      </c>
      <c r="C1082" s="87">
        <v>1977.5</v>
      </c>
      <c r="D1082" s="140"/>
      <c r="E1082" s="140"/>
      <c r="F1082" s="140"/>
      <c r="G1082" s="140"/>
      <c r="H1082" s="140"/>
      <c r="I1082" s="140"/>
      <c r="J1082" s="140"/>
      <c r="K1082" s="140"/>
      <c r="L1082" s="141"/>
      <c r="M1082" s="141"/>
      <c r="N1082" s="140"/>
      <c r="O1082" s="140"/>
      <c r="P1082" s="140"/>
      <c r="Q1082" s="140"/>
    </row>
    <row r="1083" spans="1:17">
      <c r="A1083" s="87" t="s">
        <v>322</v>
      </c>
      <c r="B1083" s="87" t="s">
        <v>209</v>
      </c>
      <c r="C1083" s="87">
        <v>1992.5</v>
      </c>
      <c r="D1083" s="140"/>
      <c r="E1083" s="140"/>
      <c r="F1083" s="140"/>
      <c r="G1083" s="140"/>
      <c r="H1083" s="140"/>
      <c r="I1083" s="140"/>
      <c r="J1083" s="140"/>
      <c r="K1083" s="140"/>
      <c r="L1083" s="141"/>
      <c r="M1083" s="141"/>
      <c r="N1083" s="140"/>
      <c r="O1083" s="140"/>
      <c r="P1083" s="140"/>
      <c r="Q1083" s="140"/>
    </row>
    <row r="1084" spans="1:17">
      <c r="A1084" s="87" t="s">
        <v>322</v>
      </c>
      <c r="B1084" s="87" t="s">
        <v>229</v>
      </c>
      <c r="C1084" s="87">
        <v>170</v>
      </c>
      <c r="D1084" s="140"/>
      <c r="E1084" s="140"/>
      <c r="F1084" s="140"/>
      <c r="G1084" s="140"/>
      <c r="H1084" s="140"/>
      <c r="I1084" s="140"/>
      <c r="J1084" s="140"/>
      <c r="K1084" s="140"/>
      <c r="L1084" s="141"/>
      <c r="M1084" s="141"/>
      <c r="N1084" s="140"/>
      <c r="O1084" s="140"/>
      <c r="P1084" s="140"/>
      <c r="Q1084" s="140"/>
    </row>
    <row r="1085" spans="1:17">
      <c r="A1085" s="87" t="s">
        <v>322</v>
      </c>
      <c r="B1085" s="87" t="s">
        <v>249</v>
      </c>
      <c r="C1085" s="87">
        <v>1390</v>
      </c>
      <c r="D1085" s="140"/>
      <c r="E1085" s="140"/>
      <c r="F1085" s="140"/>
      <c r="G1085" s="140"/>
      <c r="H1085" s="140"/>
      <c r="I1085" s="140"/>
      <c r="J1085" s="140"/>
      <c r="K1085" s="140"/>
      <c r="L1085" s="141"/>
      <c r="M1085" s="141"/>
      <c r="N1085" s="140"/>
      <c r="O1085" s="140"/>
      <c r="P1085" s="140"/>
      <c r="Q1085" s="140"/>
    </row>
    <row r="1086" spans="1:17">
      <c r="A1086" s="87" t="s">
        <v>322</v>
      </c>
      <c r="B1086" s="87" t="s">
        <v>269</v>
      </c>
      <c r="C1086" s="87">
        <v>1797.5</v>
      </c>
      <c r="D1086" s="140"/>
      <c r="E1086" s="140"/>
      <c r="F1086" s="140"/>
      <c r="G1086" s="140"/>
      <c r="H1086" s="140"/>
      <c r="I1086" s="140"/>
      <c r="J1086" s="140"/>
      <c r="K1086" s="140"/>
      <c r="L1086" s="141"/>
      <c r="M1086" s="141"/>
      <c r="N1086" s="140"/>
      <c r="O1086" s="140"/>
      <c r="P1086" s="140"/>
      <c r="Q1086" s="140"/>
    </row>
    <row r="1087" spans="1:17">
      <c r="A1087" s="87" t="s">
        <v>322</v>
      </c>
      <c r="B1087" s="87" t="s">
        <v>289</v>
      </c>
      <c r="C1087" s="87">
        <v>1932.5</v>
      </c>
      <c r="D1087" s="140"/>
      <c r="E1087" s="140"/>
      <c r="F1087" s="140"/>
      <c r="G1087" s="140"/>
      <c r="H1087" s="140"/>
      <c r="I1087" s="140"/>
      <c r="J1087" s="140"/>
      <c r="K1087" s="140"/>
      <c r="L1087" s="141"/>
      <c r="M1087" s="141"/>
      <c r="N1087" s="140"/>
      <c r="O1087" s="140"/>
      <c r="P1087" s="140"/>
      <c r="Q1087" s="140"/>
    </row>
    <row r="1088" spans="1:17">
      <c r="A1088" s="87" t="s">
        <v>322</v>
      </c>
      <c r="B1088" s="87" t="s">
        <v>309</v>
      </c>
      <c r="C1088" s="87">
        <v>1977.5</v>
      </c>
      <c r="D1088" s="140"/>
      <c r="E1088" s="140"/>
      <c r="F1088" s="140"/>
      <c r="G1088" s="140"/>
      <c r="H1088" s="140"/>
      <c r="I1088" s="140"/>
      <c r="J1088" s="140"/>
      <c r="K1088" s="140"/>
      <c r="L1088" s="141"/>
      <c r="M1088" s="141"/>
      <c r="N1088" s="140"/>
      <c r="O1088" s="140"/>
      <c r="P1088" s="140"/>
      <c r="Q1088" s="140"/>
    </row>
    <row r="1089" spans="1:17">
      <c r="A1089" s="87" t="s">
        <v>322</v>
      </c>
      <c r="B1089" s="87" t="s">
        <v>329</v>
      </c>
      <c r="C1089" s="87">
        <v>1992.5</v>
      </c>
      <c r="D1089" s="140"/>
      <c r="E1089" s="140"/>
      <c r="F1089" s="140"/>
      <c r="G1089" s="140"/>
      <c r="H1089" s="140"/>
      <c r="I1089" s="140"/>
      <c r="J1089" s="140"/>
      <c r="K1089" s="140"/>
      <c r="L1089" s="141"/>
      <c r="M1089" s="141"/>
      <c r="N1089" s="140"/>
      <c r="O1089" s="140"/>
      <c r="P1089" s="140"/>
      <c r="Q1089" s="140"/>
    </row>
    <row r="1090" spans="1:17">
      <c r="A1090" s="87" t="s">
        <v>322</v>
      </c>
      <c r="B1090" s="87" t="s">
        <v>30</v>
      </c>
      <c r="C1090" s="87">
        <v>55</v>
      </c>
      <c r="D1090" s="140"/>
      <c r="E1090" s="140"/>
      <c r="F1090" s="140"/>
      <c r="G1090" s="140"/>
      <c r="H1090" s="140"/>
      <c r="I1090" s="140"/>
      <c r="J1090" s="140"/>
      <c r="K1090" s="140"/>
      <c r="L1090" s="141"/>
      <c r="M1090" s="141"/>
      <c r="N1090" s="140"/>
      <c r="O1090" s="140"/>
      <c r="P1090" s="140"/>
      <c r="Q1090" s="140"/>
    </row>
    <row r="1091" spans="1:17">
      <c r="A1091" s="87" t="s">
        <v>323</v>
      </c>
      <c r="B1091" s="87" t="s">
        <v>50</v>
      </c>
      <c r="C1091" s="87">
        <v>1352.5</v>
      </c>
      <c r="D1091" s="140"/>
      <c r="E1091" s="140"/>
      <c r="F1091" s="140"/>
      <c r="G1091" s="140"/>
      <c r="H1091" s="140"/>
      <c r="I1091" s="140"/>
      <c r="J1091" s="140"/>
      <c r="K1091" s="140"/>
      <c r="L1091" s="141"/>
      <c r="M1091" s="141"/>
      <c r="N1091" s="140"/>
      <c r="O1091" s="140"/>
      <c r="P1091" s="140"/>
      <c r="Q1091" s="140"/>
    </row>
    <row r="1092" spans="1:17">
      <c r="A1092" s="87" t="s">
        <v>323</v>
      </c>
      <c r="B1092" s="87" t="s">
        <v>70</v>
      </c>
      <c r="C1092" s="87">
        <v>1785</v>
      </c>
      <c r="D1092" s="140"/>
      <c r="E1092" s="140"/>
      <c r="F1092" s="140"/>
      <c r="G1092" s="140"/>
      <c r="H1092" s="140"/>
      <c r="I1092" s="140"/>
      <c r="J1092" s="140"/>
      <c r="K1092" s="140"/>
      <c r="L1092" s="141"/>
      <c r="M1092" s="141"/>
      <c r="N1092" s="140"/>
      <c r="O1092" s="140"/>
      <c r="P1092" s="140"/>
      <c r="Q1092" s="140"/>
    </row>
    <row r="1093" spans="1:17">
      <c r="A1093" s="87" t="s">
        <v>323</v>
      </c>
      <c r="B1093" s="87" t="s">
        <v>90</v>
      </c>
      <c r="C1093" s="87">
        <v>1927.5</v>
      </c>
      <c r="D1093" s="140"/>
      <c r="E1093" s="140"/>
      <c r="F1093" s="140"/>
      <c r="G1093" s="140"/>
      <c r="H1093" s="140"/>
      <c r="I1093" s="140"/>
      <c r="J1093" s="140"/>
      <c r="K1093" s="140"/>
      <c r="L1093" s="141"/>
      <c r="M1093" s="141"/>
      <c r="N1093" s="140"/>
      <c r="O1093" s="140"/>
      <c r="P1093" s="140"/>
      <c r="Q1093" s="140"/>
    </row>
    <row r="1094" spans="1:17">
      <c r="A1094" s="87" t="s">
        <v>323</v>
      </c>
      <c r="B1094" s="87" t="s">
        <v>110</v>
      </c>
      <c r="C1094" s="87">
        <v>182.5</v>
      </c>
      <c r="D1094" s="140"/>
      <c r="E1094" s="140"/>
      <c r="F1094" s="140"/>
      <c r="G1094" s="140"/>
      <c r="H1094" s="140"/>
      <c r="I1094" s="140"/>
      <c r="J1094" s="140"/>
      <c r="K1094" s="140"/>
      <c r="L1094" s="141"/>
      <c r="M1094" s="141"/>
      <c r="N1094" s="140"/>
      <c r="O1094" s="140"/>
      <c r="P1094" s="140"/>
      <c r="Q1094" s="140"/>
    </row>
    <row r="1095" spans="1:17">
      <c r="A1095" s="87" t="s">
        <v>323</v>
      </c>
      <c r="B1095" s="87" t="s">
        <v>130</v>
      </c>
      <c r="C1095" s="87">
        <v>1395</v>
      </c>
      <c r="D1095" s="140"/>
      <c r="E1095" s="140"/>
      <c r="F1095" s="140"/>
      <c r="G1095" s="140"/>
      <c r="H1095" s="140"/>
      <c r="I1095" s="140"/>
      <c r="J1095" s="140"/>
      <c r="K1095" s="140"/>
      <c r="L1095" s="141"/>
      <c r="M1095" s="141"/>
      <c r="N1095" s="140"/>
      <c r="O1095" s="140"/>
      <c r="P1095" s="140"/>
      <c r="Q1095" s="140"/>
    </row>
    <row r="1096" spans="1:17">
      <c r="A1096" s="87" t="s">
        <v>323</v>
      </c>
      <c r="B1096" s="87" t="s">
        <v>150</v>
      </c>
      <c r="C1096" s="87">
        <v>1797.5</v>
      </c>
      <c r="D1096" s="140"/>
      <c r="E1096" s="140"/>
      <c r="F1096" s="140"/>
      <c r="G1096" s="140"/>
      <c r="H1096" s="140"/>
      <c r="I1096" s="140"/>
      <c r="J1096" s="140"/>
      <c r="K1096" s="140"/>
      <c r="L1096" s="141"/>
      <c r="M1096" s="141"/>
      <c r="N1096" s="140"/>
      <c r="O1096" s="140"/>
      <c r="P1096" s="140"/>
      <c r="Q1096" s="140"/>
    </row>
    <row r="1097" spans="1:17">
      <c r="A1097" s="87" t="s">
        <v>323</v>
      </c>
      <c r="B1097" s="87" t="s">
        <v>170</v>
      </c>
      <c r="C1097" s="87">
        <v>1932.5</v>
      </c>
      <c r="D1097" s="140"/>
      <c r="E1097" s="140"/>
      <c r="F1097" s="140"/>
      <c r="G1097" s="140"/>
      <c r="H1097" s="140"/>
      <c r="I1097" s="140"/>
      <c r="J1097" s="140"/>
      <c r="K1097" s="140"/>
      <c r="L1097" s="141"/>
      <c r="M1097" s="141"/>
      <c r="N1097" s="140"/>
      <c r="O1097" s="140"/>
      <c r="P1097" s="140"/>
      <c r="Q1097" s="140"/>
    </row>
    <row r="1098" spans="1:17">
      <c r="A1098" s="87" t="s">
        <v>323</v>
      </c>
      <c r="B1098" s="87" t="s">
        <v>190</v>
      </c>
      <c r="C1098" s="87">
        <v>1977.5</v>
      </c>
      <c r="D1098" s="140"/>
      <c r="E1098" s="140"/>
      <c r="F1098" s="140"/>
      <c r="G1098" s="140"/>
      <c r="H1098" s="140"/>
      <c r="I1098" s="140"/>
      <c r="J1098" s="140"/>
      <c r="K1098" s="140"/>
      <c r="L1098" s="141"/>
      <c r="M1098" s="141"/>
      <c r="N1098" s="140"/>
      <c r="O1098" s="140"/>
      <c r="P1098" s="140"/>
      <c r="Q1098" s="140"/>
    </row>
    <row r="1099" spans="1:17">
      <c r="A1099" s="87" t="s">
        <v>323</v>
      </c>
      <c r="B1099" s="87" t="s">
        <v>210</v>
      </c>
      <c r="C1099" s="87">
        <v>1992.5</v>
      </c>
      <c r="D1099" s="140"/>
      <c r="E1099" s="140"/>
      <c r="F1099" s="140"/>
      <c r="G1099" s="140"/>
      <c r="H1099" s="140"/>
      <c r="I1099" s="140"/>
      <c r="J1099" s="140"/>
      <c r="K1099" s="140"/>
      <c r="L1099" s="141"/>
      <c r="M1099" s="141"/>
      <c r="N1099" s="140"/>
      <c r="O1099" s="140"/>
      <c r="P1099" s="140"/>
      <c r="Q1099" s="140"/>
    </row>
    <row r="1100" spans="1:17">
      <c r="A1100" s="87" t="s">
        <v>323</v>
      </c>
      <c r="B1100" s="87" t="s">
        <v>230</v>
      </c>
      <c r="C1100" s="87">
        <v>170</v>
      </c>
      <c r="D1100" s="140"/>
      <c r="E1100" s="140"/>
      <c r="F1100" s="140"/>
      <c r="G1100" s="140"/>
      <c r="H1100" s="140"/>
      <c r="I1100" s="140"/>
      <c r="J1100" s="140"/>
      <c r="K1100" s="140"/>
      <c r="L1100" s="141"/>
      <c r="M1100" s="141"/>
      <c r="N1100" s="140"/>
      <c r="O1100" s="140"/>
      <c r="P1100" s="140"/>
      <c r="Q1100" s="140"/>
    </row>
    <row r="1101" spans="1:17">
      <c r="A1101" s="87" t="s">
        <v>323</v>
      </c>
      <c r="B1101" s="87" t="s">
        <v>250</v>
      </c>
      <c r="C1101" s="87">
        <v>1390</v>
      </c>
      <c r="D1101" s="140"/>
      <c r="E1101" s="140"/>
      <c r="F1101" s="140"/>
      <c r="G1101" s="140"/>
      <c r="H1101" s="140"/>
      <c r="I1101" s="140"/>
      <c r="J1101" s="140"/>
      <c r="K1101" s="140"/>
      <c r="L1101" s="141"/>
      <c r="M1101" s="141"/>
      <c r="N1101" s="140"/>
      <c r="O1101" s="140"/>
      <c r="P1101" s="140"/>
      <c r="Q1101" s="140"/>
    </row>
    <row r="1102" spans="1:17">
      <c r="A1102" s="87" t="s">
        <v>323</v>
      </c>
      <c r="B1102" s="87" t="s">
        <v>270</v>
      </c>
      <c r="C1102" s="87">
        <v>1797.5</v>
      </c>
      <c r="D1102" s="140"/>
      <c r="E1102" s="140"/>
      <c r="F1102" s="140"/>
      <c r="G1102" s="140"/>
      <c r="H1102" s="140"/>
      <c r="I1102" s="140"/>
      <c r="J1102" s="140"/>
      <c r="K1102" s="140"/>
      <c r="L1102" s="141"/>
      <c r="M1102" s="141"/>
      <c r="N1102" s="140"/>
      <c r="O1102" s="140"/>
      <c r="P1102" s="140"/>
      <c r="Q1102" s="140"/>
    </row>
    <row r="1103" spans="1:17">
      <c r="A1103" s="87" t="s">
        <v>323</v>
      </c>
      <c r="B1103" s="87" t="s">
        <v>290</v>
      </c>
      <c r="C1103" s="87">
        <v>1932.5</v>
      </c>
      <c r="D1103" s="140"/>
      <c r="E1103" s="140"/>
      <c r="F1103" s="140"/>
      <c r="G1103" s="140"/>
      <c r="H1103" s="140"/>
      <c r="I1103" s="140"/>
      <c r="J1103" s="140"/>
      <c r="K1103" s="140"/>
      <c r="L1103" s="141"/>
      <c r="M1103" s="141"/>
      <c r="N1103" s="140"/>
      <c r="O1103" s="140"/>
      <c r="P1103" s="140"/>
      <c r="Q1103" s="140"/>
    </row>
    <row r="1104" spans="1:17">
      <c r="A1104" s="87" t="s">
        <v>323</v>
      </c>
      <c r="B1104" s="87" t="s">
        <v>310</v>
      </c>
      <c r="C1104" s="87">
        <v>1977.5</v>
      </c>
      <c r="D1104" s="140"/>
      <c r="E1104" s="140"/>
      <c r="F1104" s="140"/>
      <c r="G1104" s="140"/>
      <c r="H1104" s="140"/>
      <c r="I1104" s="140"/>
      <c r="J1104" s="140"/>
      <c r="K1104" s="140"/>
      <c r="L1104" s="141"/>
      <c r="M1104" s="141"/>
      <c r="N1104" s="140"/>
      <c r="O1104" s="140"/>
      <c r="P1104" s="140"/>
      <c r="Q1104" s="140"/>
    </row>
    <row r="1105" spans="1:17">
      <c r="A1105" s="87" t="s">
        <v>323</v>
      </c>
      <c r="B1105" s="87" t="s">
        <v>330</v>
      </c>
      <c r="C1105" s="87">
        <v>1992.5</v>
      </c>
      <c r="D1105" s="140"/>
      <c r="E1105" s="140"/>
      <c r="F1105" s="140"/>
      <c r="G1105" s="140"/>
      <c r="H1105" s="140"/>
      <c r="I1105" s="140"/>
      <c r="J1105" s="140"/>
      <c r="K1105" s="140"/>
      <c r="L1105" s="141"/>
      <c r="M1105" s="141"/>
      <c r="N1105" s="140"/>
      <c r="O1105" s="140"/>
      <c r="P1105" s="140"/>
      <c r="Q1105" s="140"/>
    </row>
    <row r="1106" spans="1:17">
      <c r="A1106" s="87" t="s">
        <v>323</v>
      </c>
      <c r="B1106" s="87" t="s">
        <v>31</v>
      </c>
      <c r="C1106" s="87">
        <v>55</v>
      </c>
      <c r="D1106" s="140"/>
      <c r="E1106" s="140"/>
      <c r="F1106" s="140"/>
      <c r="G1106" s="140"/>
      <c r="H1106" s="140"/>
      <c r="I1106" s="140"/>
      <c r="J1106" s="140"/>
      <c r="K1106" s="140"/>
      <c r="L1106" s="141"/>
      <c r="M1106" s="141"/>
      <c r="N1106" s="140"/>
      <c r="O1106" s="140"/>
      <c r="P1106" s="140"/>
      <c r="Q1106" s="140"/>
    </row>
    <row r="1107" spans="1:17">
      <c r="A1107" s="87" t="s">
        <v>323</v>
      </c>
      <c r="B1107" s="87" t="s">
        <v>51</v>
      </c>
      <c r="C1107" s="87">
        <v>1352.5</v>
      </c>
      <c r="D1107" s="140"/>
      <c r="E1107" s="140"/>
      <c r="F1107" s="140"/>
      <c r="G1107" s="140"/>
      <c r="H1107" s="140"/>
      <c r="I1107" s="140"/>
      <c r="J1107" s="140"/>
      <c r="K1107" s="140"/>
      <c r="L1107" s="141"/>
      <c r="M1107" s="141"/>
      <c r="N1107" s="140"/>
      <c r="O1107" s="140"/>
      <c r="P1107" s="140"/>
      <c r="Q1107" s="140"/>
    </row>
    <row r="1108" spans="1:17">
      <c r="A1108" s="87" t="s">
        <v>323</v>
      </c>
      <c r="B1108" s="87" t="s">
        <v>71</v>
      </c>
      <c r="C1108" s="87">
        <v>1785</v>
      </c>
      <c r="D1108" s="140"/>
      <c r="E1108" s="140"/>
      <c r="F1108" s="140"/>
      <c r="G1108" s="140"/>
      <c r="H1108" s="140"/>
      <c r="I1108" s="140"/>
      <c r="J1108" s="140"/>
      <c r="K1108" s="140"/>
      <c r="L1108" s="141"/>
      <c r="M1108" s="141"/>
      <c r="N1108" s="140"/>
      <c r="O1108" s="140"/>
      <c r="P1108" s="140"/>
      <c r="Q1108" s="140"/>
    </row>
    <row r="1109" spans="1:17">
      <c r="A1109" s="87" t="s">
        <v>323</v>
      </c>
      <c r="B1109" s="87" t="s">
        <v>91</v>
      </c>
      <c r="C1109" s="87">
        <v>1927.5</v>
      </c>
      <c r="D1109" s="140"/>
      <c r="E1109" s="140"/>
      <c r="F1109" s="140"/>
      <c r="G1109" s="140"/>
      <c r="H1109" s="140"/>
      <c r="I1109" s="140"/>
      <c r="J1109" s="140"/>
      <c r="K1109" s="140"/>
      <c r="L1109" s="141"/>
      <c r="M1109" s="141"/>
      <c r="N1109" s="140"/>
      <c r="O1109" s="140"/>
      <c r="P1109" s="140"/>
      <c r="Q1109" s="140"/>
    </row>
    <row r="1110" spans="1:17">
      <c r="A1110" s="87" t="s">
        <v>323</v>
      </c>
      <c r="B1110" s="87" t="s">
        <v>111</v>
      </c>
      <c r="C1110" s="87">
        <v>182.5</v>
      </c>
      <c r="D1110" s="140"/>
      <c r="E1110" s="140"/>
      <c r="F1110" s="140"/>
      <c r="G1110" s="140"/>
      <c r="H1110" s="140"/>
      <c r="I1110" s="140"/>
      <c r="J1110" s="140"/>
      <c r="K1110" s="140"/>
      <c r="L1110" s="141"/>
      <c r="M1110" s="141"/>
      <c r="N1110" s="140"/>
      <c r="O1110" s="140"/>
      <c r="P1110" s="140"/>
      <c r="Q1110" s="140"/>
    </row>
    <row r="1111" spans="1:17">
      <c r="A1111" s="87" t="s">
        <v>323</v>
      </c>
      <c r="B1111" s="87" t="s">
        <v>131</v>
      </c>
      <c r="C1111" s="87">
        <v>1395</v>
      </c>
      <c r="D1111" s="140"/>
      <c r="E1111" s="140"/>
      <c r="F1111" s="140"/>
      <c r="G1111" s="140"/>
      <c r="H1111" s="140"/>
      <c r="I1111" s="140"/>
      <c r="J1111" s="140"/>
      <c r="K1111" s="140"/>
      <c r="L1111" s="141"/>
      <c r="M1111" s="141"/>
      <c r="N1111" s="140"/>
      <c r="O1111" s="140"/>
      <c r="P1111" s="140"/>
      <c r="Q1111" s="140"/>
    </row>
    <row r="1112" spans="1:17">
      <c r="A1112" s="87" t="s">
        <v>323</v>
      </c>
      <c r="B1112" s="87" t="s">
        <v>151</v>
      </c>
      <c r="C1112" s="87">
        <v>1797.5</v>
      </c>
      <c r="D1112" s="140"/>
      <c r="E1112" s="140"/>
      <c r="F1112" s="140"/>
      <c r="G1112" s="140"/>
      <c r="H1112" s="140"/>
      <c r="I1112" s="140"/>
      <c r="J1112" s="140"/>
      <c r="K1112" s="140"/>
      <c r="L1112" s="141"/>
      <c r="M1112" s="141"/>
      <c r="N1112" s="140"/>
      <c r="O1112" s="140"/>
      <c r="P1112" s="140"/>
      <c r="Q1112" s="140"/>
    </row>
    <row r="1113" spans="1:17">
      <c r="A1113" s="87" t="s">
        <v>323</v>
      </c>
      <c r="B1113" s="87" t="s">
        <v>171</v>
      </c>
      <c r="C1113" s="87">
        <v>1932.5</v>
      </c>
      <c r="D1113" s="140"/>
      <c r="E1113" s="140"/>
      <c r="F1113" s="140"/>
      <c r="G1113" s="140"/>
      <c r="H1113" s="140"/>
      <c r="I1113" s="140"/>
      <c r="J1113" s="140"/>
      <c r="K1113" s="140"/>
      <c r="L1113" s="141"/>
      <c r="M1113" s="141"/>
      <c r="N1113" s="140"/>
      <c r="O1113" s="140"/>
      <c r="P1113" s="140"/>
      <c r="Q1113" s="140"/>
    </row>
    <row r="1114" spans="1:17">
      <c r="A1114" s="87" t="s">
        <v>323</v>
      </c>
      <c r="B1114" s="87" t="s">
        <v>191</v>
      </c>
      <c r="C1114" s="87">
        <v>1977.5</v>
      </c>
      <c r="D1114" s="140"/>
      <c r="E1114" s="140"/>
      <c r="F1114" s="140"/>
      <c r="G1114" s="140"/>
      <c r="H1114" s="140"/>
      <c r="I1114" s="140"/>
      <c r="J1114" s="140"/>
      <c r="K1114" s="140"/>
      <c r="L1114" s="141"/>
      <c r="M1114" s="141"/>
      <c r="N1114" s="140"/>
      <c r="O1114" s="140"/>
      <c r="P1114" s="140"/>
      <c r="Q1114" s="140"/>
    </row>
    <row r="1115" spans="1:17">
      <c r="A1115" s="87" t="s">
        <v>323</v>
      </c>
      <c r="B1115" s="87" t="s">
        <v>211</v>
      </c>
      <c r="C1115" s="87">
        <v>1992.5</v>
      </c>
      <c r="D1115" s="140"/>
      <c r="E1115" s="140"/>
      <c r="F1115" s="140"/>
      <c r="G1115" s="140"/>
      <c r="H1115" s="140"/>
      <c r="I1115" s="140"/>
      <c r="J1115" s="140"/>
      <c r="K1115" s="140"/>
      <c r="L1115" s="141"/>
      <c r="M1115" s="141"/>
      <c r="N1115" s="140"/>
      <c r="O1115" s="140"/>
      <c r="P1115" s="140"/>
      <c r="Q1115" s="140"/>
    </row>
    <row r="1116" spans="1:17">
      <c r="A1116" s="87" t="s">
        <v>323</v>
      </c>
      <c r="B1116" s="87" t="s">
        <v>231</v>
      </c>
      <c r="C1116" s="87">
        <v>170</v>
      </c>
      <c r="D1116" s="140"/>
      <c r="E1116" s="140"/>
      <c r="F1116" s="140"/>
      <c r="G1116" s="140"/>
      <c r="H1116" s="140"/>
      <c r="I1116" s="140"/>
      <c r="J1116" s="140"/>
      <c r="K1116" s="140"/>
      <c r="L1116" s="141"/>
      <c r="M1116" s="141"/>
      <c r="N1116" s="140"/>
      <c r="O1116" s="140"/>
      <c r="P1116" s="140"/>
      <c r="Q1116" s="140"/>
    </row>
    <row r="1117" spans="1:17">
      <c r="A1117" s="87" t="s">
        <v>323</v>
      </c>
      <c r="B1117" s="87" t="s">
        <v>251</v>
      </c>
      <c r="C1117" s="87">
        <v>1390</v>
      </c>
      <c r="D1117" s="140"/>
      <c r="E1117" s="140"/>
      <c r="F1117" s="140"/>
      <c r="G1117" s="140"/>
      <c r="H1117" s="140"/>
      <c r="I1117" s="140"/>
      <c r="J1117" s="140"/>
      <c r="K1117" s="140"/>
      <c r="L1117" s="141"/>
      <c r="M1117" s="141"/>
      <c r="N1117" s="140"/>
      <c r="O1117" s="140"/>
      <c r="P1117" s="140"/>
      <c r="Q1117" s="140"/>
    </row>
    <row r="1118" spans="1:17">
      <c r="A1118" s="87" t="s">
        <v>323</v>
      </c>
      <c r="B1118" s="87" t="s">
        <v>271</v>
      </c>
      <c r="C1118" s="87">
        <v>1797.5</v>
      </c>
      <c r="D1118" s="140"/>
      <c r="E1118" s="140"/>
      <c r="F1118" s="140"/>
      <c r="G1118" s="140"/>
      <c r="H1118" s="140"/>
      <c r="I1118" s="140"/>
      <c r="J1118" s="140"/>
      <c r="K1118" s="140"/>
      <c r="L1118" s="141"/>
      <c r="M1118" s="141"/>
      <c r="N1118" s="140"/>
      <c r="O1118" s="140"/>
      <c r="P1118" s="140"/>
      <c r="Q1118" s="140"/>
    </row>
    <row r="1119" spans="1:17">
      <c r="A1119" s="87" t="s">
        <v>323</v>
      </c>
      <c r="B1119" s="87" t="s">
        <v>291</v>
      </c>
      <c r="C1119" s="87">
        <v>1932.5</v>
      </c>
      <c r="D1119" s="140"/>
      <c r="E1119" s="140"/>
      <c r="F1119" s="140"/>
      <c r="G1119" s="140"/>
      <c r="H1119" s="140"/>
      <c r="I1119" s="140"/>
      <c r="J1119" s="140"/>
      <c r="K1119" s="140"/>
      <c r="L1119" s="141"/>
      <c r="M1119" s="141"/>
      <c r="N1119" s="140"/>
      <c r="O1119" s="140"/>
      <c r="P1119" s="140"/>
      <c r="Q1119" s="140"/>
    </row>
    <row r="1120" spans="1:17">
      <c r="A1120" s="87" t="s">
        <v>323</v>
      </c>
      <c r="B1120" s="87" t="s">
        <v>311</v>
      </c>
      <c r="C1120" s="87">
        <v>1977.5</v>
      </c>
      <c r="D1120" s="140"/>
      <c r="E1120" s="140"/>
      <c r="F1120" s="140"/>
      <c r="G1120" s="140"/>
      <c r="H1120" s="140"/>
      <c r="I1120" s="140"/>
      <c r="J1120" s="140"/>
      <c r="K1120" s="140"/>
      <c r="L1120" s="141"/>
      <c r="M1120" s="141"/>
      <c r="N1120" s="140"/>
      <c r="O1120" s="140"/>
      <c r="P1120" s="140"/>
      <c r="Q1120" s="140"/>
    </row>
    <row r="1121" spans="1:17">
      <c r="A1121" s="87" t="s">
        <v>323</v>
      </c>
      <c r="B1121" s="87" t="s">
        <v>331</v>
      </c>
      <c r="C1121" s="87">
        <v>1992.5</v>
      </c>
      <c r="D1121" s="140"/>
      <c r="E1121" s="140"/>
      <c r="F1121" s="140"/>
      <c r="G1121" s="140"/>
      <c r="H1121" s="140"/>
      <c r="I1121" s="140"/>
      <c r="J1121" s="140"/>
      <c r="K1121" s="140"/>
      <c r="L1121" s="141"/>
      <c r="M1121" s="141"/>
      <c r="N1121" s="140"/>
      <c r="O1121" s="140"/>
      <c r="P1121" s="140"/>
      <c r="Q1121" s="140"/>
    </row>
    <row r="1122" spans="1:17">
      <c r="A1122" s="87" t="s">
        <v>157</v>
      </c>
      <c r="B1122" s="87" t="s">
        <v>34</v>
      </c>
      <c r="C1122" s="87">
        <v>1945</v>
      </c>
      <c r="D1122" s="140"/>
      <c r="E1122" s="140"/>
      <c r="F1122" s="140"/>
      <c r="G1122" s="140"/>
      <c r="H1122" s="140"/>
      <c r="I1122" s="140"/>
      <c r="J1122" s="140"/>
      <c r="K1122" s="140"/>
      <c r="L1122" s="140"/>
      <c r="M1122" s="140"/>
      <c r="N1122" s="140"/>
      <c r="O1122" s="140"/>
      <c r="P1122" s="140"/>
      <c r="Q1122" s="140"/>
    </row>
    <row r="1123" spans="1:17">
      <c r="A1123" s="87" t="s">
        <v>157</v>
      </c>
      <c r="B1123" s="87" t="s">
        <v>54</v>
      </c>
      <c r="C1123" s="87">
        <v>647.5</v>
      </c>
      <c r="D1123" s="140"/>
      <c r="E1123" s="140"/>
      <c r="F1123" s="140"/>
      <c r="G1123" s="140"/>
      <c r="H1123" s="140"/>
      <c r="I1123" s="140"/>
      <c r="J1123" s="140"/>
      <c r="K1123" s="140"/>
      <c r="L1123" s="140"/>
      <c r="M1123" s="140"/>
      <c r="N1123" s="140"/>
      <c r="O1123" s="140"/>
      <c r="P1123" s="140"/>
      <c r="Q1123" s="140"/>
    </row>
    <row r="1124" spans="1:17">
      <c r="A1124" s="87" t="s">
        <v>157</v>
      </c>
      <c r="B1124" s="87" t="s">
        <v>74</v>
      </c>
      <c r="C1124" s="87">
        <v>215</v>
      </c>
      <c r="D1124" s="140"/>
      <c r="E1124" s="140"/>
      <c r="F1124" s="140"/>
      <c r="G1124" s="140"/>
      <c r="H1124" s="140"/>
      <c r="I1124" s="140"/>
      <c r="J1124" s="140"/>
      <c r="K1124" s="140"/>
      <c r="L1124" s="140"/>
      <c r="M1124" s="140"/>
      <c r="N1124" s="140"/>
      <c r="O1124" s="140"/>
      <c r="P1124" s="140"/>
      <c r="Q1124" s="140"/>
    </row>
    <row r="1125" spans="1:17">
      <c r="A1125" s="87" t="s">
        <v>157</v>
      </c>
      <c r="B1125" s="87" t="s">
        <v>94</v>
      </c>
      <c r="C1125" s="87">
        <v>72.5</v>
      </c>
      <c r="D1125" s="140"/>
      <c r="E1125" s="140"/>
      <c r="F1125" s="140"/>
      <c r="G1125" s="140"/>
      <c r="H1125" s="140"/>
      <c r="I1125" s="140"/>
      <c r="J1125" s="140"/>
      <c r="K1125" s="140"/>
      <c r="L1125" s="140"/>
      <c r="M1125" s="140"/>
      <c r="N1125" s="140"/>
      <c r="O1125" s="140"/>
      <c r="P1125" s="140"/>
      <c r="Q1125" s="140"/>
    </row>
    <row r="1126" spans="1:17">
      <c r="A1126" s="87" t="s">
        <v>158</v>
      </c>
      <c r="B1126" s="87" t="s">
        <v>114</v>
      </c>
      <c r="C1126" s="87">
        <v>1817.5</v>
      </c>
      <c r="D1126" s="140"/>
      <c r="E1126" s="140"/>
      <c r="F1126" s="140"/>
      <c r="G1126" s="140"/>
      <c r="H1126" s="140"/>
      <c r="I1126" s="140"/>
      <c r="J1126" s="140"/>
      <c r="K1126" s="140"/>
      <c r="L1126" s="140"/>
      <c r="M1126" s="140"/>
      <c r="N1126" s="140"/>
      <c r="O1126" s="140"/>
      <c r="P1126" s="140"/>
      <c r="Q1126" s="140"/>
    </row>
    <row r="1127" spans="1:17">
      <c r="A1127" s="87" t="s">
        <v>158</v>
      </c>
      <c r="B1127" s="87" t="s">
        <v>134</v>
      </c>
      <c r="C1127" s="87">
        <v>605</v>
      </c>
      <c r="D1127" s="140"/>
      <c r="E1127" s="140"/>
      <c r="F1127" s="140"/>
      <c r="G1127" s="140"/>
      <c r="H1127" s="140"/>
      <c r="I1127" s="140"/>
      <c r="J1127" s="140"/>
      <c r="K1127" s="140"/>
      <c r="L1127" s="140"/>
      <c r="M1127" s="140"/>
      <c r="N1127" s="140"/>
      <c r="O1127" s="140"/>
      <c r="P1127" s="140"/>
      <c r="Q1127" s="140"/>
    </row>
    <row r="1128" spans="1:17">
      <c r="A1128" s="87" t="s">
        <v>158</v>
      </c>
      <c r="B1128" s="87" t="s">
        <v>154</v>
      </c>
      <c r="C1128" s="87">
        <v>202.5</v>
      </c>
      <c r="D1128" s="140"/>
      <c r="E1128" s="140"/>
      <c r="F1128" s="140"/>
      <c r="G1128" s="140"/>
      <c r="H1128" s="140"/>
      <c r="I1128" s="140"/>
      <c r="J1128" s="140"/>
      <c r="K1128" s="140"/>
      <c r="L1128" s="140"/>
      <c r="M1128" s="140"/>
      <c r="N1128" s="140"/>
      <c r="O1128" s="140"/>
      <c r="P1128" s="140"/>
      <c r="Q1128" s="140"/>
    </row>
    <row r="1129" spans="1:17">
      <c r="A1129" s="87" t="s">
        <v>158</v>
      </c>
      <c r="B1129" s="87" t="s">
        <v>174</v>
      </c>
      <c r="C1129" s="87">
        <v>67.5</v>
      </c>
      <c r="D1129" s="140"/>
      <c r="E1129" s="140"/>
      <c r="F1129" s="140"/>
      <c r="G1129" s="140"/>
      <c r="H1129" s="140"/>
      <c r="I1129" s="140"/>
      <c r="J1129" s="140"/>
      <c r="K1129" s="140"/>
      <c r="L1129" s="140"/>
      <c r="M1129" s="140"/>
      <c r="N1129" s="140"/>
      <c r="O1129" s="140"/>
      <c r="P1129" s="140"/>
      <c r="Q1129" s="140"/>
    </row>
    <row r="1130" spans="1:17">
      <c r="A1130" s="87" t="s">
        <v>158</v>
      </c>
      <c r="B1130" s="87" t="s">
        <v>194</v>
      </c>
      <c r="C1130" s="87">
        <v>22.5</v>
      </c>
      <c r="D1130" s="140"/>
      <c r="E1130" s="140"/>
      <c r="F1130" s="140"/>
      <c r="G1130" s="140"/>
      <c r="H1130" s="140"/>
      <c r="I1130" s="140"/>
      <c r="J1130" s="140"/>
      <c r="K1130" s="140"/>
      <c r="L1130" s="140"/>
      <c r="M1130" s="140"/>
      <c r="N1130" s="140"/>
      <c r="O1130" s="140"/>
      <c r="P1130" s="140"/>
      <c r="Q1130" s="140"/>
    </row>
    <row r="1131" spans="1:17">
      <c r="A1131" s="87" t="s">
        <v>158</v>
      </c>
      <c r="B1131" s="87" t="s">
        <v>214</v>
      </c>
      <c r="C1131" s="87">
        <v>7.5</v>
      </c>
      <c r="D1131" s="140"/>
      <c r="E1131" s="140"/>
      <c r="F1131" s="140"/>
      <c r="G1131" s="140"/>
      <c r="H1131" s="140"/>
      <c r="I1131" s="140"/>
      <c r="J1131" s="140"/>
      <c r="K1131" s="140"/>
      <c r="L1131" s="140"/>
      <c r="M1131" s="140"/>
      <c r="N1131" s="140"/>
      <c r="O1131" s="140"/>
      <c r="P1131" s="140"/>
      <c r="Q1131" s="140"/>
    </row>
    <row r="1132" spans="1:17">
      <c r="A1132" s="87" t="s">
        <v>160</v>
      </c>
      <c r="B1132" s="87" t="s">
        <v>234</v>
      </c>
      <c r="C1132" s="87">
        <v>1830</v>
      </c>
      <c r="D1132" s="140"/>
      <c r="E1132" s="140"/>
      <c r="F1132" s="140"/>
      <c r="G1132" s="140"/>
      <c r="H1132" s="140"/>
      <c r="I1132" s="140"/>
      <c r="J1132" s="140"/>
      <c r="K1132" s="140"/>
      <c r="L1132" s="140"/>
      <c r="M1132" s="140"/>
      <c r="N1132" s="140"/>
      <c r="O1132" s="140"/>
      <c r="P1132" s="140"/>
      <c r="Q1132" s="140"/>
    </row>
    <row r="1133" spans="1:17">
      <c r="A1133" s="87" t="s">
        <v>160</v>
      </c>
      <c r="B1133" s="87" t="s">
        <v>254</v>
      </c>
      <c r="C1133" s="87">
        <v>610</v>
      </c>
      <c r="D1133" s="140"/>
      <c r="E1133" s="140"/>
      <c r="F1133" s="140"/>
      <c r="G1133" s="140"/>
      <c r="H1133" s="140"/>
      <c r="I1133" s="140"/>
      <c r="J1133" s="140"/>
      <c r="K1133" s="140"/>
      <c r="L1133" s="140"/>
      <c r="M1133" s="140"/>
      <c r="N1133" s="140"/>
      <c r="O1133" s="140"/>
      <c r="P1133" s="140"/>
      <c r="Q1133" s="140"/>
    </row>
    <row r="1134" spans="1:17">
      <c r="A1134" s="87" t="s">
        <v>160</v>
      </c>
      <c r="B1134" s="87" t="s">
        <v>274</v>
      </c>
      <c r="C1134" s="87">
        <v>202.5</v>
      </c>
      <c r="D1134" s="140"/>
      <c r="E1134" s="140"/>
      <c r="F1134" s="140"/>
      <c r="G1134" s="140"/>
      <c r="H1134" s="140"/>
      <c r="I1134" s="140"/>
      <c r="J1134" s="140"/>
      <c r="K1134" s="140"/>
      <c r="L1134" s="140"/>
      <c r="M1134" s="140"/>
      <c r="N1134" s="140"/>
      <c r="O1134" s="140"/>
      <c r="P1134" s="140"/>
      <c r="Q1134" s="140"/>
    </row>
    <row r="1135" spans="1:17">
      <c r="A1135" s="87" t="s">
        <v>160</v>
      </c>
      <c r="B1135" s="87" t="s">
        <v>294</v>
      </c>
      <c r="C1135" s="87">
        <v>67.5</v>
      </c>
      <c r="D1135" s="140"/>
      <c r="E1135" s="140"/>
      <c r="F1135" s="140"/>
      <c r="G1135" s="140"/>
      <c r="H1135" s="140"/>
      <c r="I1135" s="140"/>
      <c r="J1135" s="140"/>
      <c r="K1135" s="140"/>
      <c r="L1135" s="140"/>
      <c r="M1135" s="140"/>
      <c r="N1135" s="140"/>
      <c r="O1135" s="140"/>
      <c r="P1135" s="140"/>
      <c r="Q1135" s="140"/>
    </row>
    <row r="1136" spans="1:17">
      <c r="A1136" s="87" t="s">
        <v>160</v>
      </c>
      <c r="B1136" s="87" t="s">
        <v>314</v>
      </c>
      <c r="C1136" s="87">
        <v>22.5</v>
      </c>
      <c r="D1136" s="140"/>
      <c r="E1136" s="140"/>
      <c r="F1136" s="140"/>
      <c r="G1136" s="140"/>
      <c r="H1136" s="140"/>
      <c r="I1136" s="140"/>
      <c r="J1136" s="140"/>
      <c r="K1136" s="140"/>
      <c r="L1136" s="140"/>
      <c r="M1136" s="140"/>
      <c r="N1136" s="140"/>
      <c r="O1136" s="140"/>
      <c r="P1136" s="140"/>
      <c r="Q1136" s="140"/>
    </row>
    <row r="1137" spans="1:17">
      <c r="A1137" s="87" t="s">
        <v>160</v>
      </c>
      <c r="B1137" s="87" t="s">
        <v>334</v>
      </c>
      <c r="C1137" s="87">
        <v>7.5</v>
      </c>
      <c r="D1137" s="140"/>
      <c r="E1137" s="140"/>
      <c r="F1137" s="140"/>
      <c r="G1137" s="140"/>
      <c r="H1137" s="140"/>
      <c r="I1137" s="140"/>
      <c r="J1137" s="140"/>
      <c r="K1137" s="140"/>
      <c r="L1137" s="140"/>
      <c r="M1137" s="140"/>
      <c r="N1137" s="140"/>
      <c r="O1137" s="140"/>
      <c r="P1137" s="140"/>
      <c r="Q1137" s="140"/>
    </row>
    <row r="1138" spans="1:17">
      <c r="A1138" s="87" t="s">
        <v>157</v>
      </c>
      <c r="B1138" s="87" t="s">
        <v>35</v>
      </c>
      <c r="C1138" s="87">
        <v>1945</v>
      </c>
      <c r="D1138" s="140"/>
      <c r="E1138" s="140"/>
      <c r="F1138" s="140"/>
      <c r="G1138" s="140"/>
      <c r="H1138" s="140"/>
      <c r="I1138" s="140"/>
      <c r="J1138" s="140"/>
      <c r="K1138" s="140"/>
      <c r="L1138" s="140"/>
      <c r="M1138" s="140"/>
      <c r="N1138" s="140"/>
      <c r="O1138" s="140"/>
      <c r="P1138" s="140"/>
      <c r="Q1138" s="140"/>
    </row>
    <row r="1139" spans="1:17">
      <c r="A1139" s="87" t="s">
        <v>157</v>
      </c>
      <c r="B1139" s="87" t="s">
        <v>55</v>
      </c>
      <c r="C1139" s="87">
        <v>647.5</v>
      </c>
      <c r="D1139" s="140"/>
      <c r="E1139" s="140"/>
      <c r="F1139" s="140"/>
      <c r="G1139" s="140"/>
      <c r="H1139" s="140"/>
      <c r="I1139" s="140"/>
      <c r="J1139" s="140"/>
      <c r="K1139" s="140"/>
      <c r="L1139" s="140"/>
      <c r="M1139" s="140"/>
      <c r="N1139" s="140"/>
      <c r="O1139" s="140"/>
      <c r="P1139" s="140"/>
      <c r="Q1139" s="140"/>
    </row>
    <row r="1140" spans="1:17">
      <c r="A1140" s="87" t="s">
        <v>157</v>
      </c>
      <c r="B1140" s="87" t="s">
        <v>75</v>
      </c>
      <c r="C1140" s="87">
        <v>215</v>
      </c>
      <c r="D1140" s="140"/>
      <c r="E1140" s="140"/>
      <c r="F1140" s="140"/>
      <c r="G1140" s="140"/>
      <c r="H1140" s="140"/>
      <c r="I1140" s="140"/>
      <c r="J1140" s="140"/>
      <c r="K1140" s="140"/>
      <c r="L1140" s="140"/>
      <c r="M1140" s="140"/>
      <c r="N1140" s="140"/>
      <c r="O1140" s="140"/>
      <c r="P1140" s="140"/>
      <c r="Q1140" s="140"/>
    </row>
    <row r="1141" spans="1:17">
      <c r="A1141" s="87" t="s">
        <v>157</v>
      </c>
      <c r="B1141" s="87" t="s">
        <v>95</v>
      </c>
      <c r="C1141" s="87">
        <v>72.5</v>
      </c>
      <c r="D1141" s="140"/>
      <c r="E1141" s="140"/>
      <c r="F1141" s="140"/>
      <c r="G1141" s="140"/>
      <c r="H1141" s="140"/>
      <c r="I1141" s="140"/>
      <c r="J1141" s="140"/>
      <c r="K1141" s="140"/>
      <c r="L1141" s="140"/>
      <c r="M1141" s="140"/>
      <c r="N1141" s="140"/>
      <c r="O1141" s="140"/>
      <c r="P1141" s="140"/>
      <c r="Q1141" s="140"/>
    </row>
    <row r="1142" spans="1:17">
      <c r="A1142" s="87" t="s">
        <v>159</v>
      </c>
      <c r="B1142" s="87" t="s">
        <v>115</v>
      </c>
      <c r="C1142" s="87">
        <v>1817.5</v>
      </c>
      <c r="D1142" s="140"/>
      <c r="E1142" s="140"/>
      <c r="F1142" s="140"/>
      <c r="G1142" s="140"/>
      <c r="H1142" s="140"/>
      <c r="I1142" s="140"/>
      <c r="J1142" s="140"/>
      <c r="K1142" s="140"/>
      <c r="L1142" s="140"/>
      <c r="M1142" s="140"/>
      <c r="N1142" s="140"/>
      <c r="O1142" s="140"/>
      <c r="P1142" s="140"/>
      <c r="Q1142" s="140"/>
    </row>
    <row r="1143" spans="1:17">
      <c r="A1143" s="87" t="s">
        <v>159</v>
      </c>
      <c r="B1143" s="87" t="s">
        <v>135</v>
      </c>
      <c r="C1143" s="87">
        <v>605</v>
      </c>
      <c r="D1143" s="140"/>
      <c r="E1143" s="140"/>
      <c r="F1143" s="140"/>
      <c r="G1143" s="140"/>
      <c r="H1143" s="140"/>
      <c r="I1143" s="140"/>
      <c r="J1143" s="140"/>
      <c r="K1143" s="140"/>
      <c r="L1143" s="140"/>
      <c r="M1143" s="140"/>
      <c r="N1143" s="140"/>
      <c r="O1143" s="140"/>
      <c r="P1143" s="140"/>
      <c r="Q1143" s="140"/>
    </row>
    <row r="1144" spans="1:17">
      <c r="A1144" s="87" t="s">
        <v>159</v>
      </c>
      <c r="B1144" s="87" t="s">
        <v>155</v>
      </c>
      <c r="C1144" s="87">
        <v>202.5</v>
      </c>
      <c r="D1144" s="140"/>
      <c r="E1144" s="140"/>
      <c r="F1144" s="140"/>
      <c r="G1144" s="140"/>
      <c r="H1144" s="140"/>
      <c r="I1144" s="140"/>
      <c r="J1144" s="140"/>
      <c r="K1144" s="140"/>
      <c r="L1144" s="140"/>
      <c r="M1144" s="140"/>
      <c r="N1144" s="140"/>
      <c r="O1144" s="140"/>
      <c r="P1144" s="140"/>
      <c r="Q1144" s="140"/>
    </row>
    <row r="1145" spans="1:17">
      <c r="A1145" s="87" t="s">
        <v>159</v>
      </c>
      <c r="B1145" s="87" t="s">
        <v>175</v>
      </c>
      <c r="C1145" s="87">
        <v>67.5</v>
      </c>
      <c r="D1145" s="140"/>
      <c r="E1145" s="140"/>
      <c r="F1145" s="140"/>
      <c r="G1145" s="140"/>
      <c r="H1145" s="140"/>
      <c r="I1145" s="140"/>
      <c r="J1145" s="140"/>
      <c r="K1145" s="140"/>
      <c r="L1145" s="140"/>
      <c r="M1145" s="140"/>
      <c r="N1145" s="140"/>
      <c r="O1145" s="140"/>
      <c r="P1145" s="140"/>
      <c r="Q1145" s="140"/>
    </row>
    <row r="1146" spans="1:17">
      <c r="A1146" s="87" t="s">
        <v>159</v>
      </c>
      <c r="B1146" s="87" t="s">
        <v>195</v>
      </c>
      <c r="C1146" s="87">
        <v>22.5</v>
      </c>
      <c r="D1146" s="140"/>
      <c r="E1146" s="140"/>
      <c r="F1146" s="140"/>
      <c r="G1146" s="140"/>
      <c r="H1146" s="140"/>
      <c r="I1146" s="140"/>
      <c r="J1146" s="140"/>
      <c r="K1146" s="140"/>
      <c r="L1146" s="140"/>
      <c r="M1146" s="140"/>
      <c r="N1146" s="140"/>
      <c r="O1146" s="140"/>
      <c r="P1146" s="140"/>
      <c r="Q1146" s="140"/>
    </row>
    <row r="1147" spans="1:17">
      <c r="A1147" s="87" t="s">
        <v>159</v>
      </c>
      <c r="B1147" s="87" t="s">
        <v>215</v>
      </c>
      <c r="C1147" s="87">
        <v>7.5</v>
      </c>
      <c r="D1147" s="140"/>
      <c r="E1147" s="140"/>
      <c r="F1147" s="140"/>
      <c r="G1147" s="140"/>
      <c r="H1147" s="140"/>
      <c r="I1147" s="140"/>
      <c r="J1147" s="140"/>
      <c r="K1147" s="140"/>
      <c r="L1147" s="140"/>
      <c r="M1147" s="140"/>
      <c r="N1147" s="140"/>
      <c r="O1147" s="140"/>
      <c r="P1147" s="140"/>
      <c r="Q1147" s="140"/>
    </row>
    <row r="1148" spans="1:17">
      <c r="A1148" s="87" t="s">
        <v>161</v>
      </c>
      <c r="B1148" s="87" t="s">
        <v>235</v>
      </c>
      <c r="C1148" s="87">
        <v>1830</v>
      </c>
      <c r="D1148" s="140"/>
      <c r="E1148" s="140"/>
      <c r="F1148" s="140"/>
      <c r="G1148" s="140"/>
      <c r="H1148" s="140"/>
      <c r="I1148" s="140"/>
      <c r="J1148" s="140"/>
      <c r="K1148" s="140"/>
      <c r="L1148" s="140"/>
      <c r="M1148" s="140"/>
      <c r="N1148" s="140"/>
      <c r="O1148" s="140"/>
      <c r="P1148" s="140"/>
      <c r="Q1148" s="140"/>
    </row>
    <row r="1149" spans="1:17">
      <c r="A1149" s="87" t="s">
        <v>161</v>
      </c>
      <c r="B1149" s="87" t="s">
        <v>255</v>
      </c>
      <c r="C1149" s="87">
        <v>610</v>
      </c>
      <c r="D1149" s="140"/>
      <c r="E1149" s="140"/>
      <c r="F1149" s="140"/>
      <c r="G1149" s="140"/>
      <c r="H1149" s="140"/>
      <c r="I1149" s="140"/>
      <c r="J1149" s="140"/>
      <c r="K1149" s="140"/>
      <c r="L1149" s="140"/>
      <c r="M1149" s="140"/>
      <c r="N1149" s="140"/>
      <c r="O1149" s="140"/>
      <c r="P1149" s="140"/>
      <c r="Q1149" s="140"/>
    </row>
    <row r="1150" spans="1:17">
      <c r="A1150" s="87" t="s">
        <v>161</v>
      </c>
      <c r="B1150" s="87" t="s">
        <v>275</v>
      </c>
      <c r="C1150" s="87">
        <v>202.5</v>
      </c>
      <c r="D1150" s="140"/>
      <c r="E1150" s="140"/>
      <c r="F1150" s="140"/>
      <c r="G1150" s="140"/>
      <c r="H1150" s="140"/>
      <c r="I1150" s="140"/>
      <c r="J1150" s="140"/>
      <c r="K1150" s="140"/>
      <c r="L1150" s="140"/>
      <c r="M1150" s="140"/>
      <c r="N1150" s="140"/>
      <c r="O1150" s="140"/>
      <c r="P1150" s="140"/>
      <c r="Q1150" s="140"/>
    </row>
    <row r="1151" spans="1:17">
      <c r="A1151" s="87" t="s">
        <v>161</v>
      </c>
      <c r="B1151" s="87" t="s">
        <v>295</v>
      </c>
      <c r="C1151" s="87">
        <v>67.5</v>
      </c>
      <c r="D1151" s="140"/>
      <c r="E1151" s="140"/>
      <c r="F1151" s="140"/>
      <c r="G1151" s="140"/>
      <c r="H1151" s="140"/>
      <c r="I1151" s="140"/>
      <c r="J1151" s="140"/>
      <c r="K1151" s="140"/>
      <c r="L1151" s="140"/>
      <c r="M1151" s="140"/>
      <c r="N1151" s="140"/>
      <c r="O1151" s="140"/>
      <c r="P1151" s="140"/>
      <c r="Q1151" s="140"/>
    </row>
    <row r="1152" spans="1:17">
      <c r="A1152" s="87" t="s">
        <v>161</v>
      </c>
      <c r="B1152" s="87" t="s">
        <v>315</v>
      </c>
      <c r="C1152" s="87">
        <v>22.5</v>
      </c>
      <c r="D1152" s="140"/>
      <c r="E1152" s="140"/>
      <c r="F1152" s="140"/>
      <c r="G1152" s="140"/>
      <c r="H1152" s="140"/>
      <c r="I1152" s="140"/>
      <c r="J1152" s="140"/>
      <c r="K1152" s="140"/>
      <c r="L1152" s="140"/>
      <c r="M1152" s="140"/>
      <c r="N1152" s="140"/>
      <c r="O1152" s="140"/>
      <c r="P1152" s="140"/>
      <c r="Q1152" s="140"/>
    </row>
    <row r="1153" spans="1:17">
      <c r="A1153" s="87" t="s">
        <v>161</v>
      </c>
      <c r="B1153" s="87" t="s">
        <v>335</v>
      </c>
      <c r="C1153" s="87">
        <v>7.5</v>
      </c>
      <c r="D1153" s="140"/>
      <c r="E1153" s="140"/>
      <c r="F1153" s="140"/>
      <c r="G1153" s="140"/>
      <c r="H1153" s="140"/>
      <c r="I1153" s="140"/>
      <c r="J1153" s="140"/>
      <c r="K1153" s="140"/>
      <c r="L1153" s="140"/>
      <c r="M1153" s="140"/>
      <c r="N1153" s="140"/>
      <c r="O1153" s="140"/>
      <c r="P1153" s="140"/>
      <c r="Q1153" s="140"/>
    </row>
    <row r="1154" spans="1:17">
      <c r="A1154" s="87" t="s">
        <v>324</v>
      </c>
      <c r="B1154" s="87" t="s">
        <v>34</v>
      </c>
      <c r="C1154" s="87">
        <v>1055</v>
      </c>
      <c r="D1154" s="140"/>
      <c r="E1154" s="140"/>
      <c r="F1154" s="140"/>
      <c r="G1154" s="140"/>
      <c r="H1154" s="140"/>
      <c r="I1154" s="140"/>
      <c r="J1154" s="140"/>
      <c r="K1154" s="140"/>
      <c r="L1154" s="141"/>
      <c r="M1154" s="141"/>
      <c r="N1154" s="140"/>
      <c r="O1154" s="140"/>
      <c r="P1154" s="140"/>
      <c r="Q1154" s="140"/>
    </row>
    <row r="1155" spans="1:17">
      <c r="A1155" s="87" t="s">
        <v>324</v>
      </c>
      <c r="B1155" s="87" t="s">
        <v>54</v>
      </c>
      <c r="C1155" s="87">
        <v>2352.5</v>
      </c>
      <c r="D1155" s="140"/>
      <c r="E1155" s="140"/>
      <c r="F1155" s="140"/>
      <c r="G1155" s="140"/>
      <c r="H1155" s="140"/>
      <c r="I1155" s="140"/>
      <c r="J1155" s="140"/>
      <c r="K1155" s="140"/>
      <c r="L1155" s="141"/>
      <c r="M1155" s="141"/>
      <c r="N1155" s="140"/>
      <c r="O1155" s="140"/>
      <c r="P1155" s="140"/>
      <c r="Q1155" s="140"/>
    </row>
    <row r="1156" spans="1:17">
      <c r="A1156" s="87" t="s">
        <v>324</v>
      </c>
      <c r="B1156" s="87" t="s">
        <v>74</v>
      </c>
      <c r="C1156" s="87">
        <v>2785</v>
      </c>
      <c r="D1156" s="140"/>
      <c r="E1156" s="140"/>
      <c r="F1156" s="140"/>
      <c r="G1156" s="140"/>
      <c r="H1156" s="140"/>
      <c r="I1156" s="140"/>
      <c r="J1156" s="140"/>
      <c r="K1156" s="140"/>
      <c r="L1156" s="141"/>
      <c r="M1156" s="141"/>
      <c r="N1156" s="140"/>
      <c r="O1156" s="140"/>
      <c r="P1156" s="140"/>
      <c r="Q1156" s="140"/>
    </row>
    <row r="1157" spans="1:17">
      <c r="A1157" s="87" t="s">
        <v>324</v>
      </c>
      <c r="B1157" s="87" t="s">
        <v>94</v>
      </c>
      <c r="C1157" s="87">
        <v>2927.5</v>
      </c>
      <c r="D1157" s="140"/>
      <c r="E1157" s="140"/>
      <c r="F1157" s="140"/>
      <c r="G1157" s="140"/>
      <c r="H1157" s="140"/>
      <c r="I1157" s="140"/>
      <c r="J1157" s="140"/>
      <c r="K1157" s="140"/>
      <c r="L1157" s="141"/>
      <c r="M1157" s="141"/>
      <c r="N1157" s="140"/>
      <c r="O1157" s="140"/>
      <c r="P1157" s="140"/>
      <c r="Q1157" s="140"/>
    </row>
    <row r="1158" spans="1:17">
      <c r="A1158" s="87" t="s">
        <v>324</v>
      </c>
      <c r="B1158" s="87" t="s">
        <v>114</v>
      </c>
      <c r="C1158" s="87">
        <v>1182.5</v>
      </c>
      <c r="D1158" s="140"/>
      <c r="E1158" s="140"/>
      <c r="F1158" s="140"/>
      <c r="G1158" s="140"/>
      <c r="H1158" s="140"/>
      <c r="I1158" s="140"/>
      <c r="J1158" s="140"/>
      <c r="K1158" s="140"/>
      <c r="L1158" s="141"/>
      <c r="M1158" s="141"/>
      <c r="N1158" s="140"/>
      <c r="O1158" s="140"/>
      <c r="P1158" s="140"/>
      <c r="Q1158" s="140"/>
    </row>
    <row r="1159" spans="1:17">
      <c r="A1159" s="87" t="s">
        <v>324</v>
      </c>
      <c r="B1159" s="87" t="s">
        <v>134</v>
      </c>
      <c r="C1159" s="87">
        <v>2395</v>
      </c>
      <c r="D1159" s="140"/>
      <c r="E1159" s="140"/>
      <c r="F1159" s="140"/>
      <c r="G1159" s="140"/>
      <c r="H1159" s="140"/>
      <c r="I1159" s="140"/>
      <c r="J1159" s="140"/>
      <c r="K1159" s="140"/>
      <c r="L1159" s="141"/>
      <c r="M1159" s="141"/>
      <c r="N1159" s="140"/>
      <c r="O1159" s="140"/>
      <c r="P1159" s="140"/>
      <c r="Q1159" s="140"/>
    </row>
    <row r="1160" spans="1:17">
      <c r="A1160" s="87" t="s">
        <v>324</v>
      </c>
      <c r="B1160" s="87" t="s">
        <v>154</v>
      </c>
      <c r="C1160" s="87">
        <v>2797.5</v>
      </c>
      <c r="D1160" s="140"/>
      <c r="E1160" s="140"/>
      <c r="F1160" s="140"/>
      <c r="G1160" s="140"/>
      <c r="H1160" s="140"/>
      <c r="I1160" s="140"/>
      <c r="J1160" s="140"/>
      <c r="K1160" s="140"/>
      <c r="L1160" s="141"/>
      <c r="M1160" s="141"/>
      <c r="N1160" s="140"/>
      <c r="O1160" s="140"/>
      <c r="P1160" s="140"/>
      <c r="Q1160" s="140"/>
    </row>
    <row r="1161" spans="1:17">
      <c r="A1161" s="87" t="s">
        <v>324</v>
      </c>
      <c r="B1161" s="87" t="s">
        <v>174</v>
      </c>
      <c r="C1161" s="87">
        <v>2932.5</v>
      </c>
      <c r="D1161" s="140"/>
      <c r="E1161" s="140"/>
      <c r="F1161" s="140"/>
      <c r="G1161" s="140"/>
      <c r="H1161" s="140"/>
      <c r="I1161" s="140"/>
      <c r="J1161" s="140"/>
      <c r="K1161" s="140"/>
      <c r="L1161" s="141"/>
      <c r="M1161" s="141"/>
      <c r="N1161" s="140"/>
      <c r="O1161" s="140"/>
      <c r="P1161" s="140"/>
      <c r="Q1161" s="140"/>
    </row>
    <row r="1162" spans="1:17">
      <c r="A1162" s="87" t="s">
        <v>324</v>
      </c>
      <c r="B1162" s="87" t="s">
        <v>194</v>
      </c>
      <c r="C1162" s="87">
        <v>2977.5</v>
      </c>
      <c r="D1162" s="140"/>
      <c r="E1162" s="140"/>
      <c r="F1162" s="140"/>
      <c r="G1162" s="140"/>
      <c r="H1162" s="140"/>
      <c r="I1162" s="140"/>
      <c r="J1162" s="140"/>
      <c r="K1162" s="140"/>
      <c r="L1162" s="141"/>
      <c r="M1162" s="141"/>
      <c r="N1162" s="140"/>
      <c r="O1162" s="140"/>
      <c r="P1162" s="140"/>
      <c r="Q1162" s="140"/>
    </row>
    <row r="1163" spans="1:17">
      <c r="A1163" s="87" t="s">
        <v>324</v>
      </c>
      <c r="B1163" s="87" t="s">
        <v>214</v>
      </c>
      <c r="C1163" s="87">
        <v>2992.5</v>
      </c>
      <c r="D1163" s="140"/>
      <c r="E1163" s="140"/>
      <c r="F1163" s="140"/>
      <c r="G1163" s="140"/>
      <c r="H1163" s="140"/>
      <c r="I1163" s="140"/>
      <c r="J1163" s="140"/>
      <c r="K1163" s="140"/>
      <c r="L1163" s="141"/>
      <c r="M1163" s="141"/>
      <c r="N1163" s="140"/>
      <c r="O1163" s="140"/>
      <c r="P1163" s="140"/>
      <c r="Q1163" s="140"/>
    </row>
    <row r="1164" spans="1:17">
      <c r="A1164" s="87" t="s">
        <v>324</v>
      </c>
      <c r="B1164" s="87" t="s">
        <v>234</v>
      </c>
      <c r="C1164" s="87">
        <v>1170</v>
      </c>
      <c r="D1164" s="140"/>
      <c r="E1164" s="140"/>
      <c r="F1164" s="140"/>
      <c r="G1164" s="140"/>
      <c r="H1164" s="140"/>
      <c r="I1164" s="140"/>
      <c r="J1164" s="140"/>
      <c r="K1164" s="140"/>
      <c r="L1164" s="141"/>
      <c r="M1164" s="141"/>
      <c r="N1164" s="140"/>
      <c r="O1164" s="140"/>
      <c r="P1164" s="140"/>
      <c r="Q1164" s="140"/>
    </row>
    <row r="1165" spans="1:17">
      <c r="A1165" s="87" t="s">
        <v>324</v>
      </c>
      <c r="B1165" s="87" t="s">
        <v>254</v>
      </c>
      <c r="C1165" s="87">
        <v>2390</v>
      </c>
      <c r="D1165" s="140"/>
      <c r="E1165" s="140"/>
      <c r="F1165" s="140"/>
      <c r="G1165" s="140"/>
      <c r="H1165" s="140"/>
      <c r="I1165" s="140"/>
      <c r="J1165" s="140"/>
      <c r="K1165" s="140"/>
      <c r="L1165" s="141"/>
      <c r="M1165" s="141"/>
      <c r="N1165" s="140"/>
      <c r="O1165" s="140"/>
      <c r="P1165" s="140"/>
      <c r="Q1165" s="140"/>
    </row>
    <row r="1166" spans="1:17">
      <c r="A1166" s="87" t="s">
        <v>324</v>
      </c>
      <c r="B1166" s="87" t="s">
        <v>274</v>
      </c>
      <c r="C1166" s="87">
        <v>2797.5</v>
      </c>
      <c r="D1166" s="140"/>
      <c r="E1166" s="140"/>
      <c r="F1166" s="140"/>
      <c r="G1166" s="140"/>
      <c r="H1166" s="140"/>
      <c r="I1166" s="140"/>
      <c r="J1166" s="140"/>
      <c r="K1166" s="140"/>
      <c r="L1166" s="141"/>
      <c r="M1166" s="141"/>
      <c r="N1166" s="140"/>
      <c r="O1166" s="140"/>
      <c r="P1166" s="140"/>
      <c r="Q1166" s="140"/>
    </row>
    <row r="1167" spans="1:17">
      <c r="A1167" s="87" t="s">
        <v>324</v>
      </c>
      <c r="B1167" s="87" t="s">
        <v>294</v>
      </c>
      <c r="C1167" s="87">
        <v>2932.5</v>
      </c>
      <c r="D1167" s="140"/>
      <c r="E1167" s="140"/>
      <c r="F1167" s="140"/>
      <c r="G1167" s="140"/>
      <c r="H1167" s="140"/>
      <c r="I1167" s="140"/>
      <c r="J1167" s="140"/>
      <c r="K1167" s="140"/>
      <c r="L1167" s="141"/>
      <c r="M1167" s="141"/>
      <c r="N1167" s="140"/>
      <c r="O1167" s="140"/>
      <c r="P1167" s="140"/>
      <c r="Q1167" s="140"/>
    </row>
    <row r="1168" spans="1:17">
      <c r="A1168" s="87" t="s">
        <v>324</v>
      </c>
      <c r="B1168" s="87" t="s">
        <v>314</v>
      </c>
      <c r="C1168" s="87">
        <v>2977.5</v>
      </c>
      <c r="D1168" s="140"/>
      <c r="E1168" s="140"/>
      <c r="F1168" s="140"/>
      <c r="G1168" s="140"/>
      <c r="H1168" s="140"/>
      <c r="I1168" s="140"/>
      <c r="J1168" s="140"/>
      <c r="K1168" s="140"/>
      <c r="L1168" s="141"/>
      <c r="M1168" s="141"/>
      <c r="N1168" s="140"/>
      <c r="O1168" s="140"/>
      <c r="P1168" s="140"/>
      <c r="Q1168" s="140"/>
    </row>
    <row r="1169" spans="1:17">
      <c r="A1169" s="87" t="s">
        <v>324</v>
      </c>
      <c r="B1169" s="87" t="s">
        <v>334</v>
      </c>
      <c r="C1169" s="87">
        <v>2992.5</v>
      </c>
      <c r="D1169" s="140"/>
      <c r="E1169" s="140"/>
      <c r="F1169" s="140"/>
      <c r="G1169" s="140"/>
      <c r="H1169" s="140"/>
      <c r="I1169" s="140"/>
      <c r="J1169" s="140"/>
      <c r="K1169" s="140"/>
      <c r="L1169" s="141"/>
      <c r="M1169" s="141"/>
      <c r="N1169" s="140"/>
      <c r="O1169" s="140"/>
      <c r="P1169" s="140"/>
      <c r="Q1169" s="140"/>
    </row>
    <row r="1170" spans="1:17">
      <c r="A1170" s="87" t="s">
        <v>324</v>
      </c>
      <c r="B1170" s="87" t="s">
        <v>35</v>
      </c>
      <c r="C1170" s="87">
        <v>1055</v>
      </c>
      <c r="D1170" s="140"/>
      <c r="E1170" s="140"/>
      <c r="F1170" s="140"/>
      <c r="G1170" s="140"/>
      <c r="H1170" s="140"/>
      <c r="I1170" s="140"/>
      <c r="J1170" s="140"/>
      <c r="K1170" s="140"/>
      <c r="L1170" s="141"/>
      <c r="M1170" s="141"/>
      <c r="N1170" s="140"/>
      <c r="O1170" s="140"/>
      <c r="P1170" s="140"/>
      <c r="Q1170" s="140"/>
    </row>
    <row r="1171" spans="1:17">
      <c r="A1171" s="87" t="s">
        <v>324</v>
      </c>
      <c r="B1171" s="87" t="s">
        <v>55</v>
      </c>
      <c r="C1171" s="87">
        <v>2352.5</v>
      </c>
      <c r="D1171" s="140"/>
      <c r="E1171" s="140"/>
      <c r="F1171" s="140"/>
      <c r="G1171" s="140"/>
      <c r="H1171" s="140"/>
      <c r="I1171" s="140"/>
      <c r="J1171" s="140"/>
      <c r="K1171" s="140"/>
      <c r="L1171" s="141"/>
      <c r="M1171" s="141"/>
      <c r="N1171" s="140"/>
      <c r="O1171" s="140"/>
      <c r="P1171" s="140"/>
      <c r="Q1171" s="140"/>
    </row>
    <row r="1172" spans="1:17">
      <c r="A1172" s="87" t="s">
        <v>324</v>
      </c>
      <c r="B1172" s="87" t="s">
        <v>75</v>
      </c>
      <c r="C1172" s="87">
        <v>2785</v>
      </c>
      <c r="D1172" s="140"/>
      <c r="E1172" s="140"/>
      <c r="F1172" s="140"/>
      <c r="G1172" s="140"/>
      <c r="H1172" s="140"/>
      <c r="I1172" s="140"/>
      <c r="J1172" s="140"/>
      <c r="K1172" s="140"/>
      <c r="L1172" s="141"/>
      <c r="M1172" s="141"/>
      <c r="N1172" s="140"/>
      <c r="O1172" s="140"/>
      <c r="P1172" s="140"/>
      <c r="Q1172" s="140"/>
    </row>
    <row r="1173" spans="1:17">
      <c r="A1173" s="87" t="s">
        <v>325</v>
      </c>
      <c r="B1173" s="87" t="s">
        <v>95</v>
      </c>
      <c r="C1173" s="87">
        <v>2927.5</v>
      </c>
      <c r="D1173" s="140"/>
      <c r="E1173" s="140"/>
      <c r="F1173" s="140"/>
      <c r="G1173" s="140"/>
      <c r="H1173" s="140"/>
      <c r="I1173" s="140"/>
      <c r="J1173" s="140"/>
      <c r="K1173" s="140"/>
      <c r="L1173" s="141"/>
      <c r="M1173" s="141"/>
      <c r="N1173" s="140"/>
      <c r="O1173" s="140"/>
      <c r="P1173" s="140"/>
      <c r="Q1173" s="140"/>
    </row>
    <row r="1174" spans="1:17">
      <c r="A1174" s="87" t="s">
        <v>325</v>
      </c>
      <c r="B1174" s="87" t="s">
        <v>115</v>
      </c>
      <c r="C1174" s="87">
        <v>1182.5</v>
      </c>
      <c r="D1174" s="140"/>
      <c r="E1174" s="140"/>
      <c r="F1174" s="140"/>
      <c r="G1174" s="140"/>
      <c r="H1174" s="140"/>
      <c r="I1174" s="140"/>
      <c r="J1174" s="140"/>
      <c r="K1174" s="140"/>
      <c r="L1174" s="141"/>
      <c r="M1174" s="141"/>
      <c r="N1174" s="140"/>
      <c r="O1174" s="140"/>
      <c r="P1174" s="140"/>
      <c r="Q1174" s="140"/>
    </row>
    <row r="1175" spans="1:17">
      <c r="A1175" s="87" t="s">
        <v>325</v>
      </c>
      <c r="B1175" s="87" t="s">
        <v>135</v>
      </c>
      <c r="C1175" s="87">
        <v>2395</v>
      </c>
      <c r="D1175" s="140"/>
      <c r="E1175" s="140"/>
      <c r="F1175" s="140"/>
      <c r="G1175" s="140"/>
      <c r="H1175" s="140"/>
      <c r="I1175" s="140"/>
      <c r="J1175" s="140"/>
      <c r="K1175" s="140"/>
      <c r="L1175" s="141"/>
      <c r="M1175" s="141"/>
      <c r="N1175" s="140"/>
      <c r="O1175" s="140"/>
      <c r="P1175" s="140"/>
      <c r="Q1175" s="140"/>
    </row>
    <row r="1176" spans="1:17">
      <c r="A1176" s="87" t="s">
        <v>325</v>
      </c>
      <c r="B1176" s="87" t="s">
        <v>155</v>
      </c>
      <c r="C1176" s="87">
        <v>2797.5</v>
      </c>
      <c r="D1176" s="140"/>
      <c r="E1176" s="140"/>
      <c r="F1176" s="140"/>
      <c r="G1176" s="140"/>
      <c r="H1176" s="140"/>
      <c r="I1176" s="140"/>
      <c r="J1176" s="140"/>
      <c r="K1176" s="140"/>
      <c r="L1176" s="141"/>
      <c r="M1176" s="141"/>
      <c r="N1176" s="140"/>
      <c r="O1176" s="140"/>
      <c r="P1176" s="140"/>
      <c r="Q1176" s="140"/>
    </row>
    <row r="1177" spans="1:17">
      <c r="A1177" s="87" t="s">
        <v>325</v>
      </c>
      <c r="B1177" s="87" t="s">
        <v>175</v>
      </c>
      <c r="C1177" s="87">
        <v>2932.5</v>
      </c>
      <c r="D1177" s="140"/>
      <c r="E1177" s="140"/>
      <c r="F1177" s="140"/>
      <c r="G1177" s="140"/>
      <c r="H1177" s="140"/>
      <c r="I1177" s="140"/>
      <c r="J1177" s="140"/>
      <c r="K1177" s="140"/>
      <c r="L1177" s="141"/>
      <c r="M1177" s="141"/>
      <c r="N1177" s="140"/>
      <c r="O1177" s="140"/>
      <c r="P1177" s="140"/>
      <c r="Q1177" s="140"/>
    </row>
    <row r="1178" spans="1:17">
      <c r="A1178" s="87" t="s">
        <v>325</v>
      </c>
      <c r="B1178" s="87" t="s">
        <v>195</v>
      </c>
      <c r="C1178" s="87">
        <v>2977.5</v>
      </c>
      <c r="D1178" s="140"/>
      <c r="E1178" s="140"/>
      <c r="F1178" s="140"/>
      <c r="G1178" s="140"/>
      <c r="H1178" s="140"/>
      <c r="I1178" s="140"/>
      <c r="J1178" s="140"/>
      <c r="K1178" s="140"/>
      <c r="L1178" s="141"/>
      <c r="M1178" s="141"/>
      <c r="N1178" s="140"/>
      <c r="O1178" s="140"/>
      <c r="P1178" s="140"/>
      <c r="Q1178" s="140"/>
    </row>
    <row r="1179" spans="1:17">
      <c r="A1179" s="87" t="s">
        <v>325</v>
      </c>
      <c r="B1179" s="87" t="s">
        <v>215</v>
      </c>
      <c r="C1179" s="87">
        <v>2992.5</v>
      </c>
      <c r="D1179" s="140"/>
      <c r="E1179" s="140"/>
      <c r="F1179" s="140"/>
      <c r="G1179" s="140"/>
      <c r="H1179" s="140"/>
      <c r="I1179" s="140"/>
      <c r="J1179" s="140"/>
      <c r="K1179" s="140"/>
      <c r="L1179" s="141"/>
      <c r="M1179" s="141"/>
      <c r="N1179" s="140"/>
      <c r="O1179" s="140"/>
      <c r="P1179" s="140"/>
      <c r="Q1179" s="140"/>
    </row>
    <row r="1180" spans="1:17">
      <c r="A1180" s="87" t="s">
        <v>325</v>
      </c>
      <c r="B1180" s="87" t="s">
        <v>235</v>
      </c>
      <c r="C1180" s="87">
        <v>1170</v>
      </c>
      <c r="D1180" s="140"/>
      <c r="E1180" s="140"/>
      <c r="F1180" s="140"/>
      <c r="G1180" s="140"/>
      <c r="H1180" s="140"/>
      <c r="I1180" s="140"/>
      <c r="J1180" s="140"/>
      <c r="K1180" s="140"/>
      <c r="L1180" s="141"/>
      <c r="M1180" s="141"/>
      <c r="N1180" s="140"/>
      <c r="O1180" s="140"/>
      <c r="P1180" s="140"/>
      <c r="Q1180" s="140"/>
    </row>
    <row r="1181" spans="1:17">
      <c r="A1181" s="87" t="s">
        <v>325</v>
      </c>
      <c r="B1181" s="87" t="s">
        <v>255</v>
      </c>
      <c r="C1181" s="87">
        <v>2390</v>
      </c>
      <c r="D1181" s="140"/>
      <c r="E1181" s="140"/>
      <c r="F1181" s="140"/>
      <c r="G1181" s="140"/>
      <c r="H1181" s="140"/>
      <c r="I1181" s="140"/>
      <c r="J1181" s="140"/>
      <c r="K1181" s="140"/>
      <c r="L1181" s="141"/>
      <c r="M1181" s="141"/>
      <c r="N1181" s="140"/>
      <c r="O1181" s="140"/>
      <c r="P1181" s="140"/>
      <c r="Q1181" s="140"/>
    </row>
    <row r="1182" spans="1:17">
      <c r="A1182" s="87" t="s">
        <v>325</v>
      </c>
      <c r="B1182" s="87" t="s">
        <v>275</v>
      </c>
      <c r="C1182" s="87">
        <v>2797.5</v>
      </c>
      <c r="D1182" s="140"/>
      <c r="E1182" s="140"/>
      <c r="F1182" s="140"/>
      <c r="G1182" s="140"/>
      <c r="H1182" s="140"/>
      <c r="I1182" s="140"/>
      <c r="J1182" s="140"/>
      <c r="K1182" s="140"/>
      <c r="L1182" s="141"/>
      <c r="M1182" s="141"/>
      <c r="N1182" s="140"/>
      <c r="O1182" s="140"/>
      <c r="P1182" s="140"/>
      <c r="Q1182" s="140"/>
    </row>
    <row r="1183" spans="1:17">
      <c r="A1183" s="87" t="s">
        <v>325</v>
      </c>
      <c r="B1183" s="87" t="s">
        <v>295</v>
      </c>
      <c r="C1183" s="87">
        <v>2932.5</v>
      </c>
      <c r="D1183" s="140"/>
      <c r="E1183" s="140"/>
      <c r="F1183" s="140"/>
      <c r="G1183" s="140"/>
      <c r="H1183" s="140"/>
      <c r="I1183" s="140"/>
      <c r="J1183" s="140"/>
      <c r="K1183" s="140"/>
      <c r="L1183" s="141"/>
      <c r="M1183" s="141"/>
      <c r="N1183" s="140"/>
      <c r="O1183" s="140"/>
      <c r="P1183" s="140"/>
      <c r="Q1183" s="140"/>
    </row>
    <row r="1184" spans="1:17">
      <c r="A1184" s="87" t="s">
        <v>325</v>
      </c>
      <c r="B1184" s="87" t="s">
        <v>315</v>
      </c>
      <c r="C1184" s="87">
        <v>2977.5</v>
      </c>
      <c r="D1184" s="140"/>
      <c r="E1184" s="140"/>
      <c r="F1184" s="140"/>
      <c r="G1184" s="140"/>
      <c r="H1184" s="140"/>
      <c r="I1184" s="140"/>
      <c r="J1184" s="140"/>
      <c r="K1184" s="140"/>
      <c r="L1184" s="141"/>
      <c r="M1184" s="141"/>
      <c r="N1184" s="140"/>
      <c r="O1184" s="140"/>
      <c r="P1184" s="140"/>
      <c r="Q1184" s="140"/>
    </row>
    <row r="1185" spans="1:17">
      <c r="A1185" s="87" t="s">
        <v>325</v>
      </c>
      <c r="B1185" s="87" t="s">
        <v>335</v>
      </c>
      <c r="C1185" s="87">
        <v>2992.5</v>
      </c>
      <c r="D1185" s="140"/>
      <c r="E1185" s="140"/>
      <c r="F1185" s="140"/>
      <c r="G1185" s="140"/>
      <c r="H1185" s="140"/>
      <c r="I1185" s="140"/>
      <c r="J1185" s="140"/>
      <c r="K1185" s="140"/>
      <c r="L1185" s="141"/>
      <c r="M1185" s="141"/>
      <c r="N1185" s="140"/>
      <c r="O1185" s="140"/>
      <c r="P1185" s="140"/>
      <c r="Q1185" s="140"/>
    </row>
    <row r="1186" spans="1:17">
      <c r="A1186"/>
      <c r="B1186"/>
      <c r="C1186"/>
      <c r="D1186" s="140"/>
      <c r="E1186" s="140"/>
      <c r="F1186" s="140"/>
      <c r="G1186" s="140"/>
      <c r="H1186" s="140"/>
      <c r="I1186" s="140"/>
      <c r="J1186" s="140"/>
      <c r="K1186" s="140"/>
      <c r="L1186" s="140"/>
      <c r="M1186" s="141"/>
      <c r="N1186" s="141"/>
      <c r="O1186" s="140"/>
      <c r="P1186" s="140"/>
      <c r="Q1186" s="140"/>
    </row>
    <row r="1187" spans="1:17">
      <c r="A1187"/>
      <c r="B1187"/>
      <c r="C1187"/>
      <c r="D1187" s="140"/>
      <c r="E1187" s="140"/>
      <c r="F1187" s="140"/>
      <c r="G1187" s="140"/>
      <c r="H1187" s="140"/>
      <c r="I1187" s="140"/>
      <c r="J1187" s="140"/>
      <c r="K1187" s="140"/>
      <c r="L1187" s="140"/>
      <c r="M1187" s="141"/>
      <c r="N1187" s="141"/>
      <c r="O1187" s="140"/>
      <c r="P1187" s="140"/>
      <c r="Q1187" s="140"/>
    </row>
    <row r="1188" spans="1:17">
      <c r="A1188"/>
      <c r="B1188"/>
      <c r="C1188"/>
      <c r="D1188" s="140"/>
      <c r="E1188" s="140"/>
      <c r="F1188" s="140"/>
      <c r="G1188" s="140"/>
      <c r="H1188" s="140"/>
      <c r="I1188" s="140"/>
      <c r="J1188" s="140"/>
      <c r="K1188" s="140"/>
      <c r="L1188" s="140"/>
      <c r="M1188" s="141"/>
      <c r="N1188" s="141"/>
      <c r="O1188" s="140"/>
      <c r="P1188" s="140"/>
      <c r="Q1188" s="140"/>
    </row>
    <row r="1189" spans="1:17">
      <c r="A1189"/>
      <c r="B1189"/>
      <c r="C1189"/>
      <c r="D1189" s="140"/>
      <c r="E1189" s="140"/>
      <c r="F1189" s="140"/>
      <c r="G1189" s="140"/>
      <c r="H1189" s="140"/>
      <c r="I1189" s="140"/>
      <c r="J1189" s="140"/>
      <c r="K1189" s="140"/>
      <c r="L1189" s="140"/>
      <c r="M1189" s="141"/>
      <c r="N1189" s="141"/>
      <c r="O1189" s="140"/>
      <c r="P1189" s="140"/>
      <c r="Q1189" s="140"/>
    </row>
    <row r="1190" spans="1:17">
      <c r="A1190"/>
      <c r="B1190"/>
      <c r="C1190"/>
      <c r="D1190" s="140"/>
      <c r="E1190" s="140"/>
      <c r="F1190" s="140"/>
      <c r="G1190" s="140"/>
      <c r="H1190" s="140"/>
      <c r="I1190" s="140"/>
      <c r="J1190" s="140"/>
      <c r="K1190" s="140"/>
      <c r="L1190" s="140"/>
      <c r="M1190" s="141"/>
      <c r="N1190" s="141"/>
      <c r="O1190" s="140"/>
      <c r="P1190" s="140"/>
      <c r="Q1190" s="140"/>
    </row>
    <row r="1191" spans="1:17">
      <c r="A1191"/>
      <c r="B1191"/>
      <c r="C1191"/>
      <c r="D1191" s="140"/>
      <c r="E1191" s="140"/>
      <c r="F1191" s="140"/>
      <c r="G1191" s="140"/>
      <c r="H1191" s="140"/>
      <c r="I1191" s="140"/>
      <c r="J1191" s="140"/>
      <c r="K1191" s="140"/>
      <c r="L1191" s="140"/>
      <c r="M1191" s="141"/>
      <c r="N1191" s="141"/>
      <c r="O1191" s="140"/>
      <c r="P1191" s="140"/>
      <c r="Q1191" s="140"/>
    </row>
    <row r="1192" spans="1:17">
      <c r="A1192"/>
      <c r="B1192"/>
      <c r="C1192"/>
      <c r="D1192" s="140"/>
      <c r="E1192" s="140"/>
      <c r="F1192" s="140"/>
      <c r="G1192" s="140"/>
      <c r="H1192" s="140"/>
      <c r="I1192" s="140"/>
      <c r="J1192" s="140"/>
      <c r="K1192" s="140"/>
      <c r="L1192" s="140"/>
      <c r="M1192" s="141"/>
      <c r="N1192" s="141"/>
      <c r="O1192" s="140"/>
      <c r="P1192" s="140"/>
      <c r="Q1192" s="140"/>
    </row>
    <row r="1193" spans="1:17">
      <c r="A1193"/>
      <c r="B1193"/>
      <c r="C1193"/>
      <c r="D1193" s="140"/>
      <c r="E1193" s="140"/>
      <c r="F1193" s="140"/>
      <c r="G1193" s="140"/>
      <c r="H1193" s="140"/>
      <c r="I1193" s="140"/>
      <c r="J1193" s="140"/>
      <c r="K1193" s="140"/>
      <c r="L1193" s="140"/>
      <c r="M1193" s="141"/>
      <c r="N1193" s="141"/>
      <c r="O1193" s="140"/>
      <c r="P1193" s="140"/>
      <c r="Q1193" s="140"/>
    </row>
    <row r="1194" spans="1:17">
      <c r="A1194"/>
      <c r="B1194"/>
      <c r="C1194"/>
      <c r="D1194" s="140"/>
      <c r="E1194" s="140"/>
      <c r="F1194" s="140"/>
      <c r="G1194" s="140"/>
      <c r="H1194" s="140"/>
      <c r="I1194" s="140"/>
      <c r="J1194" s="140"/>
      <c r="K1194" s="140"/>
      <c r="L1194" s="140"/>
      <c r="M1194" s="141"/>
      <c r="N1194" s="141"/>
      <c r="O1194" s="140"/>
      <c r="P1194" s="140"/>
      <c r="Q1194" s="140"/>
    </row>
    <row r="1195" spans="1:17">
      <c r="A1195"/>
      <c r="B1195"/>
      <c r="C1195"/>
      <c r="D1195" s="140"/>
      <c r="E1195" s="140"/>
      <c r="F1195" s="140"/>
      <c r="G1195" s="140"/>
      <c r="H1195" s="140"/>
      <c r="I1195" s="140"/>
      <c r="J1195" s="140"/>
      <c r="K1195" s="140"/>
      <c r="L1195" s="140"/>
      <c r="M1195" s="141"/>
      <c r="N1195" s="141"/>
      <c r="O1195" s="140"/>
      <c r="P1195" s="140"/>
      <c r="Q1195" s="140"/>
    </row>
    <row r="1196" spans="1:17">
      <c r="A1196"/>
      <c r="B1196"/>
      <c r="C1196"/>
      <c r="D1196" s="140"/>
      <c r="E1196" s="140"/>
      <c r="F1196" s="140"/>
      <c r="G1196" s="140"/>
      <c r="H1196" s="140"/>
      <c r="I1196" s="140"/>
      <c r="J1196" s="140"/>
      <c r="K1196" s="140"/>
      <c r="L1196" s="140"/>
      <c r="M1196" s="141"/>
      <c r="N1196" s="141"/>
      <c r="O1196" s="140"/>
      <c r="P1196" s="140"/>
      <c r="Q1196" s="140"/>
    </row>
    <row r="1197" spans="1:17">
      <c r="A1197"/>
      <c r="B1197"/>
      <c r="C1197"/>
      <c r="D1197" s="140"/>
      <c r="E1197" s="140"/>
      <c r="F1197" s="140"/>
      <c r="G1197" s="140"/>
      <c r="H1197" s="140"/>
      <c r="I1197" s="140"/>
      <c r="J1197" s="140"/>
      <c r="K1197" s="140"/>
      <c r="L1197" s="140"/>
      <c r="M1197" s="141"/>
      <c r="N1197" s="141"/>
      <c r="O1197" s="140"/>
      <c r="P1197" s="140"/>
      <c r="Q1197" s="140"/>
    </row>
    <row r="1198" spans="1:17">
      <c r="A1198"/>
      <c r="B1198"/>
      <c r="C1198"/>
      <c r="D1198" s="140"/>
      <c r="E1198" s="140"/>
      <c r="F1198" s="140"/>
      <c r="G1198" s="140"/>
      <c r="H1198" s="140"/>
      <c r="I1198" s="140"/>
      <c r="J1198" s="140"/>
      <c r="K1198" s="140"/>
      <c r="L1198" s="140"/>
      <c r="M1198" s="141"/>
      <c r="N1198" s="141"/>
      <c r="O1198" s="140"/>
      <c r="P1198" s="140"/>
      <c r="Q1198" s="140"/>
    </row>
    <row r="1199" spans="1:17">
      <c r="A1199"/>
      <c r="B1199"/>
      <c r="C1199"/>
      <c r="D1199" s="140"/>
      <c r="E1199" s="140"/>
      <c r="F1199" s="140"/>
      <c r="G1199" s="140"/>
      <c r="H1199" s="140"/>
      <c r="I1199" s="140"/>
      <c r="J1199" s="140"/>
      <c r="K1199" s="140"/>
      <c r="L1199" s="140"/>
      <c r="M1199" s="141"/>
      <c r="N1199" s="141"/>
      <c r="O1199" s="140"/>
      <c r="P1199" s="140"/>
      <c r="Q1199" s="140"/>
    </row>
    <row r="1200" spans="1:17">
      <c r="A1200"/>
      <c r="B1200"/>
      <c r="C1200"/>
    </row>
    <row r="1201" spans="1:3">
      <c r="A1201"/>
      <c r="B1201"/>
      <c r="C1201"/>
    </row>
    <row r="1202" spans="1:3">
      <c r="A1202"/>
      <c r="B1202"/>
      <c r="C1202"/>
    </row>
    <row r="1203" spans="1:3">
      <c r="A1203"/>
      <c r="B1203"/>
      <c r="C1203"/>
    </row>
    <row r="1204" spans="1:3">
      <c r="A1204"/>
      <c r="B1204"/>
      <c r="C1204"/>
    </row>
    <row r="1205" spans="1:3">
      <c r="A1205"/>
      <c r="B1205"/>
      <c r="C1205"/>
    </row>
    <row r="1206" spans="1:3">
      <c r="A1206"/>
      <c r="B1206"/>
      <c r="C1206"/>
    </row>
    <row r="1207" spans="1:3">
      <c r="A1207"/>
      <c r="B1207"/>
      <c r="C1207"/>
    </row>
    <row r="1208" spans="1:3">
      <c r="A1208"/>
      <c r="B1208"/>
      <c r="C1208"/>
    </row>
    <row r="1209" spans="1:3">
      <c r="A1209"/>
      <c r="B1209"/>
      <c r="C1209"/>
    </row>
    <row r="1210" spans="1:3">
      <c r="A1210"/>
      <c r="B1210"/>
      <c r="C1210"/>
    </row>
    <row r="1211" spans="1:3">
      <c r="A1211"/>
      <c r="B1211"/>
      <c r="C1211"/>
    </row>
    <row r="1212" spans="1:3">
      <c r="A1212"/>
      <c r="B1212"/>
      <c r="C1212"/>
    </row>
    <row r="1213" spans="1:3">
      <c r="A1213"/>
      <c r="B1213"/>
      <c r="C1213"/>
    </row>
    <row r="1214" spans="1:3">
      <c r="A1214"/>
      <c r="B1214"/>
      <c r="C1214"/>
    </row>
    <row r="1215" spans="1:3">
      <c r="A1215"/>
      <c r="B1215"/>
      <c r="C1215"/>
    </row>
    <row r="1216" spans="1:3">
      <c r="A1216"/>
      <c r="B1216"/>
      <c r="C1216"/>
    </row>
    <row r="1217" spans="1:3">
      <c r="A1217"/>
      <c r="B1217"/>
      <c r="C1217"/>
    </row>
    <row r="1218" spans="1:3">
      <c r="A1218"/>
      <c r="B1218"/>
      <c r="C1218"/>
    </row>
    <row r="1219" spans="1:3">
      <c r="A1219"/>
      <c r="B1219"/>
      <c r="C1219"/>
    </row>
    <row r="1220" spans="1:3">
      <c r="A1220"/>
      <c r="B1220"/>
      <c r="C1220"/>
    </row>
    <row r="1221" spans="1:3">
      <c r="A1221"/>
      <c r="B1221"/>
      <c r="C1221"/>
    </row>
    <row r="1222" spans="1:3">
      <c r="A1222"/>
      <c r="B1222"/>
      <c r="C1222"/>
    </row>
    <row r="1223" spans="1:3">
      <c r="A1223"/>
      <c r="B1223"/>
      <c r="C1223"/>
    </row>
    <row r="1224" spans="1:3">
      <c r="A1224"/>
      <c r="B1224"/>
      <c r="C1224"/>
    </row>
    <row r="1225" spans="1:3">
      <c r="A1225"/>
      <c r="B1225"/>
      <c r="C1225"/>
    </row>
    <row r="1226" spans="1:3">
      <c r="A1226"/>
      <c r="B1226"/>
      <c r="C1226"/>
    </row>
    <row r="1227" spans="1:3">
      <c r="A1227"/>
      <c r="B1227"/>
      <c r="C1227"/>
    </row>
    <row r="1228" spans="1:3">
      <c r="A1228"/>
      <c r="B1228"/>
      <c r="C1228"/>
    </row>
    <row r="1229" spans="1:3">
      <c r="A1229"/>
      <c r="B1229"/>
      <c r="C1229"/>
    </row>
    <row r="1230" spans="1:3">
      <c r="A1230"/>
      <c r="B1230"/>
      <c r="C1230"/>
    </row>
    <row r="1231" spans="1:3">
      <c r="A1231"/>
      <c r="B1231"/>
      <c r="C1231"/>
    </row>
    <row r="1232" spans="1:3">
      <c r="A1232"/>
      <c r="B1232"/>
      <c r="C1232"/>
    </row>
    <row r="1233" spans="1:3">
      <c r="A1233"/>
      <c r="B1233"/>
      <c r="C1233"/>
    </row>
    <row r="1234" spans="1:3">
      <c r="A1234"/>
      <c r="B1234"/>
      <c r="C1234"/>
    </row>
    <row r="1235" spans="1:3">
      <c r="A1235"/>
      <c r="B1235"/>
      <c r="C1235"/>
    </row>
    <row r="1236" spans="1:3">
      <c r="A1236"/>
      <c r="B1236"/>
      <c r="C1236"/>
    </row>
    <row r="1237" spans="1:3">
      <c r="A1237"/>
      <c r="B1237"/>
      <c r="C1237"/>
    </row>
    <row r="1238" spans="1:3">
      <c r="A1238"/>
      <c r="B1238"/>
      <c r="C1238"/>
    </row>
    <row r="1239" spans="1:3">
      <c r="A1239"/>
      <c r="B1239"/>
      <c r="C1239"/>
    </row>
    <row r="1240" spans="1:3">
      <c r="A1240"/>
      <c r="B1240"/>
      <c r="C1240"/>
    </row>
    <row r="1241" spans="1:3">
      <c r="A1241"/>
      <c r="B1241"/>
      <c r="C1241"/>
    </row>
    <row r="1242" spans="1:3">
      <c r="A1242"/>
      <c r="B1242"/>
      <c r="C1242"/>
    </row>
    <row r="1243" spans="1:3">
      <c r="A1243"/>
      <c r="B1243"/>
      <c r="C1243"/>
    </row>
    <row r="1244" spans="1:3">
      <c r="A1244"/>
      <c r="B1244"/>
      <c r="C1244"/>
    </row>
    <row r="1245" spans="1:3">
      <c r="A1245"/>
      <c r="B1245"/>
      <c r="C1245"/>
    </row>
    <row r="1246" spans="1:3">
      <c r="A1246"/>
      <c r="B1246"/>
      <c r="C1246"/>
    </row>
    <row r="1247" spans="1:3">
      <c r="A1247"/>
      <c r="B1247"/>
      <c r="C1247"/>
    </row>
    <row r="1248" spans="1:3">
      <c r="A1248"/>
      <c r="B1248"/>
      <c r="C1248"/>
    </row>
    <row r="1249" spans="1:3">
      <c r="A1249"/>
      <c r="B1249"/>
      <c r="C1249"/>
    </row>
    <row r="1250" spans="1:3">
      <c r="A1250"/>
      <c r="B1250"/>
      <c r="C1250"/>
    </row>
    <row r="1251" spans="1:3">
      <c r="A1251"/>
      <c r="B1251"/>
      <c r="C1251"/>
    </row>
    <row r="1252" spans="1:3">
      <c r="A1252"/>
      <c r="B1252"/>
      <c r="C1252"/>
    </row>
    <row r="1253" spans="1:3">
      <c r="A1253"/>
      <c r="B1253"/>
      <c r="C1253"/>
    </row>
    <row r="1254" spans="1:3">
      <c r="A1254"/>
      <c r="B1254"/>
      <c r="C1254"/>
    </row>
    <row r="1255" spans="1:3">
      <c r="A1255"/>
      <c r="B1255"/>
      <c r="C1255"/>
    </row>
    <row r="1256" spans="1:3">
      <c r="A1256"/>
      <c r="B1256"/>
      <c r="C1256"/>
    </row>
    <row r="1257" spans="1:3">
      <c r="A1257"/>
      <c r="B1257"/>
      <c r="C1257"/>
    </row>
    <row r="1258" spans="1:3">
      <c r="A1258"/>
      <c r="B1258"/>
      <c r="C1258"/>
    </row>
    <row r="1259" spans="1:3">
      <c r="A1259"/>
      <c r="B1259"/>
      <c r="C1259"/>
    </row>
    <row r="1260" spans="1:3">
      <c r="A1260"/>
      <c r="B1260"/>
      <c r="C1260"/>
    </row>
    <row r="1261" spans="1:3">
      <c r="A1261"/>
      <c r="B1261"/>
      <c r="C1261"/>
    </row>
    <row r="1262" spans="1:3">
      <c r="A1262"/>
      <c r="B1262"/>
      <c r="C1262"/>
    </row>
    <row r="1263" spans="1:3">
      <c r="A1263"/>
      <c r="B1263"/>
      <c r="C1263"/>
    </row>
    <row r="1264" spans="1:3">
      <c r="A1264"/>
      <c r="B1264"/>
      <c r="C1264"/>
    </row>
    <row r="1265" spans="1:3">
      <c r="A1265"/>
      <c r="B1265"/>
      <c r="C1265"/>
    </row>
    <row r="1266" spans="1:3">
      <c r="A1266"/>
      <c r="B1266"/>
      <c r="C1266"/>
    </row>
    <row r="1267" spans="1:3">
      <c r="A1267"/>
      <c r="B1267"/>
      <c r="C1267"/>
    </row>
    <row r="1268" spans="1:3">
      <c r="A1268"/>
      <c r="B1268"/>
      <c r="C1268"/>
    </row>
    <row r="1269" spans="1:3">
      <c r="A1269"/>
      <c r="B1269"/>
      <c r="C1269"/>
    </row>
    <row r="1270" spans="1:3">
      <c r="A1270"/>
      <c r="B1270"/>
      <c r="C1270"/>
    </row>
    <row r="1271" spans="1:3">
      <c r="A1271"/>
      <c r="B1271"/>
      <c r="C1271"/>
    </row>
    <row r="1272" spans="1:3">
      <c r="A1272"/>
      <c r="B1272"/>
      <c r="C1272"/>
    </row>
    <row r="1273" spans="1:3">
      <c r="A1273"/>
      <c r="B1273"/>
      <c r="C1273"/>
    </row>
    <row r="1274" spans="1:3">
      <c r="A1274"/>
      <c r="B1274"/>
      <c r="C1274"/>
    </row>
    <row r="1275" spans="1:3">
      <c r="A1275"/>
      <c r="B1275"/>
      <c r="C1275"/>
    </row>
    <row r="1276" spans="1:3">
      <c r="A1276"/>
      <c r="B1276"/>
      <c r="C1276"/>
    </row>
    <row r="1277" spans="1:3">
      <c r="A1277"/>
      <c r="B1277"/>
      <c r="C1277"/>
    </row>
    <row r="1278" spans="1:3">
      <c r="A1278"/>
      <c r="B1278"/>
      <c r="C1278"/>
    </row>
    <row r="1279" spans="1:3">
      <c r="A1279"/>
      <c r="B1279"/>
      <c r="C1279"/>
    </row>
    <row r="1280" spans="1:3">
      <c r="A1280"/>
      <c r="B1280"/>
      <c r="C1280"/>
    </row>
    <row r="1281" spans="1:3">
      <c r="A1281"/>
      <c r="B1281"/>
      <c r="C1281"/>
    </row>
    <row r="1282" spans="1:3">
      <c r="A1282"/>
      <c r="B1282"/>
      <c r="C1282"/>
    </row>
    <row r="1283" spans="1:3">
      <c r="A1283"/>
      <c r="B1283"/>
      <c r="C1283"/>
    </row>
    <row r="1284" spans="1:3">
      <c r="A1284"/>
      <c r="B1284"/>
      <c r="C1284"/>
    </row>
    <row r="1285" spans="1:3">
      <c r="A1285"/>
      <c r="B1285"/>
      <c r="C1285"/>
    </row>
    <row r="1286" spans="1:3">
      <c r="A1286"/>
      <c r="B1286"/>
      <c r="C1286"/>
    </row>
    <row r="1287" spans="1:3">
      <c r="A1287"/>
      <c r="B1287"/>
      <c r="C1287"/>
    </row>
    <row r="1288" spans="1:3">
      <c r="A1288"/>
      <c r="B1288"/>
      <c r="C1288"/>
    </row>
    <row r="1289" spans="1:3">
      <c r="A1289"/>
      <c r="B1289"/>
      <c r="C1289"/>
    </row>
    <row r="1290" spans="1:3">
      <c r="A1290"/>
      <c r="B1290"/>
      <c r="C1290"/>
    </row>
    <row r="1291" spans="1:3">
      <c r="A1291"/>
      <c r="B1291"/>
      <c r="C1291"/>
    </row>
    <row r="1292" spans="1:3">
      <c r="A1292"/>
      <c r="B1292"/>
      <c r="C1292"/>
    </row>
    <row r="1293" spans="1:3">
      <c r="A1293"/>
      <c r="B1293"/>
      <c r="C1293"/>
    </row>
    <row r="1294" spans="1:3">
      <c r="A1294"/>
      <c r="B1294"/>
      <c r="C1294"/>
    </row>
    <row r="1295" spans="1:3">
      <c r="A1295"/>
      <c r="B1295"/>
      <c r="C1295"/>
    </row>
    <row r="1296" spans="1:3">
      <c r="A1296"/>
      <c r="B1296"/>
      <c r="C1296"/>
    </row>
    <row r="1297" spans="1:3">
      <c r="A1297"/>
      <c r="B1297"/>
      <c r="C1297"/>
    </row>
    <row r="1298" spans="1:3">
      <c r="A1298"/>
      <c r="B1298"/>
      <c r="C1298"/>
    </row>
    <row r="1299" spans="1:3">
      <c r="A1299"/>
      <c r="B1299"/>
      <c r="C1299"/>
    </row>
    <row r="1300" spans="1:3">
      <c r="A1300"/>
      <c r="B1300"/>
      <c r="C1300"/>
    </row>
    <row r="1301" spans="1:3">
      <c r="A1301"/>
      <c r="B1301"/>
      <c r="C1301"/>
    </row>
    <row r="1302" spans="1:3">
      <c r="A1302"/>
      <c r="B1302"/>
      <c r="C1302"/>
    </row>
    <row r="1303" spans="1:3">
      <c r="A1303"/>
      <c r="B1303"/>
      <c r="C1303"/>
    </row>
    <row r="1304" spans="1:3">
      <c r="A1304"/>
      <c r="B1304"/>
      <c r="C1304"/>
    </row>
    <row r="1305" spans="1:3">
      <c r="A1305"/>
      <c r="B1305"/>
      <c r="C1305"/>
    </row>
    <row r="1306" spans="1:3">
      <c r="A1306"/>
      <c r="B1306"/>
      <c r="C1306"/>
    </row>
    <row r="1307" spans="1:3">
      <c r="A1307"/>
      <c r="B1307"/>
      <c r="C1307"/>
    </row>
    <row r="1308" spans="1:3">
      <c r="A1308"/>
      <c r="B1308"/>
      <c r="C1308"/>
    </row>
    <row r="1309" spans="1:3">
      <c r="A1309"/>
      <c r="B1309"/>
      <c r="C1309"/>
    </row>
    <row r="1310" spans="1:3">
      <c r="A1310"/>
      <c r="B1310"/>
      <c r="C1310"/>
    </row>
    <row r="1311" spans="1:3">
      <c r="A1311"/>
      <c r="B1311"/>
      <c r="C1311"/>
    </row>
    <row r="1312" spans="1:3">
      <c r="A1312"/>
      <c r="B1312"/>
      <c r="C1312"/>
    </row>
    <row r="1313" spans="1:3">
      <c r="A1313"/>
      <c r="B1313"/>
      <c r="C1313"/>
    </row>
    <row r="1314" spans="1:3">
      <c r="A1314"/>
      <c r="B1314"/>
      <c r="C1314"/>
    </row>
    <row r="1315" spans="1:3">
      <c r="A1315"/>
      <c r="B1315"/>
      <c r="C1315"/>
    </row>
    <row r="1316" spans="1:3">
      <c r="A1316"/>
      <c r="B1316"/>
      <c r="C1316"/>
    </row>
    <row r="1317" spans="1:3">
      <c r="A1317"/>
      <c r="B1317"/>
      <c r="C1317"/>
    </row>
    <row r="1318" spans="1:3">
      <c r="A1318"/>
      <c r="B1318"/>
      <c r="C1318"/>
    </row>
    <row r="1319" spans="1:3">
      <c r="A1319"/>
      <c r="B1319"/>
      <c r="C1319"/>
    </row>
    <row r="1320" spans="1:3">
      <c r="A1320"/>
      <c r="B1320"/>
      <c r="C1320"/>
    </row>
    <row r="1321" spans="1:3">
      <c r="A1321"/>
      <c r="B1321"/>
      <c r="C1321"/>
    </row>
    <row r="1322" spans="1:3">
      <c r="A1322"/>
      <c r="B1322"/>
      <c r="C1322"/>
    </row>
    <row r="1323" spans="1:3">
      <c r="A1323"/>
      <c r="B1323"/>
      <c r="C1323"/>
    </row>
    <row r="1324" spans="1:3">
      <c r="A1324"/>
      <c r="B1324"/>
      <c r="C1324"/>
    </row>
    <row r="1325" spans="1:3">
      <c r="A1325"/>
      <c r="B1325"/>
      <c r="C1325"/>
    </row>
    <row r="1326" spans="1:3">
      <c r="A1326"/>
      <c r="B1326"/>
      <c r="C1326"/>
    </row>
    <row r="1327" spans="1:3">
      <c r="A1327"/>
      <c r="B1327"/>
      <c r="C1327"/>
    </row>
    <row r="1328" spans="1:3">
      <c r="A1328"/>
      <c r="B1328"/>
      <c r="C1328"/>
    </row>
    <row r="1329" spans="1:3">
      <c r="A1329"/>
      <c r="B1329"/>
      <c r="C1329"/>
    </row>
    <row r="1330" spans="1:3">
      <c r="A1330"/>
      <c r="B1330"/>
      <c r="C1330"/>
    </row>
    <row r="1331" spans="1:3">
      <c r="A1331"/>
      <c r="B1331"/>
      <c r="C1331"/>
    </row>
    <row r="1332" spans="1:3">
      <c r="A1332"/>
      <c r="B1332"/>
      <c r="C1332"/>
    </row>
    <row r="1333" spans="1:3">
      <c r="A1333"/>
      <c r="B1333"/>
      <c r="C1333"/>
    </row>
    <row r="1334" spans="1:3">
      <c r="A1334"/>
      <c r="B1334"/>
      <c r="C1334"/>
    </row>
    <row r="1335" spans="1:3">
      <c r="A1335"/>
      <c r="B1335"/>
      <c r="C1335"/>
    </row>
    <row r="1336" spans="1:3">
      <c r="A1336"/>
      <c r="B1336"/>
      <c r="C1336"/>
    </row>
    <row r="1337" spans="1:3">
      <c r="A1337"/>
      <c r="B1337"/>
      <c r="C1337"/>
    </row>
    <row r="1338" spans="1:3">
      <c r="A1338"/>
      <c r="B1338"/>
      <c r="C1338"/>
    </row>
    <row r="1339" spans="1:3">
      <c r="A1339"/>
      <c r="B1339"/>
      <c r="C1339"/>
    </row>
    <row r="1340" spans="1:3">
      <c r="A1340"/>
      <c r="B1340"/>
      <c r="C1340"/>
    </row>
    <row r="1341" spans="1:3">
      <c r="A1341"/>
      <c r="B1341"/>
      <c r="C1341"/>
    </row>
    <row r="1342" spans="1:3">
      <c r="A1342"/>
      <c r="B1342"/>
      <c r="C1342"/>
    </row>
    <row r="1343" spans="1:3">
      <c r="A1343"/>
      <c r="B1343"/>
      <c r="C1343"/>
    </row>
    <row r="1344" spans="1:3">
      <c r="A1344"/>
      <c r="B1344"/>
      <c r="C1344"/>
    </row>
    <row r="1345" spans="1:3">
      <c r="A1345"/>
      <c r="B1345"/>
      <c r="C1345"/>
    </row>
    <row r="1346" spans="1:3">
      <c r="A1346"/>
      <c r="B1346"/>
      <c r="C1346"/>
    </row>
    <row r="1347" spans="1:3">
      <c r="A1347"/>
      <c r="B1347"/>
      <c r="C1347"/>
    </row>
    <row r="1348" spans="1:3">
      <c r="A1348"/>
      <c r="B1348"/>
      <c r="C1348"/>
    </row>
    <row r="1349" spans="1:3">
      <c r="A1349"/>
      <c r="B1349"/>
      <c r="C1349"/>
    </row>
    <row r="1350" spans="1:3">
      <c r="A1350"/>
      <c r="B1350"/>
      <c r="C1350"/>
    </row>
    <row r="1351" spans="1:3">
      <c r="A1351"/>
      <c r="B1351"/>
      <c r="C1351"/>
    </row>
    <row r="1352" spans="1:3">
      <c r="A1352"/>
      <c r="B1352"/>
      <c r="C1352"/>
    </row>
    <row r="1353" spans="1:3">
      <c r="A1353"/>
      <c r="B1353"/>
      <c r="C1353"/>
    </row>
    <row r="1354" spans="1:3">
      <c r="A1354"/>
      <c r="B1354"/>
      <c r="C1354"/>
    </row>
    <row r="1355" spans="1:3">
      <c r="A1355"/>
      <c r="B1355"/>
      <c r="C1355"/>
    </row>
    <row r="1356" spans="1:3">
      <c r="A1356"/>
      <c r="B1356"/>
      <c r="C1356"/>
    </row>
    <row r="1357" spans="1:3">
      <c r="A1357"/>
      <c r="B1357"/>
      <c r="C1357"/>
    </row>
    <row r="1358" spans="1:3">
      <c r="A1358"/>
      <c r="B1358"/>
      <c r="C1358"/>
    </row>
    <row r="1359" spans="1:3">
      <c r="A1359"/>
      <c r="B1359"/>
      <c r="C1359"/>
    </row>
    <row r="1360" spans="1:3">
      <c r="A1360"/>
      <c r="B1360"/>
      <c r="C1360"/>
    </row>
    <row r="1361" spans="1:3">
      <c r="A1361"/>
      <c r="B1361"/>
      <c r="C1361"/>
    </row>
    <row r="1362" spans="1:3">
      <c r="A1362"/>
      <c r="B1362"/>
      <c r="C1362"/>
    </row>
    <row r="1363" spans="1:3">
      <c r="A1363"/>
      <c r="B1363"/>
      <c r="C1363"/>
    </row>
    <row r="1364" spans="1:3">
      <c r="A1364"/>
      <c r="B1364"/>
      <c r="C1364"/>
    </row>
    <row r="1365" spans="1:3">
      <c r="A1365"/>
      <c r="B1365"/>
      <c r="C1365"/>
    </row>
    <row r="1366" spans="1:3">
      <c r="A1366"/>
      <c r="B1366"/>
      <c r="C1366"/>
    </row>
    <row r="1367" spans="1:3">
      <c r="A1367"/>
      <c r="B1367"/>
      <c r="C1367"/>
    </row>
    <row r="1368" spans="1:3">
      <c r="A1368"/>
      <c r="B1368"/>
      <c r="C1368"/>
    </row>
    <row r="1369" spans="1:3">
      <c r="A1369"/>
      <c r="B1369"/>
      <c r="C1369"/>
    </row>
    <row r="1370" spans="1:3">
      <c r="A1370"/>
      <c r="B1370"/>
      <c r="C1370"/>
    </row>
    <row r="1371" spans="1:3">
      <c r="A1371"/>
      <c r="B1371"/>
      <c r="C1371"/>
    </row>
    <row r="1372" spans="1:3">
      <c r="A1372"/>
      <c r="B1372"/>
      <c r="C1372"/>
    </row>
    <row r="1373" spans="1:3">
      <c r="A1373"/>
      <c r="B1373"/>
      <c r="C1373"/>
    </row>
    <row r="1374" spans="1:3">
      <c r="A1374"/>
      <c r="B1374"/>
      <c r="C1374"/>
    </row>
    <row r="1375" spans="1:3">
      <c r="A1375"/>
      <c r="B1375"/>
      <c r="C1375"/>
    </row>
    <row r="1376" spans="1:3">
      <c r="A1376"/>
      <c r="B1376"/>
      <c r="C1376"/>
    </row>
    <row r="1377" spans="1:3">
      <c r="A1377"/>
      <c r="B1377"/>
      <c r="C1377"/>
    </row>
    <row r="1378" spans="1:3">
      <c r="A1378"/>
      <c r="B1378"/>
      <c r="C1378"/>
    </row>
    <row r="1379" spans="1:3">
      <c r="A1379"/>
      <c r="B1379"/>
      <c r="C1379"/>
    </row>
    <row r="1380" spans="1:3">
      <c r="A1380"/>
      <c r="B1380"/>
      <c r="C1380"/>
    </row>
    <row r="1381" spans="1:3">
      <c r="A1381"/>
      <c r="B1381"/>
      <c r="C1381"/>
    </row>
    <row r="1382" spans="1:3">
      <c r="A1382"/>
      <c r="B1382"/>
      <c r="C1382"/>
    </row>
    <row r="1383" spans="1:3">
      <c r="A1383"/>
      <c r="B1383"/>
      <c r="C1383"/>
    </row>
    <row r="1384" spans="1:3">
      <c r="A1384"/>
      <c r="B1384"/>
      <c r="C1384"/>
    </row>
    <row r="1385" spans="1:3">
      <c r="A1385"/>
      <c r="B1385"/>
      <c r="C1385"/>
    </row>
    <row r="1386" spans="1:3">
      <c r="A1386"/>
      <c r="B1386"/>
      <c r="C1386"/>
    </row>
    <row r="1387" spans="1:3">
      <c r="A1387"/>
      <c r="B1387"/>
      <c r="C1387"/>
    </row>
    <row r="1388" spans="1:3">
      <c r="A1388"/>
      <c r="B1388"/>
      <c r="C1388"/>
    </row>
    <row r="1389" spans="1:3">
      <c r="A1389"/>
      <c r="B1389"/>
      <c r="C1389"/>
    </row>
    <row r="1390" spans="1:3">
      <c r="A1390"/>
      <c r="B1390"/>
      <c r="C1390"/>
    </row>
    <row r="1391" spans="1:3">
      <c r="A1391"/>
      <c r="B1391"/>
      <c r="C1391"/>
    </row>
    <row r="1392" spans="1:3">
      <c r="A1392"/>
      <c r="B1392"/>
      <c r="C1392"/>
    </row>
    <row r="1393" spans="1:3">
      <c r="A1393"/>
      <c r="B1393"/>
      <c r="C1393"/>
    </row>
    <row r="1394" spans="1:3">
      <c r="A1394"/>
      <c r="B1394"/>
      <c r="C1394"/>
    </row>
    <row r="1395" spans="1:3">
      <c r="A1395"/>
      <c r="B1395"/>
      <c r="C1395"/>
    </row>
    <row r="1396" spans="1:3">
      <c r="A1396"/>
      <c r="B1396"/>
      <c r="C1396"/>
    </row>
    <row r="1397" spans="1:3">
      <c r="A1397"/>
      <c r="B1397"/>
      <c r="C1397"/>
    </row>
    <row r="1398" spans="1:3">
      <c r="A1398"/>
      <c r="B1398"/>
      <c r="C1398"/>
    </row>
    <row r="1399" spans="1:3">
      <c r="A1399"/>
      <c r="B1399"/>
      <c r="C1399"/>
    </row>
    <row r="1400" spans="1:3">
      <c r="A1400"/>
      <c r="B1400"/>
      <c r="C1400"/>
    </row>
    <row r="1401" spans="1:3">
      <c r="A1401"/>
      <c r="B1401"/>
      <c r="C1401"/>
    </row>
    <row r="1402" spans="1:3">
      <c r="A1402"/>
      <c r="B1402"/>
      <c r="C1402"/>
    </row>
    <row r="1403" spans="1:3">
      <c r="A1403"/>
      <c r="B1403"/>
      <c r="C1403"/>
    </row>
    <row r="1404" spans="1:3">
      <c r="A1404"/>
      <c r="B1404"/>
      <c r="C1404"/>
    </row>
    <row r="1405" spans="1:3">
      <c r="A1405"/>
      <c r="B1405"/>
      <c r="C1405"/>
    </row>
    <row r="1406" spans="1:3">
      <c r="A1406"/>
      <c r="B1406"/>
      <c r="C1406"/>
    </row>
    <row r="1407" spans="1:3">
      <c r="A1407"/>
      <c r="B1407"/>
      <c r="C1407"/>
    </row>
    <row r="1408" spans="1:3">
      <c r="A1408"/>
      <c r="B1408"/>
      <c r="C1408"/>
    </row>
    <row r="1409" spans="1:3">
      <c r="A1409"/>
      <c r="B1409"/>
      <c r="C1409"/>
    </row>
    <row r="1410" spans="1:3">
      <c r="A1410"/>
      <c r="B1410"/>
      <c r="C1410"/>
    </row>
    <row r="1411" spans="1:3">
      <c r="A1411"/>
      <c r="B1411"/>
      <c r="C1411"/>
    </row>
    <row r="1412" spans="1:3">
      <c r="A1412"/>
      <c r="B1412"/>
      <c r="C1412"/>
    </row>
    <row r="1413" spans="1:3">
      <c r="A1413"/>
      <c r="B1413"/>
      <c r="C1413"/>
    </row>
    <row r="1414" spans="1:3">
      <c r="A1414"/>
      <c r="B1414"/>
      <c r="C1414"/>
    </row>
    <row r="1415" spans="1:3">
      <c r="A1415"/>
      <c r="B1415"/>
      <c r="C1415"/>
    </row>
    <row r="1416" spans="1:3">
      <c r="A1416"/>
      <c r="B1416"/>
      <c r="C1416"/>
    </row>
    <row r="1417" spans="1:3">
      <c r="A1417"/>
      <c r="B1417"/>
      <c r="C1417"/>
    </row>
    <row r="1418" spans="1:3">
      <c r="A1418"/>
      <c r="B1418"/>
      <c r="C1418"/>
    </row>
    <row r="1419" spans="1:3">
      <c r="A1419"/>
      <c r="B1419"/>
      <c r="C1419"/>
    </row>
    <row r="1420" spans="1:3">
      <c r="A1420"/>
      <c r="B1420"/>
      <c r="C1420"/>
    </row>
    <row r="1421" spans="1:3">
      <c r="A1421"/>
      <c r="B1421"/>
      <c r="C1421"/>
    </row>
    <row r="1422" spans="1:3">
      <c r="A1422"/>
      <c r="B1422"/>
      <c r="C1422"/>
    </row>
    <row r="1423" spans="1:3">
      <c r="A1423"/>
      <c r="B1423"/>
      <c r="C1423"/>
    </row>
    <row r="1424" spans="1:3">
      <c r="A1424"/>
      <c r="B1424"/>
      <c r="C1424"/>
    </row>
    <row r="1425" spans="1:3">
      <c r="A1425"/>
      <c r="B1425"/>
      <c r="C1425"/>
    </row>
    <row r="1426" spans="1:3">
      <c r="A1426"/>
      <c r="B1426"/>
      <c r="C1426"/>
    </row>
    <row r="1427" spans="1:3">
      <c r="A1427"/>
      <c r="B1427"/>
      <c r="C1427"/>
    </row>
    <row r="1428" spans="1:3">
      <c r="A1428"/>
      <c r="B1428"/>
      <c r="C1428"/>
    </row>
    <row r="1429" spans="1:3">
      <c r="A1429"/>
      <c r="B1429"/>
      <c r="C1429"/>
    </row>
    <row r="1430" spans="1:3">
      <c r="A1430"/>
      <c r="B1430"/>
      <c r="C1430"/>
    </row>
    <row r="1431" spans="1:3">
      <c r="A1431"/>
      <c r="B1431"/>
      <c r="C1431"/>
    </row>
    <row r="1432" spans="1:3">
      <c r="A1432"/>
      <c r="B1432"/>
      <c r="C1432"/>
    </row>
    <row r="1433" spans="1:3">
      <c r="A1433"/>
      <c r="B1433"/>
      <c r="C1433"/>
    </row>
    <row r="1434" spans="1:3">
      <c r="A1434"/>
      <c r="B1434"/>
      <c r="C1434"/>
    </row>
    <row r="1435" spans="1:3">
      <c r="A1435"/>
      <c r="B1435"/>
      <c r="C1435"/>
    </row>
    <row r="1436" spans="1:3">
      <c r="A1436"/>
      <c r="B1436"/>
      <c r="C1436"/>
    </row>
    <row r="1437" spans="1:3">
      <c r="A1437"/>
      <c r="B1437"/>
      <c r="C1437"/>
    </row>
    <row r="1438" spans="1:3">
      <c r="A1438"/>
      <c r="B1438"/>
      <c r="C1438"/>
    </row>
    <row r="1439" spans="1:3">
      <c r="A1439"/>
      <c r="B1439"/>
      <c r="C1439"/>
    </row>
    <row r="1440" spans="1:3">
      <c r="A1440"/>
      <c r="B1440"/>
      <c r="C1440"/>
    </row>
    <row r="1441" spans="1:3">
      <c r="A1441"/>
      <c r="B1441"/>
      <c r="C1441"/>
    </row>
    <row r="1442" spans="1:3">
      <c r="A1442"/>
      <c r="B1442"/>
      <c r="C1442"/>
    </row>
    <row r="1443" spans="1:3">
      <c r="A1443"/>
      <c r="B1443"/>
      <c r="C1443"/>
    </row>
    <row r="1444" spans="1:3">
      <c r="A1444"/>
      <c r="B1444"/>
      <c r="C1444"/>
    </row>
    <row r="1445" spans="1:3">
      <c r="A1445"/>
      <c r="B1445"/>
      <c r="C1445"/>
    </row>
    <row r="1446" spans="1:3">
      <c r="A1446"/>
      <c r="B1446"/>
      <c r="C1446"/>
    </row>
    <row r="1447" spans="1:3">
      <c r="A1447"/>
      <c r="B1447"/>
      <c r="C1447"/>
    </row>
    <row r="1448" spans="1:3">
      <c r="A1448"/>
      <c r="B1448"/>
      <c r="C1448"/>
    </row>
    <row r="1449" spans="1:3">
      <c r="A1449"/>
      <c r="B1449"/>
      <c r="C1449"/>
    </row>
    <row r="1450" spans="1:3">
      <c r="A1450"/>
      <c r="B1450"/>
      <c r="C1450"/>
    </row>
    <row r="1451" spans="1:3">
      <c r="A1451"/>
      <c r="B1451"/>
      <c r="C1451"/>
    </row>
    <row r="1452" spans="1:3">
      <c r="A1452"/>
      <c r="B1452"/>
      <c r="C1452"/>
    </row>
    <row r="1453" spans="1:3">
      <c r="A1453"/>
      <c r="B1453"/>
      <c r="C1453"/>
    </row>
    <row r="1454" spans="1:3">
      <c r="A1454"/>
      <c r="B1454"/>
      <c r="C1454"/>
    </row>
    <row r="1455" spans="1:3">
      <c r="A1455"/>
      <c r="B1455"/>
      <c r="C1455"/>
    </row>
    <row r="1456" spans="1:3">
      <c r="A1456"/>
      <c r="B1456"/>
      <c r="C1456"/>
    </row>
    <row r="1457" spans="1:3">
      <c r="A1457"/>
      <c r="B1457"/>
      <c r="C1457"/>
    </row>
    <row r="1458" spans="1:3">
      <c r="A1458"/>
      <c r="B1458"/>
      <c r="C1458"/>
    </row>
    <row r="1459" spans="1:3">
      <c r="A1459"/>
      <c r="B1459"/>
      <c r="C1459"/>
    </row>
    <row r="1460" spans="1:3">
      <c r="A1460"/>
      <c r="B1460"/>
      <c r="C1460"/>
    </row>
    <row r="1461" spans="1:3">
      <c r="A1461"/>
      <c r="B1461"/>
      <c r="C1461"/>
    </row>
    <row r="1462" spans="1:3">
      <c r="A1462"/>
      <c r="B1462"/>
      <c r="C1462"/>
    </row>
    <row r="1463" spans="1:3">
      <c r="A1463"/>
      <c r="B1463"/>
      <c r="C1463"/>
    </row>
    <row r="1464" spans="1:3">
      <c r="A1464"/>
      <c r="B1464"/>
      <c r="C1464"/>
    </row>
    <row r="1465" spans="1:3">
      <c r="A1465"/>
      <c r="B1465"/>
      <c r="C1465"/>
    </row>
    <row r="1466" spans="1:3">
      <c r="A1466"/>
      <c r="B1466"/>
      <c r="C1466"/>
    </row>
    <row r="1467" spans="1:3">
      <c r="A1467"/>
      <c r="B1467"/>
      <c r="C1467"/>
    </row>
    <row r="1468" spans="1:3">
      <c r="A1468"/>
      <c r="B1468"/>
      <c r="C1468"/>
    </row>
    <row r="1469" spans="1:3">
      <c r="A1469"/>
      <c r="B1469"/>
      <c r="C1469"/>
    </row>
    <row r="1470" spans="1:3">
      <c r="A1470"/>
      <c r="B1470"/>
      <c r="C1470"/>
    </row>
    <row r="1471" spans="1:3">
      <c r="A1471"/>
      <c r="B1471"/>
      <c r="C1471"/>
    </row>
    <row r="1472" spans="1:3">
      <c r="A1472"/>
      <c r="B1472"/>
      <c r="C1472"/>
    </row>
    <row r="1473" spans="1:3">
      <c r="A1473"/>
      <c r="B1473"/>
      <c r="C1473"/>
    </row>
    <row r="1474" spans="1:3">
      <c r="A1474"/>
      <c r="B1474"/>
      <c r="C1474"/>
    </row>
    <row r="1475" spans="1:3">
      <c r="A1475"/>
      <c r="B1475"/>
      <c r="C1475"/>
    </row>
    <row r="1476" spans="1:3">
      <c r="A1476"/>
      <c r="B1476"/>
      <c r="C1476"/>
    </row>
    <row r="1477" spans="1:3">
      <c r="A1477"/>
      <c r="B1477"/>
      <c r="C1477"/>
    </row>
    <row r="1478" spans="1:3">
      <c r="A1478"/>
      <c r="B1478"/>
      <c r="C1478"/>
    </row>
    <row r="1479" spans="1:3">
      <c r="A1479"/>
      <c r="B1479"/>
      <c r="C1479"/>
    </row>
    <row r="1480" spans="1:3">
      <c r="A1480"/>
      <c r="B1480"/>
      <c r="C1480"/>
    </row>
    <row r="1481" spans="1:3">
      <c r="A1481"/>
      <c r="B1481"/>
      <c r="C1481"/>
    </row>
    <row r="1482" spans="1:3">
      <c r="A1482"/>
      <c r="B1482"/>
      <c r="C1482"/>
    </row>
    <row r="1483" spans="1:3">
      <c r="A1483"/>
      <c r="B1483"/>
      <c r="C1483"/>
    </row>
    <row r="1484" spans="1:3">
      <c r="A1484"/>
      <c r="B1484"/>
      <c r="C1484"/>
    </row>
    <row r="1485" spans="1:3">
      <c r="A1485"/>
      <c r="B1485"/>
      <c r="C1485"/>
    </row>
    <row r="1486" spans="1:3">
      <c r="A1486"/>
      <c r="B1486"/>
      <c r="C1486"/>
    </row>
    <row r="1487" spans="1:3">
      <c r="A1487"/>
      <c r="B1487"/>
      <c r="C1487"/>
    </row>
    <row r="1488" spans="1:3">
      <c r="A1488"/>
      <c r="B1488"/>
      <c r="C1488"/>
    </row>
    <row r="1489" spans="1:3">
      <c r="A1489"/>
      <c r="B1489"/>
      <c r="C1489"/>
    </row>
    <row r="1490" spans="1:3">
      <c r="A1490"/>
      <c r="B1490"/>
      <c r="C1490"/>
    </row>
    <row r="1491" spans="1:3">
      <c r="A1491"/>
      <c r="B1491"/>
      <c r="C1491"/>
    </row>
    <row r="1492" spans="1:3">
      <c r="A1492"/>
      <c r="B1492"/>
      <c r="C1492"/>
    </row>
    <row r="1493" spans="1:3">
      <c r="A1493"/>
      <c r="B1493"/>
      <c r="C1493"/>
    </row>
    <row r="1494" spans="1:3">
      <c r="A1494"/>
      <c r="B1494"/>
      <c r="C1494"/>
    </row>
    <row r="1495" spans="1:3">
      <c r="A1495"/>
      <c r="B1495"/>
      <c r="C1495"/>
    </row>
    <row r="1496" spans="1:3">
      <c r="A1496"/>
      <c r="B1496"/>
      <c r="C1496"/>
    </row>
    <row r="1497" spans="1:3">
      <c r="A1497"/>
      <c r="B1497"/>
      <c r="C1497"/>
    </row>
    <row r="1498" spans="1:3">
      <c r="A1498"/>
      <c r="B1498"/>
      <c r="C1498"/>
    </row>
    <row r="1499" spans="1:3">
      <c r="A1499"/>
      <c r="B1499"/>
      <c r="C1499"/>
    </row>
    <row r="1500" spans="1:3">
      <c r="A1500"/>
      <c r="B1500"/>
      <c r="C1500"/>
    </row>
    <row r="1501" spans="1:3">
      <c r="A1501"/>
      <c r="B1501"/>
      <c r="C1501"/>
    </row>
    <row r="1502" spans="1:3">
      <c r="A1502"/>
      <c r="B1502"/>
      <c r="C1502"/>
    </row>
    <row r="1503" spans="1:3">
      <c r="A1503"/>
      <c r="B1503"/>
      <c r="C1503"/>
    </row>
    <row r="1504" spans="1:3">
      <c r="A1504"/>
      <c r="B1504"/>
      <c r="C1504"/>
    </row>
    <row r="1505" spans="1:3">
      <c r="A1505"/>
      <c r="B1505"/>
      <c r="C1505"/>
    </row>
    <row r="1506" spans="1:3">
      <c r="A1506"/>
      <c r="B1506"/>
      <c r="C1506"/>
    </row>
    <row r="1507" spans="1:3">
      <c r="A1507"/>
      <c r="B1507"/>
      <c r="C1507"/>
    </row>
    <row r="1508" spans="1:3">
      <c r="A1508"/>
      <c r="B1508"/>
      <c r="C1508"/>
    </row>
    <row r="1509" spans="1:3">
      <c r="A1509"/>
      <c r="B1509"/>
      <c r="C1509"/>
    </row>
    <row r="1510" spans="1:3">
      <c r="A1510"/>
      <c r="B1510"/>
      <c r="C1510"/>
    </row>
    <row r="1511" spans="1:3">
      <c r="A1511"/>
      <c r="B1511"/>
      <c r="C1511"/>
    </row>
    <row r="1512" spans="1:3">
      <c r="A1512"/>
      <c r="B1512"/>
      <c r="C1512"/>
    </row>
    <row r="1513" spans="1:3">
      <c r="A1513"/>
      <c r="B1513"/>
      <c r="C1513"/>
    </row>
    <row r="1514" spans="1:3">
      <c r="A1514"/>
      <c r="B1514"/>
      <c r="C1514"/>
    </row>
    <row r="1515" spans="1:3">
      <c r="A1515"/>
      <c r="B1515"/>
      <c r="C1515"/>
    </row>
    <row r="1516" spans="1:3">
      <c r="A1516"/>
      <c r="B1516"/>
      <c r="C1516"/>
    </row>
    <row r="1517" spans="1:3">
      <c r="A1517"/>
      <c r="B1517"/>
      <c r="C1517"/>
    </row>
    <row r="1518" spans="1:3">
      <c r="A1518"/>
      <c r="B1518"/>
      <c r="C1518"/>
    </row>
    <row r="1519" spans="1:3">
      <c r="A1519"/>
      <c r="B1519"/>
      <c r="C1519"/>
    </row>
    <row r="1520" spans="1:3">
      <c r="A1520"/>
      <c r="B1520"/>
      <c r="C1520"/>
    </row>
    <row r="1521" spans="1:3">
      <c r="A1521"/>
      <c r="B1521"/>
      <c r="C1521"/>
    </row>
    <row r="1522" spans="1:3">
      <c r="A1522"/>
      <c r="B1522"/>
      <c r="C1522"/>
    </row>
    <row r="1523" spans="1:3">
      <c r="A1523"/>
      <c r="B1523"/>
      <c r="C1523"/>
    </row>
    <row r="1524" spans="1:3">
      <c r="A1524"/>
      <c r="B1524"/>
      <c r="C1524"/>
    </row>
    <row r="1525" spans="1:3">
      <c r="A1525"/>
      <c r="B1525"/>
      <c r="C1525"/>
    </row>
    <row r="1526" spans="1:3">
      <c r="A1526"/>
      <c r="B1526"/>
      <c r="C1526"/>
    </row>
    <row r="1527" spans="1:3">
      <c r="A1527"/>
      <c r="B1527"/>
      <c r="C1527"/>
    </row>
    <row r="1528" spans="1:3">
      <c r="A1528"/>
      <c r="B1528"/>
      <c r="C1528"/>
    </row>
    <row r="1529" spans="1:3">
      <c r="A1529"/>
      <c r="B1529"/>
      <c r="C1529"/>
    </row>
    <row r="1530" spans="1:3">
      <c r="A1530"/>
      <c r="B1530"/>
      <c r="C1530"/>
    </row>
    <row r="1531" spans="1:3">
      <c r="A1531"/>
      <c r="B1531"/>
      <c r="C1531"/>
    </row>
    <row r="1532" spans="1:3">
      <c r="A1532"/>
      <c r="B1532"/>
      <c r="C1532"/>
    </row>
    <row r="1533" spans="1:3">
      <c r="A1533"/>
      <c r="B1533"/>
      <c r="C1533"/>
    </row>
    <row r="1534" spans="1:3">
      <c r="A1534"/>
      <c r="B1534"/>
      <c r="C1534"/>
    </row>
    <row r="1535" spans="1:3">
      <c r="A1535"/>
      <c r="B1535"/>
      <c r="C1535"/>
    </row>
    <row r="1536" spans="1:3">
      <c r="A1536"/>
      <c r="B1536"/>
      <c r="C1536"/>
    </row>
    <row r="1537" spans="1:3">
      <c r="A1537"/>
      <c r="B1537"/>
      <c r="C1537"/>
    </row>
    <row r="1538" spans="1:3">
      <c r="A1538"/>
      <c r="B1538"/>
      <c r="C1538"/>
    </row>
    <row r="1539" spans="1:3">
      <c r="A1539"/>
      <c r="B1539"/>
      <c r="C1539"/>
    </row>
    <row r="1540" spans="1:3">
      <c r="A1540"/>
      <c r="B1540"/>
      <c r="C1540"/>
    </row>
    <row r="1541" spans="1:3">
      <c r="A1541"/>
      <c r="B1541"/>
      <c r="C1541"/>
    </row>
    <row r="1542" spans="1:3">
      <c r="A1542"/>
      <c r="B1542"/>
      <c r="C1542"/>
    </row>
    <row r="1543" spans="1:3">
      <c r="A1543"/>
      <c r="B1543"/>
      <c r="C1543"/>
    </row>
    <row r="1544" spans="1:3">
      <c r="A1544"/>
      <c r="B1544"/>
      <c r="C1544"/>
    </row>
    <row r="1545" spans="1:3">
      <c r="A1545"/>
      <c r="B1545"/>
      <c r="C1545"/>
    </row>
    <row r="1546" spans="1:3">
      <c r="A1546"/>
      <c r="B1546"/>
      <c r="C1546"/>
    </row>
    <row r="1547" spans="1:3">
      <c r="A1547"/>
      <c r="B1547"/>
      <c r="C1547"/>
    </row>
    <row r="1548" spans="1:3">
      <c r="A1548"/>
      <c r="B1548"/>
      <c r="C1548"/>
    </row>
    <row r="1549" spans="1:3">
      <c r="A1549"/>
      <c r="B1549"/>
      <c r="C1549"/>
    </row>
    <row r="1550" spans="1:3">
      <c r="A1550"/>
      <c r="B1550"/>
      <c r="C1550"/>
    </row>
    <row r="1551" spans="1:3">
      <c r="A1551"/>
      <c r="B1551"/>
      <c r="C1551"/>
    </row>
    <row r="1552" spans="1:3">
      <c r="A1552"/>
      <c r="B1552"/>
      <c r="C1552"/>
    </row>
    <row r="1553" spans="1:3">
      <c r="A1553"/>
      <c r="B1553"/>
      <c r="C1553"/>
    </row>
    <row r="1554" spans="1:3">
      <c r="A1554"/>
      <c r="B1554"/>
      <c r="C1554"/>
    </row>
    <row r="1555" spans="1:3">
      <c r="A1555"/>
      <c r="B1555"/>
      <c r="C1555"/>
    </row>
    <row r="1556" spans="1:3">
      <c r="A1556"/>
      <c r="B1556"/>
      <c r="C1556"/>
    </row>
    <row r="1557" spans="1:3">
      <c r="A1557"/>
      <c r="B1557"/>
      <c r="C1557"/>
    </row>
    <row r="1558" spans="1:3">
      <c r="A1558"/>
      <c r="B1558"/>
      <c r="C1558"/>
    </row>
    <row r="1559" spans="1:3">
      <c r="A1559"/>
      <c r="B1559"/>
      <c r="C1559"/>
    </row>
    <row r="1560" spans="1:3">
      <c r="A1560"/>
      <c r="B1560"/>
      <c r="C1560"/>
    </row>
    <row r="1561" spans="1:3">
      <c r="A1561"/>
      <c r="B1561"/>
      <c r="C1561"/>
    </row>
    <row r="1562" spans="1:3">
      <c r="A1562"/>
      <c r="B1562"/>
      <c r="C1562"/>
    </row>
    <row r="1563" spans="1:3">
      <c r="A1563"/>
      <c r="B1563"/>
      <c r="C1563"/>
    </row>
    <row r="1564" spans="1:3">
      <c r="A1564"/>
      <c r="B1564"/>
      <c r="C1564"/>
    </row>
    <row r="1565" spans="1:3">
      <c r="A1565"/>
      <c r="B1565"/>
      <c r="C1565"/>
    </row>
    <row r="1566" spans="1:3">
      <c r="A1566"/>
      <c r="B1566"/>
      <c r="C1566"/>
    </row>
    <row r="1567" spans="1:3">
      <c r="A1567"/>
      <c r="B1567"/>
      <c r="C1567"/>
    </row>
    <row r="1568" spans="1:3">
      <c r="A1568"/>
      <c r="B1568"/>
      <c r="C1568"/>
    </row>
    <row r="1569" spans="1:3">
      <c r="A1569"/>
      <c r="B1569"/>
      <c r="C1569"/>
    </row>
    <row r="1570" spans="1:3">
      <c r="A1570"/>
      <c r="B1570"/>
      <c r="C1570"/>
    </row>
    <row r="1571" spans="1:3">
      <c r="A1571"/>
      <c r="B1571"/>
      <c r="C1571"/>
    </row>
    <row r="1572" spans="1:3">
      <c r="A1572"/>
      <c r="B1572"/>
      <c r="C1572"/>
    </row>
    <row r="1573" spans="1:3">
      <c r="A1573"/>
      <c r="B1573"/>
      <c r="C1573"/>
    </row>
    <row r="1574" spans="1:3">
      <c r="A1574"/>
      <c r="B1574"/>
      <c r="C1574"/>
    </row>
    <row r="1575" spans="1:3">
      <c r="A1575"/>
      <c r="B1575"/>
      <c r="C1575"/>
    </row>
    <row r="1576" spans="1:3">
      <c r="A1576"/>
      <c r="B1576"/>
      <c r="C1576"/>
    </row>
    <row r="1577" spans="1:3">
      <c r="A1577"/>
      <c r="B1577"/>
      <c r="C1577"/>
    </row>
    <row r="1578" spans="1:3">
      <c r="A1578"/>
      <c r="B1578"/>
      <c r="C1578"/>
    </row>
    <row r="1579" spans="1:3">
      <c r="A1579"/>
      <c r="B1579"/>
      <c r="C1579"/>
    </row>
    <row r="1580" spans="1:3">
      <c r="A1580"/>
      <c r="B1580"/>
      <c r="C1580"/>
    </row>
    <row r="1581" spans="1:3">
      <c r="A1581"/>
      <c r="B1581"/>
      <c r="C1581"/>
    </row>
    <row r="1582" spans="1:3">
      <c r="A1582"/>
      <c r="B1582"/>
      <c r="C1582"/>
    </row>
    <row r="1583" spans="1:3">
      <c r="A1583"/>
      <c r="B1583"/>
      <c r="C1583"/>
    </row>
    <row r="1584" spans="1:3">
      <c r="A1584"/>
      <c r="B1584"/>
      <c r="C1584"/>
    </row>
    <row r="1585" spans="1:3">
      <c r="A1585"/>
      <c r="B1585"/>
      <c r="C1585"/>
    </row>
    <row r="1586" spans="1:3">
      <c r="A1586"/>
      <c r="B1586"/>
      <c r="C1586"/>
    </row>
    <row r="1587" spans="1:3">
      <c r="A1587"/>
      <c r="B1587"/>
      <c r="C1587"/>
    </row>
    <row r="1588" spans="1:3">
      <c r="A1588"/>
      <c r="B1588"/>
      <c r="C1588"/>
    </row>
    <row r="1589" spans="1:3">
      <c r="A1589"/>
      <c r="B1589"/>
      <c r="C1589"/>
    </row>
    <row r="1590" spans="1:3">
      <c r="A1590"/>
      <c r="B1590"/>
      <c r="C1590"/>
    </row>
    <row r="1591" spans="1:3">
      <c r="A1591"/>
      <c r="B1591"/>
      <c r="C1591"/>
    </row>
    <row r="1592" spans="1:3">
      <c r="A1592"/>
      <c r="B1592"/>
      <c r="C1592"/>
    </row>
    <row r="1593" spans="1:3">
      <c r="A1593"/>
      <c r="B1593"/>
      <c r="C1593"/>
    </row>
    <row r="1594" spans="1:3">
      <c r="A1594"/>
      <c r="B1594"/>
      <c r="C1594"/>
    </row>
    <row r="1595" spans="1:3">
      <c r="A1595"/>
      <c r="B1595"/>
      <c r="C1595"/>
    </row>
    <row r="1596" spans="1:3">
      <c r="A1596"/>
      <c r="B1596"/>
      <c r="C1596"/>
    </row>
    <row r="1597" spans="1:3">
      <c r="A1597"/>
      <c r="B1597"/>
      <c r="C1597"/>
    </row>
    <row r="1598" spans="1:3">
      <c r="A1598"/>
      <c r="B1598"/>
      <c r="C1598"/>
    </row>
    <row r="1599" spans="1:3">
      <c r="A1599"/>
      <c r="B1599"/>
      <c r="C1599"/>
    </row>
    <row r="1600" spans="1:3">
      <c r="A1600"/>
      <c r="B1600"/>
      <c r="C1600"/>
    </row>
    <row r="1601" spans="1:3">
      <c r="A1601"/>
      <c r="B1601"/>
      <c r="C1601"/>
    </row>
    <row r="1602" spans="1:3">
      <c r="A1602"/>
      <c r="B1602"/>
      <c r="C1602"/>
    </row>
    <row r="1603" spans="1:3">
      <c r="A1603"/>
      <c r="B1603"/>
      <c r="C1603"/>
    </row>
    <row r="1604" spans="1:3">
      <c r="A1604"/>
      <c r="B1604"/>
      <c r="C1604"/>
    </row>
    <row r="1605" spans="1:3">
      <c r="A1605"/>
      <c r="B1605"/>
      <c r="C1605"/>
    </row>
    <row r="1606" spans="1:3">
      <c r="A1606"/>
      <c r="B1606"/>
      <c r="C1606"/>
    </row>
    <row r="1607" spans="1:3">
      <c r="A1607"/>
      <c r="B1607"/>
      <c r="C1607"/>
    </row>
    <row r="1608" spans="1:3">
      <c r="A1608"/>
      <c r="B1608"/>
      <c r="C1608"/>
    </row>
    <row r="1609" spans="1:3">
      <c r="A1609"/>
      <c r="B1609"/>
      <c r="C1609"/>
    </row>
    <row r="1610" spans="1:3">
      <c r="A1610"/>
      <c r="B1610"/>
      <c r="C1610"/>
    </row>
    <row r="1611" spans="1:3">
      <c r="A1611"/>
      <c r="B1611"/>
      <c r="C1611"/>
    </row>
    <row r="1612" spans="1:3">
      <c r="A1612"/>
      <c r="B1612"/>
      <c r="C1612"/>
    </row>
    <row r="1613" spans="1:3">
      <c r="A1613"/>
      <c r="B1613"/>
      <c r="C1613"/>
    </row>
    <row r="1614" spans="1:3">
      <c r="A1614"/>
      <c r="B1614"/>
      <c r="C1614"/>
    </row>
    <row r="1615" spans="1:3">
      <c r="A1615"/>
      <c r="B1615"/>
      <c r="C1615"/>
    </row>
    <row r="1616" spans="1:3">
      <c r="A1616"/>
      <c r="B1616"/>
      <c r="C1616"/>
    </row>
    <row r="1617" spans="1:3">
      <c r="A1617"/>
      <c r="B1617"/>
      <c r="C1617"/>
    </row>
    <row r="1618" spans="1:3">
      <c r="A1618"/>
      <c r="B1618"/>
      <c r="C1618"/>
    </row>
    <row r="1619" spans="1:3">
      <c r="A1619"/>
      <c r="B1619"/>
      <c r="C1619"/>
    </row>
    <row r="1620" spans="1:3">
      <c r="A1620"/>
      <c r="B1620"/>
      <c r="C1620"/>
    </row>
    <row r="1621" spans="1:3">
      <c r="A1621"/>
      <c r="B1621"/>
      <c r="C1621"/>
    </row>
    <row r="1622" spans="1:3">
      <c r="A1622"/>
      <c r="B1622"/>
      <c r="C1622"/>
    </row>
    <row r="1623" spans="1:3">
      <c r="A1623"/>
      <c r="B1623"/>
      <c r="C1623"/>
    </row>
    <row r="1624" spans="1:3">
      <c r="A1624"/>
      <c r="B1624"/>
      <c r="C1624"/>
    </row>
    <row r="1625" spans="1:3">
      <c r="A1625"/>
      <c r="B1625"/>
      <c r="C1625"/>
    </row>
    <row r="1626" spans="1:3">
      <c r="A1626"/>
      <c r="B1626"/>
      <c r="C1626"/>
    </row>
    <row r="1627" spans="1:3">
      <c r="A1627"/>
      <c r="B1627"/>
      <c r="C1627"/>
    </row>
    <row r="1628" spans="1:3">
      <c r="A1628"/>
      <c r="B1628"/>
      <c r="C1628"/>
    </row>
    <row r="1629" spans="1:3">
      <c r="A1629"/>
      <c r="B1629"/>
      <c r="C1629"/>
    </row>
    <row r="1630" spans="1:3">
      <c r="A1630"/>
      <c r="B1630"/>
      <c r="C1630"/>
    </row>
    <row r="1631" spans="1:3">
      <c r="A1631"/>
      <c r="B1631"/>
      <c r="C1631"/>
    </row>
    <row r="1632" spans="1:3">
      <c r="A1632"/>
      <c r="B1632"/>
      <c r="C1632"/>
    </row>
    <row r="1633" spans="1:3">
      <c r="A1633"/>
      <c r="B1633"/>
      <c r="C1633"/>
    </row>
    <row r="1634" spans="1:3">
      <c r="A1634"/>
      <c r="B1634"/>
      <c r="C1634"/>
    </row>
    <row r="1635" spans="1:3">
      <c r="A1635"/>
      <c r="B1635"/>
      <c r="C1635"/>
    </row>
    <row r="1636" spans="1:3">
      <c r="A1636"/>
      <c r="B1636"/>
      <c r="C1636"/>
    </row>
    <row r="1637" spans="1:3">
      <c r="A1637"/>
      <c r="B1637"/>
      <c r="C1637"/>
    </row>
    <row r="1638" spans="1:3">
      <c r="A1638"/>
      <c r="B1638"/>
      <c r="C1638"/>
    </row>
    <row r="1639" spans="1:3">
      <c r="A1639"/>
      <c r="B1639"/>
      <c r="C1639"/>
    </row>
    <row r="1640" spans="1:3">
      <c r="A1640"/>
      <c r="B1640"/>
      <c r="C1640"/>
    </row>
    <row r="1641" spans="1:3">
      <c r="A1641"/>
      <c r="B1641"/>
      <c r="C1641"/>
    </row>
    <row r="1642" spans="1:3">
      <c r="A1642"/>
      <c r="B1642"/>
      <c r="C1642"/>
    </row>
    <row r="1643" spans="1:3">
      <c r="A1643"/>
      <c r="B1643"/>
      <c r="C1643"/>
    </row>
    <row r="1644" spans="1:3">
      <c r="A1644"/>
      <c r="B1644"/>
      <c r="C1644"/>
    </row>
    <row r="1645" spans="1:3">
      <c r="A1645"/>
      <c r="B1645"/>
      <c r="C1645"/>
    </row>
    <row r="1646" spans="1:3">
      <c r="A1646"/>
      <c r="B1646"/>
      <c r="C1646"/>
    </row>
    <row r="1647" spans="1:3">
      <c r="A1647"/>
      <c r="B1647"/>
      <c r="C1647"/>
    </row>
    <row r="1648" spans="1:3">
      <c r="A1648"/>
      <c r="B1648"/>
      <c r="C1648"/>
    </row>
    <row r="1649" spans="1:3">
      <c r="A1649"/>
      <c r="B1649"/>
      <c r="C1649"/>
    </row>
    <row r="1650" spans="1:3">
      <c r="A1650"/>
      <c r="B1650"/>
      <c r="C1650"/>
    </row>
    <row r="1651" spans="1:3">
      <c r="A1651"/>
      <c r="B1651"/>
      <c r="C1651"/>
    </row>
    <row r="1652" spans="1:3">
      <c r="A1652"/>
      <c r="B1652"/>
      <c r="C1652"/>
    </row>
    <row r="1653" spans="1:3">
      <c r="A1653"/>
      <c r="B1653"/>
      <c r="C1653"/>
    </row>
    <row r="1654" spans="1:3">
      <c r="A1654"/>
      <c r="B1654"/>
      <c r="C1654"/>
    </row>
    <row r="1655" spans="1:3">
      <c r="A1655"/>
      <c r="B1655"/>
      <c r="C1655"/>
    </row>
    <row r="1656" spans="1:3">
      <c r="A1656"/>
      <c r="B1656"/>
      <c r="C1656"/>
    </row>
    <row r="1657" spans="1:3">
      <c r="A1657"/>
      <c r="B1657"/>
      <c r="C1657"/>
    </row>
    <row r="1658" spans="1:3">
      <c r="A1658"/>
      <c r="B1658"/>
      <c r="C1658"/>
    </row>
    <row r="1659" spans="1:3">
      <c r="A1659"/>
      <c r="B1659"/>
      <c r="C1659"/>
    </row>
    <row r="1660" spans="1:3">
      <c r="A1660"/>
      <c r="B1660"/>
      <c r="C1660"/>
    </row>
    <row r="1661" spans="1:3">
      <c r="A1661"/>
      <c r="B1661"/>
      <c r="C1661"/>
    </row>
    <row r="1662" spans="1:3">
      <c r="A1662"/>
      <c r="B1662"/>
      <c r="C1662"/>
    </row>
    <row r="1663" spans="1:3">
      <c r="A1663"/>
      <c r="B1663"/>
      <c r="C1663"/>
    </row>
    <row r="1664" spans="1:3">
      <c r="A1664"/>
      <c r="B1664"/>
      <c r="C1664"/>
    </row>
    <row r="1665" spans="1:3">
      <c r="A1665"/>
      <c r="B1665"/>
      <c r="C1665"/>
    </row>
    <row r="1666" spans="1:3">
      <c r="A1666"/>
      <c r="B1666"/>
      <c r="C1666"/>
    </row>
    <row r="1667" spans="1:3">
      <c r="A1667"/>
      <c r="B1667"/>
      <c r="C1667"/>
    </row>
    <row r="1668" spans="1:3">
      <c r="A1668"/>
      <c r="B1668"/>
      <c r="C1668"/>
    </row>
    <row r="1669" spans="1:3">
      <c r="A1669"/>
      <c r="B1669"/>
      <c r="C1669"/>
    </row>
    <row r="1670" spans="1:3">
      <c r="A1670"/>
      <c r="B1670"/>
      <c r="C1670"/>
    </row>
    <row r="1671" spans="1:3">
      <c r="A1671"/>
      <c r="B1671"/>
      <c r="C1671"/>
    </row>
    <row r="1672" spans="1:3">
      <c r="A1672"/>
      <c r="B1672"/>
      <c r="C1672"/>
    </row>
    <row r="1673" spans="1:3">
      <c r="A1673"/>
      <c r="B1673"/>
      <c r="C1673"/>
    </row>
    <row r="1674" spans="1:3">
      <c r="A1674"/>
      <c r="B1674"/>
      <c r="C1674"/>
    </row>
    <row r="1675" spans="1:3">
      <c r="A1675"/>
      <c r="B1675"/>
      <c r="C1675"/>
    </row>
    <row r="1676" spans="1:3">
      <c r="A1676"/>
      <c r="B1676"/>
      <c r="C1676"/>
    </row>
    <row r="1677" spans="1:3">
      <c r="A1677"/>
      <c r="B1677"/>
      <c r="C1677"/>
    </row>
    <row r="1678" spans="1:3">
      <c r="A1678"/>
      <c r="B1678"/>
      <c r="C1678"/>
    </row>
    <row r="1679" spans="1:3">
      <c r="A1679"/>
      <c r="B1679"/>
      <c r="C1679"/>
    </row>
    <row r="1680" spans="1:3">
      <c r="A1680"/>
      <c r="B1680"/>
      <c r="C1680"/>
    </row>
    <row r="1681" spans="1:3">
      <c r="A1681"/>
      <c r="B1681"/>
      <c r="C1681"/>
    </row>
    <row r="1682" spans="1:3">
      <c r="A1682"/>
      <c r="B1682"/>
      <c r="C1682"/>
    </row>
    <row r="1683" spans="1:3">
      <c r="A1683"/>
      <c r="B1683"/>
      <c r="C1683"/>
    </row>
    <row r="1684" spans="1:3">
      <c r="A1684"/>
      <c r="B1684"/>
      <c r="C1684"/>
    </row>
    <row r="1685" spans="1:3">
      <c r="A1685"/>
      <c r="B1685"/>
      <c r="C1685"/>
    </row>
    <row r="1686" spans="1:3">
      <c r="A1686"/>
      <c r="B1686"/>
      <c r="C1686"/>
    </row>
    <row r="1687" spans="1:3">
      <c r="A1687"/>
      <c r="B1687"/>
      <c r="C1687"/>
    </row>
    <row r="1688" spans="1:3">
      <c r="A1688"/>
      <c r="B1688"/>
      <c r="C1688"/>
    </row>
    <row r="1689" spans="1:3">
      <c r="A1689"/>
      <c r="B1689"/>
      <c r="C1689"/>
    </row>
    <row r="1690" spans="1:3">
      <c r="A1690"/>
      <c r="B1690"/>
      <c r="C1690"/>
    </row>
    <row r="1691" spans="1:3">
      <c r="A1691"/>
      <c r="B1691"/>
      <c r="C1691"/>
    </row>
    <row r="1692" spans="1:3">
      <c r="A1692"/>
      <c r="B1692"/>
      <c r="C1692"/>
    </row>
    <row r="1693" spans="1:3">
      <c r="A1693"/>
      <c r="B1693"/>
      <c r="C1693"/>
    </row>
    <row r="1694" spans="1:3">
      <c r="A1694"/>
      <c r="B1694"/>
      <c r="C1694"/>
    </row>
    <row r="1695" spans="1:3">
      <c r="A1695"/>
      <c r="B1695"/>
      <c r="C1695"/>
    </row>
    <row r="1696" spans="1:3">
      <c r="A1696"/>
      <c r="B1696"/>
      <c r="C1696"/>
    </row>
    <row r="1697" spans="1:3">
      <c r="A1697"/>
      <c r="B1697"/>
      <c r="C1697"/>
    </row>
    <row r="1698" spans="1:3">
      <c r="A1698"/>
      <c r="B1698"/>
      <c r="C1698"/>
    </row>
    <row r="1699" spans="1:3">
      <c r="A1699"/>
      <c r="B1699"/>
      <c r="C1699"/>
    </row>
    <row r="1700" spans="1:3">
      <c r="A1700"/>
      <c r="B1700"/>
      <c r="C1700"/>
    </row>
    <row r="1701" spans="1:3">
      <c r="A1701"/>
      <c r="B1701"/>
      <c r="C1701"/>
    </row>
    <row r="1702" spans="1:3">
      <c r="A1702"/>
      <c r="B1702"/>
      <c r="C1702"/>
    </row>
    <row r="1703" spans="1:3">
      <c r="A1703"/>
      <c r="B1703"/>
      <c r="C1703"/>
    </row>
    <row r="1704" spans="1:3">
      <c r="A1704"/>
      <c r="B1704"/>
      <c r="C1704"/>
    </row>
    <row r="1705" spans="1:3">
      <c r="A1705"/>
      <c r="B1705"/>
      <c r="C1705"/>
    </row>
    <row r="1706" spans="1:3">
      <c r="A1706"/>
      <c r="B1706"/>
      <c r="C1706"/>
    </row>
    <row r="1707" spans="1:3">
      <c r="A1707"/>
      <c r="B1707"/>
      <c r="C1707"/>
    </row>
    <row r="1708" spans="1:3">
      <c r="A1708"/>
      <c r="B1708"/>
      <c r="C1708"/>
    </row>
    <row r="1709" spans="1:3">
      <c r="A1709"/>
      <c r="B1709"/>
      <c r="C1709"/>
    </row>
    <row r="1710" spans="1:3">
      <c r="A1710"/>
      <c r="B1710"/>
      <c r="C1710"/>
    </row>
    <row r="1711" spans="1:3">
      <c r="A1711"/>
      <c r="B1711"/>
      <c r="C1711"/>
    </row>
    <row r="1712" spans="1:3">
      <c r="A1712"/>
      <c r="B1712"/>
      <c r="C1712"/>
    </row>
    <row r="1713" spans="1:3">
      <c r="A1713"/>
      <c r="B1713"/>
      <c r="C1713"/>
    </row>
    <row r="1714" spans="1:3">
      <c r="A1714"/>
      <c r="B1714"/>
      <c r="C1714"/>
    </row>
    <row r="1715" spans="1:3">
      <c r="A1715"/>
      <c r="B1715"/>
      <c r="C1715"/>
    </row>
    <row r="1716" spans="1:3">
      <c r="A1716"/>
      <c r="B1716"/>
      <c r="C1716"/>
    </row>
    <row r="1717" spans="1:3">
      <c r="A1717"/>
      <c r="B1717"/>
      <c r="C1717"/>
    </row>
    <row r="1718" spans="1:3">
      <c r="A1718"/>
      <c r="B1718"/>
      <c r="C1718"/>
    </row>
    <row r="1719" spans="1:3">
      <c r="A1719"/>
      <c r="B1719"/>
      <c r="C1719"/>
    </row>
    <row r="1720" spans="1:3">
      <c r="A1720"/>
      <c r="B1720"/>
      <c r="C1720"/>
    </row>
    <row r="1721" spans="1:3">
      <c r="A1721"/>
      <c r="B1721"/>
      <c r="C1721"/>
    </row>
    <row r="1722" spans="1:3">
      <c r="A1722"/>
      <c r="B1722"/>
      <c r="C1722"/>
    </row>
    <row r="1723" spans="1:3">
      <c r="A1723"/>
      <c r="B1723"/>
      <c r="C1723"/>
    </row>
    <row r="1724" spans="1:3">
      <c r="A1724"/>
      <c r="B1724"/>
      <c r="C1724"/>
    </row>
    <row r="1725" spans="1:3">
      <c r="A1725"/>
      <c r="B1725"/>
      <c r="C1725"/>
    </row>
    <row r="1726" spans="1:3">
      <c r="A1726"/>
      <c r="B1726"/>
      <c r="C1726"/>
    </row>
    <row r="1727" spans="1:3">
      <c r="A1727"/>
      <c r="B1727"/>
      <c r="C1727"/>
    </row>
    <row r="1728" spans="1:3">
      <c r="A1728"/>
      <c r="B1728"/>
      <c r="C1728"/>
    </row>
    <row r="1729" spans="1:3">
      <c r="A1729"/>
      <c r="B1729"/>
      <c r="C1729"/>
    </row>
    <row r="1730" spans="1:3">
      <c r="A1730"/>
      <c r="B1730"/>
      <c r="C1730"/>
    </row>
    <row r="1731" spans="1:3">
      <c r="A1731"/>
      <c r="B1731"/>
      <c r="C1731"/>
    </row>
    <row r="1732" spans="1:3">
      <c r="A1732"/>
      <c r="B1732"/>
      <c r="C1732"/>
    </row>
    <row r="1733" spans="1:3">
      <c r="A1733"/>
      <c r="B1733"/>
      <c r="C1733"/>
    </row>
    <row r="1734" spans="1:3">
      <c r="A1734"/>
      <c r="B1734"/>
      <c r="C1734"/>
    </row>
    <row r="1735" spans="1:3">
      <c r="A1735"/>
      <c r="B1735"/>
      <c r="C1735"/>
    </row>
    <row r="1736" spans="1:3">
      <c r="A1736"/>
      <c r="B1736"/>
      <c r="C1736"/>
    </row>
    <row r="1737" spans="1:3">
      <c r="A1737"/>
      <c r="B1737"/>
      <c r="C1737"/>
    </row>
    <row r="1738" spans="1:3">
      <c r="A1738"/>
      <c r="B1738"/>
      <c r="C1738"/>
    </row>
    <row r="1739" spans="1:3">
      <c r="A1739"/>
      <c r="B1739"/>
      <c r="C1739"/>
    </row>
    <row r="1740" spans="1:3">
      <c r="A1740"/>
      <c r="B1740"/>
      <c r="C1740"/>
    </row>
    <row r="1741" spans="1:3">
      <c r="A1741"/>
      <c r="B1741"/>
      <c r="C1741"/>
    </row>
    <row r="1742" spans="1:3">
      <c r="A1742"/>
      <c r="B1742"/>
      <c r="C1742"/>
    </row>
    <row r="1743" spans="1:3">
      <c r="A1743"/>
      <c r="B1743"/>
      <c r="C1743"/>
    </row>
    <row r="1744" spans="1:3">
      <c r="A1744"/>
      <c r="B1744"/>
      <c r="C1744"/>
    </row>
    <row r="1745" spans="1:3">
      <c r="A1745"/>
      <c r="B1745"/>
      <c r="C1745"/>
    </row>
    <row r="1746" spans="1:3">
      <c r="A1746"/>
      <c r="B1746"/>
      <c r="C1746"/>
    </row>
    <row r="1747" spans="1:3">
      <c r="A1747"/>
      <c r="B1747"/>
      <c r="C1747"/>
    </row>
    <row r="1748" spans="1:3">
      <c r="A1748"/>
      <c r="B1748"/>
      <c r="C1748"/>
    </row>
    <row r="1749" spans="1:3">
      <c r="A1749"/>
      <c r="B1749"/>
      <c r="C1749"/>
    </row>
    <row r="1750" spans="1:3">
      <c r="A1750"/>
      <c r="B1750"/>
      <c r="C1750"/>
    </row>
    <row r="1751" spans="1:3">
      <c r="A1751"/>
      <c r="B1751"/>
      <c r="C1751"/>
    </row>
    <row r="1752" spans="1:3">
      <c r="A1752"/>
      <c r="B1752"/>
      <c r="C1752"/>
    </row>
    <row r="1753" spans="1:3">
      <c r="A1753"/>
      <c r="B1753"/>
      <c r="C1753"/>
    </row>
    <row r="1754" spans="1:3">
      <c r="A1754"/>
      <c r="B1754"/>
      <c r="C1754"/>
    </row>
    <row r="1755" spans="1:3">
      <c r="A1755"/>
      <c r="B1755"/>
      <c r="C1755"/>
    </row>
    <row r="1756" spans="1:3">
      <c r="A1756"/>
      <c r="B1756"/>
      <c r="C1756"/>
    </row>
    <row r="1757" spans="1:3">
      <c r="A1757"/>
      <c r="B1757"/>
      <c r="C1757"/>
    </row>
    <row r="1758" spans="1:3">
      <c r="A1758"/>
      <c r="B1758"/>
      <c r="C1758"/>
    </row>
    <row r="1759" spans="1:3">
      <c r="A1759"/>
      <c r="B1759"/>
      <c r="C1759"/>
    </row>
    <row r="1760" spans="1:3">
      <c r="A1760"/>
      <c r="B1760"/>
      <c r="C1760"/>
    </row>
    <row r="1761" spans="1:3">
      <c r="A1761"/>
      <c r="B1761"/>
      <c r="C1761"/>
    </row>
    <row r="1762" spans="1:3">
      <c r="A1762"/>
      <c r="B1762"/>
      <c r="C1762"/>
    </row>
    <row r="1763" spans="1:3">
      <c r="A1763"/>
      <c r="B1763"/>
      <c r="C1763"/>
    </row>
    <row r="1764" spans="1:3">
      <c r="A1764"/>
      <c r="B1764"/>
      <c r="C1764"/>
    </row>
    <row r="1765" spans="1:3">
      <c r="A1765"/>
      <c r="B1765"/>
      <c r="C1765"/>
    </row>
    <row r="1766" spans="1:3">
      <c r="A1766"/>
      <c r="B1766"/>
      <c r="C1766"/>
    </row>
    <row r="1767" spans="1:3">
      <c r="A1767"/>
      <c r="B1767"/>
      <c r="C1767"/>
    </row>
    <row r="1768" spans="1:3">
      <c r="A1768"/>
      <c r="B1768"/>
      <c r="C1768"/>
    </row>
    <row r="1769" spans="1:3">
      <c r="A1769"/>
      <c r="B1769"/>
      <c r="C1769"/>
    </row>
    <row r="1770" spans="1:3">
      <c r="A1770"/>
      <c r="B1770"/>
      <c r="C1770"/>
    </row>
    <row r="1771" spans="1:3">
      <c r="A1771"/>
      <c r="B1771"/>
      <c r="C1771"/>
    </row>
    <row r="1772" spans="1:3">
      <c r="A1772"/>
      <c r="B1772"/>
      <c r="C1772"/>
    </row>
    <row r="1773" spans="1:3">
      <c r="A1773"/>
      <c r="B1773"/>
      <c r="C1773"/>
    </row>
    <row r="1774" spans="1:3">
      <c r="A1774"/>
      <c r="B1774"/>
      <c r="C1774"/>
    </row>
    <row r="1775" spans="1:3">
      <c r="A1775"/>
      <c r="B1775"/>
      <c r="C1775"/>
    </row>
    <row r="1776" spans="1:3">
      <c r="A1776"/>
      <c r="B1776"/>
      <c r="C1776"/>
    </row>
    <row r="1777" spans="1:3">
      <c r="A1777"/>
      <c r="B1777"/>
      <c r="C1777"/>
    </row>
    <row r="1778" spans="1:3">
      <c r="A1778"/>
      <c r="B1778"/>
      <c r="C1778"/>
    </row>
    <row r="1779" spans="1:3">
      <c r="A1779"/>
      <c r="B1779"/>
      <c r="C1779"/>
    </row>
    <row r="1780" spans="1:3">
      <c r="A1780"/>
      <c r="B1780"/>
      <c r="C1780"/>
    </row>
    <row r="1781" spans="1:3">
      <c r="A1781"/>
      <c r="B1781"/>
      <c r="C1781"/>
    </row>
    <row r="1782" spans="1:3">
      <c r="A1782"/>
      <c r="B1782"/>
      <c r="C1782"/>
    </row>
    <row r="1783" spans="1:3">
      <c r="A1783"/>
      <c r="B1783"/>
      <c r="C1783"/>
    </row>
    <row r="1784" spans="1:3">
      <c r="A1784"/>
      <c r="B1784"/>
      <c r="C1784"/>
    </row>
    <row r="1785" spans="1:3">
      <c r="A1785"/>
      <c r="B1785"/>
      <c r="C1785"/>
    </row>
    <row r="1786" spans="1:3">
      <c r="A1786"/>
      <c r="B1786"/>
      <c r="C1786"/>
    </row>
    <row r="1787" spans="1:3">
      <c r="A1787"/>
      <c r="B1787"/>
      <c r="C1787"/>
    </row>
    <row r="1788" spans="1:3">
      <c r="A1788"/>
      <c r="B1788"/>
      <c r="C1788"/>
    </row>
    <row r="1789" spans="1:3">
      <c r="A1789"/>
      <c r="B1789"/>
      <c r="C1789"/>
    </row>
    <row r="1790" spans="1:3">
      <c r="A1790"/>
      <c r="B1790"/>
      <c r="C1790"/>
    </row>
    <row r="1791" spans="1:3">
      <c r="A1791"/>
      <c r="B1791"/>
      <c r="C1791"/>
    </row>
    <row r="1792" spans="1:3">
      <c r="A1792"/>
      <c r="B1792"/>
      <c r="C1792"/>
    </row>
    <row r="1793" spans="1:3">
      <c r="A1793"/>
      <c r="B1793"/>
      <c r="C1793"/>
    </row>
    <row r="1794" spans="1:3">
      <c r="A1794"/>
      <c r="B1794"/>
      <c r="C1794"/>
    </row>
    <row r="1795" spans="1:3">
      <c r="A1795"/>
      <c r="B1795"/>
      <c r="C1795"/>
    </row>
    <row r="1796" spans="1:3">
      <c r="A1796"/>
      <c r="B1796"/>
      <c r="C1796"/>
    </row>
    <row r="1797" spans="1:3">
      <c r="A1797"/>
      <c r="B1797"/>
      <c r="C1797"/>
    </row>
    <row r="1798" spans="1:3">
      <c r="A1798"/>
      <c r="B1798"/>
      <c r="C1798"/>
    </row>
    <row r="1799" spans="1:3">
      <c r="A1799"/>
      <c r="B1799"/>
      <c r="C1799"/>
    </row>
    <row r="1800" spans="1:3">
      <c r="A1800"/>
      <c r="B1800"/>
      <c r="C1800"/>
    </row>
    <row r="1801" spans="1:3">
      <c r="A1801"/>
      <c r="B1801"/>
      <c r="C1801"/>
    </row>
    <row r="1802" spans="1:3">
      <c r="A1802"/>
      <c r="B1802"/>
      <c r="C1802"/>
    </row>
    <row r="1803" spans="1:3">
      <c r="A1803"/>
      <c r="B1803"/>
      <c r="C1803"/>
    </row>
    <row r="1804" spans="1:3">
      <c r="A1804"/>
      <c r="B1804"/>
      <c r="C1804"/>
    </row>
    <row r="1805" spans="1:3">
      <c r="A1805"/>
      <c r="B1805"/>
      <c r="C1805"/>
    </row>
    <row r="1806" spans="1:3">
      <c r="A1806"/>
      <c r="B1806"/>
      <c r="C1806"/>
    </row>
    <row r="1807" spans="1:3">
      <c r="A1807"/>
      <c r="B1807"/>
      <c r="C1807"/>
    </row>
    <row r="1808" spans="1:3">
      <c r="A1808"/>
      <c r="B1808"/>
      <c r="C1808"/>
    </row>
    <row r="1809" spans="1:3">
      <c r="A1809"/>
      <c r="B1809"/>
      <c r="C1809"/>
    </row>
    <row r="1810" spans="1:3">
      <c r="A1810"/>
      <c r="B1810"/>
      <c r="C1810"/>
    </row>
    <row r="1811" spans="1:3">
      <c r="A1811"/>
      <c r="B1811"/>
      <c r="C1811"/>
    </row>
    <row r="1812" spans="1:3">
      <c r="A1812"/>
      <c r="B1812"/>
      <c r="C1812"/>
    </row>
    <row r="1813" spans="1:3">
      <c r="A1813"/>
      <c r="B1813"/>
      <c r="C1813"/>
    </row>
    <row r="1814" spans="1:3">
      <c r="A1814"/>
      <c r="B1814"/>
      <c r="C1814"/>
    </row>
    <row r="1815" spans="1:3">
      <c r="A1815"/>
      <c r="B1815"/>
      <c r="C1815"/>
    </row>
    <row r="1816" spans="1:3">
      <c r="A1816"/>
      <c r="B1816"/>
      <c r="C1816"/>
    </row>
    <row r="1817" spans="1:3">
      <c r="A1817"/>
      <c r="B1817"/>
      <c r="C1817"/>
    </row>
    <row r="1818" spans="1:3">
      <c r="A1818"/>
      <c r="B1818"/>
      <c r="C1818"/>
    </row>
    <row r="1819" spans="1:3">
      <c r="A1819"/>
      <c r="B1819"/>
      <c r="C1819"/>
    </row>
    <row r="1820" spans="1:3">
      <c r="A1820"/>
      <c r="B1820"/>
      <c r="C1820"/>
    </row>
    <row r="1821" spans="1:3">
      <c r="A1821"/>
      <c r="B1821"/>
      <c r="C1821"/>
    </row>
    <row r="1822" spans="1:3">
      <c r="A1822"/>
      <c r="B1822"/>
      <c r="C1822"/>
    </row>
    <row r="1823" spans="1:3">
      <c r="A1823"/>
      <c r="B1823"/>
      <c r="C1823"/>
    </row>
    <row r="1824" spans="1:3">
      <c r="A1824"/>
      <c r="B1824"/>
      <c r="C1824"/>
    </row>
    <row r="1825" spans="1:3">
      <c r="A1825"/>
      <c r="B1825"/>
      <c r="C1825"/>
    </row>
    <row r="1826" spans="1:3">
      <c r="A1826"/>
      <c r="B1826"/>
      <c r="C1826"/>
    </row>
    <row r="1827" spans="1:3">
      <c r="A1827"/>
      <c r="B1827"/>
      <c r="C1827"/>
    </row>
    <row r="1828" spans="1:3">
      <c r="A1828"/>
      <c r="B1828"/>
      <c r="C1828"/>
    </row>
    <row r="1829" spans="1:3">
      <c r="A1829"/>
      <c r="B1829"/>
      <c r="C1829"/>
    </row>
    <row r="1830" spans="1:3">
      <c r="A1830"/>
      <c r="B1830"/>
      <c r="C1830"/>
    </row>
    <row r="1831" spans="1:3">
      <c r="A1831"/>
      <c r="B1831"/>
      <c r="C1831"/>
    </row>
    <row r="1832" spans="1:3">
      <c r="A1832"/>
      <c r="B1832"/>
      <c r="C1832"/>
    </row>
    <row r="1833" spans="1:3">
      <c r="A1833"/>
      <c r="B1833"/>
      <c r="C1833"/>
    </row>
    <row r="1834" spans="1:3">
      <c r="A1834"/>
      <c r="B1834"/>
      <c r="C1834"/>
    </row>
    <row r="1835" spans="1:3">
      <c r="A1835"/>
      <c r="B1835"/>
      <c r="C1835"/>
    </row>
    <row r="1836" spans="1:3">
      <c r="A1836"/>
      <c r="B1836"/>
      <c r="C1836"/>
    </row>
    <row r="1837" spans="1:3">
      <c r="A1837"/>
      <c r="B1837"/>
      <c r="C1837"/>
    </row>
    <row r="1838" spans="1:3">
      <c r="A1838"/>
      <c r="B1838"/>
      <c r="C1838"/>
    </row>
    <row r="1839" spans="1:3">
      <c r="A1839"/>
      <c r="B1839"/>
      <c r="C1839"/>
    </row>
    <row r="1840" spans="1:3">
      <c r="A1840"/>
      <c r="B1840"/>
      <c r="C1840"/>
    </row>
    <row r="1841" spans="1:3">
      <c r="A1841"/>
      <c r="B1841"/>
      <c r="C1841"/>
    </row>
    <row r="1842" spans="1:3">
      <c r="A1842"/>
      <c r="B1842"/>
      <c r="C1842"/>
    </row>
    <row r="1843" spans="1:3">
      <c r="A1843"/>
      <c r="B1843"/>
      <c r="C1843"/>
    </row>
    <row r="1844" spans="1:3">
      <c r="A1844"/>
      <c r="B1844"/>
      <c r="C1844"/>
    </row>
    <row r="1845" spans="1:3">
      <c r="A1845"/>
      <c r="B1845"/>
      <c r="C1845"/>
    </row>
    <row r="1846" spans="1:3">
      <c r="A1846"/>
      <c r="B1846"/>
      <c r="C1846"/>
    </row>
    <row r="1847" spans="1:3">
      <c r="A1847"/>
      <c r="B1847"/>
      <c r="C1847"/>
    </row>
    <row r="1848" spans="1:3">
      <c r="A1848"/>
      <c r="B1848"/>
      <c r="C1848"/>
    </row>
    <row r="1849" spans="1:3">
      <c r="A1849"/>
      <c r="B1849"/>
      <c r="C1849"/>
    </row>
    <row r="1850" spans="1:3">
      <c r="A1850"/>
      <c r="B1850"/>
      <c r="C1850"/>
    </row>
    <row r="1851" spans="1:3">
      <c r="A1851"/>
      <c r="B1851"/>
      <c r="C1851"/>
    </row>
    <row r="1852" spans="1:3">
      <c r="A1852"/>
      <c r="B1852"/>
      <c r="C1852"/>
    </row>
    <row r="1853" spans="1:3">
      <c r="A1853"/>
      <c r="B1853"/>
      <c r="C1853"/>
    </row>
    <row r="1854" spans="1:3">
      <c r="A1854"/>
      <c r="B1854"/>
      <c r="C1854"/>
    </row>
    <row r="1855" spans="1:3">
      <c r="A1855"/>
      <c r="B1855"/>
      <c r="C1855"/>
    </row>
    <row r="1856" spans="1:3">
      <c r="A1856"/>
      <c r="B1856"/>
      <c r="C1856"/>
    </row>
    <row r="1857" spans="1:3">
      <c r="A1857"/>
      <c r="B1857"/>
      <c r="C1857"/>
    </row>
    <row r="1858" spans="1:3">
      <c r="A1858"/>
      <c r="B1858"/>
      <c r="C1858"/>
    </row>
    <row r="1859" spans="1:3">
      <c r="A1859"/>
      <c r="B1859"/>
      <c r="C1859"/>
    </row>
    <row r="1860" spans="1:3">
      <c r="A1860"/>
      <c r="B1860"/>
      <c r="C1860"/>
    </row>
    <row r="1861" spans="1:3">
      <c r="A1861"/>
      <c r="B1861"/>
      <c r="C1861"/>
    </row>
    <row r="1862" spans="1:3">
      <c r="A1862"/>
      <c r="B1862"/>
      <c r="C1862"/>
    </row>
    <row r="1863" spans="1:3">
      <c r="A1863"/>
      <c r="B1863"/>
      <c r="C1863"/>
    </row>
    <row r="1864" spans="1:3">
      <c r="A1864"/>
      <c r="B1864"/>
      <c r="C1864"/>
    </row>
    <row r="1865" spans="1:3">
      <c r="A1865"/>
      <c r="B1865"/>
      <c r="C1865"/>
    </row>
    <row r="1866" spans="1:3">
      <c r="A1866"/>
      <c r="B1866"/>
      <c r="C1866"/>
    </row>
    <row r="1867" spans="1:3">
      <c r="A1867"/>
      <c r="B1867"/>
      <c r="C1867"/>
    </row>
    <row r="1868" spans="1:3">
      <c r="A1868"/>
      <c r="B1868"/>
      <c r="C1868"/>
    </row>
    <row r="1869" spans="1:3">
      <c r="A1869"/>
      <c r="B1869"/>
      <c r="C1869"/>
    </row>
    <row r="1870" spans="1:3">
      <c r="A1870"/>
      <c r="B1870"/>
      <c r="C1870"/>
    </row>
    <row r="1871" spans="1:3">
      <c r="A1871"/>
      <c r="B1871"/>
      <c r="C1871"/>
    </row>
    <row r="1872" spans="1:3">
      <c r="A1872"/>
      <c r="B1872"/>
      <c r="C1872"/>
    </row>
    <row r="1873" spans="1:3">
      <c r="A1873"/>
      <c r="B1873"/>
      <c r="C1873"/>
    </row>
    <row r="1874" spans="1:3">
      <c r="A1874"/>
      <c r="B1874"/>
      <c r="C1874"/>
    </row>
    <row r="1875" spans="1:3">
      <c r="A1875"/>
      <c r="B1875"/>
      <c r="C1875"/>
    </row>
    <row r="1876" spans="1:3">
      <c r="A1876"/>
      <c r="B1876"/>
      <c r="C1876"/>
    </row>
    <row r="1877" spans="1:3">
      <c r="A1877"/>
      <c r="B1877"/>
      <c r="C1877"/>
    </row>
    <row r="1878" spans="1:3">
      <c r="A1878"/>
      <c r="B1878"/>
      <c r="C1878"/>
    </row>
    <row r="1879" spans="1:3">
      <c r="A1879"/>
      <c r="B1879"/>
      <c r="C1879"/>
    </row>
    <row r="1880" spans="1:3">
      <c r="A1880"/>
      <c r="B1880"/>
      <c r="C1880"/>
    </row>
    <row r="1881" spans="1:3">
      <c r="A1881"/>
      <c r="B1881"/>
      <c r="C1881"/>
    </row>
    <row r="1882" spans="1:3">
      <c r="A1882"/>
      <c r="B1882"/>
      <c r="C1882"/>
    </row>
    <row r="1883" spans="1:3">
      <c r="A1883"/>
      <c r="B1883"/>
      <c r="C1883"/>
    </row>
    <row r="1884" spans="1:3">
      <c r="A1884"/>
      <c r="B1884"/>
      <c r="C1884"/>
    </row>
    <row r="1885" spans="1:3">
      <c r="A1885"/>
      <c r="B1885"/>
      <c r="C1885"/>
    </row>
    <row r="1886" spans="1:3">
      <c r="A1886"/>
      <c r="B1886"/>
      <c r="C1886"/>
    </row>
    <row r="1887" spans="1:3">
      <c r="A1887"/>
      <c r="B1887"/>
      <c r="C1887"/>
    </row>
    <row r="1888" spans="1:3">
      <c r="A1888"/>
      <c r="B1888"/>
      <c r="C1888"/>
    </row>
    <row r="1889" spans="1:3">
      <c r="A1889"/>
      <c r="B1889"/>
      <c r="C1889"/>
    </row>
    <row r="1890" spans="1:3">
      <c r="A1890"/>
      <c r="B1890"/>
      <c r="C1890"/>
    </row>
    <row r="1891" spans="1:3">
      <c r="A1891"/>
      <c r="B1891"/>
      <c r="C1891"/>
    </row>
    <row r="1892" spans="1:3">
      <c r="A1892"/>
      <c r="B1892"/>
      <c r="C1892"/>
    </row>
    <row r="1893" spans="1:3">
      <c r="A1893"/>
      <c r="B1893"/>
      <c r="C1893"/>
    </row>
    <row r="1894" spans="1:3">
      <c r="A1894"/>
      <c r="B1894"/>
      <c r="C1894"/>
    </row>
    <row r="1895" spans="1:3">
      <c r="A1895"/>
      <c r="B1895"/>
      <c r="C1895"/>
    </row>
    <row r="1896" spans="1:3">
      <c r="A1896"/>
      <c r="B1896"/>
      <c r="C1896"/>
    </row>
    <row r="1897" spans="1:3">
      <c r="A1897"/>
      <c r="B1897"/>
      <c r="C1897"/>
    </row>
    <row r="1898" spans="1:3">
      <c r="A1898"/>
      <c r="B1898"/>
      <c r="C1898"/>
    </row>
    <row r="1899" spans="1:3">
      <c r="A1899"/>
      <c r="B1899"/>
      <c r="C1899"/>
    </row>
    <row r="1900" spans="1:3">
      <c r="A1900"/>
      <c r="B1900"/>
      <c r="C1900"/>
    </row>
    <row r="1901" spans="1:3">
      <c r="A1901"/>
      <c r="B1901"/>
      <c r="C1901"/>
    </row>
    <row r="1902" spans="1:3">
      <c r="A1902"/>
      <c r="B1902"/>
      <c r="C1902"/>
    </row>
    <row r="1903" spans="1:3">
      <c r="A1903"/>
      <c r="B1903"/>
      <c r="C1903"/>
    </row>
    <row r="1904" spans="1:3">
      <c r="A1904"/>
      <c r="B1904"/>
      <c r="C1904"/>
    </row>
    <row r="1905" spans="1:3">
      <c r="A1905"/>
      <c r="B1905"/>
      <c r="C1905"/>
    </row>
    <row r="1906" spans="1:3">
      <c r="A1906"/>
      <c r="B1906"/>
      <c r="C1906"/>
    </row>
    <row r="1907" spans="1:3">
      <c r="A1907"/>
      <c r="B1907"/>
      <c r="C1907"/>
    </row>
    <row r="1908" spans="1:3">
      <c r="A1908"/>
      <c r="B1908"/>
      <c r="C1908"/>
    </row>
    <row r="1909" spans="1:3">
      <c r="A1909"/>
      <c r="B1909"/>
      <c r="C1909"/>
    </row>
    <row r="1910" spans="1:3">
      <c r="A1910"/>
      <c r="B1910"/>
      <c r="C1910"/>
    </row>
    <row r="1911" spans="1:3">
      <c r="A1911"/>
      <c r="B1911"/>
      <c r="C1911"/>
    </row>
    <row r="1912" spans="1:3">
      <c r="A1912"/>
      <c r="B1912"/>
      <c r="C1912"/>
    </row>
    <row r="1913" spans="1:3">
      <c r="A1913"/>
      <c r="B1913"/>
      <c r="C1913"/>
    </row>
    <row r="1914" spans="1:3">
      <c r="A1914"/>
      <c r="B1914"/>
      <c r="C1914"/>
    </row>
    <row r="1915" spans="1:3">
      <c r="A1915"/>
      <c r="B1915"/>
      <c r="C1915"/>
    </row>
    <row r="1916" spans="1:3">
      <c r="A1916"/>
      <c r="B1916"/>
      <c r="C1916"/>
    </row>
    <row r="1917" spans="1:3">
      <c r="A1917"/>
      <c r="B1917"/>
      <c r="C1917"/>
    </row>
    <row r="1918" spans="1:3">
      <c r="A1918"/>
      <c r="B1918"/>
      <c r="C1918"/>
    </row>
    <row r="1919" spans="1:3">
      <c r="A1919"/>
      <c r="B1919"/>
      <c r="C1919"/>
    </row>
    <row r="1920" spans="1:3">
      <c r="A1920"/>
      <c r="B1920"/>
      <c r="C1920"/>
    </row>
    <row r="1921" spans="1:3">
      <c r="A1921"/>
      <c r="B1921"/>
      <c r="C1921"/>
    </row>
    <row r="1922" spans="1:3">
      <c r="A1922"/>
      <c r="B1922"/>
      <c r="C1922"/>
    </row>
    <row r="1923" spans="1:3">
      <c r="A1923"/>
      <c r="B1923"/>
      <c r="C1923"/>
    </row>
    <row r="1924" spans="1:3">
      <c r="A1924"/>
      <c r="B1924"/>
      <c r="C1924"/>
    </row>
    <row r="1925" spans="1:3">
      <c r="A1925"/>
      <c r="B1925"/>
      <c r="C1925"/>
    </row>
    <row r="1926" spans="1:3">
      <c r="A1926"/>
      <c r="B1926"/>
      <c r="C1926"/>
    </row>
    <row r="1927" spans="1:3">
      <c r="A1927"/>
      <c r="B1927"/>
      <c r="C1927"/>
    </row>
    <row r="1928" spans="1:3">
      <c r="A1928"/>
      <c r="B1928"/>
      <c r="C1928"/>
    </row>
    <row r="1929" spans="1:3">
      <c r="A1929"/>
      <c r="B1929"/>
      <c r="C1929"/>
    </row>
    <row r="1930" spans="1:3">
      <c r="A1930"/>
      <c r="B1930"/>
      <c r="C1930"/>
    </row>
    <row r="1931" spans="1:3">
      <c r="A1931"/>
      <c r="B1931"/>
      <c r="C1931"/>
    </row>
    <row r="1932" spans="1:3">
      <c r="A1932"/>
      <c r="B1932"/>
      <c r="C1932"/>
    </row>
    <row r="1933" spans="1:3">
      <c r="A1933"/>
      <c r="B1933"/>
      <c r="C1933"/>
    </row>
    <row r="1934" spans="1:3">
      <c r="A1934"/>
      <c r="B1934"/>
      <c r="C1934"/>
    </row>
    <row r="1935" spans="1:3">
      <c r="A1935"/>
      <c r="B1935"/>
      <c r="C1935"/>
    </row>
    <row r="1936" spans="1:3">
      <c r="A1936"/>
      <c r="B1936"/>
      <c r="C1936"/>
    </row>
    <row r="1937" spans="1:3">
      <c r="A1937"/>
      <c r="B1937"/>
      <c r="C1937"/>
    </row>
    <row r="1938" spans="1:3">
      <c r="A1938"/>
      <c r="B1938"/>
      <c r="C1938"/>
    </row>
    <row r="1939" spans="1:3">
      <c r="A1939"/>
      <c r="B1939"/>
      <c r="C1939"/>
    </row>
    <row r="1940" spans="1:3">
      <c r="A1940"/>
      <c r="B1940"/>
      <c r="C1940"/>
    </row>
    <row r="1941" spans="1:3">
      <c r="A1941"/>
      <c r="B1941"/>
      <c r="C1941"/>
    </row>
    <row r="1942" spans="1:3">
      <c r="A1942"/>
      <c r="B1942"/>
      <c r="C1942"/>
    </row>
    <row r="1943" spans="1:3">
      <c r="A1943"/>
      <c r="B1943"/>
      <c r="C1943"/>
    </row>
    <row r="1944" spans="1:3">
      <c r="A1944"/>
      <c r="B1944"/>
      <c r="C1944"/>
    </row>
    <row r="1945" spans="1:3">
      <c r="A1945"/>
      <c r="B1945"/>
      <c r="C1945"/>
    </row>
    <row r="1946" spans="1:3">
      <c r="A1946"/>
      <c r="B1946"/>
      <c r="C1946"/>
    </row>
    <row r="1947" spans="1:3">
      <c r="A1947"/>
      <c r="B1947"/>
      <c r="C1947"/>
    </row>
    <row r="1948" spans="1:3">
      <c r="A1948"/>
      <c r="B1948"/>
      <c r="C1948"/>
    </row>
    <row r="1949" spans="1:3">
      <c r="A1949"/>
      <c r="B1949"/>
      <c r="C1949"/>
    </row>
    <row r="1950" spans="1:3">
      <c r="A1950"/>
      <c r="B1950"/>
      <c r="C1950"/>
    </row>
    <row r="1951" spans="1:3">
      <c r="A1951"/>
      <c r="B1951"/>
      <c r="C1951"/>
    </row>
    <row r="1952" spans="1:3">
      <c r="A1952"/>
      <c r="B1952"/>
      <c r="C1952"/>
    </row>
    <row r="1953" spans="1:3">
      <c r="A1953"/>
      <c r="B1953"/>
      <c r="C1953"/>
    </row>
    <row r="1954" spans="1:3">
      <c r="A1954"/>
      <c r="B1954"/>
      <c r="C1954"/>
    </row>
    <row r="1955" spans="1:3">
      <c r="A1955"/>
      <c r="B1955"/>
      <c r="C1955"/>
    </row>
    <row r="1956" spans="1:3">
      <c r="A1956"/>
      <c r="B1956"/>
      <c r="C1956"/>
    </row>
    <row r="1957" spans="1:3">
      <c r="A1957"/>
      <c r="B1957"/>
      <c r="C1957"/>
    </row>
    <row r="1958" spans="1:3">
      <c r="A1958"/>
      <c r="B1958"/>
      <c r="C1958"/>
    </row>
    <row r="1959" spans="1:3">
      <c r="A1959"/>
      <c r="B1959"/>
      <c r="C1959"/>
    </row>
    <row r="1960" spans="1:3">
      <c r="A1960"/>
      <c r="B1960"/>
      <c r="C1960"/>
    </row>
    <row r="1961" spans="1:3">
      <c r="A1961"/>
      <c r="B1961"/>
      <c r="C1961"/>
    </row>
    <row r="1962" spans="1:3">
      <c r="A1962"/>
      <c r="B1962"/>
      <c r="C1962"/>
    </row>
    <row r="1963" spans="1:3">
      <c r="A1963"/>
      <c r="B1963"/>
      <c r="C1963"/>
    </row>
    <row r="1964" spans="1:3">
      <c r="A1964"/>
      <c r="B1964"/>
      <c r="C1964"/>
    </row>
    <row r="1965" spans="1:3">
      <c r="A1965"/>
      <c r="B1965"/>
      <c r="C1965"/>
    </row>
    <row r="1966" spans="1:3">
      <c r="A1966"/>
      <c r="B1966"/>
      <c r="C1966"/>
    </row>
    <row r="1967" spans="1:3">
      <c r="A1967"/>
      <c r="B1967"/>
      <c r="C1967"/>
    </row>
    <row r="1968" spans="1:3">
      <c r="A1968"/>
      <c r="B1968"/>
      <c r="C1968"/>
    </row>
    <row r="1969" spans="1:3">
      <c r="A1969"/>
      <c r="B1969"/>
      <c r="C1969"/>
    </row>
    <row r="1970" spans="1:3">
      <c r="A1970"/>
      <c r="B1970"/>
      <c r="C1970"/>
    </row>
    <row r="1971" spans="1:3">
      <c r="A1971"/>
      <c r="B1971"/>
      <c r="C1971"/>
    </row>
    <row r="1972" spans="1:3">
      <c r="A1972"/>
      <c r="B1972"/>
      <c r="C1972"/>
    </row>
    <row r="1973" spans="1:3">
      <c r="A1973"/>
      <c r="B1973"/>
      <c r="C1973"/>
    </row>
    <row r="1974" spans="1:3">
      <c r="A1974"/>
      <c r="B1974"/>
      <c r="C1974"/>
    </row>
    <row r="1975" spans="1:3">
      <c r="A1975"/>
      <c r="B1975"/>
      <c r="C1975"/>
    </row>
    <row r="1976" spans="1:3">
      <c r="A1976"/>
      <c r="B1976"/>
      <c r="C1976"/>
    </row>
    <row r="1977" spans="1:3">
      <c r="A1977"/>
      <c r="B1977"/>
      <c r="C1977"/>
    </row>
    <row r="1978" spans="1:3">
      <c r="A1978"/>
      <c r="B1978"/>
      <c r="C1978"/>
    </row>
    <row r="1979" spans="1:3">
      <c r="A1979"/>
      <c r="B1979"/>
      <c r="C1979"/>
    </row>
    <row r="1980" spans="1:3">
      <c r="A1980"/>
      <c r="B1980"/>
      <c r="C1980"/>
    </row>
    <row r="1981" spans="1:3">
      <c r="A1981"/>
      <c r="B1981"/>
      <c r="C1981"/>
    </row>
    <row r="1982" spans="1:3">
      <c r="A1982"/>
      <c r="B1982"/>
      <c r="C1982"/>
    </row>
    <row r="1983" spans="1:3">
      <c r="A1983"/>
      <c r="B1983"/>
      <c r="C1983"/>
    </row>
    <row r="1984" spans="1:3">
      <c r="A1984"/>
      <c r="B1984"/>
      <c r="C1984"/>
    </row>
    <row r="1985" spans="1:3">
      <c r="A1985"/>
      <c r="B1985"/>
      <c r="C1985"/>
    </row>
    <row r="1986" spans="1:3">
      <c r="A1986"/>
      <c r="B1986"/>
      <c r="C1986"/>
    </row>
    <row r="1987" spans="1:3">
      <c r="A1987"/>
      <c r="B1987"/>
      <c r="C1987"/>
    </row>
    <row r="1988" spans="1:3">
      <c r="A1988"/>
      <c r="B1988"/>
      <c r="C1988"/>
    </row>
    <row r="1989" spans="1:3">
      <c r="A1989"/>
      <c r="B1989"/>
      <c r="C1989"/>
    </row>
    <row r="1990" spans="1:3">
      <c r="A1990"/>
      <c r="B1990"/>
      <c r="C1990"/>
    </row>
    <row r="1991" spans="1:3">
      <c r="A1991"/>
      <c r="B1991"/>
      <c r="C1991"/>
    </row>
    <row r="1992" spans="1:3">
      <c r="A1992"/>
      <c r="B1992"/>
      <c r="C1992"/>
    </row>
    <row r="1993" spans="1:3">
      <c r="A1993"/>
      <c r="B1993"/>
      <c r="C1993"/>
    </row>
    <row r="1994" spans="1:3">
      <c r="A1994"/>
      <c r="B1994"/>
      <c r="C1994"/>
    </row>
    <row r="1995" spans="1:3">
      <c r="A1995"/>
      <c r="B1995"/>
      <c r="C1995"/>
    </row>
    <row r="1996" spans="1:3">
      <c r="A1996"/>
      <c r="B1996"/>
      <c r="C1996"/>
    </row>
    <row r="1997" spans="1:3">
      <c r="A1997"/>
      <c r="B1997"/>
      <c r="C1997"/>
    </row>
    <row r="1998" spans="1:3">
      <c r="A1998"/>
      <c r="B1998"/>
      <c r="C1998"/>
    </row>
    <row r="1999" spans="1:3">
      <c r="A1999"/>
      <c r="B1999"/>
      <c r="C1999"/>
    </row>
    <row r="2000" spans="1:3">
      <c r="A2000"/>
      <c r="B2000"/>
      <c r="C2000"/>
    </row>
    <row r="2001" spans="1:3">
      <c r="A2001"/>
      <c r="B2001"/>
      <c r="C2001"/>
    </row>
    <row r="2002" spans="1:3">
      <c r="A2002"/>
      <c r="B2002"/>
      <c r="C2002"/>
    </row>
    <row r="2003" spans="1:3">
      <c r="A2003"/>
      <c r="B2003"/>
      <c r="C2003"/>
    </row>
    <row r="2004" spans="1:3">
      <c r="A2004"/>
      <c r="B2004"/>
      <c r="C2004"/>
    </row>
    <row r="2005" spans="1:3">
      <c r="A2005"/>
      <c r="B2005"/>
      <c r="C2005"/>
    </row>
    <row r="2006" spans="1:3">
      <c r="A2006"/>
      <c r="B2006"/>
      <c r="C2006"/>
    </row>
    <row r="2007" spans="1:3">
      <c r="A2007"/>
      <c r="B2007"/>
      <c r="C2007"/>
    </row>
    <row r="2008" spans="1:3">
      <c r="A2008"/>
      <c r="B2008"/>
      <c r="C2008"/>
    </row>
    <row r="2009" spans="1:3">
      <c r="A2009"/>
      <c r="B2009"/>
      <c r="C2009"/>
    </row>
    <row r="2010" spans="1:3">
      <c r="A2010"/>
      <c r="B2010"/>
      <c r="C2010"/>
    </row>
    <row r="2011" spans="1:3">
      <c r="A2011"/>
      <c r="B2011"/>
      <c r="C2011"/>
    </row>
    <row r="2012" spans="1:3">
      <c r="A2012"/>
      <c r="B2012"/>
      <c r="C2012"/>
    </row>
    <row r="2013" spans="1:3">
      <c r="A2013"/>
      <c r="B2013"/>
      <c r="C2013"/>
    </row>
    <row r="2014" spans="1:3">
      <c r="A2014"/>
      <c r="B2014"/>
      <c r="C2014"/>
    </row>
    <row r="2015" spans="1:3">
      <c r="A2015"/>
      <c r="B2015"/>
      <c r="C2015"/>
    </row>
    <row r="2016" spans="1:3">
      <c r="A2016"/>
      <c r="B2016"/>
      <c r="C2016"/>
    </row>
    <row r="2017" spans="1:3">
      <c r="A2017"/>
      <c r="B2017"/>
      <c r="C2017"/>
    </row>
    <row r="2018" spans="1:3">
      <c r="A2018"/>
      <c r="B2018"/>
      <c r="C2018"/>
    </row>
    <row r="2019" spans="1:3">
      <c r="A2019"/>
      <c r="B2019"/>
      <c r="C2019"/>
    </row>
    <row r="2020" spans="1:3">
      <c r="A2020"/>
      <c r="B2020"/>
      <c r="C2020"/>
    </row>
    <row r="2021" spans="1:3">
      <c r="A2021"/>
      <c r="B2021"/>
      <c r="C2021"/>
    </row>
    <row r="2022" spans="1:3">
      <c r="A2022"/>
      <c r="B2022"/>
      <c r="C2022"/>
    </row>
    <row r="2023" spans="1:3">
      <c r="A2023"/>
      <c r="B2023"/>
      <c r="C2023"/>
    </row>
    <row r="2024" spans="1:3">
      <c r="A2024"/>
      <c r="B2024"/>
      <c r="C2024"/>
    </row>
    <row r="2025" spans="1:3">
      <c r="A2025"/>
      <c r="B2025"/>
      <c r="C2025"/>
    </row>
    <row r="2026" spans="1:3">
      <c r="A2026"/>
      <c r="B2026"/>
      <c r="C2026"/>
    </row>
    <row r="2027" spans="1:3">
      <c r="A2027"/>
      <c r="B2027"/>
      <c r="C2027"/>
    </row>
    <row r="2028" spans="1:3">
      <c r="A2028"/>
      <c r="B2028"/>
      <c r="C2028"/>
    </row>
    <row r="2029" spans="1:3">
      <c r="A2029"/>
      <c r="B2029"/>
      <c r="C2029"/>
    </row>
    <row r="2030" spans="1:3">
      <c r="A2030"/>
      <c r="B2030"/>
      <c r="C2030"/>
    </row>
    <row r="2031" spans="1:3">
      <c r="A2031"/>
      <c r="B2031"/>
      <c r="C2031"/>
    </row>
    <row r="2032" spans="1:3">
      <c r="A2032"/>
      <c r="B2032"/>
      <c r="C2032"/>
    </row>
    <row r="2033" spans="1:3">
      <c r="A2033"/>
      <c r="B2033"/>
      <c r="C2033"/>
    </row>
    <row r="2034" spans="1:3">
      <c r="A2034"/>
      <c r="B2034"/>
      <c r="C2034"/>
    </row>
    <row r="2035" spans="1:3">
      <c r="A2035"/>
      <c r="B2035"/>
      <c r="C2035"/>
    </row>
    <row r="2036" spans="1:3">
      <c r="A2036"/>
      <c r="B2036"/>
      <c r="C2036"/>
    </row>
    <row r="2037" spans="1:3">
      <c r="A2037"/>
      <c r="B2037"/>
      <c r="C2037"/>
    </row>
    <row r="2038" spans="1:3">
      <c r="A2038"/>
      <c r="B2038"/>
      <c r="C2038"/>
    </row>
    <row r="2039" spans="1:3">
      <c r="A2039"/>
      <c r="B2039"/>
      <c r="C2039"/>
    </row>
    <row r="2040" spans="1:3">
      <c r="A2040"/>
      <c r="B2040"/>
      <c r="C2040"/>
    </row>
    <row r="2041" spans="1:3">
      <c r="A2041"/>
      <c r="B2041"/>
      <c r="C2041"/>
    </row>
    <row r="2042" spans="1:3">
      <c r="A2042"/>
      <c r="B2042"/>
      <c r="C2042"/>
    </row>
    <row r="2043" spans="1:3">
      <c r="A2043"/>
      <c r="B2043"/>
      <c r="C2043"/>
    </row>
    <row r="2044" spans="1:3">
      <c r="A2044"/>
      <c r="B2044"/>
      <c r="C2044"/>
    </row>
    <row r="2045" spans="1:3">
      <c r="A2045"/>
      <c r="B2045"/>
      <c r="C2045"/>
    </row>
    <row r="2046" spans="1:3">
      <c r="A2046"/>
      <c r="B2046"/>
      <c r="C2046"/>
    </row>
    <row r="2047" spans="1:3">
      <c r="A2047"/>
      <c r="B2047"/>
      <c r="C2047"/>
    </row>
    <row r="2048" spans="1:3">
      <c r="A2048"/>
      <c r="B2048"/>
      <c r="C2048"/>
    </row>
    <row r="2049" spans="1:3">
      <c r="A2049"/>
      <c r="B2049"/>
      <c r="C2049"/>
    </row>
    <row r="2050" spans="1:3">
      <c r="A2050"/>
      <c r="B2050"/>
      <c r="C2050"/>
    </row>
    <row r="2051" spans="1:3">
      <c r="A2051"/>
      <c r="B2051"/>
      <c r="C2051"/>
    </row>
    <row r="2052" spans="1:3">
      <c r="A2052"/>
      <c r="B2052"/>
      <c r="C2052"/>
    </row>
    <row r="2053" spans="1:3">
      <c r="A2053"/>
      <c r="B2053"/>
      <c r="C2053"/>
    </row>
    <row r="2054" spans="1:3">
      <c r="A2054"/>
      <c r="B2054"/>
      <c r="C2054"/>
    </row>
    <row r="2055" spans="1:3">
      <c r="A2055"/>
      <c r="B2055"/>
      <c r="C2055"/>
    </row>
    <row r="2056" spans="1:3">
      <c r="A2056"/>
      <c r="B2056"/>
      <c r="C2056"/>
    </row>
    <row r="2057" spans="1:3">
      <c r="A2057"/>
      <c r="B2057"/>
      <c r="C2057"/>
    </row>
    <row r="2058" spans="1:3">
      <c r="A2058"/>
      <c r="B2058"/>
      <c r="C2058"/>
    </row>
    <row r="2059" spans="1:3">
      <c r="A2059"/>
      <c r="B2059"/>
      <c r="C2059"/>
    </row>
    <row r="2060" spans="1:3">
      <c r="A2060"/>
      <c r="B2060"/>
      <c r="C2060"/>
    </row>
    <row r="2061" spans="1:3">
      <c r="A2061"/>
      <c r="B2061"/>
      <c r="C2061"/>
    </row>
    <row r="2062" spans="1:3">
      <c r="A2062"/>
      <c r="B2062"/>
      <c r="C2062"/>
    </row>
    <row r="2063" spans="1:3">
      <c r="A2063"/>
      <c r="B2063"/>
      <c r="C2063"/>
    </row>
    <row r="2064" spans="1:3">
      <c r="A2064"/>
      <c r="B2064"/>
      <c r="C2064"/>
    </row>
    <row r="2065" spans="1:3">
      <c r="A2065"/>
      <c r="B2065"/>
      <c r="C2065"/>
    </row>
    <row r="2066" spans="1:3">
      <c r="A2066"/>
      <c r="B2066"/>
      <c r="C2066"/>
    </row>
    <row r="2067" spans="1:3">
      <c r="A2067"/>
      <c r="B2067"/>
      <c r="C2067"/>
    </row>
    <row r="2068" spans="1:3">
      <c r="A2068"/>
      <c r="B2068"/>
      <c r="C2068"/>
    </row>
    <row r="2069" spans="1:3">
      <c r="A2069"/>
      <c r="B2069"/>
      <c r="C2069"/>
    </row>
    <row r="2070" spans="1:3">
      <c r="A2070"/>
      <c r="B2070"/>
      <c r="C2070"/>
    </row>
    <row r="2071" spans="1:3">
      <c r="A2071"/>
      <c r="B2071"/>
      <c r="C2071"/>
    </row>
    <row r="2072" spans="1:3">
      <c r="A2072"/>
      <c r="B2072"/>
      <c r="C2072"/>
    </row>
    <row r="2073" spans="1:3">
      <c r="A2073"/>
      <c r="B2073"/>
      <c r="C2073"/>
    </row>
    <row r="2074" spans="1:3">
      <c r="A2074"/>
      <c r="B2074"/>
      <c r="C2074"/>
    </row>
    <row r="2075" spans="1:3">
      <c r="A2075"/>
      <c r="B2075"/>
      <c r="C2075"/>
    </row>
    <row r="2076" spans="1:3">
      <c r="A2076"/>
      <c r="B2076"/>
      <c r="C2076"/>
    </row>
    <row r="2077" spans="1:3">
      <c r="A2077"/>
      <c r="B2077"/>
      <c r="C2077"/>
    </row>
    <row r="2078" spans="1:3">
      <c r="A2078"/>
      <c r="B2078"/>
      <c r="C2078"/>
    </row>
    <row r="2079" spans="1:3">
      <c r="A2079"/>
      <c r="B2079"/>
      <c r="C2079"/>
    </row>
    <row r="2080" spans="1:3">
      <c r="A2080"/>
      <c r="B2080"/>
      <c r="C2080"/>
    </row>
    <row r="2081" spans="1:3">
      <c r="A2081"/>
      <c r="B2081"/>
      <c r="C2081"/>
    </row>
    <row r="2082" spans="1:3">
      <c r="A2082"/>
      <c r="B2082"/>
      <c r="C2082"/>
    </row>
    <row r="2083" spans="1:3">
      <c r="A2083"/>
      <c r="B2083"/>
      <c r="C2083"/>
    </row>
    <row r="2084" spans="1:3">
      <c r="A2084"/>
      <c r="B2084"/>
      <c r="C2084"/>
    </row>
    <row r="2085" spans="1:3">
      <c r="A2085"/>
      <c r="B2085"/>
      <c r="C2085"/>
    </row>
    <row r="2086" spans="1:3">
      <c r="A2086"/>
      <c r="B2086"/>
      <c r="C2086"/>
    </row>
    <row r="2087" spans="1:3">
      <c r="A2087"/>
      <c r="B2087"/>
      <c r="C2087"/>
    </row>
    <row r="2088" spans="1:3">
      <c r="A2088"/>
      <c r="B2088"/>
      <c r="C2088"/>
    </row>
    <row r="2089" spans="1:3">
      <c r="A2089"/>
      <c r="B2089"/>
      <c r="C2089"/>
    </row>
    <row r="2090" spans="1:3">
      <c r="A2090"/>
      <c r="B2090"/>
      <c r="C2090"/>
    </row>
    <row r="2091" spans="1:3">
      <c r="A2091"/>
      <c r="B2091"/>
      <c r="C2091"/>
    </row>
    <row r="2092" spans="1:3">
      <c r="A2092"/>
      <c r="B2092"/>
      <c r="C2092"/>
    </row>
    <row r="2093" spans="1:3">
      <c r="A2093"/>
      <c r="B2093"/>
      <c r="C2093"/>
    </row>
    <row r="2094" spans="1:3">
      <c r="A2094"/>
      <c r="B2094"/>
      <c r="C2094"/>
    </row>
    <row r="2095" spans="1:3">
      <c r="A2095"/>
      <c r="B2095"/>
      <c r="C2095"/>
    </row>
    <row r="2096" spans="1:3">
      <c r="A2096"/>
      <c r="B2096"/>
      <c r="C2096"/>
    </row>
    <row r="2097" spans="1:3">
      <c r="A2097"/>
      <c r="B2097"/>
      <c r="C2097"/>
    </row>
    <row r="2098" spans="1:3">
      <c r="A2098"/>
      <c r="B2098"/>
      <c r="C2098"/>
    </row>
    <row r="2099" spans="1:3">
      <c r="A2099"/>
      <c r="B2099"/>
      <c r="C2099"/>
    </row>
    <row r="2100" spans="1:3">
      <c r="A2100"/>
      <c r="B2100"/>
      <c r="C2100"/>
    </row>
    <row r="2101" spans="1:3">
      <c r="A2101"/>
      <c r="B2101"/>
      <c r="C2101"/>
    </row>
    <row r="2102" spans="1:3">
      <c r="A2102"/>
      <c r="B2102"/>
      <c r="C2102"/>
    </row>
    <row r="2103" spans="1:3">
      <c r="A2103"/>
      <c r="B2103"/>
      <c r="C2103"/>
    </row>
    <row r="2104" spans="1:3">
      <c r="A2104"/>
      <c r="B2104"/>
      <c r="C2104"/>
    </row>
    <row r="2105" spans="1:3">
      <c r="A2105"/>
      <c r="B2105"/>
      <c r="C2105"/>
    </row>
    <row r="2106" spans="1:3">
      <c r="A2106"/>
      <c r="B2106"/>
      <c r="C2106"/>
    </row>
    <row r="2107" spans="1:3">
      <c r="A2107"/>
      <c r="B2107"/>
      <c r="C2107"/>
    </row>
    <row r="2108" spans="1:3">
      <c r="A2108"/>
      <c r="B2108"/>
      <c r="C2108"/>
    </row>
    <row r="2109" spans="1:3">
      <c r="A2109"/>
      <c r="B2109"/>
      <c r="C2109"/>
    </row>
    <row r="2110" spans="1:3">
      <c r="A2110"/>
      <c r="B2110"/>
      <c r="C2110"/>
    </row>
    <row r="2111" spans="1:3">
      <c r="A2111"/>
      <c r="B2111"/>
      <c r="C2111"/>
    </row>
    <row r="2112" spans="1:3">
      <c r="A2112"/>
      <c r="B2112"/>
      <c r="C2112"/>
    </row>
    <row r="2113" spans="1:3">
      <c r="A2113"/>
      <c r="B2113"/>
      <c r="C2113"/>
    </row>
    <row r="2114" spans="1:3">
      <c r="A2114"/>
      <c r="B2114"/>
      <c r="C2114"/>
    </row>
    <row r="2115" spans="1:3">
      <c r="A2115"/>
      <c r="B2115"/>
      <c r="C2115"/>
    </row>
    <row r="2116" spans="1:3">
      <c r="A2116"/>
      <c r="B2116"/>
      <c r="C2116"/>
    </row>
    <row r="2117" spans="1:3">
      <c r="A2117"/>
      <c r="B2117"/>
      <c r="C2117"/>
    </row>
    <row r="2118" spans="1:3">
      <c r="A2118"/>
      <c r="B2118"/>
      <c r="C2118"/>
    </row>
    <row r="2119" spans="1:3">
      <c r="A2119"/>
      <c r="B2119"/>
      <c r="C2119"/>
    </row>
    <row r="2120" spans="1:3">
      <c r="A2120"/>
      <c r="B2120"/>
      <c r="C2120"/>
    </row>
    <row r="2121" spans="1:3">
      <c r="A2121"/>
      <c r="B2121"/>
      <c r="C2121"/>
    </row>
    <row r="2122" spans="1:3">
      <c r="A2122"/>
      <c r="B2122"/>
      <c r="C2122"/>
    </row>
    <row r="2123" spans="1:3">
      <c r="A2123"/>
      <c r="B2123"/>
      <c r="C2123"/>
    </row>
    <row r="2124" spans="1:3">
      <c r="A2124"/>
      <c r="B2124"/>
      <c r="C2124"/>
    </row>
    <row r="2125" spans="1:3">
      <c r="A2125"/>
      <c r="B2125"/>
      <c r="C2125"/>
    </row>
    <row r="2126" spans="1:3">
      <c r="A2126"/>
      <c r="B2126"/>
      <c r="C2126"/>
    </row>
    <row r="2127" spans="1:3">
      <c r="A2127"/>
      <c r="B2127"/>
      <c r="C2127"/>
    </row>
    <row r="2128" spans="1:3">
      <c r="A2128"/>
      <c r="B2128"/>
      <c r="C2128"/>
    </row>
    <row r="2129" spans="1:3">
      <c r="A2129"/>
      <c r="B2129"/>
      <c r="C2129"/>
    </row>
    <row r="2130" spans="1:3">
      <c r="A2130"/>
      <c r="B2130"/>
      <c r="C2130"/>
    </row>
    <row r="2131" spans="1:3">
      <c r="A2131"/>
      <c r="B2131"/>
      <c r="C2131"/>
    </row>
    <row r="2132" spans="1:3">
      <c r="A2132"/>
      <c r="B2132"/>
      <c r="C2132"/>
    </row>
    <row r="2133" spans="1:3">
      <c r="A2133"/>
      <c r="B2133"/>
      <c r="C2133"/>
    </row>
    <row r="2134" spans="1:3">
      <c r="A2134"/>
      <c r="B2134"/>
      <c r="C2134"/>
    </row>
    <row r="2135" spans="1:3">
      <c r="A2135"/>
      <c r="B2135"/>
      <c r="C2135"/>
    </row>
    <row r="2136" spans="1:3">
      <c r="A2136"/>
      <c r="B2136"/>
      <c r="C2136"/>
    </row>
    <row r="2137" spans="1:3">
      <c r="A2137"/>
      <c r="B2137"/>
      <c r="C2137"/>
    </row>
    <row r="2138" spans="1:3">
      <c r="A2138"/>
      <c r="B2138"/>
      <c r="C2138"/>
    </row>
    <row r="2139" spans="1:3">
      <c r="A2139"/>
      <c r="B2139"/>
      <c r="C2139"/>
    </row>
    <row r="2140" spans="1:3">
      <c r="A2140"/>
      <c r="B2140"/>
      <c r="C2140"/>
    </row>
    <row r="2141" spans="1:3">
      <c r="A2141"/>
      <c r="B2141"/>
      <c r="C2141"/>
    </row>
    <row r="2142" spans="1:3">
      <c r="A2142"/>
      <c r="B2142"/>
      <c r="C2142"/>
    </row>
    <row r="2143" spans="1:3">
      <c r="A2143"/>
      <c r="B2143"/>
      <c r="C2143"/>
    </row>
    <row r="2144" spans="1:3">
      <c r="A2144"/>
      <c r="B2144"/>
      <c r="C2144"/>
    </row>
    <row r="2145" spans="1:3">
      <c r="A2145"/>
      <c r="B2145"/>
      <c r="C2145"/>
    </row>
    <row r="2146" spans="1:3">
      <c r="A2146"/>
      <c r="B2146"/>
      <c r="C2146"/>
    </row>
    <row r="2147" spans="1:3">
      <c r="A2147"/>
      <c r="B2147"/>
      <c r="C2147"/>
    </row>
    <row r="2148" spans="1:3">
      <c r="A2148"/>
      <c r="B2148"/>
      <c r="C2148"/>
    </row>
    <row r="2149" spans="1:3">
      <c r="A2149"/>
      <c r="B2149"/>
      <c r="C2149"/>
    </row>
    <row r="2150" spans="1:3">
      <c r="A2150"/>
      <c r="B2150"/>
      <c r="C2150"/>
    </row>
    <row r="2151" spans="1:3">
      <c r="A2151"/>
      <c r="B2151"/>
      <c r="C2151"/>
    </row>
    <row r="2152" spans="1:3">
      <c r="A2152"/>
      <c r="B2152"/>
      <c r="C2152"/>
    </row>
    <row r="2153" spans="1:3">
      <c r="A2153"/>
      <c r="B2153"/>
      <c r="C2153"/>
    </row>
    <row r="2154" spans="1:3">
      <c r="A2154"/>
      <c r="B2154"/>
      <c r="C2154"/>
    </row>
    <row r="2155" spans="1:3">
      <c r="A2155"/>
      <c r="B2155"/>
      <c r="C2155"/>
    </row>
    <row r="2156" spans="1:3">
      <c r="A2156"/>
      <c r="B2156"/>
      <c r="C2156"/>
    </row>
    <row r="2157" spans="1:3">
      <c r="A2157"/>
      <c r="B2157"/>
      <c r="C2157"/>
    </row>
    <row r="2158" spans="1:3">
      <c r="A2158"/>
      <c r="B2158"/>
      <c r="C2158"/>
    </row>
    <row r="2159" spans="1:3">
      <c r="A2159"/>
      <c r="B2159"/>
      <c r="C2159"/>
    </row>
    <row r="2160" spans="1:3">
      <c r="A2160"/>
      <c r="B2160"/>
      <c r="C2160"/>
    </row>
    <row r="2161" spans="1:3">
      <c r="A2161"/>
      <c r="B2161"/>
      <c r="C2161"/>
    </row>
    <row r="2162" spans="1:3">
      <c r="A2162"/>
      <c r="B2162"/>
      <c r="C2162"/>
    </row>
    <row r="2163" spans="1:3">
      <c r="A2163"/>
      <c r="B2163"/>
      <c r="C2163"/>
    </row>
    <row r="2164" spans="1:3">
      <c r="A2164"/>
      <c r="B2164"/>
      <c r="C2164"/>
    </row>
    <row r="2165" spans="1:3">
      <c r="A2165"/>
      <c r="B2165"/>
      <c r="C2165"/>
    </row>
    <row r="2166" spans="1:3">
      <c r="A2166"/>
      <c r="B2166"/>
      <c r="C2166"/>
    </row>
    <row r="2167" spans="1:3">
      <c r="A2167"/>
      <c r="B2167"/>
      <c r="C2167"/>
    </row>
    <row r="2168" spans="1:3">
      <c r="A2168"/>
      <c r="B2168"/>
      <c r="C2168"/>
    </row>
    <row r="2169" spans="1:3">
      <c r="A2169"/>
      <c r="B2169"/>
      <c r="C2169"/>
    </row>
    <row r="2170" spans="1:3">
      <c r="A2170"/>
      <c r="B2170"/>
      <c r="C2170"/>
    </row>
    <row r="2171" spans="1:3">
      <c r="A2171"/>
      <c r="B2171"/>
      <c r="C2171"/>
    </row>
    <row r="2172" spans="1:3">
      <c r="A2172"/>
      <c r="B2172"/>
      <c r="C2172"/>
    </row>
    <row r="2173" spans="1:3">
      <c r="A2173"/>
      <c r="B2173"/>
      <c r="C2173"/>
    </row>
    <row r="2174" spans="1:3">
      <c r="A2174"/>
      <c r="B2174"/>
      <c r="C2174"/>
    </row>
    <row r="2175" spans="1:3">
      <c r="A2175"/>
      <c r="B2175"/>
      <c r="C2175"/>
    </row>
    <row r="2176" spans="1:3">
      <c r="A2176"/>
      <c r="B2176"/>
      <c r="C2176"/>
    </row>
    <row r="2177" spans="1:3">
      <c r="A2177"/>
      <c r="B2177"/>
      <c r="C2177"/>
    </row>
    <row r="2178" spans="1:3">
      <c r="A2178"/>
      <c r="B2178"/>
      <c r="C2178"/>
    </row>
    <row r="2179" spans="1:3">
      <c r="A2179"/>
      <c r="B2179"/>
      <c r="C2179"/>
    </row>
    <row r="2180" spans="1:3">
      <c r="A2180"/>
      <c r="B2180"/>
      <c r="C2180"/>
    </row>
    <row r="2181" spans="1:3">
      <c r="A2181"/>
      <c r="B2181"/>
      <c r="C2181"/>
    </row>
    <row r="2182" spans="1:3">
      <c r="A2182"/>
      <c r="B2182"/>
      <c r="C2182"/>
    </row>
    <row r="2183" spans="1:3">
      <c r="A2183"/>
      <c r="B2183"/>
      <c r="C2183"/>
    </row>
    <row r="2184" spans="1:3">
      <c r="A2184"/>
      <c r="B2184"/>
      <c r="C2184"/>
    </row>
    <row r="2185" spans="1:3">
      <c r="A2185"/>
      <c r="B2185"/>
      <c r="C2185"/>
    </row>
    <row r="2186" spans="1:3">
      <c r="A2186"/>
      <c r="B2186"/>
      <c r="C2186"/>
    </row>
    <row r="2187" spans="1:3">
      <c r="A2187"/>
      <c r="B2187"/>
      <c r="C2187"/>
    </row>
    <row r="2188" spans="1:3">
      <c r="A2188"/>
      <c r="B2188"/>
      <c r="C2188"/>
    </row>
    <row r="2189" spans="1:3">
      <c r="A2189"/>
      <c r="B2189"/>
      <c r="C2189"/>
    </row>
    <row r="2190" spans="1:3">
      <c r="A2190"/>
      <c r="B2190"/>
      <c r="C2190"/>
    </row>
    <row r="2191" spans="1:3">
      <c r="A2191"/>
      <c r="B2191"/>
      <c r="C2191"/>
    </row>
    <row r="2192" spans="1:3">
      <c r="A2192"/>
      <c r="B2192"/>
      <c r="C2192"/>
    </row>
    <row r="2193" spans="1:3">
      <c r="A2193"/>
      <c r="B2193"/>
      <c r="C2193"/>
    </row>
    <row r="2194" spans="1:3">
      <c r="A2194"/>
      <c r="B2194"/>
      <c r="C2194"/>
    </row>
    <row r="2195" spans="1:3">
      <c r="A2195"/>
      <c r="B2195"/>
      <c r="C2195"/>
    </row>
    <row r="2196" spans="1:3">
      <c r="A2196"/>
      <c r="B2196"/>
      <c r="C2196"/>
    </row>
    <row r="2197" spans="1:3">
      <c r="A2197"/>
      <c r="B2197"/>
      <c r="C2197"/>
    </row>
    <row r="2198" spans="1:3">
      <c r="A2198"/>
      <c r="B2198"/>
      <c r="C2198"/>
    </row>
    <row r="2199" spans="1:3">
      <c r="A2199"/>
      <c r="B2199"/>
      <c r="C2199"/>
    </row>
    <row r="2200" spans="1:3">
      <c r="A2200"/>
      <c r="B2200"/>
      <c r="C2200"/>
    </row>
    <row r="2201" spans="1:3">
      <c r="A2201"/>
      <c r="B2201"/>
      <c r="C2201"/>
    </row>
    <row r="2202" spans="1:3">
      <c r="A2202"/>
      <c r="B2202"/>
      <c r="C2202"/>
    </row>
    <row r="2203" spans="1:3">
      <c r="A2203"/>
      <c r="B2203"/>
      <c r="C2203"/>
    </row>
    <row r="2204" spans="1:3">
      <c r="A2204"/>
      <c r="B2204"/>
      <c r="C2204"/>
    </row>
    <row r="2205" spans="1:3">
      <c r="A2205"/>
      <c r="B2205"/>
      <c r="C2205"/>
    </row>
    <row r="2206" spans="1:3">
      <c r="A2206"/>
      <c r="B2206"/>
      <c r="C2206"/>
    </row>
    <row r="2207" spans="1:3">
      <c r="A2207"/>
      <c r="B2207"/>
      <c r="C2207"/>
    </row>
    <row r="2208" spans="1:3">
      <c r="A2208"/>
      <c r="B2208"/>
      <c r="C2208"/>
    </row>
    <row r="2209" spans="1:3">
      <c r="A2209"/>
      <c r="B2209"/>
      <c r="C2209"/>
    </row>
    <row r="2210" spans="1:3">
      <c r="A2210"/>
      <c r="B2210"/>
      <c r="C2210"/>
    </row>
    <row r="2211" spans="1:3">
      <c r="A2211"/>
      <c r="B2211"/>
      <c r="C2211"/>
    </row>
    <row r="2212" spans="1:3">
      <c r="A2212"/>
      <c r="B2212"/>
      <c r="C2212"/>
    </row>
    <row r="2213" spans="1:3">
      <c r="A2213"/>
      <c r="B2213"/>
      <c r="C2213"/>
    </row>
    <row r="2214" spans="1:3">
      <c r="A2214"/>
      <c r="B2214"/>
      <c r="C2214"/>
    </row>
    <row r="2215" spans="1:3">
      <c r="A2215"/>
      <c r="B2215"/>
      <c r="C2215"/>
    </row>
    <row r="2216" spans="1:3">
      <c r="A2216"/>
      <c r="B2216"/>
      <c r="C2216"/>
    </row>
    <row r="2217" spans="1:3">
      <c r="A2217"/>
      <c r="B2217"/>
      <c r="C2217"/>
    </row>
    <row r="2218" spans="1:3">
      <c r="A2218"/>
      <c r="B2218"/>
      <c r="C2218"/>
    </row>
    <row r="2219" spans="1:3">
      <c r="A2219"/>
      <c r="B2219"/>
      <c r="C2219"/>
    </row>
    <row r="2220" spans="1:3">
      <c r="A2220"/>
      <c r="B2220"/>
      <c r="C2220"/>
    </row>
    <row r="2221" spans="1:3">
      <c r="A2221"/>
      <c r="B2221"/>
      <c r="C2221"/>
    </row>
    <row r="2222" spans="1:3">
      <c r="A2222"/>
      <c r="B2222"/>
      <c r="C2222"/>
    </row>
    <row r="2223" spans="1:3">
      <c r="A2223"/>
      <c r="B2223"/>
      <c r="C2223"/>
    </row>
    <row r="2224" spans="1:3">
      <c r="A2224"/>
      <c r="B2224"/>
      <c r="C2224"/>
    </row>
    <row r="2225" spans="1:3">
      <c r="A2225"/>
      <c r="B2225"/>
      <c r="C2225"/>
    </row>
    <row r="2226" spans="1:3">
      <c r="A2226"/>
      <c r="B2226"/>
      <c r="C2226"/>
    </row>
    <row r="2227" spans="1:3">
      <c r="A2227"/>
      <c r="B2227"/>
      <c r="C2227"/>
    </row>
    <row r="2228" spans="1:3">
      <c r="A2228"/>
      <c r="B2228"/>
      <c r="C2228"/>
    </row>
    <row r="2229" spans="1:3">
      <c r="A2229"/>
      <c r="B2229"/>
      <c r="C2229"/>
    </row>
    <row r="2230" spans="1:3">
      <c r="A2230"/>
      <c r="B2230"/>
      <c r="C2230"/>
    </row>
    <row r="2231" spans="1:3">
      <c r="A2231"/>
      <c r="B2231"/>
      <c r="C2231"/>
    </row>
    <row r="2232" spans="1:3">
      <c r="A2232"/>
      <c r="B2232"/>
      <c r="C2232"/>
    </row>
    <row r="2233" spans="1:3">
      <c r="A2233"/>
      <c r="B2233"/>
      <c r="C2233"/>
    </row>
    <row r="2234" spans="1:3">
      <c r="A2234"/>
      <c r="B2234"/>
      <c r="C2234"/>
    </row>
    <row r="2235" spans="1:3">
      <c r="A2235"/>
      <c r="B2235"/>
      <c r="C2235"/>
    </row>
    <row r="2236" spans="1:3">
      <c r="A2236"/>
      <c r="B2236"/>
      <c r="C2236"/>
    </row>
    <row r="2237" spans="1:3">
      <c r="A2237"/>
      <c r="B2237"/>
      <c r="C2237"/>
    </row>
    <row r="2238" spans="1:3">
      <c r="A2238"/>
      <c r="B2238"/>
      <c r="C2238"/>
    </row>
    <row r="2239" spans="1:3">
      <c r="A2239"/>
      <c r="B2239"/>
      <c r="C2239"/>
    </row>
    <row r="2240" spans="1:3">
      <c r="A2240"/>
      <c r="B2240"/>
      <c r="C2240"/>
    </row>
    <row r="2241" spans="1:3">
      <c r="A2241"/>
      <c r="B2241"/>
      <c r="C2241"/>
    </row>
    <row r="2242" spans="1:3">
      <c r="A2242"/>
      <c r="B2242"/>
      <c r="C2242"/>
    </row>
    <row r="2243" spans="1:3">
      <c r="A2243"/>
      <c r="B2243"/>
      <c r="C2243"/>
    </row>
    <row r="2244" spans="1:3">
      <c r="A2244"/>
      <c r="B2244"/>
      <c r="C2244"/>
    </row>
    <row r="2245" spans="1:3">
      <c r="A2245"/>
      <c r="B2245"/>
      <c r="C2245"/>
    </row>
    <row r="2246" spans="1:3">
      <c r="A2246"/>
      <c r="B2246"/>
      <c r="C2246"/>
    </row>
    <row r="2247" spans="1:3">
      <c r="A2247"/>
      <c r="B2247"/>
      <c r="C2247"/>
    </row>
    <row r="2248" spans="1:3">
      <c r="A2248"/>
      <c r="B2248"/>
      <c r="C2248"/>
    </row>
    <row r="2249" spans="1:3">
      <c r="A2249"/>
      <c r="B2249"/>
      <c r="C2249"/>
    </row>
    <row r="2250" spans="1:3">
      <c r="A2250"/>
      <c r="B2250"/>
      <c r="C2250"/>
    </row>
    <row r="2251" spans="1:3">
      <c r="A2251"/>
      <c r="B2251"/>
      <c r="C2251"/>
    </row>
    <row r="2252" spans="1:3">
      <c r="A2252"/>
      <c r="B2252"/>
      <c r="C2252"/>
    </row>
    <row r="2253" spans="1:3">
      <c r="A2253"/>
      <c r="B2253"/>
      <c r="C2253"/>
    </row>
    <row r="2254" spans="1:3">
      <c r="A2254"/>
      <c r="B2254"/>
      <c r="C2254"/>
    </row>
    <row r="2255" spans="1:3">
      <c r="A2255"/>
      <c r="B2255"/>
      <c r="C2255"/>
    </row>
    <row r="2256" spans="1:3">
      <c r="A2256"/>
      <c r="B2256"/>
      <c r="C2256"/>
    </row>
    <row r="2257" spans="1:3">
      <c r="A2257"/>
      <c r="B2257"/>
      <c r="C2257"/>
    </row>
    <row r="2258" spans="1:3">
      <c r="A2258"/>
      <c r="B2258"/>
      <c r="C2258"/>
    </row>
    <row r="2259" spans="1:3">
      <c r="A2259"/>
      <c r="B2259"/>
      <c r="C2259"/>
    </row>
    <row r="2260" spans="1:3">
      <c r="A2260"/>
      <c r="B2260"/>
      <c r="C2260"/>
    </row>
    <row r="2261" spans="1:3">
      <c r="A2261"/>
      <c r="B2261"/>
      <c r="C2261"/>
    </row>
    <row r="2262" spans="1:3">
      <c r="A2262"/>
      <c r="B2262"/>
      <c r="C2262"/>
    </row>
    <row r="2263" spans="1:3">
      <c r="A2263"/>
      <c r="B2263"/>
      <c r="C2263"/>
    </row>
    <row r="2264" spans="1:3">
      <c r="A2264"/>
      <c r="B2264"/>
      <c r="C2264"/>
    </row>
    <row r="2265" spans="1:3">
      <c r="A2265"/>
      <c r="B2265"/>
      <c r="C2265"/>
    </row>
    <row r="2266" spans="1:3">
      <c r="A2266"/>
      <c r="B2266"/>
      <c r="C2266"/>
    </row>
    <row r="2267" spans="1:3">
      <c r="A2267"/>
      <c r="B2267"/>
      <c r="C2267"/>
    </row>
    <row r="2268" spans="1:3">
      <c r="A2268"/>
      <c r="B2268"/>
      <c r="C2268"/>
    </row>
    <row r="2269" spans="1:3">
      <c r="A2269"/>
      <c r="B2269"/>
      <c r="C2269"/>
    </row>
    <row r="2270" spans="1:3">
      <c r="A2270"/>
      <c r="B2270"/>
      <c r="C2270"/>
    </row>
    <row r="2271" spans="1:3">
      <c r="A2271"/>
      <c r="B2271"/>
      <c r="C2271"/>
    </row>
    <row r="2272" spans="1:3">
      <c r="A2272"/>
      <c r="B2272"/>
      <c r="C2272"/>
    </row>
    <row r="2273" spans="1:3">
      <c r="A2273"/>
      <c r="B2273"/>
      <c r="C2273"/>
    </row>
    <row r="2274" spans="1:3">
      <c r="A2274"/>
      <c r="B2274"/>
      <c r="C2274"/>
    </row>
    <row r="2275" spans="1:3">
      <c r="A2275"/>
      <c r="B2275"/>
      <c r="C2275"/>
    </row>
    <row r="2276" spans="1:3">
      <c r="A2276"/>
      <c r="B2276"/>
      <c r="C2276"/>
    </row>
    <row r="2277" spans="1:3">
      <c r="A2277"/>
      <c r="B2277"/>
      <c r="C2277"/>
    </row>
    <row r="2278" spans="1:3">
      <c r="A2278"/>
      <c r="B2278"/>
      <c r="C2278"/>
    </row>
    <row r="2279" spans="1:3">
      <c r="A2279"/>
      <c r="B2279"/>
      <c r="C2279"/>
    </row>
    <row r="2280" spans="1:3">
      <c r="A2280"/>
      <c r="B2280"/>
      <c r="C2280"/>
    </row>
    <row r="2281" spans="1:3">
      <c r="A2281"/>
      <c r="B2281"/>
      <c r="C2281"/>
    </row>
    <row r="2282" spans="1:3">
      <c r="A2282"/>
      <c r="B2282"/>
      <c r="C2282"/>
    </row>
    <row r="2283" spans="1:3">
      <c r="A2283"/>
      <c r="B2283"/>
      <c r="C2283"/>
    </row>
    <row r="2284" spans="1:3">
      <c r="A2284"/>
      <c r="B2284"/>
      <c r="C2284"/>
    </row>
    <row r="2285" spans="1:3">
      <c r="A2285"/>
      <c r="B2285"/>
      <c r="C2285"/>
    </row>
    <row r="2286" spans="1:3">
      <c r="A2286"/>
      <c r="B2286"/>
      <c r="C2286"/>
    </row>
    <row r="2287" spans="1:3">
      <c r="A2287"/>
      <c r="B2287"/>
      <c r="C2287"/>
    </row>
    <row r="2288" spans="1:3">
      <c r="A2288"/>
      <c r="B2288"/>
      <c r="C2288"/>
    </row>
    <row r="2289" spans="1:3">
      <c r="A2289"/>
      <c r="B2289"/>
      <c r="C2289"/>
    </row>
    <row r="2290" spans="1:3">
      <c r="A2290"/>
      <c r="B2290"/>
      <c r="C2290"/>
    </row>
    <row r="2291" spans="1:3">
      <c r="A2291"/>
      <c r="B2291"/>
      <c r="C2291"/>
    </row>
    <row r="2292" spans="1:3">
      <c r="A2292"/>
      <c r="B2292"/>
      <c r="C2292"/>
    </row>
    <row r="2293" spans="1:3">
      <c r="A2293"/>
      <c r="B2293"/>
      <c r="C2293"/>
    </row>
    <row r="2294" spans="1:3">
      <c r="A2294"/>
      <c r="B2294"/>
      <c r="C2294"/>
    </row>
    <row r="2295" spans="1:3">
      <c r="A2295"/>
      <c r="B2295"/>
      <c r="C2295"/>
    </row>
    <row r="2296" spans="1:3">
      <c r="A2296"/>
      <c r="B2296"/>
      <c r="C2296"/>
    </row>
    <row r="2297" spans="1:3">
      <c r="A2297"/>
      <c r="B2297"/>
      <c r="C2297"/>
    </row>
    <row r="2298" spans="1:3">
      <c r="A2298"/>
      <c r="B2298"/>
      <c r="C2298"/>
    </row>
    <row r="2299" spans="1:3">
      <c r="A2299"/>
      <c r="B2299"/>
      <c r="C2299"/>
    </row>
    <row r="2300" spans="1:3">
      <c r="A2300"/>
      <c r="B2300"/>
      <c r="C2300"/>
    </row>
    <row r="2301" spans="1:3">
      <c r="A2301"/>
      <c r="B2301"/>
      <c r="C2301"/>
    </row>
    <row r="2302" spans="1:3">
      <c r="A2302"/>
      <c r="B2302"/>
      <c r="C2302"/>
    </row>
    <row r="2303" spans="1:3">
      <c r="A2303"/>
      <c r="B2303"/>
      <c r="C2303"/>
    </row>
    <row r="2304" spans="1:3">
      <c r="A2304"/>
      <c r="B2304"/>
      <c r="C2304"/>
    </row>
    <row r="2305" spans="1:3">
      <c r="A2305"/>
      <c r="B2305"/>
      <c r="C2305"/>
    </row>
    <row r="2306" spans="1:3">
      <c r="A2306"/>
      <c r="B2306"/>
      <c r="C2306"/>
    </row>
    <row r="2307" spans="1:3">
      <c r="A2307"/>
      <c r="B2307"/>
      <c r="C2307"/>
    </row>
    <row r="2308" spans="1:3">
      <c r="A2308"/>
      <c r="B2308"/>
      <c r="C2308"/>
    </row>
    <row r="2309" spans="1:3">
      <c r="A2309"/>
      <c r="B2309"/>
      <c r="C2309"/>
    </row>
    <row r="2310" spans="1:3">
      <c r="A2310"/>
      <c r="B2310"/>
      <c r="C2310"/>
    </row>
    <row r="2311" spans="1:3">
      <c r="A2311"/>
      <c r="B2311"/>
      <c r="C2311"/>
    </row>
    <row r="2312" spans="1:3">
      <c r="A2312"/>
      <c r="B2312"/>
      <c r="C2312"/>
    </row>
    <row r="2313" spans="1:3">
      <c r="A2313"/>
      <c r="B2313"/>
      <c r="C2313"/>
    </row>
    <row r="2314" spans="1:3">
      <c r="A2314"/>
      <c r="B2314"/>
      <c r="C2314"/>
    </row>
    <row r="2315" spans="1:3">
      <c r="A2315"/>
      <c r="B2315"/>
      <c r="C2315"/>
    </row>
    <row r="2316" spans="1:3">
      <c r="A2316"/>
      <c r="B2316"/>
      <c r="C2316"/>
    </row>
    <row r="2317" spans="1:3">
      <c r="A2317"/>
      <c r="B2317"/>
      <c r="C2317"/>
    </row>
    <row r="2318" spans="1:3">
      <c r="A2318"/>
      <c r="B2318"/>
      <c r="C2318"/>
    </row>
    <row r="2319" spans="1:3">
      <c r="A2319"/>
      <c r="B2319"/>
      <c r="C2319"/>
    </row>
    <row r="2320" spans="1:3">
      <c r="A2320"/>
      <c r="B2320"/>
      <c r="C2320"/>
    </row>
    <row r="2321" spans="1:3">
      <c r="A2321"/>
      <c r="B2321"/>
      <c r="C2321"/>
    </row>
    <row r="2322" spans="1:3">
      <c r="A2322"/>
      <c r="B2322"/>
      <c r="C2322"/>
    </row>
    <row r="2323" spans="1:3">
      <c r="A2323"/>
      <c r="B2323"/>
      <c r="C2323"/>
    </row>
    <row r="2324" spans="1:3">
      <c r="A2324"/>
      <c r="B2324"/>
      <c r="C2324"/>
    </row>
    <row r="2325" spans="1:3">
      <c r="A2325"/>
      <c r="B2325"/>
      <c r="C2325"/>
    </row>
    <row r="2326" spans="1:3">
      <c r="A2326"/>
      <c r="B2326"/>
      <c r="C2326"/>
    </row>
    <row r="2327" spans="1:3">
      <c r="A2327"/>
      <c r="B2327"/>
      <c r="C2327"/>
    </row>
    <row r="2328" spans="1:3">
      <c r="A2328"/>
      <c r="B2328"/>
      <c r="C2328"/>
    </row>
    <row r="2329" spans="1:3">
      <c r="A2329"/>
      <c r="B2329"/>
      <c r="C2329"/>
    </row>
    <row r="2330" spans="1:3">
      <c r="A2330"/>
      <c r="B2330"/>
      <c r="C2330"/>
    </row>
    <row r="2331" spans="1:3">
      <c r="A2331"/>
      <c r="B2331"/>
      <c r="C2331"/>
    </row>
    <row r="2332" spans="1:3">
      <c r="A2332"/>
      <c r="B2332"/>
      <c r="C2332"/>
    </row>
    <row r="2333" spans="1:3">
      <c r="A2333"/>
      <c r="B2333"/>
      <c r="C2333"/>
    </row>
    <row r="2334" spans="1:3">
      <c r="A2334"/>
      <c r="B2334"/>
      <c r="C2334"/>
    </row>
    <row r="2335" spans="1:3">
      <c r="A2335"/>
      <c r="B2335"/>
      <c r="C2335"/>
    </row>
    <row r="2336" spans="1:3">
      <c r="A2336"/>
      <c r="B2336"/>
      <c r="C2336"/>
    </row>
    <row r="2337" spans="1:3">
      <c r="A2337"/>
      <c r="B2337"/>
      <c r="C2337"/>
    </row>
    <row r="2338" spans="1:3">
      <c r="A2338"/>
      <c r="B2338"/>
      <c r="C2338"/>
    </row>
    <row r="2339" spans="1:3">
      <c r="A2339"/>
      <c r="B2339"/>
      <c r="C2339"/>
    </row>
    <row r="2340" spans="1:3">
      <c r="A2340"/>
      <c r="B2340"/>
      <c r="C2340"/>
    </row>
    <row r="2341" spans="1:3">
      <c r="A2341"/>
      <c r="B2341"/>
      <c r="C2341"/>
    </row>
    <row r="2342" spans="1:3">
      <c r="A2342"/>
      <c r="B2342"/>
      <c r="C2342"/>
    </row>
    <row r="2343" spans="1:3">
      <c r="A2343"/>
      <c r="B2343"/>
      <c r="C2343"/>
    </row>
    <row r="2344" spans="1:3">
      <c r="A2344"/>
      <c r="B2344"/>
      <c r="C2344"/>
    </row>
    <row r="2345" spans="1:3">
      <c r="A2345"/>
      <c r="B2345"/>
      <c r="C2345"/>
    </row>
    <row r="2346" spans="1:3">
      <c r="A2346"/>
      <c r="B2346"/>
      <c r="C2346"/>
    </row>
    <row r="2347" spans="1:3">
      <c r="A2347"/>
      <c r="B2347"/>
      <c r="C2347"/>
    </row>
    <row r="2348" spans="1:3">
      <c r="A2348"/>
      <c r="B2348"/>
      <c r="C2348"/>
    </row>
    <row r="2349" spans="1:3">
      <c r="A2349"/>
      <c r="B2349"/>
      <c r="C2349"/>
    </row>
    <row r="2350" spans="1:3">
      <c r="A2350"/>
      <c r="B2350"/>
      <c r="C2350"/>
    </row>
    <row r="2351" spans="1:3">
      <c r="A2351"/>
      <c r="B2351"/>
      <c r="C2351"/>
    </row>
    <row r="2352" spans="1:3">
      <c r="A2352"/>
      <c r="B2352"/>
      <c r="C2352"/>
    </row>
    <row r="2353" spans="1:3">
      <c r="A2353"/>
      <c r="B2353"/>
      <c r="C2353"/>
    </row>
    <row r="2354" spans="1:3">
      <c r="A2354"/>
      <c r="B2354"/>
      <c r="C2354"/>
    </row>
    <row r="2355" spans="1:3">
      <c r="A2355"/>
      <c r="B2355"/>
      <c r="C2355"/>
    </row>
    <row r="2356" spans="1:3">
      <c r="A2356"/>
      <c r="B2356"/>
      <c r="C2356"/>
    </row>
    <row r="2357" spans="1:3">
      <c r="A2357"/>
      <c r="B2357"/>
      <c r="C2357"/>
    </row>
    <row r="2358" spans="1:3">
      <c r="A2358"/>
      <c r="B2358"/>
      <c r="C2358"/>
    </row>
    <row r="2359" spans="1:3">
      <c r="A2359"/>
      <c r="B2359"/>
      <c r="C2359"/>
    </row>
    <row r="2360" spans="1:3">
      <c r="A2360"/>
      <c r="B2360"/>
      <c r="C2360"/>
    </row>
    <row r="2361" spans="1:3">
      <c r="A2361"/>
      <c r="B2361"/>
      <c r="C2361"/>
    </row>
    <row r="2362" spans="1:3">
      <c r="A2362"/>
      <c r="B2362"/>
      <c r="C2362"/>
    </row>
    <row r="2363" spans="1:3">
      <c r="A2363"/>
      <c r="B2363"/>
      <c r="C2363"/>
    </row>
    <row r="2364" spans="1:3">
      <c r="A2364"/>
      <c r="B2364"/>
      <c r="C2364"/>
    </row>
    <row r="2365" spans="1:3">
      <c r="A2365"/>
      <c r="B2365"/>
      <c r="C2365"/>
    </row>
    <row r="2366" spans="1:3">
      <c r="A2366"/>
      <c r="B2366"/>
      <c r="C2366"/>
    </row>
    <row r="2367" spans="1:3">
      <c r="A2367"/>
      <c r="B2367"/>
      <c r="C2367"/>
    </row>
    <row r="2368" spans="1:3">
      <c r="A2368"/>
      <c r="B2368"/>
      <c r="C2368"/>
    </row>
    <row r="2369" spans="1:3">
      <c r="A2369"/>
      <c r="B2369"/>
      <c r="C2369"/>
    </row>
    <row r="2370" spans="1:3">
      <c r="A2370"/>
      <c r="B2370"/>
      <c r="C2370"/>
    </row>
    <row r="2371" spans="1:3">
      <c r="A2371"/>
      <c r="B2371"/>
      <c r="C2371"/>
    </row>
    <row r="2372" spans="1:3">
      <c r="A2372"/>
      <c r="B2372"/>
      <c r="C2372"/>
    </row>
    <row r="2373" spans="1:3">
      <c r="A2373"/>
      <c r="B2373"/>
      <c r="C2373"/>
    </row>
    <row r="2374" spans="1:3">
      <c r="A2374"/>
      <c r="B2374"/>
      <c r="C2374"/>
    </row>
    <row r="2375" spans="1:3">
      <c r="A2375"/>
      <c r="B2375"/>
      <c r="C2375"/>
    </row>
    <row r="2376" spans="1:3">
      <c r="A2376"/>
      <c r="B2376"/>
      <c r="C2376"/>
    </row>
    <row r="2377" spans="1:3">
      <c r="A2377"/>
      <c r="B2377"/>
      <c r="C2377"/>
    </row>
    <row r="2378" spans="1:3">
      <c r="A2378"/>
      <c r="B2378"/>
      <c r="C2378"/>
    </row>
    <row r="2379" spans="1:3">
      <c r="A2379"/>
      <c r="B2379"/>
      <c r="C2379"/>
    </row>
    <row r="2380" spans="1:3">
      <c r="A2380"/>
      <c r="B2380"/>
      <c r="C2380"/>
    </row>
    <row r="2381" spans="1:3">
      <c r="A2381"/>
      <c r="B2381"/>
      <c r="C2381"/>
    </row>
    <row r="2382" spans="1:3">
      <c r="A2382"/>
      <c r="B2382"/>
      <c r="C2382"/>
    </row>
    <row r="2383" spans="1:3">
      <c r="A2383"/>
      <c r="B2383"/>
      <c r="C2383"/>
    </row>
    <row r="2384" spans="1:3">
      <c r="A2384"/>
      <c r="B2384"/>
      <c r="C2384"/>
    </row>
    <row r="2385" spans="1:3">
      <c r="A2385"/>
      <c r="B2385"/>
      <c r="C2385"/>
    </row>
    <row r="2386" spans="1:3">
      <c r="A2386"/>
      <c r="B2386"/>
      <c r="C2386"/>
    </row>
    <row r="2387" spans="1:3">
      <c r="A2387"/>
      <c r="B2387"/>
      <c r="C2387"/>
    </row>
    <row r="2388" spans="1:3">
      <c r="A2388"/>
      <c r="B2388"/>
      <c r="C2388"/>
    </row>
    <row r="2389" spans="1:3">
      <c r="A2389"/>
      <c r="B2389"/>
      <c r="C2389"/>
    </row>
    <row r="2390" spans="1:3">
      <c r="A2390"/>
      <c r="B2390"/>
      <c r="C2390"/>
    </row>
    <row r="2391" spans="1:3">
      <c r="A2391"/>
      <c r="B2391"/>
      <c r="C2391"/>
    </row>
    <row r="2392" spans="1:3">
      <c r="A2392"/>
      <c r="B2392"/>
      <c r="C2392"/>
    </row>
    <row r="2393" spans="1:3">
      <c r="A2393"/>
      <c r="B2393"/>
      <c r="C2393"/>
    </row>
    <row r="2394" spans="1:3">
      <c r="A2394"/>
      <c r="B2394"/>
      <c r="C2394"/>
    </row>
    <row r="2395" spans="1:3">
      <c r="A2395"/>
      <c r="B2395"/>
      <c r="C2395"/>
    </row>
    <row r="2396" spans="1:3">
      <c r="A2396"/>
      <c r="B2396"/>
      <c r="C2396"/>
    </row>
    <row r="2397" spans="1:3">
      <c r="A2397"/>
      <c r="B2397"/>
      <c r="C2397"/>
    </row>
    <row r="2398" spans="1:3">
      <c r="A2398"/>
      <c r="B2398"/>
      <c r="C2398"/>
    </row>
    <row r="2399" spans="1:3">
      <c r="A2399"/>
      <c r="B2399"/>
      <c r="C2399"/>
    </row>
    <row r="2400" spans="1:3">
      <c r="A2400"/>
      <c r="B2400"/>
      <c r="C2400"/>
    </row>
    <row r="2401" spans="1:3">
      <c r="A2401"/>
      <c r="B2401"/>
      <c r="C2401"/>
    </row>
    <row r="2402" spans="1:3">
      <c r="A2402"/>
      <c r="B2402"/>
      <c r="C2402"/>
    </row>
    <row r="2403" spans="1:3">
      <c r="A2403"/>
      <c r="B2403"/>
      <c r="C2403"/>
    </row>
    <row r="2404" spans="1:3">
      <c r="A2404"/>
      <c r="B2404"/>
      <c r="C2404"/>
    </row>
    <row r="2405" spans="1:3">
      <c r="A2405"/>
      <c r="B2405"/>
      <c r="C2405"/>
    </row>
    <row r="2406" spans="1:3">
      <c r="A2406"/>
      <c r="B2406"/>
      <c r="C2406"/>
    </row>
    <row r="2407" spans="1:3">
      <c r="A2407"/>
      <c r="B2407"/>
      <c r="C2407"/>
    </row>
    <row r="2408" spans="1:3">
      <c r="A2408"/>
      <c r="B2408"/>
      <c r="C2408"/>
    </row>
    <row r="2409" spans="1:3">
      <c r="A2409"/>
      <c r="B2409"/>
      <c r="C2409"/>
    </row>
    <row r="2410" spans="1:3">
      <c r="A2410"/>
      <c r="B2410"/>
      <c r="C2410"/>
    </row>
    <row r="2411" spans="1:3">
      <c r="A2411"/>
      <c r="B2411"/>
      <c r="C2411"/>
    </row>
    <row r="2412" spans="1:3">
      <c r="A2412"/>
      <c r="B2412"/>
      <c r="C2412"/>
    </row>
    <row r="2413" spans="1:3">
      <c r="A2413"/>
      <c r="B2413"/>
      <c r="C2413"/>
    </row>
    <row r="2414" spans="1:3">
      <c r="A2414"/>
      <c r="B2414"/>
      <c r="C2414"/>
    </row>
    <row r="2415" spans="1:3">
      <c r="A2415"/>
      <c r="B2415"/>
      <c r="C2415"/>
    </row>
    <row r="2416" spans="1:3">
      <c r="A2416"/>
      <c r="B2416"/>
      <c r="C2416"/>
    </row>
    <row r="2417" spans="1:3">
      <c r="A2417"/>
      <c r="B2417"/>
      <c r="C2417"/>
    </row>
    <row r="2418" spans="1:3">
      <c r="A2418"/>
      <c r="B2418"/>
      <c r="C2418"/>
    </row>
    <row r="2419" spans="1:3">
      <c r="A2419"/>
      <c r="B2419"/>
      <c r="C2419"/>
    </row>
    <row r="2420" spans="1:3">
      <c r="A2420"/>
      <c r="B2420"/>
      <c r="C2420"/>
    </row>
    <row r="2421" spans="1:3">
      <c r="A2421"/>
      <c r="B2421"/>
      <c r="C2421"/>
    </row>
    <row r="2422" spans="1:3">
      <c r="A2422"/>
      <c r="B2422"/>
      <c r="C2422"/>
    </row>
    <row r="2423" spans="1:3">
      <c r="A2423"/>
      <c r="B2423"/>
      <c r="C2423"/>
    </row>
    <row r="2424" spans="1:3">
      <c r="A2424"/>
      <c r="B2424"/>
      <c r="C2424"/>
    </row>
    <row r="2425" spans="1:3">
      <c r="A2425"/>
      <c r="B2425"/>
      <c r="C2425"/>
    </row>
    <row r="2426" spans="1:3">
      <c r="A2426"/>
      <c r="B2426"/>
      <c r="C2426"/>
    </row>
    <row r="2427" spans="1:3">
      <c r="A2427"/>
      <c r="B2427"/>
      <c r="C2427"/>
    </row>
    <row r="2428" spans="1:3">
      <c r="A2428"/>
      <c r="B2428"/>
      <c r="C2428"/>
    </row>
    <row r="2429" spans="1:3">
      <c r="A2429"/>
      <c r="B2429"/>
      <c r="C2429"/>
    </row>
    <row r="2430" spans="1:3">
      <c r="A2430"/>
      <c r="B2430"/>
      <c r="C2430"/>
    </row>
    <row r="2431" spans="1:3">
      <c r="A2431"/>
      <c r="B2431"/>
      <c r="C2431"/>
    </row>
    <row r="2432" spans="1:3">
      <c r="A2432"/>
      <c r="B2432"/>
      <c r="C2432"/>
    </row>
    <row r="2433" spans="1:3">
      <c r="A2433"/>
      <c r="B2433"/>
      <c r="C2433"/>
    </row>
    <row r="2434" spans="1:3">
      <c r="A2434"/>
      <c r="B2434"/>
      <c r="C2434"/>
    </row>
    <row r="2435" spans="1:3">
      <c r="A2435"/>
      <c r="B2435"/>
      <c r="C2435"/>
    </row>
    <row r="2436" spans="1:3">
      <c r="A2436"/>
      <c r="B2436"/>
      <c r="C2436"/>
    </row>
    <row r="2437" spans="1:3">
      <c r="A2437"/>
      <c r="B2437"/>
      <c r="C2437"/>
    </row>
    <row r="2438" spans="1:3">
      <c r="A2438"/>
      <c r="B2438"/>
      <c r="C2438"/>
    </row>
    <row r="2439" spans="1:3">
      <c r="A2439"/>
      <c r="B2439"/>
      <c r="C2439"/>
    </row>
    <row r="2440" spans="1:3">
      <c r="A2440"/>
      <c r="B2440"/>
      <c r="C2440"/>
    </row>
    <row r="2441" spans="1:3">
      <c r="A2441"/>
      <c r="B2441"/>
      <c r="C2441"/>
    </row>
    <row r="2442" spans="1:3">
      <c r="A2442"/>
      <c r="B2442"/>
      <c r="C2442"/>
    </row>
    <row r="2443" spans="1:3">
      <c r="A2443"/>
      <c r="B2443"/>
      <c r="C2443"/>
    </row>
    <row r="2444" spans="1:3">
      <c r="A2444"/>
      <c r="B2444"/>
      <c r="C2444"/>
    </row>
    <row r="2445" spans="1:3">
      <c r="A2445"/>
      <c r="B2445"/>
      <c r="C2445"/>
    </row>
    <row r="2446" spans="1:3">
      <c r="A2446"/>
      <c r="B2446"/>
      <c r="C2446"/>
    </row>
    <row r="2447" spans="1:3">
      <c r="A2447"/>
      <c r="B2447"/>
      <c r="C2447"/>
    </row>
    <row r="2448" spans="1:3">
      <c r="A2448"/>
      <c r="B2448"/>
      <c r="C2448"/>
    </row>
    <row r="2449" spans="1:3">
      <c r="A2449"/>
      <c r="B2449"/>
      <c r="C2449"/>
    </row>
    <row r="2450" spans="1:3">
      <c r="A2450"/>
      <c r="B2450"/>
      <c r="C2450"/>
    </row>
    <row r="2451" spans="1:3">
      <c r="A2451"/>
      <c r="B2451"/>
      <c r="C2451"/>
    </row>
    <row r="2452" spans="1:3">
      <c r="A2452"/>
      <c r="B2452"/>
      <c r="C2452"/>
    </row>
    <row r="2453" spans="1:3">
      <c r="A2453"/>
      <c r="B2453"/>
      <c r="C2453"/>
    </row>
    <row r="2454" spans="1:3">
      <c r="A2454"/>
      <c r="B2454"/>
      <c r="C2454"/>
    </row>
    <row r="2455" spans="1:3">
      <c r="A2455"/>
      <c r="B2455"/>
      <c r="C2455"/>
    </row>
    <row r="2456" spans="1:3">
      <c r="A2456"/>
      <c r="B2456"/>
      <c r="C2456"/>
    </row>
    <row r="2457" spans="1:3">
      <c r="A2457"/>
      <c r="B2457"/>
      <c r="C2457"/>
    </row>
    <row r="2458" spans="1:3">
      <c r="A2458"/>
      <c r="B2458"/>
      <c r="C2458"/>
    </row>
    <row r="2459" spans="1:3">
      <c r="A2459"/>
      <c r="B2459"/>
      <c r="C2459"/>
    </row>
    <row r="2460" spans="1:3">
      <c r="A2460"/>
      <c r="B2460"/>
      <c r="C2460"/>
    </row>
    <row r="2461" spans="1:3">
      <c r="A2461"/>
      <c r="B2461"/>
      <c r="C2461"/>
    </row>
    <row r="2462" spans="1:3">
      <c r="A2462"/>
      <c r="B2462"/>
      <c r="C2462"/>
    </row>
    <row r="2463" spans="1:3">
      <c r="A2463"/>
      <c r="B2463"/>
      <c r="C2463"/>
    </row>
    <row r="2464" spans="1:3">
      <c r="A2464"/>
      <c r="B2464"/>
      <c r="C2464"/>
    </row>
    <row r="2465" spans="1:3">
      <c r="A2465"/>
      <c r="B2465"/>
      <c r="C2465"/>
    </row>
    <row r="2466" spans="1:3">
      <c r="A2466"/>
      <c r="B2466"/>
      <c r="C2466"/>
    </row>
    <row r="2467" spans="1:3">
      <c r="A2467"/>
      <c r="B2467"/>
      <c r="C2467"/>
    </row>
    <row r="2468" spans="1:3">
      <c r="A2468"/>
      <c r="B2468"/>
      <c r="C2468"/>
    </row>
    <row r="2469" spans="1:3">
      <c r="A2469"/>
      <c r="B2469"/>
      <c r="C2469"/>
    </row>
    <row r="2470" spans="1:3">
      <c r="A2470"/>
      <c r="B2470"/>
      <c r="C2470"/>
    </row>
    <row r="2471" spans="1:3">
      <c r="A2471"/>
      <c r="B2471"/>
      <c r="C2471"/>
    </row>
    <row r="2472" spans="1:3">
      <c r="A2472"/>
      <c r="B2472"/>
      <c r="C2472"/>
    </row>
    <row r="2473" spans="1:3">
      <c r="A2473"/>
      <c r="B2473"/>
      <c r="C2473"/>
    </row>
    <row r="2474" spans="1:3">
      <c r="A2474"/>
      <c r="B2474"/>
      <c r="C2474"/>
    </row>
    <row r="2475" spans="1:3">
      <c r="A2475"/>
      <c r="B2475"/>
      <c r="C2475"/>
    </row>
    <row r="2476" spans="1:3">
      <c r="A2476"/>
      <c r="B2476"/>
      <c r="C2476"/>
    </row>
    <row r="2477" spans="1:3">
      <c r="A2477"/>
      <c r="B2477"/>
      <c r="C2477"/>
    </row>
    <row r="2478" spans="1:3">
      <c r="A2478"/>
      <c r="B2478"/>
      <c r="C2478"/>
    </row>
    <row r="2479" spans="1:3">
      <c r="A2479"/>
      <c r="B2479"/>
      <c r="C2479"/>
    </row>
    <row r="2480" spans="1:3">
      <c r="A2480"/>
      <c r="B2480"/>
      <c r="C2480"/>
    </row>
    <row r="2481" spans="1:3">
      <c r="A2481"/>
      <c r="B2481"/>
      <c r="C2481"/>
    </row>
    <row r="2482" spans="1:3">
      <c r="A2482"/>
      <c r="B2482"/>
      <c r="C2482"/>
    </row>
    <row r="2483" spans="1:3">
      <c r="A2483"/>
      <c r="B2483"/>
      <c r="C2483"/>
    </row>
    <row r="2484" spans="1:3">
      <c r="A2484"/>
      <c r="B2484"/>
      <c r="C2484"/>
    </row>
    <row r="2485" spans="1:3">
      <c r="A2485"/>
      <c r="B2485"/>
      <c r="C2485"/>
    </row>
    <row r="2486" spans="1:3">
      <c r="A2486"/>
      <c r="B2486"/>
      <c r="C2486"/>
    </row>
    <row r="2487" spans="1:3">
      <c r="A2487"/>
      <c r="B2487"/>
      <c r="C2487"/>
    </row>
    <row r="2488" spans="1:3">
      <c r="A2488"/>
      <c r="B2488"/>
      <c r="C2488"/>
    </row>
    <row r="2489" spans="1:3">
      <c r="A2489"/>
      <c r="B2489"/>
      <c r="C2489"/>
    </row>
    <row r="2490" spans="1:3">
      <c r="A2490"/>
      <c r="B2490"/>
      <c r="C2490"/>
    </row>
    <row r="2491" spans="1:3">
      <c r="A2491"/>
      <c r="B2491"/>
      <c r="C2491"/>
    </row>
    <row r="2492" spans="1:3">
      <c r="A2492"/>
      <c r="B2492"/>
      <c r="C2492"/>
    </row>
    <row r="2493" spans="1:3">
      <c r="A2493"/>
      <c r="B2493"/>
      <c r="C2493"/>
    </row>
    <row r="2494" spans="1:3">
      <c r="A2494"/>
      <c r="B2494"/>
      <c r="C2494"/>
    </row>
    <row r="2495" spans="1:3">
      <c r="A2495"/>
      <c r="B2495"/>
      <c r="C2495"/>
    </row>
    <row r="2496" spans="1:3">
      <c r="A2496"/>
      <c r="B2496"/>
      <c r="C2496"/>
    </row>
    <row r="2497" spans="1:3">
      <c r="A2497"/>
      <c r="B2497"/>
      <c r="C2497"/>
    </row>
    <row r="2498" spans="1:3">
      <c r="A2498"/>
      <c r="B2498"/>
      <c r="C2498"/>
    </row>
    <row r="2499" spans="1:3">
      <c r="A2499"/>
      <c r="B2499"/>
      <c r="C2499"/>
    </row>
    <row r="2500" spans="1:3">
      <c r="A2500"/>
      <c r="B2500"/>
      <c r="C2500"/>
    </row>
    <row r="2501" spans="1:3">
      <c r="A2501"/>
      <c r="B2501"/>
      <c r="C2501"/>
    </row>
    <row r="2502" spans="1:3">
      <c r="A2502"/>
      <c r="B2502"/>
      <c r="C2502"/>
    </row>
    <row r="2503" spans="1:3">
      <c r="A2503"/>
      <c r="B2503"/>
      <c r="C2503"/>
    </row>
    <row r="2504" spans="1:3">
      <c r="A2504"/>
      <c r="B2504"/>
      <c r="C2504"/>
    </row>
    <row r="2505" spans="1:3">
      <c r="A2505"/>
      <c r="B2505"/>
      <c r="C2505"/>
    </row>
    <row r="2506" spans="1:3">
      <c r="A2506"/>
      <c r="B2506"/>
      <c r="C2506"/>
    </row>
    <row r="2507" spans="1:3">
      <c r="A2507"/>
      <c r="B2507"/>
      <c r="C2507"/>
    </row>
    <row r="2508" spans="1:3">
      <c r="A2508"/>
      <c r="B2508"/>
      <c r="C2508"/>
    </row>
    <row r="2509" spans="1:3">
      <c r="A2509"/>
      <c r="B2509"/>
      <c r="C2509"/>
    </row>
    <row r="2510" spans="1:3">
      <c r="A2510"/>
      <c r="B2510"/>
      <c r="C2510"/>
    </row>
    <row r="2511" spans="1:3">
      <c r="A2511"/>
      <c r="B2511"/>
      <c r="C2511"/>
    </row>
    <row r="2512" spans="1:3">
      <c r="A2512"/>
      <c r="B2512"/>
      <c r="C2512"/>
    </row>
    <row r="2513" spans="1:3">
      <c r="A2513"/>
      <c r="B2513"/>
      <c r="C2513"/>
    </row>
    <row r="2514" spans="1:3">
      <c r="A2514"/>
      <c r="B2514"/>
      <c r="C2514"/>
    </row>
    <row r="2515" spans="1:3">
      <c r="A2515"/>
      <c r="B2515"/>
      <c r="C2515"/>
    </row>
    <row r="2516" spans="1:3">
      <c r="A2516"/>
      <c r="B2516"/>
      <c r="C2516"/>
    </row>
    <row r="2517" spans="1:3">
      <c r="A2517"/>
      <c r="B2517"/>
      <c r="C2517"/>
    </row>
    <row r="2518" spans="1:3">
      <c r="A2518"/>
      <c r="B2518"/>
      <c r="C2518"/>
    </row>
    <row r="2519" spans="1:3">
      <c r="A2519"/>
      <c r="B2519"/>
      <c r="C2519"/>
    </row>
    <row r="2520" spans="1:3">
      <c r="A2520"/>
      <c r="B2520"/>
      <c r="C2520"/>
    </row>
    <row r="2521" spans="1:3">
      <c r="A2521"/>
      <c r="B2521"/>
      <c r="C2521"/>
    </row>
    <row r="2522" spans="1:3">
      <c r="A2522"/>
      <c r="B2522"/>
      <c r="C2522"/>
    </row>
    <row r="2523" spans="1:3">
      <c r="A2523"/>
      <c r="B2523"/>
      <c r="C2523"/>
    </row>
    <row r="2524" spans="1:3">
      <c r="A2524"/>
      <c r="B2524"/>
      <c r="C2524"/>
    </row>
    <row r="2525" spans="1:3">
      <c r="A2525"/>
      <c r="B2525"/>
      <c r="C2525"/>
    </row>
    <row r="2526" spans="1:3">
      <c r="A2526"/>
      <c r="B2526"/>
      <c r="C2526"/>
    </row>
    <row r="2527" spans="1:3">
      <c r="A2527"/>
      <c r="B2527"/>
      <c r="C2527"/>
    </row>
    <row r="2528" spans="1:3">
      <c r="A2528"/>
      <c r="B2528"/>
      <c r="C2528"/>
    </row>
    <row r="2529" spans="1:3">
      <c r="A2529"/>
      <c r="B2529"/>
      <c r="C2529"/>
    </row>
    <row r="2530" spans="1:3">
      <c r="A2530"/>
      <c r="B2530"/>
      <c r="C2530"/>
    </row>
    <row r="2531" spans="1:3">
      <c r="A2531"/>
      <c r="B2531"/>
      <c r="C2531"/>
    </row>
    <row r="2532" spans="1:3">
      <c r="A2532"/>
      <c r="B2532"/>
      <c r="C2532"/>
    </row>
    <row r="2533" spans="1:3">
      <c r="A2533"/>
      <c r="B2533"/>
      <c r="C2533"/>
    </row>
    <row r="2534" spans="1:3">
      <c r="A2534"/>
      <c r="B2534"/>
      <c r="C2534"/>
    </row>
    <row r="2535" spans="1:3">
      <c r="A2535"/>
      <c r="B2535"/>
      <c r="C2535"/>
    </row>
    <row r="2536" spans="1:3">
      <c r="A2536"/>
      <c r="B2536"/>
      <c r="C2536"/>
    </row>
    <row r="2537" spans="1:3">
      <c r="A2537"/>
      <c r="B2537"/>
      <c r="C2537"/>
    </row>
    <row r="2538" spans="1:3">
      <c r="A2538"/>
      <c r="B2538"/>
      <c r="C2538"/>
    </row>
    <row r="2539" spans="1:3">
      <c r="A2539"/>
      <c r="B2539"/>
      <c r="C2539"/>
    </row>
    <row r="2540" spans="1:3">
      <c r="A2540"/>
      <c r="B2540"/>
      <c r="C2540"/>
    </row>
    <row r="2541" spans="1:3">
      <c r="A2541"/>
      <c r="B2541"/>
      <c r="C2541"/>
    </row>
    <row r="2542" spans="1:3">
      <c r="A2542"/>
      <c r="B2542"/>
      <c r="C2542"/>
    </row>
    <row r="2543" spans="1:3">
      <c r="A2543"/>
      <c r="B2543"/>
      <c r="C2543"/>
    </row>
    <row r="2544" spans="1:3">
      <c r="A2544"/>
      <c r="B2544"/>
      <c r="C2544"/>
    </row>
    <row r="2545" spans="1:3">
      <c r="A2545"/>
      <c r="B2545"/>
      <c r="C2545"/>
    </row>
    <row r="2546" spans="1:3">
      <c r="A2546"/>
      <c r="B2546"/>
      <c r="C2546"/>
    </row>
    <row r="2547" spans="1:3">
      <c r="A2547"/>
      <c r="B2547"/>
      <c r="C2547"/>
    </row>
    <row r="2548" spans="1:3">
      <c r="A2548"/>
      <c r="B2548"/>
      <c r="C2548"/>
    </row>
    <row r="2549" spans="1:3">
      <c r="A2549"/>
      <c r="B2549"/>
      <c r="C2549"/>
    </row>
    <row r="2550" spans="1:3">
      <c r="A2550"/>
      <c r="B2550"/>
      <c r="C2550"/>
    </row>
    <row r="2551" spans="1:3">
      <c r="A2551"/>
      <c r="B2551"/>
      <c r="C2551"/>
    </row>
    <row r="2552" spans="1:3">
      <c r="A2552"/>
      <c r="B2552"/>
      <c r="C2552"/>
    </row>
    <row r="2553" spans="1:3">
      <c r="A2553"/>
      <c r="B2553"/>
      <c r="C2553"/>
    </row>
    <row r="2554" spans="1:3">
      <c r="A2554"/>
      <c r="B2554"/>
      <c r="C2554"/>
    </row>
    <row r="2555" spans="1:3">
      <c r="A2555"/>
      <c r="B2555"/>
      <c r="C2555"/>
    </row>
    <row r="2556" spans="1:3">
      <c r="A2556"/>
      <c r="B2556"/>
      <c r="C2556"/>
    </row>
    <row r="2557" spans="1:3">
      <c r="A2557"/>
      <c r="B2557"/>
      <c r="C2557"/>
    </row>
    <row r="2558" spans="1:3">
      <c r="A2558"/>
      <c r="B2558"/>
      <c r="C2558"/>
    </row>
    <row r="2559" spans="1:3">
      <c r="A2559"/>
      <c r="B2559"/>
      <c r="C2559"/>
    </row>
    <row r="2560" spans="1:3">
      <c r="A2560"/>
      <c r="B2560"/>
      <c r="C2560"/>
    </row>
    <row r="2561" spans="1:3">
      <c r="A2561"/>
      <c r="B2561"/>
      <c r="C2561"/>
    </row>
    <row r="2562" spans="1:3">
      <c r="A2562"/>
      <c r="B2562"/>
      <c r="C2562"/>
    </row>
    <row r="2563" spans="1:3">
      <c r="A2563"/>
      <c r="B2563"/>
      <c r="C2563"/>
    </row>
    <row r="2564" spans="1:3">
      <c r="A2564"/>
      <c r="B2564"/>
      <c r="C2564"/>
    </row>
    <row r="2565" spans="1:3">
      <c r="A2565"/>
      <c r="B2565"/>
      <c r="C2565"/>
    </row>
    <row r="2566" spans="1:3">
      <c r="A2566"/>
      <c r="B2566"/>
      <c r="C2566"/>
    </row>
    <row r="2567" spans="1:3">
      <c r="A2567"/>
      <c r="B2567"/>
      <c r="C2567"/>
    </row>
    <row r="2568" spans="1:3">
      <c r="A2568"/>
      <c r="B2568"/>
      <c r="C2568"/>
    </row>
    <row r="2569" spans="1:3">
      <c r="A2569"/>
      <c r="B2569"/>
      <c r="C2569"/>
    </row>
    <row r="2570" spans="1:3">
      <c r="A2570"/>
      <c r="B2570"/>
      <c r="C2570"/>
    </row>
    <row r="2571" spans="1:3">
      <c r="A2571"/>
      <c r="B2571"/>
      <c r="C2571"/>
    </row>
    <row r="2572" spans="1:3">
      <c r="A2572"/>
      <c r="B2572"/>
      <c r="C2572"/>
    </row>
    <row r="2573" spans="1:3">
      <c r="A2573"/>
      <c r="B2573"/>
      <c r="C2573"/>
    </row>
    <row r="2574" spans="1:3">
      <c r="A2574"/>
      <c r="B2574"/>
      <c r="C2574"/>
    </row>
    <row r="2575" spans="1:3">
      <c r="A2575"/>
      <c r="B2575"/>
      <c r="C2575"/>
    </row>
    <row r="2576" spans="1:3">
      <c r="A2576"/>
      <c r="B2576"/>
      <c r="C2576"/>
    </row>
    <row r="2577" spans="1:3">
      <c r="A2577"/>
      <c r="B2577"/>
      <c r="C2577"/>
    </row>
    <row r="2578" spans="1:3">
      <c r="A2578"/>
      <c r="B2578"/>
      <c r="C2578"/>
    </row>
    <row r="2579" spans="1:3">
      <c r="A2579"/>
      <c r="B2579"/>
      <c r="C2579"/>
    </row>
    <row r="2580" spans="1:3">
      <c r="A2580"/>
      <c r="B2580"/>
      <c r="C2580"/>
    </row>
    <row r="2581" spans="1:3">
      <c r="A2581"/>
      <c r="B2581"/>
      <c r="C2581"/>
    </row>
    <row r="2582" spans="1:3">
      <c r="A2582"/>
      <c r="B2582"/>
      <c r="C2582"/>
    </row>
    <row r="2583" spans="1:3">
      <c r="A2583"/>
      <c r="B2583"/>
      <c r="C2583"/>
    </row>
    <row r="2584" spans="1:3">
      <c r="A2584"/>
      <c r="B2584"/>
      <c r="C2584"/>
    </row>
    <row r="2585" spans="1:3">
      <c r="A2585"/>
      <c r="B2585"/>
      <c r="C2585"/>
    </row>
    <row r="2586" spans="1:3">
      <c r="A2586"/>
      <c r="B2586"/>
      <c r="C2586"/>
    </row>
    <row r="2587" spans="1:3">
      <c r="A2587"/>
      <c r="B2587"/>
      <c r="C2587"/>
    </row>
    <row r="2588" spans="1:3">
      <c r="A2588"/>
      <c r="B2588"/>
      <c r="C2588"/>
    </row>
    <row r="2589" spans="1:3">
      <c r="A2589"/>
      <c r="B2589"/>
      <c r="C2589"/>
    </row>
    <row r="2590" spans="1:3">
      <c r="A2590"/>
      <c r="B2590"/>
      <c r="C2590"/>
    </row>
    <row r="2591" spans="1:3">
      <c r="A2591"/>
      <c r="B2591"/>
      <c r="C2591"/>
    </row>
    <row r="2592" spans="1:3">
      <c r="A2592"/>
      <c r="B2592"/>
      <c r="C2592"/>
    </row>
    <row r="2593" spans="1:3">
      <c r="A2593"/>
      <c r="B2593"/>
      <c r="C2593"/>
    </row>
    <row r="2594" spans="1:3">
      <c r="A2594"/>
      <c r="B2594"/>
      <c r="C2594"/>
    </row>
    <row r="2595" spans="1:3">
      <c r="A2595"/>
      <c r="B2595"/>
      <c r="C2595"/>
    </row>
    <row r="2596" spans="1:3">
      <c r="A2596"/>
      <c r="B2596"/>
      <c r="C2596"/>
    </row>
    <row r="2597" spans="1:3">
      <c r="A2597"/>
      <c r="B2597"/>
      <c r="C2597"/>
    </row>
    <row r="2598" spans="1:3">
      <c r="A2598"/>
      <c r="B2598"/>
      <c r="C2598"/>
    </row>
    <row r="2599" spans="1:3">
      <c r="A2599"/>
      <c r="B2599"/>
      <c r="C2599"/>
    </row>
    <row r="2600" spans="1:3">
      <c r="A2600"/>
      <c r="B2600"/>
      <c r="C2600"/>
    </row>
    <row r="2601" spans="1:3">
      <c r="A2601"/>
      <c r="B2601"/>
      <c r="C2601"/>
    </row>
    <row r="2602" spans="1:3">
      <c r="A2602"/>
      <c r="B2602"/>
      <c r="C2602"/>
    </row>
    <row r="2603" spans="1:3">
      <c r="A2603"/>
      <c r="B2603"/>
      <c r="C2603"/>
    </row>
    <row r="2604" spans="1:3">
      <c r="A2604"/>
      <c r="B2604"/>
      <c r="C2604"/>
    </row>
    <row r="2605" spans="1:3">
      <c r="A2605"/>
      <c r="B2605"/>
      <c r="C2605"/>
    </row>
    <row r="2606" spans="1:3">
      <c r="A2606"/>
      <c r="B2606"/>
      <c r="C2606"/>
    </row>
    <row r="2607" spans="1:3">
      <c r="A2607"/>
      <c r="B2607"/>
      <c r="C2607"/>
    </row>
    <row r="2608" spans="1:3">
      <c r="A2608"/>
      <c r="B2608"/>
      <c r="C2608"/>
    </row>
    <row r="2609" spans="1:3">
      <c r="A2609"/>
      <c r="B2609"/>
      <c r="C2609"/>
    </row>
    <row r="2610" spans="1:3">
      <c r="A2610"/>
      <c r="B2610"/>
      <c r="C2610"/>
    </row>
    <row r="2611" spans="1:3">
      <c r="A2611"/>
      <c r="B2611"/>
      <c r="C2611"/>
    </row>
    <row r="2612" spans="1:3">
      <c r="A2612"/>
      <c r="B2612"/>
      <c r="C2612"/>
    </row>
    <row r="2613" spans="1:3">
      <c r="A2613"/>
      <c r="B2613"/>
      <c r="C2613"/>
    </row>
    <row r="2614" spans="1:3">
      <c r="A2614"/>
      <c r="B2614"/>
      <c r="C2614"/>
    </row>
    <row r="2615" spans="1:3">
      <c r="A2615"/>
      <c r="B2615"/>
      <c r="C2615"/>
    </row>
    <row r="2616" spans="1:3">
      <c r="A2616"/>
      <c r="B2616"/>
      <c r="C2616"/>
    </row>
    <row r="2617" spans="1:3">
      <c r="A2617"/>
      <c r="B2617"/>
      <c r="C2617"/>
    </row>
    <row r="2618" spans="1:3">
      <c r="A2618"/>
      <c r="B2618"/>
      <c r="C2618"/>
    </row>
    <row r="2619" spans="1:3">
      <c r="A2619"/>
      <c r="B2619"/>
      <c r="C2619"/>
    </row>
    <row r="2620" spans="1:3">
      <c r="A2620"/>
      <c r="B2620"/>
      <c r="C2620"/>
    </row>
    <row r="2621" spans="1:3">
      <c r="A2621"/>
      <c r="B2621"/>
      <c r="C2621"/>
    </row>
    <row r="2622" spans="1:3">
      <c r="A2622"/>
      <c r="B2622"/>
      <c r="C2622"/>
    </row>
    <row r="2623" spans="1:3">
      <c r="A2623"/>
      <c r="B2623"/>
      <c r="C2623"/>
    </row>
    <row r="2624" spans="1:3">
      <c r="A2624"/>
      <c r="B2624"/>
      <c r="C2624"/>
    </row>
    <row r="2625" spans="1:3">
      <c r="A2625"/>
      <c r="B2625"/>
      <c r="C2625"/>
    </row>
    <row r="2626" spans="1:3">
      <c r="A2626"/>
      <c r="B2626"/>
      <c r="C2626"/>
    </row>
    <row r="2627" spans="1:3">
      <c r="A2627"/>
      <c r="B2627"/>
      <c r="C2627"/>
    </row>
    <row r="2628" spans="1:3">
      <c r="A2628"/>
      <c r="B2628"/>
      <c r="C2628"/>
    </row>
    <row r="2629" spans="1:3">
      <c r="A2629"/>
      <c r="B2629"/>
      <c r="C2629"/>
    </row>
    <row r="2630" spans="1:3">
      <c r="A2630"/>
      <c r="B2630"/>
      <c r="C2630"/>
    </row>
    <row r="2631" spans="1:3">
      <c r="A2631"/>
      <c r="B2631"/>
      <c r="C2631"/>
    </row>
    <row r="2632" spans="1:3">
      <c r="A2632"/>
      <c r="B2632"/>
      <c r="C2632"/>
    </row>
    <row r="2633" spans="1:3">
      <c r="A2633"/>
      <c r="B2633"/>
      <c r="C2633"/>
    </row>
    <row r="2634" spans="1:3">
      <c r="A2634"/>
      <c r="B2634"/>
      <c r="C2634"/>
    </row>
    <row r="2635" spans="1:3">
      <c r="A2635"/>
      <c r="B2635"/>
      <c r="C2635"/>
    </row>
    <row r="2636" spans="1:3">
      <c r="A2636"/>
      <c r="B2636"/>
      <c r="C2636"/>
    </row>
    <row r="2637" spans="1:3">
      <c r="A2637"/>
      <c r="B2637"/>
      <c r="C2637"/>
    </row>
    <row r="2638" spans="1:3">
      <c r="A2638"/>
      <c r="B2638"/>
      <c r="C2638"/>
    </row>
    <row r="2639" spans="1:3">
      <c r="A2639"/>
      <c r="B2639"/>
      <c r="C2639"/>
    </row>
    <row r="2640" spans="1:3">
      <c r="A2640"/>
      <c r="B2640"/>
      <c r="C2640"/>
    </row>
    <row r="2641" spans="1:3">
      <c r="A2641"/>
      <c r="B2641"/>
      <c r="C2641"/>
    </row>
    <row r="2642" spans="1:3">
      <c r="A2642"/>
      <c r="B2642"/>
      <c r="C2642"/>
    </row>
    <row r="2643" spans="1:3">
      <c r="A2643"/>
      <c r="B2643"/>
      <c r="C2643"/>
    </row>
    <row r="2644" spans="1:3">
      <c r="A2644"/>
      <c r="B2644"/>
      <c r="C2644"/>
    </row>
    <row r="2645" spans="1:3">
      <c r="A2645"/>
      <c r="B2645"/>
      <c r="C2645"/>
    </row>
    <row r="2646" spans="1:3">
      <c r="A2646"/>
      <c r="B2646"/>
      <c r="C2646"/>
    </row>
    <row r="2647" spans="1:3">
      <c r="A2647"/>
      <c r="B2647"/>
      <c r="C2647"/>
    </row>
    <row r="2648" spans="1:3">
      <c r="A2648"/>
      <c r="B2648"/>
      <c r="C2648"/>
    </row>
    <row r="2649" spans="1:3">
      <c r="A2649"/>
      <c r="B2649"/>
      <c r="C2649"/>
    </row>
    <row r="2650" spans="1:3">
      <c r="A2650"/>
      <c r="B2650"/>
      <c r="C2650"/>
    </row>
    <row r="2651" spans="1:3">
      <c r="A2651"/>
      <c r="B2651"/>
      <c r="C2651"/>
    </row>
    <row r="2652" spans="1:3">
      <c r="A2652"/>
      <c r="B2652"/>
      <c r="C2652"/>
    </row>
    <row r="2653" spans="1:3">
      <c r="A2653"/>
      <c r="B2653"/>
      <c r="C2653"/>
    </row>
    <row r="2654" spans="1:3">
      <c r="A2654"/>
      <c r="B2654"/>
      <c r="C2654"/>
    </row>
    <row r="2655" spans="1:3">
      <c r="A2655"/>
      <c r="B2655"/>
      <c r="C2655"/>
    </row>
    <row r="2656" spans="1:3">
      <c r="A2656"/>
      <c r="B2656"/>
      <c r="C2656"/>
    </row>
    <row r="2657" spans="1:3">
      <c r="A2657"/>
      <c r="B2657"/>
      <c r="C2657"/>
    </row>
    <row r="2658" spans="1:3">
      <c r="A2658"/>
      <c r="B2658"/>
      <c r="C2658"/>
    </row>
    <row r="2659" spans="1:3">
      <c r="A2659"/>
      <c r="B2659"/>
      <c r="C2659"/>
    </row>
    <row r="2660" spans="1:3">
      <c r="A2660"/>
      <c r="B2660"/>
      <c r="C2660"/>
    </row>
    <row r="2661" spans="1:3">
      <c r="A2661"/>
      <c r="B2661"/>
      <c r="C2661"/>
    </row>
    <row r="2662" spans="1:3">
      <c r="A2662"/>
      <c r="B2662"/>
      <c r="C2662"/>
    </row>
    <row r="2663" spans="1:3">
      <c r="A2663"/>
      <c r="B2663"/>
      <c r="C2663"/>
    </row>
    <row r="2664" spans="1:3">
      <c r="A2664"/>
      <c r="B2664"/>
      <c r="C2664"/>
    </row>
    <row r="2665" spans="1:3">
      <c r="A2665"/>
      <c r="B2665"/>
      <c r="C2665"/>
    </row>
    <row r="2666" spans="1:3">
      <c r="A2666"/>
      <c r="B2666"/>
      <c r="C2666"/>
    </row>
    <row r="2667" spans="1:3">
      <c r="A2667"/>
      <c r="B2667"/>
      <c r="C2667"/>
    </row>
    <row r="2668" spans="1:3">
      <c r="A2668"/>
      <c r="B2668"/>
      <c r="C2668"/>
    </row>
    <row r="2669" spans="1:3">
      <c r="A2669"/>
      <c r="B2669"/>
      <c r="C2669"/>
    </row>
    <row r="2670" spans="1:3">
      <c r="A2670"/>
      <c r="B2670"/>
      <c r="C2670"/>
    </row>
    <row r="2671" spans="1:3">
      <c r="A2671"/>
      <c r="B2671"/>
      <c r="C2671"/>
    </row>
    <row r="2672" spans="1:3">
      <c r="A2672"/>
      <c r="B2672"/>
      <c r="C2672"/>
    </row>
    <row r="2673" spans="1:3">
      <c r="A2673"/>
      <c r="B2673"/>
      <c r="C2673"/>
    </row>
    <row r="2674" spans="1:3">
      <c r="A2674"/>
      <c r="B2674"/>
      <c r="C2674"/>
    </row>
    <row r="2675" spans="1:3">
      <c r="A2675"/>
      <c r="B2675"/>
      <c r="C2675"/>
    </row>
    <row r="2676" spans="1:3">
      <c r="A2676"/>
      <c r="B2676"/>
      <c r="C2676"/>
    </row>
    <row r="2677" spans="1:3">
      <c r="A2677"/>
      <c r="B2677"/>
      <c r="C2677"/>
    </row>
    <row r="2678" spans="1:3">
      <c r="A2678"/>
      <c r="B2678"/>
      <c r="C2678"/>
    </row>
    <row r="2679" spans="1:3">
      <c r="A2679"/>
      <c r="B2679"/>
      <c r="C2679"/>
    </row>
    <row r="2680" spans="1:3">
      <c r="A2680"/>
      <c r="B2680"/>
      <c r="C2680"/>
    </row>
    <row r="2681" spans="1:3">
      <c r="A2681"/>
      <c r="B2681"/>
      <c r="C2681"/>
    </row>
    <row r="2682" spans="1:3">
      <c r="A2682"/>
      <c r="B2682"/>
      <c r="C2682"/>
    </row>
    <row r="2683" spans="1:3">
      <c r="A2683"/>
      <c r="B2683"/>
      <c r="C2683"/>
    </row>
    <row r="2684" spans="1:3">
      <c r="A2684"/>
      <c r="B2684"/>
      <c r="C2684"/>
    </row>
    <row r="2685" spans="1:3">
      <c r="A2685"/>
      <c r="B2685"/>
      <c r="C2685"/>
    </row>
    <row r="2686" spans="1:3">
      <c r="A2686"/>
      <c r="B2686"/>
      <c r="C2686"/>
    </row>
    <row r="2687" spans="1:3">
      <c r="A2687"/>
      <c r="B2687"/>
      <c r="C2687"/>
    </row>
    <row r="2688" spans="1:3">
      <c r="A2688"/>
      <c r="B2688"/>
      <c r="C2688"/>
    </row>
    <row r="2689" spans="1:3">
      <c r="A2689"/>
      <c r="B2689"/>
      <c r="C2689"/>
    </row>
    <row r="2690" spans="1:3">
      <c r="A2690"/>
      <c r="B2690"/>
      <c r="C2690"/>
    </row>
    <row r="2691" spans="1:3">
      <c r="A2691"/>
      <c r="B2691"/>
      <c r="C2691"/>
    </row>
    <row r="2692" spans="1:3">
      <c r="A2692"/>
      <c r="B2692"/>
      <c r="C2692"/>
    </row>
    <row r="2693" spans="1:3">
      <c r="A2693"/>
      <c r="B2693"/>
      <c r="C2693"/>
    </row>
    <row r="2694" spans="1:3">
      <c r="A2694"/>
      <c r="B2694"/>
      <c r="C2694"/>
    </row>
    <row r="2695" spans="1:3">
      <c r="A2695"/>
      <c r="B2695"/>
      <c r="C2695"/>
    </row>
    <row r="2696" spans="1:3">
      <c r="A2696"/>
      <c r="B2696"/>
      <c r="C2696"/>
    </row>
    <row r="2697" spans="1:3">
      <c r="A2697"/>
      <c r="B2697"/>
      <c r="C2697"/>
    </row>
    <row r="2698" spans="1:3">
      <c r="A2698"/>
      <c r="B2698"/>
      <c r="C2698"/>
    </row>
    <row r="2699" spans="1:3">
      <c r="A2699"/>
      <c r="B2699"/>
      <c r="C2699"/>
    </row>
    <row r="2700" spans="1:3">
      <c r="A2700"/>
      <c r="B2700"/>
      <c r="C2700"/>
    </row>
    <row r="2701" spans="1:3">
      <c r="A2701"/>
      <c r="B2701"/>
      <c r="C2701"/>
    </row>
    <row r="2702" spans="1:3">
      <c r="A2702"/>
      <c r="B2702"/>
      <c r="C2702"/>
    </row>
    <row r="2703" spans="1:3">
      <c r="A2703"/>
      <c r="B2703"/>
      <c r="C2703"/>
    </row>
    <row r="2704" spans="1:3">
      <c r="A2704"/>
      <c r="B2704"/>
      <c r="C2704"/>
    </row>
    <row r="2705" spans="1:3">
      <c r="A2705"/>
      <c r="B2705"/>
      <c r="C2705"/>
    </row>
    <row r="2706" spans="1:3">
      <c r="A2706"/>
      <c r="B2706"/>
      <c r="C2706"/>
    </row>
    <row r="2707" spans="1:3">
      <c r="A2707"/>
      <c r="B2707"/>
      <c r="C2707"/>
    </row>
    <row r="2708" spans="1:3">
      <c r="A2708"/>
      <c r="B2708"/>
      <c r="C2708"/>
    </row>
    <row r="2709" spans="1:3">
      <c r="A2709"/>
      <c r="B2709"/>
      <c r="C2709"/>
    </row>
    <row r="2710" spans="1:3">
      <c r="A2710"/>
      <c r="B2710"/>
      <c r="C2710"/>
    </row>
    <row r="2711" spans="1:3">
      <c r="A2711"/>
      <c r="B2711"/>
      <c r="C2711"/>
    </row>
    <row r="2712" spans="1:3">
      <c r="A2712"/>
      <c r="B2712"/>
      <c r="C2712"/>
    </row>
    <row r="2713" spans="1:3">
      <c r="A2713"/>
      <c r="B2713"/>
      <c r="C2713"/>
    </row>
    <row r="2714" spans="1:3">
      <c r="A2714"/>
      <c r="B2714"/>
      <c r="C2714"/>
    </row>
    <row r="2715" spans="1:3">
      <c r="A2715"/>
      <c r="B2715"/>
      <c r="C2715"/>
    </row>
    <row r="2716" spans="1:3">
      <c r="A2716"/>
      <c r="B2716"/>
      <c r="C2716"/>
    </row>
    <row r="2717" spans="1:3">
      <c r="A2717"/>
      <c r="B2717"/>
      <c r="C2717"/>
    </row>
    <row r="2718" spans="1:3">
      <c r="A2718"/>
      <c r="B2718"/>
      <c r="C2718"/>
    </row>
    <row r="2719" spans="1:3">
      <c r="A2719"/>
      <c r="B2719"/>
      <c r="C2719"/>
    </row>
    <row r="2720" spans="1:3">
      <c r="A2720"/>
      <c r="B2720"/>
      <c r="C2720"/>
    </row>
    <row r="2721" spans="1:3">
      <c r="A2721"/>
      <c r="B2721"/>
      <c r="C2721"/>
    </row>
    <row r="2722" spans="1:3">
      <c r="A2722"/>
      <c r="B2722"/>
      <c r="C2722"/>
    </row>
    <row r="2723" spans="1:3">
      <c r="A2723"/>
      <c r="B2723"/>
      <c r="C2723"/>
    </row>
    <row r="2724" spans="1:3">
      <c r="A2724"/>
      <c r="B2724"/>
      <c r="C2724"/>
    </row>
    <row r="2725" spans="1:3">
      <c r="A2725"/>
      <c r="B2725"/>
      <c r="C2725"/>
    </row>
    <row r="2726" spans="1:3">
      <c r="A2726"/>
      <c r="B2726"/>
      <c r="C2726"/>
    </row>
    <row r="2727" spans="1:3">
      <c r="A2727"/>
      <c r="B2727"/>
      <c r="C2727"/>
    </row>
    <row r="2728" spans="1:3">
      <c r="A2728"/>
      <c r="B2728"/>
      <c r="C2728"/>
    </row>
    <row r="2729" spans="1:3">
      <c r="A2729"/>
      <c r="B2729"/>
      <c r="C2729"/>
    </row>
    <row r="2730" spans="1:3">
      <c r="A2730"/>
      <c r="B2730"/>
      <c r="C2730"/>
    </row>
    <row r="2731" spans="1:3">
      <c r="A2731"/>
      <c r="B2731"/>
      <c r="C2731"/>
    </row>
    <row r="2732" spans="1:3">
      <c r="A2732"/>
      <c r="B2732"/>
      <c r="C2732"/>
    </row>
    <row r="2733" spans="1:3">
      <c r="A2733"/>
      <c r="B2733"/>
      <c r="C2733"/>
    </row>
    <row r="2734" spans="1:3">
      <c r="A2734"/>
      <c r="B2734"/>
      <c r="C2734"/>
    </row>
    <row r="2735" spans="1:3">
      <c r="A2735"/>
      <c r="B2735"/>
      <c r="C2735"/>
    </row>
    <row r="2736" spans="1:3">
      <c r="A2736"/>
      <c r="B2736"/>
      <c r="C2736"/>
    </row>
    <row r="2737" spans="1:3">
      <c r="A2737"/>
      <c r="B2737"/>
      <c r="C2737"/>
    </row>
    <row r="2738" spans="1:3">
      <c r="A2738"/>
      <c r="B2738"/>
      <c r="C2738"/>
    </row>
    <row r="2739" spans="1:3">
      <c r="A2739"/>
      <c r="B2739"/>
      <c r="C2739"/>
    </row>
    <row r="2740" spans="1:3">
      <c r="A2740"/>
      <c r="B2740"/>
      <c r="C2740"/>
    </row>
    <row r="2741" spans="1:3">
      <c r="A2741"/>
      <c r="B2741"/>
      <c r="C2741"/>
    </row>
    <row r="2742" spans="1:3">
      <c r="A2742"/>
      <c r="B2742"/>
      <c r="C2742"/>
    </row>
    <row r="2743" spans="1:3">
      <c r="A2743"/>
      <c r="B2743"/>
      <c r="C2743"/>
    </row>
    <row r="2744" spans="1:3">
      <c r="A2744"/>
      <c r="B2744"/>
      <c r="C2744"/>
    </row>
    <row r="2745" spans="1:3">
      <c r="A2745"/>
      <c r="B2745"/>
      <c r="C2745"/>
    </row>
    <row r="2746" spans="1:3">
      <c r="A2746"/>
      <c r="B2746"/>
      <c r="C2746"/>
    </row>
    <row r="2747" spans="1:3">
      <c r="A2747"/>
      <c r="B2747"/>
      <c r="C2747"/>
    </row>
    <row r="2748" spans="1:3">
      <c r="A2748"/>
      <c r="B2748"/>
      <c r="C2748"/>
    </row>
    <row r="2749" spans="1:3">
      <c r="A2749"/>
      <c r="B2749"/>
      <c r="C2749"/>
    </row>
    <row r="2750" spans="1:3">
      <c r="A2750"/>
      <c r="B2750"/>
      <c r="C2750"/>
    </row>
    <row r="2751" spans="1:3">
      <c r="A2751"/>
      <c r="B2751"/>
      <c r="C2751"/>
    </row>
    <row r="2752" spans="1:3">
      <c r="A2752"/>
      <c r="B2752"/>
      <c r="C2752"/>
    </row>
    <row r="2753" spans="1:3">
      <c r="A2753"/>
      <c r="B2753"/>
      <c r="C2753"/>
    </row>
    <row r="2754" spans="1:3">
      <c r="A2754"/>
      <c r="B2754"/>
      <c r="C2754"/>
    </row>
    <row r="2755" spans="1:3">
      <c r="A2755"/>
      <c r="B2755"/>
      <c r="C2755"/>
    </row>
    <row r="2756" spans="1:3">
      <c r="A2756"/>
      <c r="B2756"/>
      <c r="C2756"/>
    </row>
    <row r="2757" spans="1:3">
      <c r="A2757"/>
      <c r="B2757"/>
      <c r="C2757"/>
    </row>
    <row r="2758" spans="1:3">
      <c r="A2758"/>
      <c r="B2758"/>
      <c r="C2758"/>
    </row>
    <row r="2759" spans="1:3">
      <c r="A2759"/>
      <c r="B2759"/>
      <c r="C2759"/>
    </row>
    <row r="2760" spans="1:3">
      <c r="A2760"/>
      <c r="B2760"/>
      <c r="C2760"/>
    </row>
    <row r="2761" spans="1:3">
      <c r="A2761"/>
      <c r="B2761"/>
      <c r="C2761"/>
    </row>
    <row r="2762" spans="1:3">
      <c r="A2762"/>
      <c r="B2762"/>
      <c r="C2762"/>
    </row>
    <row r="2763" spans="1:3">
      <c r="A2763"/>
      <c r="B2763"/>
      <c r="C2763"/>
    </row>
    <row r="2764" spans="1:3">
      <c r="A2764"/>
      <c r="B2764"/>
      <c r="C2764"/>
    </row>
    <row r="2765" spans="1:3">
      <c r="A2765"/>
      <c r="B2765"/>
      <c r="C2765"/>
    </row>
    <row r="2766" spans="1:3">
      <c r="A2766"/>
      <c r="B2766"/>
      <c r="C2766"/>
    </row>
    <row r="2767" spans="1:3">
      <c r="A2767"/>
      <c r="B2767"/>
      <c r="C2767"/>
    </row>
    <row r="2768" spans="1:3">
      <c r="A2768"/>
      <c r="B2768"/>
      <c r="C2768"/>
    </row>
    <row r="2769" spans="1:3">
      <c r="A2769"/>
      <c r="B2769"/>
      <c r="C2769"/>
    </row>
    <row r="2770" spans="1:3">
      <c r="A2770"/>
      <c r="B2770"/>
      <c r="C2770"/>
    </row>
    <row r="2771" spans="1:3">
      <c r="A2771"/>
      <c r="B2771"/>
      <c r="C2771"/>
    </row>
    <row r="2772" spans="1:3">
      <c r="A2772"/>
      <c r="B2772"/>
      <c r="C2772"/>
    </row>
    <row r="2773" spans="1:3">
      <c r="A2773"/>
      <c r="B2773"/>
      <c r="C2773"/>
    </row>
    <row r="2774" spans="1:3">
      <c r="A2774"/>
      <c r="B2774"/>
      <c r="C2774"/>
    </row>
    <row r="2775" spans="1:3">
      <c r="A2775"/>
      <c r="B2775"/>
      <c r="C2775"/>
    </row>
    <row r="2776" spans="1:3">
      <c r="A2776"/>
      <c r="B2776"/>
      <c r="C2776"/>
    </row>
    <row r="2777" spans="1:3">
      <c r="A2777"/>
      <c r="B2777"/>
      <c r="C2777"/>
    </row>
    <row r="2778" spans="1:3">
      <c r="A2778"/>
      <c r="B2778"/>
      <c r="C2778"/>
    </row>
    <row r="2779" spans="1:3">
      <c r="A2779"/>
      <c r="B2779"/>
      <c r="C2779"/>
    </row>
    <row r="2780" spans="1:3">
      <c r="A2780"/>
      <c r="B2780"/>
      <c r="C2780"/>
    </row>
    <row r="2781" spans="1:3">
      <c r="A2781"/>
      <c r="B2781"/>
      <c r="C2781"/>
    </row>
    <row r="2782" spans="1:3">
      <c r="A2782"/>
      <c r="B2782"/>
      <c r="C2782"/>
    </row>
    <row r="2783" spans="1:3">
      <c r="A2783"/>
      <c r="B2783"/>
      <c r="C2783"/>
    </row>
    <row r="2784" spans="1:3">
      <c r="A2784"/>
      <c r="B2784"/>
      <c r="C2784"/>
    </row>
    <row r="2785" spans="1:3">
      <c r="A2785"/>
      <c r="B2785"/>
      <c r="C2785"/>
    </row>
    <row r="2786" spans="1:3">
      <c r="A2786"/>
      <c r="B2786"/>
      <c r="C2786"/>
    </row>
    <row r="2787" spans="1:3">
      <c r="A2787"/>
      <c r="B2787"/>
      <c r="C2787"/>
    </row>
    <row r="2788" spans="1:3">
      <c r="A2788"/>
      <c r="B2788"/>
      <c r="C2788"/>
    </row>
    <row r="2789" spans="1:3">
      <c r="A2789"/>
      <c r="B2789"/>
      <c r="C2789"/>
    </row>
    <row r="2790" spans="1:3">
      <c r="A2790"/>
      <c r="B2790"/>
      <c r="C2790"/>
    </row>
    <row r="2791" spans="1:3">
      <c r="A2791"/>
      <c r="B2791"/>
      <c r="C2791"/>
    </row>
    <row r="2792" spans="1:3">
      <c r="A2792"/>
      <c r="B2792"/>
      <c r="C2792"/>
    </row>
    <row r="2793" spans="1:3">
      <c r="A2793"/>
      <c r="B2793"/>
      <c r="C2793"/>
    </row>
    <row r="2794" spans="1:3">
      <c r="A2794"/>
      <c r="B2794"/>
      <c r="C2794"/>
    </row>
    <row r="2795" spans="1:3">
      <c r="A2795"/>
      <c r="B2795"/>
      <c r="C2795"/>
    </row>
    <row r="2796" spans="1:3">
      <c r="A2796"/>
      <c r="B2796"/>
      <c r="C2796"/>
    </row>
    <row r="2797" spans="1:3">
      <c r="A2797"/>
      <c r="B2797"/>
      <c r="C2797"/>
    </row>
    <row r="2798" spans="1:3">
      <c r="A2798"/>
      <c r="B2798"/>
      <c r="C2798"/>
    </row>
    <row r="2799" spans="1:3">
      <c r="A2799"/>
      <c r="B2799"/>
      <c r="C2799"/>
    </row>
    <row r="2800" spans="1:3">
      <c r="A2800"/>
      <c r="B2800"/>
      <c r="C2800"/>
    </row>
    <row r="2801" spans="1:3">
      <c r="A2801"/>
      <c r="B2801"/>
      <c r="C2801"/>
    </row>
    <row r="2802" spans="1:3">
      <c r="A2802"/>
      <c r="B2802"/>
      <c r="C2802"/>
    </row>
    <row r="2803" spans="1:3">
      <c r="A2803"/>
      <c r="B2803"/>
      <c r="C2803"/>
    </row>
    <row r="2804" spans="1:3">
      <c r="A2804"/>
      <c r="B2804"/>
      <c r="C2804"/>
    </row>
    <row r="2805" spans="1:3">
      <c r="A2805"/>
      <c r="B2805"/>
      <c r="C2805"/>
    </row>
    <row r="2806" spans="1:3">
      <c r="A2806"/>
      <c r="B2806"/>
      <c r="C2806"/>
    </row>
    <row r="2807" spans="1:3">
      <c r="A2807"/>
      <c r="B2807"/>
      <c r="C2807"/>
    </row>
    <row r="2808" spans="1:3">
      <c r="A2808"/>
      <c r="B2808"/>
      <c r="C2808"/>
    </row>
    <row r="2809" spans="1:3">
      <c r="A2809"/>
      <c r="B2809"/>
      <c r="C2809"/>
    </row>
    <row r="2810" spans="1:3">
      <c r="A2810"/>
      <c r="B2810"/>
      <c r="C2810"/>
    </row>
    <row r="2811" spans="1:3">
      <c r="A2811"/>
      <c r="B2811"/>
      <c r="C2811"/>
    </row>
    <row r="2812" spans="1:3">
      <c r="A2812"/>
      <c r="B2812"/>
      <c r="C2812"/>
    </row>
    <row r="2813" spans="1:3">
      <c r="A2813"/>
      <c r="B2813"/>
      <c r="C2813"/>
    </row>
    <row r="2814" spans="1:3">
      <c r="A2814"/>
      <c r="B2814"/>
      <c r="C2814"/>
    </row>
    <row r="2815" spans="1:3">
      <c r="A2815"/>
      <c r="B2815"/>
      <c r="C2815"/>
    </row>
    <row r="2816" spans="1:3">
      <c r="A2816"/>
      <c r="B2816"/>
      <c r="C2816"/>
    </row>
    <row r="2817" spans="1:3">
      <c r="A2817"/>
      <c r="B2817"/>
      <c r="C2817"/>
    </row>
    <row r="2818" spans="1:3">
      <c r="A2818"/>
      <c r="B2818"/>
      <c r="C2818"/>
    </row>
    <row r="2819" spans="1:3">
      <c r="A2819"/>
      <c r="B2819"/>
      <c r="C2819"/>
    </row>
    <row r="2820" spans="1:3">
      <c r="A2820"/>
      <c r="B2820"/>
      <c r="C2820"/>
    </row>
    <row r="2821" spans="1:3">
      <c r="A2821"/>
      <c r="B2821"/>
      <c r="C2821"/>
    </row>
    <row r="2822" spans="1:3">
      <c r="A2822"/>
      <c r="B2822"/>
      <c r="C2822"/>
    </row>
    <row r="2823" spans="1:3">
      <c r="A2823"/>
      <c r="B2823"/>
      <c r="C2823"/>
    </row>
    <row r="2824" spans="1:3">
      <c r="A2824"/>
      <c r="B2824"/>
      <c r="C2824"/>
    </row>
    <row r="2825" spans="1:3">
      <c r="A2825"/>
      <c r="B2825"/>
      <c r="C2825"/>
    </row>
    <row r="2826" spans="1:3">
      <c r="A2826"/>
      <c r="B2826"/>
      <c r="C2826"/>
    </row>
    <row r="2827" spans="1:3">
      <c r="A2827"/>
      <c r="B2827"/>
      <c r="C2827"/>
    </row>
    <row r="2828" spans="1:3">
      <c r="A2828"/>
      <c r="B2828"/>
      <c r="C2828"/>
    </row>
    <row r="2829" spans="1:3">
      <c r="A2829"/>
      <c r="B2829"/>
      <c r="C2829"/>
    </row>
    <row r="2830" spans="1:3">
      <c r="A2830"/>
      <c r="B2830"/>
      <c r="C2830"/>
    </row>
    <row r="2831" spans="1:3">
      <c r="A2831"/>
      <c r="B2831"/>
      <c r="C2831"/>
    </row>
    <row r="2832" spans="1:3">
      <c r="A2832"/>
      <c r="B2832"/>
      <c r="C2832"/>
    </row>
    <row r="2833" spans="1:3">
      <c r="A2833"/>
      <c r="B2833"/>
      <c r="C2833"/>
    </row>
    <row r="2834" spans="1:3">
      <c r="A2834"/>
      <c r="B2834"/>
      <c r="C2834"/>
    </row>
    <row r="2835" spans="1:3">
      <c r="A2835"/>
      <c r="B2835"/>
      <c r="C2835"/>
    </row>
    <row r="2836" spans="1:3">
      <c r="A2836"/>
      <c r="B2836"/>
      <c r="C2836"/>
    </row>
    <row r="2837" spans="1:3">
      <c r="A2837"/>
      <c r="B2837"/>
      <c r="C2837"/>
    </row>
    <row r="2838" spans="1:3">
      <c r="A2838"/>
      <c r="B2838"/>
      <c r="C2838"/>
    </row>
    <row r="2839" spans="1:3">
      <c r="A2839"/>
      <c r="B2839"/>
      <c r="C2839"/>
    </row>
    <row r="2840" spans="1:3">
      <c r="A2840"/>
      <c r="B2840"/>
      <c r="C2840"/>
    </row>
    <row r="2841" spans="1:3">
      <c r="A2841"/>
      <c r="B2841"/>
      <c r="C2841"/>
    </row>
    <row r="2842" spans="1:3">
      <c r="A2842"/>
      <c r="B2842"/>
      <c r="C2842"/>
    </row>
    <row r="2843" spans="1:3">
      <c r="A2843"/>
      <c r="B2843"/>
      <c r="C2843"/>
    </row>
    <row r="2844" spans="1:3">
      <c r="A2844"/>
      <c r="B2844"/>
      <c r="C2844"/>
    </row>
    <row r="2845" spans="1:3">
      <c r="A2845"/>
      <c r="B2845"/>
      <c r="C2845"/>
    </row>
    <row r="2846" spans="1:3">
      <c r="A2846"/>
      <c r="B2846"/>
      <c r="C2846"/>
    </row>
    <row r="2847" spans="1:3">
      <c r="A2847"/>
      <c r="B2847"/>
      <c r="C2847"/>
    </row>
    <row r="2848" spans="1:3">
      <c r="A2848"/>
      <c r="B2848"/>
      <c r="C2848"/>
    </row>
    <row r="2849" spans="1:3">
      <c r="A2849"/>
      <c r="B2849"/>
      <c r="C2849"/>
    </row>
    <row r="2850" spans="1:3">
      <c r="A2850"/>
      <c r="B2850"/>
      <c r="C2850"/>
    </row>
    <row r="2851" spans="1:3">
      <c r="A2851"/>
      <c r="B2851"/>
      <c r="C2851"/>
    </row>
    <row r="2852" spans="1:3">
      <c r="A2852"/>
      <c r="B2852"/>
      <c r="C2852"/>
    </row>
    <row r="2853" spans="1:3">
      <c r="A2853"/>
      <c r="B2853"/>
      <c r="C2853"/>
    </row>
    <row r="2854" spans="1:3">
      <c r="A2854"/>
      <c r="B2854"/>
      <c r="C2854"/>
    </row>
    <row r="2855" spans="1:3">
      <c r="A2855"/>
      <c r="B2855"/>
      <c r="C2855"/>
    </row>
    <row r="2856" spans="1:3">
      <c r="A2856"/>
      <c r="B2856"/>
      <c r="C2856"/>
    </row>
    <row r="2857" spans="1:3">
      <c r="A2857"/>
      <c r="B2857"/>
      <c r="C2857"/>
    </row>
    <row r="2858" spans="1:3">
      <c r="A2858"/>
      <c r="B2858"/>
      <c r="C2858"/>
    </row>
    <row r="2859" spans="1:3">
      <c r="A2859"/>
      <c r="B2859"/>
      <c r="C2859"/>
    </row>
    <row r="2860" spans="1:3">
      <c r="A2860"/>
      <c r="B2860"/>
      <c r="C2860"/>
    </row>
    <row r="2861" spans="1:3">
      <c r="A2861"/>
      <c r="B2861"/>
      <c r="C2861"/>
    </row>
    <row r="2862" spans="1:3">
      <c r="A2862"/>
      <c r="B2862"/>
      <c r="C2862"/>
    </row>
    <row r="2863" spans="1:3">
      <c r="A2863"/>
      <c r="B2863"/>
      <c r="C2863"/>
    </row>
    <row r="2864" spans="1:3">
      <c r="A2864"/>
      <c r="B2864"/>
      <c r="C2864"/>
    </row>
    <row r="2865" spans="1:3">
      <c r="A2865"/>
      <c r="B2865"/>
      <c r="C2865"/>
    </row>
    <row r="2866" spans="1:3">
      <c r="A2866"/>
      <c r="B2866"/>
      <c r="C2866"/>
    </row>
    <row r="2867" spans="1:3">
      <c r="A2867"/>
      <c r="B2867"/>
      <c r="C2867"/>
    </row>
    <row r="2868" spans="1:3">
      <c r="A2868"/>
      <c r="B2868"/>
      <c r="C2868"/>
    </row>
    <row r="2869" spans="1:3">
      <c r="A2869"/>
      <c r="B2869"/>
      <c r="C2869"/>
    </row>
    <row r="2870" spans="1:3">
      <c r="A2870"/>
      <c r="B2870"/>
      <c r="C2870"/>
    </row>
    <row r="2871" spans="1:3">
      <c r="A2871"/>
      <c r="B2871"/>
      <c r="C2871"/>
    </row>
    <row r="2872" spans="1:3">
      <c r="A2872"/>
      <c r="B2872"/>
      <c r="C2872"/>
    </row>
    <row r="2873" spans="1:3">
      <c r="A2873"/>
      <c r="B2873"/>
      <c r="C2873"/>
    </row>
    <row r="2874" spans="1:3">
      <c r="A2874"/>
      <c r="B2874"/>
      <c r="C2874"/>
    </row>
    <row r="2875" spans="1:3">
      <c r="A2875"/>
      <c r="B2875"/>
      <c r="C2875"/>
    </row>
    <row r="2876" spans="1:3">
      <c r="A2876"/>
      <c r="B2876"/>
      <c r="C2876"/>
    </row>
    <row r="2877" spans="1:3">
      <c r="A2877"/>
      <c r="B2877"/>
      <c r="C2877"/>
    </row>
    <row r="2878" spans="1:3">
      <c r="A2878"/>
      <c r="B2878"/>
      <c r="C2878"/>
    </row>
    <row r="2879" spans="1:3">
      <c r="A2879"/>
      <c r="B2879"/>
      <c r="C2879"/>
    </row>
    <row r="2880" spans="1:3">
      <c r="A2880"/>
      <c r="B2880"/>
      <c r="C2880"/>
    </row>
    <row r="2881" spans="1:3">
      <c r="A2881"/>
      <c r="B2881"/>
      <c r="C2881"/>
    </row>
    <row r="2882" spans="1:3">
      <c r="A2882"/>
      <c r="B2882"/>
      <c r="C2882"/>
    </row>
    <row r="2883" spans="1:3">
      <c r="A2883"/>
      <c r="B2883"/>
      <c r="C2883"/>
    </row>
    <row r="2884" spans="1:3">
      <c r="A2884"/>
      <c r="B2884"/>
      <c r="C2884"/>
    </row>
    <row r="2885" spans="1:3">
      <c r="A2885"/>
      <c r="B2885"/>
      <c r="C2885"/>
    </row>
    <row r="2886" spans="1:3">
      <c r="A2886"/>
      <c r="B2886"/>
      <c r="C2886"/>
    </row>
    <row r="2887" spans="1:3">
      <c r="A2887"/>
      <c r="B2887"/>
      <c r="C2887"/>
    </row>
    <row r="2888" spans="1:3">
      <c r="A2888"/>
      <c r="B2888"/>
      <c r="C2888"/>
    </row>
    <row r="2889" spans="1:3">
      <c r="A2889"/>
      <c r="B2889"/>
      <c r="C2889"/>
    </row>
    <row r="2890" spans="1:3">
      <c r="A2890"/>
      <c r="B2890"/>
      <c r="C2890"/>
    </row>
    <row r="2891" spans="1:3">
      <c r="A2891"/>
      <c r="B2891"/>
      <c r="C2891"/>
    </row>
    <row r="2892" spans="1:3">
      <c r="A2892"/>
      <c r="B2892"/>
      <c r="C2892"/>
    </row>
    <row r="2893" spans="1:3">
      <c r="A2893"/>
      <c r="B2893"/>
      <c r="C2893"/>
    </row>
    <row r="2894" spans="1:3">
      <c r="A2894"/>
      <c r="B2894"/>
      <c r="C2894"/>
    </row>
    <row r="2895" spans="1:3">
      <c r="A2895"/>
      <c r="B2895"/>
      <c r="C2895"/>
    </row>
    <row r="2896" spans="1:3">
      <c r="A2896"/>
      <c r="B2896"/>
      <c r="C2896"/>
    </row>
    <row r="2897" spans="1:3">
      <c r="A2897"/>
      <c r="B2897"/>
      <c r="C2897"/>
    </row>
    <row r="2898" spans="1:3">
      <c r="A2898"/>
      <c r="B2898"/>
      <c r="C2898"/>
    </row>
    <row r="2899" spans="1:3">
      <c r="A2899"/>
      <c r="B2899"/>
      <c r="C2899"/>
    </row>
    <row r="2900" spans="1:3">
      <c r="A2900"/>
      <c r="B2900"/>
      <c r="C2900"/>
    </row>
    <row r="2901" spans="1:3">
      <c r="A2901"/>
      <c r="B2901"/>
      <c r="C2901"/>
    </row>
    <row r="2902" spans="1:3">
      <c r="A2902"/>
      <c r="B2902"/>
      <c r="C2902"/>
    </row>
    <row r="2903" spans="1:3">
      <c r="A2903"/>
      <c r="B2903"/>
      <c r="C2903"/>
    </row>
    <row r="2904" spans="1:3">
      <c r="A2904"/>
      <c r="B2904"/>
      <c r="C2904"/>
    </row>
    <row r="2905" spans="1:3">
      <c r="A2905"/>
      <c r="B2905"/>
      <c r="C2905"/>
    </row>
    <row r="2906" spans="1:3">
      <c r="A2906"/>
      <c r="B2906"/>
      <c r="C2906"/>
    </row>
    <row r="2907" spans="1:3">
      <c r="A2907"/>
      <c r="B2907"/>
      <c r="C2907"/>
    </row>
    <row r="2908" spans="1:3">
      <c r="A2908"/>
      <c r="B2908"/>
      <c r="C2908"/>
    </row>
    <row r="2909" spans="1:3">
      <c r="A2909"/>
      <c r="B2909"/>
      <c r="C2909"/>
    </row>
    <row r="2910" spans="1:3">
      <c r="A2910"/>
      <c r="B2910"/>
      <c r="C2910"/>
    </row>
    <row r="2911" spans="1:3">
      <c r="A2911"/>
      <c r="B2911"/>
      <c r="C2911"/>
    </row>
    <row r="2912" spans="1:3">
      <c r="A2912"/>
      <c r="B2912"/>
      <c r="C2912"/>
    </row>
    <row r="2913" spans="1:3">
      <c r="A2913"/>
      <c r="B2913"/>
      <c r="C2913"/>
    </row>
    <row r="2914" spans="1:3">
      <c r="A2914"/>
      <c r="B2914"/>
      <c r="C2914"/>
    </row>
    <row r="2915" spans="1:3">
      <c r="A2915"/>
      <c r="B2915"/>
      <c r="C2915"/>
    </row>
    <row r="2916" spans="1:3">
      <c r="A2916"/>
      <c r="B2916"/>
      <c r="C2916"/>
    </row>
    <row r="2917" spans="1:3">
      <c r="A2917"/>
      <c r="B2917"/>
      <c r="C2917"/>
    </row>
    <row r="2918" spans="1:3">
      <c r="A2918"/>
      <c r="B2918"/>
      <c r="C2918"/>
    </row>
    <row r="2919" spans="1:3">
      <c r="A2919"/>
      <c r="B2919"/>
      <c r="C2919"/>
    </row>
    <row r="2920" spans="1:3">
      <c r="A2920"/>
      <c r="B2920"/>
      <c r="C2920"/>
    </row>
    <row r="2921" spans="1:3">
      <c r="A2921"/>
      <c r="B2921"/>
      <c r="C2921"/>
    </row>
    <row r="2922" spans="1:3">
      <c r="A2922"/>
      <c r="B2922"/>
      <c r="C2922"/>
    </row>
    <row r="2923" spans="1:3">
      <c r="A2923"/>
      <c r="B2923"/>
      <c r="C2923"/>
    </row>
    <row r="2924" spans="1:3">
      <c r="A2924"/>
      <c r="B2924"/>
      <c r="C2924"/>
    </row>
    <row r="2925" spans="1:3">
      <c r="A2925"/>
      <c r="B2925"/>
      <c r="C2925"/>
    </row>
    <row r="2926" spans="1:3">
      <c r="A2926"/>
      <c r="B2926"/>
      <c r="C2926"/>
    </row>
    <row r="2927" spans="1:3">
      <c r="A2927"/>
      <c r="B2927"/>
      <c r="C2927"/>
    </row>
    <row r="2928" spans="1:3">
      <c r="A2928"/>
      <c r="B2928"/>
      <c r="C2928"/>
    </row>
    <row r="2929" spans="1:3">
      <c r="A2929"/>
      <c r="B2929"/>
      <c r="C2929"/>
    </row>
    <row r="2930" spans="1:3">
      <c r="A2930"/>
      <c r="B2930"/>
      <c r="C2930"/>
    </row>
    <row r="2931" spans="1:3">
      <c r="A2931"/>
      <c r="B2931"/>
      <c r="C2931"/>
    </row>
    <row r="2932" spans="1:3">
      <c r="A2932"/>
      <c r="B2932"/>
      <c r="C2932"/>
    </row>
    <row r="2933" spans="1:3">
      <c r="A2933"/>
      <c r="B2933"/>
      <c r="C2933"/>
    </row>
    <row r="2934" spans="1:3">
      <c r="A2934"/>
      <c r="B2934"/>
      <c r="C2934"/>
    </row>
    <row r="2935" spans="1:3">
      <c r="A2935"/>
      <c r="B2935"/>
      <c r="C2935"/>
    </row>
    <row r="2936" spans="1:3">
      <c r="A2936"/>
      <c r="B2936"/>
      <c r="C2936"/>
    </row>
    <row r="2937" spans="1:3">
      <c r="A2937"/>
      <c r="B2937"/>
      <c r="C2937"/>
    </row>
    <row r="2938" spans="1:3">
      <c r="A2938"/>
      <c r="B2938"/>
      <c r="C2938"/>
    </row>
    <row r="2939" spans="1:3">
      <c r="A2939"/>
      <c r="B2939"/>
      <c r="C2939"/>
    </row>
    <row r="2940" spans="1:3">
      <c r="A2940"/>
      <c r="B2940"/>
      <c r="C2940"/>
    </row>
    <row r="2941" spans="1:3">
      <c r="A2941"/>
      <c r="B2941"/>
      <c r="C2941"/>
    </row>
    <row r="2942" spans="1:3">
      <c r="A2942"/>
      <c r="B2942"/>
      <c r="C2942"/>
    </row>
    <row r="2943" spans="1:3">
      <c r="A2943"/>
      <c r="B2943"/>
      <c r="C2943"/>
    </row>
    <row r="2944" spans="1:3">
      <c r="A2944"/>
      <c r="B2944"/>
      <c r="C2944"/>
    </row>
    <row r="2945" spans="1:3">
      <c r="A2945"/>
      <c r="B2945"/>
      <c r="C2945"/>
    </row>
    <row r="2946" spans="1:3">
      <c r="A2946"/>
      <c r="B2946"/>
      <c r="C2946"/>
    </row>
    <row r="2947" spans="1:3">
      <c r="A2947"/>
      <c r="B2947"/>
      <c r="C2947"/>
    </row>
    <row r="2948" spans="1:3">
      <c r="A2948"/>
      <c r="B2948"/>
      <c r="C2948"/>
    </row>
    <row r="2949" spans="1:3">
      <c r="A2949"/>
      <c r="B2949"/>
      <c r="C2949"/>
    </row>
    <row r="2950" spans="1:3">
      <c r="A2950"/>
      <c r="B2950"/>
      <c r="C2950"/>
    </row>
    <row r="2951" spans="1:3">
      <c r="A2951"/>
      <c r="B2951"/>
      <c r="C2951"/>
    </row>
    <row r="2952" spans="1:3">
      <c r="A2952"/>
      <c r="B2952"/>
      <c r="C2952"/>
    </row>
    <row r="2953" spans="1:3">
      <c r="A2953"/>
      <c r="B2953"/>
      <c r="C2953"/>
    </row>
    <row r="2954" spans="1:3">
      <c r="A2954"/>
      <c r="B2954"/>
      <c r="C2954"/>
    </row>
    <row r="2955" spans="1:3">
      <c r="A2955"/>
      <c r="B2955"/>
      <c r="C2955"/>
    </row>
    <row r="2956" spans="1:3">
      <c r="A2956"/>
      <c r="B2956"/>
      <c r="C2956"/>
    </row>
    <row r="2957" spans="1:3">
      <c r="A2957"/>
      <c r="B2957"/>
      <c r="C2957"/>
    </row>
    <row r="2958" spans="1:3">
      <c r="A2958"/>
      <c r="B2958"/>
      <c r="C2958"/>
    </row>
    <row r="2959" spans="1:3">
      <c r="A2959"/>
      <c r="B2959"/>
      <c r="C2959"/>
    </row>
    <row r="2960" spans="1:3">
      <c r="A2960"/>
      <c r="B2960"/>
      <c r="C2960"/>
    </row>
    <row r="2961" spans="1:3">
      <c r="A2961"/>
      <c r="B2961"/>
      <c r="C2961"/>
    </row>
    <row r="2962" spans="1:3">
      <c r="A2962"/>
      <c r="B2962"/>
      <c r="C2962"/>
    </row>
    <row r="2963" spans="1:3">
      <c r="A2963"/>
      <c r="B2963"/>
      <c r="C2963"/>
    </row>
    <row r="2964" spans="1:3">
      <c r="A2964"/>
      <c r="B2964"/>
      <c r="C2964"/>
    </row>
    <row r="2965" spans="1:3">
      <c r="A2965"/>
      <c r="B2965"/>
      <c r="C2965"/>
    </row>
    <row r="2966" spans="1:3">
      <c r="A2966"/>
      <c r="B2966"/>
      <c r="C2966"/>
    </row>
    <row r="2967" spans="1:3">
      <c r="A2967"/>
      <c r="B2967"/>
      <c r="C2967"/>
    </row>
    <row r="2968" spans="1:3">
      <c r="A2968"/>
      <c r="B2968"/>
      <c r="C2968"/>
    </row>
    <row r="2969" spans="1:3">
      <c r="A2969"/>
      <c r="B2969"/>
      <c r="C2969"/>
    </row>
    <row r="2970" spans="1:3">
      <c r="A2970"/>
      <c r="B2970"/>
      <c r="C2970"/>
    </row>
    <row r="2971" spans="1:3">
      <c r="A2971"/>
      <c r="B2971"/>
      <c r="C2971"/>
    </row>
    <row r="2972" spans="1:3">
      <c r="A2972"/>
      <c r="B2972"/>
      <c r="C2972"/>
    </row>
    <row r="2973" spans="1:3">
      <c r="A2973"/>
      <c r="B2973"/>
      <c r="C2973"/>
    </row>
    <row r="2974" spans="1:3">
      <c r="A2974"/>
      <c r="B2974"/>
      <c r="C2974"/>
    </row>
    <row r="2975" spans="1:3">
      <c r="A2975"/>
      <c r="B2975"/>
      <c r="C2975"/>
    </row>
    <row r="2976" spans="1:3">
      <c r="A2976"/>
      <c r="B2976"/>
      <c r="C2976"/>
    </row>
    <row r="2977" spans="1:3">
      <c r="A2977"/>
      <c r="B2977"/>
      <c r="C2977"/>
    </row>
    <row r="2978" spans="1:3">
      <c r="A2978"/>
      <c r="B2978"/>
      <c r="C2978"/>
    </row>
    <row r="2979" spans="1:3">
      <c r="A2979"/>
      <c r="B2979"/>
      <c r="C2979"/>
    </row>
    <row r="2980" spans="1:3">
      <c r="A2980"/>
      <c r="B2980"/>
      <c r="C2980"/>
    </row>
    <row r="2981" spans="1:3">
      <c r="A2981"/>
      <c r="B2981"/>
      <c r="C2981"/>
    </row>
    <row r="2982" spans="1:3">
      <c r="A2982"/>
      <c r="B2982"/>
      <c r="C2982"/>
    </row>
    <row r="2983" spans="1:3">
      <c r="A2983"/>
      <c r="B2983"/>
      <c r="C2983"/>
    </row>
    <row r="2984" spans="1:3">
      <c r="A2984"/>
      <c r="B2984"/>
      <c r="C2984"/>
    </row>
    <row r="2985" spans="1:3">
      <c r="A2985"/>
      <c r="B2985"/>
      <c r="C2985"/>
    </row>
    <row r="2986" spans="1:3">
      <c r="A2986"/>
      <c r="B2986"/>
      <c r="C2986"/>
    </row>
    <row r="2987" spans="1:3">
      <c r="A2987"/>
      <c r="B2987"/>
      <c r="C2987"/>
    </row>
    <row r="2988" spans="1:3">
      <c r="A2988"/>
      <c r="B2988"/>
      <c r="C2988"/>
    </row>
    <row r="2989" spans="1:3">
      <c r="A2989"/>
      <c r="B2989"/>
      <c r="C2989"/>
    </row>
    <row r="2990" spans="1:3">
      <c r="A2990"/>
      <c r="B2990"/>
      <c r="C2990"/>
    </row>
    <row r="2991" spans="1:3">
      <c r="A2991"/>
      <c r="B2991"/>
      <c r="C2991"/>
    </row>
    <row r="2992" spans="1:3">
      <c r="A2992"/>
      <c r="B2992"/>
      <c r="C2992"/>
    </row>
    <row r="2993" spans="1:3">
      <c r="A2993"/>
      <c r="B2993"/>
      <c r="C2993"/>
    </row>
    <row r="2994" spans="1:3">
      <c r="A2994"/>
      <c r="B2994"/>
      <c r="C2994"/>
    </row>
    <row r="2995" spans="1:3">
      <c r="A2995"/>
      <c r="B2995"/>
      <c r="C2995"/>
    </row>
    <row r="2996" spans="1:3">
      <c r="A2996"/>
      <c r="B2996"/>
      <c r="C2996"/>
    </row>
    <row r="2997" spans="1:3">
      <c r="A2997"/>
      <c r="B2997"/>
      <c r="C2997"/>
    </row>
    <row r="2998" spans="1:3">
      <c r="A2998"/>
      <c r="B2998"/>
      <c r="C2998"/>
    </row>
    <row r="2999" spans="1:3">
      <c r="A2999"/>
      <c r="B2999"/>
      <c r="C2999"/>
    </row>
    <row r="3000" spans="1:3">
      <c r="A3000"/>
      <c r="B3000"/>
      <c r="C3000"/>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Overview</vt:lpstr>
      <vt:lpstr>Fluid 1 Calc</vt:lpstr>
      <vt:lpstr>Fluid 1 Transfer</vt:lpstr>
      <vt:lpstr>Fluid 1 Plate</vt:lpstr>
      <vt:lpstr>Fluid 2 Calc</vt:lpstr>
      <vt:lpstr>Fluid 2 Transfer</vt:lpstr>
      <vt:lpstr>Fluid 2 Plate</vt:lpstr>
      <vt:lpstr>All Transfers</vt:lpstr>
      <vt:lpstr>Source Plate</vt:lpstr>
      <vt:lpstr>Destination Plate</vt:lpstr>
      <vt:lpstr>echo.csv</vt:lpstr>
      <vt:lpstr>'Fluid 2 Calc'!EchoVolume</vt:lpstr>
      <vt:lpstr>EchoVolume</vt:lpstr>
      <vt:lpstr>'Fluid 1 Calc'!Print_Area</vt:lpstr>
      <vt:lpstr>'Fluid 2 Calc'!Print_Area</vt:lpstr>
    </vt:vector>
  </TitlesOfParts>
  <Company>GlaxoSmithKline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csh</dc:creator>
  <cp:lastModifiedBy>cm769209</cp:lastModifiedBy>
  <cp:lastPrinted>2014-11-11T21:00:15Z</cp:lastPrinted>
  <dcterms:created xsi:type="dcterms:W3CDTF">2014-05-02T14:21:38Z</dcterms:created>
  <dcterms:modified xsi:type="dcterms:W3CDTF">2015-03-30T19:20:46Z</dcterms:modified>
</cp:coreProperties>
</file>