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Free Cash Flows" sheetId="2" state="visible" r:id="rId2"/>
    <sheet xmlns:r="http://schemas.openxmlformats.org/officeDocument/2006/relationships" name="Explanations" sheetId="3" state="visible" r:id="rId3"/>
    <sheet xmlns:r="http://schemas.openxmlformats.org/officeDocument/2006/relationships" name="Rati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$-409]#,##0.00;[RED]-[$$-409]#,##0.00"/>
  </numFmts>
  <fonts count="4">
    <font>
      <name val="Calibri"/>
      <family val="2"/>
      <color theme="1"/>
      <sz val="11"/>
      <scheme val="minor"/>
    </font>
    <font>
      <b val="1"/>
    </font>
    <font>
      <color rgb="0004cca8"/>
      <sz val="20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7fe5cd"/>
      </patternFill>
    </fill>
  </fills>
  <borders count="11">
    <border>
      <left/>
      <right/>
      <top/>
      <bottom/>
      <diagonal/>
    </border>
    <border>
      <top style="thin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top style="thin"/>
      <bottom style="thin"/>
    </border>
    <border>
      <right style="thin"/>
      <top style="thin"/>
      <bottom style="thin"/>
    </border>
    <border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2" borderId="2" applyAlignment="1" pivotButton="0" quotePrefix="0" xfId="0">
      <alignment horizontal="center"/>
    </xf>
    <xf numFmtId="0" fontId="1" fillId="0" borderId="0" pivotButton="0" quotePrefix="0" xfId="0"/>
    <xf numFmtId="0" fontId="0" fillId="2" borderId="7" pivotButton="0" quotePrefix="0" xfId="0"/>
    <xf numFmtId="0" fontId="0" fillId="2" borderId="8" pivotButton="0" quotePrefix="0" xfId="0"/>
    <xf numFmtId="164" fontId="0" fillId="0" borderId="0" pivotButton="0" quotePrefix="0" xfId="0"/>
    <xf numFmtId="0" fontId="3" fillId="0" borderId="0" pivotButton="0" quotePrefix="0" xfId="0"/>
    <xf numFmtId="164" fontId="1" fillId="0" borderId="1" pivotButton="0" quotePrefix="0" xfId="0"/>
    <xf numFmtId="0" fontId="0" fillId="0" borderId="9" applyAlignment="1" pivotButton="0" quotePrefix="0" xfId="0">
      <alignment horizontal="center"/>
    </xf>
    <xf numFmtId="0" fontId="0" fillId="0" borderId="9" pivotButton="0" quotePrefix="0" xfId="0"/>
    <xf numFmtId="10" fontId="0" fillId="0" borderId="0" pivotButton="0" quotePrefix="0" xfId="0"/>
    <xf numFmtId="10" fontId="1" fillId="0" borderId="1" pivotButton="0" quotePrefix="0" xfId="0"/>
    <xf numFmtId="10" fontId="0" fillId="0" borderId="9" applyAlignment="1" pivotButton="0" quotePrefix="0" xfId="0">
      <alignment horizontal="center"/>
    </xf>
    <xf numFmtId="0" fontId="0" fillId="0" borderId="10" pivotButton="0" quotePrefix="0" xfId="0"/>
    <xf numFmtId="0" fontId="0" fillId="0" borderId="0" applyAlignment="1" pivotButton="0" quotePrefix="0" xfId="0">
      <alignment horizontal="center"/>
    </xf>
    <xf numFmtId="0" fontId="1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cols>
    <col width="25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HSII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HSII generated on 2022-10-26</t>
        </is>
      </c>
    </row>
    <row r="3">
      <c r="X3" s="4" t="inlineStr">
        <is>
          <t>Linear model</t>
        </is>
      </c>
      <c r="Y3" s="3" t="n"/>
    </row>
    <row r="4">
      <c r="A4" s="5" t="inlineStr">
        <is>
          <t>Income Statement</t>
        </is>
      </c>
      <c r="B4" s="5" t="n">
        <v>2012</v>
      </c>
      <c r="C4" s="5" t="n">
        <v>2013</v>
      </c>
      <c r="D4" s="5" t="n">
        <v>2014</v>
      </c>
      <c r="E4" s="5" t="n">
        <v>2015</v>
      </c>
      <c r="F4" s="5" t="n">
        <v>2016</v>
      </c>
      <c r="G4" s="5" t="n">
        <v>2017</v>
      </c>
      <c r="H4" s="5" t="n">
        <v>2018</v>
      </c>
      <c r="I4" s="5" t="n">
        <v>2019</v>
      </c>
      <c r="J4" s="5" t="n">
        <v>2020</v>
      </c>
      <c r="K4" s="5" t="n">
        <v>2021</v>
      </c>
      <c r="L4" s="5" t="n">
        <v>2022</v>
      </c>
      <c r="M4" s="5" t="n">
        <v>2023</v>
      </c>
      <c r="N4" s="5" t="n">
        <v>2024</v>
      </c>
      <c r="O4" s="5" t="n">
        <v>2025</v>
      </c>
      <c r="P4" s="5" t="n">
        <v>2026</v>
      </c>
      <c r="Q4" s="5" t="n">
        <v>2027</v>
      </c>
      <c r="R4" s="5" t="n">
        <v>2028</v>
      </c>
      <c r="S4" s="5" t="n">
        <v>2029</v>
      </c>
      <c r="T4" s="5" t="n">
        <v>2030</v>
      </c>
      <c r="U4" s="5" t="n">
        <v>2031</v>
      </c>
      <c r="X4" s="6" t="inlineStr">
        <is>
          <t>m</t>
        </is>
      </c>
      <c r="Y4" s="7" t="inlineStr">
        <is>
          <t>b</t>
        </is>
      </c>
    </row>
    <row r="5">
      <c r="A5" t="inlineStr">
        <is>
          <t>Revenue</t>
        </is>
      </c>
      <c r="B5" s="8" t="n">
        <v>465.08</v>
      </c>
      <c r="C5" s="8" t="n">
        <v>480.99</v>
      </c>
      <c r="D5" s="8" t="n">
        <v>513.24</v>
      </c>
      <c r="E5" s="8" t="n">
        <v>548.3099999999999</v>
      </c>
      <c r="F5" s="8" t="n">
        <v>600.91</v>
      </c>
      <c r="G5" s="8" t="n">
        <v>640.0599999999999</v>
      </c>
      <c r="H5" s="8" t="n">
        <v>735.66</v>
      </c>
      <c r="I5" s="8" t="n">
        <v>725.61</v>
      </c>
      <c r="J5" s="8" t="n">
        <v>629.37</v>
      </c>
      <c r="K5" s="8" t="n">
        <v>1008.47</v>
      </c>
      <c r="L5" s="8">
        <f>((L4-B4)*X5)+Y5</f>
        <v/>
      </c>
      <c r="M5" s="8">
        <f>((M4-B4)*X5)+Y5</f>
        <v/>
      </c>
      <c r="N5" s="8">
        <f>((N4-B4)*X5)+Y5</f>
        <v/>
      </c>
      <c r="O5" s="8">
        <f>((O4-B4)*X5)+Y5</f>
        <v/>
      </c>
      <c r="P5" s="8">
        <f>((P4-B4)*X5)+Y5</f>
        <v/>
      </c>
      <c r="Q5" s="8">
        <f>((Q4-B4)*X5)+Y5</f>
        <v/>
      </c>
      <c r="R5" s="8">
        <f>((R4-B4)*X5)+Y5</f>
        <v/>
      </c>
      <c r="S5" s="8">
        <f>((S4-B4)*X5)+Y5</f>
        <v/>
      </c>
      <c r="T5" s="8">
        <f>((T4-B4)*X5)+Y5</f>
        <v/>
      </c>
      <c r="U5" s="8">
        <f>((U4-B4)*X5)+Y5</f>
        <v/>
      </c>
      <c r="X5" s="6" t="n">
        <v>46.01345454545455</v>
      </c>
      <c r="Y5" s="7" t="n">
        <v>427.7094545454545</v>
      </c>
      <c r="Z5" s="9" t="inlineStr">
        <is>
          <t>A</t>
        </is>
      </c>
    </row>
    <row r="6">
      <c r="A6" t="inlineStr">
        <is>
          <t>Cost of Revenue</t>
        </is>
      </c>
      <c r="B6" s="8" t="n">
        <v>21.3</v>
      </c>
      <c r="C6" s="8" t="n">
        <v>19</v>
      </c>
      <c r="D6" s="8" t="n">
        <v>18.95</v>
      </c>
      <c r="E6" s="8" t="n">
        <v>17.17</v>
      </c>
      <c r="F6" s="8" t="n">
        <v>18.52</v>
      </c>
      <c r="G6" s="8" t="n">
        <v>18.66</v>
      </c>
      <c r="H6" s="8" t="n">
        <v>19.63</v>
      </c>
      <c r="I6" s="8" t="n">
        <v>23.06</v>
      </c>
      <c r="J6" s="8" t="n">
        <v>12.15</v>
      </c>
      <c r="K6" s="8" t="n">
        <v>58.26</v>
      </c>
      <c r="L6" s="8">
        <f>(L5*X6)+Y6</f>
        <v/>
      </c>
      <c r="M6" s="8">
        <f>(M5*X6)+Y6</f>
        <v/>
      </c>
      <c r="N6" s="8">
        <f>(N5*X6)+Y6</f>
        <v/>
      </c>
      <c r="O6" s="8">
        <f>(O5*X6)+Y6</f>
        <v/>
      </c>
      <c r="P6" s="8">
        <f>(P5*X6)+Y6</f>
        <v/>
      </c>
      <c r="Q6" s="8">
        <f>(Q5*X6)+Y6</f>
        <v/>
      </c>
      <c r="R6" s="8">
        <f>(R5*X6)+Y6</f>
        <v/>
      </c>
      <c r="S6" s="8">
        <f>(S5*X6)+Y6</f>
        <v/>
      </c>
      <c r="T6" s="8">
        <f>(T5*X6)+Y6</f>
        <v/>
      </c>
      <c r="U6" s="8">
        <f>(U5*X6)+Y6</f>
        <v/>
      </c>
      <c r="X6" s="6" t="n">
        <v>0.06380749878583458</v>
      </c>
      <c r="Y6" s="7" t="n">
        <v>-17.83308600428421</v>
      </c>
      <c r="Z6" s="9" t="inlineStr">
        <is>
          <t>B</t>
        </is>
      </c>
    </row>
    <row r="7">
      <c r="A7" t="inlineStr">
        <is>
          <t>Gross Profit</t>
        </is>
      </c>
      <c r="B7" s="10" t="n">
        <v>443.78</v>
      </c>
      <c r="C7" s="10" t="n">
        <v>462</v>
      </c>
      <c r="D7" s="10" t="n">
        <v>494.29</v>
      </c>
      <c r="E7" s="10" t="n">
        <v>531.14</v>
      </c>
      <c r="F7" s="10" t="n">
        <v>582.39</v>
      </c>
      <c r="G7" s="10" t="n">
        <v>621.4</v>
      </c>
      <c r="H7" s="10" t="n">
        <v>716.02</v>
      </c>
      <c r="I7" s="10" t="n">
        <v>702.55</v>
      </c>
      <c r="J7" s="10" t="n">
        <v>617.22</v>
      </c>
      <c r="K7" s="10" t="n">
        <v>950.22</v>
      </c>
      <c r="L7" s="10">
        <f>L5-L6</f>
        <v/>
      </c>
      <c r="M7" s="10">
        <f>M5-M6</f>
        <v/>
      </c>
      <c r="N7" s="10">
        <f>N5-N6</f>
        <v/>
      </c>
      <c r="O7" s="10">
        <f>O5-O6</f>
        <v/>
      </c>
      <c r="P7" s="10">
        <f>P5-P6</f>
        <v/>
      </c>
      <c r="Q7" s="10">
        <f>Q5-Q6</f>
        <v/>
      </c>
      <c r="R7" s="10">
        <f>R5-R6</f>
        <v/>
      </c>
      <c r="S7" s="10">
        <f>S5-S6</f>
        <v/>
      </c>
      <c r="T7" s="10">
        <f>T5-T6</f>
        <v/>
      </c>
      <c r="U7" s="10">
        <f>U5-U6</f>
        <v/>
      </c>
      <c r="X7" s="6" t="n"/>
      <c r="Y7" s="7" t="n"/>
    </row>
    <row r="8">
      <c r="A8" t="inlineStr">
        <is>
          <t>Selling, General &amp; Admin</t>
        </is>
      </c>
      <c r="B8" s="8" t="n">
        <v>423.33</v>
      </c>
      <c r="C8" s="8" t="n">
        <v>446.43</v>
      </c>
      <c r="D8" s="8" t="n">
        <v>467.64</v>
      </c>
      <c r="E8" s="8" t="n">
        <v>497.08</v>
      </c>
      <c r="F8" s="8" t="n">
        <v>547.16</v>
      </c>
      <c r="G8" s="8" t="n">
        <v>581.54</v>
      </c>
      <c r="H8" s="8" t="n">
        <v>647.17</v>
      </c>
      <c r="I8" s="8" t="n">
        <v>634.91</v>
      </c>
      <c r="J8" s="8" t="n">
        <v>567.41</v>
      </c>
      <c r="K8" s="8" t="n">
        <v>848.16</v>
      </c>
      <c r="L8" s="8">
        <f>max((L5*X8)+Y8,0)</f>
        <v/>
      </c>
      <c r="M8" s="8">
        <f>max((M5*X8)+Y8,0)</f>
        <v/>
      </c>
      <c r="N8" s="8">
        <f>max((N5*X8)+Y8,0)</f>
        <v/>
      </c>
      <c r="O8" s="8">
        <f>max((O5*X8)+Y8,0)</f>
        <v/>
      </c>
      <c r="P8" s="8">
        <f>max((P5*X8)+Y8,0)</f>
        <v/>
      </c>
      <c r="Q8" s="8">
        <f>max((Q5*X8)+Y8,0)</f>
        <v/>
      </c>
      <c r="R8" s="8">
        <f>max((R5*X8)+Y8,0)</f>
        <v/>
      </c>
      <c r="S8" s="8">
        <f>max((S5*X8)+Y8,0)</f>
        <v/>
      </c>
      <c r="T8" s="8">
        <f>max((T5*X8)+Y8,0)</f>
        <v/>
      </c>
      <c r="U8" s="8">
        <f>max((U5*X8)+Y8,0)</f>
        <v/>
      </c>
      <c r="X8" s="6" t="n">
        <v>0.7740795130539014</v>
      </c>
      <c r="Y8" s="7" t="n">
        <v>74.72054749877498</v>
      </c>
      <c r="Z8" s="9" t="inlineStr">
        <is>
          <t>C</t>
        </is>
      </c>
    </row>
    <row r="9">
      <c r="A9" t="inlineStr">
        <is>
          <t>Research &amp; Development</t>
        </is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>
        <f>max((L5*X9)+Y9,0)</f>
        <v/>
      </c>
      <c r="M9" s="8">
        <f>max((M5*X9)+Y9,0)</f>
        <v/>
      </c>
      <c r="N9" s="8">
        <f>max((N5*X9)+Y9,0)</f>
        <v/>
      </c>
      <c r="O9" s="8">
        <f>max((O5*X9)+Y9,0)</f>
        <v/>
      </c>
      <c r="P9" s="8">
        <f>max((P5*X9)+Y9,0)</f>
        <v/>
      </c>
      <c r="Q9" s="8">
        <f>max((Q5*X9)+Y9,0)</f>
        <v/>
      </c>
      <c r="R9" s="8">
        <f>max((R5*X9)+Y9,0)</f>
        <v/>
      </c>
      <c r="S9" s="8">
        <f>max((S5*X9)+Y9,0)</f>
        <v/>
      </c>
      <c r="T9" s="8">
        <f>max((T5*X9)+Y9,0)</f>
        <v/>
      </c>
      <c r="U9" s="8">
        <f>max((U5*X9)+Y9,0)</f>
        <v/>
      </c>
      <c r="X9" s="6" t="n"/>
      <c r="Y9" s="7" t="n"/>
      <c r="Z9" s="9" t="inlineStr">
        <is>
          <t>D</t>
        </is>
      </c>
    </row>
    <row r="10">
      <c r="A10" t="inlineStr">
        <is>
          <t>Other Operating Expenses</t>
        </is>
      </c>
      <c r="B10" s="8" t="n">
        <v>0.8100000000000001</v>
      </c>
      <c r="C10" s="8" t="n"/>
      <c r="D10" s="8" t="n"/>
      <c r="E10" s="8" t="n"/>
      <c r="F10" s="8" t="n"/>
      <c r="G10" s="8" t="n">
        <v>66.39</v>
      </c>
      <c r="H10" s="8" t="n"/>
      <c r="I10" s="8" t="n">
        <v>4.13</v>
      </c>
      <c r="J10" s="8" t="n">
        <v>85.34</v>
      </c>
      <c r="K10" s="8" t="n">
        <v>3.79</v>
      </c>
      <c r="L10" s="8">
        <f>(L5*X10)+Y10</f>
        <v/>
      </c>
      <c r="M10" s="8">
        <f>(M5*X10)+Y10</f>
        <v/>
      </c>
      <c r="N10" s="8">
        <f>(N5*X10)+Y10</f>
        <v/>
      </c>
      <c r="O10" s="8">
        <f>(O5*X10)+Y10</f>
        <v/>
      </c>
      <c r="P10" s="8">
        <f>(P5*X10)+Y10</f>
        <v/>
      </c>
      <c r="Q10" s="8">
        <f>(Q5*X10)+Y10</f>
        <v/>
      </c>
      <c r="R10" s="8">
        <f>(R5*X10)+Y10</f>
        <v/>
      </c>
      <c r="S10" s="8">
        <f>(S5*X10)+Y10</f>
        <v/>
      </c>
      <c r="T10" s="8">
        <f>(T5*X10)+Y10</f>
        <v/>
      </c>
      <c r="U10" s="8">
        <f>(U5*X10)+Y10</f>
        <v/>
      </c>
      <c r="X10" s="6" t="n">
        <v>0.006600781012621726</v>
      </c>
      <c r="Y10" s="7" t="n">
        <v>11.85602223661811</v>
      </c>
      <c r="Z10" s="9" t="inlineStr">
        <is>
          <t>E</t>
        </is>
      </c>
    </row>
    <row r="11">
      <c r="A11" t="inlineStr">
        <is>
          <t>Operating Income</t>
        </is>
      </c>
      <c r="B11" s="10" t="n">
        <v>19.64</v>
      </c>
      <c r="C11" s="10" t="n">
        <v>15.57</v>
      </c>
      <c r="D11" s="10" t="n">
        <v>26.65</v>
      </c>
      <c r="E11" s="10" t="n">
        <v>34.06</v>
      </c>
      <c r="F11" s="10" t="n">
        <v>35.23</v>
      </c>
      <c r="G11" s="10" t="n">
        <v>-26.52</v>
      </c>
      <c r="H11" s="10" t="n">
        <v>68.86</v>
      </c>
      <c r="I11" s="10" t="n">
        <v>63.51</v>
      </c>
      <c r="J11" s="10" t="n">
        <v>-35.53</v>
      </c>
      <c r="K11" s="10" t="n">
        <v>98.26000000000001</v>
      </c>
      <c r="L11" s="10">
        <f>L7-L8-L9-L10</f>
        <v/>
      </c>
      <c r="M11" s="10">
        <f>M7-M8-M9-M10</f>
        <v/>
      </c>
      <c r="N11" s="10">
        <f>N7-N8-N9-N10</f>
        <v/>
      </c>
      <c r="O11" s="10">
        <f>O7-O8-O9-O10</f>
        <v/>
      </c>
      <c r="P11" s="10">
        <f>P7-P8-P9-P10</f>
        <v/>
      </c>
      <c r="Q11" s="10">
        <f>Q7-Q8-Q9-Q10</f>
        <v/>
      </c>
      <c r="R11" s="10">
        <f>R7-R8-R9-R10</f>
        <v/>
      </c>
      <c r="S11" s="10">
        <f>S7-S8-S9-S10</f>
        <v/>
      </c>
      <c r="T11" s="10">
        <f>T7-T8-T9-T10</f>
        <v/>
      </c>
      <c r="U11" s="10">
        <f>U7-U8-U9-U10</f>
        <v/>
      </c>
      <c r="X11" s="6" t="n"/>
      <c r="Y11" s="7" t="n"/>
    </row>
    <row r="12">
      <c r="A12" t="inlineStr">
        <is>
          <t>Interest Expense / Income</t>
        </is>
      </c>
      <c r="B12" s="8" t="n">
        <v>-1.12</v>
      </c>
      <c r="C12" s="8" t="n">
        <v>0.18</v>
      </c>
      <c r="D12" s="8" t="n">
        <v>0.36</v>
      </c>
      <c r="E12" s="8" t="n">
        <v>0.12</v>
      </c>
      <c r="F12" s="8" t="n">
        <v>-0.24</v>
      </c>
      <c r="G12" s="8" t="n">
        <v>-0.39</v>
      </c>
      <c r="H12" s="8" t="n">
        <v>-1.14</v>
      </c>
      <c r="I12" s="8" t="n">
        <v>-2.88</v>
      </c>
      <c r="J12" s="8" t="n">
        <v>-0.2</v>
      </c>
      <c r="K12" s="8" t="n">
        <v>-0.3</v>
      </c>
      <c r="L12" s="8">
        <f>(L5*X12)+Y12</f>
        <v/>
      </c>
      <c r="M12" s="8">
        <f>(M5*X12)+Y12</f>
        <v/>
      </c>
      <c r="N12" s="8">
        <f>(N5*X12)+Y12</f>
        <v/>
      </c>
      <c r="O12" s="8">
        <f>(O5*X12)+Y12</f>
        <v/>
      </c>
      <c r="P12" s="8">
        <f>(P5*X12)+Y12</f>
        <v/>
      </c>
      <c r="Q12" s="8">
        <f>(Q5*X12)+Y12</f>
        <v/>
      </c>
      <c r="R12" s="8">
        <f>(R5*X12)+Y12</f>
        <v/>
      </c>
      <c r="S12" s="8">
        <f>(S5*X12)+Y12</f>
        <v/>
      </c>
      <c r="T12" s="8">
        <f>(T5*X12)+Y12</f>
        <v/>
      </c>
      <c r="U12" s="8">
        <f>(U5*X12)+Y12</f>
        <v/>
      </c>
      <c r="X12" s="6" t="n">
        <v>0.0008964303727834269</v>
      </c>
      <c r="Y12" s="7" t="n">
        <v>0.1239728922682641</v>
      </c>
      <c r="Z12" s="9" t="inlineStr">
        <is>
          <t>G</t>
        </is>
      </c>
    </row>
    <row r="13">
      <c r="A13" t="inlineStr">
        <is>
          <t>Other Expense / Income</t>
        </is>
      </c>
      <c r="B13" s="8" t="n">
        <v>0.5</v>
      </c>
      <c r="C13" s="8" t="n">
        <v>2</v>
      </c>
      <c r="D13" s="8" t="n">
        <v>2.11</v>
      </c>
      <c r="E13" s="8" t="n">
        <v>2.39</v>
      </c>
      <c r="F13" s="8" t="n">
        <v>-2.29</v>
      </c>
      <c r="G13" s="8" t="n">
        <v>3.28</v>
      </c>
      <c r="H13" s="8" t="n">
        <v>-0.49</v>
      </c>
      <c r="I13" s="8" t="n">
        <v>-2.9</v>
      </c>
      <c r="J13" s="8" t="n">
        <v>-3.93</v>
      </c>
      <c r="K13" s="8" t="n">
        <v>-7.46</v>
      </c>
      <c r="L13" s="8">
        <f>(L5*X13)+Y13</f>
        <v/>
      </c>
      <c r="M13" s="8">
        <f>(M5*X13)+Y13</f>
        <v/>
      </c>
      <c r="N13" s="8">
        <f>(N5*X13)+Y13</f>
        <v/>
      </c>
      <c r="O13" s="8">
        <f>(O5*X13)+Y13</f>
        <v/>
      </c>
      <c r="P13" s="8">
        <f>(P5*X13)+Y13</f>
        <v/>
      </c>
      <c r="Q13" s="8">
        <f>(Q5*X13)+Y13</f>
        <v/>
      </c>
      <c r="R13" s="8">
        <f>(R5*X13)+Y13</f>
        <v/>
      </c>
      <c r="S13" s="8">
        <f>(S5*X13)+Y13</f>
        <v/>
      </c>
      <c r="T13" s="8">
        <f>(T5*X13)+Y13</f>
        <v/>
      </c>
      <c r="U13" s="8">
        <f>(U5*X13)+Y13</f>
        <v/>
      </c>
      <c r="X13" s="6" t="n">
        <v>0.009248002906635452</v>
      </c>
      <c r="Y13" s="7" t="n">
        <v>-3.135354805044986</v>
      </c>
      <c r="Z13" s="9" t="inlineStr">
        <is>
          <t>H</t>
        </is>
      </c>
    </row>
    <row r="14">
      <c r="A14" t="inlineStr">
        <is>
          <t>Income Tax</t>
        </is>
      </c>
      <c r="B14" s="8" t="n">
        <v>14.02</v>
      </c>
      <c r="C14" s="8" t="n">
        <v>7.04</v>
      </c>
      <c r="D14" s="8" t="n">
        <v>17.39</v>
      </c>
      <c r="E14" s="8" t="n">
        <v>14.42</v>
      </c>
      <c r="F14" s="8" t="n">
        <v>22.35</v>
      </c>
      <c r="G14" s="8" t="n">
        <v>19.22</v>
      </c>
      <c r="H14" s="8" t="n">
        <v>21.2</v>
      </c>
      <c r="I14" s="8" t="n">
        <v>22.42</v>
      </c>
      <c r="J14" s="8" t="n">
        <v>6.31</v>
      </c>
      <c r="K14" s="8" t="n">
        <v>33.46</v>
      </c>
      <c r="L14" s="8">
        <f>(L11*X14)+Y14</f>
        <v/>
      </c>
      <c r="M14" s="8">
        <f>(M11*X14)+Y14</f>
        <v/>
      </c>
      <c r="N14" s="8">
        <f>(N11*X14)+Y14</f>
        <v/>
      </c>
      <c r="O14" s="8">
        <f>(O11*X14)+Y14</f>
        <v/>
      </c>
      <c r="P14" s="8">
        <f>(P11*X14)+Y14</f>
        <v/>
      </c>
      <c r="Q14" s="8">
        <f>(Q11*X14)+Y14</f>
        <v/>
      </c>
      <c r="R14" s="8">
        <f>(R11*X14)+Y14</f>
        <v/>
      </c>
      <c r="S14" s="8">
        <f>(S11*X14)+Y14</f>
        <v/>
      </c>
      <c r="T14" s="8">
        <f>(T11*X14)+Y14</f>
        <v/>
      </c>
      <c r="U14" s="8">
        <f>(U11*X14)+Y14</f>
        <v/>
      </c>
      <c r="X14" s="6" t="n">
        <v>0.2422718616159136</v>
      </c>
      <c r="Y14" s="7" t="n">
        <v>7.514791689132736</v>
      </c>
      <c r="Z14" s="9" t="inlineStr">
        <is>
          <t>I</t>
        </is>
      </c>
    </row>
    <row r="15">
      <c r="A15" t="inlineStr">
        <is>
          <t>Net Income</t>
        </is>
      </c>
      <c r="B15" s="10" t="n">
        <v>6.24</v>
      </c>
      <c r="C15" s="10" t="n">
        <v>6.35</v>
      </c>
      <c r="D15" s="10" t="n">
        <v>6.8</v>
      </c>
      <c r="E15" s="10" t="n">
        <v>17.13</v>
      </c>
      <c r="F15" s="10" t="n">
        <v>15.41</v>
      </c>
      <c r="G15" s="10" t="n">
        <v>-48.64</v>
      </c>
      <c r="H15" s="10" t="n">
        <v>49.3</v>
      </c>
      <c r="I15" s="10" t="n">
        <v>46.87</v>
      </c>
      <c r="J15" s="10" t="n">
        <v>-37.71</v>
      </c>
      <c r="K15" s="10" t="n">
        <v>72.56999999999999</v>
      </c>
      <c r="L15" s="10">
        <f>L11-L12-L13-L14</f>
        <v/>
      </c>
      <c r="M15" s="10">
        <f>M11-M12-M13-M14</f>
        <v/>
      </c>
      <c r="N15" s="10">
        <f>N11-N12-N13-N14</f>
        <v/>
      </c>
      <c r="O15" s="10">
        <f>O11-O12-O13-O14</f>
        <v/>
      </c>
      <c r="P15" s="10">
        <f>P11-P12-P13-P14</f>
        <v/>
      </c>
      <c r="Q15" s="10">
        <f>Q11-Q12-Q13-Q14</f>
        <v/>
      </c>
      <c r="R15" s="10">
        <f>R11-R12-R13-R14</f>
        <v/>
      </c>
      <c r="S15" s="10">
        <f>S11-S12-S13-S14</f>
        <v/>
      </c>
      <c r="T15" s="10">
        <f>T11-T12-T13-T14</f>
        <v/>
      </c>
      <c r="U15" s="10">
        <f>U11-U12-U13-U14</f>
        <v/>
      </c>
      <c r="X15" s="6" t="n"/>
      <c r="Y15" s="7" t="n"/>
    </row>
    <row r="16">
      <c r="A16" t="inlineStr">
        <is>
          <t>Preferred Dividends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(L5*X16)+Y16</f>
        <v/>
      </c>
      <c r="M16" s="8">
        <f>(M5*X16)+Y16</f>
        <v/>
      </c>
      <c r="N16" s="8">
        <f>(N5*X16)+Y16</f>
        <v/>
      </c>
      <c r="O16" s="8">
        <f>(O5*X16)+Y16</f>
        <v/>
      </c>
      <c r="P16" s="8">
        <f>(P5*X16)+Y16</f>
        <v/>
      </c>
      <c r="Q16" s="8">
        <f>(Q5*X16)+Y16</f>
        <v/>
      </c>
      <c r="R16" s="8">
        <f>(R5*X16)+Y16</f>
        <v/>
      </c>
      <c r="S16" s="8">
        <f>(S5*X16)+Y16</f>
        <v/>
      </c>
      <c r="T16" s="8">
        <f>(T5*X16)+Y16</f>
        <v/>
      </c>
      <c r="U16" s="8">
        <f>(U5*X16)+Y16</f>
        <v/>
      </c>
      <c r="X16" s="6" t="n"/>
      <c r="Y16" s="7" t="n"/>
      <c r="Z16" s="9" t="inlineStr">
        <is>
          <t>J</t>
        </is>
      </c>
    </row>
    <row r="17">
      <c r="X17" s="6" t="n"/>
      <c r="Y17" s="7" t="n"/>
    </row>
    <row r="18">
      <c r="A18" s="5" t="inlineStr">
        <is>
          <t>Balance Sheet</t>
        </is>
      </c>
      <c r="X18" s="6" t="n"/>
      <c r="Y18" s="7" t="n"/>
    </row>
    <row r="19">
      <c r="A19" t="inlineStr">
        <is>
          <t>Cash &amp; Equivalents</t>
        </is>
      </c>
      <c r="B19" s="8" t="n">
        <v>117.8</v>
      </c>
      <c r="C19" s="8" t="n">
        <v>181.78</v>
      </c>
      <c r="D19" s="8" t="n">
        <v>217.85</v>
      </c>
      <c r="E19" s="8" t="n">
        <v>190.45</v>
      </c>
      <c r="F19" s="8" t="n">
        <v>165.01</v>
      </c>
      <c r="G19" s="8" t="n">
        <v>207.53</v>
      </c>
      <c r="H19" s="8" t="n">
        <v>279.91</v>
      </c>
      <c r="I19" s="8" t="n">
        <v>271.72</v>
      </c>
      <c r="J19" s="8" t="n">
        <v>316.47</v>
      </c>
      <c r="K19" s="8" t="n">
        <v>545.23</v>
      </c>
      <c r="L19" s="8">
        <f>max((L5*X19)+Y19,0)</f>
        <v/>
      </c>
      <c r="M19" s="8">
        <f>max((M5*X19)+Y19,0)</f>
        <v/>
      </c>
      <c r="N19" s="8">
        <f>max((N5*X19)+Y19,0)</f>
        <v/>
      </c>
      <c r="O19" s="8">
        <f>max((O5*X19)+Y19,0)</f>
        <v/>
      </c>
      <c r="P19" s="8">
        <f>max((P5*X19)+Y19,0)</f>
        <v/>
      </c>
      <c r="Q19" s="8">
        <f>max((Q5*X19)+Y19,0)</f>
        <v/>
      </c>
      <c r="R19" s="8">
        <f>max((R5*X19)+Y19,0)</f>
        <v/>
      </c>
      <c r="S19" s="8">
        <f>max((S5*X19)+Y19,0)</f>
        <v/>
      </c>
      <c r="T19" s="8">
        <f>max((T5*X19)+Y19,0)</f>
        <v/>
      </c>
      <c r="U19" s="8">
        <f>max((U5*X19)+Y19,0)</f>
        <v/>
      </c>
      <c r="X19" s="6" t="n">
        <v>0.682093399359003</v>
      </c>
      <c r="Y19" s="7" t="n">
        <v>-183.5974271111144</v>
      </c>
      <c r="Z19" s="9" t="inlineStr">
        <is>
          <t>K</t>
        </is>
      </c>
    </row>
    <row r="20">
      <c r="A20" t="inlineStr">
        <is>
          <t>Short-Term Investments</t>
        </is>
      </c>
      <c r="B20" s="8" t="n"/>
      <c r="C20" s="8" t="n"/>
      <c r="D20" s="8" t="n"/>
      <c r="E20" s="8" t="n"/>
      <c r="F20" s="8" t="n"/>
      <c r="G20" s="8" t="n"/>
      <c r="H20" s="8" t="n"/>
      <c r="I20" s="8" t="n">
        <v>61.15</v>
      </c>
      <c r="J20" s="8" t="n">
        <v>20</v>
      </c>
      <c r="K20" s="8" t="n"/>
      <c r="L20" s="8">
        <f>max((L5*X20)+Y20,0)</f>
        <v/>
      </c>
      <c r="M20" s="8">
        <f>max((M5*X20)+Y20,0)</f>
        <v/>
      </c>
      <c r="N20" s="8">
        <f>max((N5*X20)+Y20,0)</f>
        <v/>
      </c>
      <c r="O20" s="8">
        <f>max((O5*X20)+Y20,0)</f>
        <v/>
      </c>
      <c r="P20" s="8">
        <f>max((P5*X20)+Y20,0)</f>
        <v/>
      </c>
      <c r="Q20" s="8">
        <f>max((Q5*X20)+Y20,0)</f>
        <v/>
      </c>
      <c r="R20" s="8">
        <f>max((R5*X20)+Y20,0)</f>
        <v/>
      </c>
      <c r="S20" s="8">
        <f>max((S5*X20)+Y20,0)</f>
        <v/>
      </c>
      <c r="T20" s="8">
        <f>max((T5*X20)+Y20,0)</f>
        <v/>
      </c>
      <c r="U20" s="8">
        <f>max((U5*X20)+Y20,0)</f>
        <v/>
      </c>
      <c r="X20" s="6" t="n">
        <v>0.0232798028756443</v>
      </c>
      <c r="Y20" s="7" t="n">
        <v>-6.662320471372734</v>
      </c>
      <c r="Z20" s="9" t="inlineStr">
        <is>
          <t>L</t>
        </is>
      </c>
    </row>
    <row r="21">
      <c r="A21" t="inlineStr">
        <is>
          <t>Cash &amp; Cash Equivalents</t>
        </is>
      </c>
      <c r="B21" s="10" t="n">
        <v>117.8</v>
      </c>
      <c r="C21" s="10" t="n">
        <v>181.78</v>
      </c>
      <c r="D21" s="10" t="n">
        <v>217.85</v>
      </c>
      <c r="E21" s="10" t="n">
        <v>190.45</v>
      </c>
      <c r="F21" s="10" t="n">
        <v>165.01</v>
      </c>
      <c r="G21" s="10" t="n">
        <v>207.53</v>
      </c>
      <c r="H21" s="10" t="n">
        <v>279.91</v>
      </c>
      <c r="I21" s="10" t="n">
        <v>332.87</v>
      </c>
      <c r="J21" s="10" t="n">
        <v>336.47</v>
      </c>
      <c r="K21" s="10" t="n">
        <v>545.23</v>
      </c>
      <c r="L21" s="10">
        <f>L19+L20</f>
        <v/>
      </c>
      <c r="M21" s="10">
        <f>M19+M20</f>
        <v/>
      </c>
      <c r="N21" s="10">
        <f>N19+N20</f>
        <v/>
      </c>
      <c r="O21" s="10">
        <f>O19+O20</f>
        <v/>
      </c>
      <c r="P21" s="10">
        <f>P19+P20</f>
        <v/>
      </c>
      <c r="Q21" s="10">
        <f>Q19+Q20</f>
        <v/>
      </c>
      <c r="R21" s="10">
        <f>R19+R20</f>
        <v/>
      </c>
      <c r="S21" s="10">
        <f>S19+S20</f>
        <v/>
      </c>
      <c r="T21" s="10">
        <f>T19+T20</f>
        <v/>
      </c>
      <c r="U21" s="10">
        <f>U19+U20</f>
        <v/>
      </c>
      <c r="X21" s="6" t="n"/>
      <c r="Y21" s="7" t="n"/>
    </row>
    <row r="22">
      <c r="A22" t="inlineStr">
        <is>
          <t>Receivables</t>
        </is>
      </c>
      <c r="B22" s="8" t="n">
        <v>79.40000000000001</v>
      </c>
      <c r="C22" s="8" t="n">
        <v>78.56999999999999</v>
      </c>
      <c r="D22" s="8" t="n">
        <v>68.34999999999999</v>
      </c>
      <c r="E22" s="8" t="n">
        <v>76.06</v>
      </c>
      <c r="F22" s="8" t="n">
        <v>93.19</v>
      </c>
      <c r="G22" s="8" t="n">
        <v>98.7</v>
      </c>
      <c r="H22" s="8" t="n">
        <v>114.98</v>
      </c>
      <c r="I22" s="8" t="n">
        <v>109.16</v>
      </c>
      <c r="J22" s="8" t="n">
        <v>88.12</v>
      </c>
      <c r="K22" s="8" t="n">
        <v>133.75</v>
      </c>
      <c r="L22" s="8">
        <f>max((L5*X22)+Y22,0)</f>
        <v/>
      </c>
      <c r="M22" s="8">
        <f>max((M5*X22)+Y22,0)</f>
        <v/>
      </c>
      <c r="N22" s="8">
        <f>max((N5*X22)+Y22,0)</f>
        <v/>
      </c>
      <c r="O22" s="8">
        <f>max((O5*X22)+Y22,0)</f>
        <v/>
      </c>
      <c r="P22" s="8">
        <f>max((P5*X22)+Y22,0)</f>
        <v/>
      </c>
      <c r="Q22" s="8">
        <f>max((Q5*X22)+Y22,0)</f>
        <v/>
      </c>
      <c r="R22" s="8">
        <f>max((R5*X22)+Y22,0)</f>
        <v/>
      </c>
      <c r="S22" s="8">
        <f>max((S5*X22)+Y22,0)</f>
        <v/>
      </c>
      <c r="T22" s="8">
        <f>max((T5*X22)+Y22,0)</f>
        <v/>
      </c>
      <c r="U22" s="8">
        <f>max((U5*X22)+Y22,0)</f>
        <v/>
      </c>
      <c r="X22" s="6" t="n">
        <v>0.1194623027857496</v>
      </c>
      <c r="Y22" s="7" t="n">
        <v>18.19691406068971</v>
      </c>
      <c r="Z22" s="9" t="inlineStr">
        <is>
          <t>M</t>
        </is>
      </c>
    </row>
    <row r="23">
      <c r="A23" t="inlineStr">
        <is>
          <t>Inventory</t>
        </is>
      </c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max((L5*X23)+Y23,0)</f>
        <v/>
      </c>
      <c r="M23" s="8">
        <f>max((M5*X23)+Y23,0)</f>
        <v/>
      </c>
      <c r="N23" s="8">
        <f>max((N5*X23)+Y23,0)</f>
        <v/>
      </c>
      <c r="O23" s="8">
        <f>max((O5*X23)+Y23,0)</f>
        <v/>
      </c>
      <c r="P23" s="8">
        <f>max((P5*X23)+Y23,0)</f>
        <v/>
      </c>
      <c r="Q23" s="8">
        <f>max((Q5*X23)+Y23,0)</f>
        <v/>
      </c>
      <c r="R23" s="8">
        <f>max((R5*X23)+Y23,0)</f>
        <v/>
      </c>
      <c r="S23" s="8">
        <f>max((S5*X23)+Y23,0)</f>
        <v/>
      </c>
      <c r="T23" s="8">
        <f>max((T5*X23)+Y23,0)</f>
        <v/>
      </c>
      <c r="U23" s="8">
        <f>max((U5*X23)+Y23,0)</f>
        <v/>
      </c>
      <c r="X23" s="6" t="n"/>
      <c r="Y23" s="7" t="n"/>
      <c r="Z23" s="9" t="inlineStr">
        <is>
          <t>N</t>
        </is>
      </c>
    </row>
    <row r="24">
      <c r="A24" t="inlineStr">
        <is>
          <t>Other Current Assets</t>
        </is>
      </c>
      <c r="B24" s="8" t="n">
        <v>29.08</v>
      </c>
      <c r="C24" s="8" t="n">
        <v>30.43</v>
      </c>
      <c r="D24" s="8" t="n">
        <v>32.03</v>
      </c>
      <c r="E24" s="8" t="n">
        <v>42.45</v>
      </c>
      <c r="F24" s="8" t="n">
        <v>40.23</v>
      </c>
      <c r="G24" s="8" t="n">
        <v>37.56</v>
      </c>
      <c r="H24" s="8" t="n">
        <v>55.98</v>
      </c>
      <c r="I24" s="8" t="n">
        <v>52.45</v>
      </c>
      <c r="J24" s="8" t="n">
        <v>48.09</v>
      </c>
      <c r="K24" s="8" t="n">
        <v>66.41</v>
      </c>
      <c r="L24" s="8">
        <f>(L5*X24)+Y24</f>
        <v/>
      </c>
      <c r="M24" s="8">
        <f>(M5*X24)+Y24</f>
        <v/>
      </c>
      <c r="N24" s="8">
        <f>(N5*X24)+Y24</f>
        <v/>
      </c>
      <c r="O24" s="8">
        <f>(O5*X24)+Y24</f>
        <v/>
      </c>
      <c r="P24" s="8">
        <f>(P5*X24)+Y24</f>
        <v/>
      </c>
      <c r="Q24" s="8">
        <f>(Q5*X24)+Y24</f>
        <v/>
      </c>
      <c r="R24" s="8">
        <f>(R5*X24)+Y24</f>
        <v/>
      </c>
      <c r="S24" s="8">
        <f>(S5*X24)+Y24</f>
        <v/>
      </c>
      <c r="T24" s="8">
        <f>(T5*X24)+Y24</f>
        <v/>
      </c>
      <c r="U24" s="8">
        <f>(U5*X24)+Y24</f>
        <v/>
      </c>
      <c r="X24" s="6" t="n">
        <v>0.07107490675014995</v>
      </c>
      <c r="Y24" s="7" t="n">
        <v>-1.645218557792681</v>
      </c>
      <c r="Z24" s="9" t="inlineStr">
        <is>
          <t>O</t>
        </is>
      </c>
    </row>
    <row r="25">
      <c r="A25" t="inlineStr">
        <is>
          <t>Total Current Assets</t>
        </is>
      </c>
      <c r="B25" s="10" t="n">
        <v>226.28</v>
      </c>
      <c r="C25" s="10" t="n">
        <v>290.77</v>
      </c>
      <c r="D25" s="10" t="n">
        <v>318.24</v>
      </c>
      <c r="E25" s="10" t="n">
        <v>308.96</v>
      </c>
      <c r="F25" s="10" t="n">
        <v>298.43</v>
      </c>
      <c r="G25" s="10" t="n">
        <v>343.79</v>
      </c>
      <c r="H25" s="10" t="n">
        <v>450.87</v>
      </c>
      <c r="I25" s="10" t="n">
        <v>494.48</v>
      </c>
      <c r="J25" s="10" t="n">
        <v>472.69</v>
      </c>
      <c r="K25" s="10" t="n">
        <v>745.39</v>
      </c>
      <c r="L25" s="10">
        <f>L21+L22+L23+L24</f>
        <v/>
      </c>
      <c r="M25" s="10">
        <f>M21+M22+M23+M24</f>
        <v/>
      </c>
      <c r="N25" s="10">
        <f>N21+N22+N23+N24</f>
        <v/>
      </c>
      <c r="O25" s="10">
        <f>O21+O22+O23+O24</f>
        <v/>
      </c>
      <c r="P25" s="10">
        <f>P21+P22+P23+P24</f>
        <v/>
      </c>
      <c r="Q25" s="10">
        <f>Q21+Q22+Q23+Q24</f>
        <v/>
      </c>
      <c r="R25" s="10">
        <f>R21+R22+R23+R24</f>
        <v/>
      </c>
      <c r="S25" s="10">
        <f>S21+S22+S23+S24</f>
        <v/>
      </c>
      <c r="T25" s="10">
        <f>T21+T22+T23+T24</f>
        <v/>
      </c>
      <c r="U25" s="10">
        <f>U21+U22+U23+U24</f>
        <v/>
      </c>
      <c r="X25" s="6" t="n"/>
      <c r="Y25" s="7" t="n"/>
    </row>
    <row r="26">
      <c r="A26" t="inlineStr">
        <is>
          <t>Property, Plant &amp; Equipment</t>
        </is>
      </c>
      <c r="B26" s="8" t="n">
        <v>42.36</v>
      </c>
      <c r="C26" s="8" t="n">
        <v>34.96</v>
      </c>
      <c r="D26" s="8" t="n">
        <v>30.42</v>
      </c>
      <c r="E26" s="8" t="n">
        <v>36.5</v>
      </c>
      <c r="F26" s="8" t="n">
        <v>35.1</v>
      </c>
      <c r="G26" s="8" t="n">
        <v>39.51</v>
      </c>
      <c r="H26" s="8" t="n">
        <v>33.87</v>
      </c>
      <c r="I26" s="8" t="n">
        <v>128.04</v>
      </c>
      <c r="J26" s="8" t="n">
        <v>116.16</v>
      </c>
      <c r="K26" s="8" t="n">
        <v>99.41</v>
      </c>
      <c r="L26" s="8">
        <f>max((L5*X26)+Y26,0)</f>
        <v/>
      </c>
      <c r="M26" s="8">
        <f>max((M5*X26)+Y26,0)</f>
        <v/>
      </c>
      <c r="N26" s="8">
        <f>max((N5*X26)+Y26,0)</f>
        <v/>
      </c>
      <c r="O26" s="8">
        <f>max((O5*X26)+Y26,0)</f>
        <v/>
      </c>
      <c r="P26" s="8">
        <f>max((P5*X26)+Y26,0)</f>
        <v/>
      </c>
      <c r="Q26" s="8">
        <f>max((Q5*X26)+Y26,0)</f>
        <v/>
      </c>
      <c r="R26" s="8">
        <f>max((R5*X26)+Y26,0)</f>
        <v/>
      </c>
      <c r="S26" s="8">
        <f>max((S5*X26)+Y26,0)</f>
        <v/>
      </c>
      <c r="T26" s="8">
        <f>max((T5*X26)+Y26,0)</f>
        <v/>
      </c>
      <c r="U26" s="8">
        <f>max((U5*X26)+Y26,0)</f>
        <v/>
      </c>
      <c r="X26" s="6" t="n">
        <v>0.1332376155868511</v>
      </c>
      <c r="Y26" s="7" t="n">
        <v>-24.94224124606545</v>
      </c>
      <c r="Z26" s="9" t="inlineStr">
        <is>
          <t>P</t>
        </is>
      </c>
    </row>
    <row r="27">
      <c r="A27" t="inlineStr">
        <is>
          <t>Long-Term Investments</t>
        </is>
      </c>
      <c r="B27" s="8" t="n">
        <v>19.87</v>
      </c>
      <c r="C27" s="8" t="n">
        <v>21.73</v>
      </c>
      <c r="D27" s="8" t="n">
        <v>13.71</v>
      </c>
      <c r="E27" s="8" t="n">
        <v>14.15</v>
      </c>
      <c r="F27" s="8" t="n">
        <v>17.35</v>
      </c>
      <c r="G27" s="8" t="n">
        <v>21.32</v>
      </c>
      <c r="H27" s="8" t="n">
        <v>19.44</v>
      </c>
      <c r="I27" s="8" t="n">
        <v>25.41</v>
      </c>
      <c r="J27" s="8" t="n">
        <v>31.37</v>
      </c>
      <c r="K27" s="8" t="n">
        <v>36.05</v>
      </c>
      <c r="L27" s="8">
        <f>max((L5*X27)+Y27,0)</f>
        <v/>
      </c>
      <c r="M27" s="8">
        <f>max((M5*X27)+Y27,0)</f>
        <v/>
      </c>
      <c r="N27" s="8">
        <f>max((N5*X27)+Y27,0)</f>
        <v/>
      </c>
      <c r="O27" s="8">
        <f>max((O5*X27)+Y27,0)</f>
        <v/>
      </c>
      <c r="P27" s="8">
        <f>max((P5*X27)+Y27,0)</f>
        <v/>
      </c>
      <c r="Q27" s="8">
        <f>max((Q5*X27)+Y27,0)</f>
        <v/>
      </c>
      <c r="R27" s="8">
        <f>max((R5*X27)+Y27,0)</f>
        <v/>
      </c>
      <c r="S27" s="8">
        <f>max((S5*X27)+Y27,0)</f>
        <v/>
      </c>
      <c r="T27" s="8">
        <f>max((T5*X27)+Y27,0)</f>
        <v/>
      </c>
      <c r="U27" s="8">
        <f>max((U5*X27)+Y27,0)</f>
        <v/>
      </c>
      <c r="X27" s="6" t="n">
        <v>0.03203083836085018</v>
      </c>
      <c r="Y27" s="7" t="n">
        <v>1.707784733683138</v>
      </c>
      <c r="Z27" s="9" t="inlineStr">
        <is>
          <t>Q</t>
        </is>
      </c>
    </row>
    <row r="28">
      <c r="A28" t="inlineStr">
        <is>
          <t>Goodwill and Intangibles</t>
        </is>
      </c>
      <c r="B28" s="8" t="n">
        <v>152.96</v>
      </c>
      <c r="C28" s="8" t="n">
        <v>149.91</v>
      </c>
      <c r="D28" s="8" t="n">
        <v>143.12</v>
      </c>
      <c r="E28" s="8" t="n">
        <v>149.81</v>
      </c>
      <c r="F28" s="8" t="n">
        <v>172.53</v>
      </c>
      <c r="G28" s="8" t="n">
        <v>121.05</v>
      </c>
      <c r="H28" s="8" t="n">
        <v>124.31</v>
      </c>
      <c r="I28" s="8" t="n">
        <v>128.77</v>
      </c>
      <c r="J28" s="8" t="n">
        <v>92.77</v>
      </c>
      <c r="K28" s="8" t="n">
        <v>147.69</v>
      </c>
      <c r="L28" s="8">
        <f>max((L5*X28)+Y28,0)</f>
        <v/>
      </c>
      <c r="M28" s="8">
        <f>max((M5*X28)+Y28,0)</f>
        <v/>
      </c>
      <c r="N28" s="8">
        <f>max((N5*X28)+Y28,0)</f>
        <v/>
      </c>
      <c r="O28" s="8">
        <f>max((O5*X28)+Y28,0)</f>
        <v/>
      </c>
      <c r="P28" s="8">
        <f>max((P5*X28)+Y28,0)</f>
        <v/>
      </c>
      <c r="Q28" s="8">
        <f>max((Q5*X28)+Y28,0)</f>
        <v/>
      </c>
      <c r="R28" s="8">
        <f>max((R5*X28)+Y28,0)</f>
        <v/>
      </c>
      <c r="S28" s="8">
        <f>max((S5*X28)+Y28,0)</f>
        <v/>
      </c>
      <c r="T28" s="8">
        <f>max((T5*X28)+Y28,0)</f>
        <v/>
      </c>
      <c r="U28" s="8">
        <f>max((U5*X28)+Y28,0)</f>
        <v/>
      </c>
      <c r="X28" s="6" t="n">
        <v>-0.02404756376224758</v>
      </c>
      <c r="Y28" s="7" t="n">
        <v>153.5566720493619</v>
      </c>
      <c r="Z28" s="9" t="inlineStr">
        <is>
          <t>R</t>
        </is>
      </c>
    </row>
    <row r="29">
      <c r="A29" t="inlineStr">
        <is>
          <t>Other Long-Term Assets</t>
        </is>
      </c>
      <c r="B29" s="8" t="n">
        <v>53.52</v>
      </c>
      <c r="C29" s="8" t="n">
        <v>55.85</v>
      </c>
      <c r="D29" s="8" t="n">
        <v>63.15</v>
      </c>
      <c r="E29" s="8" t="n">
        <v>63.3</v>
      </c>
      <c r="F29" s="8" t="n">
        <v>58.09</v>
      </c>
      <c r="G29" s="8" t="n">
        <v>61.53</v>
      </c>
      <c r="H29" s="8" t="n">
        <v>72.14</v>
      </c>
      <c r="I29" s="8" t="n">
        <v>67.48</v>
      </c>
      <c r="J29" s="8" t="n">
        <v>74.81999999999999</v>
      </c>
      <c r="K29" s="8" t="n">
        <v>78.26000000000001</v>
      </c>
      <c r="L29" s="8">
        <f>(L5*X29)+Y29</f>
        <v/>
      </c>
      <c r="M29" s="8">
        <f>(M5*X29)+Y29</f>
        <v/>
      </c>
      <c r="N29" s="8">
        <f>(N5*X29)+Y29</f>
        <v/>
      </c>
      <c r="O29" s="8">
        <f>(O5*X29)+Y29</f>
        <v/>
      </c>
      <c r="P29" s="8">
        <f>(P5*X29)+Y29</f>
        <v/>
      </c>
      <c r="Q29" s="8">
        <f>(Q5*X29)+Y29</f>
        <v/>
      </c>
      <c r="R29" s="8">
        <f>(R5*X29)+Y29</f>
        <v/>
      </c>
      <c r="S29" s="8">
        <f>(S5*X29)+Y29</f>
        <v/>
      </c>
      <c r="T29" s="8">
        <f>(T5*X29)+Y29</f>
        <v/>
      </c>
      <c r="U29" s="8">
        <f>(U5*X29)+Y29</f>
        <v/>
      </c>
      <c r="X29" s="6" t="n">
        <v>0.04184410861806236</v>
      </c>
      <c r="Y29" s="7" t="n">
        <v>38.25261517251255</v>
      </c>
      <c r="Z29" s="9" t="inlineStr">
        <is>
          <t>S</t>
        </is>
      </c>
    </row>
    <row r="30">
      <c r="A30" t="inlineStr">
        <is>
          <t>Total Long-Term Assets</t>
        </is>
      </c>
      <c r="B30" s="10" t="n">
        <v>268.71</v>
      </c>
      <c r="C30" s="10" t="n">
        <v>262.45</v>
      </c>
      <c r="D30" s="10" t="n">
        <v>250.39</v>
      </c>
      <c r="E30" s="10" t="n">
        <v>263.76</v>
      </c>
      <c r="F30" s="10" t="n">
        <v>283.07</v>
      </c>
      <c r="G30" s="10" t="n">
        <v>243.41</v>
      </c>
      <c r="H30" s="10" t="n">
        <v>249.76</v>
      </c>
      <c r="I30" s="10" t="n">
        <v>349.69</v>
      </c>
      <c r="J30" s="10" t="n">
        <v>315.13</v>
      </c>
      <c r="K30" s="10" t="n">
        <v>361.41</v>
      </c>
      <c r="L30" s="10">
        <f>L26+L27+L28+L29</f>
        <v/>
      </c>
      <c r="M30" s="10">
        <f>M26+M27+M28+M29</f>
        <v/>
      </c>
      <c r="N30" s="10">
        <f>N26+N27+N28+N29</f>
        <v/>
      </c>
      <c r="O30" s="10">
        <f>O26+O27+O28+O29</f>
        <v/>
      </c>
      <c r="P30" s="10">
        <f>P26+P27+P28+P29</f>
        <v/>
      </c>
      <c r="Q30" s="10">
        <f>Q26+Q27+Q28+Q29</f>
        <v/>
      </c>
      <c r="R30" s="10">
        <f>R26+R27+R28+R29</f>
        <v/>
      </c>
      <c r="S30" s="10">
        <f>S26+S27+S28+S29</f>
        <v/>
      </c>
      <c r="T30" s="10">
        <f>T26+T27+T28+T29</f>
        <v/>
      </c>
      <c r="U30" s="10">
        <f>U26+U27+U28+U29</f>
        <v/>
      </c>
      <c r="X30" s="6" t="n"/>
      <c r="Y30" s="7" t="n"/>
    </row>
    <row r="31">
      <c r="A31" t="inlineStr">
        <is>
          <t>Total Assets</t>
        </is>
      </c>
      <c r="B31" s="10" t="n">
        <v>494.99</v>
      </c>
      <c r="C31" s="10" t="n">
        <v>553.22</v>
      </c>
      <c r="D31" s="10" t="n">
        <v>568.62</v>
      </c>
      <c r="E31" s="10" t="n">
        <v>572.72</v>
      </c>
      <c r="F31" s="10" t="n">
        <v>581.5</v>
      </c>
      <c r="G31" s="10" t="n">
        <v>587.2</v>
      </c>
      <c r="H31" s="10" t="n">
        <v>700.63</v>
      </c>
      <c r="I31" s="10" t="n">
        <v>844.17</v>
      </c>
      <c r="J31" s="10" t="n">
        <v>787.8099999999999</v>
      </c>
      <c r="K31" s="10" t="n">
        <v>1106.8</v>
      </c>
      <c r="L31" s="10">
        <f>L25+L30</f>
        <v/>
      </c>
      <c r="M31" s="10">
        <f>M25+M30</f>
        <v/>
      </c>
      <c r="N31" s="10">
        <f>N25+N30</f>
        <v/>
      </c>
      <c r="O31" s="10">
        <f>O25+O30</f>
        <v/>
      </c>
      <c r="P31" s="10">
        <f>P25+P30</f>
        <v/>
      </c>
      <c r="Q31" s="10">
        <f>Q25+Q30</f>
        <v/>
      </c>
      <c r="R31" s="10">
        <f>R25+R30</f>
        <v/>
      </c>
      <c r="S31" s="10">
        <f>S25+S30</f>
        <v/>
      </c>
      <c r="T31" s="10">
        <f>T25+T30</f>
        <v/>
      </c>
      <c r="U31" s="10">
        <f>U25+U30</f>
        <v/>
      </c>
      <c r="X31" s="6" t="n"/>
      <c r="Y31" s="7" t="n"/>
    </row>
    <row r="32">
      <c r="A32" t="inlineStr">
        <is>
          <t>Accounts Payable</t>
        </is>
      </c>
      <c r="B32" s="8" t="n">
        <v>8.66</v>
      </c>
      <c r="C32" s="8" t="n">
        <v>7.79</v>
      </c>
      <c r="D32" s="8" t="n">
        <v>5.49</v>
      </c>
      <c r="E32" s="8" t="n">
        <v>6.15</v>
      </c>
      <c r="F32" s="8" t="n">
        <v>7.95</v>
      </c>
      <c r="G32" s="8" t="n">
        <v>9.82</v>
      </c>
      <c r="H32" s="8" t="n">
        <v>9.17</v>
      </c>
      <c r="I32" s="8" t="n">
        <v>8.630000000000001</v>
      </c>
      <c r="J32" s="8" t="n">
        <v>8.800000000000001</v>
      </c>
      <c r="K32" s="8" t="n">
        <v>20.37</v>
      </c>
      <c r="L32" s="8">
        <f>(L5*X32)+Y32</f>
        <v/>
      </c>
      <c r="M32" s="8">
        <f>(M5*X32)+Y32</f>
        <v/>
      </c>
      <c r="N32" s="8">
        <f>(N5*X32)+Y32</f>
        <v/>
      </c>
      <c r="O32" s="8">
        <f>(O5*X32)+Y32</f>
        <v/>
      </c>
      <c r="P32" s="8">
        <f>(P5*X32)+Y32</f>
        <v/>
      </c>
      <c r="Q32" s="8">
        <f>(Q5*X32)+Y32</f>
        <v/>
      </c>
      <c r="R32" s="8">
        <f>(R5*X32)+Y32</f>
        <v/>
      </c>
      <c r="S32" s="8">
        <f>(S5*X32)+Y32</f>
        <v/>
      </c>
      <c r="T32" s="8">
        <f>(T5*X32)+Y32</f>
        <v/>
      </c>
      <c r="U32" s="8">
        <f>(U5*X32)+Y32</f>
        <v/>
      </c>
      <c r="X32" s="6" t="n">
        <v>0.02218294543674387</v>
      </c>
      <c r="Y32" s="7" t="n">
        <v>-4.798068274881905</v>
      </c>
      <c r="Z32" s="9" t="inlineStr">
        <is>
          <t>T</t>
        </is>
      </c>
    </row>
    <row r="33">
      <c r="A33" t="inlineStr">
        <is>
          <t>Deferred Revenue</t>
        </is>
      </c>
      <c r="B33" s="8" t="n"/>
      <c r="C33" s="8" t="n">
        <v>27.71</v>
      </c>
      <c r="D33" s="8" t="n">
        <v>30.45</v>
      </c>
      <c r="E33" s="8" t="n">
        <v>29.72</v>
      </c>
      <c r="F33" s="8" t="n">
        <v>28.37</v>
      </c>
      <c r="G33" s="8" t="n">
        <v>31.27</v>
      </c>
      <c r="H33" s="8" t="n">
        <v>40.67</v>
      </c>
      <c r="I33" s="8" t="n">
        <v>41.27</v>
      </c>
      <c r="J33" s="8" t="n">
        <v>38.05</v>
      </c>
      <c r="K33" s="8" t="n">
        <v>51.4</v>
      </c>
      <c r="L33" s="8">
        <f>(L5*X33)+Y33</f>
        <v/>
      </c>
      <c r="M33" s="8">
        <f>(M5*X33)+Y33</f>
        <v/>
      </c>
      <c r="N33" s="8">
        <f>(N5*X33)+Y33</f>
        <v/>
      </c>
      <c r="O33" s="8">
        <f>(O5*X33)+Y33</f>
        <v/>
      </c>
      <c r="P33" s="8">
        <f>(P5*X33)+Y33</f>
        <v/>
      </c>
      <c r="Q33" s="8">
        <f>(Q5*X33)+Y33</f>
        <v/>
      </c>
      <c r="R33" s="8">
        <f>(R5*X33)+Y33</f>
        <v/>
      </c>
      <c r="S33" s="8">
        <f>(S5*X33)+Y33</f>
        <v/>
      </c>
      <c r="T33" s="8">
        <f>(T5*X33)+Y33</f>
        <v/>
      </c>
      <c r="U33" s="8">
        <f>(U5*X33)+Y33</f>
        <v/>
      </c>
      <c r="X33" s="6" t="n">
        <v>0.06636749000577789</v>
      </c>
      <c r="Y33" s="7" t="n">
        <v>-10.23709163096763</v>
      </c>
      <c r="Z33" s="9" t="inlineStr">
        <is>
          <t>U</t>
        </is>
      </c>
    </row>
    <row r="34">
      <c r="A34" t="inlineStr">
        <is>
          <t>Current Debt</t>
        </is>
      </c>
      <c r="B34" s="8" t="n"/>
      <c r="C34" s="8" t="n">
        <v>6</v>
      </c>
      <c r="D34" s="8" t="n">
        <v>6</v>
      </c>
      <c r="E34" s="8" t="n"/>
      <c r="F34" s="8" t="n"/>
      <c r="G34" s="8" t="n"/>
      <c r="H34" s="8" t="n"/>
      <c r="I34" s="8" t="n">
        <v>30.96</v>
      </c>
      <c r="J34" s="8" t="n">
        <v>28.98</v>
      </c>
      <c r="K34" s="8" t="n">
        <v>19.33</v>
      </c>
      <c r="L34" s="8">
        <f>(L5*X34)+Y34</f>
        <v/>
      </c>
      <c r="M34" s="8">
        <f>(M5*X34)+Y34</f>
        <v/>
      </c>
      <c r="N34" s="8">
        <f>(N5*X34)+Y34</f>
        <v/>
      </c>
      <c r="O34" s="8">
        <f>(O5*X34)+Y34</f>
        <v/>
      </c>
      <c r="P34" s="8">
        <f>(P5*X34)+Y34</f>
        <v/>
      </c>
      <c r="Q34" s="8">
        <f>(Q5*X34)+Y34</f>
        <v/>
      </c>
      <c r="R34" s="8">
        <f>(R5*X34)+Y34</f>
        <v/>
      </c>
      <c r="S34" s="8">
        <f>(S5*X34)+Y34</f>
        <v/>
      </c>
      <c r="T34" s="8">
        <f>(T5*X34)+Y34</f>
        <v/>
      </c>
      <c r="U34" s="8">
        <f>(U5*X34)+Y34</f>
        <v/>
      </c>
      <c r="X34" s="6" t="n">
        <v>0.0351649299683135</v>
      </c>
      <c r="Y34" s="7" t="n">
        <v>-13.19464259598636</v>
      </c>
      <c r="Z34" s="9" t="inlineStr">
        <is>
          <t>V</t>
        </is>
      </c>
    </row>
    <row r="35">
      <c r="A35" t="inlineStr">
        <is>
          <t>Other Current Liabilities</t>
        </is>
      </c>
      <c r="B35" s="8" t="n">
        <v>143.74</v>
      </c>
      <c r="C35" s="8" t="n">
        <v>134.28</v>
      </c>
      <c r="D35" s="8" t="n">
        <v>163.9</v>
      </c>
      <c r="E35" s="8" t="n">
        <v>193.56</v>
      </c>
      <c r="F35" s="8" t="n">
        <v>184.27</v>
      </c>
      <c r="G35" s="8" t="n">
        <v>224.7</v>
      </c>
      <c r="H35" s="8" t="n">
        <v>269.11</v>
      </c>
      <c r="I35" s="8" t="n">
        <v>264.49</v>
      </c>
      <c r="J35" s="8" t="n">
        <v>242.41</v>
      </c>
      <c r="K35" s="8" t="n">
        <v>443.58</v>
      </c>
      <c r="L35" s="8">
        <f>(L5*X35)+Y35</f>
        <v/>
      </c>
      <c r="M35" s="8">
        <f>(M5*X35)+Y35</f>
        <v/>
      </c>
      <c r="N35" s="8">
        <f>(N5*X35)+Y35</f>
        <v/>
      </c>
      <c r="O35" s="8">
        <f>(O5*X35)+Y35</f>
        <v/>
      </c>
      <c r="P35" s="8">
        <f>(P5*X35)+Y35</f>
        <v/>
      </c>
      <c r="Q35" s="8">
        <f>(Q5*X35)+Y35</f>
        <v/>
      </c>
      <c r="R35" s="8">
        <f>(R5*X35)+Y35</f>
        <v/>
      </c>
      <c r="S35" s="8">
        <f>(S5*X35)+Y35</f>
        <v/>
      </c>
      <c r="T35" s="8">
        <f>(T5*X35)+Y35</f>
        <v/>
      </c>
      <c r="U35" s="8">
        <f>(U5*X35)+Y35</f>
        <v/>
      </c>
      <c r="X35" s="6" t="n">
        <v>0.5508653533152119</v>
      </c>
      <c r="Y35" s="7" t="n">
        <v>-123.268800323897</v>
      </c>
      <c r="Z35" s="9" t="inlineStr">
        <is>
          <t>W</t>
        </is>
      </c>
    </row>
    <row r="36">
      <c r="A36" t="inlineStr">
        <is>
          <t>Total Current Liabilities</t>
        </is>
      </c>
      <c r="B36" s="10" t="n">
        <v>152.4</v>
      </c>
      <c r="C36" s="10" t="n">
        <v>175.79</v>
      </c>
      <c r="D36" s="10" t="n">
        <v>205.85</v>
      </c>
      <c r="E36" s="10" t="n">
        <v>229.43</v>
      </c>
      <c r="F36" s="10" t="n">
        <v>220.59</v>
      </c>
      <c r="G36" s="10" t="n">
        <v>265.79</v>
      </c>
      <c r="H36" s="10" t="n">
        <v>318.95</v>
      </c>
      <c r="I36" s="10" t="n">
        <v>345.34</v>
      </c>
      <c r="J36" s="10" t="n">
        <v>318.24</v>
      </c>
      <c r="K36" s="10" t="n">
        <v>534.6900000000001</v>
      </c>
      <c r="L36" s="10">
        <f>L32+L33+L34+L35</f>
        <v/>
      </c>
      <c r="M36" s="10">
        <f>M32+M33+M34+M35</f>
        <v/>
      </c>
      <c r="N36" s="10">
        <f>N32+N33+N34+N35</f>
        <v/>
      </c>
      <c r="O36" s="10">
        <f>O32+O33+O34+O35</f>
        <v/>
      </c>
      <c r="P36" s="10">
        <f>P32+P33+P34+P35</f>
        <v/>
      </c>
      <c r="Q36" s="10">
        <f>Q32+Q33+Q34+Q35</f>
        <v/>
      </c>
      <c r="R36" s="10">
        <f>R32+R33+R34+R35</f>
        <v/>
      </c>
      <c r="S36" s="10">
        <f>S32+S33+S34+S35</f>
        <v/>
      </c>
      <c r="T36" s="10">
        <f>T32+T33+T34+T35</f>
        <v/>
      </c>
      <c r="U36" s="10">
        <f>U32+U33+U34+U35</f>
        <v/>
      </c>
      <c r="X36" s="6" t="n"/>
      <c r="Y36" s="7" t="n"/>
    </row>
    <row r="37">
      <c r="A37" t="inlineStr">
        <is>
          <t>Long-Term Debt</t>
        </is>
      </c>
      <c r="B37" s="8" t="n"/>
      <c r="C37" s="8" t="n">
        <v>29.5</v>
      </c>
      <c r="D37" s="8" t="n">
        <v>23.5</v>
      </c>
      <c r="E37" s="8" t="n"/>
      <c r="F37" s="8" t="n"/>
      <c r="G37" s="8" t="n"/>
      <c r="H37" s="8" t="n"/>
      <c r="I37" s="8" t="n">
        <v>79.39</v>
      </c>
      <c r="J37" s="8" t="n">
        <v>86.81999999999999</v>
      </c>
      <c r="K37" s="8" t="n">
        <v>65.63</v>
      </c>
      <c r="L37" s="8">
        <f>L31-L36-L38-L44</f>
        <v/>
      </c>
      <c r="M37" s="8">
        <f>M31-M36-M38-M44</f>
        <v/>
      </c>
      <c r="N37" s="8">
        <f>N31-N36-N38-N44</f>
        <v/>
      </c>
      <c r="O37" s="8">
        <f>O31-O36-O38-O44</f>
        <v/>
      </c>
      <c r="P37" s="8">
        <f>P31-P36-P38-P44</f>
        <v/>
      </c>
      <c r="Q37" s="8">
        <f>Q31-Q36-Q38-Q44</f>
        <v/>
      </c>
      <c r="R37" s="8">
        <f>R31-R36-R38-R44</f>
        <v/>
      </c>
      <c r="S37" s="8">
        <f>S31-S36-S38-S44</f>
        <v/>
      </c>
      <c r="T37" s="8">
        <f>T31-T36-T38-T44</f>
        <v/>
      </c>
      <c r="U37" s="8">
        <f>U31-U36-U38-U44</f>
        <v/>
      </c>
      <c r="X37" s="6" t="n"/>
      <c r="Y37" s="7" t="n"/>
      <c r="Z37" s="9" t="inlineStr">
        <is>
          <t>X</t>
        </is>
      </c>
    </row>
    <row r="38">
      <c r="A38" t="inlineStr">
        <is>
          <t>Other Long-Term Liabilities</t>
        </is>
      </c>
      <c r="B38" s="8" t="n">
        <v>94.25</v>
      </c>
      <c r="C38" s="8" t="n">
        <v>100.06</v>
      </c>
      <c r="D38" s="8" t="n">
        <v>94.61</v>
      </c>
      <c r="E38" s="8" t="n">
        <v>88.48999999999999</v>
      </c>
      <c r="F38" s="8" t="n">
        <v>102.32</v>
      </c>
      <c r="G38" s="8" t="n">
        <v>108.71</v>
      </c>
      <c r="H38" s="8" t="n">
        <v>114.52</v>
      </c>
      <c r="I38" s="8" t="n">
        <v>110.33</v>
      </c>
      <c r="J38" s="8" t="n">
        <v>115.16</v>
      </c>
      <c r="K38" s="8" t="n">
        <v>170.46</v>
      </c>
      <c r="L38" s="8">
        <f>(L5*X38)+Y38</f>
        <v/>
      </c>
      <c r="M38" s="8">
        <f>(M5*X38)+Y38</f>
        <v/>
      </c>
      <c r="N38" s="8">
        <f>(N5*X38)+Y38</f>
        <v/>
      </c>
      <c r="O38" s="8">
        <f>(O5*X38)+Y38</f>
        <v/>
      </c>
      <c r="P38" s="8">
        <f>(P5*X38)+Y38</f>
        <v/>
      </c>
      <c r="Q38" s="8">
        <f>(Q5*X38)+Y38</f>
        <v/>
      </c>
      <c r="R38" s="8">
        <f>(R5*X38)+Y38</f>
        <v/>
      </c>
      <c r="S38" s="8">
        <f>(S5*X38)+Y38</f>
        <v/>
      </c>
      <c r="T38" s="8">
        <f>(T5*X38)+Y38</f>
        <v/>
      </c>
      <c r="U38" s="8">
        <f>(U5*X38)+Y38</f>
        <v/>
      </c>
      <c r="X38" s="6" t="n">
        <v>0.1335044304029269</v>
      </c>
      <c r="Y38" s="7" t="n">
        <v>25.14639271313408</v>
      </c>
      <c r="Z38" s="9" t="inlineStr">
        <is>
          <t>Y</t>
        </is>
      </c>
    </row>
    <row r="39">
      <c r="A39" t="inlineStr">
        <is>
          <t>Total Long-Term Liabilities</t>
        </is>
      </c>
      <c r="B39" s="10" t="n">
        <v>94.25</v>
      </c>
      <c r="C39" s="10" t="n">
        <v>129.56</v>
      </c>
      <c r="D39" s="10" t="n">
        <v>118.11</v>
      </c>
      <c r="E39" s="10" t="n">
        <v>88.48999999999999</v>
      </c>
      <c r="F39" s="10" t="n">
        <v>102.32</v>
      </c>
      <c r="G39" s="10" t="n">
        <v>108.71</v>
      </c>
      <c r="H39" s="10" t="n">
        <v>114.52</v>
      </c>
      <c r="I39" s="10" t="n">
        <v>189.72</v>
      </c>
      <c r="J39" s="10" t="n">
        <v>201.97</v>
      </c>
      <c r="K39" s="10" t="n">
        <v>236.08</v>
      </c>
      <c r="L39" s="10">
        <f>L37+L38</f>
        <v/>
      </c>
      <c r="M39" s="10">
        <f>M37+M38</f>
        <v/>
      </c>
      <c r="N39" s="10">
        <f>N37+N38</f>
        <v/>
      </c>
      <c r="O39" s="10">
        <f>O37+O38</f>
        <v/>
      </c>
      <c r="P39" s="10">
        <f>P37+P38</f>
        <v/>
      </c>
      <c r="Q39" s="10">
        <f>Q37+Q38</f>
        <v/>
      </c>
      <c r="R39" s="10">
        <f>R37+R38</f>
        <v/>
      </c>
      <c r="S39" s="10">
        <f>S37+S38</f>
        <v/>
      </c>
      <c r="T39" s="10">
        <f>T37+T38</f>
        <v/>
      </c>
      <c r="U39" s="10">
        <f>U37+U38</f>
        <v/>
      </c>
      <c r="X39" s="6" t="n"/>
      <c r="Y39" s="7" t="n"/>
    </row>
    <row r="40">
      <c r="A40" t="inlineStr">
        <is>
          <t>Total Liabilities</t>
        </is>
      </c>
      <c r="B40" s="10" t="n">
        <v>246.65</v>
      </c>
      <c r="C40" s="10" t="n">
        <v>305.35</v>
      </c>
      <c r="D40" s="10" t="n">
        <v>323.96</v>
      </c>
      <c r="E40" s="10" t="n">
        <v>317.92</v>
      </c>
      <c r="F40" s="10" t="n">
        <v>322.91</v>
      </c>
      <c r="G40" s="10" t="n">
        <v>374.5</v>
      </c>
      <c r="H40" s="10" t="n">
        <v>433.47</v>
      </c>
      <c r="I40" s="10" t="n">
        <v>535.0599999999999</v>
      </c>
      <c r="J40" s="10" t="n">
        <v>520.21</v>
      </c>
      <c r="K40" s="10" t="n">
        <v>770.78</v>
      </c>
      <c r="L40" s="10">
        <f>L36+L39</f>
        <v/>
      </c>
      <c r="M40" s="10">
        <f>M36+M39</f>
        <v/>
      </c>
      <c r="N40" s="10">
        <f>N36+N39</f>
        <v/>
      </c>
      <c r="O40" s="10">
        <f>O36+O39</f>
        <v/>
      </c>
      <c r="P40" s="10">
        <f>P36+P39</f>
        <v/>
      </c>
      <c r="Q40" s="10">
        <f>Q36+Q39</f>
        <v/>
      </c>
      <c r="R40" s="10">
        <f>R36+R39</f>
        <v/>
      </c>
      <c r="S40" s="10">
        <f>S36+S39</f>
        <v/>
      </c>
      <c r="T40" s="10">
        <f>T36+T39</f>
        <v/>
      </c>
      <c r="U40" s="10">
        <f>U36+U39</f>
        <v/>
      </c>
      <c r="X40" s="6" t="n"/>
      <c r="Y40" s="7" t="n"/>
    </row>
    <row r="41">
      <c r="A41" t="inlineStr">
        <is>
          <t>Common Stock</t>
        </is>
      </c>
      <c r="B41" s="8" t="n">
        <v>181.68</v>
      </c>
      <c r="C41" s="8" t="n">
        <v>184.39</v>
      </c>
      <c r="D41" s="8" t="n">
        <v>188.01</v>
      </c>
      <c r="E41" s="8" t="n">
        <v>192.97</v>
      </c>
      <c r="F41" s="8" t="n">
        <v>197.24</v>
      </c>
      <c r="G41" s="8" t="n">
        <v>200.11</v>
      </c>
      <c r="H41" s="8" t="n">
        <v>207.05</v>
      </c>
      <c r="I41" s="8" t="n">
        <v>214.21</v>
      </c>
      <c r="J41" s="8" t="n">
        <v>223.2</v>
      </c>
      <c r="K41" s="8" t="n">
        <v>233.17</v>
      </c>
      <c r="L41" s="8">
        <f>(L5*X41)+Y41</f>
        <v/>
      </c>
      <c r="M41" s="8">
        <f>(M5*X41)+Y41</f>
        <v/>
      </c>
      <c r="N41" s="8">
        <f>(N5*X41)+Y41</f>
        <v/>
      </c>
      <c r="O41" s="8">
        <f>(O5*X41)+Y41</f>
        <v/>
      </c>
      <c r="P41" s="8">
        <f>(P5*X41)+Y41</f>
        <v/>
      </c>
      <c r="Q41" s="8">
        <f>(Q5*X41)+Y41</f>
        <v/>
      </c>
      <c r="R41" s="8">
        <f>(R5*X41)+Y41</f>
        <v/>
      </c>
      <c r="S41" s="8">
        <f>(S5*X41)+Y41</f>
        <v/>
      </c>
      <c r="T41" s="8">
        <f>(T5*X41)+Y41</f>
        <v/>
      </c>
      <c r="U41" s="8">
        <f>(U5*X41)+Y41</f>
        <v/>
      </c>
      <c r="X41" s="6" t="n">
        <v>0.09377405594290235</v>
      </c>
      <c r="Y41" s="7" t="n">
        <v>142.6780425091239</v>
      </c>
      <c r="Z41" s="9" t="inlineStr">
        <is>
          <t>Z</t>
        </is>
      </c>
    </row>
    <row r="42">
      <c r="A42" t="inlineStr">
        <is>
          <t>Retained Earnings</t>
        </is>
      </c>
      <c r="B42" s="8" t="n">
        <v>51.7</v>
      </c>
      <c r="C42" s="8" t="n">
        <v>48.51</v>
      </c>
      <c r="D42" s="8" t="n">
        <v>45.43</v>
      </c>
      <c r="E42" s="8" t="n">
        <v>52.57</v>
      </c>
      <c r="F42" s="8" t="n">
        <v>58.03</v>
      </c>
      <c r="G42" s="8" t="n">
        <v>-0.72</v>
      </c>
      <c r="H42" s="8" t="n">
        <v>56.05</v>
      </c>
      <c r="I42" s="8" t="n">
        <v>91.08</v>
      </c>
      <c r="J42" s="8" t="n">
        <v>40.98</v>
      </c>
      <c r="K42" s="8" t="n">
        <v>101.18</v>
      </c>
      <c r="L42" s="8">
        <f>L15+K42</f>
        <v/>
      </c>
      <c r="M42" s="8">
        <f>M15+L42</f>
        <v/>
      </c>
      <c r="N42" s="8">
        <f>N15+M42</f>
        <v/>
      </c>
      <c r="O42" s="8">
        <f>O15+N42</f>
        <v/>
      </c>
      <c r="P42" s="8">
        <f>P15+O42</f>
        <v/>
      </c>
      <c r="Q42" s="8">
        <f>Q15+P42</f>
        <v/>
      </c>
      <c r="R42" s="8">
        <f>R15+Q42</f>
        <v/>
      </c>
      <c r="S42" s="8">
        <f>S15+R42</f>
        <v/>
      </c>
      <c r="T42" s="8">
        <f>T15+S42</f>
        <v/>
      </c>
      <c r="U42" s="8">
        <f>U15+T42</f>
        <v/>
      </c>
      <c r="X42" s="6" t="n"/>
      <c r="Y42" s="7" t="n"/>
    </row>
    <row r="43">
      <c r="A43" t="inlineStr">
        <is>
          <t>Comprehensive Income</t>
        </is>
      </c>
      <c r="B43" s="8" t="n">
        <v>14.96</v>
      </c>
      <c r="C43" s="8" t="n">
        <v>14.97</v>
      </c>
      <c r="D43" s="8" t="n">
        <v>11.22</v>
      </c>
      <c r="E43" s="8" t="n">
        <v>9.26</v>
      </c>
      <c r="F43" s="8" t="n">
        <v>3.32</v>
      </c>
      <c r="G43" s="8" t="n">
        <v>13.32</v>
      </c>
      <c r="H43" s="8" t="n">
        <v>4.06</v>
      </c>
      <c r="I43" s="8" t="n">
        <v>3.82</v>
      </c>
      <c r="J43" s="8" t="n">
        <v>3.42</v>
      </c>
      <c r="K43" s="8" t="n">
        <v>1.68</v>
      </c>
      <c r="L43" s="8">
        <f>(L5*X43)+Y43</f>
        <v/>
      </c>
      <c r="M43" s="8">
        <f>(M5*X43)+Y43</f>
        <v/>
      </c>
      <c r="N43" s="8">
        <f>(N5*X43)+Y43</f>
        <v/>
      </c>
      <c r="O43" s="8">
        <f>(O5*X43)+Y43</f>
        <v/>
      </c>
      <c r="P43" s="8">
        <f>(P5*X43)+Y43</f>
        <v/>
      </c>
      <c r="Q43" s="8">
        <f>(Q5*X43)+Y43</f>
        <v/>
      </c>
      <c r="R43" s="8">
        <f>(R5*X43)+Y43</f>
        <v/>
      </c>
      <c r="S43" s="8">
        <f>(S5*X43)+Y43</f>
        <v/>
      </c>
      <c r="T43" s="8">
        <f>(T5*X43)+Y43</f>
        <v/>
      </c>
      <c r="U43" s="8">
        <f>(U5*X43)+Y43</f>
        <v/>
      </c>
      <c r="X43" s="6" t="n">
        <v>-0.02427970676064551</v>
      </c>
      <c r="Y43" s="7" t="n">
        <v>23.41502946045495</v>
      </c>
      <c r="Z43" s="9" t="inlineStr">
        <is>
          <t>AA</t>
        </is>
      </c>
    </row>
    <row r="44">
      <c r="A44" t="inlineStr">
        <is>
          <t>Shareholders' Equity</t>
        </is>
      </c>
      <c r="B44" s="10" t="n">
        <v>248.35</v>
      </c>
      <c r="C44" s="10" t="n">
        <v>247.87</v>
      </c>
      <c r="D44" s="10" t="n">
        <v>244.66</v>
      </c>
      <c r="E44" s="10" t="n">
        <v>254.8</v>
      </c>
      <c r="F44" s="10" t="n">
        <v>258.59</v>
      </c>
      <c r="G44" s="10" t="n">
        <v>212.71</v>
      </c>
      <c r="H44" s="10" t="n">
        <v>267.16</v>
      </c>
      <c r="I44" s="10" t="n">
        <v>309.12</v>
      </c>
      <c r="J44" s="10" t="n">
        <v>267.6</v>
      </c>
      <c r="K44" s="10" t="n">
        <v>336.02</v>
      </c>
      <c r="L44" s="10">
        <f>L41+L42+L43</f>
        <v/>
      </c>
      <c r="M44" s="10">
        <f>M41+M42+M43</f>
        <v/>
      </c>
      <c r="N44" s="10">
        <f>N41+N42+N43</f>
        <v/>
      </c>
      <c r="O44" s="10">
        <f>O41+O42+O43</f>
        <v/>
      </c>
      <c r="P44" s="10">
        <f>P41+P42+P43</f>
        <v/>
      </c>
      <c r="Q44" s="10">
        <f>Q41+Q42+Q43</f>
        <v/>
      </c>
      <c r="R44" s="10">
        <f>R41+R42+R43</f>
        <v/>
      </c>
      <c r="S44" s="10">
        <f>S41+S42+S43</f>
        <v/>
      </c>
      <c r="T44" s="10">
        <f>T41+T42+T43</f>
        <v/>
      </c>
      <c r="U44" s="10">
        <f>U41+U42+U43</f>
        <v/>
      </c>
    </row>
    <row r="45">
      <c r="A45" t="inlineStr">
        <is>
          <t>Total Liabilities and Equity</t>
        </is>
      </c>
      <c r="B45" s="10" t="n">
        <v>494.99</v>
      </c>
      <c r="C45" s="10" t="n">
        <v>553.22</v>
      </c>
      <c r="D45" s="10" t="n">
        <v>568.62</v>
      </c>
      <c r="E45" s="10" t="n">
        <v>572.72</v>
      </c>
      <c r="F45" s="10" t="n">
        <v>581.5</v>
      </c>
      <c r="G45" s="10" t="n">
        <v>587.2</v>
      </c>
      <c r="H45" s="10" t="n">
        <v>700.63</v>
      </c>
      <c r="I45" s="10" t="n">
        <v>844.17</v>
      </c>
      <c r="J45" s="10" t="n">
        <v>787.8099999999999</v>
      </c>
      <c r="K45" s="10" t="n">
        <v>1106.8</v>
      </c>
      <c r="L45" s="10">
        <f>L40+L44</f>
        <v/>
      </c>
      <c r="M45" s="10">
        <f>M40+M44</f>
        <v/>
      </c>
      <c r="N45" s="10">
        <f>N40+N44</f>
        <v/>
      </c>
      <c r="O45" s="10">
        <f>O40+O44</f>
        <v/>
      </c>
      <c r="P45" s="10">
        <f>P40+P44</f>
        <v/>
      </c>
      <c r="Q45" s="10">
        <f>Q40+Q44</f>
        <v/>
      </c>
      <c r="R45" s="10">
        <f>R40+R44</f>
        <v/>
      </c>
      <c r="S45" s="10">
        <f>S40+S44</f>
        <v/>
      </c>
      <c r="T45" s="10">
        <f>T40+T44</f>
        <v/>
      </c>
      <c r="U45" s="10">
        <f>U40+U44</f>
        <v/>
      </c>
    </row>
    <row r="47">
      <c r="A47" s="5" t="inlineStr">
        <is>
          <t>Cash Flows</t>
        </is>
      </c>
    </row>
    <row r="48">
      <c r="A48" t="inlineStr">
        <is>
          <t>Net Income</t>
        </is>
      </c>
      <c r="B48" s="8" t="n">
        <v>6.24</v>
      </c>
      <c r="C48" s="8" t="n">
        <v>6.35</v>
      </c>
      <c r="D48" s="8" t="n">
        <v>6.8</v>
      </c>
      <c r="E48" s="8" t="n">
        <v>17.13</v>
      </c>
      <c r="F48" s="8" t="n">
        <v>15.41</v>
      </c>
      <c r="G48" s="8" t="n">
        <v>-48.64</v>
      </c>
      <c r="H48" s="8" t="n">
        <v>49.3</v>
      </c>
      <c r="I48" s="8" t="n">
        <v>46.87</v>
      </c>
      <c r="J48" s="8" t="n">
        <v>-37.71</v>
      </c>
      <c r="K48" s="8" t="n">
        <v>72.56999999999999</v>
      </c>
    </row>
    <row r="49">
      <c r="A49" t="inlineStr">
        <is>
          <t>Depreciation &amp; Amortization</t>
        </is>
      </c>
      <c r="B49" s="8" t="n">
        <v>10.8</v>
      </c>
      <c r="C49" s="8" t="n">
        <v>16.28</v>
      </c>
      <c r="D49" s="8" t="n">
        <v>15.31</v>
      </c>
      <c r="E49" s="8" t="n">
        <v>13.7</v>
      </c>
      <c r="F49" s="8" t="n">
        <v>16.43</v>
      </c>
      <c r="G49" s="8" t="n">
        <v>14.77</v>
      </c>
      <c r="H49" s="8" t="n">
        <v>12.52</v>
      </c>
      <c r="I49" s="8" t="n">
        <v>10.37</v>
      </c>
      <c r="J49" s="8" t="n">
        <v>26.66</v>
      </c>
      <c r="K49" s="8" t="n">
        <v>19.56</v>
      </c>
    </row>
    <row r="50">
      <c r="A50" t="inlineStr">
        <is>
          <t>Share-Based Compensation</t>
        </is>
      </c>
      <c r="B50" s="8" t="n">
        <v>4.2</v>
      </c>
      <c r="C50" s="8" t="n">
        <v>3.75</v>
      </c>
      <c r="D50" s="8" t="n">
        <v>3.58</v>
      </c>
      <c r="E50" s="8" t="n">
        <v>5.07</v>
      </c>
      <c r="F50" s="8" t="n">
        <v>6.39</v>
      </c>
      <c r="G50" s="8" t="n">
        <v>4.94</v>
      </c>
      <c r="H50" s="8" t="n">
        <v>8.949999999999999</v>
      </c>
      <c r="I50" s="8" t="n">
        <v>10.3</v>
      </c>
      <c r="J50" s="8" t="n">
        <v>10.2</v>
      </c>
      <c r="K50" s="8" t="n">
        <v>12.76</v>
      </c>
    </row>
    <row r="51">
      <c r="A51" t="inlineStr">
        <is>
          <t>Other Operating Activities</t>
        </is>
      </c>
      <c r="B51" s="8" t="n">
        <v>-8.75</v>
      </c>
      <c r="C51" s="8" t="n">
        <v>17.66</v>
      </c>
      <c r="D51" s="8" t="n">
        <v>31.08</v>
      </c>
      <c r="E51" s="8" t="n">
        <v>21.69</v>
      </c>
      <c r="F51" s="8" t="n">
        <v>-16.32</v>
      </c>
      <c r="G51" s="8" t="n">
        <v>95.90000000000001</v>
      </c>
      <c r="H51" s="8" t="n">
        <v>32.14</v>
      </c>
      <c r="I51" s="8" t="n">
        <v>11.11</v>
      </c>
      <c r="J51" s="8" t="n">
        <v>24.21</v>
      </c>
      <c r="K51" s="8" t="n">
        <v>166.51</v>
      </c>
    </row>
    <row r="52">
      <c r="A52" t="inlineStr">
        <is>
          <t>Operating Cash Flow</t>
        </is>
      </c>
      <c r="B52" s="10" t="n">
        <v>12.49</v>
      </c>
      <c r="C52" s="10" t="n">
        <v>44.03</v>
      </c>
      <c r="D52" s="10" t="n">
        <v>56.76</v>
      </c>
      <c r="E52" s="10" t="n">
        <v>57.58</v>
      </c>
      <c r="F52" s="10" t="n">
        <v>21.92</v>
      </c>
      <c r="G52" s="10" t="n">
        <v>66.97</v>
      </c>
      <c r="H52" s="10" t="n">
        <v>102.9</v>
      </c>
      <c r="I52" s="10" t="n">
        <v>78.65000000000001</v>
      </c>
      <c r="J52" s="10" t="n">
        <v>23.35</v>
      </c>
      <c r="K52" s="10" t="n">
        <v>271.4</v>
      </c>
    </row>
    <row r="53">
      <c r="A53" t="inlineStr">
        <is>
          <t>Capital Expenditures</t>
        </is>
      </c>
      <c r="B53" s="8" t="n">
        <v>-7.5</v>
      </c>
      <c r="C53" s="8" t="n">
        <v>-3.73</v>
      </c>
      <c r="D53" s="8" t="n">
        <v>-3.36</v>
      </c>
      <c r="E53" s="8" t="n">
        <v>-16.43</v>
      </c>
      <c r="F53" s="8" t="n">
        <v>-5.35</v>
      </c>
      <c r="G53" s="8" t="n">
        <v>-14.02</v>
      </c>
      <c r="H53" s="8" t="n">
        <v>-5.96</v>
      </c>
      <c r="I53" s="8" t="n">
        <v>-3.35</v>
      </c>
      <c r="J53" s="8" t="n">
        <v>-7.32</v>
      </c>
      <c r="K53" s="8" t="n">
        <v>-6.24</v>
      </c>
    </row>
    <row r="54">
      <c r="A54" t="inlineStr">
        <is>
          <t>Acquisitions</t>
        </is>
      </c>
      <c r="B54" s="8" t="n">
        <v>-52.73</v>
      </c>
      <c r="C54" s="8" t="n">
        <v>-1.02</v>
      </c>
      <c r="D54" s="8" t="n"/>
      <c r="E54" s="8" t="n">
        <v>-10.31</v>
      </c>
      <c r="F54" s="8" t="n">
        <v>-27.72</v>
      </c>
      <c r="G54" s="8" t="n">
        <v>-0.36</v>
      </c>
      <c r="H54" s="8" t="n">
        <v>-3.08</v>
      </c>
      <c r="I54" s="8" t="n">
        <v>-3.52</v>
      </c>
      <c r="J54" s="8" t="n"/>
      <c r="K54" s="8" t="n">
        <v>-33.52</v>
      </c>
    </row>
    <row r="55">
      <c r="A55" t="inlineStr">
        <is>
          <t>Change in Investments</t>
        </is>
      </c>
      <c r="B55" s="8" t="n">
        <v>-0.98</v>
      </c>
      <c r="C55" s="8" t="n">
        <v>-0.5</v>
      </c>
      <c r="D55" s="8" t="n">
        <v>0.12</v>
      </c>
      <c r="E55" s="8" t="n">
        <v>-0.77</v>
      </c>
      <c r="F55" s="8" t="n">
        <v>-1.94</v>
      </c>
      <c r="G55" s="8" t="n">
        <v>-0.87</v>
      </c>
      <c r="H55" s="8" t="n">
        <v>0.79</v>
      </c>
      <c r="I55" s="8" t="n">
        <v>-62.44</v>
      </c>
      <c r="J55" s="8" t="n">
        <v>39.95</v>
      </c>
      <c r="K55" s="8" t="n">
        <v>18.5</v>
      </c>
    </row>
    <row r="56">
      <c r="A56" t="inlineStr">
        <is>
          <t>Other Investing Activities</t>
        </is>
      </c>
      <c r="B56" s="8" t="n">
        <v>-6.03</v>
      </c>
      <c r="C56" s="8" t="n">
        <v>0.03</v>
      </c>
      <c r="D56" s="8" t="n">
        <v>-0.05</v>
      </c>
      <c r="E56" s="8" t="n"/>
      <c r="F56" s="8" t="n"/>
      <c r="G56" s="8" t="n"/>
      <c r="H56" s="8" t="n"/>
      <c r="I56" s="8" t="n"/>
      <c r="J56" s="8" t="n"/>
      <c r="K56" s="8" t="n"/>
    </row>
    <row r="57">
      <c r="A57" t="inlineStr">
        <is>
          <t>Investing Cash Flow</t>
        </is>
      </c>
      <c r="B57" s="10" t="n">
        <v>-67.25</v>
      </c>
      <c r="C57" s="10" t="n">
        <v>-5.23</v>
      </c>
      <c r="D57" s="10" t="n">
        <v>-3.29</v>
      </c>
      <c r="E57" s="10" t="n">
        <v>-27.51</v>
      </c>
      <c r="F57" s="10" t="n">
        <v>-35.01</v>
      </c>
      <c r="G57" s="10" t="n">
        <v>-15.25</v>
      </c>
      <c r="H57" s="10" t="n">
        <v>-8.25</v>
      </c>
      <c r="I57" s="10" t="n">
        <v>-69.31999999999999</v>
      </c>
      <c r="J57" s="10" t="n">
        <v>32.63</v>
      </c>
      <c r="K57" s="10" t="n">
        <v>-21.26</v>
      </c>
    </row>
    <row r="58">
      <c r="A58" t="inlineStr">
        <is>
          <t>Dividends Paid</t>
        </is>
      </c>
      <c r="B58" s="8" t="n">
        <v>-11.99</v>
      </c>
      <c r="C58" s="8" t="n">
        <v>-7.26</v>
      </c>
      <c r="D58" s="8" t="n">
        <v>-9.859999999999999</v>
      </c>
      <c r="E58" s="8" t="n">
        <v>-9.99</v>
      </c>
      <c r="F58" s="8" t="n">
        <v>-9.960000000000001</v>
      </c>
      <c r="G58" s="8" t="n">
        <v>-10.11</v>
      </c>
      <c r="H58" s="8" t="n">
        <v>-10.18</v>
      </c>
      <c r="I58" s="8" t="n">
        <v>-11.84</v>
      </c>
      <c r="J58" s="8" t="n">
        <v>-12.06</v>
      </c>
      <c r="K58" s="8" t="n">
        <v>-12.38</v>
      </c>
    </row>
    <row r="59">
      <c r="A59" t="inlineStr">
        <is>
          <t>Share Issuance / Repurchase</t>
        </is>
      </c>
      <c r="B59" s="8" t="n">
        <v>-1.12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</row>
    <row r="60">
      <c r="A60" t="inlineStr">
        <is>
          <t>Debt Issued / Paid</t>
        </is>
      </c>
      <c r="B60" s="8" t="n"/>
      <c r="C60" s="8" t="n">
        <v>35.5</v>
      </c>
      <c r="D60" s="8" t="n">
        <v>-6</v>
      </c>
      <c r="E60" s="8" t="n">
        <v>-29.97</v>
      </c>
      <c r="F60" s="8" t="n"/>
      <c r="G60" s="8" t="n"/>
      <c r="H60" s="8" t="n">
        <v>-0.98</v>
      </c>
      <c r="I60" s="8" t="n"/>
      <c r="J60" s="8" t="n"/>
      <c r="K60" s="8" t="n"/>
    </row>
    <row r="61">
      <c r="A61" t="inlineStr">
        <is>
          <t>Other Financing Activities</t>
        </is>
      </c>
      <c r="B61" s="8" t="n">
        <v>-2.03</v>
      </c>
      <c r="C61" s="8" t="n">
        <v>-1.07</v>
      </c>
      <c r="D61" s="8" t="n">
        <v>-3.8</v>
      </c>
      <c r="E61" s="8" t="n">
        <v>-6.37</v>
      </c>
      <c r="F61" s="8" t="n">
        <v>-7.24</v>
      </c>
      <c r="G61" s="8" t="n">
        <v>-6.95</v>
      </c>
      <c r="H61" s="8" t="n">
        <v>-5.83</v>
      </c>
      <c r="I61" s="8" t="n">
        <v>-6.41</v>
      </c>
      <c r="J61" s="8" t="n">
        <v>-4.34</v>
      </c>
      <c r="K61" s="8" t="n">
        <v>-3.14</v>
      </c>
    </row>
    <row r="62">
      <c r="A62" t="inlineStr">
        <is>
          <t>Financing Cash Flow</t>
        </is>
      </c>
      <c r="B62" s="10" t="n">
        <v>-15.15</v>
      </c>
      <c r="C62" s="10" t="n">
        <v>27.17</v>
      </c>
      <c r="D62" s="10" t="n">
        <v>-19.66</v>
      </c>
      <c r="E62" s="10" t="n">
        <v>-46.34</v>
      </c>
      <c r="F62" s="10" t="n">
        <v>-17.19</v>
      </c>
      <c r="G62" s="10" t="n">
        <v>-17.06</v>
      </c>
      <c r="H62" s="10" t="n">
        <v>-16.99</v>
      </c>
      <c r="I62" s="10" t="n">
        <v>-18.24</v>
      </c>
      <c r="J62" s="10" t="n">
        <v>-16.4</v>
      </c>
      <c r="K62" s="10" t="n">
        <v>-15.52</v>
      </c>
    </row>
    <row r="63">
      <c r="A63" t="inlineStr">
        <is>
          <t>Net Cash Flow</t>
        </is>
      </c>
      <c r="B63" s="10" t="n">
        <v>-67.79000000000001</v>
      </c>
      <c r="C63" s="10" t="n">
        <v>64.04000000000001</v>
      </c>
      <c r="D63" s="10" t="n">
        <v>29.71</v>
      </c>
      <c r="E63" s="10" t="n">
        <v>-20.9</v>
      </c>
      <c r="F63" s="10" t="n">
        <v>-32.65</v>
      </c>
      <c r="G63" s="10" t="n">
        <v>42.59</v>
      </c>
      <c r="H63" s="10" t="n">
        <v>72.09999999999999</v>
      </c>
      <c r="I63" s="10" t="n">
        <v>-8.539999999999999</v>
      </c>
      <c r="J63" s="10" t="n">
        <v>44.77</v>
      </c>
      <c r="K63" s="10" t="n">
        <v>228.77</v>
      </c>
    </row>
    <row r="65">
      <c r="A65" s="9" t="inlineStr">
        <is>
          <t>Warning: Stock Analysis does not have all of the cash flow items included. Operating, Financing, and Investing Cash Flows may not add up to total cash flows.</t>
        </is>
      </c>
    </row>
  </sheetData>
  <mergeCells count="2">
    <mergeCell ref="A1:J1"/>
    <mergeCell ref="X3:Y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HSII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HSII generated on 2022-10-26</t>
        </is>
      </c>
      <c r="N2" s="9" t="inlineStr">
        <is>
          <t>Note: We do not allow r values to go below 0.5%.</t>
        </is>
      </c>
    </row>
    <row r="4">
      <c r="B4" s="5">
        <f>Financials!L4</f>
        <v/>
      </c>
      <c r="C4" s="5">
        <f>Financials!M4</f>
        <v/>
      </c>
      <c r="D4" s="5">
        <f>Financials!N4</f>
        <v/>
      </c>
      <c r="E4" s="5">
        <f>Financials!O4</f>
        <v/>
      </c>
      <c r="F4" s="5">
        <f>Financials!P4</f>
        <v/>
      </c>
      <c r="G4" s="5">
        <f>Financials!Q4</f>
        <v/>
      </c>
      <c r="H4" s="5">
        <f>Financials!R4</f>
        <v/>
      </c>
      <c r="I4" s="5">
        <f>Financials!S4</f>
        <v/>
      </c>
      <c r="J4" s="5">
        <f>Financials!T4</f>
        <v/>
      </c>
      <c r="K4" s="5">
        <f>Financials!U4</f>
        <v/>
      </c>
      <c r="N4" s="11" t="inlineStr">
        <is>
          <t>Discount Rate</t>
        </is>
      </c>
      <c r="O4" s="12" t="n"/>
    </row>
    <row r="5">
      <c r="A5" t="inlineStr">
        <is>
          <t>Net Income</t>
        </is>
      </c>
      <c r="B5" s="8">
        <f>Financials!L15</f>
        <v/>
      </c>
      <c r="C5" s="8">
        <f>Financials!M15</f>
        <v/>
      </c>
      <c r="D5" s="8">
        <f>Financials!N15</f>
        <v/>
      </c>
      <c r="E5" s="8">
        <f>Financials!O15</f>
        <v/>
      </c>
      <c r="F5" s="8">
        <f>Financials!P15</f>
        <v/>
      </c>
      <c r="G5" s="8">
        <f>Financials!Q15</f>
        <v/>
      </c>
      <c r="H5" s="8">
        <f>Financials!R15</f>
        <v/>
      </c>
      <c r="I5" s="8">
        <f>Financials!S15</f>
        <v/>
      </c>
      <c r="J5" s="8">
        <f>Financials!T15</f>
        <v/>
      </c>
      <c r="K5" s="8">
        <f>Financials!U15</f>
        <v/>
      </c>
      <c r="N5" t="inlineStr">
        <is>
          <t>Risk Free Rate</t>
        </is>
      </c>
      <c r="O5" s="13" t="n">
        <v>0.0002453</v>
      </c>
      <c r="P5" s="9" t="inlineStr">
        <is>
          <t>AB</t>
        </is>
      </c>
    </row>
    <row r="6">
      <c r="A6" t="inlineStr">
        <is>
          <t>Change in NWC</t>
        </is>
      </c>
      <c r="B6" s="8">
        <f>Financials!L25-Financials!K25-Financials!L36+Financials!K36</f>
        <v/>
      </c>
      <c r="C6" s="8">
        <f>Financials!M25-Financials!L25-Financials!M36+Financials!L36</f>
        <v/>
      </c>
      <c r="D6" s="8">
        <f>Financials!N25-Financials!M25-Financials!N36+Financials!M36</f>
        <v/>
      </c>
      <c r="E6" s="8">
        <f>Financials!O25-Financials!N25-Financials!O36+Financials!N36</f>
        <v/>
      </c>
      <c r="F6" s="8">
        <f>Financials!P25-Financials!O25-Financials!P36+Financials!O36</f>
        <v/>
      </c>
      <c r="G6" s="8">
        <f>Financials!Q25-Financials!P25-Financials!Q36+Financials!P36</f>
        <v/>
      </c>
      <c r="H6" s="8">
        <f>Financials!R25-Financials!Q25-Financials!R36+Financials!Q36</f>
        <v/>
      </c>
      <c r="I6" s="8">
        <f>Financials!S25-Financials!R25-Financials!S36+Financials!R36</f>
        <v/>
      </c>
      <c r="J6" s="8">
        <f>Financials!T25-Financials!S25-Financials!T36+Financials!S36</f>
        <v/>
      </c>
      <c r="K6" s="8">
        <f>Financials!U25-Financials!T25-Financials!U36+Financials!T36</f>
        <v/>
      </c>
      <c r="N6" t="inlineStr">
        <is>
          <t>Market Rate</t>
        </is>
      </c>
      <c r="O6" s="13" t="n">
        <v>0.08</v>
      </c>
      <c r="P6" s="9" t="inlineStr">
        <is>
          <t>AC</t>
        </is>
      </c>
    </row>
    <row r="7">
      <c r="A7" t="inlineStr">
        <is>
          <t>Change in Capex</t>
        </is>
      </c>
      <c r="B7" s="8">
        <f>Financials!L30-Financials!K30</f>
        <v/>
      </c>
      <c r="C7" s="8">
        <f>Financials!M30-Financials!L30</f>
        <v/>
      </c>
      <c r="D7" s="8">
        <f>Financials!N30-Financials!M30</f>
        <v/>
      </c>
      <c r="E7" s="8">
        <f>Financials!O30-Financials!N30</f>
        <v/>
      </c>
      <c r="F7" s="8">
        <f>Financials!P30-Financials!O30</f>
        <v/>
      </c>
      <c r="G7" s="8">
        <f>Financials!Q30-Financials!P30</f>
        <v/>
      </c>
      <c r="H7" s="8">
        <f>Financials!R30-Financials!Q30</f>
        <v/>
      </c>
      <c r="I7" s="8">
        <f>Financials!S30-Financials!R30</f>
        <v/>
      </c>
      <c r="J7" s="8">
        <f>Financials!T30-Financials!S30</f>
        <v/>
      </c>
      <c r="K7" s="8">
        <f>Financials!U30-Financials!T30</f>
        <v/>
      </c>
      <c r="N7" t="inlineStr">
        <is>
          <t>Beta</t>
        </is>
      </c>
      <c r="O7" t="n">
        <v>0.796241</v>
      </c>
      <c r="P7" s="9" t="inlineStr">
        <is>
          <t>AD</t>
        </is>
      </c>
    </row>
    <row r="8">
      <c r="A8" t="inlineStr">
        <is>
          <t>Preferred Dividends</t>
        </is>
      </c>
      <c r="B8" s="8">
        <f>Financials!L16</f>
        <v/>
      </c>
      <c r="C8" s="8">
        <f>Financials!M16</f>
        <v/>
      </c>
      <c r="D8" s="8">
        <f>Financials!N16</f>
        <v/>
      </c>
      <c r="E8" s="8">
        <f>Financials!O16</f>
        <v/>
      </c>
      <c r="F8" s="8">
        <f>Financials!P16</f>
        <v/>
      </c>
      <c r="G8" s="8">
        <f>Financials!Q16</f>
        <v/>
      </c>
      <c r="H8" s="8">
        <f>Financials!R16</f>
        <v/>
      </c>
      <c r="I8" s="8">
        <f>Financials!S16</f>
        <v/>
      </c>
      <c r="J8" s="8">
        <f>Financials!T16</f>
        <v/>
      </c>
      <c r="K8" s="8">
        <f>Financials!U16</f>
        <v/>
      </c>
      <c r="N8" t="inlineStr">
        <is>
          <t>r (CAPM)</t>
        </is>
      </c>
      <c r="O8" s="14">
        <f>max(((O6-O5)*O7)+O5,0.005)</f>
        <v/>
      </c>
    </row>
    <row r="9">
      <c r="A9" t="inlineStr">
        <is>
          <t>Free Cash Flows</t>
        </is>
      </c>
      <c r="B9" s="10">
        <f>B5-B6-B7-B8</f>
        <v/>
      </c>
      <c r="C9" s="10">
        <f>C5-C6-C7-C8</f>
        <v/>
      </c>
      <c r="D9" s="10">
        <f>D5-D6-D7-D8</f>
        <v/>
      </c>
      <c r="E9" s="10">
        <f>E5-E6-E7-E8</f>
        <v/>
      </c>
      <c r="F9" s="10">
        <f>F5-F6-F7-F8</f>
        <v/>
      </c>
      <c r="G9" s="10">
        <f>G5-G6-G7-G8</f>
        <v/>
      </c>
      <c r="H9" s="10">
        <f>H5-H6-H7-H8</f>
        <v/>
      </c>
      <c r="I9" s="10">
        <f>I5-I6-I7-I8</f>
        <v/>
      </c>
      <c r="J9" s="10">
        <f>J5-J6-J7-J8</f>
        <v/>
      </c>
      <c r="K9" s="10">
        <f>K5-K6-K7-K8</f>
        <v/>
      </c>
      <c r="L9" s="8">
        <f>(K9*(1+O19))/(O15-O19)</f>
        <v/>
      </c>
    </row>
    <row r="11">
      <c r="A11" t="inlineStr">
        <is>
          <t>Value from Operations</t>
        </is>
      </c>
      <c r="B11" s="8">
        <f>NPV(O15,B9:L9)</f>
        <v/>
      </c>
      <c r="N11" t="inlineStr">
        <is>
          <t>Fama French</t>
        </is>
      </c>
      <c r="O11" s="13">
        <f>max(0.049303214997053146,0.005)</f>
        <v/>
      </c>
      <c r="P11" s="9" t="inlineStr">
        <is>
          <t>AE</t>
        </is>
      </c>
    </row>
    <row r="12">
      <c r="A12" t="inlineStr">
        <is>
          <t>Cash and Cash Equivalents</t>
        </is>
      </c>
      <c r="B12" s="8">
        <f>financials!K21</f>
        <v/>
      </c>
    </row>
    <row r="13">
      <c r="A13" t="inlineStr">
        <is>
          <t>Intrinsic Value (sum)</t>
        </is>
      </c>
      <c r="B13" s="8">
        <f>B11+B12</f>
        <v/>
      </c>
      <c r="N13" s="15" t="inlineStr">
        <is>
          <t>Choose model</t>
        </is>
      </c>
      <c r="O13" s="16" t="n"/>
    </row>
    <row r="14">
      <c r="A14" t="inlineStr">
        <is>
          <t>Debt Obligations</t>
        </is>
      </c>
      <c r="B14" s="8">
        <f>financials!K39</f>
        <v/>
      </c>
      <c r="N14" t="inlineStr">
        <is>
          <t>Model</t>
        </is>
      </c>
      <c r="O14" t="inlineStr">
        <is>
          <t>Fama French</t>
        </is>
      </c>
      <c r="P14" t="inlineStr">
        <is>
          <t>Type 'Fama French' or 'CAPM'</t>
        </is>
      </c>
    </row>
    <row r="15">
      <c r="A15" t="inlineStr">
        <is>
          <t>Firm value without debt</t>
        </is>
      </c>
      <c r="B15" s="8">
        <f>max(B13-B14,Financials!K31-Financials!K40)</f>
        <v/>
      </c>
      <c r="C15" s="9">
        <f>if((B13-B14)&gt;(Financials!K31-Financials!K40),"","Note: Total assets minus total liabilities exceeds projected firm value without debt. Value shown is total assets minus total liabilities.")</f>
        <v/>
      </c>
      <c r="N15" t="inlineStr">
        <is>
          <t>r</t>
        </is>
      </c>
      <c r="O15" s="13">
        <f>if(O14="Fama French",O11,if(O14="CAPM",O8,"Invalid Selection"))</f>
        <v/>
      </c>
    </row>
    <row r="16">
      <c r="A16" t="inlineStr">
        <is>
          <t>Shares Outstanding</t>
        </is>
      </c>
      <c r="B16" t="n">
        <v>19737300</v>
      </c>
    </row>
    <row r="17">
      <c r="A17" t="inlineStr">
        <is>
          <t>Shares Price</t>
        </is>
      </c>
      <c r="B17" s="8">
        <f>(B15*1000000)/B16</f>
        <v/>
      </c>
    </row>
    <row r="18">
      <c r="A18" t="inlineStr">
        <is>
          <t>Actual Price</t>
        </is>
      </c>
      <c r="B18" t="n">
        <v>28.35</v>
      </c>
    </row>
    <row r="19">
      <c r="N19" t="inlineStr">
        <is>
          <t>Long Term Growth</t>
        </is>
      </c>
      <c r="O19" s="13">
        <f>min(0.04,O15*0.9)</f>
        <v/>
      </c>
    </row>
  </sheetData>
  <mergeCells count="3">
    <mergeCell ref="A1:J1"/>
    <mergeCell ref="N4:O4"/>
    <mergeCell ref="N13:O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cols>
    <col width="3" customWidth="1" min="1" max="1"/>
  </cols>
  <sheetData>
    <row r="1">
      <c r="A1" s="1" t="inlineStr">
        <is>
          <t>OpenBB Terminal Analysis: HSII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HSII generated on 2022-10-26</t>
        </is>
      </c>
    </row>
    <row r="4">
      <c r="A4" s="9" t="inlineStr">
        <is>
          <t>A</t>
        </is>
      </c>
      <c r="B4" t="inlineStr">
        <is>
          <t>The correlation between date and revenue is strong with a correlation coefficient of 0.8640.</t>
        </is>
      </c>
    </row>
    <row r="5">
      <c r="A5" s="9" t="inlineStr">
        <is>
          <t>B</t>
        </is>
      </c>
      <c r="B5" t="inlineStr">
        <is>
          <t>The correlation between revenue and cost of revenue is strong with a correlation coefficient of 0.8024.</t>
        </is>
      </c>
    </row>
    <row r="6">
      <c r="A6" s="9" t="inlineStr">
        <is>
          <t>C</t>
        </is>
      </c>
      <c r="B6" t="inlineStr">
        <is>
          <t>The correlation between revenue and selling, general &amp; admin is very strong with a correlation coefficient of 0.9985.</t>
        </is>
      </c>
    </row>
    <row r="7">
      <c r="A7" s="9" t="inlineStr">
        <is>
          <t>D</t>
        </is>
      </c>
      <c r="B7" t="inlineStr">
        <is>
          <t>The correlation between revenue and research &amp; development is very strong with a correlation coefficient of 1.0000.</t>
        </is>
      </c>
    </row>
    <row r="8">
      <c r="A8" s="9" t="inlineStr">
        <is>
          <t>E</t>
        </is>
      </c>
      <c r="B8" t="inlineStr">
        <is>
          <t>The correlation between revenue and other operating expenses is very weak with a correlation coefficient of 0.0334.</t>
        </is>
      </c>
    </row>
    <row r="9">
      <c r="A9" s="9" t="inlineStr">
        <is>
          <t>F</t>
        </is>
      </c>
      <c r="B9" t="inlineStr">
        <is>
          <t>The correlation between revenue and preferred dividends is very strong with a correlation coefficient of 1.0000.</t>
        </is>
      </c>
    </row>
    <row r="10">
      <c r="A10" s="9" t="inlineStr">
        <is>
          <t>G</t>
        </is>
      </c>
      <c r="B10" t="inlineStr">
        <is>
          <t>The correlation between revenue and interest expense / income is very weak with a correlation coefficient of 0.1693.</t>
        </is>
      </c>
    </row>
    <row r="11">
      <c r="A11" s="9" t="inlineStr">
        <is>
          <t>H</t>
        </is>
      </c>
      <c r="B11" t="inlineStr">
        <is>
          <t>The correlation between revenue and other expense / income is strong with a correlation coefficient of 0.7523.</t>
        </is>
      </c>
    </row>
    <row r="12">
      <c r="A12" s="9" t="inlineStr">
        <is>
          <t>I</t>
        </is>
      </c>
      <c r="B12" t="inlineStr">
        <is>
          <t>The correlation between operating income and income tax is strong with a correlation coefficient of 0.7941.</t>
        </is>
      </c>
    </row>
    <row r="13">
      <c r="A13" s="9" t="inlineStr">
        <is>
          <t>J</t>
        </is>
      </c>
      <c r="B13" t="inlineStr">
        <is>
          <t>Preferred Dividends are not important in a DCF so we do not attempt to predict them.</t>
        </is>
      </c>
    </row>
    <row r="14">
      <c r="A14" s="9" t="inlineStr">
        <is>
          <t>K</t>
        </is>
      </c>
      <c r="B14" t="inlineStr">
        <is>
          <t>The correlation between revenue and cash &amp; equivalents is very strong with a correlation coefficient of 0.9198.</t>
        </is>
      </c>
    </row>
    <row r="15">
      <c r="A15" s="9" t="inlineStr">
        <is>
          <t>L</t>
        </is>
      </c>
      <c r="B15" t="inlineStr">
        <is>
          <t>The correlation between revenue and short-term investments is very weak with a correlation coefficient of 0.1909.</t>
        </is>
      </c>
    </row>
    <row r="16">
      <c r="A16" s="9" t="inlineStr">
        <is>
          <t>M</t>
        </is>
      </c>
      <c r="B16" t="inlineStr">
        <is>
          <t>The correlation between revenue and receivables is very strong with a correlation coefficient of 0.9451.</t>
        </is>
      </c>
    </row>
    <row r="17">
      <c r="A17" s="9" t="inlineStr">
        <is>
          <t>N</t>
        </is>
      </c>
      <c r="B17" t="inlineStr">
        <is>
          <t>The correlation between revenue and inventory is very strong with a correlation coefficient of 1.0000.</t>
        </is>
      </c>
    </row>
    <row r="18">
      <c r="A18" s="9" t="inlineStr">
        <is>
          <t>O</t>
        </is>
      </c>
      <c r="B18" t="inlineStr">
        <is>
          <t>The correlation between revenue and other current assets is very strong with a correlation coefficient of 0.9395.</t>
        </is>
      </c>
    </row>
    <row r="19">
      <c r="A19" s="9" t="inlineStr">
        <is>
          <t>P</t>
        </is>
      </c>
      <c r="B19" t="inlineStr">
        <is>
          <t>The correlation between revenue and property, plant &amp; equipment is moderate with a correlation coefficient of 0.5563.</t>
        </is>
      </c>
    </row>
    <row r="20">
      <c r="A20" s="9" t="inlineStr">
        <is>
          <t>Q</t>
        </is>
      </c>
      <c r="B20" t="inlineStr">
        <is>
          <t>The correlation between revenue and long-term investments is strong with a correlation coefficient of 0.7221.</t>
        </is>
      </c>
    </row>
    <row r="21">
      <c r="A21" s="9" t="inlineStr">
        <is>
          <t>R</t>
        </is>
      </c>
      <c r="B21" t="inlineStr">
        <is>
          <t>The correlation between revenue and goodwill and intangibles is very weak with a correlation coefficient of 0.1749.</t>
        </is>
      </c>
    </row>
    <row r="22">
      <c r="A22" s="9" t="inlineStr">
        <is>
          <t>S</t>
        </is>
      </c>
      <c r="B22" t="inlineStr">
        <is>
          <t>The correlation between revenue and other long-term assets is strong with a correlation coefficient of 0.8191.</t>
        </is>
      </c>
    </row>
    <row r="23">
      <c r="A23" s="9" t="inlineStr">
        <is>
          <t>T</t>
        </is>
      </c>
      <c r="B23" t="inlineStr">
        <is>
          <t>The correlation between revenue and accounts payable is strong with a correlation coefficient of 0.8690.</t>
        </is>
      </c>
    </row>
    <row r="24">
      <c r="A24" s="9" t="inlineStr">
        <is>
          <t>U</t>
        </is>
      </c>
      <c r="B24" t="inlineStr">
        <is>
          <t>The correlation between revenue and deferred revenue is strong with a correlation coefficient of 0.7933.</t>
        </is>
      </c>
    </row>
    <row r="25">
      <c r="A25" s="9" t="inlineStr">
        <is>
          <t>V</t>
        </is>
      </c>
      <c r="B25" t="inlineStr">
        <is>
          <t>The correlation between revenue and current debt is weak with a correlation coefficient of 0.4528.</t>
        </is>
      </c>
    </row>
    <row r="26">
      <c r="A26" s="9" t="inlineStr">
        <is>
          <t>W</t>
        </is>
      </c>
      <c r="B26" t="inlineStr">
        <is>
          <t>The correlation between revenue and other current liabilities is very strong with a correlation coefficient of 0.9877.</t>
        </is>
      </c>
    </row>
    <row r="27">
      <c r="A27" s="9" t="inlineStr">
        <is>
          <t>X</t>
        </is>
      </c>
      <c r="B27" t="inlineStr">
        <is>
          <t>This is the plug. For more information on plugs visit https://corporatefinanceinstitute.com/resources/questions/model-questions/financial-modeling-plug/</t>
        </is>
      </c>
    </row>
    <row r="28">
      <c r="A28" s="9" t="inlineStr">
        <is>
          <t>Y</t>
        </is>
      </c>
      <c r="B28" t="inlineStr">
        <is>
          <t>The correlation between revenue and other long-term liabilities is very strong with a correlation coefficient of 0.9312.</t>
        </is>
      </c>
    </row>
    <row r="29">
      <c r="A29" s="9" t="inlineStr">
        <is>
          <t>Z</t>
        </is>
      </c>
      <c r="B29" t="inlineStr">
        <is>
          <t>The correlation between revenue and common stock is strong with a correlation coefficient of 0.8859.</t>
        </is>
      </c>
    </row>
    <row r="30">
      <c r="A30" s="9" t="inlineStr">
        <is>
          <t>AA</t>
        </is>
      </c>
      <c r="B30" t="inlineStr">
        <is>
          <t>The correlation between revenue and comprehensive income is strong with a correlation coefficient of 0.7382.</t>
        </is>
      </c>
    </row>
    <row r="31">
      <c r="A31" s="9" t="inlineStr">
        <is>
          <t>AB</t>
        </is>
      </c>
      <c r="B31" t="inlineStr">
        <is>
          <t>Pulled from US Treasurey.</t>
        </is>
      </c>
    </row>
    <row r="32">
      <c r="A32" s="9" t="inlineStr">
        <is>
          <t>AC</t>
        </is>
      </c>
      <c r="B32" t="inlineStr">
        <is>
          <t>Average return of the S&amp;P 500 is 8% [Investopedia]</t>
        </is>
      </c>
    </row>
    <row r="33">
      <c r="A33" s="9" t="inlineStr">
        <is>
          <t>AD</t>
        </is>
      </c>
      <c r="B33" t="inlineStr">
        <is>
          <t>Beta from yahoo finance</t>
        </is>
      </c>
    </row>
    <row r="34">
      <c r="A34" s="9" t="inlineStr">
        <is>
          <t>AE</t>
        </is>
      </c>
      <c r="B34" t="inlineStr">
        <is>
          <t>Calculated using the Fama and French Three-Factor model. For moreinformation visit https://www.investopedia.com/terms/f/famaandfrenchthreefactormodel.asp.</t>
        </is>
      </c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47"/>
  <sheetViews>
    <sheetView workbookViewId="0">
      <selection activeCell="A1" sqref="A1"/>
    </sheetView>
  </sheetViews>
  <sheetFormatPr baseColWidth="8" defaultRowHeight="15"/>
  <cols>
    <col width="27" customWidth="1" min="1" max="1"/>
  </cols>
  <sheetData>
    <row r="1">
      <c r="A1" s="1" t="inlineStr">
        <is>
          <t>OpenBB Terminal Analysis: HSII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HSII generated on 2022-10-26</t>
        </is>
      </c>
    </row>
    <row r="4">
      <c r="B4" t="inlineStr">
        <is>
          <t>Sector:</t>
        </is>
      </c>
      <c r="C4" t="inlineStr">
        <is>
          <t>Industrials</t>
        </is>
      </c>
    </row>
    <row r="6">
      <c r="A6" s="17" t="inlineStr">
        <is>
          <t>HSII</t>
        </is>
      </c>
    </row>
    <row r="7">
      <c r="A7" s="18" t="inlineStr">
        <is>
          <t>Liquidity Ratios</t>
        </is>
      </c>
      <c r="B7" s="5" t="n">
        <v>2013</v>
      </c>
      <c r="C7" s="5" t="n">
        <v>2014</v>
      </c>
      <c r="D7" s="5" t="n">
        <v>2015</v>
      </c>
      <c r="E7" s="5" t="n">
        <v>2016</v>
      </c>
      <c r="F7" s="5" t="n">
        <v>2017</v>
      </c>
      <c r="G7" s="5" t="n">
        <v>2018</v>
      </c>
      <c r="H7" s="5" t="n">
        <v>2019</v>
      </c>
      <c r="I7" s="5" t="n">
        <v>2020</v>
      </c>
      <c r="J7" s="5" t="n">
        <v>2021</v>
      </c>
    </row>
    <row r="8">
      <c r="A8" t="inlineStr">
        <is>
          <t>Current Ratio</t>
        </is>
      </c>
      <c r="B8" t="n">
        <v>1.654075886000341</v>
      </c>
      <c r="C8" t="n">
        <v>1.545980082584406</v>
      </c>
      <c r="D8" t="n">
        <v>1.346641677200017</v>
      </c>
      <c r="E8" t="n">
        <v>1.352871843691917</v>
      </c>
      <c r="F8" t="n">
        <v>1.293464765416306</v>
      </c>
      <c r="G8" t="n">
        <v>1.413607148455871</v>
      </c>
      <c r="H8" t="n">
        <v>1.431864249724909</v>
      </c>
      <c r="I8" t="n">
        <v>1.485325540472599</v>
      </c>
      <c r="J8" t="n">
        <v>1.394060109596214</v>
      </c>
    </row>
    <row r="9">
      <c r="A9" t="inlineStr">
        <is>
          <t>Quick Ratio</t>
        </is>
      </c>
      <c r="B9" t="n">
        <v>1.481028499914671</v>
      </c>
      <c r="C9" t="n">
        <v>1.390332766577605</v>
      </c>
      <c r="D9" t="n">
        <v>1.161617922677941</v>
      </c>
      <c r="E9" t="n">
        <v>1.170497302688245</v>
      </c>
      <c r="F9" t="n">
        <v>1.152150193761992</v>
      </c>
      <c r="G9" t="n">
        <v>1.238093745101113</v>
      </c>
      <c r="H9" t="n">
        <v>1.27998494237563</v>
      </c>
      <c r="I9" t="n">
        <v>1.334181749622926</v>
      </c>
      <c r="J9" t="n">
        <v>1.269857300491874</v>
      </c>
    </row>
    <row r="11">
      <c r="A11" s="18" t="inlineStr">
        <is>
          <t>Activity Ratios</t>
        </is>
      </c>
    </row>
    <row r="12">
      <c r="A12" t="inlineStr">
        <is>
          <t>AR Turnover</t>
        </is>
      </c>
      <c r="B12" t="n">
        <v>6.089637272899918</v>
      </c>
      <c r="C12" t="n">
        <v>6.986659406479718</v>
      </c>
      <c r="D12" t="n">
        <v>7.593795443528841</v>
      </c>
      <c r="E12" t="n">
        <v>7.100856720827179</v>
      </c>
      <c r="F12" t="n">
        <v>6.671113658867059</v>
      </c>
      <c r="G12" t="n">
        <v>6.88562336203669</v>
      </c>
      <c r="H12" t="n">
        <v>6.474614080485411</v>
      </c>
      <c r="I12" t="n">
        <v>6.380474452554744</v>
      </c>
      <c r="J12" t="n">
        <v>9.090638662279714</v>
      </c>
    </row>
    <row r="13">
      <c r="A13" t="inlineStr">
        <is>
          <t>Days Sales in AR</t>
        </is>
      </c>
      <c r="B13" t="n">
        <v>59.62296513441027</v>
      </c>
      <c r="C13" t="n">
        <v>48.60835086898916</v>
      </c>
      <c r="D13" t="n">
        <v>50.63175940617535</v>
      </c>
      <c r="E13" t="n">
        <v>56.60473282188681</v>
      </c>
      <c r="F13" t="n">
        <v>56.28456707183702</v>
      </c>
      <c r="G13" t="n">
        <v>57.04768507190823</v>
      </c>
      <c r="H13" t="n">
        <v>54.91021347555849</v>
      </c>
      <c r="I13" t="n">
        <v>51.1047555492</v>
      </c>
      <c r="J13" t="n">
        <v>48.40872807321983</v>
      </c>
    </row>
    <row r="14">
      <c r="A14" t="inlineStr">
        <is>
          <t>Inventory Turnover</t>
        </is>
      </c>
      <c r="B14" t="inlineStr">
        <is>
          <t>N/A</t>
        </is>
      </c>
      <c r="C14" t="inlineStr">
        <is>
          <t>N/A</t>
        </is>
      </c>
      <c r="D14" t="inlineStr">
        <is>
          <t>N/A</t>
        </is>
      </c>
      <c r="E14" t="inlineStr">
        <is>
          <t>N/A</t>
        </is>
      </c>
      <c r="F14" t="inlineStr">
        <is>
          <t>N/A</t>
        </is>
      </c>
      <c r="G14" t="inlineStr">
        <is>
          <t>N/A</t>
        </is>
      </c>
      <c r="H14" t="inlineStr">
        <is>
          <t>N/A</t>
        </is>
      </c>
      <c r="I14" t="inlineStr">
        <is>
          <t>N/A</t>
        </is>
      </c>
      <c r="J14" t="inlineStr">
        <is>
          <t>N/A</t>
        </is>
      </c>
    </row>
    <row r="15">
      <c r="A15" t="inlineStr">
        <is>
          <t>Days in Inventory</t>
        </is>
      </c>
    </row>
    <row r="16">
      <c r="A16" t="inlineStr">
        <is>
          <t>Average Payable Turnover</t>
        </is>
      </c>
      <c r="B16" t="n">
        <v>2.310030395136778</v>
      </c>
      <c r="C16" t="n">
        <v>2.853915662650602</v>
      </c>
      <c r="D16" t="n">
        <v>2.950171821305842</v>
      </c>
      <c r="E16" t="n">
        <v>2.626950354609929</v>
      </c>
      <c r="F16" t="n">
        <v>2.100168823860439</v>
      </c>
      <c r="G16" t="n">
        <v>2.067403896787783</v>
      </c>
      <c r="H16" t="n">
        <v>2.591011235955056</v>
      </c>
      <c r="I16" t="n">
        <v>1.394148020654045</v>
      </c>
      <c r="J16" t="n">
        <v>3.994514912581419</v>
      </c>
    </row>
    <row r="17">
      <c r="A17" t="inlineStr">
        <is>
          <t>Days of Payables Outstanding</t>
        </is>
      </c>
      <c r="B17" t="n">
        <v>149.65</v>
      </c>
      <c r="C17" t="n">
        <v>105.7440633245383</v>
      </c>
      <c r="D17" t="n">
        <v>130.7367501456028</v>
      </c>
      <c r="E17" t="n">
        <v>156.6819654427646</v>
      </c>
      <c r="F17" t="n">
        <v>192.0846730975348</v>
      </c>
      <c r="G17" t="n">
        <v>170.5068772287315</v>
      </c>
      <c r="H17" t="n">
        <v>136.5980052038161</v>
      </c>
      <c r="I17" t="n">
        <v>264.3621399176955</v>
      </c>
      <c r="J17" t="n">
        <v>127.6184346035016</v>
      </c>
    </row>
    <row r="18">
      <c r="A18" t="inlineStr">
        <is>
          <t>Cash Conversion Cycle</t>
        </is>
      </c>
      <c r="B18" t="n">
        <v>-90.02703486558974</v>
      </c>
      <c r="C18" t="n">
        <v>-57.1357124555491</v>
      </c>
      <c r="D18" t="n">
        <v>-80.10499073942745</v>
      </c>
      <c r="E18" t="n">
        <v>-100.0772326208778</v>
      </c>
      <c r="F18" t="n">
        <v>-135.8001060256978</v>
      </c>
      <c r="G18" t="n">
        <v>-113.4591921568233</v>
      </c>
      <c r="H18" t="n">
        <v>-81.68779172825765</v>
      </c>
      <c r="I18" t="n">
        <v>-213.2573843684955</v>
      </c>
      <c r="J18" t="n">
        <v>-79.20970653028172</v>
      </c>
    </row>
    <row r="19">
      <c r="A19" t="inlineStr">
        <is>
          <t>Asset Turnover</t>
        </is>
      </c>
      <c r="B19" t="n">
        <v>0.9177359498573759</v>
      </c>
      <c r="C19" t="n">
        <v>0.9149967909862368</v>
      </c>
      <c r="D19" t="n">
        <v>0.9608179858762506</v>
      </c>
      <c r="E19" t="n">
        <v>1.04123997158254</v>
      </c>
      <c r="F19" t="n">
        <v>1.095336698896209</v>
      </c>
      <c r="G19" t="n">
        <v>1.1424799857124</v>
      </c>
      <c r="H19" t="n">
        <v>0.9394225789746246</v>
      </c>
      <c r="I19" t="n">
        <v>0.7712962168654027</v>
      </c>
      <c r="J19" t="n">
        <v>1.064567377982804</v>
      </c>
    </row>
    <row r="21">
      <c r="A21" s="18" t="inlineStr">
        <is>
          <t>Profitability Ratios</t>
        </is>
      </c>
    </row>
    <row r="22">
      <c r="A22" t="inlineStr">
        <is>
          <t>Profit Margin</t>
        </is>
      </c>
      <c r="B22" t="n">
        <v>0.01320193767022183</v>
      </c>
      <c r="C22" t="n">
        <v>0.0132491621853324</v>
      </c>
      <c r="D22" t="n">
        <v>0.03124145100399409</v>
      </c>
      <c r="E22" t="n">
        <v>0.02564443926711155</v>
      </c>
      <c r="F22" t="n">
        <v>-0.07599287566790613</v>
      </c>
      <c r="G22" t="n">
        <v>0.06701465350841421</v>
      </c>
      <c r="H22" t="n">
        <v>0.06459392786758726</v>
      </c>
      <c r="I22" t="n">
        <v>-0.05991705991705992</v>
      </c>
      <c r="J22" t="n">
        <v>0.07196049461064781</v>
      </c>
    </row>
    <row r="23">
      <c r="A23" t="inlineStr">
        <is>
          <t>Return on Assets</t>
        </is>
      </c>
      <c r="B23" t="n">
        <v>0.08039501171108437</v>
      </c>
      <c r="C23" t="n">
        <v>0.09256738361012797</v>
      </c>
      <c r="D23" t="n">
        <v>0.2372411882833599</v>
      </c>
      <c r="E23" t="n">
        <v>0.1820974889217134</v>
      </c>
      <c r="F23" t="n">
        <v>-0.5069571108447548</v>
      </c>
      <c r="G23" t="n">
        <v>0.4614376637963309</v>
      </c>
      <c r="H23" t="n">
        <v>0.4182207548853395</v>
      </c>
      <c r="I23" t="n">
        <v>-0.3822992700729927</v>
      </c>
      <c r="J23" t="n">
        <v>0.6541668544643259</v>
      </c>
    </row>
    <row r="24">
      <c r="A24" t="inlineStr">
        <is>
          <t>Return on Equity</t>
        </is>
      </c>
      <c r="B24" t="n">
        <v>0.02559348675990488</v>
      </c>
      <c r="C24" t="n">
        <v>0.02761253121637261</v>
      </c>
      <c r="D24" t="n">
        <v>0.06859408160813678</v>
      </c>
      <c r="E24" t="n">
        <v>0.06003233409298973</v>
      </c>
      <c r="F24" t="n">
        <v>-0.2064078081901125</v>
      </c>
      <c r="G24" t="n">
        <v>0.2054723154187592</v>
      </c>
      <c r="H24" t="n">
        <v>0.1626639827861456</v>
      </c>
      <c r="I24" t="n">
        <v>-0.1307740324594257</v>
      </c>
      <c r="J24" t="n">
        <v>0.2404492892879626</v>
      </c>
    </row>
    <row r="25">
      <c r="A25" t="inlineStr">
        <is>
          <t>Return on Sales</t>
        </is>
      </c>
      <c r="B25" t="n">
        <v>0.02821264475352918</v>
      </c>
      <c r="C25" t="n">
        <v>0.04783337230145741</v>
      </c>
      <c r="D25" t="n">
        <v>0.0577592967481899</v>
      </c>
      <c r="E25" t="n">
        <v>0.06243863473731508</v>
      </c>
      <c r="F25" t="n">
        <v>-0.04657375871012093</v>
      </c>
      <c r="G25" t="n">
        <v>0.09428268493597586</v>
      </c>
      <c r="H25" t="n">
        <v>0.09152299444605227</v>
      </c>
      <c r="I25" t="n">
        <v>-0.050208939097828</v>
      </c>
      <c r="J25" t="n">
        <v>0.1048419883586026</v>
      </c>
    </row>
    <row r="26">
      <c r="A26" t="inlineStr">
        <is>
          <t>Gross Margin</t>
        </is>
      </c>
      <c r="B26" t="n">
        <v>0.9604981392544544</v>
      </c>
      <c r="C26" t="n">
        <v>0.9630777024394046</v>
      </c>
      <c r="D26" t="n">
        <v>0.9686855975634222</v>
      </c>
      <c r="E26" t="n">
        <v>0.9691800768833936</v>
      </c>
      <c r="F26" t="n">
        <v>0.9708464831422055</v>
      </c>
      <c r="G26" t="n">
        <v>0.9733164777206862</v>
      </c>
      <c r="H26" t="n">
        <v>0.968219842615179</v>
      </c>
      <c r="I26" t="n">
        <v>0.9806949806949807</v>
      </c>
      <c r="J26" t="n">
        <v>0.9422293176792567</v>
      </c>
    </row>
    <row r="27">
      <c r="A27" t="inlineStr">
        <is>
          <t>Operating Cash Flow Ratio</t>
        </is>
      </c>
      <c r="B27" t="n">
        <v>0.2504693099721259</v>
      </c>
      <c r="C27" t="n">
        <v>0.2757347583191644</v>
      </c>
      <c r="D27" t="n">
        <v>0.2509697947086257</v>
      </c>
      <c r="E27" t="n">
        <v>0.09936987170769301</v>
      </c>
      <c r="F27" t="n">
        <v>0.2519658376914105</v>
      </c>
      <c r="G27" t="n">
        <v>0.3226211004859696</v>
      </c>
      <c r="H27" t="n">
        <v>0.2277465685990618</v>
      </c>
      <c r="I27" t="n">
        <v>0.07337229763700352</v>
      </c>
      <c r="J27" t="n">
        <v>0.5075838336232208</v>
      </c>
    </row>
    <row r="29">
      <c r="A29" s="18" t="inlineStr">
        <is>
          <t>Coverage Ratios</t>
        </is>
      </c>
    </row>
    <row r="30">
      <c r="A30" t="inlineStr">
        <is>
          <t>Debt-to-Equity</t>
        </is>
      </c>
      <c r="B30" t="n">
        <v>1.231895751805382</v>
      </c>
      <c r="C30" t="n">
        <v>1.324123273113709</v>
      </c>
      <c r="D30" t="n">
        <v>1.247723704866562</v>
      </c>
      <c r="E30" t="n">
        <v>1.248733516377277</v>
      </c>
      <c r="F30" t="n">
        <v>1.760613041229843</v>
      </c>
      <c r="G30" t="n">
        <v>1.622510854918401</v>
      </c>
      <c r="H30" t="n">
        <v>1.730913561076604</v>
      </c>
      <c r="I30" t="n">
        <v>1.94398355754858</v>
      </c>
      <c r="J30" t="n">
        <v>2.293851556454973</v>
      </c>
    </row>
    <row r="31">
      <c r="A31" t="inlineStr">
        <is>
          <t>Total Debt Ratio</t>
        </is>
      </c>
      <c r="B31" t="n">
        <v>0.5519503994794115</v>
      </c>
      <c r="C31" t="n">
        <v>0.5697302240512117</v>
      </c>
      <c r="D31" t="n">
        <v>0.555105461656656</v>
      </c>
      <c r="E31" t="n">
        <v>0.55530524505589</v>
      </c>
      <c r="F31" t="n">
        <v>0.6377724795640326</v>
      </c>
      <c r="G31" t="n">
        <v>0.6186860397071208</v>
      </c>
      <c r="H31" t="n">
        <v>0.6338296788561545</v>
      </c>
      <c r="I31" t="n">
        <v>0.6603241898427287</v>
      </c>
      <c r="J31" t="n">
        <v>0.6964040477050958</v>
      </c>
    </row>
    <row r="32">
      <c r="A32" t="inlineStr">
        <is>
          <t>Equity Multiplier</t>
        </is>
      </c>
      <c r="B32" t="n">
        <v>2.231895751805382</v>
      </c>
      <c r="C32" t="n">
        <v>2.324123273113709</v>
      </c>
      <c r="D32" t="n">
        <v>2.247723704866562</v>
      </c>
      <c r="E32" t="n">
        <v>2.248733516377277</v>
      </c>
      <c r="F32" t="n">
        <v>2.760566028865592</v>
      </c>
      <c r="G32" t="n">
        <v>2.622510854918401</v>
      </c>
      <c r="H32" t="n">
        <v>2.730881211180124</v>
      </c>
      <c r="I32" t="n">
        <v>2.94398355754858</v>
      </c>
      <c r="J32" t="n">
        <v>3.293851556454973</v>
      </c>
    </row>
    <row r="33">
      <c r="A33" t="inlineStr">
        <is>
          <t>Times Interest Earned</t>
        </is>
      </c>
      <c r="B33" t="n">
        <v>75.3888888888889</v>
      </c>
      <c r="C33" t="n">
        <v>68.19444444444444</v>
      </c>
      <c r="D33" t="n">
        <v>263.9166666666667</v>
      </c>
      <c r="E33" t="n">
        <v>-156.3333333333333</v>
      </c>
      <c r="F33" t="n">
        <v>76.43589743589745</v>
      </c>
      <c r="G33" t="n">
        <v>-60.8421052631579</v>
      </c>
      <c r="H33" t="n">
        <v>-23.05902777777778</v>
      </c>
      <c r="I33" t="n">
        <v>158</v>
      </c>
      <c r="J33" t="n">
        <v>-352.4333333333333</v>
      </c>
    </row>
    <row r="35">
      <c r="A35" s="18" t="inlineStr">
        <is>
          <t>Investor Ratios</t>
        </is>
      </c>
    </row>
    <row r="36">
      <c r="A36" t="inlineStr">
        <is>
          <t>Earnings Per Share</t>
        </is>
      </c>
      <c r="B36" t="n">
        <v>0.3217258692931657</v>
      </c>
      <c r="C36" t="n">
        <v>0.3445253403454373</v>
      </c>
      <c r="D36" t="n">
        <v>0.8678998647231384</v>
      </c>
      <c r="E36" t="n">
        <v>0.7807552198122337</v>
      </c>
      <c r="F36" t="n">
        <v>-2.464369493294422</v>
      </c>
      <c r="G36" t="n">
        <v>2.49780871750442</v>
      </c>
      <c r="H36" t="n">
        <v>2.374691573822154</v>
      </c>
      <c r="I36" t="n">
        <v>-1.910595674180359</v>
      </c>
      <c r="J36" t="n">
        <v>3.676794698362998</v>
      </c>
    </row>
    <row r="37">
      <c r="A37" t="inlineStr">
        <is>
          <t>Price Earnings Ratio</t>
        </is>
      </c>
      <c r="B37" t="n">
        <v>84.73051937007874</v>
      </c>
      <c r="C37" t="n">
        <v>79.12335264705882</v>
      </c>
      <c r="D37" t="n">
        <v>31.4091534150613</v>
      </c>
      <c r="E37" t="n">
        <v>34.91491226476314</v>
      </c>
      <c r="F37" t="n">
        <v>-11.06165291940789</v>
      </c>
      <c r="G37" t="n">
        <v>10.91356588235294</v>
      </c>
      <c r="H37" t="n">
        <v>11.47938549178579</v>
      </c>
      <c r="I37" t="n">
        <v>-14.2678015910899</v>
      </c>
      <c r="J37" t="n">
        <v>7.414066391070691</v>
      </c>
    </row>
    <row r="41">
      <c r="A41" s="17" t="inlineStr">
        <is>
          <t>BBSI</t>
        </is>
      </c>
    </row>
    <row r="42">
      <c r="A42" s="18" t="inlineStr">
        <is>
          <t>Liquidity Ratios</t>
        </is>
      </c>
      <c r="B42" s="5" t="n">
        <v>2013</v>
      </c>
      <c r="C42" s="5" t="n">
        <v>2014</v>
      </c>
      <c r="D42" s="5" t="n">
        <v>2015</v>
      </c>
      <c r="E42" s="5" t="n">
        <v>2016</v>
      </c>
      <c r="F42" s="5" t="n">
        <v>2017</v>
      </c>
      <c r="G42" s="5" t="n">
        <v>2018</v>
      </c>
      <c r="H42" s="5" t="n">
        <v>2019</v>
      </c>
      <c r="I42" s="5" t="n">
        <v>2020</v>
      </c>
      <c r="J42" s="5" t="n">
        <v>2021</v>
      </c>
    </row>
    <row r="43">
      <c r="A43" t="inlineStr">
        <is>
          <t>Current Ratio</t>
        </is>
      </c>
      <c r="B43" t="n">
        <v>1.439915335245118</v>
      </c>
      <c r="C43" t="n">
        <v>0.8113626276076342</v>
      </c>
      <c r="D43" t="n">
        <v>0.956274485024643</v>
      </c>
      <c r="E43" t="n">
        <v>0.8554295682511992</v>
      </c>
      <c r="F43" t="n">
        <v>0.9564947557872526</v>
      </c>
      <c r="G43" t="n">
        <v>0.98448307522801</v>
      </c>
      <c r="H43" t="n">
        <v>1.238892786156904</v>
      </c>
      <c r="I43" t="n">
        <v>1.403385631709331</v>
      </c>
      <c r="J43" t="n">
        <v>1.289537095751427</v>
      </c>
    </row>
    <row r="44">
      <c r="A44" t="inlineStr">
        <is>
          <t>Quick Ratio</t>
        </is>
      </c>
      <c r="B44" t="n">
        <v>1.358254813600983</v>
      </c>
      <c r="C44" t="n">
        <v>0.6397248113626276</v>
      </c>
      <c r="D44" t="n">
        <v>1.641897299802014</v>
      </c>
      <c r="E44" t="n">
        <v>1.759667102776566</v>
      </c>
      <c r="F44" t="n">
        <v>1.837305281449761</v>
      </c>
      <c r="G44" t="n">
        <v>2.007590132827325</v>
      </c>
      <c r="H44" t="n">
        <v>2.148135157254765</v>
      </c>
      <c r="I44" t="n">
        <v>2.214388934764658</v>
      </c>
      <c r="J44" t="n">
        <v>1.972352568167407</v>
      </c>
    </row>
    <row r="46">
      <c r="A46" s="18" t="inlineStr">
        <is>
          <t>Activity Ratios</t>
        </is>
      </c>
    </row>
    <row r="47">
      <c r="A47" t="inlineStr">
        <is>
          <t>AR Turnover</t>
        </is>
      </c>
      <c r="B47" t="n">
        <v>7.183064677947964</v>
      </c>
      <c r="C47" t="n">
        <v>6.761874402295187</v>
      </c>
      <c r="D47" t="n">
        <v>7.670739283495548</v>
      </c>
      <c r="E47" t="n">
        <v>7.747016266531497</v>
      </c>
      <c r="F47" t="n">
        <v>6.995743710572319</v>
      </c>
      <c r="G47" t="n">
        <v>6.526746687018664</v>
      </c>
      <c r="H47" t="n">
        <v>5.979883233912934</v>
      </c>
      <c r="I47" t="n">
        <v>6.245400077994825</v>
      </c>
      <c r="J47" t="n">
        <v>6.966450295383268</v>
      </c>
    </row>
    <row r="48">
      <c r="A48" t="inlineStr">
        <is>
          <t>Days Sales in AR</t>
        </is>
      </c>
      <c r="B48" t="n">
        <v>58.17894854461142</v>
      </c>
      <c r="C48" t="n">
        <v>58.86597209126909</v>
      </c>
      <c r="D48" t="n">
        <v>44.60268074078073</v>
      </c>
      <c r="E48" t="n">
        <v>54.9199966690063</v>
      </c>
      <c r="F48" t="n">
        <v>54.19304020946731</v>
      </c>
      <c r="G48" t="n">
        <v>58.82215371531838</v>
      </c>
      <c r="H48" t="n">
        <v>63.35431015270984</v>
      </c>
      <c r="I48" t="n">
        <v>49.10895529166005</v>
      </c>
      <c r="J48" t="n">
        <v>59.50160704377232</v>
      </c>
    </row>
    <row r="49">
      <c r="A49" t="inlineStr">
        <is>
          <t>Inventory Turnover</t>
        </is>
      </c>
      <c r="B49" t="inlineStr">
        <is>
          <t>N/A</t>
        </is>
      </c>
      <c r="C49" t="inlineStr">
        <is>
          <t>N/A</t>
        </is>
      </c>
      <c r="D49" t="inlineStr">
        <is>
          <t>N/A</t>
        </is>
      </c>
      <c r="E49" t="inlineStr">
        <is>
          <t>N/A</t>
        </is>
      </c>
      <c r="F49" t="inlineStr">
        <is>
          <t>N/A</t>
        </is>
      </c>
      <c r="G49" t="inlineStr">
        <is>
          <t>N/A</t>
        </is>
      </c>
      <c r="H49" t="inlineStr">
        <is>
          <t>N/A</t>
        </is>
      </c>
      <c r="I49" t="inlineStr">
        <is>
          <t>N/A</t>
        </is>
      </c>
      <c r="J49" t="inlineStr">
        <is>
          <t>N/A</t>
        </is>
      </c>
    </row>
    <row r="50">
      <c r="A50" t="inlineStr">
        <is>
          <t>Days in Inventory</t>
        </is>
      </c>
    </row>
    <row r="51">
      <c r="A51" t="inlineStr">
        <is>
          <t>Average Payable Turnover</t>
        </is>
      </c>
      <c r="B51" t="n">
        <v>173.1314285714286</v>
      </c>
      <c r="C51" t="n">
        <v>201.9932998324958</v>
      </c>
      <c r="D51" t="n">
        <v>205.8552188552189</v>
      </c>
      <c r="E51" t="n">
        <v>170.3553921568627</v>
      </c>
      <c r="F51" t="n">
        <v>150.7220573689416</v>
      </c>
      <c r="G51" t="n">
        <v>158.5762355415352</v>
      </c>
      <c r="H51" t="n">
        <v>142.1219748305905</v>
      </c>
      <c r="I51" t="n">
        <v>129.9664804469274</v>
      </c>
      <c r="J51" t="n">
        <v>162.4805194805195</v>
      </c>
    </row>
    <row r="52">
      <c r="A52" t="inlineStr">
        <is>
          <t>Days of Payables Outstanding</t>
        </is>
      </c>
      <c r="B52" t="n">
        <v>2.61018329042621</v>
      </c>
      <c r="C52" t="n">
        <v>1.646571025789867</v>
      </c>
      <c r="D52" t="n">
        <v>1.922340895336855</v>
      </c>
      <c r="E52" t="n">
        <v>2.594201855981585</v>
      </c>
      <c r="F52" t="n">
        <v>2.47676860480378</v>
      </c>
      <c r="G52" t="n">
        <v>2.100844793973714</v>
      </c>
      <c r="H52" t="n">
        <v>2.978435005312918</v>
      </c>
      <c r="I52" t="n">
        <v>2.484167239798258</v>
      </c>
      <c r="J52" t="n">
        <v>2.183212106679456</v>
      </c>
    </row>
    <row r="53">
      <c r="A53" t="inlineStr">
        <is>
          <t>Cash Conversion Cycle</t>
        </is>
      </c>
      <c r="B53" t="n">
        <v>55.56876525418521</v>
      </c>
      <c r="C53" t="n">
        <v>57.21940106547923</v>
      </c>
      <c r="D53" t="n">
        <v>42.68033984544388</v>
      </c>
      <c r="E53" t="n">
        <v>52.32579481302471</v>
      </c>
      <c r="F53" t="n">
        <v>51.71627160466353</v>
      </c>
      <c r="G53" t="n">
        <v>56.72130892134467</v>
      </c>
      <c r="H53" t="n">
        <v>60.37587514739692</v>
      </c>
      <c r="I53" t="n">
        <v>46.62478805186178</v>
      </c>
      <c r="J53" t="n">
        <v>57.31839493709287</v>
      </c>
    </row>
    <row r="54">
      <c r="A54" t="inlineStr">
        <is>
          <t>Asset Turnover</t>
        </is>
      </c>
      <c r="B54" t="n">
        <v>1.980781290346379</v>
      </c>
      <c r="C54" t="n">
        <v>1.66212192446325</v>
      </c>
      <c r="D54" t="n">
        <v>1.56101055648033</v>
      </c>
      <c r="E54" t="n">
        <v>1.558567495156072</v>
      </c>
      <c r="F54" t="n">
        <v>1.455938879134437</v>
      </c>
      <c r="G54" t="n">
        <v>1.307817431077869</v>
      </c>
      <c r="H54" t="n">
        <v>1.165489604333898</v>
      </c>
      <c r="I54" t="n">
        <v>1.076876054478324</v>
      </c>
      <c r="J54" t="n">
        <v>1.255233589591957</v>
      </c>
    </row>
    <row r="56">
      <c r="A56" s="18" t="inlineStr">
        <is>
          <t>Profitability Ratios</t>
        </is>
      </c>
    </row>
    <row r="57">
      <c r="A57" t="inlineStr">
        <is>
          <t>Profit Margin</t>
        </is>
      </c>
      <c r="B57" t="n">
        <v>0.02918226344116058</v>
      </c>
      <c r="C57" t="n">
        <v>-0.04015022942988246</v>
      </c>
      <c r="D57" t="n">
        <v>0.0344068894768101</v>
      </c>
      <c r="E57" t="n">
        <v>0.02236524345995075</v>
      </c>
      <c r="F57" t="n">
        <v>0.02734591440956944</v>
      </c>
      <c r="G57" t="n">
        <v>0.04045923248644626</v>
      </c>
      <c r="H57" t="n">
        <v>0.05124640511084463</v>
      </c>
      <c r="I57" t="n">
        <v>0.03833927476669467</v>
      </c>
      <c r="J57" t="n">
        <v>0.03986724876200048</v>
      </c>
    </row>
    <row r="58">
      <c r="A58" t="inlineStr">
        <is>
          <t>Return on Assets</t>
        </is>
      </c>
      <c r="B58" t="n">
        <v>0.2096180857467728</v>
      </c>
      <c r="C58" t="n">
        <v>-0.2714908086282011</v>
      </c>
      <c r="D58" t="n">
        <v>0.2639262787326568</v>
      </c>
      <c r="E58" t="n">
        <v>0.1732639048891756</v>
      </c>
      <c r="F58" t="n">
        <v>0.1913050087405944</v>
      </c>
      <c r="G58" t="n">
        <v>0.2640671615902311</v>
      </c>
      <c r="H58" t="n">
        <v>0.3064475187206498</v>
      </c>
      <c r="I58" t="n">
        <v>0.2394441096181799</v>
      </c>
      <c r="J58" t="n">
        <v>0.2777332069141565</v>
      </c>
    </row>
    <row r="59">
      <c r="A59" t="inlineStr">
        <is>
          <t>Return on Equity</t>
        </is>
      </c>
      <c r="B59" t="n">
        <v>0.247844998022934</v>
      </c>
      <c r="C59" t="n">
        <v>-0.4849577678656164</v>
      </c>
      <c r="D59" t="n">
        <v>0.5834954789973674</v>
      </c>
      <c r="E59" t="n">
        <v>0.3026400515132003</v>
      </c>
      <c r="F59" t="n">
        <v>0.3175624526873581</v>
      </c>
      <c r="G59" t="n">
        <v>0.3661904074662048</v>
      </c>
      <c r="H59" t="n">
        <v>0.332072617246596</v>
      </c>
      <c r="I59" t="n">
        <v>0.1825208085612366</v>
      </c>
      <c r="J59" t="n">
        <v>0.1872311134056101</v>
      </c>
    </row>
    <row r="60">
      <c r="A60" t="inlineStr">
        <is>
          <t>Return on Sales</t>
        </is>
      </c>
      <c r="B60" t="n">
        <v>0.04013259586196621</v>
      </c>
      <c r="C60" t="n">
        <v>-0.06675466716952669</v>
      </c>
      <c r="D60" t="n">
        <v>0.05009178770044814</v>
      </c>
      <c r="E60" t="n">
        <v>0.03140651209269679</v>
      </c>
      <c r="F60" t="n">
        <v>0.03768890627206849</v>
      </c>
      <c r="G60" t="n">
        <v>0.04870840863186988</v>
      </c>
      <c r="H60" t="n">
        <v>0.06678269359340344</v>
      </c>
      <c r="I60" t="n">
        <v>0.04977180354669512</v>
      </c>
      <c r="J60" t="n">
        <v>0.05342504475643079</v>
      </c>
    </row>
    <row r="61">
      <c r="A61" t="inlineStr">
        <is>
          <t>Gross Margin</t>
        </is>
      </c>
      <c r="B61" t="n">
        <v>0.1536398681490586</v>
      </c>
      <c r="C61" t="n">
        <v>0.05250172858130613</v>
      </c>
      <c r="D61" t="n">
        <v>0.1747340856325253</v>
      </c>
      <c r="E61" t="n">
        <v>0.1731402943170869</v>
      </c>
      <c r="F61" t="n">
        <v>0.1722347163825603</v>
      </c>
      <c r="G61" t="n">
        <v>0.1984373339002871</v>
      </c>
      <c r="H61" t="n">
        <v>0.2209994587768357</v>
      </c>
      <c r="I61" t="n">
        <v>0.207647419450058</v>
      </c>
      <c r="J61" t="n">
        <v>0.2141084833066365</v>
      </c>
    </row>
    <row r="62">
      <c r="A62" t="inlineStr">
        <is>
          <t>Operating Cash Flow Ratio</t>
        </is>
      </c>
      <c r="B62" t="n">
        <v>0.4793117574764441</v>
      </c>
      <c r="C62" t="n">
        <v>0.3089214380825566</v>
      </c>
      <c r="D62" t="n">
        <v>0.4239015965289187</v>
      </c>
      <c r="E62" t="n">
        <v>0.2918665503706934</v>
      </c>
      <c r="F62" t="n">
        <v>0.3502141128281512</v>
      </c>
      <c r="G62" t="n">
        <v>0.2135643018914121</v>
      </c>
      <c r="H62" t="n">
        <v>0.2254764410148486</v>
      </c>
      <c r="I62" t="n">
        <v>-0.09606385906963942</v>
      </c>
      <c r="J62" t="n">
        <v>-0.04901712111604312</v>
      </c>
    </row>
    <row r="64">
      <c r="A64" s="18" t="inlineStr">
        <is>
          <t>Coverage Ratios</t>
        </is>
      </c>
    </row>
    <row r="65">
      <c r="A65" t="inlineStr">
        <is>
          <t>Debt-to-Equity</t>
        </is>
      </c>
      <c r="B65" t="n">
        <v>3.318676774638181</v>
      </c>
      <c r="C65" t="n">
        <v>12.78427787934186</v>
      </c>
      <c r="D65" t="n">
        <v>8.106874427131073</v>
      </c>
      <c r="E65" t="n">
        <v>7.34969149088822</v>
      </c>
      <c r="F65" t="n">
        <v>6.682989980862321</v>
      </c>
      <c r="G65" t="n">
        <v>5.351562499999999</v>
      </c>
      <c r="H65" t="n">
        <v>4.011233993015134</v>
      </c>
      <c r="I65" t="n">
        <v>2.909200968523002</v>
      </c>
      <c r="J65" t="n">
        <v>2.581978612190092</v>
      </c>
    </row>
    <row r="66">
      <c r="A66" t="inlineStr">
        <is>
          <t>Total Debt Ratio</t>
        </is>
      </c>
      <c r="B66" t="n">
        <v>0.7684475935146177</v>
      </c>
      <c r="C66" t="n">
        <v>0.9274535809018568</v>
      </c>
      <c r="D66" t="n">
        <v>0.890192841901848</v>
      </c>
      <c r="E66" t="n">
        <v>0.88023509598034</v>
      </c>
      <c r="F66" t="n">
        <v>0.8698295945728142</v>
      </c>
      <c r="G66" t="n">
        <v>0.8425584255842558</v>
      </c>
      <c r="H66" t="n">
        <v>0.8004483523631423</v>
      </c>
      <c r="I66" t="n">
        <v>0.7442028517968902</v>
      </c>
      <c r="J66" t="n">
        <v>0.7208246870607135</v>
      </c>
    </row>
    <row r="67">
      <c r="A67" t="inlineStr">
        <is>
          <t>Equity Multiplier</t>
        </is>
      </c>
      <c r="B67" t="n">
        <v>4.31867677463818</v>
      </c>
      <c r="C67" t="n">
        <v>13.78427787934186</v>
      </c>
      <c r="D67" t="n">
        <v>9.106874427131073</v>
      </c>
      <c r="E67" t="n">
        <v>8.349691490888219</v>
      </c>
      <c r="F67" t="n">
        <v>7.683102555442981</v>
      </c>
      <c r="G67" t="n">
        <v>6.3515625</v>
      </c>
      <c r="H67" t="n">
        <v>5.011233993015133</v>
      </c>
      <c r="I67" t="n">
        <v>3.909150524616626</v>
      </c>
      <c r="J67" t="n">
        <v>3.581978612190093</v>
      </c>
    </row>
    <row r="68">
      <c r="A68" t="inlineStr">
        <is>
          <t>Times Interest Earned</t>
        </is>
      </c>
      <c r="B68" t="n">
        <v>89.79166666666667</v>
      </c>
      <c r="C68" t="n">
        <v>-249.8823529411765</v>
      </c>
      <c r="D68" t="n">
        <v>18.83756345177665</v>
      </c>
      <c r="E68" t="n">
        <v>32.59259259259259</v>
      </c>
      <c r="F68" t="n">
        <v>111.9032258064516</v>
      </c>
      <c r="G68" t="n">
        <v>43.63809523809524</v>
      </c>
      <c r="H68" t="n">
        <v>35.15642458100559</v>
      </c>
      <c r="I68" t="n">
        <v>35.35483870967742</v>
      </c>
      <c r="J68" t="n">
        <v>137.9189189189189</v>
      </c>
    </row>
    <row r="70">
      <c r="A70" s="18" t="inlineStr">
        <is>
          <t>Investor Ratios</t>
        </is>
      </c>
    </row>
    <row r="71">
      <c r="A71" t="inlineStr">
        <is>
          <t>Earnings Per Share</t>
        </is>
      </c>
      <c r="B71" t="n">
        <v>0.793928247531324</v>
      </c>
      <c r="C71" t="n">
        <v>-1.294503300856753</v>
      </c>
      <c r="D71" t="n">
        <v>1.291463371383117</v>
      </c>
      <c r="E71" t="n">
        <v>0.9525112350726797</v>
      </c>
      <c r="F71" t="n">
        <v>1.275250414190391</v>
      </c>
      <c r="G71" t="n">
        <v>1.928328596109903</v>
      </c>
      <c r="H71" t="n">
        <v>2.446636571364878</v>
      </c>
      <c r="I71" t="n">
        <v>1.710973638744914</v>
      </c>
      <c r="J71" t="n">
        <v>1.929341905934449</v>
      </c>
    </row>
    <row r="72">
      <c r="A72" t="inlineStr">
        <is>
          <t>Price Earnings Ratio</t>
        </is>
      </c>
      <c r="B72" t="n">
        <v>34.3355965539247</v>
      </c>
      <c r="C72" t="n">
        <v>-21.05826998043053</v>
      </c>
      <c r="D72" t="n">
        <v>21.1078382895253</v>
      </c>
      <c r="E72" t="n">
        <v>28.619085</v>
      </c>
      <c r="F72" t="n">
        <v>21.37619380214541</v>
      </c>
      <c r="G72" t="n">
        <v>14.13659479768786</v>
      </c>
      <c r="H72" t="n">
        <v>11.1418264236902</v>
      </c>
      <c r="I72" t="n">
        <v>15.93244885993485</v>
      </c>
      <c r="J72" t="n">
        <v>14.12917011554622</v>
      </c>
    </row>
    <row r="76">
      <c r="A76" s="17" t="inlineStr">
        <is>
          <t>CCRN</t>
        </is>
      </c>
    </row>
    <row r="77">
      <c r="A77" s="18" t="inlineStr">
        <is>
          <t>Liquidity Ratios</t>
        </is>
      </c>
      <c r="B77" s="5" t="n">
        <v>2013</v>
      </c>
      <c r="C77" s="5" t="n">
        <v>2014</v>
      </c>
      <c r="D77" s="5" t="n">
        <v>2015</v>
      </c>
      <c r="E77" s="5" t="n">
        <v>2016</v>
      </c>
      <c r="F77" s="5" t="n">
        <v>2017</v>
      </c>
      <c r="G77" s="5" t="n">
        <v>2018</v>
      </c>
      <c r="H77" s="5" t="n">
        <v>2019</v>
      </c>
      <c r="I77" s="5" t="n">
        <v>2020</v>
      </c>
      <c r="J77" s="5" t="n">
        <v>2021</v>
      </c>
    </row>
    <row r="78">
      <c r="A78" t="inlineStr">
        <is>
          <t>Current Ratio</t>
        </is>
      </c>
      <c r="B78" t="n">
        <v>1.869071476285905</v>
      </c>
      <c r="C78" t="n">
        <v>1.957910447761194</v>
      </c>
      <c r="D78" t="n">
        <v>1.84485764090645</v>
      </c>
      <c r="E78" t="n">
        <v>2.117725821402822</v>
      </c>
      <c r="F78" t="n">
        <v>2.20837297811608</v>
      </c>
      <c r="G78" t="n">
        <v>2.282585782878557</v>
      </c>
      <c r="H78" t="n">
        <v>2.145314145314146</v>
      </c>
      <c r="I78" t="n">
        <v>1.960072789552558</v>
      </c>
      <c r="J78" t="n">
        <v>2.5442759173049</v>
      </c>
    </row>
    <row r="79">
      <c r="A79" t="inlineStr">
        <is>
          <t>Quick Ratio</t>
        </is>
      </c>
      <c r="B79" t="n">
        <v>1.618793141839234</v>
      </c>
      <c r="C79" t="n">
        <v>1.847014925373134</v>
      </c>
      <c r="D79" t="n">
        <v>1.768622893666473</v>
      </c>
      <c r="E79" t="n">
        <v>2.032032135132351</v>
      </c>
      <c r="F79" t="n">
        <v>2.142298340205095</v>
      </c>
      <c r="G79" t="n">
        <v>2.182105632978101</v>
      </c>
      <c r="H79" t="n">
        <v>2.054171054171054</v>
      </c>
      <c r="I79" t="n">
        <v>1.887176193534575</v>
      </c>
      <c r="J79" t="n">
        <v>2.502828252490364</v>
      </c>
    </row>
    <row r="81">
      <c r="A81" s="18" t="inlineStr">
        <is>
          <t>Activity Ratios</t>
        </is>
      </c>
    </row>
    <row r="82">
      <c r="A82" t="inlineStr">
        <is>
          <t>AR Turnover</t>
        </is>
      </c>
      <c r="B82" t="n">
        <v>6.601054216867469</v>
      </c>
      <c r="C82" t="n">
        <v>6.737881018594254</v>
      </c>
      <c r="D82" t="n">
        <v>5.716563000484189</v>
      </c>
      <c r="E82" t="n">
        <v>5.107475490196078</v>
      </c>
      <c r="F82" t="n">
        <v>4.890603799185889</v>
      </c>
      <c r="G82" t="n">
        <v>4.700382832963934</v>
      </c>
      <c r="H82" t="n">
        <v>4.768566043207191</v>
      </c>
      <c r="I82" t="n">
        <v>4.78994387813538</v>
      </c>
      <c r="J82" t="n">
        <v>4.977807466785423</v>
      </c>
    </row>
    <row r="83">
      <c r="A83" t="inlineStr">
        <is>
          <t>Days Sales in AR</t>
        </is>
      </c>
      <c r="B83" t="n">
        <v>53.82856882115398</v>
      </c>
      <c r="C83" t="n">
        <v>70.15481604972241</v>
      </c>
      <c r="D83" t="n">
        <v>71.21928018555681</v>
      </c>
      <c r="E83" t="n">
        <v>77.35789524197999</v>
      </c>
      <c r="F83" t="n">
        <v>74.72573839662448</v>
      </c>
      <c r="G83" t="n">
        <v>76.1355452674897</v>
      </c>
      <c r="H83" t="n">
        <v>77.48181751842571</v>
      </c>
      <c r="I83" t="n">
        <v>76.23622103727793</v>
      </c>
      <c r="J83" t="n">
        <v>108.6194196761399</v>
      </c>
    </row>
    <row r="84">
      <c r="A84" t="inlineStr">
        <is>
          <t>Inventory Turnover</t>
        </is>
      </c>
      <c r="B84" t="inlineStr">
        <is>
          <t>N/A</t>
        </is>
      </c>
      <c r="C84" t="inlineStr">
        <is>
          <t>N/A</t>
        </is>
      </c>
      <c r="D84" t="inlineStr">
        <is>
          <t>N/A</t>
        </is>
      </c>
      <c r="E84" t="inlineStr">
        <is>
          <t>N/A</t>
        </is>
      </c>
      <c r="F84" t="inlineStr">
        <is>
          <t>N/A</t>
        </is>
      </c>
      <c r="G84" t="inlineStr">
        <is>
          <t>N/A</t>
        </is>
      </c>
      <c r="H84" t="inlineStr">
        <is>
          <t>N/A</t>
        </is>
      </c>
      <c r="I84" t="inlineStr">
        <is>
          <t>N/A</t>
        </is>
      </c>
      <c r="J84" t="inlineStr">
        <is>
          <t>N/A</t>
        </is>
      </c>
    </row>
    <row r="85">
      <c r="A85" t="inlineStr">
        <is>
          <t>Days in Inventory</t>
        </is>
      </c>
    </row>
    <row r="86">
      <c r="A86" t="inlineStr">
        <is>
          <t>Average Payable Turnover</t>
        </is>
      </c>
      <c r="B86" t="n">
        <v>31.84803921568628</v>
      </c>
      <c r="C86" t="n">
        <v>24.4821713677488</v>
      </c>
      <c r="D86" t="n">
        <v>16.6659845051893</v>
      </c>
      <c r="E86" t="n">
        <v>12.24212106053026</v>
      </c>
      <c r="F86" t="n">
        <v>11.63015075376885</v>
      </c>
      <c r="G86" t="n">
        <v>12.86665253338987</v>
      </c>
      <c r="H86" t="n">
        <v>13.81960433664916</v>
      </c>
      <c r="I86" t="n">
        <v>13.25572638845309</v>
      </c>
      <c r="J86" t="n">
        <v>16.30833803169831</v>
      </c>
    </row>
    <row r="87">
      <c r="A87" t="inlineStr">
        <is>
          <t>Days of Payables Outstanding</t>
        </is>
      </c>
      <c r="B87" t="n">
        <v>11.53932584269663</v>
      </c>
      <c r="C87" t="n">
        <v>21.66894917612278</v>
      </c>
      <c r="D87" t="n">
        <v>26.31565098410694</v>
      </c>
      <c r="E87" t="n">
        <v>35.10992154298791</v>
      </c>
      <c r="F87" t="n">
        <v>29.01832008295887</v>
      </c>
      <c r="G87" t="n">
        <v>26.30511434785474</v>
      </c>
      <c r="H87" t="n">
        <v>26.99920740189576</v>
      </c>
      <c r="I87" t="n">
        <v>28.73045179819785</v>
      </c>
      <c r="J87" t="n">
        <v>30.77536204048707</v>
      </c>
    </row>
    <row r="88">
      <c r="A88" t="inlineStr">
        <is>
          <t>Cash Conversion Cycle</t>
        </is>
      </c>
      <c r="B88" t="n">
        <v>42.28924297845735</v>
      </c>
      <c r="C88" t="n">
        <v>48.48586687359963</v>
      </c>
      <c r="D88" t="n">
        <v>44.90362920144987</v>
      </c>
      <c r="E88" t="n">
        <v>42.24797369899208</v>
      </c>
      <c r="F88" t="n">
        <v>45.70741831366561</v>
      </c>
      <c r="G88" t="n">
        <v>49.83043091963496</v>
      </c>
      <c r="H88" t="n">
        <v>50.48261011652995</v>
      </c>
      <c r="I88" t="n">
        <v>47.50576923908007</v>
      </c>
      <c r="J88" t="n">
        <v>77.84405763565283</v>
      </c>
    </row>
    <row r="89">
      <c r="A89" t="inlineStr">
        <is>
          <t>Asset Turnover</t>
        </is>
      </c>
      <c r="B89" t="n">
        <v>1.581861161737373</v>
      </c>
      <c r="C89" t="n">
        <v>2.155045519550734</v>
      </c>
      <c r="D89" t="n">
        <v>2.222054927395654</v>
      </c>
      <c r="E89" t="n">
        <v>2.211040080638744</v>
      </c>
      <c r="F89" t="n">
        <v>2.020979592790309</v>
      </c>
      <c r="G89" t="n">
        <v>1.82516849411528</v>
      </c>
      <c r="H89" t="n">
        <v>2.031753091910993</v>
      </c>
      <c r="I89" t="n">
        <v>2.262612600427408</v>
      </c>
      <c r="J89" t="n">
        <v>3.077043072913799</v>
      </c>
    </row>
    <row r="91">
      <c r="A91" s="18" t="inlineStr">
        <is>
          <t>Profitability Ratios</t>
        </is>
      </c>
    </row>
    <row r="92">
      <c r="A92" t="inlineStr">
        <is>
          <t>Profit Margin</t>
        </is>
      </c>
      <c r="B92" t="n">
        <v>-0.1185690493030047</v>
      </c>
      <c r="C92" t="n">
        <v>-0.05143809785863425</v>
      </c>
      <c r="D92" t="n">
        <v>0.005759557999530896</v>
      </c>
      <c r="E92" t="n">
        <v>0.009561628716078413</v>
      </c>
      <c r="F92" t="n">
        <v>0.04336165539564187</v>
      </c>
      <c r="G92" t="n">
        <v>-0.02075984714873604</v>
      </c>
      <c r="H92" t="n">
        <v>-0.07018802753520956</v>
      </c>
      <c r="I92" t="n">
        <v>-0.01549460797207145</v>
      </c>
      <c r="J92" t="n">
        <v>0.07872841678346702</v>
      </c>
    </row>
    <row r="93">
      <c r="A93" t="inlineStr">
        <is>
          <t>Return on Assets</t>
        </is>
      </c>
      <c r="B93" t="n">
        <v>-0.7826807228915662</v>
      </c>
      <c r="C93" t="n">
        <v>-0.3465837831942855</v>
      </c>
      <c r="D93" t="n">
        <v>0.03292487615926105</v>
      </c>
      <c r="E93" t="n">
        <v>0.04883578431372549</v>
      </c>
      <c r="F93" t="n">
        <v>0.2120646766169154</v>
      </c>
      <c r="G93" t="n">
        <v>-0.09757922915287413</v>
      </c>
      <c r="H93" t="n">
        <v>-0.3346962447440916</v>
      </c>
      <c r="I93" t="n">
        <v>-0.07421830259993129</v>
      </c>
      <c r="J93" t="n">
        <v>0.391894900912937</v>
      </c>
    </row>
    <row r="94">
      <c r="A94" t="inlineStr">
        <is>
          <t>Return on Equity</t>
        </is>
      </c>
      <c r="B94" t="n">
        <v>-0.281078449931042</v>
      </c>
      <c r="C94" t="n">
        <v>-0.218757528824643</v>
      </c>
      <c r="D94" t="n">
        <v>0.03265245816865511</v>
      </c>
      <c r="E94" t="n">
        <v>0.05457222089082132</v>
      </c>
      <c r="F94" t="n">
        <v>0.1931862076069322</v>
      </c>
      <c r="G94" t="n">
        <v>-0.07456777088557476</v>
      </c>
      <c r="H94" t="n">
        <v>-0.3036090067340068</v>
      </c>
      <c r="I94" t="n">
        <v>-0.08176398220876314</v>
      </c>
      <c r="J94" t="n">
        <v>0.5841871169038083</v>
      </c>
    </row>
    <row r="95">
      <c r="A95" t="inlineStr">
        <is>
          <t>Return on Sales</t>
        </is>
      </c>
      <c r="B95" t="n">
        <v>-0.01576509776185804</v>
      </c>
      <c r="C95" t="n">
        <v>-0.04434876907887283</v>
      </c>
      <c r="D95" t="n">
        <v>0.01360402387219515</v>
      </c>
      <c r="E95" t="n">
        <v>0.0118650574657485</v>
      </c>
      <c r="F95" t="n">
        <v>0.008346338361944395</v>
      </c>
      <c r="G95" t="n">
        <v>-0.01687732706251225</v>
      </c>
      <c r="H95" t="n">
        <v>-0.02513925713312738</v>
      </c>
      <c r="I95" t="n">
        <v>-0.01226656464455656</v>
      </c>
      <c r="J95" t="n">
        <v>0.08354755017445502</v>
      </c>
    </row>
    <row r="96">
      <c r="A96" t="inlineStr">
        <is>
          <t>Gross Margin</t>
        </is>
      </c>
      <c r="B96" t="n">
        <v>0.2588578859711163</v>
      </c>
      <c r="C96" t="n">
        <v>0.2554262499393038</v>
      </c>
      <c r="D96" t="n">
        <v>0.2571733861509995</v>
      </c>
      <c r="E96" t="n">
        <v>0.2660220265374187</v>
      </c>
      <c r="F96" t="n">
        <v>0.2642506213513669</v>
      </c>
      <c r="G96" t="n">
        <v>0.2566627474034882</v>
      </c>
      <c r="H96" t="n">
        <v>0.2481087786723748</v>
      </c>
      <c r="I96" t="n">
        <v>0.2423782310322564</v>
      </c>
      <c r="J96" t="n">
        <v>0.2236602749530313</v>
      </c>
    </row>
    <row r="97">
      <c r="A97" t="inlineStr">
        <is>
          <t>Operating Cash Flow Ratio</t>
        </is>
      </c>
      <c r="B97" t="n">
        <v>0.192830104653752</v>
      </c>
      <c r="C97" t="n">
        <v>-0.06074626865671642</v>
      </c>
      <c r="D97" t="n">
        <v>0.2119697850087159</v>
      </c>
      <c r="E97" t="n">
        <v>0.3105366155113812</v>
      </c>
      <c r="F97" t="n">
        <v>0.4811290834126228</v>
      </c>
      <c r="G97" t="n">
        <v>0.2459304368192997</v>
      </c>
      <c r="H97" t="n">
        <v>0.06481806481806482</v>
      </c>
      <c r="I97" t="n">
        <v>0.2911582102333548</v>
      </c>
      <c r="J97" t="n">
        <v>-0.4285928818140862</v>
      </c>
    </row>
    <row r="99">
      <c r="A99" s="18" t="inlineStr">
        <is>
          <t>Coverage Ratios</t>
        </is>
      </c>
    </row>
    <row r="100">
      <c r="A100" t="inlineStr">
        <is>
          <t>Debt-to-Equity</t>
        </is>
      </c>
      <c r="B100" t="n">
        <v>0.5450924254683513</v>
      </c>
      <c r="C100" t="n">
        <v>1.499846011703111</v>
      </c>
      <c r="D100" t="n">
        <v>1.592119275825346</v>
      </c>
      <c r="E100" t="n">
        <v>1.564268711980958</v>
      </c>
      <c r="F100" t="n">
        <v>0.9699692100046395</v>
      </c>
      <c r="G100" t="n">
        <v>0.9599135751390613</v>
      </c>
      <c r="H100" t="n">
        <v>1.345815655168173</v>
      </c>
      <c r="I100" t="n">
        <v>1.308848296411452</v>
      </c>
      <c r="J100" t="n">
        <v>1.462978523174134</v>
      </c>
    </row>
    <row r="101">
      <c r="A101" t="inlineStr">
        <is>
          <t>Total Debt Ratio</t>
        </is>
      </c>
      <c r="B101" t="n">
        <v>0.3527895266868076</v>
      </c>
      <c r="C101" t="n">
        <v>0.5991449574016547</v>
      </c>
      <c r="D101" t="n">
        <v>0.6133752735229759</v>
      </c>
      <c r="E101" t="n">
        <v>0.609145682063958</v>
      </c>
      <c r="F101" t="n">
        <v>0.4917145972759734</v>
      </c>
      <c r="G101" t="n">
        <v>0.4890163934426229</v>
      </c>
      <c r="H101" t="n">
        <v>0.5724036927583231</v>
      </c>
      <c r="I101" t="n">
        <v>0.5660419643107264</v>
      </c>
      <c r="J101" t="n">
        <v>0.5939875274627803</v>
      </c>
    </row>
    <row r="102">
      <c r="A102" t="inlineStr">
        <is>
          <t>Equity Multiplier</t>
        </is>
      </c>
      <c r="B102" t="n">
        <v>1.545092425468351</v>
      </c>
      <c r="C102" t="n">
        <v>2.503310748383123</v>
      </c>
      <c r="D102" t="n">
        <v>2.595669151579695</v>
      </c>
      <c r="E102" t="n">
        <v>2.567971436128008</v>
      </c>
      <c r="F102" t="n">
        <v>1.972626428782319</v>
      </c>
      <c r="G102" t="n">
        <v>1.962947639406059</v>
      </c>
      <c r="H102" t="n">
        <v>2.351165221668819</v>
      </c>
      <c r="I102" t="n">
        <v>2.312281383598912</v>
      </c>
      <c r="J102" t="n">
        <v>2.462978523174134</v>
      </c>
    </row>
    <row r="103">
      <c r="A103" t="inlineStr">
        <is>
          <t>Times Interest Earned</t>
        </is>
      </c>
      <c r="B103" t="n">
        <v>-8.129411764705878</v>
      </c>
      <c r="C103" t="n">
        <v>-6.586538461538462</v>
      </c>
      <c r="D103" t="n">
        <v>1.533039647577093</v>
      </c>
      <c r="E103" t="n">
        <v>1.618657937806874</v>
      </c>
      <c r="F103" t="n">
        <v>1.714964370546318</v>
      </c>
      <c r="G103" t="n">
        <v>-2.438938053097345</v>
      </c>
      <c r="H103" t="n">
        <v>-3.892655367231638</v>
      </c>
      <c r="I103" t="n">
        <v>-3.550173010380623</v>
      </c>
      <c r="J103" t="n">
        <v>20.3901018922853</v>
      </c>
    </row>
    <row r="105">
      <c r="A105" s="18" t="inlineStr">
        <is>
          <t>Investor Ratios</t>
        </is>
      </c>
    </row>
    <row r="106">
      <c r="A106" t="inlineStr">
        <is>
          <t>Earnings Per Share</t>
        </is>
      </c>
      <c r="B106" t="n">
        <v>-2.633085579081232</v>
      </c>
      <c r="C106" t="n">
        <v>-1.610149311202647</v>
      </c>
      <c r="D106" t="n">
        <v>0.2239414712245343</v>
      </c>
      <c r="E106" t="n">
        <v>0.4038039650813434</v>
      </c>
      <c r="F106" t="n">
        <v>1.900462575934905</v>
      </c>
      <c r="G106" t="n">
        <v>-0.8587800763022297</v>
      </c>
      <c r="H106" t="n">
        <v>-2.923905498725763</v>
      </c>
      <c r="I106" t="n">
        <v>-0.6566247663054217</v>
      </c>
      <c r="J106" t="n">
        <v>6.687844841999666</v>
      </c>
    </row>
    <row r="107">
      <c r="A107" t="inlineStr">
        <is>
          <t>Price Earnings Ratio</t>
        </is>
      </c>
      <c r="B107" t="n">
        <v>-10.35287277275351</v>
      </c>
      <c r="C107" t="n">
        <v>-16.93010692259283</v>
      </c>
      <c r="D107" t="n">
        <v>121.728234841629</v>
      </c>
      <c r="E107" t="n">
        <v>67.50800476787956</v>
      </c>
      <c r="F107" t="n">
        <v>14.34387624633431</v>
      </c>
      <c r="G107" t="n">
        <v>-31.74270194690266</v>
      </c>
      <c r="H107" t="n">
        <v>-9.323146733668342</v>
      </c>
      <c r="I107" t="n">
        <v>-41.51533935185185</v>
      </c>
      <c r="J107" t="n">
        <v>4.0760515</v>
      </c>
    </row>
    <row r="111">
      <c r="A111" s="17" t="inlineStr">
        <is>
          <t>KELYA</t>
        </is>
      </c>
    </row>
    <row r="112">
      <c r="A112" s="18" t="inlineStr">
        <is>
          <t>Liquidity Ratios</t>
        </is>
      </c>
      <c r="B112" s="5" t="n">
        <v>2013</v>
      </c>
      <c r="C112" s="5" t="n">
        <v>2014</v>
      </c>
      <c r="D112" s="5" t="n">
        <v>2015</v>
      </c>
      <c r="E112" s="5" t="n">
        <v>2016</v>
      </c>
      <c r="F112" s="5" t="n">
        <v>2017</v>
      </c>
      <c r="G112" s="5" t="n">
        <v>2018</v>
      </c>
      <c r="H112" s="5" t="n">
        <v>2019</v>
      </c>
      <c r="I112" s="5" t="n">
        <v>2020</v>
      </c>
      <c r="J112" s="5" t="n">
        <v>2021</v>
      </c>
    </row>
    <row r="113">
      <c r="A113" t="inlineStr">
        <is>
          <t>Current Ratio</t>
        </is>
      </c>
      <c r="B113" t="n">
        <v>1.622703412073491</v>
      </c>
      <c r="C113" t="n">
        <v>1.497732821764911</v>
      </c>
      <c r="D113" t="n">
        <v>1.504167688158862</v>
      </c>
      <c r="E113" t="n">
        <v>1.575152379717287</v>
      </c>
      <c r="F113" t="n">
        <v>1.494601597927014</v>
      </c>
      <c r="G113" t="n">
        <v>1.560445682451254</v>
      </c>
      <c r="H113" t="n">
        <v>1.589978509218414</v>
      </c>
      <c r="I113" t="n">
        <v>1.674157303370786</v>
      </c>
      <c r="J113" t="n">
        <v>1.450602629656684</v>
      </c>
    </row>
    <row r="114">
      <c r="A114" t="inlineStr">
        <is>
          <t>Quick Ratio</t>
        </is>
      </c>
      <c r="B114" t="n">
        <v>1.50761154855643</v>
      </c>
      <c r="C114" t="n">
        <v>1.402046273689106</v>
      </c>
      <c r="D114" t="n">
        <v>1.448026477077715</v>
      </c>
      <c r="E114" t="n">
        <v>1.514589547399818</v>
      </c>
      <c r="F114" t="n">
        <v>1.424314402936731</v>
      </c>
      <c r="G114" t="n">
        <v>1.48033426183844</v>
      </c>
      <c r="H114" t="n">
        <v>1.479470648116729</v>
      </c>
      <c r="I114" t="n">
        <v>1.607821953327571</v>
      </c>
      <c r="J114" t="n">
        <v>1.402392257121987</v>
      </c>
    </row>
    <row r="116">
      <c r="A116" s="18" t="inlineStr">
        <is>
          <t>Activity Ratios</t>
        </is>
      </c>
    </row>
    <row r="117">
      <c r="A117" t="inlineStr">
        <is>
          <t>AR Turnover</t>
        </is>
      </c>
      <c r="B117" t="n">
        <v>5.314776632302406</v>
      </c>
      <c r="C117" t="n">
        <v>5.184491355608369</v>
      </c>
      <c r="D117" t="n">
        <v>4.879260798443787</v>
      </c>
      <c r="E117" t="n">
        <v>4.634056380082551</v>
      </c>
      <c r="F117" t="n">
        <v>4.432494845360824</v>
      </c>
      <c r="G117" t="n">
        <v>4.274341085271318</v>
      </c>
      <c r="H117" t="n">
        <v>4.158881770529995</v>
      </c>
      <c r="I117" t="n">
        <v>3.545575881290728</v>
      </c>
      <c r="J117" t="n">
        <v>3.652507067400684</v>
      </c>
    </row>
    <row r="118">
      <c r="A118" t="inlineStr">
        <is>
          <t>Days Sales in AR</t>
        </is>
      </c>
      <c r="B118" t="n">
        <v>68.98662503925662</v>
      </c>
      <c r="C118" t="n">
        <v>73.67321624391033</v>
      </c>
      <c r="D118" t="n">
        <v>75.34549309557464</v>
      </c>
      <c r="E118" t="n">
        <v>78.73701864766525</v>
      </c>
      <c r="F118" t="n">
        <v>87.38566165525455</v>
      </c>
      <c r="G118" t="n">
        <v>85.61172672699904</v>
      </c>
      <c r="H118" t="n">
        <v>87.38572708940174</v>
      </c>
      <c r="I118" t="n">
        <v>102.2581930912312</v>
      </c>
      <c r="J118" t="n">
        <v>105.8044279691224</v>
      </c>
    </row>
    <row r="119">
      <c r="A119" t="inlineStr">
        <is>
          <t>Inventory Turnover</t>
        </is>
      </c>
      <c r="B119" t="inlineStr">
        <is>
          <t>N/A</t>
        </is>
      </c>
      <c r="C119" t="inlineStr">
        <is>
          <t>N/A</t>
        </is>
      </c>
      <c r="D119" t="inlineStr">
        <is>
          <t>N/A</t>
        </is>
      </c>
      <c r="E119" t="inlineStr">
        <is>
          <t>N/A</t>
        </is>
      </c>
      <c r="F119" t="inlineStr">
        <is>
          <t>N/A</t>
        </is>
      </c>
      <c r="G119" t="inlineStr">
        <is>
          <t>N/A</t>
        </is>
      </c>
      <c r="H119" t="inlineStr">
        <is>
          <t>N/A</t>
        </is>
      </c>
      <c r="I119" t="inlineStr">
        <is>
          <t>N/A</t>
        </is>
      </c>
      <c r="J119" t="inlineStr">
        <is>
          <t>N/A</t>
        </is>
      </c>
    </row>
    <row r="120">
      <c r="A120" t="inlineStr">
        <is>
          <t>Days in Inventory</t>
        </is>
      </c>
    </row>
    <row r="121">
      <c r="A121" t="inlineStr">
        <is>
          <t>Average Payable Turnover</t>
        </is>
      </c>
      <c r="B121" t="n">
        <v>14.18056426332289</v>
      </c>
      <c r="C121" t="n">
        <v>13.17751981879955</v>
      </c>
      <c r="D121" t="n">
        <v>11.95035737491878</v>
      </c>
      <c r="E121" t="n">
        <v>10.15686730188241</v>
      </c>
      <c r="F121" t="n">
        <v>8.904713940370669</v>
      </c>
      <c r="G121" t="n">
        <v>8.423815264768615</v>
      </c>
      <c r="H121" t="n">
        <v>8.402987933346102</v>
      </c>
      <c r="I121" t="n">
        <v>7.09034986543637</v>
      </c>
      <c r="J121" t="n">
        <v>6.520424836601308</v>
      </c>
    </row>
    <row r="122">
      <c r="A122" t="inlineStr">
        <is>
          <t>Days of Payables Outstanding</t>
        </is>
      </c>
      <c r="B122" t="n">
        <v>27.62755327615173</v>
      </c>
      <c r="C122" t="n">
        <v>28.54564596179877</v>
      </c>
      <c r="D122" t="n">
        <v>32.1902390221623</v>
      </c>
      <c r="E122" t="n">
        <v>38.00743622011212</v>
      </c>
      <c r="F122" t="n">
        <v>44.39981449222904</v>
      </c>
      <c r="G122" t="n">
        <v>43.44606645088844</v>
      </c>
      <c r="H122" t="n">
        <v>41.8977935813275</v>
      </c>
      <c r="I122" t="n">
        <v>53.12113653616744</v>
      </c>
      <c r="J122" t="n">
        <v>62.8562836737251</v>
      </c>
    </row>
    <row r="123">
      <c r="A123" t="inlineStr">
        <is>
          <t>Cash Conversion Cycle</t>
        </is>
      </c>
      <c r="B123" t="n">
        <v>41.35907176310489</v>
      </c>
      <c r="C123" t="n">
        <v>45.12757028211156</v>
      </c>
      <c r="D123" t="n">
        <v>43.15525407341234</v>
      </c>
      <c r="E123" t="n">
        <v>40.72958242755313</v>
      </c>
      <c r="F123" t="n">
        <v>42.98584716302551</v>
      </c>
      <c r="G123" t="n">
        <v>42.1656602761106</v>
      </c>
      <c r="H123" t="n">
        <v>45.48793350807424</v>
      </c>
      <c r="I123" t="n">
        <v>49.13705655506375</v>
      </c>
      <c r="J123" t="n">
        <v>42.94814429539726</v>
      </c>
    </row>
    <row r="124">
      <c r="A124" t="inlineStr">
        <is>
          <t>Asset Turnover</t>
        </is>
      </c>
      <c r="B124" t="n">
        <v>3.152374574149026</v>
      </c>
      <c r="C124" t="n">
        <v>2.993515404278219</v>
      </c>
      <c r="D124" t="n">
        <v>2.86102397926118</v>
      </c>
      <c r="E124" t="n">
        <v>2.659878519041258</v>
      </c>
      <c r="F124" t="n">
        <v>2.4394162903116</v>
      </c>
      <c r="G124" t="n">
        <v>2.350040489280995</v>
      </c>
      <c r="H124" t="n">
        <v>2.233826903023984</v>
      </c>
      <c r="I124" t="n">
        <v>1.791175012394645</v>
      </c>
      <c r="J124" t="n">
        <v>1.799710415864812</v>
      </c>
    </row>
    <row r="126">
      <c r="A126" s="18" t="inlineStr">
        <is>
          <t>Profitability Ratios</t>
        </is>
      </c>
    </row>
    <row r="127">
      <c r="A127" t="inlineStr">
        <is>
          <t>Profit Margin</t>
        </is>
      </c>
      <c r="B127" t="n">
        <v>0.01088101088101088</v>
      </c>
      <c r="C127" t="n">
        <v>0.004260520970032538</v>
      </c>
      <c r="D127" t="n">
        <v>0.009749556014642455</v>
      </c>
      <c r="E127" t="n">
        <v>0.02289266221952698</v>
      </c>
      <c r="F127" t="n">
        <v>0.01332241738612682</v>
      </c>
      <c r="G127" t="n">
        <v>0.004153140245561218</v>
      </c>
      <c r="H127" t="n">
        <v>0.02098737769811039</v>
      </c>
      <c r="I127" t="n">
        <v>-0.01594331266607617</v>
      </c>
      <c r="J127" t="n">
        <v>0.03179420331181131</v>
      </c>
    </row>
    <row r="128">
      <c r="A128" t="inlineStr">
        <is>
          <t>Return on Assets</t>
        </is>
      </c>
      <c r="B128" t="n">
        <v>0.05783014236622484</v>
      </c>
      <c r="C128" t="n">
        <v>0.02208863413952188</v>
      </c>
      <c r="D128" t="n">
        <v>0.04757062646447677</v>
      </c>
      <c r="E128" t="n">
        <v>0.1060858874154738</v>
      </c>
      <c r="F128" t="n">
        <v>0.05905154639175257</v>
      </c>
      <c r="G128" t="n">
        <v>0.01775193798449612</v>
      </c>
      <c r="H128" t="n">
        <v>0.08728402251989906</v>
      </c>
      <c r="I128" t="n">
        <v>-0.05652822485671665</v>
      </c>
      <c r="J128" t="n">
        <v>0.1161285522987651</v>
      </c>
    </row>
    <row r="129">
      <c r="A129" t="inlineStr">
        <is>
          <t>Return on Equity</t>
        </is>
      </c>
      <c r="B129" t="n">
        <v>0.07533896137119468</v>
      </c>
      <c r="C129" t="n">
        <v>0.02861800398478536</v>
      </c>
      <c r="D129" t="n">
        <v>0.06222890521080331</v>
      </c>
      <c r="E129" t="n">
        <v>0.126664569571144</v>
      </c>
      <c r="F129" t="n">
        <v>0.0661890455280795</v>
      </c>
      <c r="G129" t="n">
        <v>0.01981826049329295</v>
      </c>
      <c r="H129" t="n">
        <v>0.09273927392739274</v>
      </c>
      <c r="I129" t="n">
        <v>-0.05835866261398176</v>
      </c>
      <c r="J129" t="n">
        <v>0.1229521109010712</v>
      </c>
    </row>
    <row r="130">
      <c r="A130" t="inlineStr">
        <is>
          <t>Return on Sales</t>
        </is>
      </c>
      <c r="B130" t="n">
        <v>0.009015166909903751</v>
      </c>
      <c r="C130" t="n">
        <v>0.002984162367195787</v>
      </c>
      <c r="D130" t="n">
        <v>0.01132615708020731</v>
      </c>
      <c r="E130" t="n">
        <v>0.02857792601576713</v>
      </c>
      <c r="F130" t="n">
        <v>0.01570407859481989</v>
      </c>
      <c r="G130" t="n">
        <v>-0.000761711311412975</v>
      </c>
      <c r="H130" t="n">
        <v>0.02106206587497199</v>
      </c>
      <c r="I130" t="n">
        <v>-0.02347209920283437</v>
      </c>
      <c r="J130" t="n">
        <v>0.03894331629223782</v>
      </c>
    </row>
    <row r="131">
      <c r="A131" t="inlineStr">
        <is>
          <t>Gross Margin</t>
        </is>
      </c>
      <c r="B131" t="n">
        <v>0.1643235853762169</v>
      </c>
      <c r="C131" t="n">
        <v>0.1633019936361838</v>
      </c>
      <c r="D131" t="n">
        <v>0.1667753977746367</v>
      </c>
      <c r="E131" t="n">
        <v>0.1717518192844148</v>
      </c>
      <c r="F131" t="n">
        <v>0.1775267936885977</v>
      </c>
      <c r="G131" t="n">
        <v>0.1763180326084985</v>
      </c>
      <c r="H131" t="n">
        <v>0.1808200761819405</v>
      </c>
      <c r="I131" t="n">
        <v>0.18325952170062</v>
      </c>
      <c r="J131" t="n">
        <v>0.1872212151455282</v>
      </c>
    </row>
    <row r="132">
      <c r="A132" t="inlineStr">
        <is>
          <t>Operating Cash Flow Ratio</t>
        </is>
      </c>
      <c r="B132" t="n">
        <v>0.1513123359580053</v>
      </c>
      <c r="C132" t="n">
        <v>-0.08138588536216719</v>
      </c>
      <c r="D132" t="n">
        <v>0.03101250306447659</v>
      </c>
      <c r="E132" t="n">
        <v>0.05200363117624173</v>
      </c>
      <c r="F132" t="n">
        <v>0.07644137335348736</v>
      </c>
      <c r="G132" t="n">
        <v>0.06841225626740947</v>
      </c>
      <c r="H132" t="n">
        <v>0.1155977830562154</v>
      </c>
      <c r="I132" t="n">
        <v>0.2009507346585998</v>
      </c>
      <c r="J132" t="n">
        <v>0.07761139517896275</v>
      </c>
    </row>
    <row r="134">
      <c r="A134" s="18" t="inlineStr">
        <is>
          <t>Coverage Ratios</t>
        </is>
      </c>
    </row>
    <row r="135">
      <c r="A135" t="inlineStr">
        <is>
          <t>Debt-to-Equity</t>
        </is>
      </c>
      <c r="B135" t="n">
        <v>1.186481886700705</v>
      </c>
      <c r="C135" t="n">
        <v>1.300467794170565</v>
      </c>
      <c r="D135" t="n">
        <v>1.166182711637257</v>
      </c>
      <c r="E135" t="n">
        <v>1.00405138339921</v>
      </c>
      <c r="F135" t="n">
        <v>1.06530612244898</v>
      </c>
      <c r="G135" t="n">
        <v>0.9960327727468737</v>
      </c>
      <c r="H135" t="n">
        <v>0.9617240015816527</v>
      </c>
      <c r="I135" t="n">
        <v>1.129592684954281</v>
      </c>
      <c r="J135" t="n">
        <v>1.165993114803173</v>
      </c>
    </row>
    <row r="136">
      <c r="A136" t="inlineStr">
        <is>
          <t>Total Debt Ratio</t>
        </is>
      </c>
      <c r="B136" t="n">
        <v>0.5426442788835761</v>
      </c>
      <c r="C136" t="n">
        <v>0.5653058032222743</v>
      </c>
      <c r="D136" t="n">
        <v>0.5383584244174057</v>
      </c>
      <c r="E136" t="n">
        <v>0.5010107982841083</v>
      </c>
      <c r="F136" t="n">
        <v>0.5158102766798419</v>
      </c>
      <c r="G136" t="n">
        <v>0.4990062219149672</v>
      </c>
      <c r="H136" t="n">
        <v>0.4902442957349028</v>
      </c>
      <c r="I136" t="n">
        <v>0.530426636480737</v>
      </c>
      <c r="J136" t="n">
        <v>0.538318015341027</v>
      </c>
    </row>
    <row r="137">
      <c r="A137" t="inlineStr">
        <is>
          <t>Equity Multiplier</t>
        </is>
      </c>
      <c r="B137" t="n">
        <v>2.186481886700705</v>
      </c>
      <c r="C137" t="n">
        <v>2.300467794170565</v>
      </c>
      <c r="D137" t="n">
        <v>2.166182711637257</v>
      </c>
      <c r="E137" t="n">
        <v>2.004051383399209</v>
      </c>
      <c r="F137" t="n">
        <v>2.065306122448979</v>
      </c>
      <c r="G137" t="n">
        <v>1.996032772746874</v>
      </c>
      <c r="H137" t="n">
        <v>1.961724001581653</v>
      </c>
      <c r="I137" t="n">
        <v>2.129592684954281</v>
      </c>
      <c r="J137" t="n">
        <v>2.165993114803173</v>
      </c>
    </row>
    <row r="138">
      <c r="A138" t="inlineStr">
        <is>
          <t>Times Interest Earned</t>
        </is>
      </c>
      <c r="B138" t="inlineStr">
        <is>
          <t>N/A</t>
        </is>
      </c>
      <c r="C138" t="inlineStr">
        <is>
          <t>N/A</t>
        </is>
      </c>
      <c r="D138" t="inlineStr">
        <is>
          <t>N/A</t>
        </is>
      </c>
      <c r="E138" t="inlineStr">
        <is>
          <t>N/A</t>
        </is>
      </c>
      <c r="F138" t="inlineStr">
        <is>
          <t>N/A</t>
        </is>
      </c>
      <c r="G138" t="inlineStr">
        <is>
          <t>N/A</t>
        </is>
      </c>
      <c r="H138" t="inlineStr">
        <is>
          <t>N/A</t>
        </is>
      </c>
      <c r="I138" t="inlineStr">
        <is>
          <t>N/A</t>
        </is>
      </c>
      <c r="J138" t="inlineStr">
        <is>
          <t>N/A</t>
        </is>
      </c>
    </row>
    <row r="140">
      <c r="A140" s="18" t="inlineStr">
        <is>
          <t>Investor Ratios</t>
        </is>
      </c>
    </row>
    <row r="141">
      <c r="A141" t="inlineStr">
        <is>
          <t>Earnings Per Share</t>
        </is>
      </c>
      <c r="B141" t="n">
        <v>2.984197433286214</v>
      </c>
      <c r="C141" t="n">
        <v>1.200772142086304</v>
      </c>
      <c r="D141" t="n">
        <v>2.725803428027136</v>
      </c>
      <c r="E141" t="n">
        <v>6.12039134025424</v>
      </c>
      <c r="F141" t="n">
        <v>3.627649171872546</v>
      </c>
      <c r="G141" t="n">
        <v>1.160239749104487</v>
      </c>
      <c r="H141" t="n">
        <v>5.69480121394517</v>
      </c>
      <c r="I141" t="n">
        <v>-3.647915368363454</v>
      </c>
      <c r="J141" t="n">
        <v>7.908883180576877</v>
      </c>
    </row>
    <row r="142">
      <c r="A142" t="inlineStr">
        <is>
          <t>Price Earnings Ratio</t>
        </is>
      </c>
      <c r="B142" t="n">
        <v>9.134784346349745</v>
      </c>
      <c r="C142" t="n">
        <v>22.70205898734177</v>
      </c>
      <c r="D142" t="n">
        <v>10.00072115241636</v>
      </c>
      <c r="E142" t="n">
        <v>4.453963559602649</v>
      </c>
      <c r="F142" t="n">
        <v>7.514508351955307</v>
      </c>
      <c r="G142" t="n">
        <v>23.49514401746725</v>
      </c>
      <c r="H142" t="n">
        <v>4.786822046263345</v>
      </c>
      <c r="I142" t="n">
        <v>-7.472761083333333</v>
      </c>
      <c r="J142" t="n">
        <v>3.446757194106342</v>
      </c>
    </row>
    <row r="146">
      <c r="A146" s="17" t="inlineStr">
        <is>
          <t>KELYB</t>
        </is>
      </c>
    </row>
    <row r="147">
      <c r="A147" s="18" t="inlineStr">
        <is>
          <t>Liquidity Ratios</t>
        </is>
      </c>
      <c r="B147" s="5" t="n">
        <v>2013</v>
      </c>
      <c r="C147" s="5" t="n">
        <v>2014</v>
      </c>
      <c r="D147" s="5" t="n">
        <v>2015</v>
      </c>
      <c r="E147" s="5" t="n">
        <v>2016</v>
      </c>
      <c r="F147" s="5" t="n">
        <v>2017</v>
      </c>
      <c r="G147" s="5" t="n">
        <v>2018</v>
      </c>
      <c r="H147" s="5" t="n">
        <v>2019</v>
      </c>
      <c r="I147" s="5" t="n">
        <v>2020</v>
      </c>
      <c r="J147" s="5" t="n">
        <v>2021</v>
      </c>
    </row>
    <row r="148">
      <c r="A148" t="inlineStr">
        <is>
          <t>Current Ratio</t>
        </is>
      </c>
      <c r="B148" t="n">
        <v>1.622703412073491</v>
      </c>
      <c r="C148" t="n">
        <v>1.497732821764911</v>
      </c>
      <c r="D148" t="n">
        <v>1.504167688158862</v>
      </c>
      <c r="E148" t="n">
        <v>1.575152379717287</v>
      </c>
      <c r="F148" t="n">
        <v>1.494601597927014</v>
      </c>
      <c r="G148" t="n">
        <v>1.560445682451254</v>
      </c>
      <c r="H148" t="n">
        <v>1.589978509218414</v>
      </c>
      <c r="I148" t="n">
        <v>1.674157303370786</v>
      </c>
      <c r="J148" t="n">
        <v>1.450602629656684</v>
      </c>
    </row>
    <row r="149">
      <c r="A149" t="inlineStr">
        <is>
          <t>Quick Ratio</t>
        </is>
      </c>
      <c r="B149" t="n">
        <v>1.50761154855643</v>
      </c>
      <c r="C149" t="n">
        <v>1.402046273689106</v>
      </c>
      <c r="D149" t="n">
        <v>1.448026477077715</v>
      </c>
      <c r="E149" t="n">
        <v>1.514589547399818</v>
      </c>
      <c r="F149" t="n">
        <v>1.424314402936731</v>
      </c>
      <c r="G149" t="n">
        <v>1.48033426183844</v>
      </c>
      <c r="H149" t="n">
        <v>1.479470648116729</v>
      </c>
      <c r="I149" t="n">
        <v>1.607821953327571</v>
      </c>
      <c r="J149" t="n">
        <v>1.402392257121987</v>
      </c>
    </row>
    <row r="151">
      <c r="A151" s="18" t="inlineStr">
        <is>
          <t>Activity Ratios</t>
        </is>
      </c>
    </row>
    <row r="152">
      <c r="A152" t="inlineStr">
        <is>
          <t>AR Turnover</t>
        </is>
      </c>
      <c r="B152" t="n">
        <v>5.314776632302406</v>
      </c>
      <c r="C152" t="n">
        <v>5.184491355608369</v>
      </c>
      <c r="D152" t="n">
        <v>4.879260798443787</v>
      </c>
      <c r="E152" t="n">
        <v>4.634056380082551</v>
      </c>
      <c r="F152" t="n">
        <v>4.432494845360824</v>
      </c>
      <c r="G152" t="n">
        <v>4.274341085271318</v>
      </c>
      <c r="H152" t="n">
        <v>4.158881770529995</v>
      </c>
      <c r="I152" t="n">
        <v>3.545575881290728</v>
      </c>
      <c r="J152" t="n">
        <v>3.652507067400684</v>
      </c>
    </row>
    <row r="153">
      <c r="A153" t="inlineStr">
        <is>
          <t>Days Sales in AR</t>
        </is>
      </c>
      <c r="B153" t="n">
        <v>68.98662503925662</v>
      </c>
      <c r="C153" t="n">
        <v>73.67321624391033</v>
      </c>
      <c r="D153" t="n">
        <v>75.34549309557464</v>
      </c>
      <c r="E153" t="n">
        <v>78.73701864766525</v>
      </c>
      <c r="F153" t="n">
        <v>87.38566165525455</v>
      </c>
      <c r="G153" t="n">
        <v>85.61172672699904</v>
      </c>
      <c r="H153" t="n">
        <v>87.38572708940174</v>
      </c>
      <c r="I153" t="n">
        <v>102.2581930912312</v>
      </c>
      <c r="J153" t="n">
        <v>105.8044279691224</v>
      </c>
    </row>
    <row r="154">
      <c r="A154" t="inlineStr">
        <is>
          <t>Inventory Turnover</t>
        </is>
      </c>
      <c r="B154" t="inlineStr">
        <is>
          <t>N/A</t>
        </is>
      </c>
      <c r="C154" t="inlineStr">
        <is>
          <t>N/A</t>
        </is>
      </c>
      <c r="D154" t="inlineStr">
        <is>
          <t>N/A</t>
        </is>
      </c>
      <c r="E154" t="inlineStr">
        <is>
          <t>N/A</t>
        </is>
      </c>
      <c r="F154" t="inlineStr">
        <is>
          <t>N/A</t>
        </is>
      </c>
      <c r="G154" t="inlineStr">
        <is>
          <t>N/A</t>
        </is>
      </c>
      <c r="H154" t="inlineStr">
        <is>
          <t>N/A</t>
        </is>
      </c>
      <c r="I154" t="inlineStr">
        <is>
          <t>N/A</t>
        </is>
      </c>
      <c r="J154" t="inlineStr">
        <is>
          <t>N/A</t>
        </is>
      </c>
    </row>
    <row r="155">
      <c r="A155" t="inlineStr">
        <is>
          <t>Days in Inventory</t>
        </is>
      </c>
    </row>
    <row r="156">
      <c r="A156" t="inlineStr">
        <is>
          <t>Average Payable Turnover</t>
        </is>
      </c>
      <c r="B156" t="n">
        <v>14.18056426332289</v>
      </c>
      <c r="C156" t="n">
        <v>13.17751981879955</v>
      </c>
      <c r="D156" t="n">
        <v>11.95035737491878</v>
      </c>
      <c r="E156" t="n">
        <v>10.15686730188241</v>
      </c>
      <c r="F156" t="n">
        <v>8.904713940370669</v>
      </c>
      <c r="G156" t="n">
        <v>8.423815264768615</v>
      </c>
      <c r="H156" t="n">
        <v>8.402987933346102</v>
      </c>
      <c r="I156" t="n">
        <v>7.09034986543637</v>
      </c>
      <c r="J156" t="n">
        <v>6.520424836601308</v>
      </c>
    </row>
    <row r="157">
      <c r="A157" t="inlineStr">
        <is>
          <t>Days of Payables Outstanding</t>
        </is>
      </c>
      <c r="B157" t="n">
        <v>27.62755327615173</v>
      </c>
      <c r="C157" t="n">
        <v>28.54564596179877</v>
      </c>
      <c r="D157" t="n">
        <v>32.1902390221623</v>
      </c>
      <c r="E157" t="n">
        <v>38.00743622011212</v>
      </c>
      <c r="F157" t="n">
        <v>44.39981449222904</v>
      </c>
      <c r="G157" t="n">
        <v>43.44606645088844</v>
      </c>
      <c r="H157" t="n">
        <v>41.8977935813275</v>
      </c>
      <c r="I157" t="n">
        <v>53.12113653616744</v>
      </c>
      <c r="J157" t="n">
        <v>62.8562836737251</v>
      </c>
    </row>
    <row r="158">
      <c r="A158" t="inlineStr">
        <is>
          <t>Cash Conversion Cycle</t>
        </is>
      </c>
      <c r="B158" t="n">
        <v>41.35907176310489</v>
      </c>
      <c r="C158" t="n">
        <v>45.12757028211156</v>
      </c>
      <c r="D158" t="n">
        <v>43.15525407341234</v>
      </c>
      <c r="E158" t="n">
        <v>40.72958242755313</v>
      </c>
      <c r="F158" t="n">
        <v>42.98584716302551</v>
      </c>
      <c r="G158" t="n">
        <v>42.1656602761106</v>
      </c>
      <c r="H158" t="n">
        <v>45.48793350807424</v>
      </c>
      <c r="I158" t="n">
        <v>49.13705655506375</v>
      </c>
      <c r="J158" t="n">
        <v>42.94814429539726</v>
      </c>
    </row>
    <row r="159">
      <c r="A159" t="inlineStr">
        <is>
          <t>Asset Turnover</t>
        </is>
      </c>
      <c r="B159" t="n">
        <v>3.152374574149026</v>
      </c>
      <c r="C159" t="n">
        <v>2.993515404278219</v>
      </c>
      <c r="D159" t="n">
        <v>2.86102397926118</v>
      </c>
      <c r="E159" t="n">
        <v>2.659878519041258</v>
      </c>
      <c r="F159" t="n">
        <v>2.4394162903116</v>
      </c>
      <c r="G159" t="n">
        <v>2.350040489280995</v>
      </c>
      <c r="H159" t="n">
        <v>2.233826903023984</v>
      </c>
      <c r="I159" t="n">
        <v>1.791175012394645</v>
      </c>
      <c r="J159" t="n">
        <v>1.799710415864812</v>
      </c>
    </row>
    <row r="161">
      <c r="A161" s="18" t="inlineStr">
        <is>
          <t>Profitability Ratios</t>
        </is>
      </c>
    </row>
    <row r="162">
      <c r="A162" t="inlineStr">
        <is>
          <t>Profit Margin</t>
        </is>
      </c>
      <c r="B162" t="n">
        <v>0.01088101088101088</v>
      </c>
      <c r="C162" t="n">
        <v>0.004260520970032538</v>
      </c>
      <c r="D162" t="n">
        <v>0.009749556014642455</v>
      </c>
      <c r="E162" t="n">
        <v>0.02289266221952698</v>
      </c>
      <c r="F162" t="n">
        <v>0.01332241738612682</v>
      </c>
      <c r="G162" t="n">
        <v>0.004153140245561218</v>
      </c>
      <c r="H162" t="n">
        <v>0.02098737769811039</v>
      </c>
      <c r="I162" t="n">
        <v>-0.01594331266607617</v>
      </c>
      <c r="J162" t="n">
        <v>0.03179420331181131</v>
      </c>
    </row>
    <row r="163">
      <c r="A163" t="inlineStr">
        <is>
          <t>Return on Assets</t>
        </is>
      </c>
      <c r="B163" t="n">
        <v>0.05783014236622484</v>
      </c>
      <c r="C163" t="n">
        <v>0.02208863413952188</v>
      </c>
      <c r="D163" t="n">
        <v>0.04757062646447677</v>
      </c>
      <c r="E163" t="n">
        <v>0.1060858874154738</v>
      </c>
      <c r="F163" t="n">
        <v>0.05905154639175257</v>
      </c>
      <c r="G163" t="n">
        <v>0.01775193798449612</v>
      </c>
      <c r="H163" t="n">
        <v>0.08728402251989906</v>
      </c>
      <c r="I163" t="n">
        <v>-0.05652822485671665</v>
      </c>
      <c r="J163" t="n">
        <v>0.1161285522987651</v>
      </c>
    </row>
    <row r="164">
      <c r="A164" t="inlineStr">
        <is>
          <t>Return on Equity</t>
        </is>
      </c>
      <c r="B164" t="n">
        <v>0.07533896137119468</v>
      </c>
      <c r="C164" t="n">
        <v>0.02861800398478536</v>
      </c>
      <c r="D164" t="n">
        <v>0.06222890521080331</v>
      </c>
      <c r="E164" t="n">
        <v>0.126664569571144</v>
      </c>
      <c r="F164" t="n">
        <v>0.0661890455280795</v>
      </c>
      <c r="G164" t="n">
        <v>0.01981826049329295</v>
      </c>
      <c r="H164" t="n">
        <v>0.09273927392739274</v>
      </c>
      <c r="I164" t="n">
        <v>-0.05835866261398176</v>
      </c>
      <c r="J164" t="n">
        <v>0.1229521109010712</v>
      </c>
    </row>
    <row r="165">
      <c r="A165" t="inlineStr">
        <is>
          <t>Return on Sales</t>
        </is>
      </c>
      <c r="B165" t="n">
        <v>0.009015166909903751</v>
      </c>
      <c r="C165" t="n">
        <v>0.002984162367195787</v>
      </c>
      <c r="D165" t="n">
        <v>0.01132615708020731</v>
      </c>
      <c r="E165" t="n">
        <v>0.02857792601576713</v>
      </c>
      <c r="F165" t="n">
        <v>0.01570407859481989</v>
      </c>
      <c r="G165" t="n">
        <v>-0.000761711311412975</v>
      </c>
      <c r="H165" t="n">
        <v>0.02106206587497199</v>
      </c>
      <c r="I165" t="n">
        <v>-0.02347209920283437</v>
      </c>
      <c r="J165" t="n">
        <v>0.03894331629223782</v>
      </c>
    </row>
    <row r="166">
      <c r="A166" t="inlineStr">
        <is>
          <t>Gross Margin</t>
        </is>
      </c>
      <c r="B166" t="n">
        <v>0.1643235853762169</v>
      </c>
      <c r="C166" t="n">
        <v>0.1633019936361838</v>
      </c>
      <c r="D166" t="n">
        <v>0.1667753977746367</v>
      </c>
      <c r="E166" t="n">
        <v>0.1717518192844148</v>
      </c>
      <c r="F166" t="n">
        <v>0.1775267936885977</v>
      </c>
      <c r="G166" t="n">
        <v>0.1763180326084985</v>
      </c>
      <c r="H166" t="n">
        <v>0.1808200761819405</v>
      </c>
      <c r="I166" t="n">
        <v>0.18325952170062</v>
      </c>
      <c r="J166" t="n">
        <v>0.1872212151455282</v>
      </c>
    </row>
    <row r="167">
      <c r="A167" t="inlineStr">
        <is>
          <t>Operating Cash Flow Ratio</t>
        </is>
      </c>
      <c r="B167" t="n">
        <v>0.1513123359580053</v>
      </c>
      <c r="C167" t="n">
        <v>-0.08138588536216719</v>
      </c>
      <c r="D167" t="n">
        <v>0.03101250306447659</v>
      </c>
      <c r="E167" t="n">
        <v>0.05200363117624173</v>
      </c>
      <c r="F167" t="n">
        <v>0.07644137335348736</v>
      </c>
      <c r="G167" t="n">
        <v>0.06841225626740947</v>
      </c>
      <c r="H167" t="n">
        <v>0.1155977830562154</v>
      </c>
      <c r="I167" t="n">
        <v>0.2009507346585998</v>
      </c>
      <c r="J167" t="n">
        <v>0.07761139517896275</v>
      </c>
    </row>
    <row r="169">
      <c r="A169" s="18" t="inlineStr">
        <is>
          <t>Coverage Ratios</t>
        </is>
      </c>
    </row>
    <row r="170">
      <c r="A170" t="inlineStr">
        <is>
          <t>Debt-to-Equity</t>
        </is>
      </c>
      <c r="B170" t="n">
        <v>1.186481886700705</v>
      </c>
      <c r="C170" t="n">
        <v>1.300467794170565</v>
      </c>
      <c r="D170" t="n">
        <v>1.166182711637257</v>
      </c>
      <c r="E170" t="n">
        <v>1.00405138339921</v>
      </c>
      <c r="F170" t="n">
        <v>1.06530612244898</v>
      </c>
      <c r="G170" t="n">
        <v>0.9960327727468737</v>
      </c>
      <c r="H170" t="n">
        <v>0.9617240015816527</v>
      </c>
      <c r="I170" t="n">
        <v>1.129592684954281</v>
      </c>
      <c r="J170" t="n">
        <v>1.165993114803173</v>
      </c>
    </row>
    <row r="171">
      <c r="A171" t="inlineStr">
        <is>
          <t>Total Debt Ratio</t>
        </is>
      </c>
      <c r="B171" t="n">
        <v>0.5426442788835761</v>
      </c>
      <c r="C171" t="n">
        <v>0.5653058032222743</v>
      </c>
      <c r="D171" t="n">
        <v>0.5383584244174057</v>
      </c>
      <c r="E171" t="n">
        <v>0.5010107982841083</v>
      </c>
      <c r="F171" t="n">
        <v>0.5158102766798419</v>
      </c>
      <c r="G171" t="n">
        <v>0.4990062219149672</v>
      </c>
      <c r="H171" t="n">
        <v>0.4902442957349028</v>
      </c>
      <c r="I171" t="n">
        <v>0.530426636480737</v>
      </c>
      <c r="J171" t="n">
        <v>0.538318015341027</v>
      </c>
    </row>
    <row r="172">
      <c r="A172" t="inlineStr">
        <is>
          <t>Equity Multiplier</t>
        </is>
      </c>
      <c r="B172" t="n">
        <v>2.186481886700705</v>
      </c>
      <c r="C172" t="n">
        <v>2.300467794170565</v>
      </c>
      <c r="D172" t="n">
        <v>2.166182711637257</v>
      </c>
      <c r="E172" t="n">
        <v>2.004051383399209</v>
      </c>
      <c r="F172" t="n">
        <v>2.065306122448979</v>
      </c>
      <c r="G172" t="n">
        <v>1.996032772746874</v>
      </c>
      <c r="H172" t="n">
        <v>1.961724001581653</v>
      </c>
      <c r="I172" t="n">
        <v>2.129592684954281</v>
      </c>
      <c r="J172" t="n">
        <v>2.165993114803173</v>
      </c>
    </row>
    <row r="173">
      <c r="A173" t="inlineStr">
        <is>
          <t>Times Interest Earned</t>
        </is>
      </c>
      <c r="B173" t="inlineStr">
        <is>
          <t>N/A</t>
        </is>
      </c>
      <c r="C173" t="inlineStr">
        <is>
          <t>N/A</t>
        </is>
      </c>
      <c r="D173" t="inlineStr">
        <is>
          <t>N/A</t>
        </is>
      </c>
      <c r="E173" t="inlineStr">
        <is>
          <t>N/A</t>
        </is>
      </c>
      <c r="F173" t="inlineStr">
        <is>
          <t>N/A</t>
        </is>
      </c>
      <c r="G173" t="inlineStr">
        <is>
          <t>N/A</t>
        </is>
      </c>
      <c r="H173" t="inlineStr">
        <is>
          <t>N/A</t>
        </is>
      </c>
      <c r="I173" t="inlineStr">
        <is>
          <t>N/A</t>
        </is>
      </c>
      <c r="J173" t="inlineStr">
        <is>
          <t>N/A</t>
        </is>
      </c>
    </row>
    <row r="175">
      <c r="A175" s="18" t="inlineStr">
        <is>
          <t>Investor Ratios</t>
        </is>
      </c>
    </row>
    <row r="176">
      <c r="A176" t="inlineStr">
        <is>
          <t>Earnings Per Share</t>
        </is>
      </c>
      <c r="B176" t="n">
        <v>2.984197433286214</v>
      </c>
      <c r="C176" t="n">
        <v>1.200772142086304</v>
      </c>
      <c r="D176" t="n">
        <v>2.725803428027136</v>
      </c>
      <c r="E176" t="n">
        <v>6.12039134025424</v>
      </c>
      <c r="F176" t="n">
        <v>3.627649171872546</v>
      </c>
      <c r="G176" t="n">
        <v>1.160239749104487</v>
      </c>
      <c r="H176" t="n">
        <v>5.69480121394517</v>
      </c>
      <c r="I176" t="n">
        <v>-3.647915368363454</v>
      </c>
      <c r="J176" t="n">
        <v>7.908883180576877</v>
      </c>
    </row>
    <row r="177">
      <c r="A177" t="inlineStr">
        <is>
          <t>Price Earnings Ratio</t>
        </is>
      </c>
      <c r="B177" t="n">
        <v>9.134784346349745</v>
      </c>
      <c r="C177" t="n">
        <v>22.70205898734177</v>
      </c>
      <c r="D177" t="n">
        <v>10.00072115241636</v>
      </c>
      <c r="E177" t="n">
        <v>4.453963559602649</v>
      </c>
      <c r="F177" t="n">
        <v>7.514508351955307</v>
      </c>
      <c r="G177" t="n">
        <v>23.49514401746725</v>
      </c>
      <c r="H177" t="n">
        <v>4.786822046263345</v>
      </c>
      <c r="I177" t="n">
        <v>-7.472761083333333</v>
      </c>
      <c r="J177" t="n">
        <v>3.446757194106342</v>
      </c>
    </row>
    <row r="181">
      <c r="A181" s="17" t="inlineStr">
        <is>
          <t>KFRC</t>
        </is>
      </c>
    </row>
    <row r="182">
      <c r="A182" s="18" t="inlineStr">
        <is>
          <t>Liquidity Ratios</t>
        </is>
      </c>
      <c r="B182" s="5" t="n">
        <v>2013</v>
      </c>
      <c r="C182" s="5" t="n">
        <v>2014</v>
      </c>
      <c r="D182" s="5" t="n">
        <v>2015</v>
      </c>
      <c r="E182" s="5" t="n">
        <v>2016</v>
      </c>
      <c r="F182" s="5" t="n">
        <v>2017</v>
      </c>
      <c r="G182" s="5" t="n">
        <v>2018</v>
      </c>
      <c r="H182" s="5" t="n">
        <v>2019</v>
      </c>
      <c r="I182" s="5" t="n">
        <v>2020</v>
      </c>
      <c r="J182" s="5" t="n">
        <v>2021</v>
      </c>
    </row>
    <row r="183">
      <c r="A183" t="inlineStr">
        <is>
          <t>Current Ratio</t>
        </is>
      </c>
      <c r="B183" t="n">
        <v>2.255085028342781</v>
      </c>
      <c r="C183" t="n">
        <v>2.382777659800382</v>
      </c>
      <c r="D183" t="n">
        <v>2.444786324786325</v>
      </c>
      <c r="E183" t="n">
        <v>2.623995200959808</v>
      </c>
      <c r="F183" t="n">
        <v>2.93179646440516</v>
      </c>
      <c r="G183" t="n">
        <v>2.749667994687915</v>
      </c>
      <c r="H183" t="n">
        <v>2.886534839924671</v>
      </c>
      <c r="I183" t="n">
        <v>3.132938892484053</v>
      </c>
      <c r="J183" t="n">
        <v>2.319453967462445</v>
      </c>
    </row>
    <row r="184">
      <c r="A184" t="inlineStr">
        <is>
          <t>Quick Ratio</t>
        </is>
      </c>
      <c r="B184" t="n">
        <v>2.000444592641992</v>
      </c>
      <c r="C184" t="n">
        <v>2.186770014865152</v>
      </c>
      <c r="D184" t="n">
        <v>2.284102564102564</v>
      </c>
      <c r="E184" t="n">
        <v>2.493581283743251</v>
      </c>
      <c r="F184" t="n">
        <v>2.702460582895366</v>
      </c>
      <c r="G184" t="n">
        <v>2.331451969898185</v>
      </c>
      <c r="H184" t="n">
        <v>2.7984934086629</v>
      </c>
      <c r="I184" t="n">
        <v>3.067948599426828</v>
      </c>
      <c r="J184" t="n">
        <v>2.25836813563548</v>
      </c>
    </row>
    <row r="186">
      <c r="A186" s="18" t="inlineStr">
        <is>
          <t>Activity Ratios</t>
        </is>
      </c>
    </row>
    <row r="187">
      <c r="A187" t="inlineStr">
        <is>
          <t>AR Turnover</t>
        </is>
      </c>
      <c r="B187" t="n">
        <v>6.494269210995858</v>
      </c>
      <c r="C187" t="n">
        <v>6.343399077668638</v>
      </c>
      <c r="D187" t="n">
        <v>6.536715885442474</v>
      </c>
      <c r="E187" t="n">
        <v>6.512423203138494</v>
      </c>
      <c r="F187" t="n">
        <v>5.800846771394859</v>
      </c>
      <c r="G187" t="n">
        <v>5.975482895309672</v>
      </c>
      <c r="H187" t="n">
        <v>6.289014912833439</v>
      </c>
      <c r="I187" t="n">
        <v>6.263499887967734</v>
      </c>
      <c r="J187" t="n">
        <v>6.400453726022403</v>
      </c>
    </row>
    <row r="188">
      <c r="A188" t="inlineStr">
        <is>
          <t>Days Sales in AR</t>
        </is>
      </c>
      <c r="B188" t="n">
        <v>60.88262412338297</v>
      </c>
      <c r="C188" t="n">
        <v>61.37953554089689</v>
      </c>
      <c r="D188" t="n">
        <v>55.03884812467784</v>
      </c>
      <c r="E188" t="n">
        <v>57.07420569670609</v>
      </c>
      <c r="F188" t="n">
        <v>65.76201491644399</v>
      </c>
      <c r="G188" t="n">
        <v>58.94013528229826</v>
      </c>
      <c r="H188" t="n">
        <v>59.03595098672248</v>
      </c>
      <c r="I188" t="n">
        <v>59.63729698790871</v>
      </c>
      <c r="J188" t="n">
        <v>61.29538204466049</v>
      </c>
    </row>
    <row r="189">
      <c r="A189" t="inlineStr">
        <is>
          <t>Inventory Turnover</t>
        </is>
      </c>
      <c r="B189" t="inlineStr">
        <is>
          <t>N/A</t>
        </is>
      </c>
      <c r="C189" t="inlineStr">
        <is>
          <t>N/A</t>
        </is>
      </c>
      <c r="D189" t="inlineStr">
        <is>
          <t>N/A</t>
        </is>
      </c>
      <c r="E189" t="inlineStr">
        <is>
          <t>N/A</t>
        </is>
      </c>
      <c r="F189" t="inlineStr">
        <is>
          <t>N/A</t>
        </is>
      </c>
      <c r="G189" t="inlineStr">
        <is>
          <t>N/A</t>
        </is>
      </c>
      <c r="H189" t="inlineStr">
        <is>
          <t>N/A</t>
        </is>
      </c>
      <c r="I189" t="inlineStr">
        <is>
          <t>N/A</t>
        </is>
      </c>
      <c r="J189" t="inlineStr">
        <is>
          <t>N/A</t>
        </is>
      </c>
    </row>
    <row r="190">
      <c r="A190" t="inlineStr">
        <is>
          <t>Days in Inventory</t>
        </is>
      </c>
    </row>
    <row r="191">
      <c r="A191" t="inlineStr">
        <is>
          <t>Average Payable Turnover</t>
        </is>
      </c>
      <c r="B191" t="n">
        <v>21.44201087755402</v>
      </c>
      <c r="C191" t="n">
        <v>24.10612128146453</v>
      </c>
      <c r="D191" t="n">
        <v>23.40928488296909</v>
      </c>
      <c r="E191" t="n">
        <v>23.83494637719069</v>
      </c>
      <c r="F191" t="n">
        <v>24.35644937586685</v>
      </c>
      <c r="G191" t="n">
        <v>27.21999703308115</v>
      </c>
      <c r="H191" t="n">
        <v>28.96001216360043</v>
      </c>
      <c r="I191" t="n">
        <v>29.12972658522397</v>
      </c>
      <c r="J191" t="n">
        <v>19.20745681546092</v>
      </c>
    </row>
    <row r="192">
      <c r="A192" t="inlineStr">
        <is>
          <t>Days of Payables Outstanding</t>
        </is>
      </c>
      <c r="B192" t="n">
        <v>15.92417906354973</v>
      </c>
      <c r="C192" t="n">
        <v>16.50133491545536</v>
      </c>
      <c r="D192" t="n">
        <v>15.81994652642743</v>
      </c>
      <c r="E192" t="n">
        <v>14.91308260444903</v>
      </c>
      <c r="F192" t="n">
        <v>14.49524514549285</v>
      </c>
      <c r="G192" t="n">
        <v>12.94577361164096</v>
      </c>
      <c r="H192" t="n">
        <v>12.73581141387095</v>
      </c>
      <c r="I192" t="n">
        <v>12.94928505811399</v>
      </c>
      <c r="J192" t="n">
        <v>26.45864869196659</v>
      </c>
    </row>
    <row r="193">
      <c r="A193" t="inlineStr">
        <is>
          <t>Cash Conversion Cycle</t>
        </is>
      </c>
      <c r="B193" t="n">
        <v>44.95844505983323</v>
      </c>
      <c r="C193" t="n">
        <v>44.87820062544154</v>
      </c>
      <c r="D193" t="n">
        <v>39.21890159825041</v>
      </c>
      <c r="E193" t="n">
        <v>42.16112309225706</v>
      </c>
      <c r="F193" t="n">
        <v>51.26676977095114</v>
      </c>
      <c r="G193" t="n">
        <v>45.99436167065731</v>
      </c>
      <c r="H193" t="n">
        <v>46.30013957285153</v>
      </c>
      <c r="I193" t="n">
        <v>46.68801192979471</v>
      </c>
      <c r="J193" t="n">
        <v>34.8367333526939</v>
      </c>
    </row>
    <row r="194">
      <c r="A194" t="inlineStr">
        <is>
          <t>Asset Turnover</t>
        </is>
      </c>
      <c r="B194" t="n">
        <v>3.191256018546039</v>
      </c>
      <c r="C194" t="n">
        <v>3.420955753207154</v>
      </c>
      <c r="D194" t="n">
        <v>3.686366557688546</v>
      </c>
      <c r="E194" t="n">
        <v>3.67996765378395</v>
      </c>
      <c r="F194" t="n">
        <v>3.344315211012111</v>
      </c>
      <c r="G194" t="n">
        <v>3.412517501733817</v>
      </c>
      <c r="H194" t="n">
        <v>3.540917691579944</v>
      </c>
      <c r="I194" t="n">
        <v>3.249784928735846</v>
      </c>
      <c r="J194" t="n">
        <v>3.216285816072065</v>
      </c>
    </row>
    <row r="196">
      <c r="A196" s="18" t="inlineStr">
        <is>
          <t>Profitability Ratios</t>
        </is>
      </c>
    </row>
    <row r="197">
      <c r="A197" t="inlineStr">
        <is>
          <t>Profit Margin</t>
        </is>
      </c>
      <c r="B197" t="n">
        <v>0.0100490812401628</v>
      </c>
      <c r="C197" t="n">
        <v>0.07468804679092769</v>
      </c>
      <c r="D197" t="n">
        <v>0.03245808192595737</v>
      </c>
      <c r="E197" t="n">
        <v>0.02483121291798956</v>
      </c>
      <c r="F197" t="n">
        <v>0.02655446097395605</v>
      </c>
      <c r="G197" t="n">
        <v>0.0444652361304968</v>
      </c>
      <c r="H197" t="n">
        <v>0.09712110079487009</v>
      </c>
      <c r="I197" t="n">
        <v>0.04009444086713887</v>
      </c>
      <c r="J197" t="n">
        <v>0.04758468783229531</v>
      </c>
    </row>
    <row r="198">
      <c r="A198" t="inlineStr">
        <is>
          <t>Return on Assets</t>
        </is>
      </c>
      <c r="B198" t="n">
        <v>0.06526143889678532</v>
      </c>
      <c r="C198" t="n">
        <v>0.4737760871264428</v>
      </c>
      <c r="D198" t="n">
        <v>0.2121692597363988</v>
      </c>
      <c r="E198" t="n">
        <v>0.1617113671691875</v>
      </c>
      <c r="F198" t="n">
        <v>0.1540383592069037</v>
      </c>
      <c r="G198" t="n">
        <v>0.2657012579336892</v>
      </c>
      <c r="H198" t="n">
        <v>0.6107960512497375</v>
      </c>
      <c r="I198" t="n">
        <v>0.2511315258794533</v>
      </c>
      <c r="J198" t="n">
        <v>0.3045635925378274</v>
      </c>
    </row>
    <row r="199">
      <c r="A199" t="inlineStr">
        <is>
          <t>Return on Equity</t>
        </is>
      </c>
      <c r="B199" t="n">
        <v>0.06597774244833068</v>
      </c>
      <c r="C199" t="n">
        <v>0.613040253523026</v>
      </c>
      <c r="D199" t="n">
        <v>0.3069314027668268</v>
      </c>
      <c r="E199" t="n">
        <v>0.2507556337758733</v>
      </c>
      <c r="F199" t="n">
        <v>0.2600578079837513</v>
      </c>
      <c r="G199" t="n">
        <v>0.3831994977033145</v>
      </c>
      <c r="H199" t="n">
        <v>0.7798802109717214</v>
      </c>
      <c r="I199" t="n">
        <v>0.3228110599078341</v>
      </c>
      <c r="J199" t="n">
        <v>0.4081987240396363</v>
      </c>
    </row>
    <row r="200">
      <c r="A200" t="inlineStr">
        <is>
          <t>Return on Sales</t>
        </is>
      </c>
      <c r="B200" t="n">
        <v>0.01644733778510426</v>
      </c>
      <c r="C200" t="n">
        <v>0.08993452884591689</v>
      </c>
      <c r="D200" t="n">
        <v>0.05432673357387587</v>
      </c>
      <c r="E200" t="n">
        <v>0.04239567783831296</v>
      </c>
      <c r="F200" t="n">
        <v>0.04675148566186734</v>
      </c>
      <c r="G200" t="n">
        <v>0.05750264582726198</v>
      </c>
      <c r="H200" t="n">
        <v>0.1096119163716519</v>
      </c>
      <c r="I200" t="n">
        <v>0.05380983043571582</v>
      </c>
      <c r="J200" t="n">
        <v>0.06283229530609145</v>
      </c>
    </row>
    <row r="201">
      <c r="A201" t="inlineStr">
        <is>
          <t>Gross Margin</t>
        </is>
      </c>
      <c r="B201" t="n">
        <v>0.3207324001378373</v>
      </c>
      <c r="C201" t="n">
        <v>0.3077062094912636</v>
      </c>
      <c r="D201" t="n">
        <v>0.3139080076407629</v>
      </c>
      <c r="E201" t="n">
        <v>0.3095377014647157</v>
      </c>
      <c r="F201" t="n">
        <v>0.2996051529533763</v>
      </c>
      <c r="G201" t="n">
        <v>0.2964016749236928</v>
      </c>
      <c r="H201" t="n">
        <v>0.2931890543940507</v>
      </c>
      <c r="I201" t="n">
        <v>0.2834800028618445</v>
      </c>
      <c r="J201" t="n">
        <v>0.2891665400779787</v>
      </c>
    </row>
    <row r="202">
      <c r="A202" t="inlineStr">
        <is>
          <t>Operating Cash Flow Ratio</t>
        </is>
      </c>
      <c r="B202" t="n">
        <v>0.005223963543403356</v>
      </c>
      <c r="C202" t="n">
        <v>-0.2716075599915056</v>
      </c>
      <c r="D202" t="n">
        <v>0.8060398860398861</v>
      </c>
      <c r="E202" t="n">
        <v>0.4777444511097781</v>
      </c>
      <c r="F202" t="n">
        <v>0.3504538939321548</v>
      </c>
      <c r="G202" t="n">
        <v>0.9707835325365206</v>
      </c>
      <c r="H202" t="n">
        <v>0.7841337099811677</v>
      </c>
      <c r="I202" t="n">
        <v>1.00915226033096</v>
      </c>
      <c r="J202" t="n">
        <v>0.4544037898148726</v>
      </c>
    </row>
    <row r="204">
      <c r="A204" s="18" t="inlineStr">
        <is>
          <t>Coverage Ratios</t>
        </is>
      </c>
    </row>
    <row r="205">
      <c r="A205" t="inlineStr">
        <is>
          <t>Debt-to-Equity</t>
        </is>
      </c>
      <c r="B205" t="n">
        <v>1.211855243910195</v>
      </c>
      <c r="C205" t="n">
        <v>1.610804218380085</v>
      </c>
      <c r="D205" t="n">
        <v>1.51973071689465</v>
      </c>
      <c r="E205" t="n">
        <v>2.00172498767866</v>
      </c>
      <c r="F205" t="n">
        <v>1.862004766160262</v>
      </c>
      <c r="G205" t="n">
        <v>1.256935780906553</v>
      </c>
      <c r="H205" t="n">
        <v>1.278608154968313</v>
      </c>
      <c r="I205" t="n">
        <v>1.662276314326998</v>
      </c>
      <c r="J205" t="n">
        <v>1.671885781009501</v>
      </c>
    </row>
    <row r="206">
      <c r="A206" t="inlineStr">
        <is>
          <t>Total Debt Ratio</t>
        </is>
      </c>
      <c r="B206" t="n">
        <v>0.5478908473991431</v>
      </c>
      <c r="C206" t="n">
        <v>0.6169762585183557</v>
      </c>
      <c r="D206" t="n">
        <v>0.6031493377295207</v>
      </c>
      <c r="E206" t="n">
        <v>0.6668764709101855</v>
      </c>
      <c r="F206" t="n">
        <v>0.6506115014311735</v>
      </c>
      <c r="G206" t="n">
        <v>0.5569213761153957</v>
      </c>
      <c r="H206" t="n">
        <v>0.5611208773909165</v>
      </c>
      <c r="I206" t="n">
        <v>0.624381588560693</v>
      </c>
      <c r="J206" t="n">
        <v>0.6257449344457688</v>
      </c>
    </row>
    <row r="207">
      <c r="A207" t="inlineStr">
        <is>
          <t>Equity Multiplier</t>
        </is>
      </c>
      <c r="B207" t="n">
        <v>2.211855243910196</v>
      </c>
      <c r="C207" t="n">
        <v>2.610804218380085</v>
      </c>
      <c r="D207" t="n">
        <v>2.519659099047483</v>
      </c>
      <c r="E207" t="n">
        <v>3.001642845408247</v>
      </c>
      <c r="F207" t="n">
        <v>2.861930294906166</v>
      </c>
      <c r="G207" t="n">
        <v>2.256935780906553</v>
      </c>
      <c r="H207" t="n">
        <v>2.278667942126031</v>
      </c>
      <c r="I207" t="n">
        <v>2.662276314326998</v>
      </c>
      <c r="J207" t="n">
        <v>2.671832705270421</v>
      </c>
    </row>
    <row r="208">
      <c r="A208" t="inlineStr">
        <is>
          <t>Times Interest Earned</t>
        </is>
      </c>
      <c r="B208" t="n">
        <v>14.35772357723577</v>
      </c>
      <c r="C208" t="inlineStr">
        <is>
          <t>N/A</t>
        </is>
      </c>
      <c r="D208" t="inlineStr">
        <is>
          <t>N/A</t>
        </is>
      </c>
      <c r="E208" t="inlineStr">
        <is>
          <t>N/A</t>
        </is>
      </c>
      <c r="F208" t="inlineStr">
        <is>
          <t>N/A</t>
        </is>
      </c>
      <c r="G208" t="inlineStr">
        <is>
          <t>N/A</t>
        </is>
      </c>
      <c r="H208" t="inlineStr">
        <is>
          <t>N/A</t>
        </is>
      </c>
      <c r="I208" t="inlineStr">
        <is>
          <t>N/A</t>
        </is>
      </c>
      <c r="J208" t="inlineStr">
        <is>
          <t>N/A</t>
        </is>
      </c>
    </row>
    <row r="210">
      <c r="A210" s="18" t="inlineStr">
        <is>
          <t>Investor Ratios</t>
        </is>
      </c>
    </row>
    <row r="211">
      <c r="A211" t="inlineStr">
        <is>
          <t>Earnings Per Share</t>
        </is>
      </c>
      <c r="B211" t="n">
        <v>0.5466806503422454</v>
      </c>
      <c r="C211" t="n">
        <v>4.606506462383406</v>
      </c>
      <c r="D211" t="n">
        <v>2.16949633435171</v>
      </c>
      <c r="E211" t="n">
        <v>1.660308147517644</v>
      </c>
      <c r="F211" t="n">
        <v>1.686654202955825</v>
      </c>
      <c r="G211" t="n">
        <v>2.937585181357126</v>
      </c>
      <c r="H211" t="n">
        <v>6.630086182000579</v>
      </c>
      <c r="I211" t="n">
        <v>2.839294128376222</v>
      </c>
      <c r="J211" t="n">
        <v>3.809031630466173</v>
      </c>
    </row>
    <row r="212">
      <c r="A212" t="inlineStr">
        <is>
          <t>Price Earnings Ratio</t>
        </is>
      </c>
      <c r="B212" t="n">
        <v>49.8645781278962</v>
      </c>
      <c r="C212" t="n">
        <v>5.91771665200176</v>
      </c>
      <c r="D212" t="n">
        <v>12.56512839794489</v>
      </c>
      <c r="E212" t="n">
        <v>16.4186389380531</v>
      </c>
      <c r="F212" t="n">
        <v>16.16217476719736</v>
      </c>
      <c r="G212" t="n">
        <v>9.279730907209382</v>
      </c>
      <c r="H212" t="n">
        <v>4.111560430994956</v>
      </c>
      <c r="I212" t="n">
        <v>9.600977837259101</v>
      </c>
      <c r="J212" t="n">
        <v>7.156674620909817</v>
      </c>
    </row>
    <row r="216">
      <c r="A216" s="17" t="inlineStr">
        <is>
          <t>TBI</t>
        </is>
      </c>
    </row>
    <row r="217">
      <c r="A217" s="18" t="inlineStr">
        <is>
          <t>Liquidity Ratios</t>
        </is>
      </c>
      <c r="B217" s="5" t="n">
        <v>2013</v>
      </c>
      <c r="C217" s="5" t="n">
        <v>2014</v>
      </c>
      <c r="D217" s="5" t="n">
        <v>2015</v>
      </c>
      <c r="E217" s="5" t="n">
        <v>2016</v>
      </c>
      <c r="F217" s="5" t="n">
        <v>2017</v>
      </c>
      <c r="G217" s="5" t="n">
        <v>2018</v>
      </c>
      <c r="H217" s="5" t="n">
        <v>2019</v>
      </c>
      <c r="I217" s="5" t="n">
        <v>2020</v>
      </c>
      <c r="J217" s="5" t="n">
        <v>2021</v>
      </c>
    </row>
    <row r="218">
      <c r="A218" t="inlineStr">
        <is>
          <t>Current Ratio</t>
        </is>
      </c>
      <c r="B218" t="n">
        <v>2.936001976772918</v>
      </c>
      <c r="C218" t="n">
        <v>2.220851359290712</v>
      </c>
      <c r="D218" t="n">
        <v>2.381656285639091</v>
      </c>
      <c r="E218" t="n">
        <v>1.703432348490882</v>
      </c>
      <c r="F218" t="n">
        <v>2.016194331983806</v>
      </c>
      <c r="G218" t="n">
        <v>1.905866181882676</v>
      </c>
      <c r="H218" t="n">
        <v>1.827173865950349</v>
      </c>
      <c r="I218" t="n">
        <v>1.408670111908391</v>
      </c>
      <c r="J218" t="n">
        <v>1.721407851479404</v>
      </c>
    </row>
    <row r="219">
      <c r="A219" t="inlineStr">
        <is>
          <t>Quick Ratio</t>
        </is>
      </c>
      <c r="B219" t="n">
        <v>4.042747714356314</v>
      </c>
      <c r="C219" t="n">
        <v>2.934839502216525</v>
      </c>
      <c r="D219" t="n">
        <v>2.981270286867269</v>
      </c>
      <c r="E219" t="n">
        <v>2.463844867404635</v>
      </c>
      <c r="F219" t="n">
        <v>3.023632426325205</v>
      </c>
      <c r="G219" t="n">
        <v>2.828005143439897</v>
      </c>
      <c r="H219" t="n">
        <v>2.646505783978164</v>
      </c>
      <c r="I219" t="n">
        <v>2.161505000557683</v>
      </c>
      <c r="J219" t="n">
        <v>2.416553858054534</v>
      </c>
    </row>
    <row r="221">
      <c r="A221" s="18" t="inlineStr">
        <is>
          <t>Activity Ratios</t>
        </is>
      </c>
    </row>
    <row r="222">
      <c r="A222" t="inlineStr">
        <is>
          <t>AR Turnover</t>
        </is>
      </c>
      <c r="B222" t="n">
        <v>9.099697391019875</v>
      </c>
      <c r="C222" t="n">
        <v>7.77251438990383</v>
      </c>
      <c r="D222" t="n">
        <v>6.563782901945506</v>
      </c>
      <c r="E222" t="n">
        <v>6.757582085518799</v>
      </c>
      <c r="F222" t="n">
        <v>6.902845036319612</v>
      </c>
      <c r="G222" t="n">
        <v>6.850529028013815</v>
      </c>
      <c r="H222" t="n">
        <v>6.790545673455932</v>
      </c>
      <c r="I222" t="n">
        <v>5.949858210879093</v>
      </c>
      <c r="J222" t="n">
        <v>6.876150707032362</v>
      </c>
    </row>
    <row r="223">
      <c r="A223" t="inlineStr">
        <is>
          <t>Days Sales in AR</t>
        </is>
      </c>
      <c r="B223" t="n">
        <v>43.63562282420473</v>
      </c>
      <c r="C223" t="n">
        <v>60.42340332559048</v>
      </c>
      <c r="D223" t="n">
        <v>62.48523563627731</v>
      </c>
      <c r="E223" t="n">
        <v>46.79007430997877</v>
      </c>
      <c r="F223" t="n">
        <v>54.45240097737138</v>
      </c>
      <c r="G223" t="n">
        <v>51.90042053288839</v>
      </c>
      <c r="H223" t="n">
        <v>52.7442396507907</v>
      </c>
      <c r="I223" t="n">
        <v>55.02399315409779</v>
      </c>
      <c r="J223" t="n">
        <v>59.42446241753388</v>
      </c>
    </row>
    <row r="224">
      <c r="A224" t="inlineStr">
        <is>
          <t>Inventory Turnover</t>
        </is>
      </c>
      <c r="B224" t="inlineStr">
        <is>
          <t>N/A</t>
        </is>
      </c>
      <c r="C224" t="inlineStr">
        <is>
          <t>N/A</t>
        </is>
      </c>
      <c r="D224" t="inlineStr">
        <is>
          <t>N/A</t>
        </is>
      </c>
      <c r="E224" t="inlineStr">
        <is>
          <t>N/A</t>
        </is>
      </c>
      <c r="F224" t="inlineStr">
        <is>
          <t>N/A</t>
        </is>
      </c>
      <c r="G224" t="inlineStr">
        <is>
          <t>N/A</t>
        </is>
      </c>
      <c r="H224" t="inlineStr">
        <is>
          <t>N/A</t>
        </is>
      </c>
      <c r="I224" t="inlineStr">
        <is>
          <t>N/A</t>
        </is>
      </c>
      <c r="J224" t="inlineStr">
        <is>
          <t>N/A</t>
        </is>
      </c>
    </row>
    <row r="225">
      <c r="A225" t="inlineStr">
        <is>
          <t>Days in Inventory</t>
        </is>
      </c>
    </row>
    <row r="226">
      <c r="A226" t="inlineStr">
        <is>
          <t>Average Payable Turnover</t>
        </is>
      </c>
      <c r="B226" t="n">
        <v>42.9341967098355</v>
      </c>
      <c r="C226" t="n">
        <v>40.87055298963924</v>
      </c>
      <c r="D226" t="n">
        <v>34.33636136344695</v>
      </c>
      <c r="E226" t="n">
        <v>30.34537328742032</v>
      </c>
      <c r="F226" t="n">
        <v>30.76405416495691</v>
      </c>
      <c r="G226" t="n">
        <v>31.47959706334301</v>
      </c>
      <c r="H226" t="n">
        <v>26.81021002606163</v>
      </c>
      <c r="I226" t="n">
        <v>22.16175311366861</v>
      </c>
      <c r="J226" t="n">
        <v>23.79147618345377</v>
      </c>
    </row>
    <row r="227">
      <c r="A227" t="inlineStr">
        <is>
          <t>Days of Payables Outstanding</t>
        </is>
      </c>
      <c r="B227" t="n">
        <v>8.8822627850289</v>
      </c>
      <c r="C227" t="n">
        <v>11.20593499361665</v>
      </c>
      <c r="D227" t="n">
        <v>12.3550128397435</v>
      </c>
      <c r="E227" t="n">
        <v>11.76646128290808</v>
      </c>
      <c r="F227" t="n">
        <v>10.72819185829376</v>
      </c>
      <c r="G227" t="n">
        <v>12.28372998654922</v>
      </c>
      <c r="H227" t="n">
        <v>14.27791723609499</v>
      </c>
      <c r="I227" t="n">
        <v>15.17674216771477</v>
      </c>
      <c r="J227" t="n">
        <v>17.45927601809955</v>
      </c>
    </row>
    <row r="228">
      <c r="A228" t="inlineStr">
        <is>
          <t>Cash Conversion Cycle</t>
        </is>
      </c>
      <c r="B228" t="n">
        <v>34.75336003917583</v>
      </c>
      <c r="C228" t="n">
        <v>49.21746833197384</v>
      </c>
      <c r="D228" t="n">
        <v>50.13022279653381</v>
      </c>
      <c r="E228" t="n">
        <v>35.02361302707069</v>
      </c>
      <c r="F228" t="n">
        <v>43.72420911907762</v>
      </c>
      <c r="G228" t="n">
        <v>39.61669054633916</v>
      </c>
      <c r="H228" t="n">
        <v>38.46632241469571</v>
      </c>
      <c r="I228" t="n">
        <v>39.84725098638302</v>
      </c>
      <c r="J228" t="n">
        <v>41.96518639943433</v>
      </c>
    </row>
    <row r="229">
      <c r="A229" t="inlineStr">
        <is>
          <t>Asset Turnover</t>
        </is>
      </c>
      <c r="B229" t="n">
        <v>2.5263851044505</v>
      </c>
      <c r="C229" t="n">
        <v>2.434369278831888</v>
      </c>
      <c r="D229" t="n">
        <v>2.317757973612597</v>
      </c>
      <c r="E229" t="n">
        <v>2.301896740017323</v>
      </c>
      <c r="F229" t="n">
        <v>2.240493328808473</v>
      </c>
      <c r="G229" t="n">
        <v>2.247622387999299</v>
      </c>
      <c r="H229" t="n">
        <v>2.104646823633941</v>
      </c>
      <c r="I229" t="n">
        <v>1.744531685516407</v>
      </c>
      <c r="J229" t="n">
        <v>2.158714079282554</v>
      </c>
    </row>
    <row r="231">
      <c r="A231" s="18" t="inlineStr">
        <is>
          <t>Profitability Ratios</t>
        </is>
      </c>
    </row>
    <row r="232">
      <c r="A232" t="inlineStr">
        <is>
          <t>Profit Margin</t>
        </is>
      </c>
      <c r="B232" t="n">
        <v>0.02691544882050176</v>
      </c>
      <c r="C232" t="n">
        <v>0.03021089671350705</v>
      </c>
      <c r="D232" t="n">
        <v>0.02643117877492878</v>
      </c>
      <c r="E232" t="n">
        <v>-0.005544164267225082</v>
      </c>
      <c r="F232" t="n">
        <v>0.02210645057139555</v>
      </c>
      <c r="G232" t="n">
        <v>0.02630831342704295</v>
      </c>
      <c r="H232" t="n">
        <v>0.02662552031003301</v>
      </c>
      <c r="I232" t="n">
        <v>-0.07682142160792045</v>
      </c>
      <c r="J232" t="n">
        <v>0.0283536220682548</v>
      </c>
    </row>
    <row r="233">
      <c r="A233" t="inlineStr">
        <is>
          <t>Return on Assets</t>
        </is>
      </c>
      <c r="B233" t="n">
        <v>0.2449224394100488</v>
      </c>
      <c r="C233" t="n">
        <v>0.2348146294376319</v>
      </c>
      <c r="D233" t="n">
        <v>0.1734885193211425</v>
      </c>
      <c r="E233" t="n">
        <v>-0.03746514513137368</v>
      </c>
      <c r="F233" t="n">
        <v>0.1525974025974026</v>
      </c>
      <c r="G233" t="n">
        <v>0.1802258648100433</v>
      </c>
      <c r="H233" t="n">
        <v>0.1808018117448077</v>
      </c>
      <c r="I233" t="n">
        <v>-0.45707656612529</v>
      </c>
      <c r="J233" t="n">
        <v>0.1949637784315586</v>
      </c>
    </row>
    <row r="234">
      <c r="A234" t="inlineStr">
        <is>
          <t>Return on Equity</t>
        </is>
      </c>
      <c r="B234" t="n">
        <v>0.1235712419019848</v>
      </c>
      <c r="C234" t="n">
        <v>0.1522679062003733</v>
      </c>
      <c r="D234" t="n">
        <v>0.1418051547417653</v>
      </c>
      <c r="E234" t="n">
        <v>-0.02875324063162856</v>
      </c>
      <c r="F234" t="n">
        <v>0.1027008509022898</v>
      </c>
      <c r="G234" t="n">
        <v>0.1147179160596359</v>
      </c>
      <c r="H234" t="n">
        <v>0.1036134087940792</v>
      </c>
      <c r="I234" t="n">
        <v>-0.2668271944015952</v>
      </c>
      <c r="J234" t="n">
        <v>0.1325005912325586</v>
      </c>
    </row>
    <row r="235">
      <c r="A235" t="inlineStr">
        <is>
          <t>Return on Sales</t>
        </is>
      </c>
      <c r="B235" t="n">
        <v>0.03725740444476401</v>
      </c>
      <c r="C235" t="n">
        <v>0.03910213656539638</v>
      </c>
      <c r="D235" t="n">
        <v>0.03732267924976258</v>
      </c>
      <c r="E235" t="n">
        <v>-0.004787976616351104</v>
      </c>
      <c r="F235" t="n">
        <v>0.03309988560131061</v>
      </c>
      <c r="G235" t="n">
        <v>0.03027356644699725</v>
      </c>
      <c r="H235" t="n">
        <v>0.02956796325534664</v>
      </c>
      <c r="I235" t="n">
        <v>-0.09383868801317186</v>
      </c>
      <c r="J235" t="n">
        <v>0.03397557990817163</v>
      </c>
    </row>
    <row r="236">
      <c r="A236" t="inlineStr">
        <is>
          <t>Gross Margin</t>
        </is>
      </c>
      <c r="B236" t="n">
        <v>0.2650201027005326</v>
      </c>
      <c r="C236" t="n">
        <v>0.2469952392999242</v>
      </c>
      <c r="D236" t="n">
        <v>0.2358106303418802</v>
      </c>
      <c r="E236" t="n">
        <v>0.2471133990634906</v>
      </c>
      <c r="F236" t="n">
        <v>0.2529008239097247</v>
      </c>
      <c r="G236" t="n">
        <v>0.2622628750685217</v>
      </c>
      <c r="H236" t="n">
        <v>0.2617170020010302</v>
      </c>
      <c r="I236" t="n">
        <v>0.2386533503758747</v>
      </c>
      <c r="J236" t="n">
        <v>0.2577819490067261</v>
      </c>
    </row>
    <row r="237">
      <c r="A237" t="inlineStr">
        <is>
          <t>Operating Cash Flow Ratio</t>
        </is>
      </c>
      <c r="B237" t="n">
        <v>0.7089201877934272</v>
      </c>
      <c r="C237" t="n">
        <v>0.2538588901351279</v>
      </c>
      <c r="D237" t="n">
        <v>0.3161242214229318</v>
      </c>
      <c r="E237" t="n">
        <v>1.038066417137851</v>
      </c>
      <c r="F237" t="n">
        <v>0.4713774597495528</v>
      </c>
      <c r="G237" t="n">
        <v>0.5573094488538111</v>
      </c>
      <c r="H237" t="n">
        <v>0.4052250769030805</v>
      </c>
      <c r="I237" t="n">
        <v>0.5670892664609436</v>
      </c>
      <c r="J237" t="n">
        <v>0.07905627538193773</v>
      </c>
    </row>
    <row r="239">
      <c r="A239" s="18" t="inlineStr">
        <is>
          <t>Coverage Ratios</t>
        </is>
      </c>
    </row>
    <row r="240">
      <c r="A240" t="inlineStr">
        <is>
          <t>Debt-to-Equity</t>
        </is>
      </c>
      <c r="B240" t="n">
        <v>0.8290115924344112</v>
      </c>
      <c r="C240" t="n">
        <v>1.272750516694011</v>
      </c>
      <c r="D240" t="n">
        <v>1.351588027708796</v>
      </c>
      <c r="E240" t="n">
        <v>1.152500095205453</v>
      </c>
      <c r="F240" t="n">
        <v>0.998792466432369</v>
      </c>
      <c r="G240" t="n">
        <v>0.8849756526443933</v>
      </c>
      <c r="H240" t="n">
        <v>0.8150230841733629</v>
      </c>
      <c r="I240" t="n">
        <v>1.242914979757085</v>
      </c>
      <c r="J240" t="n">
        <v>1.095503681018922</v>
      </c>
    </row>
    <row r="241">
      <c r="A241" t="inlineStr">
        <is>
          <t>Total Debt Ratio</t>
        </is>
      </c>
      <c r="B241" t="n">
        <v>0.4532566091235093</v>
      </c>
      <c r="C241" t="n">
        <v>0.5600044999859375</v>
      </c>
      <c r="D241" t="n">
        <v>0.5747554468652735</v>
      </c>
      <c r="E241" t="n">
        <v>0.5354239462161086</v>
      </c>
      <c r="F241" t="n">
        <v>0.4996979342308143</v>
      </c>
      <c r="G241" t="n">
        <v>0.4694933802159951</v>
      </c>
      <c r="H241" t="n">
        <v>0.4490388677651035</v>
      </c>
      <c r="I241" t="n">
        <v>0.5541516245487365</v>
      </c>
      <c r="J241" t="n">
        <v>0.5227877626472325</v>
      </c>
    </row>
    <row r="242">
      <c r="A242" t="inlineStr">
        <is>
          <t>Equity Multiplier</t>
        </is>
      </c>
      <c r="B242" t="n">
        <v>1.829011592434411</v>
      </c>
      <c r="C242" t="n">
        <v>2.272750516694011</v>
      </c>
      <c r="D242" t="n">
        <v>2.351588027708796</v>
      </c>
      <c r="E242" t="n">
        <v>2.152500095205454</v>
      </c>
      <c r="F242" t="n">
        <v>1.998792466432369</v>
      </c>
      <c r="G242" t="n">
        <v>1.884958744758555</v>
      </c>
      <c r="H242" t="n">
        <v>1.815039059379842</v>
      </c>
      <c r="I242" t="n">
        <v>2.242914979757085</v>
      </c>
      <c r="J242" t="n">
        <v>2.095503681018922</v>
      </c>
    </row>
    <row r="243">
      <c r="A243" t="inlineStr">
        <is>
          <t>Times Interest Earned</t>
        </is>
      </c>
      <c r="B243" t="n">
        <v>49.74400000000001</v>
      </c>
      <c r="C243" t="n">
        <v>26.90189873417722</v>
      </c>
      <c r="D243" t="n">
        <v>24.18509615384615</v>
      </c>
      <c r="E243" t="n">
        <v>-1.836820083682008</v>
      </c>
      <c r="F243" t="n">
        <v>15.12568306010929</v>
      </c>
      <c r="G243" t="inlineStr">
        <is>
          <t>N/A</t>
        </is>
      </c>
      <c r="H243" t="inlineStr">
        <is>
          <t>N/A</t>
        </is>
      </c>
      <c r="I243" t="inlineStr">
        <is>
          <t>N/A</t>
        </is>
      </c>
      <c r="J243" t="inlineStr">
        <is>
          <t>N/A</t>
        </is>
      </c>
    </row>
    <row r="245">
      <c r="A245" s="18" t="inlineStr">
        <is>
          <t>Investor Ratios</t>
        </is>
      </c>
    </row>
    <row r="246">
      <c r="A246" t="inlineStr">
        <is>
          <t>Earnings Per Share</t>
        </is>
      </c>
      <c r="B246" t="n">
        <v>2.275893865928977</v>
      </c>
      <c r="C246" t="n">
        <v>3.327709463807107</v>
      </c>
      <c r="D246" t="n">
        <v>3.609916249943002</v>
      </c>
      <c r="E246" t="n">
        <v>-0.7726487412158705</v>
      </c>
      <c r="F246" t="n">
        <v>2.809908143464405</v>
      </c>
      <c r="G246" t="n">
        <v>3.331256048193015</v>
      </c>
      <c r="H246" t="n">
        <v>3.195472531703931</v>
      </c>
      <c r="I246" t="n">
        <v>-7.186393275676004</v>
      </c>
      <c r="J246" t="n">
        <v>3.122514224336662</v>
      </c>
    </row>
    <row r="247">
      <c r="A247" t="inlineStr">
        <is>
          <t>Price Earnings Ratio</t>
        </is>
      </c>
      <c r="B247" t="n">
        <v>11.97771144256456</v>
      </c>
      <c r="C247" t="n">
        <v>8.19182091961023</v>
      </c>
      <c r="D247" t="n">
        <v>7.551421726315789</v>
      </c>
      <c r="E247" t="n">
        <v>-35.2812326557377</v>
      </c>
      <c r="F247" t="n">
        <v>9.701384745762711</v>
      </c>
      <c r="G247" t="n">
        <v>8.183099589353612</v>
      </c>
      <c r="H247" t="n">
        <v>8.530819692405265</v>
      </c>
      <c r="I247" t="n">
        <v>-3.793279737732656</v>
      </c>
      <c r="J247" t="n">
        <v>8.730144377738114</v>
      </c>
    </row>
  </sheetData>
  <mergeCells count="8">
    <mergeCell ref="A1:J1"/>
    <mergeCell ref="A6:J6"/>
    <mergeCell ref="A41:J41"/>
    <mergeCell ref="A76:J76"/>
    <mergeCell ref="A111:J111"/>
    <mergeCell ref="A146:J146"/>
    <mergeCell ref="A181:J181"/>
    <mergeCell ref="A216:J2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2022-10-26T16:40:28Z</dcterms:created>
  <dcterms:modified xmlns:dcterms="http://purl.org/dc/terms/" xmlns:xsi="http://www.w3.org/2001/XMLSchema-instance" xsi:type="dcterms:W3CDTF">2022-10-26T16:40:28Z</dcterms:modified>
</cp:coreProperties>
</file>