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Free Cash Flows" sheetId="2" state="visible" r:id="rId2"/>
    <sheet xmlns:r="http://schemas.openxmlformats.org/officeDocument/2006/relationships" name="Explanations" sheetId="3" state="visible" r:id="rId3"/>
    <sheet xmlns:r="http://schemas.openxmlformats.org/officeDocument/2006/relationships" name="Rat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$-409]#,##0.00;[RED]-[$$-409]#,##0.00"/>
  </numFmts>
  <fonts count="4">
    <font>
      <name val="Calibri"/>
      <family val="2"/>
      <color theme="1"/>
      <sz val="11"/>
      <scheme val="minor"/>
    </font>
    <font>
      <b val="1"/>
    </font>
    <font>
      <color rgb="0004cca8"/>
      <sz val="20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7fe5cd"/>
      </patternFill>
    </fill>
  </fills>
  <borders count="11">
    <border>
      <left/>
      <right/>
      <top/>
      <bottom/>
      <diagonal/>
    </border>
    <border>
      <top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top style="thin"/>
      <bottom style="thin"/>
    </border>
    <border>
      <right style="thin"/>
      <top style="thin"/>
      <bottom style="thin"/>
    </border>
    <border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2" borderId="2" applyAlignment="1" pivotButton="0" quotePrefix="0" xfId="0">
      <alignment horizontal="center"/>
    </xf>
    <xf numFmtId="0" fontId="1" fillId="0" borderId="0" pivotButton="0" quotePrefix="0" xfId="0"/>
    <xf numFmtId="0" fontId="0" fillId="2" borderId="7" pivotButton="0" quotePrefix="0" xfId="0"/>
    <xf numFmtId="0" fontId="0" fillId="2" borderId="8" pivotButton="0" quotePrefix="0" xfId="0"/>
    <xf numFmtId="164" fontId="0" fillId="0" borderId="0" pivotButton="0" quotePrefix="0" xfId="0"/>
    <xf numFmtId="0" fontId="3" fillId="0" borderId="0" pivotButton="0" quotePrefix="0" xfId="0"/>
    <xf numFmtId="164" fontId="1" fillId="0" borderId="1" pivotButton="0" quotePrefix="0" xfId="0"/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0" fontId="0" fillId="0" borderId="0" pivotButton="0" quotePrefix="0" xfId="0"/>
    <xf numFmtId="10" fontId="1" fillId="0" borderId="1" pivotButton="0" quotePrefix="0" xfId="0"/>
    <xf numFmtId="1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0" applyAlignment="1" pivotButton="0" quotePrefix="0" xfId="0">
      <alignment horizontal="center"/>
    </xf>
    <xf numFmtId="0" fontId="1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SKY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SKY generated on 2022-10-26</t>
        </is>
      </c>
    </row>
    <row r="3">
      <c r="X3" s="4" t="inlineStr">
        <is>
          <t>Linear model</t>
        </is>
      </c>
      <c r="Y3" s="3" t="n"/>
    </row>
    <row r="4">
      <c r="A4" s="5" t="inlineStr">
        <is>
          <t>Income Statement</t>
        </is>
      </c>
      <c r="B4" s="5" t="n">
        <v>2013</v>
      </c>
      <c r="C4" s="5" t="n">
        <v>2014</v>
      </c>
      <c r="D4" s="5" t="n">
        <v>2015</v>
      </c>
      <c r="E4" s="5" t="n">
        <v>2016.1</v>
      </c>
      <c r="F4" s="5" t="n">
        <v>2016</v>
      </c>
      <c r="G4" s="5" t="n">
        <v>2017</v>
      </c>
      <c r="H4" s="5" t="n">
        <v>2018</v>
      </c>
      <c r="I4" s="5" t="n">
        <v>2019</v>
      </c>
      <c r="J4" s="5" t="n">
        <v>2020</v>
      </c>
      <c r="K4" s="5" t="n">
        <v>2021</v>
      </c>
      <c r="L4" s="5" t="n">
        <v>2022</v>
      </c>
      <c r="M4" s="5" t="n">
        <v>2023</v>
      </c>
      <c r="N4" s="5" t="n">
        <v>2024</v>
      </c>
      <c r="O4" s="5" t="n">
        <v>2025</v>
      </c>
      <c r="P4" s="5" t="n">
        <v>2026</v>
      </c>
      <c r="Q4" s="5" t="n">
        <v>2027</v>
      </c>
      <c r="R4" s="5" t="n">
        <v>2028</v>
      </c>
      <c r="S4" s="5" t="n">
        <v>2029</v>
      </c>
      <c r="T4" s="5" t="n">
        <v>2030</v>
      </c>
      <c r="U4" s="5" t="n">
        <v>2031</v>
      </c>
      <c r="X4" s="6" t="inlineStr">
        <is>
          <t>m</t>
        </is>
      </c>
      <c r="Y4" s="7" t="inlineStr">
        <is>
          <t>b</t>
        </is>
      </c>
    </row>
    <row r="5">
      <c r="A5" t="inlineStr">
        <is>
          <t>Revenue</t>
        </is>
      </c>
      <c r="B5" s="8" t="n">
        <v>177.57</v>
      </c>
      <c r="C5" s="8" t="n">
        <v>153.08</v>
      </c>
      <c r="D5" s="8" t="n">
        <v>186.99</v>
      </c>
      <c r="E5" s="8" t="n">
        <v>211.77</v>
      </c>
      <c r="F5" s="8" t="n">
        <v>861.3200000000001</v>
      </c>
      <c r="G5" s="8" t="n">
        <v>1064.72</v>
      </c>
      <c r="H5" s="8" t="n">
        <v>1360.04</v>
      </c>
      <c r="I5" s="8" t="n">
        <v>1369.73</v>
      </c>
      <c r="J5" s="8" t="n">
        <v>1420.88</v>
      </c>
      <c r="K5" s="8" t="n">
        <v>2207.23</v>
      </c>
      <c r="L5" s="8">
        <f>((L4-B4)*X5)+Y5</f>
        <v/>
      </c>
      <c r="M5" s="8">
        <f>((M4-B4)*X5)+Y5</f>
        <v/>
      </c>
      <c r="N5" s="8">
        <f>((N4-B4)*X5)+Y5</f>
        <v/>
      </c>
      <c r="O5" s="8">
        <f>((O4-B4)*X5)+Y5</f>
        <v/>
      </c>
      <c r="P5" s="8">
        <f>((P4-B4)*X5)+Y5</f>
        <v/>
      </c>
      <c r="Q5" s="8">
        <f>((Q4-B4)*X5)+Y5</f>
        <v/>
      </c>
      <c r="R5" s="8">
        <f>((R4-B4)*X5)+Y5</f>
        <v/>
      </c>
      <c r="S5" s="8">
        <f>((S4-B4)*X5)+Y5</f>
        <v/>
      </c>
      <c r="T5" s="8">
        <f>((T4-B4)*X5)+Y5</f>
        <v/>
      </c>
      <c r="U5" s="8">
        <f>((U4-B4)*X5)+Y5</f>
        <v/>
      </c>
      <c r="X5" s="6" t="n">
        <v>253.6983434602912</v>
      </c>
      <c r="Y5" s="7" t="n">
        <v>-90.62752292973641</v>
      </c>
      <c r="Z5" s="9" t="inlineStr">
        <is>
          <t>A</t>
        </is>
      </c>
    </row>
    <row r="6">
      <c r="A6" t="inlineStr">
        <is>
          <t>Cost of Revenue</t>
        </is>
      </c>
      <c r="B6" s="8" t="n">
        <v>166.11</v>
      </c>
      <c r="C6" s="8" t="n">
        <v>142.01</v>
      </c>
      <c r="D6" s="8" t="n">
        <v>169.89</v>
      </c>
      <c r="E6" s="8" t="n">
        <v>188.46</v>
      </c>
      <c r="F6" s="8" t="n">
        <v>717.36</v>
      </c>
      <c r="G6" s="8" t="n">
        <v>887.61</v>
      </c>
      <c r="H6" s="8" t="n">
        <v>1114.68</v>
      </c>
      <c r="I6" s="8" t="n">
        <v>1090.76</v>
      </c>
      <c r="J6" s="8" t="n">
        <v>1133.19</v>
      </c>
      <c r="K6" s="8" t="n">
        <v>1618.11</v>
      </c>
      <c r="L6" s="8">
        <f>(L5*X6)+Y6</f>
        <v/>
      </c>
      <c r="M6" s="8">
        <f>(M5*X6)+Y6</f>
        <v/>
      </c>
      <c r="N6" s="8">
        <f>(N5*X6)+Y6</f>
        <v/>
      </c>
      <c r="O6" s="8">
        <f>(O5*X6)+Y6</f>
        <v/>
      </c>
      <c r="P6" s="8">
        <f>(P5*X6)+Y6</f>
        <v/>
      </c>
      <c r="Q6" s="8">
        <f>(Q5*X6)+Y6</f>
        <v/>
      </c>
      <c r="R6" s="8">
        <f>(R5*X6)+Y6</f>
        <v/>
      </c>
      <c r="S6" s="8">
        <f>(S5*X6)+Y6</f>
        <v/>
      </c>
      <c r="T6" s="8">
        <f>(T5*X6)+Y6</f>
        <v/>
      </c>
      <c r="U6" s="8">
        <f>(U5*X6)+Y6</f>
        <v/>
      </c>
      <c r="X6" s="6" t="n">
        <v>0.746757283356299</v>
      </c>
      <c r="Y6" s="7" t="n">
        <v>49.74101752061699</v>
      </c>
      <c r="Z6" s="9" t="inlineStr">
        <is>
          <t>B</t>
        </is>
      </c>
    </row>
    <row r="7">
      <c r="A7" t="inlineStr">
        <is>
          <t>Gross Profit</t>
        </is>
      </c>
      <c r="B7" s="10" t="n">
        <v>11.46</v>
      </c>
      <c r="C7" s="10" t="n">
        <v>11.07</v>
      </c>
      <c r="D7" s="10" t="n">
        <v>17.09</v>
      </c>
      <c r="E7" s="10" t="n">
        <v>23.31</v>
      </c>
      <c r="F7" s="10" t="n">
        <v>143.96</v>
      </c>
      <c r="G7" s="10" t="n">
        <v>177.11</v>
      </c>
      <c r="H7" s="10" t="n">
        <v>245.36</v>
      </c>
      <c r="I7" s="10" t="n">
        <v>278.98</v>
      </c>
      <c r="J7" s="10" t="n">
        <v>287.7</v>
      </c>
      <c r="K7" s="10" t="n">
        <v>589.12</v>
      </c>
      <c r="L7" s="10">
        <f>L5-L6</f>
        <v/>
      </c>
      <c r="M7" s="10">
        <f>M5-M6</f>
        <v/>
      </c>
      <c r="N7" s="10">
        <f>N5-N6</f>
        <v/>
      </c>
      <c r="O7" s="10">
        <f>O5-O6</f>
        <v/>
      </c>
      <c r="P7" s="10">
        <f>P5-P6</f>
        <v/>
      </c>
      <c r="Q7" s="10">
        <f>Q5-Q6</f>
        <v/>
      </c>
      <c r="R7" s="10">
        <f>R5-R6</f>
        <v/>
      </c>
      <c r="S7" s="10">
        <f>S5-S6</f>
        <v/>
      </c>
      <c r="T7" s="10">
        <f>T5-T6</f>
        <v/>
      </c>
      <c r="U7" s="10">
        <f>U5-U6</f>
        <v/>
      </c>
      <c r="X7" s="6" t="n"/>
      <c r="Y7" s="7" t="n"/>
    </row>
    <row r="8">
      <c r="A8" t="inlineStr">
        <is>
          <t>Selling, General &amp; Admin</t>
        </is>
      </c>
      <c r="B8" s="8" t="n">
        <v>23.68</v>
      </c>
      <c r="C8" s="8" t="n">
        <v>19.11</v>
      </c>
      <c r="D8" s="8" t="n">
        <v>21.19</v>
      </c>
      <c r="E8" s="8" t="n">
        <v>21.12</v>
      </c>
      <c r="F8" s="8" t="n">
        <v>105.18</v>
      </c>
      <c r="G8" s="8" t="n">
        <v>122.58</v>
      </c>
      <c r="H8" s="8" t="n">
        <v>275.1</v>
      </c>
      <c r="I8" s="8" t="n">
        <v>192.52</v>
      </c>
      <c r="J8" s="8" t="n">
        <v>178.94</v>
      </c>
      <c r="K8" s="8" t="n">
        <v>256.22</v>
      </c>
      <c r="L8" s="8">
        <f>max((L5*X8)+Y8,0)</f>
        <v/>
      </c>
      <c r="M8" s="8">
        <f>max((M5*X8)+Y8,0)</f>
        <v/>
      </c>
      <c r="N8" s="8">
        <f>max((N5*X8)+Y8,0)</f>
        <v/>
      </c>
      <c r="O8" s="8">
        <f>max((O5*X8)+Y8,0)</f>
        <v/>
      </c>
      <c r="P8" s="8">
        <f>max((P5*X8)+Y8,0)</f>
        <v/>
      </c>
      <c r="Q8" s="8">
        <f>max((Q5*X8)+Y8,0)</f>
        <v/>
      </c>
      <c r="R8" s="8">
        <f>max((R5*X8)+Y8,0)</f>
        <v/>
      </c>
      <c r="S8" s="8">
        <f>max((S5*X8)+Y8,0)</f>
        <v/>
      </c>
      <c r="T8" s="8">
        <f>max((T5*X8)+Y8,0)</f>
        <v/>
      </c>
      <c r="U8" s="8">
        <f>max((U5*X8)+Y8,0)</f>
        <v/>
      </c>
      <c r="X8" s="6" t="n">
        <v>0.1329392192785052</v>
      </c>
      <c r="Y8" s="7" t="n">
        <v>1.741494670047089</v>
      </c>
      <c r="Z8" s="9" t="inlineStr">
        <is>
          <t>C</t>
        </is>
      </c>
    </row>
    <row r="9">
      <c r="A9" t="inlineStr">
        <is>
          <t>Research &amp; Development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>
        <f>max((L5*X9)+Y9,0)</f>
        <v/>
      </c>
      <c r="M9" s="8">
        <f>max((M5*X9)+Y9,0)</f>
        <v/>
      </c>
      <c r="N9" s="8">
        <f>max((N5*X9)+Y9,0)</f>
        <v/>
      </c>
      <c r="O9" s="8">
        <f>max((O5*X9)+Y9,0)</f>
        <v/>
      </c>
      <c r="P9" s="8">
        <f>max((P5*X9)+Y9,0)</f>
        <v/>
      </c>
      <c r="Q9" s="8">
        <f>max((Q5*X9)+Y9,0)</f>
        <v/>
      </c>
      <c r="R9" s="8">
        <f>max((R5*X9)+Y9,0)</f>
        <v/>
      </c>
      <c r="S9" s="8">
        <f>max((S5*X9)+Y9,0)</f>
        <v/>
      </c>
      <c r="T9" s="8">
        <f>max((T5*X9)+Y9,0)</f>
        <v/>
      </c>
      <c r="U9" s="8">
        <f>max((U5*X9)+Y9,0)</f>
        <v/>
      </c>
      <c r="X9" s="6" t="n"/>
      <c r="Y9" s="7" t="n"/>
      <c r="Z9" s="9" t="inlineStr">
        <is>
          <t>D</t>
        </is>
      </c>
    </row>
    <row r="10">
      <c r="A10" t="inlineStr">
        <is>
          <t>Other Operating Expenses</t>
        </is>
      </c>
      <c r="B10" s="8" t="n">
        <v>-1.64</v>
      </c>
      <c r="C10" s="8" t="n">
        <v>-0.71</v>
      </c>
      <c r="D10" s="8" t="n">
        <v>-0.24</v>
      </c>
      <c r="E10" s="8" t="n"/>
      <c r="F10" s="8" t="n">
        <v>2.82</v>
      </c>
      <c r="G10" s="8" t="n">
        <v>7.78</v>
      </c>
      <c r="H10" s="8" t="n"/>
      <c r="I10" s="8" t="n"/>
      <c r="J10" s="8" t="n"/>
      <c r="K10" s="8" t="n"/>
      <c r="L10" s="8">
        <f>(L5*X10)+Y10</f>
        <v/>
      </c>
      <c r="M10" s="8">
        <f>(M5*X10)+Y10</f>
        <v/>
      </c>
      <c r="N10" s="8">
        <f>(N5*X10)+Y10</f>
        <v/>
      </c>
      <c r="O10" s="8">
        <f>(O5*X10)+Y10</f>
        <v/>
      </c>
      <c r="P10" s="8">
        <f>(P5*X10)+Y10</f>
        <v/>
      </c>
      <c r="Q10" s="8">
        <f>(Q5*X10)+Y10</f>
        <v/>
      </c>
      <c r="R10" s="8">
        <f>(R5*X10)+Y10</f>
        <v/>
      </c>
      <c r="S10" s="8">
        <f>(S5*X10)+Y10</f>
        <v/>
      </c>
      <c r="T10" s="8">
        <f>(T5*X10)+Y10</f>
        <v/>
      </c>
      <c r="U10" s="8">
        <f>(U5*X10)+Y10</f>
        <v/>
      </c>
      <c r="X10" s="6" t="n">
        <v>-0.0001624196121884861</v>
      </c>
      <c r="Y10" s="7" t="n">
        <v>1.465394156312685</v>
      </c>
      <c r="Z10" s="9" t="inlineStr">
        <is>
          <t>E</t>
        </is>
      </c>
    </row>
    <row r="11">
      <c r="A11" t="inlineStr">
        <is>
          <t>Operating Income</t>
        </is>
      </c>
      <c r="B11" s="10" t="n">
        <v>-10.58</v>
      </c>
      <c r="C11" s="10" t="n">
        <v>-7.34</v>
      </c>
      <c r="D11" s="10" t="n">
        <v>-3.86</v>
      </c>
      <c r="E11" s="10" t="n">
        <v>2.19</v>
      </c>
      <c r="F11" s="10" t="n">
        <v>35.96</v>
      </c>
      <c r="G11" s="10" t="n">
        <v>46.75</v>
      </c>
      <c r="H11" s="10" t="n">
        <v>-29.74</v>
      </c>
      <c r="I11" s="10" t="n">
        <v>86.45999999999999</v>
      </c>
      <c r="J11" s="10" t="n">
        <v>108.76</v>
      </c>
      <c r="K11" s="10" t="n">
        <v>332.91</v>
      </c>
      <c r="L11" s="10">
        <f>L7-L8-L9-L10</f>
        <v/>
      </c>
      <c r="M11" s="10">
        <f>M7-M8-M9-M10</f>
        <v/>
      </c>
      <c r="N11" s="10">
        <f>N7-N8-N9-N10</f>
        <v/>
      </c>
      <c r="O11" s="10">
        <f>O7-O8-O9-O10</f>
        <v/>
      </c>
      <c r="P11" s="10">
        <f>P7-P8-P9-P10</f>
        <v/>
      </c>
      <c r="Q11" s="10">
        <f>Q7-Q8-Q9-Q10</f>
        <v/>
      </c>
      <c r="R11" s="10">
        <f>R7-R8-R9-R10</f>
        <v/>
      </c>
      <c r="S11" s="10">
        <f>S7-S8-S9-S10</f>
        <v/>
      </c>
      <c r="T11" s="10">
        <f>T7-T8-T9-T10</f>
        <v/>
      </c>
      <c r="U11" s="10">
        <f>U7-U8-U9-U10</f>
        <v/>
      </c>
      <c r="X11" s="6" t="n"/>
      <c r="Y11" s="7" t="n"/>
    </row>
    <row r="12">
      <c r="A12" t="inlineStr">
        <is>
          <t>Interest Expense / Income</t>
        </is>
      </c>
      <c r="B12" s="8" t="n"/>
      <c r="C12" s="8" t="n">
        <v>0.07000000000000001</v>
      </c>
      <c r="D12" s="8" t="n">
        <v>0.38</v>
      </c>
      <c r="E12" s="8" t="n">
        <v>0.32</v>
      </c>
      <c r="F12" s="8" t="n">
        <v>4.65</v>
      </c>
      <c r="G12" s="8" t="n">
        <v>5.13</v>
      </c>
      <c r="H12" s="8" t="n">
        <v>5.33</v>
      </c>
      <c r="I12" s="8" t="n">
        <v>4.63</v>
      </c>
      <c r="J12" s="8" t="n">
        <v>3.81</v>
      </c>
      <c r="K12" s="8" t="n">
        <v>3.25</v>
      </c>
      <c r="L12" s="8">
        <f>(L5*X12)+Y12</f>
        <v/>
      </c>
      <c r="M12" s="8">
        <f>(M5*X12)+Y12</f>
        <v/>
      </c>
      <c r="N12" s="8">
        <f>(N5*X12)+Y12</f>
        <v/>
      </c>
      <c r="O12" s="8">
        <f>(O5*X12)+Y12</f>
        <v/>
      </c>
      <c r="P12" s="8">
        <f>(P5*X12)+Y12</f>
        <v/>
      </c>
      <c r="Q12" s="8">
        <f>(Q5*X12)+Y12</f>
        <v/>
      </c>
      <c r="R12" s="8">
        <f>(R5*X12)+Y12</f>
        <v/>
      </c>
      <c r="S12" s="8">
        <f>(S5*X12)+Y12</f>
        <v/>
      </c>
      <c r="T12" s="8">
        <f>(T5*X12)+Y12</f>
        <v/>
      </c>
      <c r="U12" s="8">
        <f>(U5*X12)+Y12</f>
        <v/>
      </c>
      <c r="X12" s="6" t="n">
        <v>0.002430623688913881</v>
      </c>
      <c r="Y12" s="7" t="n">
        <v>0.566198658600185</v>
      </c>
      <c r="Z12" s="9" t="inlineStr">
        <is>
          <t>G</t>
        </is>
      </c>
    </row>
    <row r="13">
      <c r="A13" t="inlineStr">
        <is>
          <t>Other Expense / Income</t>
        </is>
      </c>
      <c r="B13" s="8" t="n">
        <v>-0.06</v>
      </c>
      <c r="C13" s="8" t="n">
        <v>4.46</v>
      </c>
      <c r="D13" s="8" t="n">
        <v>6.18</v>
      </c>
      <c r="E13" s="8" t="n">
        <v>0.2</v>
      </c>
      <c r="F13" s="8" t="n">
        <v>2.72</v>
      </c>
      <c r="G13" s="8" t="n">
        <v>-1.5</v>
      </c>
      <c r="H13" s="8" t="n">
        <v>6.23</v>
      </c>
      <c r="I13" s="8" t="n">
        <v>-3.23</v>
      </c>
      <c r="J13" s="8" t="n">
        <v>-6.45</v>
      </c>
      <c r="K13" s="8" t="n">
        <v>-0.77</v>
      </c>
      <c r="L13" s="8">
        <f>(L5*X13)+Y13</f>
        <v/>
      </c>
      <c r="M13" s="8">
        <f>(M5*X13)+Y13</f>
        <v/>
      </c>
      <c r="N13" s="8">
        <f>(N5*X13)+Y13</f>
        <v/>
      </c>
      <c r="O13" s="8">
        <f>(O5*X13)+Y13</f>
        <v/>
      </c>
      <c r="P13" s="8">
        <f>(P5*X13)+Y13</f>
        <v/>
      </c>
      <c r="Q13" s="8">
        <f>(Q5*X13)+Y13</f>
        <v/>
      </c>
      <c r="R13" s="8">
        <f>(R5*X13)+Y13</f>
        <v/>
      </c>
      <c r="S13" s="8">
        <f>(S5*X13)+Y13</f>
        <v/>
      </c>
      <c r="T13" s="8">
        <f>(T5*X13)+Y13</f>
        <v/>
      </c>
      <c r="U13" s="8">
        <f>(U5*X13)+Y13</f>
        <v/>
      </c>
      <c r="X13" s="6" t="n">
        <v>0.0002066101082874792</v>
      </c>
      <c r="Y13" s="7" t="n">
        <v>2.993775491266921</v>
      </c>
      <c r="Z13" s="9" t="inlineStr">
        <is>
          <t>H</t>
        </is>
      </c>
    </row>
    <row r="14">
      <c r="A14" t="inlineStr">
        <is>
          <t>Income Tax</t>
        </is>
      </c>
      <c r="B14" s="8" t="n"/>
      <c r="C14" s="8" t="n"/>
      <c r="D14" s="8" t="n"/>
      <c r="E14" s="8" t="n"/>
      <c r="F14" s="8" t="n">
        <v>-23.32</v>
      </c>
      <c r="G14" s="8" t="n">
        <v>27.32</v>
      </c>
      <c r="H14" s="8" t="n">
        <v>16.91</v>
      </c>
      <c r="I14" s="8" t="n">
        <v>26.89</v>
      </c>
      <c r="J14" s="8" t="n">
        <v>26.5</v>
      </c>
      <c r="K14" s="8" t="n">
        <v>82.39</v>
      </c>
      <c r="L14" s="8">
        <f>(L11*X14)+Y14</f>
        <v/>
      </c>
      <c r="M14" s="8">
        <f>(M11*X14)+Y14</f>
        <v/>
      </c>
      <c r="N14" s="8">
        <f>(N11*X14)+Y14</f>
        <v/>
      </c>
      <c r="O14" s="8">
        <f>(O11*X14)+Y14</f>
        <v/>
      </c>
      <c r="P14" s="8">
        <f>(P11*X14)+Y14</f>
        <v/>
      </c>
      <c r="Q14" s="8">
        <f>(Q11*X14)+Y14</f>
        <v/>
      </c>
      <c r="R14" s="8">
        <f>(R11*X14)+Y14</f>
        <v/>
      </c>
      <c r="S14" s="8">
        <f>(S11*X14)+Y14</f>
        <v/>
      </c>
      <c r="T14" s="8">
        <f>(T11*X14)+Y14</f>
        <v/>
      </c>
      <c r="U14" s="8">
        <f>(U11*X14)+Y14</f>
        <v/>
      </c>
      <c r="X14" s="6" t="n">
        <v>0.2401913341707906</v>
      </c>
      <c r="Y14" s="7" t="n">
        <v>4.371084887680112</v>
      </c>
      <c r="Z14" s="9" t="inlineStr">
        <is>
          <t>I</t>
        </is>
      </c>
    </row>
    <row r="15">
      <c r="A15" t="inlineStr">
        <is>
          <t>Net Income</t>
        </is>
      </c>
      <c r="B15" s="10" t="n">
        <v>-10.51</v>
      </c>
      <c r="C15" s="10" t="n">
        <v>-11.86</v>
      </c>
      <c r="D15" s="10" t="n">
        <v>-10.41</v>
      </c>
      <c r="E15" s="10" t="n">
        <v>1.68</v>
      </c>
      <c r="F15" s="10" t="n">
        <v>51.91</v>
      </c>
      <c r="G15" s="10" t="n">
        <v>15.8</v>
      </c>
      <c r="H15" s="10" t="n">
        <v>-58.21</v>
      </c>
      <c r="I15" s="10" t="n">
        <v>58.16</v>
      </c>
      <c r="J15" s="10" t="n">
        <v>84.90000000000001</v>
      </c>
      <c r="K15" s="10" t="n">
        <v>248.04</v>
      </c>
      <c r="L15" s="10">
        <f>L11-L12-L13-L14</f>
        <v/>
      </c>
      <c r="M15" s="10">
        <f>M11-M12-M13-M14</f>
        <v/>
      </c>
      <c r="N15" s="10">
        <f>N11-N12-N13-N14</f>
        <v/>
      </c>
      <c r="O15" s="10">
        <f>O11-O12-O13-O14</f>
        <v/>
      </c>
      <c r="P15" s="10">
        <f>P11-P12-P13-P14</f>
        <v/>
      </c>
      <c r="Q15" s="10">
        <f>Q11-Q12-Q13-Q14</f>
        <v/>
      </c>
      <c r="R15" s="10">
        <f>R11-R12-R13-R14</f>
        <v/>
      </c>
      <c r="S15" s="10">
        <f>S11-S12-S13-S14</f>
        <v/>
      </c>
      <c r="T15" s="10">
        <f>T11-T12-T13-T14</f>
        <v/>
      </c>
      <c r="U15" s="10">
        <f>U11-U12-U13-U14</f>
        <v/>
      </c>
      <c r="X15" s="6" t="n"/>
      <c r="Y15" s="7" t="n"/>
    </row>
    <row r="16">
      <c r="A16" t="inlineStr">
        <is>
          <t>Preferred Dividends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(L5*X16)+Y16</f>
        <v/>
      </c>
      <c r="M16" s="8">
        <f>(M5*X16)+Y16</f>
        <v/>
      </c>
      <c r="N16" s="8">
        <f>(N5*X16)+Y16</f>
        <v/>
      </c>
      <c r="O16" s="8">
        <f>(O5*X16)+Y16</f>
        <v/>
      </c>
      <c r="P16" s="8">
        <f>(P5*X16)+Y16</f>
        <v/>
      </c>
      <c r="Q16" s="8">
        <f>(Q5*X16)+Y16</f>
        <v/>
      </c>
      <c r="R16" s="8">
        <f>(R5*X16)+Y16</f>
        <v/>
      </c>
      <c r="S16" s="8">
        <f>(S5*X16)+Y16</f>
        <v/>
      </c>
      <c r="T16" s="8">
        <f>(T5*X16)+Y16</f>
        <v/>
      </c>
      <c r="U16" s="8">
        <f>(U5*X16)+Y16</f>
        <v/>
      </c>
      <c r="X16" s="6" t="n"/>
      <c r="Y16" s="7" t="n"/>
      <c r="Z16" s="9" t="inlineStr">
        <is>
          <t>J</t>
        </is>
      </c>
    </row>
    <row r="17">
      <c r="X17" s="6" t="n"/>
      <c r="Y17" s="7" t="n"/>
    </row>
    <row r="18">
      <c r="A18" s="5" t="inlineStr">
        <is>
          <t>Balance Sheet</t>
        </is>
      </c>
      <c r="X18" s="6" t="n"/>
      <c r="Y18" s="7" t="n"/>
    </row>
    <row r="19">
      <c r="A19" t="inlineStr">
        <is>
          <t>Cash &amp; Equivalents</t>
        </is>
      </c>
      <c r="B19" s="8" t="n">
        <v>16.44</v>
      </c>
      <c r="C19" s="8" t="n">
        <v>6.03</v>
      </c>
      <c r="D19" s="8" t="n">
        <v>5</v>
      </c>
      <c r="E19" s="8" t="n">
        <v>7.66</v>
      </c>
      <c r="F19" s="8" t="n"/>
      <c r="G19" s="8" t="n">
        <v>136.62</v>
      </c>
      <c r="H19" s="8" t="n">
        <v>126.63</v>
      </c>
      <c r="I19" s="8" t="n">
        <v>209.46</v>
      </c>
      <c r="J19" s="8" t="n">
        <v>262.58</v>
      </c>
      <c r="K19" s="8" t="n">
        <v>435.41</v>
      </c>
      <c r="L19" s="8">
        <f>max((L5*X19)+Y19,0)</f>
        <v/>
      </c>
      <c r="M19" s="8">
        <f>max((M5*X19)+Y19,0)</f>
        <v/>
      </c>
      <c r="N19" s="8">
        <f>max((N5*X19)+Y19,0)</f>
        <v/>
      </c>
      <c r="O19" s="8">
        <f>max((O5*X19)+Y19,0)</f>
        <v/>
      </c>
      <c r="P19" s="8">
        <f>max((P5*X19)+Y19,0)</f>
        <v/>
      </c>
      <c r="Q19" s="8">
        <f>max((Q5*X19)+Y19,0)</f>
        <v/>
      </c>
      <c r="R19" s="8">
        <f>max((R5*X19)+Y19,0)</f>
        <v/>
      </c>
      <c r="S19" s="8">
        <f>max((S5*X19)+Y19,0)</f>
        <v/>
      </c>
      <c r="T19" s="8">
        <f>max((T5*X19)+Y19,0)</f>
        <v/>
      </c>
      <c r="U19" s="8">
        <f>max((U5*X19)+Y19,0)</f>
        <v/>
      </c>
      <c r="X19" s="6" t="n">
        <v>0.1906055073042115</v>
      </c>
      <c r="Y19" s="7" t="n">
        <v>-51.21603371502688</v>
      </c>
      <c r="Z19" s="9" t="inlineStr">
        <is>
          <t>K</t>
        </is>
      </c>
    </row>
    <row r="20">
      <c r="A20" t="inlineStr">
        <is>
          <t>Short-Term Investments</t>
        </is>
      </c>
      <c r="B20" s="8" t="n">
        <v>0.05</v>
      </c>
      <c r="C20" s="8" t="n">
        <v>0.05</v>
      </c>
      <c r="D20" s="8" t="n"/>
      <c r="E20" s="8" t="n"/>
      <c r="F20" s="8" t="n"/>
      <c r="G20" s="8" t="n"/>
      <c r="H20" s="8" t="n"/>
      <c r="I20" s="8" t="n"/>
      <c r="J20" s="8" t="n"/>
      <c r="K20" s="8" t="n"/>
      <c r="L20" s="8">
        <f>max((L5*X20)+Y20,0)</f>
        <v/>
      </c>
      <c r="M20" s="8">
        <f>max((M5*X20)+Y20,0)</f>
        <v/>
      </c>
      <c r="N20" s="8">
        <f>max((N5*X20)+Y20,0)</f>
        <v/>
      </c>
      <c r="O20" s="8">
        <f>max((O5*X20)+Y20,0)</f>
        <v/>
      </c>
      <c r="P20" s="8">
        <f>max((P5*X20)+Y20,0)</f>
        <v/>
      </c>
      <c r="Q20" s="8">
        <f>max((Q5*X20)+Y20,0)</f>
        <v/>
      </c>
      <c r="R20" s="8">
        <f>max((R5*X20)+Y20,0)</f>
        <v/>
      </c>
      <c r="S20" s="8">
        <f>max((S5*X20)+Y20,0)</f>
        <v/>
      </c>
      <c r="T20" s="8">
        <f>max((T5*X20)+Y20,0)</f>
        <v/>
      </c>
      <c r="U20" s="8">
        <f>max((U5*X20)+Y20,0)</f>
        <v/>
      </c>
      <c r="X20" s="6" t="n">
        <v>-1.634520426848925e-05</v>
      </c>
      <c r="Y20" s="7" t="n">
        <v>0.02473247199893022</v>
      </c>
      <c r="Z20" s="9" t="inlineStr">
        <is>
          <t>L</t>
        </is>
      </c>
    </row>
    <row r="21">
      <c r="A21" t="inlineStr">
        <is>
          <t>Cash &amp; Cash Equivalents</t>
        </is>
      </c>
      <c r="B21" s="10" t="n">
        <v>16.49</v>
      </c>
      <c r="C21" s="10" t="n">
        <v>6.08</v>
      </c>
      <c r="D21" s="10" t="n">
        <v>5</v>
      </c>
      <c r="E21" s="10" t="n">
        <v>7.66</v>
      </c>
      <c r="F21" s="10" t="n"/>
      <c r="G21" s="10" t="n">
        <v>136.62</v>
      </c>
      <c r="H21" s="10" t="n">
        <v>126.63</v>
      </c>
      <c r="I21" s="10" t="n">
        <v>209.46</v>
      </c>
      <c r="J21" s="10" t="n">
        <v>262.58</v>
      </c>
      <c r="K21" s="10" t="n">
        <v>435.41</v>
      </c>
      <c r="L21" s="10">
        <f>L19+L20</f>
        <v/>
      </c>
      <c r="M21" s="10">
        <f>M19+M20</f>
        <v/>
      </c>
      <c r="N21" s="10">
        <f>N19+N20</f>
        <v/>
      </c>
      <c r="O21" s="10">
        <f>O19+O20</f>
        <v/>
      </c>
      <c r="P21" s="10">
        <f>P19+P20</f>
        <v/>
      </c>
      <c r="Q21" s="10">
        <f>Q19+Q20</f>
        <v/>
      </c>
      <c r="R21" s="10">
        <f>R19+R20</f>
        <v/>
      </c>
      <c r="S21" s="10">
        <f>S19+S20</f>
        <v/>
      </c>
      <c r="T21" s="10">
        <f>T19+T20</f>
        <v/>
      </c>
      <c r="U21" s="10">
        <f>U19+U20</f>
        <v/>
      </c>
      <c r="X21" s="6" t="n"/>
      <c r="Y21" s="7" t="n"/>
    </row>
    <row r="22">
      <c r="A22" t="inlineStr">
        <is>
          <t>Receivables</t>
        </is>
      </c>
      <c r="B22" s="8" t="n">
        <v>13.47</v>
      </c>
      <c r="C22" s="8" t="n">
        <v>16.26</v>
      </c>
      <c r="D22" s="8" t="n">
        <v>15.29</v>
      </c>
      <c r="E22" s="8" t="n">
        <v>15.15</v>
      </c>
      <c r="F22" s="8" t="n"/>
      <c r="G22" s="8" t="n">
        <v>41.98</v>
      </c>
      <c r="H22" s="8" t="n">
        <v>57.65</v>
      </c>
      <c r="I22" s="8" t="n">
        <v>45.73</v>
      </c>
      <c r="J22" s="8" t="n">
        <v>57.48</v>
      </c>
      <c r="K22" s="8" t="n">
        <v>90.54000000000001</v>
      </c>
      <c r="L22" s="8">
        <f>max((L5*X22)+Y22,0)</f>
        <v/>
      </c>
      <c r="M22" s="8">
        <f>max((M5*X22)+Y22,0)</f>
        <v/>
      </c>
      <c r="N22" s="8">
        <f>max((N5*X22)+Y22,0)</f>
        <v/>
      </c>
      <c r="O22" s="8">
        <f>max((O5*X22)+Y22,0)</f>
        <v/>
      </c>
      <c r="P22" s="8">
        <f>max((P5*X22)+Y22,0)</f>
        <v/>
      </c>
      <c r="Q22" s="8">
        <f>max((Q5*X22)+Y22,0)</f>
        <v/>
      </c>
      <c r="R22" s="8">
        <f>max((R5*X22)+Y22,0)</f>
        <v/>
      </c>
      <c r="S22" s="8">
        <f>max((S5*X22)+Y22,0)</f>
        <v/>
      </c>
      <c r="T22" s="8">
        <f>max((T5*X22)+Y22,0)</f>
        <v/>
      </c>
      <c r="U22" s="8">
        <f>max((U5*X22)+Y22,0)</f>
        <v/>
      </c>
      <c r="X22" s="6" t="n">
        <v>0.03543003270198012</v>
      </c>
      <c r="Y22" s="7" t="n">
        <v>3.420742334626159</v>
      </c>
      <c r="Z22" s="9" t="inlineStr">
        <is>
          <t>M</t>
        </is>
      </c>
    </row>
    <row r="23">
      <c r="A23" t="inlineStr">
        <is>
          <t>Inventory</t>
        </is>
      </c>
      <c r="B23" s="8" t="n">
        <v>8.73</v>
      </c>
      <c r="C23" s="8" t="n">
        <v>8.630000000000001</v>
      </c>
      <c r="D23" s="8" t="n">
        <v>9.119999999999999</v>
      </c>
      <c r="E23" s="8" t="n">
        <v>11.38</v>
      </c>
      <c r="F23" s="8" t="n"/>
      <c r="G23" s="8" t="n">
        <v>98.02</v>
      </c>
      <c r="H23" s="8" t="n">
        <v>122.64</v>
      </c>
      <c r="I23" s="8" t="n">
        <v>126.39</v>
      </c>
      <c r="J23" s="8" t="n">
        <v>166.11</v>
      </c>
      <c r="K23" s="8" t="n">
        <v>241.33</v>
      </c>
      <c r="L23" s="8">
        <f>max((L5*X23)+Y23,0)</f>
        <v/>
      </c>
      <c r="M23" s="8">
        <f>max((M5*X23)+Y23,0)</f>
        <v/>
      </c>
      <c r="N23" s="8">
        <f>max((N5*X23)+Y23,0)</f>
        <v/>
      </c>
      <c r="O23" s="8">
        <f>max((O5*X23)+Y23,0)</f>
        <v/>
      </c>
      <c r="P23" s="8">
        <f>max((P5*X23)+Y23,0)</f>
        <v/>
      </c>
      <c r="Q23" s="8">
        <f>max((Q5*X23)+Y23,0)</f>
        <v/>
      </c>
      <c r="R23" s="8">
        <f>max((R5*X23)+Y23,0)</f>
        <v/>
      </c>
      <c r="S23" s="8">
        <f>max((S5*X23)+Y23,0)</f>
        <v/>
      </c>
      <c r="T23" s="8">
        <f>max((T5*X23)+Y23,0)</f>
        <v/>
      </c>
      <c r="U23" s="8">
        <f>max((U5*X23)+Y23,0)</f>
        <v/>
      </c>
      <c r="X23" s="6" t="n">
        <v>0.1123249510885132</v>
      </c>
      <c r="Y23" s="7" t="n">
        <v>-22.00718513946286</v>
      </c>
      <c r="Z23" s="9" t="inlineStr">
        <is>
          <t>N</t>
        </is>
      </c>
    </row>
    <row r="24">
      <c r="A24" t="inlineStr">
        <is>
          <t>Other Current Assets</t>
        </is>
      </c>
      <c r="B24" s="8" t="n">
        <v>2.95</v>
      </c>
      <c r="C24" s="8" t="n">
        <v>10.7</v>
      </c>
      <c r="D24" s="8" t="n">
        <v>2.18</v>
      </c>
      <c r="E24" s="8" t="n">
        <v>1.63</v>
      </c>
      <c r="F24" s="8" t="n"/>
      <c r="G24" s="8" t="n"/>
      <c r="H24" s="8" t="n">
        <v>11.37</v>
      </c>
      <c r="I24" s="8" t="n">
        <v>17.24</v>
      </c>
      <c r="J24" s="8" t="n">
        <v>13.59</v>
      </c>
      <c r="K24" s="8" t="n">
        <v>14.98</v>
      </c>
      <c r="L24" s="8">
        <f>(L5*X24)+Y24</f>
        <v/>
      </c>
      <c r="M24" s="8">
        <f>(M5*X24)+Y24</f>
        <v/>
      </c>
      <c r="N24" s="8">
        <f>(N5*X24)+Y24</f>
        <v/>
      </c>
      <c r="O24" s="8">
        <f>(O5*X24)+Y24</f>
        <v/>
      </c>
      <c r="P24" s="8">
        <f>(P5*X24)+Y24</f>
        <v/>
      </c>
      <c r="Q24" s="8">
        <f>(Q5*X24)+Y24</f>
        <v/>
      </c>
      <c r="R24" s="8">
        <f>(R5*X24)+Y24</f>
        <v/>
      </c>
      <c r="S24" s="8">
        <f>(S5*X24)+Y24</f>
        <v/>
      </c>
      <c r="T24" s="8">
        <f>(T5*X24)+Y24</f>
        <v/>
      </c>
      <c r="U24" s="8">
        <f>(U5*X24)+Y24</f>
        <v/>
      </c>
      <c r="X24" s="6" t="n">
        <v>0.006016342302124626</v>
      </c>
      <c r="Y24" s="7" t="n">
        <v>2.041272143799105</v>
      </c>
      <c r="Z24" s="9" t="inlineStr">
        <is>
          <t>O</t>
        </is>
      </c>
    </row>
    <row r="25">
      <c r="A25" t="inlineStr">
        <is>
          <t>Total Current Assets</t>
        </is>
      </c>
      <c r="B25" s="10" t="n">
        <v>41.64</v>
      </c>
      <c r="C25" s="10" t="n">
        <v>41.67</v>
      </c>
      <c r="D25" s="10" t="n">
        <v>31.58</v>
      </c>
      <c r="E25" s="10" t="n">
        <v>35.82</v>
      </c>
      <c r="F25" s="10" t="n"/>
      <c r="G25" s="10" t="n">
        <v>263.1</v>
      </c>
      <c r="H25" s="10" t="n">
        <v>318.29</v>
      </c>
      <c r="I25" s="10" t="n">
        <v>398.81</v>
      </c>
      <c r="J25" s="10" t="n">
        <v>499.77</v>
      </c>
      <c r="K25" s="10" t="n">
        <v>782.26</v>
      </c>
      <c r="L25" s="10">
        <f>L21+L22+L23+L24</f>
        <v/>
      </c>
      <c r="M25" s="10">
        <f>M21+M22+M23+M24</f>
        <v/>
      </c>
      <c r="N25" s="10">
        <f>N21+N22+N23+N24</f>
        <v/>
      </c>
      <c r="O25" s="10">
        <f>O21+O22+O23+O24</f>
        <v/>
      </c>
      <c r="P25" s="10">
        <f>P21+P22+P23+P24</f>
        <v/>
      </c>
      <c r="Q25" s="10">
        <f>Q21+Q22+Q23+Q24</f>
        <v/>
      </c>
      <c r="R25" s="10">
        <f>R21+R22+R23+R24</f>
        <v/>
      </c>
      <c r="S25" s="10">
        <f>S21+S22+S23+S24</f>
        <v/>
      </c>
      <c r="T25" s="10">
        <f>T21+T22+T23+T24</f>
        <v/>
      </c>
      <c r="U25" s="10">
        <f>U21+U22+U23+U24</f>
        <v/>
      </c>
      <c r="X25" s="6" t="n"/>
      <c r="Y25" s="7" t="n"/>
    </row>
    <row r="26">
      <c r="A26" t="inlineStr">
        <is>
          <t>Property, Plant &amp; Equipment</t>
        </is>
      </c>
      <c r="B26" s="8" t="n">
        <v>18.34</v>
      </c>
      <c r="C26" s="8" t="n">
        <v>14.04</v>
      </c>
      <c r="D26" s="8" t="n">
        <v>11.57</v>
      </c>
      <c r="E26" s="8" t="n">
        <v>11.65</v>
      </c>
      <c r="F26" s="8" t="n"/>
      <c r="G26" s="8" t="n">
        <v>67.95999999999999</v>
      </c>
      <c r="H26" s="8" t="n">
        <v>108.59</v>
      </c>
      <c r="I26" s="8" t="n">
        <v>109.29</v>
      </c>
      <c r="J26" s="8" t="n">
        <v>115.14</v>
      </c>
      <c r="K26" s="8" t="n">
        <v>132.99</v>
      </c>
      <c r="L26" s="8">
        <f>max((L5*X26)+Y26,0)</f>
        <v/>
      </c>
      <c r="M26" s="8">
        <f>max((M5*X26)+Y26,0)</f>
        <v/>
      </c>
      <c r="N26" s="8">
        <f>max((N5*X26)+Y26,0)</f>
        <v/>
      </c>
      <c r="O26" s="8">
        <f>max((O5*X26)+Y26,0)</f>
        <v/>
      </c>
      <c r="P26" s="8">
        <f>max((P5*X26)+Y26,0)</f>
        <v/>
      </c>
      <c r="Q26" s="8">
        <f>max((Q5*X26)+Y26,0)</f>
        <v/>
      </c>
      <c r="R26" s="8">
        <f>max((R5*X26)+Y26,0)</f>
        <v/>
      </c>
      <c r="S26" s="8">
        <f>max((S5*X26)+Y26,0)</f>
        <v/>
      </c>
      <c r="T26" s="8">
        <f>max((T5*X26)+Y26,0)</f>
        <v/>
      </c>
      <c r="U26" s="8">
        <f>max((U5*X26)+Y26,0)</f>
        <v/>
      </c>
      <c r="X26" s="6" t="n">
        <v>0.0678496539249354</v>
      </c>
      <c r="Y26" s="7" t="n">
        <v>-2.198132121123805</v>
      </c>
      <c r="Z26" s="9" t="inlineStr">
        <is>
          <t>P</t>
        </is>
      </c>
    </row>
    <row r="27">
      <c r="A27" t="inlineStr">
        <is>
          <t>Long-Term Investments</t>
        </is>
      </c>
      <c r="B27" s="8" t="n">
        <v>1.63</v>
      </c>
      <c r="C27" s="8" t="n">
        <v>1.58</v>
      </c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max((L5*X27)+Y27,0)</f>
        <v/>
      </c>
      <c r="M27" s="8">
        <f>max((M5*X27)+Y27,0)</f>
        <v/>
      </c>
      <c r="N27" s="8">
        <f>max((N5*X27)+Y27,0)</f>
        <v/>
      </c>
      <c r="O27" s="8">
        <f>max((O5*X27)+Y27,0)</f>
        <v/>
      </c>
      <c r="P27" s="8">
        <f>max((P5*X27)+Y27,0)</f>
        <v/>
      </c>
      <c r="Q27" s="8">
        <f>max((Q5*X27)+Y27,0)</f>
        <v/>
      </c>
      <c r="R27" s="8">
        <f>max((R5*X27)+Y27,0)</f>
        <v/>
      </c>
      <c r="S27" s="8">
        <f>max((S5*X27)+Y27,0)</f>
        <v/>
      </c>
      <c r="T27" s="8">
        <f>max((T5*X27)+Y27,0)</f>
        <v/>
      </c>
      <c r="U27" s="8">
        <f>max((U5*X27)+Y27,0)</f>
        <v/>
      </c>
      <c r="X27" s="6" t="n">
        <v>-0.0005245450890492251</v>
      </c>
      <c r="Y27" s="7" t="n">
        <v>0.7937897987480051</v>
      </c>
      <c r="Z27" s="9" t="inlineStr">
        <is>
          <t>Q</t>
        </is>
      </c>
    </row>
    <row r="28">
      <c r="A28" t="inlineStr">
        <is>
          <t>Goodwill and Intangibles</t>
        </is>
      </c>
      <c r="B28" s="8" t="n"/>
      <c r="C28" s="8" t="n"/>
      <c r="D28" s="8" t="n"/>
      <c r="E28" s="8" t="n"/>
      <c r="F28" s="8" t="n"/>
      <c r="G28" s="8" t="n">
        <v>4.72</v>
      </c>
      <c r="H28" s="8" t="n">
        <v>222.34</v>
      </c>
      <c r="I28" s="8" t="n">
        <v>216.88</v>
      </c>
      <c r="J28" s="8" t="n">
        <v>250.64</v>
      </c>
      <c r="K28" s="8" t="n">
        <v>243.25</v>
      </c>
      <c r="L28" s="8">
        <f>max((L5*X28)+Y28,0)</f>
        <v/>
      </c>
      <c r="M28" s="8">
        <f>max((M5*X28)+Y28,0)</f>
        <v/>
      </c>
      <c r="N28" s="8">
        <f>max((N5*X28)+Y28,0)</f>
        <v/>
      </c>
      <c r="O28" s="8">
        <f>max((O5*X28)+Y28,0)</f>
        <v/>
      </c>
      <c r="P28" s="8">
        <f>max((P5*X28)+Y28,0)</f>
        <v/>
      </c>
      <c r="Q28" s="8">
        <f>max((Q5*X28)+Y28,0)</f>
        <v/>
      </c>
      <c r="R28" s="8">
        <f>max((R5*X28)+Y28,0)</f>
        <v/>
      </c>
      <c r="S28" s="8">
        <f>max((S5*X28)+Y28,0)</f>
        <v/>
      </c>
      <c r="T28" s="8">
        <f>max((T5*X28)+Y28,0)</f>
        <v/>
      </c>
      <c r="U28" s="8">
        <f>max((U5*X28)+Y28,0)</f>
        <v/>
      </c>
      <c r="X28" s="6" t="n">
        <v>0.1448455279057268</v>
      </c>
      <c r="Y28" s="7" t="n">
        <v>-36.77105420385244</v>
      </c>
      <c r="Z28" s="9" t="inlineStr">
        <is>
          <t>R</t>
        </is>
      </c>
    </row>
    <row r="29">
      <c r="A29" t="inlineStr">
        <is>
          <t>Other Long-Term Assets</t>
        </is>
      </c>
      <c r="B29" s="8" t="n">
        <v>6.32</v>
      </c>
      <c r="C29" s="8" t="n">
        <v>8.460000000000001</v>
      </c>
      <c r="D29" s="8" t="n">
        <v>7.29</v>
      </c>
      <c r="E29" s="8" t="n">
        <v>7.52</v>
      </c>
      <c r="F29" s="8" t="n"/>
      <c r="G29" s="8" t="n">
        <v>59.61</v>
      </c>
      <c r="H29" s="8" t="n">
        <v>50.74</v>
      </c>
      <c r="I29" s="8" t="n">
        <v>56.72</v>
      </c>
      <c r="J29" s="8" t="n">
        <v>52.36</v>
      </c>
      <c r="K29" s="8" t="n">
        <v>76.12</v>
      </c>
      <c r="L29" s="8">
        <f>(L5*X29)+Y29</f>
        <v/>
      </c>
      <c r="M29" s="8">
        <f>(M5*X29)+Y29</f>
        <v/>
      </c>
      <c r="N29" s="8">
        <f>(N5*X29)+Y29</f>
        <v/>
      </c>
      <c r="O29" s="8">
        <f>(O5*X29)+Y29</f>
        <v/>
      </c>
      <c r="P29" s="8">
        <f>(P5*X29)+Y29</f>
        <v/>
      </c>
      <c r="Q29" s="8">
        <f>(Q5*X29)+Y29</f>
        <v/>
      </c>
      <c r="R29" s="8">
        <f>(R5*X29)+Y29</f>
        <v/>
      </c>
      <c r="S29" s="8">
        <f>(S5*X29)+Y29</f>
        <v/>
      </c>
      <c r="T29" s="8">
        <f>(T5*X29)+Y29</f>
        <v/>
      </c>
      <c r="U29" s="8">
        <f>(U5*X29)+Y29</f>
        <v/>
      </c>
      <c r="X29" s="6" t="n">
        <v>0.03661922302531898</v>
      </c>
      <c r="Y29" s="7" t="n">
        <v>-0.4921141470798318</v>
      </c>
      <c r="Z29" s="9" t="inlineStr">
        <is>
          <t>S</t>
        </is>
      </c>
    </row>
    <row r="30">
      <c r="A30" t="inlineStr">
        <is>
          <t>Total Long-Term Assets</t>
        </is>
      </c>
      <c r="B30" s="10" t="n">
        <v>26.29</v>
      </c>
      <c r="C30" s="10" t="n">
        <v>24.08</v>
      </c>
      <c r="D30" s="10" t="n">
        <v>18.86</v>
      </c>
      <c r="E30" s="10" t="n">
        <v>19.16</v>
      </c>
      <c r="F30" s="10" t="n"/>
      <c r="G30" s="10" t="n">
        <v>132.29</v>
      </c>
      <c r="H30" s="10" t="n">
        <v>381.66</v>
      </c>
      <c r="I30" s="10" t="n">
        <v>382.89</v>
      </c>
      <c r="J30" s="10" t="n">
        <v>418.14</v>
      </c>
      <c r="K30" s="10" t="n">
        <v>452.36</v>
      </c>
      <c r="L30" s="10">
        <f>L26+L27+L28+L29</f>
        <v/>
      </c>
      <c r="M30" s="10">
        <f>M26+M27+M28+M29</f>
        <v/>
      </c>
      <c r="N30" s="10">
        <f>N26+N27+N28+N29</f>
        <v/>
      </c>
      <c r="O30" s="10">
        <f>O26+O27+O28+O29</f>
        <v/>
      </c>
      <c r="P30" s="10">
        <f>P26+P27+P28+P29</f>
        <v/>
      </c>
      <c r="Q30" s="10">
        <f>Q26+Q27+Q28+Q29</f>
        <v/>
      </c>
      <c r="R30" s="10">
        <f>R26+R27+R28+R29</f>
        <v/>
      </c>
      <c r="S30" s="10">
        <f>S26+S27+S28+S29</f>
        <v/>
      </c>
      <c r="T30" s="10">
        <f>T26+T27+T28+T29</f>
        <v/>
      </c>
      <c r="U30" s="10">
        <f>U26+U27+U28+U29</f>
        <v/>
      </c>
      <c r="X30" s="6" t="n"/>
      <c r="Y30" s="7" t="n"/>
    </row>
    <row r="31">
      <c r="A31" t="inlineStr">
        <is>
          <t>Total Assets</t>
        </is>
      </c>
      <c r="B31" s="10" t="n">
        <v>67.93000000000001</v>
      </c>
      <c r="C31" s="10" t="n">
        <v>65.75</v>
      </c>
      <c r="D31" s="10" t="n">
        <v>50.44</v>
      </c>
      <c r="E31" s="10" t="n">
        <v>54.98</v>
      </c>
      <c r="F31" s="10" t="n"/>
      <c r="G31" s="10" t="n">
        <v>395.4</v>
      </c>
      <c r="H31" s="10" t="n">
        <v>699.95</v>
      </c>
      <c r="I31" s="10" t="n">
        <v>781.7</v>
      </c>
      <c r="J31" s="10" t="n">
        <v>917.9</v>
      </c>
      <c r="K31" s="10" t="n">
        <v>1234.62</v>
      </c>
      <c r="L31" s="10">
        <f>L25+L30</f>
        <v/>
      </c>
      <c r="M31" s="10">
        <f>M25+M30</f>
        <v/>
      </c>
      <c r="N31" s="10">
        <f>N25+N30</f>
        <v/>
      </c>
      <c r="O31" s="10">
        <f>O25+O30</f>
        <v/>
      </c>
      <c r="P31" s="10">
        <f>P25+P30</f>
        <v/>
      </c>
      <c r="Q31" s="10">
        <f>Q25+Q30</f>
        <v/>
      </c>
      <c r="R31" s="10">
        <f>R25+R30</f>
        <v/>
      </c>
      <c r="S31" s="10">
        <f>S25+S30</f>
        <v/>
      </c>
      <c r="T31" s="10">
        <f>T25+T30</f>
        <v/>
      </c>
      <c r="U31" s="10">
        <f>U25+U30</f>
        <v/>
      </c>
      <c r="X31" s="6" t="n"/>
      <c r="Y31" s="7" t="n"/>
    </row>
    <row r="32">
      <c r="A32" t="inlineStr">
        <is>
          <t>Accounts Payable</t>
        </is>
      </c>
      <c r="B32" s="8" t="n">
        <v>3.68</v>
      </c>
      <c r="C32" s="8" t="n">
        <v>3.05</v>
      </c>
      <c r="D32" s="8" t="n">
        <v>3.03</v>
      </c>
      <c r="E32" s="8" t="n">
        <v>3.92</v>
      </c>
      <c r="F32" s="8" t="n"/>
      <c r="G32" s="8" t="n">
        <v>36.77</v>
      </c>
      <c r="H32" s="8" t="n">
        <v>43.42</v>
      </c>
      <c r="I32" s="8" t="n">
        <v>38.7</v>
      </c>
      <c r="J32" s="8" t="n">
        <v>57.21</v>
      </c>
      <c r="K32" s="8" t="n">
        <v>92.16</v>
      </c>
      <c r="L32" s="8">
        <f>(L5*X32)+Y32</f>
        <v/>
      </c>
      <c r="M32" s="8">
        <f>(M5*X32)+Y32</f>
        <v/>
      </c>
      <c r="N32" s="8">
        <f>(N5*X32)+Y32</f>
        <v/>
      </c>
      <c r="O32" s="8">
        <f>(O5*X32)+Y32</f>
        <v/>
      </c>
      <c r="P32" s="8">
        <f>(P5*X32)+Y32</f>
        <v/>
      </c>
      <c r="Q32" s="8">
        <f>(Q5*X32)+Y32</f>
        <v/>
      </c>
      <c r="R32" s="8">
        <f>(R5*X32)+Y32</f>
        <v/>
      </c>
      <c r="S32" s="8">
        <f>(S5*X32)+Y32</f>
        <v/>
      </c>
      <c r="T32" s="8">
        <f>(T5*X32)+Y32</f>
        <v/>
      </c>
      <c r="U32" s="8">
        <f>(U5*X32)+Y32</f>
        <v/>
      </c>
      <c r="X32" s="6" t="n">
        <v>0.04093215445986509</v>
      </c>
      <c r="Y32" s="7" t="n">
        <v>-8.699501575773571</v>
      </c>
      <c r="Z32" s="9" t="inlineStr">
        <is>
          <t>T</t>
        </is>
      </c>
    </row>
    <row r="33">
      <c r="A33" t="inlineStr">
        <is>
          <t>Deferred Revenue</t>
        </is>
      </c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(L5*X33)+Y33</f>
        <v/>
      </c>
      <c r="M33" s="8">
        <f>(M5*X33)+Y33</f>
        <v/>
      </c>
      <c r="N33" s="8">
        <f>(N5*X33)+Y33</f>
        <v/>
      </c>
      <c r="O33" s="8">
        <f>(O5*X33)+Y33</f>
        <v/>
      </c>
      <c r="P33" s="8">
        <f>(P5*X33)+Y33</f>
        <v/>
      </c>
      <c r="Q33" s="8">
        <f>(Q5*X33)+Y33</f>
        <v/>
      </c>
      <c r="R33" s="8">
        <f>(R5*X33)+Y33</f>
        <v/>
      </c>
      <c r="S33" s="8">
        <f>(S5*X33)+Y33</f>
        <v/>
      </c>
      <c r="T33" s="8">
        <f>(T5*X33)+Y33</f>
        <v/>
      </c>
      <c r="U33" s="8">
        <f>(U5*X33)+Y33</f>
        <v/>
      </c>
      <c r="X33" s="6" t="n"/>
      <c r="Y33" s="7" t="n"/>
      <c r="Z33" s="9" t="inlineStr">
        <is>
          <t>U</t>
        </is>
      </c>
    </row>
    <row r="34">
      <c r="A34" t="inlineStr">
        <is>
          <t>Current Debt</t>
        </is>
      </c>
      <c r="B34" s="8" t="n"/>
      <c r="C34" s="8" t="n"/>
      <c r="D34" s="8" t="n"/>
      <c r="E34" s="8" t="n"/>
      <c r="F34" s="8" t="n"/>
      <c r="G34" s="8" t="n">
        <v>30.23</v>
      </c>
      <c r="H34" s="8" t="n">
        <v>33.32</v>
      </c>
      <c r="I34" s="8" t="n">
        <v>33.91</v>
      </c>
      <c r="J34" s="8" t="n">
        <v>25.73</v>
      </c>
      <c r="K34" s="8" t="n">
        <v>35.46</v>
      </c>
      <c r="L34" s="8">
        <f>(L5*X34)+Y34</f>
        <v/>
      </c>
      <c r="M34" s="8">
        <f>(M5*X34)+Y34</f>
        <v/>
      </c>
      <c r="N34" s="8">
        <f>(N5*X34)+Y34</f>
        <v/>
      </c>
      <c r="O34" s="8">
        <f>(O5*X34)+Y34</f>
        <v/>
      </c>
      <c r="P34" s="8">
        <f>(P5*X34)+Y34</f>
        <v/>
      </c>
      <c r="Q34" s="8">
        <f>(Q5*X34)+Y34</f>
        <v/>
      </c>
      <c r="R34" s="8">
        <f>(R5*X34)+Y34</f>
        <v/>
      </c>
      <c r="S34" s="8">
        <f>(S5*X34)+Y34</f>
        <v/>
      </c>
      <c r="T34" s="8">
        <f>(T5*X34)+Y34</f>
        <v/>
      </c>
      <c r="U34" s="8">
        <f>(U5*X34)+Y34</f>
        <v/>
      </c>
      <c r="X34" s="6" t="n">
        <v>0.02127112013780419</v>
      </c>
      <c r="Y34" s="7" t="n">
        <v>-3.307362527167465</v>
      </c>
      <c r="Z34" s="9" t="inlineStr">
        <is>
          <t>V</t>
        </is>
      </c>
    </row>
    <row r="35">
      <c r="A35" t="inlineStr">
        <is>
          <t>Other Current Liabilities</t>
        </is>
      </c>
      <c r="B35" s="8" t="n">
        <v>10.53</v>
      </c>
      <c r="C35" s="8" t="n">
        <v>15.2</v>
      </c>
      <c r="D35" s="8" t="n">
        <v>12.08</v>
      </c>
      <c r="E35" s="8" t="n">
        <v>14.11</v>
      </c>
      <c r="F35" s="8" t="n"/>
      <c r="G35" s="8" t="n">
        <v>100.11</v>
      </c>
      <c r="H35" s="8" t="n">
        <v>129.56</v>
      </c>
      <c r="I35" s="8" t="n">
        <v>114.03</v>
      </c>
      <c r="J35" s="8" t="n">
        <v>180.7</v>
      </c>
      <c r="K35" s="8" t="n">
        <v>222.49</v>
      </c>
      <c r="L35" s="8">
        <f>(L5*X35)+Y35</f>
        <v/>
      </c>
      <c r="M35" s="8">
        <f>(M5*X35)+Y35</f>
        <v/>
      </c>
      <c r="N35" s="8">
        <f>(N5*X35)+Y35</f>
        <v/>
      </c>
      <c r="O35" s="8">
        <f>(O5*X35)+Y35</f>
        <v/>
      </c>
      <c r="P35" s="8">
        <f>(P5*X35)+Y35</f>
        <v/>
      </c>
      <c r="Q35" s="8">
        <f>(Q5*X35)+Y35</f>
        <v/>
      </c>
      <c r="R35" s="8">
        <f>(R5*X35)+Y35</f>
        <v/>
      </c>
      <c r="S35" s="8">
        <f>(S5*X35)+Y35</f>
        <v/>
      </c>
      <c r="T35" s="8">
        <f>(T5*X35)+Y35</f>
        <v/>
      </c>
      <c r="U35" s="8">
        <f>(U5*X35)+Y35</f>
        <v/>
      </c>
      <c r="X35" s="6" t="n">
        <v>0.1057708791748372</v>
      </c>
      <c r="Y35" s="7" t="n">
        <v>-15.45378383929349</v>
      </c>
      <c r="Z35" s="9" t="inlineStr">
        <is>
          <t>W</t>
        </is>
      </c>
    </row>
    <row r="36">
      <c r="A36" t="inlineStr">
        <is>
          <t>Total Current Liabilities</t>
        </is>
      </c>
      <c r="B36" s="10" t="n">
        <v>14.21</v>
      </c>
      <c r="C36" s="10" t="n">
        <v>18.25</v>
      </c>
      <c r="D36" s="10" t="n">
        <v>15.12</v>
      </c>
      <c r="E36" s="10" t="n">
        <v>18.03</v>
      </c>
      <c r="F36" s="10" t="n"/>
      <c r="G36" s="10" t="n">
        <v>167.11</v>
      </c>
      <c r="H36" s="10" t="n">
        <v>206.3</v>
      </c>
      <c r="I36" s="10" t="n">
        <v>186.65</v>
      </c>
      <c r="J36" s="10" t="n">
        <v>263.64</v>
      </c>
      <c r="K36" s="10" t="n">
        <v>350.11</v>
      </c>
      <c r="L36" s="10">
        <f>L32+L33+L34+L35</f>
        <v/>
      </c>
      <c r="M36" s="10">
        <f>M32+M33+M34+M35</f>
        <v/>
      </c>
      <c r="N36" s="10">
        <f>N32+N33+N34+N35</f>
        <v/>
      </c>
      <c r="O36" s="10">
        <f>O32+O33+O34+O35</f>
        <v/>
      </c>
      <c r="P36" s="10">
        <f>P32+P33+P34+P35</f>
        <v/>
      </c>
      <c r="Q36" s="10">
        <f>Q32+Q33+Q34+Q35</f>
        <v/>
      </c>
      <c r="R36" s="10">
        <f>R32+R33+R34+R35</f>
        <v/>
      </c>
      <c r="S36" s="10">
        <f>S32+S33+S34+S35</f>
        <v/>
      </c>
      <c r="T36" s="10">
        <f>T32+T33+T34+T35</f>
        <v/>
      </c>
      <c r="U36" s="10">
        <f>U32+U33+U34+U35</f>
        <v/>
      </c>
      <c r="X36" s="6" t="n"/>
      <c r="Y36" s="7" t="n"/>
    </row>
    <row r="37">
      <c r="A37" t="inlineStr">
        <is>
          <t>Long-Term Debt</t>
        </is>
      </c>
      <c r="B37" s="8" t="n"/>
      <c r="C37" s="8" t="n">
        <v>6.33</v>
      </c>
      <c r="D37" s="8" t="n">
        <v>4.31</v>
      </c>
      <c r="E37" s="8" t="n">
        <v>4.31</v>
      </c>
      <c r="F37" s="8" t="n"/>
      <c r="G37" s="8" t="n">
        <v>58.93</v>
      </c>
      <c r="H37" s="8" t="n">
        <v>54.33</v>
      </c>
      <c r="I37" s="8" t="n">
        <v>77.33</v>
      </c>
      <c r="J37" s="8" t="n">
        <v>39.33</v>
      </c>
      <c r="K37" s="8" t="n">
        <v>12.43</v>
      </c>
      <c r="L37" s="8">
        <f>L31-L36-L38-L44</f>
        <v/>
      </c>
      <c r="M37" s="8">
        <f>M31-M36-M38-M44</f>
        <v/>
      </c>
      <c r="N37" s="8">
        <f>N31-N36-N38-N44</f>
        <v/>
      </c>
      <c r="O37" s="8">
        <f>O31-O36-O38-O44</f>
        <v/>
      </c>
      <c r="P37" s="8">
        <f>P31-P36-P38-P44</f>
        <v/>
      </c>
      <c r="Q37" s="8">
        <f>Q31-Q36-Q38-Q44</f>
        <v/>
      </c>
      <c r="R37" s="8">
        <f>R31-R36-R38-R44</f>
        <v/>
      </c>
      <c r="S37" s="8">
        <f>S31-S36-S38-S44</f>
        <v/>
      </c>
      <c r="T37" s="8">
        <f>T31-T36-T38-T44</f>
        <v/>
      </c>
      <c r="U37" s="8">
        <f>U31-U36-U38-U44</f>
        <v/>
      </c>
      <c r="X37" s="6" t="n"/>
      <c r="Y37" s="7" t="n"/>
      <c r="Z37" s="9" t="inlineStr">
        <is>
          <t>X</t>
        </is>
      </c>
    </row>
    <row r="38">
      <c r="A38" t="inlineStr">
        <is>
          <t>Other Long-Term Liabilities</t>
        </is>
      </c>
      <c r="B38" s="8" t="n">
        <v>8.07</v>
      </c>
      <c r="C38" s="8" t="n">
        <v>7.39</v>
      </c>
      <c r="D38" s="8" t="n">
        <v>7.64</v>
      </c>
      <c r="E38" s="8" t="n">
        <v>7.5</v>
      </c>
      <c r="F38" s="8" t="n"/>
      <c r="G38" s="8" t="n">
        <v>16.06</v>
      </c>
      <c r="H38" s="8" t="n">
        <v>27.35</v>
      </c>
      <c r="I38" s="8" t="n">
        <v>43.41</v>
      </c>
      <c r="J38" s="8" t="n">
        <v>46.32</v>
      </c>
      <c r="K38" s="8" t="n">
        <v>46.96</v>
      </c>
      <c r="L38" s="8">
        <f>(L5*X38)+Y38</f>
        <v/>
      </c>
      <c r="M38" s="8">
        <f>(M5*X38)+Y38</f>
        <v/>
      </c>
      <c r="N38" s="8">
        <f>(N5*X38)+Y38</f>
        <v/>
      </c>
      <c r="O38" s="8">
        <f>(O5*X38)+Y38</f>
        <v/>
      </c>
      <c r="P38" s="8">
        <f>(P5*X38)+Y38</f>
        <v/>
      </c>
      <c r="Q38" s="8">
        <f>(Q5*X38)+Y38</f>
        <v/>
      </c>
      <c r="R38" s="8">
        <f>(R5*X38)+Y38</f>
        <v/>
      </c>
      <c r="S38" s="8">
        <f>(S5*X38)+Y38</f>
        <v/>
      </c>
      <c r="T38" s="8">
        <f>(T5*X38)+Y38</f>
        <v/>
      </c>
      <c r="U38" s="8">
        <f>(U5*X38)+Y38</f>
        <v/>
      </c>
      <c r="X38" s="6" t="n">
        <v>0.02196216944120341</v>
      </c>
      <c r="Y38" s="7" t="n">
        <v>1.274771931051809</v>
      </c>
      <c r="Z38" s="9" t="inlineStr">
        <is>
          <t>Y</t>
        </is>
      </c>
    </row>
    <row r="39">
      <c r="A39" t="inlineStr">
        <is>
          <t>Total Long-Term Liabilities</t>
        </is>
      </c>
      <c r="B39" s="10" t="n">
        <v>8.07</v>
      </c>
      <c r="C39" s="10" t="n">
        <v>13.72</v>
      </c>
      <c r="D39" s="10" t="n">
        <v>11.95</v>
      </c>
      <c r="E39" s="10" t="n">
        <v>11.81</v>
      </c>
      <c r="F39" s="10" t="n"/>
      <c r="G39" s="10" t="n">
        <v>74.98999999999999</v>
      </c>
      <c r="H39" s="10" t="n">
        <v>81.68000000000001</v>
      </c>
      <c r="I39" s="10" t="n">
        <v>120.74</v>
      </c>
      <c r="J39" s="10" t="n">
        <v>85.65000000000001</v>
      </c>
      <c r="K39" s="10" t="n">
        <v>59.39</v>
      </c>
      <c r="L39" s="10">
        <f>L37+L38</f>
        <v/>
      </c>
      <c r="M39" s="10">
        <f>M37+M38</f>
        <v/>
      </c>
      <c r="N39" s="10">
        <f>N37+N38</f>
        <v/>
      </c>
      <c r="O39" s="10">
        <f>O37+O38</f>
        <v/>
      </c>
      <c r="P39" s="10">
        <f>P37+P38</f>
        <v/>
      </c>
      <c r="Q39" s="10">
        <f>Q37+Q38</f>
        <v/>
      </c>
      <c r="R39" s="10">
        <f>R37+R38</f>
        <v/>
      </c>
      <c r="S39" s="10">
        <f>S37+S38</f>
        <v/>
      </c>
      <c r="T39" s="10">
        <f>T37+T38</f>
        <v/>
      </c>
      <c r="U39" s="10">
        <f>U37+U38</f>
        <v/>
      </c>
      <c r="X39" s="6" t="n"/>
      <c r="Y39" s="7" t="n"/>
    </row>
    <row r="40">
      <c r="A40" t="inlineStr">
        <is>
          <t>Total Liabilities</t>
        </is>
      </c>
      <c r="B40" s="10" t="n">
        <v>22.28</v>
      </c>
      <c r="C40" s="10" t="n">
        <v>31.97</v>
      </c>
      <c r="D40" s="10" t="n">
        <v>27.07</v>
      </c>
      <c r="E40" s="10" t="n">
        <v>29.85</v>
      </c>
      <c r="F40" s="10" t="n"/>
      <c r="G40" s="10" t="n">
        <v>242.1</v>
      </c>
      <c r="H40" s="10" t="n">
        <v>287.98</v>
      </c>
      <c r="I40" s="10" t="n">
        <v>307.39</v>
      </c>
      <c r="J40" s="10" t="n">
        <v>349.29</v>
      </c>
      <c r="K40" s="10" t="n">
        <v>409.51</v>
      </c>
      <c r="L40" s="10">
        <f>L36+L39</f>
        <v/>
      </c>
      <c r="M40" s="10">
        <f>M36+M39</f>
        <v/>
      </c>
      <c r="N40" s="10">
        <f>N36+N39</f>
        <v/>
      </c>
      <c r="O40" s="10">
        <f>O36+O39</f>
        <v/>
      </c>
      <c r="P40" s="10">
        <f>P36+P39</f>
        <v/>
      </c>
      <c r="Q40" s="10">
        <f>Q36+Q39</f>
        <v/>
      </c>
      <c r="R40" s="10">
        <f>R36+R39</f>
        <v/>
      </c>
      <c r="S40" s="10">
        <f>S36+S39</f>
        <v/>
      </c>
      <c r="T40" s="10">
        <f>T36+T39</f>
        <v/>
      </c>
      <c r="U40" s="10">
        <f>U36+U39</f>
        <v/>
      </c>
      <c r="X40" s="6" t="n"/>
      <c r="Y40" s="7" t="n"/>
    </row>
    <row r="41">
      <c r="A41" t="inlineStr">
        <is>
          <t>Common Stock</t>
        </is>
      </c>
      <c r="B41" s="8" t="n">
        <v>-60.5</v>
      </c>
      <c r="C41" s="8" t="n">
        <v>-60.5</v>
      </c>
      <c r="D41" s="8" t="n">
        <v>-60.5</v>
      </c>
      <c r="E41" s="8" t="n">
        <v>-60.42</v>
      </c>
      <c r="F41" s="8" t="n"/>
      <c r="G41" s="8" t="n">
        <v>140.08</v>
      </c>
      <c r="H41" s="8" t="n">
        <v>480.8</v>
      </c>
      <c r="I41" s="8" t="n">
        <v>487.12</v>
      </c>
      <c r="J41" s="8" t="n">
        <v>493.24</v>
      </c>
      <c r="K41" s="8" t="n">
        <v>504.42</v>
      </c>
      <c r="L41" s="8">
        <f>(L5*X41)+Y41</f>
        <v/>
      </c>
      <c r="M41" s="8">
        <f>(M5*X41)+Y41</f>
        <v/>
      </c>
      <c r="N41" s="8">
        <f>(N5*X41)+Y41</f>
        <v/>
      </c>
      <c r="O41" s="8">
        <f>(O5*X41)+Y41</f>
        <v/>
      </c>
      <c r="P41" s="8">
        <f>(P5*X41)+Y41</f>
        <v/>
      </c>
      <c r="Q41" s="8">
        <f>(Q5*X41)+Y41</f>
        <v/>
      </c>
      <c r="R41" s="8">
        <f>(R5*X41)+Y41</f>
        <v/>
      </c>
      <c r="S41" s="8">
        <f>(S5*X41)+Y41</f>
        <v/>
      </c>
      <c r="T41" s="8">
        <f>(T5*X41)+Y41</f>
        <v/>
      </c>
      <c r="U41" s="8">
        <f>(U5*X41)+Y41</f>
        <v/>
      </c>
      <c r="X41" s="6" t="n">
        <v>0.2693027312912344</v>
      </c>
      <c r="Y41" s="7" t="n">
        <v>-7.973438702922181</v>
      </c>
      <c r="Z41" s="9" t="inlineStr">
        <is>
          <t>Z</t>
        </is>
      </c>
    </row>
    <row r="42">
      <c r="A42" t="inlineStr">
        <is>
          <t>Retained Earnings</t>
        </is>
      </c>
      <c r="B42" s="8" t="n">
        <v>106.16</v>
      </c>
      <c r="C42" s="8" t="n">
        <v>94.29000000000001</v>
      </c>
      <c r="D42" s="8" t="n">
        <v>83.88</v>
      </c>
      <c r="E42" s="8" t="n">
        <v>85.56</v>
      </c>
      <c r="F42" s="8" t="n"/>
      <c r="G42" s="8" t="n">
        <v>22.51</v>
      </c>
      <c r="H42" s="8" t="n">
        <v>-58.21</v>
      </c>
      <c r="I42" s="8" t="n">
        <v>-0.05</v>
      </c>
      <c r="J42" s="8" t="n">
        <v>82.90000000000001</v>
      </c>
      <c r="K42" s="8" t="n">
        <v>327.9</v>
      </c>
      <c r="L42" s="8">
        <f>L15+K42</f>
        <v/>
      </c>
      <c r="M42" s="8">
        <f>M15+L42</f>
        <v/>
      </c>
      <c r="N42" s="8">
        <f>N15+M42</f>
        <v/>
      </c>
      <c r="O42" s="8">
        <f>O15+N42</f>
        <v/>
      </c>
      <c r="P42" s="8">
        <f>P15+O42</f>
        <v/>
      </c>
      <c r="Q42" s="8">
        <f>Q15+P42</f>
        <v/>
      </c>
      <c r="R42" s="8">
        <f>R15+Q42</f>
        <v/>
      </c>
      <c r="S42" s="8">
        <f>S15+R42</f>
        <v/>
      </c>
      <c r="T42" s="8">
        <f>T15+S42</f>
        <v/>
      </c>
      <c r="U42" s="8">
        <f>U15+T42</f>
        <v/>
      </c>
      <c r="X42" s="6" t="n"/>
      <c r="Y42" s="7" t="n"/>
    </row>
    <row r="43">
      <c r="A43" t="inlineStr">
        <is>
          <t>Comprehensive Income</t>
        </is>
      </c>
      <c r="B43" s="8" t="n"/>
      <c r="C43" s="8" t="n"/>
      <c r="D43" s="8" t="n"/>
      <c r="E43" s="8" t="n"/>
      <c r="F43" s="8" t="n"/>
      <c r="G43" s="8" t="n">
        <v>-9.289999999999999</v>
      </c>
      <c r="H43" s="8" t="n">
        <v>-10.62</v>
      </c>
      <c r="I43" s="8" t="n">
        <v>-12.76</v>
      </c>
      <c r="J43" s="8" t="n">
        <v>-7.52</v>
      </c>
      <c r="K43" s="8" t="n">
        <v>-7.21</v>
      </c>
      <c r="L43" s="8">
        <f>(L5*X43)+Y43</f>
        <v/>
      </c>
      <c r="M43" s="8">
        <f>(M5*X43)+Y43</f>
        <v/>
      </c>
      <c r="N43" s="8">
        <f>(N5*X43)+Y43</f>
        <v/>
      </c>
      <c r="O43" s="8">
        <f>(O5*X43)+Y43</f>
        <v/>
      </c>
      <c r="P43" s="8">
        <f>(P5*X43)+Y43</f>
        <v/>
      </c>
      <c r="Q43" s="8">
        <f>(Q5*X43)+Y43</f>
        <v/>
      </c>
      <c r="R43" s="8">
        <f>(R5*X43)+Y43</f>
        <v/>
      </c>
      <c r="S43" s="8">
        <f>(S5*X43)+Y43</f>
        <v/>
      </c>
      <c r="T43" s="8">
        <f>(T5*X43)+Y43</f>
        <v/>
      </c>
      <c r="U43" s="8">
        <f>(U5*X43)+Y43</f>
        <v/>
      </c>
      <c r="X43" s="6" t="n">
        <v>0.005704900660780734</v>
      </c>
      <c r="Y43" s="7" t="n">
        <v>-0.4020152272834805</v>
      </c>
      <c r="Z43" s="9" t="inlineStr">
        <is>
          <t>AA</t>
        </is>
      </c>
    </row>
    <row r="44">
      <c r="A44" t="inlineStr">
        <is>
          <t>Shareholders' Equity</t>
        </is>
      </c>
      <c r="B44" s="10" t="n">
        <v>45.65</v>
      </c>
      <c r="C44" s="10" t="n">
        <v>33.79</v>
      </c>
      <c r="D44" s="10" t="n">
        <v>23.37</v>
      </c>
      <c r="E44" s="10" t="n">
        <v>25.13</v>
      </c>
      <c r="F44" s="10" t="n"/>
      <c r="G44" s="10" t="n">
        <v>153.3</v>
      </c>
      <c r="H44" s="10" t="n">
        <v>411.97</v>
      </c>
      <c r="I44" s="10" t="n">
        <v>474.32</v>
      </c>
      <c r="J44" s="10" t="n">
        <v>568.61</v>
      </c>
      <c r="K44" s="10" t="n">
        <v>825.11</v>
      </c>
      <c r="L44" s="10">
        <f>L41+L42+L43</f>
        <v/>
      </c>
      <c r="M44" s="10">
        <f>M41+M42+M43</f>
        <v/>
      </c>
      <c r="N44" s="10">
        <f>N41+N42+N43</f>
        <v/>
      </c>
      <c r="O44" s="10">
        <f>O41+O42+O43</f>
        <v/>
      </c>
      <c r="P44" s="10">
        <f>P41+P42+P43</f>
        <v/>
      </c>
      <c r="Q44" s="10">
        <f>Q41+Q42+Q43</f>
        <v/>
      </c>
      <c r="R44" s="10">
        <f>R41+R42+R43</f>
        <v/>
      </c>
      <c r="S44" s="10">
        <f>S41+S42+S43</f>
        <v/>
      </c>
      <c r="T44" s="10">
        <f>T41+T42+T43</f>
        <v/>
      </c>
      <c r="U44" s="10">
        <f>U41+U42+U43</f>
        <v/>
      </c>
    </row>
    <row r="45">
      <c r="A45" t="inlineStr">
        <is>
          <t>Total Liabilities and Equity</t>
        </is>
      </c>
      <c r="B45" s="10" t="n">
        <v>67.93000000000001</v>
      </c>
      <c r="C45" s="10" t="n">
        <v>65.75</v>
      </c>
      <c r="D45" s="10" t="n">
        <v>50.44</v>
      </c>
      <c r="E45" s="10" t="n">
        <v>54.98</v>
      </c>
      <c r="F45" s="10" t="n"/>
      <c r="G45" s="10" t="n">
        <v>395.4</v>
      </c>
      <c r="H45" s="10" t="n">
        <v>699.95</v>
      </c>
      <c r="I45" s="10" t="n">
        <v>781.7</v>
      </c>
      <c r="J45" s="10" t="n">
        <v>917.9</v>
      </c>
      <c r="K45" s="10" t="n">
        <v>1234.62</v>
      </c>
      <c r="L45" s="10">
        <f>L40+L44</f>
        <v/>
      </c>
      <c r="M45" s="10">
        <f>M40+M44</f>
        <v/>
      </c>
      <c r="N45" s="10">
        <f>N40+N44</f>
        <v/>
      </c>
      <c r="O45" s="10">
        <f>O40+O44</f>
        <v/>
      </c>
      <c r="P45" s="10">
        <f>P40+P44</f>
        <v/>
      </c>
      <c r="Q45" s="10">
        <f>Q40+Q44</f>
        <v/>
      </c>
      <c r="R45" s="10">
        <f>R40+R44</f>
        <v/>
      </c>
      <c r="S45" s="10">
        <f>S40+S44</f>
        <v/>
      </c>
      <c r="T45" s="10">
        <f>T40+T44</f>
        <v/>
      </c>
      <c r="U45" s="10">
        <f>U40+U44</f>
        <v/>
      </c>
    </row>
    <row r="47">
      <c r="A47" s="5" t="inlineStr">
        <is>
          <t>Cash Flows</t>
        </is>
      </c>
    </row>
    <row r="48">
      <c r="A48" t="inlineStr">
        <is>
          <t>Net Income</t>
        </is>
      </c>
      <c r="B48" s="8" t="n">
        <v>-10.51</v>
      </c>
      <c r="C48" s="8" t="n">
        <v>-11.86</v>
      </c>
      <c r="D48" s="8" t="n">
        <v>-10.41</v>
      </c>
      <c r="E48" s="8" t="n">
        <v>1.68</v>
      </c>
      <c r="F48" s="8" t="n">
        <v>51.91</v>
      </c>
      <c r="G48" s="8" t="n">
        <v>15.8</v>
      </c>
      <c r="H48" s="8" t="n">
        <v>-58.21</v>
      </c>
      <c r="I48" s="8" t="n">
        <v>58.16</v>
      </c>
      <c r="J48" s="8" t="n">
        <v>84.90000000000001</v>
      </c>
      <c r="K48" s="8" t="n">
        <v>248.04</v>
      </c>
    </row>
    <row r="49">
      <c r="A49" t="inlineStr">
        <is>
          <t>Depreciation &amp; Amortization</t>
        </is>
      </c>
      <c r="B49" s="8" t="n">
        <v>2</v>
      </c>
      <c r="C49" s="8" t="n">
        <v>1.72</v>
      </c>
      <c r="D49" s="8" t="n">
        <v>1.32</v>
      </c>
      <c r="E49" s="8" t="n">
        <v>1.06</v>
      </c>
      <c r="F49" s="8" t="n">
        <v>7.25</v>
      </c>
      <c r="G49" s="8" t="n">
        <v>8.26</v>
      </c>
      <c r="H49" s="8" t="n">
        <v>16.08</v>
      </c>
      <c r="I49" s="8" t="n">
        <v>18.55</v>
      </c>
      <c r="J49" s="8" t="n">
        <v>17.7</v>
      </c>
      <c r="K49" s="8" t="n">
        <v>20.94</v>
      </c>
    </row>
    <row r="50">
      <c r="A50" t="inlineStr">
        <is>
          <t>Share-Based Compensation</t>
        </is>
      </c>
      <c r="B50" s="8" t="n"/>
      <c r="C50" s="8" t="n"/>
      <c r="D50" s="8" t="n"/>
      <c r="E50" s="8" t="n">
        <v>0.08</v>
      </c>
      <c r="F50" s="8" t="n">
        <v>0.61</v>
      </c>
      <c r="G50" s="8" t="n">
        <v>0.64</v>
      </c>
      <c r="H50" s="8" t="n">
        <v>102</v>
      </c>
      <c r="I50" s="8" t="n">
        <v>8.35</v>
      </c>
      <c r="J50" s="8" t="n">
        <v>6.04</v>
      </c>
      <c r="K50" s="8" t="n">
        <v>9.779999999999999</v>
      </c>
    </row>
    <row r="51">
      <c r="A51" t="inlineStr">
        <is>
          <t>Other Operating Activities</t>
        </is>
      </c>
      <c r="B51" s="8" t="n">
        <v>-5.53</v>
      </c>
      <c r="C51" s="8" t="n">
        <v>-7.45</v>
      </c>
      <c r="D51" s="8" t="n">
        <v>4.76</v>
      </c>
      <c r="E51" s="8" t="n">
        <v>1.04</v>
      </c>
      <c r="F51" s="8" t="n">
        <v>-26.3</v>
      </c>
      <c r="G51" s="8" t="n">
        <v>6.92</v>
      </c>
      <c r="H51" s="8" t="n">
        <v>5.36</v>
      </c>
      <c r="I51" s="8" t="n">
        <v>-8.31</v>
      </c>
      <c r="J51" s="8" t="n">
        <v>45.26</v>
      </c>
      <c r="K51" s="8" t="n">
        <v>-54.28</v>
      </c>
    </row>
    <row r="52">
      <c r="A52" t="inlineStr">
        <is>
          <t>Operating Cash Flow</t>
        </is>
      </c>
      <c r="B52" s="10" t="n">
        <v>-14.04</v>
      </c>
      <c r="C52" s="10" t="n">
        <v>-17.6</v>
      </c>
      <c r="D52" s="10" t="n">
        <v>-4.34</v>
      </c>
      <c r="E52" s="10" t="n">
        <v>3.85</v>
      </c>
      <c r="F52" s="10" t="n">
        <v>33.46</v>
      </c>
      <c r="G52" s="10" t="n">
        <v>31.62</v>
      </c>
      <c r="H52" s="10" t="n">
        <v>65.23</v>
      </c>
      <c r="I52" s="10" t="n">
        <v>76.73999999999999</v>
      </c>
      <c r="J52" s="10" t="n">
        <v>153.9</v>
      </c>
      <c r="K52" s="10" t="n">
        <v>224.48</v>
      </c>
    </row>
    <row r="53">
      <c r="A53" t="inlineStr">
        <is>
          <t>Capital Expenditures</t>
        </is>
      </c>
      <c r="B53" s="8" t="n">
        <v>0.74</v>
      </c>
      <c r="C53" s="8" t="n">
        <v>1.19</v>
      </c>
      <c r="D53" s="8" t="n">
        <v>1.47</v>
      </c>
      <c r="E53" s="8" t="n">
        <v>-1.13</v>
      </c>
      <c r="F53" s="8" t="n">
        <v>-1.9</v>
      </c>
      <c r="G53" s="8" t="n">
        <v>-8.890000000000001</v>
      </c>
      <c r="H53" s="8" t="n">
        <v>-12.04</v>
      </c>
      <c r="I53" s="8" t="n">
        <v>-14.09</v>
      </c>
      <c r="J53" s="8" t="n">
        <v>-6.09</v>
      </c>
      <c r="K53" s="8" t="n">
        <v>-31.76</v>
      </c>
    </row>
    <row r="54">
      <c r="A54" t="inlineStr">
        <is>
          <t>Acquisitions</t>
        </is>
      </c>
      <c r="B54" s="8" t="n"/>
      <c r="C54" s="8" t="n"/>
      <c r="D54" s="8" t="n">
        <v>2.33</v>
      </c>
      <c r="E54" s="8" t="n"/>
      <c r="F54" s="8" t="n">
        <v>-14.71</v>
      </c>
      <c r="G54" s="8" t="n"/>
      <c r="H54" s="8" t="n">
        <v>9.720000000000001</v>
      </c>
      <c r="I54" s="8" t="n"/>
      <c r="J54" s="8" t="n">
        <v>-52.55</v>
      </c>
      <c r="K54" s="8" t="n">
        <v>-0.21</v>
      </c>
    </row>
    <row r="55">
      <c r="A55" t="inlineStr">
        <is>
          <t>Change in Investments</t>
        </is>
      </c>
      <c r="B55" s="8" t="n">
        <v>13.02</v>
      </c>
      <c r="C55" s="8" t="n">
        <v>4.05</v>
      </c>
      <c r="D55" s="8" t="n">
        <v>1.63</v>
      </c>
      <c r="E55" s="8" t="n"/>
      <c r="F55" s="8" t="n">
        <v>-1</v>
      </c>
      <c r="G55" s="8" t="n">
        <v>-0.17</v>
      </c>
      <c r="H55" s="8" t="n">
        <v>0.28</v>
      </c>
      <c r="I55" s="8" t="n"/>
      <c r="J55" s="8" t="n"/>
      <c r="K55" s="8" t="n"/>
    </row>
    <row r="56">
      <c r="A56" t="inlineStr">
        <is>
          <t>Other Investing Activities</t>
        </is>
      </c>
      <c r="B56" s="8" t="n">
        <v>0.11</v>
      </c>
      <c r="C56" s="8" t="n">
        <v>0.22</v>
      </c>
      <c r="D56" s="8" t="n">
        <v>0.13</v>
      </c>
      <c r="E56" s="8" t="n">
        <v>-0.06</v>
      </c>
      <c r="F56" s="8" t="n">
        <v>-1.13</v>
      </c>
      <c r="G56" s="8" t="n">
        <v>0.44</v>
      </c>
      <c r="H56" s="8" t="n"/>
      <c r="I56" s="8" t="n"/>
      <c r="J56" s="8" t="n">
        <v>1.83</v>
      </c>
      <c r="K56" s="8" t="n"/>
    </row>
    <row r="57">
      <c r="A57" t="inlineStr">
        <is>
          <t>Investing Cash Flow</t>
        </is>
      </c>
      <c r="B57" s="10" t="n">
        <v>13.87</v>
      </c>
      <c r="C57" s="10" t="n">
        <v>5.46</v>
      </c>
      <c r="D57" s="10" t="n">
        <v>5.56</v>
      </c>
      <c r="E57" s="10" t="n">
        <v>-1.19</v>
      </c>
      <c r="F57" s="10" t="n">
        <v>-18.74</v>
      </c>
      <c r="G57" s="10" t="n">
        <v>-8.619999999999999</v>
      </c>
      <c r="H57" s="10" t="n">
        <v>-2.03</v>
      </c>
      <c r="I57" s="10" t="n">
        <v>-14.09</v>
      </c>
      <c r="J57" s="10" t="n">
        <v>-56.81</v>
      </c>
      <c r="K57" s="10" t="n">
        <v>-31.97</v>
      </c>
    </row>
    <row r="58">
      <c r="A58" t="inlineStr">
        <is>
          <t>Dividends Paid</t>
        </is>
      </c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</row>
    <row r="59">
      <c r="A59" t="inlineStr">
        <is>
          <t>Share Issuance / Repurchase</t>
        </is>
      </c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</row>
    <row r="60">
      <c r="A60" t="inlineStr">
        <is>
          <t>Debt Issued / Paid</t>
        </is>
      </c>
      <c r="B60" s="8" t="n"/>
      <c r="C60" s="8" t="n">
        <v>6.33</v>
      </c>
      <c r="D60" s="8" t="n">
        <v>-2.02</v>
      </c>
      <c r="E60" s="8" t="n"/>
      <c r="F60" s="8" t="n">
        <v>3.69</v>
      </c>
      <c r="G60" s="8" t="n">
        <v>11.59</v>
      </c>
      <c r="H60" s="8" t="n">
        <v>-1.5</v>
      </c>
      <c r="I60" s="8" t="n">
        <v>23.59</v>
      </c>
      <c r="J60" s="8" t="n">
        <v>-46.18</v>
      </c>
      <c r="K60" s="8" t="n">
        <v>-17.17</v>
      </c>
    </row>
    <row r="61">
      <c r="A61" t="inlineStr">
        <is>
          <t>Other Financing Activities</t>
        </is>
      </c>
      <c r="B61" s="8" t="n"/>
      <c r="C61" s="8" t="n"/>
      <c r="D61" s="8" t="n">
        <v>-0.23</v>
      </c>
      <c r="E61" s="8" t="n"/>
      <c r="F61" s="8" t="n"/>
      <c r="G61" s="8" t="n">
        <v>-1.26</v>
      </c>
      <c r="H61" s="8" t="n">
        <v>-71.01000000000001</v>
      </c>
      <c r="I61" s="8" t="n">
        <v>-2.02</v>
      </c>
      <c r="J61" s="8" t="n">
        <v>-1.63</v>
      </c>
      <c r="K61" s="8" t="n">
        <v>-2.76</v>
      </c>
    </row>
    <row r="62">
      <c r="A62" t="inlineStr">
        <is>
          <t>Financing Cash Flow</t>
        </is>
      </c>
      <c r="B62" s="10" t="n"/>
      <c r="C62" s="10" t="n">
        <v>6.33</v>
      </c>
      <c r="D62" s="10" t="n">
        <v>-2.26</v>
      </c>
      <c r="E62" s="10" t="n"/>
      <c r="F62" s="10" t="n">
        <v>3.69</v>
      </c>
      <c r="G62" s="10" t="n">
        <v>10.34</v>
      </c>
      <c r="H62" s="10" t="n">
        <v>-72.52</v>
      </c>
      <c r="I62" s="10" t="n">
        <v>21.57</v>
      </c>
      <c r="J62" s="10" t="n">
        <v>-47.81</v>
      </c>
      <c r="K62" s="10" t="n">
        <v>-19.94</v>
      </c>
    </row>
    <row r="63">
      <c r="A63" t="inlineStr">
        <is>
          <t>Net Cash Flow</t>
        </is>
      </c>
      <c r="B63" s="10" t="n">
        <v>-0.17</v>
      </c>
      <c r="C63" s="10" t="n">
        <v>-5.81</v>
      </c>
      <c r="D63" s="10" t="n">
        <v>-1.04</v>
      </c>
      <c r="E63" s="10" t="n">
        <v>2.66</v>
      </c>
      <c r="F63" s="10" t="n">
        <v>17.83</v>
      </c>
      <c r="G63" s="10" t="n">
        <v>33.92</v>
      </c>
      <c r="H63" s="10" t="n">
        <v>-9.98</v>
      </c>
      <c r="I63" s="10" t="n">
        <v>82.81999999999999</v>
      </c>
      <c r="J63" s="10" t="n">
        <v>53.13</v>
      </c>
      <c r="K63" s="10" t="n">
        <v>172.83</v>
      </c>
    </row>
    <row r="65">
      <c r="A65" s="9" t="inlineStr">
        <is>
          <t>Warning: Stock Analysis does not have all of the cash flow items included. Operating, Financing, and Investing Cash Flows may not add up to total cash flows.</t>
        </is>
      </c>
    </row>
  </sheetData>
  <mergeCells count="2">
    <mergeCell ref="A1:J1"/>
    <mergeCell ref="X3:Y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SKY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SKY generated on 2022-10-26</t>
        </is>
      </c>
      <c r="N2" s="9" t="inlineStr">
        <is>
          <t>Note: We do not allow r values to go below 0.5%.</t>
        </is>
      </c>
    </row>
    <row r="4">
      <c r="B4" s="5">
        <f>Financials!L4</f>
        <v/>
      </c>
      <c r="C4" s="5">
        <f>Financials!M4</f>
        <v/>
      </c>
      <c r="D4" s="5">
        <f>Financials!N4</f>
        <v/>
      </c>
      <c r="E4" s="5">
        <f>Financials!O4</f>
        <v/>
      </c>
      <c r="F4" s="5">
        <f>Financials!P4</f>
        <v/>
      </c>
      <c r="G4" s="5">
        <f>Financials!Q4</f>
        <v/>
      </c>
      <c r="H4" s="5">
        <f>Financials!R4</f>
        <v/>
      </c>
      <c r="I4" s="5">
        <f>Financials!S4</f>
        <v/>
      </c>
      <c r="J4" s="5">
        <f>Financials!T4</f>
        <v/>
      </c>
      <c r="K4" s="5">
        <f>Financials!U4</f>
        <v/>
      </c>
      <c r="N4" s="11" t="inlineStr">
        <is>
          <t>Discount Rate</t>
        </is>
      </c>
      <c r="O4" s="12" t="n"/>
    </row>
    <row r="5">
      <c r="A5" t="inlineStr">
        <is>
          <t>Net Income</t>
        </is>
      </c>
      <c r="B5" s="8">
        <f>Financials!L15</f>
        <v/>
      </c>
      <c r="C5" s="8">
        <f>Financials!M15</f>
        <v/>
      </c>
      <c r="D5" s="8">
        <f>Financials!N15</f>
        <v/>
      </c>
      <c r="E5" s="8">
        <f>Financials!O15</f>
        <v/>
      </c>
      <c r="F5" s="8">
        <f>Financials!P15</f>
        <v/>
      </c>
      <c r="G5" s="8">
        <f>Financials!Q15</f>
        <v/>
      </c>
      <c r="H5" s="8">
        <f>Financials!R15</f>
        <v/>
      </c>
      <c r="I5" s="8">
        <f>Financials!S15</f>
        <v/>
      </c>
      <c r="J5" s="8">
        <f>Financials!T15</f>
        <v/>
      </c>
      <c r="K5" s="8">
        <f>Financials!U15</f>
        <v/>
      </c>
      <c r="N5" t="inlineStr">
        <is>
          <t>Risk Free Rate</t>
        </is>
      </c>
      <c r="O5" s="13" t="n">
        <v>0.0002453</v>
      </c>
      <c r="P5" s="9" t="inlineStr">
        <is>
          <t>AB</t>
        </is>
      </c>
    </row>
    <row r="6">
      <c r="A6" t="inlineStr">
        <is>
          <t>Change in NWC</t>
        </is>
      </c>
      <c r="B6" s="8">
        <f>Financials!L25-Financials!K25-Financials!L36+Financials!K36</f>
        <v/>
      </c>
      <c r="C6" s="8">
        <f>Financials!M25-Financials!L25-Financials!M36+Financials!L36</f>
        <v/>
      </c>
      <c r="D6" s="8">
        <f>Financials!N25-Financials!M25-Financials!N36+Financials!M36</f>
        <v/>
      </c>
      <c r="E6" s="8">
        <f>Financials!O25-Financials!N25-Financials!O36+Financials!N36</f>
        <v/>
      </c>
      <c r="F6" s="8">
        <f>Financials!P25-Financials!O25-Financials!P36+Financials!O36</f>
        <v/>
      </c>
      <c r="G6" s="8">
        <f>Financials!Q25-Financials!P25-Financials!Q36+Financials!P36</f>
        <v/>
      </c>
      <c r="H6" s="8">
        <f>Financials!R25-Financials!Q25-Financials!R36+Financials!Q36</f>
        <v/>
      </c>
      <c r="I6" s="8">
        <f>Financials!S25-Financials!R25-Financials!S36+Financials!R36</f>
        <v/>
      </c>
      <c r="J6" s="8">
        <f>Financials!T25-Financials!S25-Financials!T36+Financials!S36</f>
        <v/>
      </c>
      <c r="K6" s="8">
        <f>Financials!U25-Financials!T25-Financials!U36+Financials!T36</f>
        <v/>
      </c>
      <c r="N6" t="inlineStr">
        <is>
          <t>Market Rate</t>
        </is>
      </c>
      <c r="O6" s="13" t="n">
        <v>0.08</v>
      </c>
      <c r="P6" s="9" t="inlineStr">
        <is>
          <t>AC</t>
        </is>
      </c>
    </row>
    <row r="7">
      <c r="A7" t="inlineStr">
        <is>
          <t>Change in Capex</t>
        </is>
      </c>
      <c r="B7" s="8">
        <f>Financials!L30-Financials!K30</f>
        <v/>
      </c>
      <c r="C7" s="8">
        <f>Financials!M30-Financials!L30</f>
        <v/>
      </c>
      <c r="D7" s="8">
        <f>Financials!N30-Financials!M30</f>
        <v/>
      </c>
      <c r="E7" s="8">
        <f>Financials!O30-Financials!N30</f>
        <v/>
      </c>
      <c r="F7" s="8">
        <f>Financials!P30-Financials!O30</f>
        <v/>
      </c>
      <c r="G7" s="8">
        <f>Financials!Q30-Financials!P30</f>
        <v/>
      </c>
      <c r="H7" s="8">
        <f>Financials!R30-Financials!Q30</f>
        <v/>
      </c>
      <c r="I7" s="8">
        <f>Financials!S30-Financials!R30</f>
        <v/>
      </c>
      <c r="J7" s="8">
        <f>Financials!T30-Financials!S30</f>
        <v/>
      </c>
      <c r="K7" s="8">
        <f>Financials!U30-Financials!T30</f>
        <v/>
      </c>
      <c r="N7" t="inlineStr">
        <is>
          <t>Beta</t>
        </is>
      </c>
      <c r="O7" t="n">
        <v>1.798009</v>
      </c>
      <c r="P7" s="9" t="inlineStr">
        <is>
          <t>AD</t>
        </is>
      </c>
    </row>
    <row r="8">
      <c r="A8" t="inlineStr">
        <is>
          <t>Preferred Dividends</t>
        </is>
      </c>
      <c r="B8" s="8">
        <f>Financials!L16</f>
        <v/>
      </c>
      <c r="C8" s="8">
        <f>Financials!M16</f>
        <v/>
      </c>
      <c r="D8" s="8">
        <f>Financials!N16</f>
        <v/>
      </c>
      <c r="E8" s="8">
        <f>Financials!O16</f>
        <v/>
      </c>
      <c r="F8" s="8">
        <f>Financials!P16</f>
        <v/>
      </c>
      <c r="G8" s="8">
        <f>Financials!Q16</f>
        <v/>
      </c>
      <c r="H8" s="8">
        <f>Financials!R16</f>
        <v/>
      </c>
      <c r="I8" s="8">
        <f>Financials!S16</f>
        <v/>
      </c>
      <c r="J8" s="8">
        <f>Financials!T16</f>
        <v/>
      </c>
      <c r="K8" s="8">
        <f>Financials!U16</f>
        <v/>
      </c>
      <c r="N8" t="inlineStr">
        <is>
          <t>r (CAPM)</t>
        </is>
      </c>
      <c r="O8" s="14">
        <f>max(((O6-O5)*O7)+O5,0.005)</f>
        <v/>
      </c>
    </row>
    <row r="9">
      <c r="A9" t="inlineStr">
        <is>
          <t>Free Cash Flows</t>
        </is>
      </c>
      <c r="B9" s="10">
        <f>B5-B6-B7-B8</f>
        <v/>
      </c>
      <c r="C9" s="10">
        <f>C5-C6-C7-C8</f>
        <v/>
      </c>
      <c r="D9" s="10">
        <f>D5-D6-D7-D8</f>
        <v/>
      </c>
      <c r="E9" s="10">
        <f>E5-E6-E7-E8</f>
        <v/>
      </c>
      <c r="F9" s="10">
        <f>F5-F6-F7-F8</f>
        <v/>
      </c>
      <c r="G9" s="10">
        <f>G5-G6-G7-G8</f>
        <v/>
      </c>
      <c r="H9" s="10">
        <f>H5-H6-H7-H8</f>
        <v/>
      </c>
      <c r="I9" s="10">
        <f>I5-I6-I7-I8</f>
        <v/>
      </c>
      <c r="J9" s="10">
        <f>J5-J6-J7-J8</f>
        <v/>
      </c>
      <c r="K9" s="10">
        <f>K5-K6-K7-K8</f>
        <v/>
      </c>
      <c r="L9" s="8">
        <f>(K9*(1+O19))/(O15-O19)</f>
        <v/>
      </c>
    </row>
    <row r="11">
      <c r="A11" t="inlineStr">
        <is>
          <t>Value from Operations</t>
        </is>
      </c>
      <c r="B11" s="8">
        <f>NPV(O15,B9:L9)</f>
        <v/>
      </c>
      <c r="N11" t="inlineStr">
        <is>
          <t>Fama French</t>
        </is>
      </c>
      <c r="O11" s="13">
        <f>max(0.14779708161950111,0.005)</f>
        <v/>
      </c>
      <c r="P11" s="9" t="inlineStr">
        <is>
          <t>AE</t>
        </is>
      </c>
    </row>
    <row r="12">
      <c r="A12" t="inlineStr">
        <is>
          <t>Cash and Cash Equivalents</t>
        </is>
      </c>
      <c r="B12" s="8">
        <f>financials!K21</f>
        <v/>
      </c>
    </row>
    <row r="13">
      <c r="A13" t="inlineStr">
        <is>
          <t>Intrinsic Value (sum)</t>
        </is>
      </c>
      <c r="B13" s="8">
        <f>B11+B12</f>
        <v/>
      </c>
      <c r="N13" s="15" t="inlineStr">
        <is>
          <t>Choose model</t>
        </is>
      </c>
      <c r="O13" s="16" t="n"/>
    </row>
    <row r="14">
      <c r="A14" t="inlineStr">
        <is>
          <t>Debt Obligations</t>
        </is>
      </c>
      <c r="B14" s="8">
        <f>financials!K39</f>
        <v/>
      </c>
      <c r="N14" t="inlineStr">
        <is>
          <t>Model</t>
        </is>
      </c>
      <c r="O14" t="inlineStr">
        <is>
          <t>Fama French</t>
        </is>
      </c>
      <c r="P14" t="inlineStr">
        <is>
          <t>Type 'Fama French' or 'CAPM'</t>
        </is>
      </c>
    </row>
    <row r="15">
      <c r="A15" t="inlineStr">
        <is>
          <t>Firm value without debt</t>
        </is>
      </c>
      <c r="B15" s="8">
        <f>max(B13-B14,Financials!K31-Financials!K40)</f>
        <v/>
      </c>
      <c r="C15" s="9">
        <f>if((B13-B14)&gt;(Financials!K31-Financials!K40),"","Note: Total assets minus total liabilities exceeds projected firm value without debt. Value shown is total assets minus total liabilities.")</f>
        <v/>
      </c>
      <c r="N15" t="inlineStr">
        <is>
          <t>r</t>
        </is>
      </c>
      <c r="O15" s="13">
        <f>if(O14="Fama French",O11,if(O14="CAPM",O8,"Invalid Selection"))</f>
        <v/>
      </c>
    </row>
    <row r="16">
      <c r="A16" t="inlineStr">
        <is>
          <t>Shares Outstanding</t>
        </is>
      </c>
      <c r="B16" t="n">
        <v>56889100</v>
      </c>
    </row>
    <row r="17">
      <c r="A17" t="inlineStr">
        <is>
          <t>Shares Price</t>
        </is>
      </c>
      <c r="B17" s="8">
        <f>(B15*1000000)/B16</f>
        <v/>
      </c>
    </row>
    <row r="18">
      <c r="A18" t="inlineStr">
        <is>
          <t>Actual Price</t>
        </is>
      </c>
      <c r="B18" t="n">
        <v>59.72</v>
      </c>
    </row>
    <row r="19">
      <c r="N19" t="inlineStr">
        <is>
          <t>Long Term Growth</t>
        </is>
      </c>
      <c r="O19" s="13">
        <f>min(0.04,O15*0.9)</f>
        <v/>
      </c>
    </row>
  </sheetData>
  <mergeCells count="3">
    <mergeCell ref="A1:J1"/>
    <mergeCell ref="N4:O4"/>
    <mergeCell ref="N13:O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3" customWidth="1" min="1" max="1"/>
  </cols>
  <sheetData>
    <row r="1">
      <c r="A1" s="1" t="inlineStr">
        <is>
          <t>OpenBB Terminal Analysis: SKY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SKY generated on 2022-10-26</t>
        </is>
      </c>
    </row>
    <row r="4">
      <c r="A4" s="9" t="inlineStr">
        <is>
          <t>A</t>
        </is>
      </c>
      <c r="B4" t="inlineStr">
        <is>
          <t>The correlation between date and revenue is very strong with a correlation coefficient of 0.9317.</t>
        </is>
      </c>
    </row>
    <row r="5">
      <c r="A5" s="9" t="inlineStr">
        <is>
          <t>B</t>
        </is>
      </c>
      <c r="B5" t="inlineStr">
        <is>
          <t>The correlation between revenue and cost of revenue is very strong with a correlation coefficient of 0.9973.</t>
        </is>
      </c>
    </row>
    <row r="6">
      <c r="A6" s="9" t="inlineStr">
        <is>
          <t>C</t>
        </is>
      </c>
      <c r="B6" t="inlineStr">
        <is>
          <t>The correlation between revenue and selling, general &amp; admin is very strong with a correlation coefficient of 0.9375.</t>
        </is>
      </c>
    </row>
    <row r="7">
      <c r="A7" s="9" t="inlineStr">
        <is>
          <t>D</t>
        </is>
      </c>
      <c r="B7" t="inlineStr">
        <is>
          <t>The correlation between revenue and research &amp; development is very strong with a correlation coefficient of 1.0000.</t>
        </is>
      </c>
    </row>
    <row r="8">
      <c r="A8" s="9" t="inlineStr">
        <is>
          <t>E</t>
        </is>
      </c>
      <c r="B8" t="inlineStr">
        <is>
          <t>The correlation between revenue and other operating expenses is very weak with a correlation coefficient of 0.0468.</t>
        </is>
      </c>
    </row>
    <row r="9">
      <c r="A9" s="9" t="inlineStr">
        <is>
          <t>F</t>
        </is>
      </c>
      <c r="B9" t="inlineStr">
        <is>
          <t>The correlation between revenue and preferred dividends is very strong with a correlation coefficient of 1.0000.</t>
        </is>
      </c>
    </row>
    <row r="10">
      <c r="A10" s="9" t="inlineStr">
        <is>
          <t>G</t>
        </is>
      </c>
      <c r="B10" t="inlineStr">
        <is>
          <t>The correlation between revenue and interest expense / income is strong with a correlation coefficient of 0.7515.</t>
        </is>
      </c>
    </row>
    <row r="11">
      <c r="A11" s="9" t="inlineStr">
        <is>
          <t>H</t>
        </is>
      </c>
      <c r="B11" t="inlineStr">
        <is>
          <t>The correlation between revenue and other expense / income is very weak with a correlation coefficient of 0.0575.</t>
        </is>
      </c>
    </row>
    <row r="12">
      <c r="A12" s="9" t="inlineStr">
        <is>
          <t>I</t>
        </is>
      </c>
      <c r="B12" t="inlineStr">
        <is>
          <t>The correlation between operating income and income tax is very strong with a correlation coefficient of 0.9609.</t>
        </is>
      </c>
    </row>
    <row r="13">
      <c r="A13" s="9" t="inlineStr">
        <is>
          <t>J</t>
        </is>
      </c>
      <c r="B13" t="inlineStr">
        <is>
          <t>Preferred Dividends are not important in a DCF so we do not attempt to predict them.</t>
        </is>
      </c>
    </row>
    <row r="14">
      <c r="A14" s="9" t="inlineStr">
        <is>
          <t>K</t>
        </is>
      </c>
      <c r="B14" t="inlineStr">
        <is>
          <t>The correlation between revenue and cash &amp; equivalents is very strong with a correlation coefficient of 0.9228.</t>
        </is>
      </c>
    </row>
    <row r="15">
      <c r="A15" s="9" t="inlineStr">
        <is>
          <t>L</t>
        </is>
      </c>
      <c r="B15" t="inlineStr">
        <is>
          <t>The correlation between revenue and short-term investments is moderate with a correlation coefficient of 0.5484.</t>
        </is>
      </c>
    </row>
    <row r="16">
      <c r="A16" s="9" t="inlineStr">
        <is>
          <t>M</t>
        </is>
      </c>
      <c r="B16" t="inlineStr">
        <is>
          <t>The correlation between revenue and receivables is strong with a correlation coefficient of 0.8930.</t>
        </is>
      </c>
    </row>
    <row r="17">
      <c r="A17" s="9" t="inlineStr">
        <is>
          <t>N</t>
        </is>
      </c>
      <c r="B17" t="inlineStr">
        <is>
          <t>The correlation between revenue and inventory is very strong with a correlation coefficient of 0.9419.</t>
        </is>
      </c>
    </row>
    <row r="18">
      <c r="A18" s="9" t="inlineStr">
        <is>
          <t>O</t>
        </is>
      </c>
      <c r="B18" t="inlineStr">
        <is>
          <t>The correlation between revenue and other current assets is moderate with a correlation coefficient of 0.6312.</t>
        </is>
      </c>
    </row>
    <row r="19">
      <c r="A19" s="9" t="inlineStr">
        <is>
          <t>P</t>
        </is>
      </c>
      <c r="B19" t="inlineStr">
        <is>
          <t>The correlation between revenue and property, plant &amp; equipment is very strong with a correlation coefficient of 0.9044.</t>
        </is>
      </c>
    </row>
    <row r="20">
      <c r="A20" s="9" t="inlineStr">
        <is>
          <t>Q</t>
        </is>
      </c>
      <c r="B20" t="inlineStr">
        <is>
          <t>The correlation between revenue and long-term investments is moderate with a correlation coefficient of 0.5482.</t>
        </is>
      </c>
    </row>
    <row r="21">
      <c r="A21" s="9" t="inlineStr">
        <is>
          <t>R</t>
        </is>
      </c>
      <c r="B21" t="inlineStr">
        <is>
          <t>The correlation between revenue and goodwill and intangibles is strong with a correlation coefficient of 0.8507.</t>
        </is>
      </c>
    </row>
    <row r="22">
      <c r="A22" s="9" t="inlineStr">
        <is>
          <t>S</t>
        </is>
      </c>
      <c r="B22" t="inlineStr">
        <is>
          <t>The correlation between revenue and other long-term assets is strong with a correlation coefficient of 0.8955.</t>
        </is>
      </c>
    </row>
    <row r="23">
      <c r="A23" s="9" t="inlineStr">
        <is>
          <t>T</t>
        </is>
      </c>
      <c r="B23" t="inlineStr">
        <is>
          <t>The correlation between revenue and accounts payable is very strong with a correlation coefficient of 0.9366.</t>
        </is>
      </c>
    </row>
    <row r="24">
      <c r="A24" s="9" t="inlineStr">
        <is>
          <t>U</t>
        </is>
      </c>
      <c r="B24" t="inlineStr">
        <is>
          <t>The correlation between revenue and deferred revenue is very strong with a correlation coefficient of 1.0000.</t>
        </is>
      </c>
    </row>
    <row r="25">
      <c r="A25" s="9" t="inlineStr">
        <is>
          <t>V</t>
        </is>
      </c>
      <c r="B25" t="inlineStr">
        <is>
          <t>The correlation between revenue and current debt is strong with a correlation coefficient of 0.8893.</t>
        </is>
      </c>
    </row>
    <row r="26">
      <c r="A26" s="9" t="inlineStr">
        <is>
          <t>W</t>
        </is>
      </c>
      <c r="B26" t="inlineStr">
        <is>
          <t>The correlation between revenue and other current liabilities is very strong with a correlation coefficient of 0.9253.</t>
        </is>
      </c>
    </row>
    <row r="27">
      <c r="A27" s="9" t="inlineStr">
        <is>
          <t>X</t>
        </is>
      </c>
      <c r="B27" t="inlineStr">
        <is>
          <t>This is the plug. For more information on plugs visit https://corporatefinanceinstitute.com/resources/questions/model-questions/financial-modeling-plug/</t>
        </is>
      </c>
    </row>
    <row r="28">
      <c r="A28" s="9" t="inlineStr">
        <is>
          <t>Y</t>
        </is>
      </c>
      <c r="B28" t="inlineStr">
        <is>
          <t>The correlation between revenue and other long-term liabilities is strong with a correlation coefficient of 0.8458.</t>
        </is>
      </c>
    </row>
    <row r="29">
      <c r="A29" s="9" t="inlineStr">
        <is>
          <t>Z</t>
        </is>
      </c>
      <c r="B29" t="inlineStr">
        <is>
          <t>The correlation between revenue and common stock is strong with a correlation coefficient of 0.8525.</t>
        </is>
      </c>
    </row>
    <row r="30">
      <c r="A30" s="9" t="inlineStr">
        <is>
          <t>AA</t>
        </is>
      </c>
      <c r="B30" t="inlineStr">
        <is>
          <t>The correlation between revenue and comprehensive income is strong with a correlation coefficient of 0.7722.</t>
        </is>
      </c>
    </row>
    <row r="31">
      <c r="A31" s="9" t="inlineStr">
        <is>
          <t>AB</t>
        </is>
      </c>
      <c r="B31" t="inlineStr">
        <is>
          <t>Pulled from US Treasurey.</t>
        </is>
      </c>
    </row>
    <row r="32">
      <c r="A32" s="9" t="inlineStr">
        <is>
          <t>AC</t>
        </is>
      </c>
      <c r="B32" t="inlineStr">
        <is>
          <t>Average return of the S&amp;P 500 is 8% [Investopedia]</t>
        </is>
      </c>
    </row>
    <row r="33">
      <c r="A33" s="9" t="inlineStr">
        <is>
          <t>AD</t>
        </is>
      </c>
      <c r="B33" t="inlineStr">
        <is>
          <t>Beta from yahoo finance</t>
        </is>
      </c>
    </row>
    <row r="34">
      <c r="A34" s="9" t="inlineStr">
        <is>
          <t>AE</t>
        </is>
      </c>
      <c r="B34" t="inlineStr">
        <is>
          <t>Calculated using the Fama and French Three-Factor model. For moreinformation visit https://www.investopedia.com/terms/f/famaandfrenchthreefactormodel.asp.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27" customWidth="1" min="1" max="1"/>
  </cols>
  <sheetData>
    <row r="1">
      <c r="A1" s="1" t="inlineStr">
        <is>
          <t>OpenBB Terminal Analysis: SKY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SKY generated on 2022-10-26</t>
        </is>
      </c>
    </row>
    <row r="4">
      <c r="B4" t="inlineStr">
        <is>
          <t>Sector:</t>
        </is>
      </c>
      <c r="C4" t="inlineStr">
        <is>
          <t>Consumer Cyclical</t>
        </is>
      </c>
    </row>
    <row r="6">
      <c r="A6" s="17" t="inlineStr">
        <is>
          <t>SKY</t>
        </is>
      </c>
    </row>
    <row r="7">
      <c r="A7" s="18" t="inlineStr">
        <is>
          <t>Liquidity Ratios</t>
        </is>
      </c>
      <c r="B7" s="5" t="n">
        <v>2014</v>
      </c>
      <c r="C7" s="5" t="n">
        <v>2015</v>
      </c>
    </row>
    <row r="8">
      <c r="A8" t="inlineStr">
        <is>
          <t>Current Ratio</t>
        </is>
      </c>
      <c r="B8" t="n">
        <v>2.283287671232877</v>
      </c>
      <c r="C8" t="n">
        <v>2.088624338624339</v>
      </c>
    </row>
    <row r="9">
      <c r="A9" t="inlineStr">
        <is>
          <t>Quick Ratio</t>
        </is>
      </c>
      <c r="B9" t="n">
        <v>1.224109589041096</v>
      </c>
      <c r="C9" t="n">
        <v>1.341931216931217</v>
      </c>
    </row>
    <row r="11">
      <c r="A11" s="18" t="inlineStr">
        <is>
          <t>Activity Ratios</t>
        </is>
      </c>
    </row>
    <row r="12">
      <c r="A12" t="inlineStr">
        <is>
          <t>AR Turnover</t>
        </is>
      </c>
      <c r="B12" t="n">
        <v>10.29801547258661</v>
      </c>
      <c r="C12" t="n">
        <v>11.85356576862124</v>
      </c>
    </row>
    <row r="13">
      <c r="A13" t="inlineStr">
        <is>
          <t>Days Sales in AR</t>
        </is>
      </c>
      <c r="B13" t="n">
        <v>38.7699242226287</v>
      </c>
      <c r="C13" t="n">
        <v>29.84571367452804</v>
      </c>
    </row>
    <row r="14">
      <c r="A14" t="inlineStr">
        <is>
          <t>Inventory Turnover</t>
        </is>
      </c>
      <c r="B14" t="n">
        <v>16.36059907834101</v>
      </c>
      <c r="C14" t="n">
        <v>19.1425352112676</v>
      </c>
    </row>
    <row r="15">
      <c r="A15" t="inlineStr">
        <is>
          <t>Days in Inventory</t>
        </is>
      </c>
      <c r="B15" t="n">
        <v>22.18118442363214</v>
      </c>
      <c r="C15" t="n">
        <v>19.59385484725411</v>
      </c>
    </row>
    <row r="16">
      <c r="A16" t="inlineStr">
        <is>
          <t>Average Payable Turnover</t>
        </is>
      </c>
      <c r="B16" t="n">
        <v>42.20208023774145</v>
      </c>
      <c r="C16" t="n">
        <v>55.88486842105262</v>
      </c>
    </row>
    <row r="17">
      <c r="A17" t="inlineStr">
        <is>
          <t>Days of Payables Outstanding</t>
        </is>
      </c>
      <c r="B17" t="n">
        <v>7.839236673473699</v>
      </c>
      <c r="C17" t="n">
        <v>6.509800459120608</v>
      </c>
    </row>
    <row r="18">
      <c r="A18" t="inlineStr">
        <is>
          <t>Cash Conversion Cycle</t>
        </is>
      </c>
      <c r="B18" t="n">
        <v>53.11187197278714</v>
      </c>
      <c r="C18" t="n">
        <v>42.92976806266154</v>
      </c>
    </row>
    <row r="19">
      <c r="A19" t="inlineStr">
        <is>
          <t>Asset Turnover</t>
        </is>
      </c>
      <c r="B19" t="n">
        <v>2.290245362058648</v>
      </c>
      <c r="C19" t="n">
        <v>3.218693519235735</v>
      </c>
    </row>
    <row r="21">
      <c r="A21" s="18" t="inlineStr">
        <is>
          <t>Profitability Ratios</t>
        </is>
      </c>
    </row>
    <row r="22">
      <c r="A22" t="inlineStr">
        <is>
          <t>Profit Margin</t>
        </is>
      </c>
      <c r="B22" t="n">
        <v>-0.07747582963156519</v>
      </c>
      <c r="C22" t="n">
        <v>-0.05567142627948019</v>
      </c>
    </row>
    <row r="23">
      <c r="A23" t="inlineStr">
        <is>
          <t>Return on Assets</t>
        </is>
      </c>
      <c r="B23" t="n">
        <v>-0.7978472922973426</v>
      </c>
      <c r="C23" t="n">
        <v>-0.659904912836767</v>
      </c>
    </row>
    <row r="24">
      <c r="A24" t="inlineStr">
        <is>
          <t>Return on Equity</t>
        </is>
      </c>
      <c r="B24" t="n">
        <v>-0.2985901309164149</v>
      </c>
      <c r="C24" t="n">
        <v>-0.3642407277816656</v>
      </c>
    </row>
    <row r="25">
      <c r="A25" t="inlineStr">
        <is>
          <t>Return on Sales</t>
        </is>
      </c>
      <c r="B25" t="n">
        <v>-0.0770185523909067</v>
      </c>
      <c r="C25" t="n">
        <v>-0.05363923204449435</v>
      </c>
    </row>
    <row r="26">
      <c r="A26" t="inlineStr">
        <is>
          <t>Gross Margin</t>
        </is>
      </c>
      <c r="B26" t="n">
        <v>0.07231512934413392</v>
      </c>
      <c r="C26" t="n">
        <v>0.09144874057436238</v>
      </c>
    </row>
    <row r="27">
      <c r="A27" t="inlineStr">
        <is>
          <t>Operating Cash Flow Ratio</t>
        </is>
      </c>
      <c r="B27" t="n">
        <v>-0.9643835616438357</v>
      </c>
      <c r="C27" t="n">
        <v>-0.287037037037037</v>
      </c>
    </row>
    <row r="29">
      <c r="A29" s="18" t="inlineStr">
        <is>
          <t>Coverage Ratios</t>
        </is>
      </c>
    </row>
    <row r="30">
      <c r="A30" t="inlineStr">
        <is>
          <t>Debt-to-Equity</t>
        </is>
      </c>
      <c r="B30" t="n">
        <v>0.9461379106244451</v>
      </c>
      <c r="C30" t="n">
        <v>1.158322635857937</v>
      </c>
    </row>
    <row r="31">
      <c r="A31" t="inlineStr">
        <is>
          <t>Total Debt Ratio</t>
        </is>
      </c>
      <c r="B31" t="n">
        <v>0.4862357414448669</v>
      </c>
      <c r="C31" t="n">
        <v>0.5366772402854877</v>
      </c>
    </row>
    <row r="32">
      <c r="A32" t="inlineStr">
        <is>
          <t>Equity Multiplier</t>
        </is>
      </c>
      <c r="B32" t="n">
        <v>1.945841965078426</v>
      </c>
      <c r="C32" t="n">
        <v>2.158322635857937</v>
      </c>
    </row>
    <row r="33">
      <c r="A33" t="inlineStr">
        <is>
          <t>Times Interest Earned</t>
        </is>
      </c>
      <c r="B33" t="n">
        <v>-168.4285714285714</v>
      </c>
      <c r="C33" t="n">
        <v>-26.39473684210526</v>
      </c>
    </row>
    <row r="35">
      <c r="A35" s="18" t="inlineStr">
        <is>
          <t>Investor Ratios</t>
        </is>
      </c>
    </row>
    <row r="36">
      <c r="A36" t="inlineStr">
        <is>
          <t>Earnings Per Share</t>
        </is>
      </c>
      <c r="B36" t="n">
        <v>-0.2084757888593773</v>
      </c>
      <c r="C36" t="n">
        <v>-0.182987602194445</v>
      </c>
    </row>
    <row r="37">
      <c r="A37" t="inlineStr">
        <is>
          <t>Price Earnings Ratio</t>
        </is>
      </c>
      <c r="B37" t="n">
        <v>-285.3089096121416</v>
      </c>
      <c r="C37" t="n">
        <v>-325.0493437079731</v>
      </c>
    </row>
  </sheetData>
  <mergeCells count="2">
    <mergeCell ref="A1:J1"/>
    <mergeCell ref="A6:J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2022-10-26T16:40:28Z</dcterms:created>
  <dcterms:modified xmlns:dcterms="http://purl.org/dc/terms/" xmlns:xsi="http://www.w3.org/2001/XMLSchema-instance" xsi:type="dcterms:W3CDTF">2022-10-26T16:40:28Z</dcterms:modified>
</cp:coreProperties>
</file>