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s" sheetId="1" state="visible" r:id="rId1"/>
    <sheet xmlns:r="http://schemas.openxmlformats.org/officeDocument/2006/relationships" name="Free Cash Flows" sheetId="2" state="visible" r:id="rId2"/>
    <sheet xmlns:r="http://schemas.openxmlformats.org/officeDocument/2006/relationships" name="Explanations" sheetId="3" state="visible" r:id="rId3"/>
    <sheet xmlns:r="http://schemas.openxmlformats.org/officeDocument/2006/relationships" name="Rati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$-409]#,##0.00;[RED]-[$$-409]#,##0.00"/>
  </numFmts>
  <fonts count="4">
    <font>
      <name val="Calibri"/>
      <family val="2"/>
      <color theme="1"/>
      <sz val="11"/>
      <scheme val="minor"/>
    </font>
    <font>
      <b val="1"/>
    </font>
    <font>
      <color rgb="0004cca8"/>
      <sz val="2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7fe5cd"/>
      </patternFill>
    </fill>
  </fills>
  <borders count="11">
    <border>
      <left/>
      <right/>
      <top/>
      <bottom/>
      <diagonal/>
    </border>
    <border>
      <top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top style="thin"/>
      <bottom style="thin"/>
    </border>
    <border>
      <right style="thin"/>
      <top style="thin"/>
      <bottom style="thin"/>
    </border>
    <border>
      <bottom style="thin"/>
    </border>
    <border>
      <left/>
      <right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0" borderId="2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2" borderId="2" applyAlignment="1" pivotButton="0" quotePrefix="0" xfId="0">
      <alignment horizontal="center"/>
    </xf>
    <xf numFmtId="0" fontId="1" fillId="0" borderId="0" pivotButton="0" quotePrefix="0" xfId="0"/>
    <xf numFmtId="0" fontId="0" fillId="2" borderId="7" pivotButton="0" quotePrefix="0" xfId="0"/>
    <xf numFmtId="0" fontId="0" fillId="2" borderId="8" pivotButton="0" quotePrefix="0" xfId="0"/>
    <xf numFmtId="164" fontId="0" fillId="0" borderId="0" pivotButton="0" quotePrefix="0" xfId="0"/>
    <xf numFmtId="0" fontId="3" fillId="0" borderId="0" pivotButton="0" quotePrefix="0" xfId="0"/>
    <xf numFmtId="164" fontId="1" fillId="0" borderId="1" pivotButton="0" quotePrefix="0" xfId="0"/>
    <xf numFmtId="0" fontId="0" fillId="0" borderId="9" applyAlignment="1" pivotButton="0" quotePrefix="0" xfId="0">
      <alignment horizontal="center"/>
    </xf>
    <xf numFmtId="0" fontId="0" fillId="0" borderId="9" pivotButton="0" quotePrefix="0" xfId="0"/>
    <xf numFmtId="10" fontId="0" fillId="0" borderId="0" pivotButton="0" quotePrefix="0" xfId="0"/>
    <xf numFmtId="10" fontId="1" fillId="0" borderId="1" pivotButton="0" quotePrefix="0" xfId="0"/>
    <xf numFmtId="10" fontId="0" fillId="0" borderId="9" applyAlignment="1" pivotButton="0" quotePrefix="0" xfId="0">
      <alignment horizontal="center"/>
    </xf>
    <xf numFmtId="0" fontId="0" fillId="0" borderId="10" pivotButton="0" quotePrefix="0" xfId="0"/>
    <xf numFmtId="0" fontId="0" fillId="0" borderId="0" applyAlignment="1" pivotButton="0" quotePrefix="0" xfId="0">
      <alignment horizontal="center"/>
    </xf>
    <xf numFmtId="0" fontId="1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A1" s="1" t="inlineStr">
        <is>
          <t>OpenBB Terminal Analysis: HZO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t="inlineStr">
        <is>
          <t>DCF for HZO generated on 2022-10-26</t>
        </is>
      </c>
    </row>
    <row r="3">
      <c r="X3" s="4" t="inlineStr">
        <is>
          <t>Linear model</t>
        </is>
      </c>
      <c r="Y3" s="3" t="n"/>
    </row>
    <row r="4">
      <c r="A4" s="5" t="inlineStr">
        <is>
          <t>Income Statement</t>
        </is>
      </c>
      <c r="B4" s="5" t="n">
        <v>2012</v>
      </c>
      <c r="C4" s="5" t="n">
        <v>2013</v>
      </c>
      <c r="D4" s="5" t="n">
        <v>2014</v>
      </c>
      <c r="E4" s="5" t="n">
        <v>2015</v>
      </c>
      <c r="F4" s="5" t="n">
        <v>2016</v>
      </c>
      <c r="G4" s="5" t="n">
        <v>2017</v>
      </c>
      <c r="H4" s="5" t="n">
        <v>2018</v>
      </c>
      <c r="I4" s="5" t="n">
        <v>2019</v>
      </c>
      <c r="J4" s="5" t="n">
        <v>2020</v>
      </c>
      <c r="K4" s="5" t="n">
        <v>2021</v>
      </c>
      <c r="L4" s="5" t="n">
        <v>2022</v>
      </c>
      <c r="M4" s="5" t="n">
        <v>2023</v>
      </c>
      <c r="N4" s="5" t="n">
        <v>2024</v>
      </c>
      <c r="O4" s="5" t="n">
        <v>2025</v>
      </c>
      <c r="P4" s="5" t="n">
        <v>2026</v>
      </c>
      <c r="Q4" s="5" t="n">
        <v>2027</v>
      </c>
      <c r="R4" s="5" t="n">
        <v>2028</v>
      </c>
      <c r="S4" s="5" t="n">
        <v>2029</v>
      </c>
      <c r="T4" s="5" t="n">
        <v>2030</v>
      </c>
      <c r="U4" s="5" t="n">
        <v>2031</v>
      </c>
      <c r="X4" s="6" t="inlineStr">
        <is>
          <t>m</t>
        </is>
      </c>
      <c r="Y4" s="7" t="inlineStr">
        <is>
          <t>b</t>
        </is>
      </c>
    </row>
    <row r="5">
      <c r="A5" t="inlineStr">
        <is>
          <t>Revenue</t>
        </is>
      </c>
      <c r="B5" s="8" t="n">
        <v>524.46</v>
      </c>
      <c r="C5" s="8" t="n">
        <v>584.5</v>
      </c>
      <c r="D5" s="8" t="n">
        <v>624.6900000000001</v>
      </c>
      <c r="E5" s="8" t="n">
        <v>751.37</v>
      </c>
      <c r="F5" s="8" t="n">
        <v>942.05</v>
      </c>
      <c r="G5" s="8" t="n">
        <v>1052.32</v>
      </c>
      <c r="H5" s="8" t="n">
        <v>1177.37</v>
      </c>
      <c r="I5" s="8" t="n">
        <v>1237.15</v>
      </c>
      <c r="J5" s="8" t="n">
        <v>1509.71</v>
      </c>
      <c r="K5" s="8" t="n">
        <v>2063.26</v>
      </c>
      <c r="L5" s="8">
        <f>((L4-B4)*X5)+Y5</f>
        <v/>
      </c>
      <c r="M5" s="8">
        <f>((M4-B4)*X5)+Y5</f>
        <v/>
      </c>
      <c r="N5" s="8">
        <f>((N4-B4)*X5)+Y5</f>
        <v/>
      </c>
      <c r="O5" s="8">
        <f>((O4-B4)*X5)+Y5</f>
        <v/>
      </c>
      <c r="P5" s="8">
        <f>((P4-B4)*X5)+Y5</f>
        <v/>
      </c>
      <c r="Q5" s="8">
        <f>((Q4-B4)*X5)+Y5</f>
        <v/>
      </c>
      <c r="R5" s="8">
        <f>((R4-B4)*X5)+Y5</f>
        <v/>
      </c>
      <c r="S5" s="8">
        <f>((S4-B4)*X5)+Y5</f>
        <v/>
      </c>
      <c r="T5" s="8">
        <f>((T4-B4)*X5)+Y5</f>
        <v/>
      </c>
      <c r="U5" s="8">
        <f>((U4-B4)*X5)+Y5</f>
        <v/>
      </c>
      <c r="X5" s="6" t="n">
        <v>150.1590303030304</v>
      </c>
      <c r="Y5" s="7" t="n">
        <v>370.9723636363633</v>
      </c>
      <c r="Z5" s="9" t="inlineStr">
        <is>
          <t>A</t>
        </is>
      </c>
    </row>
    <row r="6">
      <c r="A6" t="inlineStr">
        <is>
          <t>Cost of Revenue</t>
        </is>
      </c>
      <c r="B6" s="8" t="n">
        <v>391.17</v>
      </c>
      <c r="C6" s="8" t="n">
        <v>433.64</v>
      </c>
      <c r="D6" s="8" t="n">
        <v>462.87</v>
      </c>
      <c r="E6" s="8" t="n">
        <v>566.6</v>
      </c>
      <c r="F6" s="8" t="n">
        <v>716.02</v>
      </c>
      <c r="G6" s="8" t="n">
        <v>787.01</v>
      </c>
      <c r="H6" s="8" t="n">
        <v>879.14</v>
      </c>
      <c r="I6" s="8" t="n">
        <v>914.3200000000001</v>
      </c>
      <c r="J6" s="8" t="n">
        <v>1111</v>
      </c>
      <c r="K6" s="8" t="n">
        <v>1403.82</v>
      </c>
      <c r="L6" s="8">
        <f>(L5*X6)+Y6</f>
        <v/>
      </c>
      <c r="M6" s="8">
        <f>(M5*X6)+Y6</f>
        <v/>
      </c>
      <c r="N6" s="8">
        <f>(N5*X6)+Y6</f>
        <v/>
      </c>
      <c r="O6" s="8">
        <f>(O5*X6)+Y6</f>
        <v/>
      </c>
      <c r="P6" s="8">
        <f>(P5*X6)+Y6</f>
        <v/>
      </c>
      <c r="Q6" s="8">
        <f>(Q5*X6)+Y6</f>
        <v/>
      </c>
      <c r="R6" s="8">
        <f>(R5*X6)+Y6</f>
        <v/>
      </c>
      <c r="S6" s="8">
        <f>(S5*X6)+Y6</f>
        <v/>
      </c>
      <c r="T6" s="8">
        <f>(T5*X6)+Y6</f>
        <v/>
      </c>
      <c r="U6" s="8">
        <f>(U5*X6)+Y6</f>
        <v/>
      </c>
      <c r="X6" s="6" t="n">
        <v>0.6748216392773382</v>
      </c>
      <c r="Y6" s="7" t="n">
        <v>60.23128802808151</v>
      </c>
      <c r="Z6" s="9" t="inlineStr">
        <is>
          <t>B</t>
        </is>
      </c>
    </row>
    <row r="7">
      <c r="A7" t="inlineStr">
        <is>
          <t>Gross Profit</t>
        </is>
      </c>
      <c r="B7" s="10" t="n">
        <v>133.28</v>
      </c>
      <c r="C7" s="10" t="n">
        <v>150.85</v>
      </c>
      <c r="D7" s="10" t="n">
        <v>161.82</v>
      </c>
      <c r="E7" s="10" t="n">
        <v>184.77</v>
      </c>
      <c r="F7" s="10" t="n">
        <v>226.03</v>
      </c>
      <c r="G7" s="10" t="n">
        <v>265.32</v>
      </c>
      <c r="H7" s="10" t="n">
        <v>298.23</v>
      </c>
      <c r="I7" s="10" t="n">
        <v>322.83</v>
      </c>
      <c r="J7" s="10" t="n">
        <v>398.71</v>
      </c>
      <c r="K7" s="10" t="n">
        <v>659.4299999999999</v>
      </c>
      <c r="L7" s="10">
        <f>L5-L6</f>
        <v/>
      </c>
      <c r="M7" s="10">
        <f>M5-M6</f>
        <v/>
      </c>
      <c r="N7" s="10">
        <f>N5-N6</f>
        <v/>
      </c>
      <c r="O7" s="10">
        <f>O5-O6</f>
        <v/>
      </c>
      <c r="P7" s="10">
        <f>P5-P6</f>
        <v/>
      </c>
      <c r="Q7" s="10">
        <f>Q5-Q6</f>
        <v/>
      </c>
      <c r="R7" s="10">
        <f>R5-R6</f>
        <v/>
      </c>
      <c r="S7" s="10">
        <f>S5-S6</f>
        <v/>
      </c>
      <c r="T7" s="10">
        <f>T5-T6</f>
        <v/>
      </c>
      <c r="U7" s="10">
        <f>U5-U6</f>
        <v/>
      </c>
      <c r="X7" s="6" t="n"/>
      <c r="Y7" s="7" t="n"/>
    </row>
    <row r="8">
      <c r="A8" t="inlineStr">
        <is>
          <t>Selling, General &amp; Admin</t>
        </is>
      </c>
      <c r="B8" s="8" t="n">
        <v>127.91</v>
      </c>
      <c r="C8" s="8" t="n">
        <v>132.51</v>
      </c>
      <c r="D8" s="8" t="n">
        <v>146.43</v>
      </c>
      <c r="E8" s="8" t="n">
        <v>159.44</v>
      </c>
      <c r="F8" s="8" t="n">
        <v>185.78</v>
      </c>
      <c r="G8" s="8" t="n">
        <v>220.03</v>
      </c>
      <c r="H8" s="8" t="n">
        <v>235.05</v>
      </c>
      <c r="I8" s="8" t="n">
        <v>262.3</v>
      </c>
      <c r="J8" s="8" t="n">
        <v>292</v>
      </c>
      <c r="K8" s="8" t="n">
        <v>449.97</v>
      </c>
      <c r="L8" s="8">
        <f>max((L5*X8)+Y8,0)</f>
        <v/>
      </c>
      <c r="M8" s="8">
        <f>max((M5*X8)+Y8,0)</f>
        <v/>
      </c>
      <c r="N8" s="8">
        <f>max((N5*X8)+Y8,0)</f>
        <v/>
      </c>
      <c r="O8" s="8">
        <f>max((O5*X8)+Y8,0)</f>
        <v/>
      </c>
      <c r="P8" s="8">
        <f>max((P5*X8)+Y8,0)</f>
        <v/>
      </c>
      <c r="Q8" s="8">
        <f>max((Q5*X8)+Y8,0)</f>
        <v/>
      </c>
      <c r="R8" s="8">
        <f>max((R5*X8)+Y8,0)</f>
        <v/>
      </c>
      <c r="S8" s="8">
        <f>max((S5*X8)+Y8,0)</f>
        <v/>
      </c>
      <c r="T8" s="8">
        <f>max((T5*X8)+Y8,0)</f>
        <v/>
      </c>
      <c r="U8" s="8">
        <f>max((U5*X8)+Y8,0)</f>
        <v/>
      </c>
      <c r="X8" s="6" t="n">
        <v>0.2026296631524413</v>
      </c>
      <c r="Y8" s="7" t="n">
        <v>9.051963134297552</v>
      </c>
      <c r="Z8" s="9" t="inlineStr">
        <is>
          <t>C</t>
        </is>
      </c>
    </row>
    <row r="9">
      <c r="A9" t="inlineStr">
        <is>
          <t>Research &amp; Development</t>
        </is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>
        <f>max((L5*X9)+Y9,0)</f>
        <v/>
      </c>
      <c r="M9" s="8">
        <f>max((M5*X9)+Y9,0)</f>
        <v/>
      </c>
      <c r="N9" s="8">
        <f>max((N5*X9)+Y9,0)</f>
        <v/>
      </c>
      <c r="O9" s="8">
        <f>max((O5*X9)+Y9,0)</f>
        <v/>
      </c>
      <c r="P9" s="8">
        <f>max((P5*X9)+Y9,0)</f>
        <v/>
      </c>
      <c r="Q9" s="8">
        <f>max((Q5*X9)+Y9,0)</f>
        <v/>
      </c>
      <c r="R9" s="8">
        <f>max((R5*X9)+Y9,0)</f>
        <v/>
      </c>
      <c r="S9" s="8">
        <f>max((S5*X9)+Y9,0)</f>
        <v/>
      </c>
      <c r="T9" s="8">
        <f>max((T5*X9)+Y9,0)</f>
        <v/>
      </c>
      <c r="U9" s="8">
        <f>max((U5*X9)+Y9,0)</f>
        <v/>
      </c>
      <c r="X9" s="6" t="n"/>
      <c r="Y9" s="7" t="n"/>
      <c r="Z9" s="9" t="inlineStr">
        <is>
          <t>D</t>
        </is>
      </c>
    </row>
    <row r="10">
      <c r="A10" t="inlineStr">
        <is>
          <t>Other Operating Expenses</t>
        </is>
      </c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>
        <f>(L5*X10)+Y10</f>
        <v/>
      </c>
      <c r="M10" s="8">
        <f>(M5*X10)+Y10</f>
        <v/>
      </c>
      <c r="N10" s="8">
        <f>(N5*X10)+Y10</f>
        <v/>
      </c>
      <c r="O10" s="8">
        <f>(O5*X10)+Y10</f>
        <v/>
      </c>
      <c r="P10" s="8">
        <f>(P5*X10)+Y10</f>
        <v/>
      </c>
      <c r="Q10" s="8">
        <f>(Q5*X10)+Y10</f>
        <v/>
      </c>
      <c r="R10" s="8">
        <f>(R5*X10)+Y10</f>
        <v/>
      </c>
      <c r="S10" s="8">
        <f>(S5*X10)+Y10</f>
        <v/>
      </c>
      <c r="T10" s="8">
        <f>(T5*X10)+Y10</f>
        <v/>
      </c>
      <c r="U10" s="8">
        <f>(U5*X10)+Y10</f>
        <v/>
      </c>
      <c r="X10" s="6" t="n"/>
      <c r="Y10" s="7" t="n"/>
      <c r="Z10" s="9" t="inlineStr">
        <is>
          <t>E</t>
        </is>
      </c>
    </row>
    <row r="11">
      <c r="A11" t="inlineStr">
        <is>
          <t>Operating Income</t>
        </is>
      </c>
      <c r="B11" s="10" t="n">
        <v>5.37</v>
      </c>
      <c r="C11" s="10" t="n">
        <v>18.35</v>
      </c>
      <c r="D11" s="10" t="n">
        <v>15.39</v>
      </c>
      <c r="E11" s="10" t="n">
        <v>25.33</v>
      </c>
      <c r="F11" s="10" t="n">
        <v>40.25</v>
      </c>
      <c r="G11" s="10" t="n">
        <v>45.29</v>
      </c>
      <c r="H11" s="10" t="n">
        <v>63.18</v>
      </c>
      <c r="I11" s="10" t="n">
        <v>60.53</v>
      </c>
      <c r="J11" s="10" t="n">
        <v>106.72</v>
      </c>
      <c r="K11" s="10" t="n">
        <v>209.46</v>
      </c>
      <c r="L11" s="10">
        <f>L7-L8-L9-L10</f>
        <v/>
      </c>
      <c r="M11" s="10">
        <f>M7-M8-M9-M10</f>
        <v/>
      </c>
      <c r="N11" s="10">
        <f>N7-N8-N9-N10</f>
        <v/>
      </c>
      <c r="O11" s="10">
        <f>O7-O8-O9-O10</f>
        <v/>
      </c>
      <c r="P11" s="10">
        <f>P7-P8-P9-P10</f>
        <v/>
      </c>
      <c r="Q11" s="10">
        <f>Q7-Q8-Q9-Q10</f>
        <v/>
      </c>
      <c r="R11" s="10">
        <f>R7-R8-R9-R10</f>
        <v/>
      </c>
      <c r="S11" s="10">
        <f>S7-S8-S9-S10</f>
        <v/>
      </c>
      <c r="T11" s="10">
        <f>T7-T8-T9-T10</f>
        <v/>
      </c>
      <c r="U11" s="10">
        <f>U7-U8-U9-U10</f>
        <v/>
      </c>
      <c r="X11" s="6" t="n"/>
      <c r="Y11" s="7" t="n"/>
    </row>
    <row r="12">
      <c r="A12" t="inlineStr">
        <is>
          <t>Interest Expense / Income</t>
        </is>
      </c>
      <c r="B12" s="8" t="n">
        <v>4.45</v>
      </c>
      <c r="C12" s="8" t="n">
        <v>4.22</v>
      </c>
      <c r="D12" s="8" t="n">
        <v>4.02</v>
      </c>
      <c r="E12" s="8" t="n">
        <v>4.45</v>
      </c>
      <c r="F12" s="8" t="n">
        <v>5.46</v>
      </c>
      <c r="G12" s="8" t="n">
        <v>7.48</v>
      </c>
      <c r="H12" s="8" t="n">
        <v>9.9</v>
      </c>
      <c r="I12" s="8" t="n">
        <v>11.58</v>
      </c>
      <c r="J12" s="8" t="n">
        <v>9.279999999999999</v>
      </c>
      <c r="K12" s="8" t="n">
        <v>3.67</v>
      </c>
      <c r="L12" s="8">
        <f>(L5*X12)+Y12</f>
        <v/>
      </c>
      <c r="M12" s="8">
        <f>(M5*X12)+Y12</f>
        <v/>
      </c>
      <c r="N12" s="8">
        <f>(N5*X12)+Y12</f>
        <v/>
      </c>
      <c r="O12" s="8">
        <f>(O5*X12)+Y12</f>
        <v/>
      </c>
      <c r="P12" s="8">
        <f>(P5*X12)+Y12</f>
        <v/>
      </c>
      <c r="Q12" s="8">
        <f>(Q5*X12)+Y12</f>
        <v/>
      </c>
      <c r="R12" s="8">
        <f>(R5*X12)+Y12</f>
        <v/>
      </c>
      <c r="S12" s="8">
        <f>(S5*X12)+Y12</f>
        <v/>
      </c>
      <c r="T12" s="8">
        <f>(T5*X12)+Y12</f>
        <v/>
      </c>
      <c r="U12" s="8">
        <f>(U5*X12)+Y12</f>
        <v/>
      </c>
      <c r="X12" s="6" t="n">
        <v>0.00179904299609798</v>
      </c>
      <c r="Y12" s="7" t="n">
        <v>4.567963284500198</v>
      </c>
      <c r="Z12" s="9" t="inlineStr">
        <is>
          <t>G</t>
        </is>
      </c>
    </row>
    <row r="13">
      <c r="A13" t="inlineStr">
        <is>
          <t>Other Expense / Income</t>
        </is>
      </c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>
        <f>(L5*X13)+Y13</f>
        <v/>
      </c>
      <c r="M13" s="8">
        <f>(M5*X13)+Y13</f>
        <v/>
      </c>
      <c r="N13" s="8">
        <f>(N5*X13)+Y13</f>
        <v/>
      </c>
      <c r="O13" s="8">
        <f>(O5*X13)+Y13</f>
        <v/>
      </c>
      <c r="P13" s="8">
        <f>(P5*X13)+Y13</f>
        <v/>
      </c>
      <c r="Q13" s="8">
        <f>(Q5*X13)+Y13</f>
        <v/>
      </c>
      <c r="R13" s="8">
        <f>(R5*X13)+Y13</f>
        <v/>
      </c>
      <c r="S13" s="8">
        <f>(S5*X13)+Y13</f>
        <v/>
      </c>
      <c r="T13" s="8">
        <f>(T5*X13)+Y13</f>
        <v/>
      </c>
      <c r="U13" s="8">
        <f>(U5*X13)+Y13</f>
        <v/>
      </c>
      <c r="X13" s="6" t="n"/>
      <c r="Y13" s="7" t="n"/>
      <c r="Z13" s="9" t="inlineStr">
        <is>
          <t>H</t>
        </is>
      </c>
    </row>
    <row r="14">
      <c r="A14" t="inlineStr">
        <is>
          <t>Income Tax</t>
        </is>
      </c>
      <c r="B14" s="8" t="n">
        <v>-0.18</v>
      </c>
      <c r="C14" s="8" t="n">
        <v>-0.89</v>
      </c>
      <c r="D14" s="8" t="n">
        <v>0.09</v>
      </c>
      <c r="E14" s="8" t="n">
        <v>-27.41</v>
      </c>
      <c r="F14" s="8" t="n">
        <v>12.21</v>
      </c>
      <c r="G14" s="8" t="n">
        <v>14.26</v>
      </c>
      <c r="H14" s="8" t="n">
        <v>13.97</v>
      </c>
      <c r="I14" s="8" t="n">
        <v>12.97</v>
      </c>
      <c r="J14" s="8" t="n">
        <v>22.81</v>
      </c>
      <c r="K14" s="8" t="n">
        <v>50.82</v>
      </c>
      <c r="L14" s="8">
        <f>(L11*X14)+Y14</f>
        <v/>
      </c>
      <c r="M14" s="8">
        <f>(M11*X14)+Y14</f>
        <v/>
      </c>
      <c r="N14" s="8">
        <f>(N11*X14)+Y14</f>
        <v/>
      </c>
      <c r="O14" s="8">
        <f>(O11*X14)+Y14</f>
        <v/>
      </c>
      <c r="P14" s="8">
        <f>(P11*X14)+Y14</f>
        <v/>
      </c>
      <c r="Q14" s="8">
        <f>(Q11*X14)+Y14</f>
        <v/>
      </c>
      <c r="R14" s="8">
        <f>(R11*X14)+Y14</f>
        <v/>
      </c>
      <c r="S14" s="8">
        <f>(S11*X14)+Y14</f>
        <v/>
      </c>
      <c r="T14" s="8">
        <f>(T11*X14)+Y14</f>
        <v/>
      </c>
      <c r="U14" s="8">
        <f>(U11*X14)+Y14</f>
        <v/>
      </c>
      <c r="X14" s="6" t="n">
        <v>0.2245247259541227</v>
      </c>
      <c r="Y14" s="7" t="n">
        <v>2.316959990144163</v>
      </c>
      <c r="Z14" s="9" t="inlineStr">
        <is>
          <t>I</t>
        </is>
      </c>
    </row>
    <row r="15">
      <c r="A15" t="inlineStr">
        <is>
          <t>Net Income</t>
        </is>
      </c>
      <c r="B15" s="10" t="n">
        <v>1.1</v>
      </c>
      <c r="C15" s="10" t="n">
        <v>15.02</v>
      </c>
      <c r="D15" s="10" t="n">
        <v>11.27</v>
      </c>
      <c r="E15" s="10" t="n">
        <v>48.29</v>
      </c>
      <c r="F15" s="10" t="n">
        <v>22.58</v>
      </c>
      <c r="G15" s="10" t="n">
        <v>23.55</v>
      </c>
      <c r="H15" s="10" t="n">
        <v>39.31</v>
      </c>
      <c r="I15" s="10" t="n">
        <v>35.99</v>
      </c>
      <c r="J15" s="10" t="n">
        <v>74.63</v>
      </c>
      <c r="K15" s="10" t="n">
        <v>154.98</v>
      </c>
      <c r="L15" s="10">
        <f>L11-L12-L13-L14</f>
        <v/>
      </c>
      <c r="M15" s="10">
        <f>M11-M12-M13-M14</f>
        <v/>
      </c>
      <c r="N15" s="10">
        <f>N11-N12-N13-N14</f>
        <v/>
      </c>
      <c r="O15" s="10">
        <f>O11-O12-O13-O14</f>
        <v/>
      </c>
      <c r="P15" s="10">
        <f>P11-P12-P13-P14</f>
        <v/>
      </c>
      <c r="Q15" s="10">
        <f>Q11-Q12-Q13-Q14</f>
        <v/>
      </c>
      <c r="R15" s="10">
        <f>R11-R12-R13-R14</f>
        <v/>
      </c>
      <c r="S15" s="10">
        <f>S11-S12-S13-S14</f>
        <v/>
      </c>
      <c r="T15" s="10">
        <f>T11-T12-T13-T14</f>
        <v/>
      </c>
      <c r="U15" s="10">
        <f>U11-U12-U13-U14</f>
        <v/>
      </c>
      <c r="X15" s="6" t="n"/>
      <c r="Y15" s="7" t="n"/>
    </row>
    <row r="16">
      <c r="A16" t="inlineStr">
        <is>
          <t>Preferred Dividends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>
        <f>(L5*X16)+Y16</f>
        <v/>
      </c>
      <c r="M16" s="8">
        <f>(M5*X16)+Y16</f>
        <v/>
      </c>
      <c r="N16" s="8">
        <f>(N5*X16)+Y16</f>
        <v/>
      </c>
      <c r="O16" s="8">
        <f>(O5*X16)+Y16</f>
        <v/>
      </c>
      <c r="P16" s="8">
        <f>(P5*X16)+Y16</f>
        <v/>
      </c>
      <c r="Q16" s="8">
        <f>(Q5*X16)+Y16</f>
        <v/>
      </c>
      <c r="R16" s="8">
        <f>(R5*X16)+Y16</f>
        <v/>
      </c>
      <c r="S16" s="8">
        <f>(S5*X16)+Y16</f>
        <v/>
      </c>
      <c r="T16" s="8">
        <f>(T5*X16)+Y16</f>
        <v/>
      </c>
      <c r="U16" s="8">
        <f>(U5*X16)+Y16</f>
        <v/>
      </c>
      <c r="X16" s="6" t="n"/>
      <c r="Y16" s="7" t="n"/>
      <c r="Z16" s="9" t="inlineStr">
        <is>
          <t>J</t>
        </is>
      </c>
    </row>
    <row r="17">
      <c r="X17" s="6" t="n"/>
      <c r="Y17" s="7" t="n"/>
    </row>
    <row r="18">
      <c r="A18" s="5" t="inlineStr">
        <is>
          <t>Balance Sheet</t>
        </is>
      </c>
      <c r="X18" s="6" t="n"/>
      <c r="Y18" s="7" t="n"/>
    </row>
    <row r="19">
      <c r="A19" t="inlineStr">
        <is>
          <t>Cash &amp; Equivalents</t>
        </is>
      </c>
      <c r="B19" s="8" t="n">
        <v>23.62</v>
      </c>
      <c r="C19" s="8" t="n">
        <v>23.76</v>
      </c>
      <c r="D19" s="8" t="n">
        <v>27.84</v>
      </c>
      <c r="E19" s="8" t="n">
        <v>32.61</v>
      </c>
      <c r="F19" s="8" t="n">
        <v>38.59</v>
      </c>
      <c r="G19" s="8" t="n">
        <v>41.95</v>
      </c>
      <c r="H19" s="8" t="n">
        <v>48.82</v>
      </c>
      <c r="I19" s="8" t="n">
        <v>38.51</v>
      </c>
      <c r="J19" s="8" t="n">
        <v>155.49</v>
      </c>
      <c r="K19" s="8" t="n">
        <v>222.19</v>
      </c>
      <c r="L19" s="8">
        <f>max((L5*X19)+Y19,0)</f>
        <v/>
      </c>
      <c r="M19" s="8">
        <f>max((M5*X19)+Y19,0)</f>
        <v/>
      </c>
      <c r="N19" s="8">
        <f>max((N5*X19)+Y19,0)</f>
        <v/>
      </c>
      <c r="O19" s="8">
        <f>max((O5*X19)+Y19,0)</f>
        <v/>
      </c>
      <c r="P19" s="8">
        <f>max((P5*X19)+Y19,0)</f>
        <v/>
      </c>
      <c r="Q19" s="8">
        <f>max((Q5*X19)+Y19,0)</f>
        <v/>
      </c>
      <c r="R19" s="8">
        <f>max((R5*X19)+Y19,0)</f>
        <v/>
      </c>
      <c r="S19" s="8">
        <f>max((S5*X19)+Y19,0)</f>
        <v/>
      </c>
      <c r="T19" s="8">
        <f>max((T5*X19)+Y19,0)</f>
        <v/>
      </c>
      <c r="U19" s="8">
        <f>max((U5*X19)+Y19,0)</f>
        <v/>
      </c>
      <c r="X19" s="6" t="n">
        <v>0.1274773887769438</v>
      </c>
      <c r="Y19" s="7" t="n">
        <v>-68.09105310416167</v>
      </c>
      <c r="Z19" s="9" t="inlineStr">
        <is>
          <t>K</t>
        </is>
      </c>
    </row>
    <row r="20">
      <c r="A20" t="inlineStr">
        <is>
          <t>Short-Term Investments</t>
        </is>
      </c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>
        <f>max((L5*X20)+Y20,0)</f>
        <v/>
      </c>
      <c r="M20" s="8">
        <f>max((M5*X20)+Y20,0)</f>
        <v/>
      </c>
      <c r="N20" s="8">
        <f>max((N5*X20)+Y20,0)</f>
        <v/>
      </c>
      <c r="O20" s="8">
        <f>max((O5*X20)+Y20,0)</f>
        <v/>
      </c>
      <c r="P20" s="8">
        <f>max((P5*X20)+Y20,0)</f>
        <v/>
      </c>
      <c r="Q20" s="8">
        <f>max((Q5*X20)+Y20,0)</f>
        <v/>
      </c>
      <c r="R20" s="8">
        <f>max((R5*X20)+Y20,0)</f>
        <v/>
      </c>
      <c r="S20" s="8">
        <f>max((S5*X20)+Y20,0)</f>
        <v/>
      </c>
      <c r="T20" s="8">
        <f>max((T5*X20)+Y20,0)</f>
        <v/>
      </c>
      <c r="U20" s="8">
        <f>max((U5*X20)+Y20,0)</f>
        <v/>
      </c>
      <c r="X20" s="6" t="n"/>
      <c r="Y20" s="7" t="n"/>
      <c r="Z20" s="9" t="inlineStr">
        <is>
          <t>L</t>
        </is>
      </c>
    </row>
    <row r="21">
      <c r="A21" t="inlineStr">
        <is>
          <t>Cash &amp; Cash Equivalents</t>
        </is>
      </c>
      <c r="B21" s="10" t="n">
        <v>23.62</v>
      </c>
      <c r="C21" s="10" t="n">
        <v>23.76</v>
      </c>
      <c r="D21" s="10" t="n">
        <v>27.84</v>
      </c>
      <c r="E21" s="10" t="n">
        <v>32.61</v>
      </c>
      <c r="F21" s="10" t="n">
        <v>38.59</v>
      </c>
      <c r="G21" s="10" t="n">
        <v>41.95</v>
      </c>
      <c r="H21" s="10" t="n">
        <v>48.82</v>
      </c>
      <c r="I21" s="10" t="n">
        <v>38.51</v>
      </c>
      <c r="J21" s="10" t="n">
        <v>155.49</v>
      </c>
      <c r="K21" s="10" t="n">
        <v>222.19</v>
      </c>
      <c r="L21" s="10">
        <f>L19+L20</f>
        <v/>
      </c>
      <c r="M21" s="10">
        <f>M19+M20</f>
        <v/>
      </c>
      <c r="N21" s="10">
        <f>N19+N20</f>
        <v/>
      </c>
      <c r="O21" s="10">
        <f>O19+O20</f>
        <v/>
      </c>
      <c r="P21" s="10">
        <f>P19+P20</f>
        <v/>
      </c>
      <c r="Q21" s="10">
        <f>Q19+Q20</f>
        <v/>
      </c>
      <c r="R21" s="10">
        <f>R19+R20</f>
        <v/>
      </c>
      <c r="S21" s="10">
        <f>S19+S20</f>
        <v/>
      </c>
      <c r="T21" s="10">
        <f>T19+T20</f>
        <v/>
      </c>
      <c r="U21" s="10">
        <f>U19+U20</f>
        <v/>
      </c>
      <c r="X21" s="6" t="n"/>
      <c r="Y21" s="7" t="n"/>
    </row>
    <row r="22">
      <c r="A22" t="inlineStr">
        <is>
          <t>Receivables</t>
        </is>
      </c>
      <c r="B22" s="8" t="n">
        <v>18.82</v>
      </c>
      <c r="C22" s="8" t="n">
        <v>19.41</v>
      </c>
      <c r="D22" s="8" t="n">
        <v>12.55</v>
      </c>
      <c r="E22" s="8" t="n">
        <v>18.47</v>
      </c>
      <c r="F22" s="8" t="n">
        <v>24.58</v>
      </c>
      <c r="G22" s="8" t="n">
        <v>24.66</v>
      </c>
      <c r="H22" s="8" t="n">
        <v>34</v>
      </c>
      <c r="I22" s="8" t="n">
        <v>42.4</v>
      </c>
      <c r="J22" s="8" t="n">
        <v>40.2</v>
      </c>
      <c r="K22" s="8" t="n">
        <v>47.65</v>
      </c>
      <c r="L22" s="8">
        <f>max((L5*X22)+Y22,0)</f>
        <v/>
      </c>
      <c r="M22" s="8">
        <f>max((M5*X22)+Y22,0)</f>
        <v/>
      </c>
      <c r="N22" s="8">
        <f>max((N5*X22)+Y22,0)</f>
        <v/>
      </c>
      <c r="O22" s="8">
        <f>max((O5*X22)+Y22,0)</f>
        <v/>
      </c>
      <c r="P22" s="8">
        <f>max((P5*X22)+Y22,0)</f>
        <v/>
      </c>
      <c r="Q22" s="8">
        <f>max((Q5*X22)+Y22,0)</f>
        <v/>
      </c>
      <c r="R22" s="8">
        <f>max((R5*X22)+Y22,0)</f>
        <v/>
      </c>
      <c r="S22" s="8">
        <f>max((S5*X22)+Y22,0)</f>
        <v/>
      </c>
      <c r="T22" s="8">
        <f>max((T5*X22)+Y22,0)</f>
        <v/>
      </c>
      <c r="U22" s="8">
        <f>max((U5*X22)+Y22,0)</f>
        <v/>
      </c>
      <c r="X22" s="6" t="n">
        <v>0.02305907845185182</v>
      </c>
      <c r="Y22" s="7" t="n">
        <v>4.138339293388121</v>
      </c>
      <c r="Z22" s="9" t="inlineStr">
        <is>
          <t>M</t>
        </is>
      </c>
    </row>
    <row r="23">
      <c r="A23" t="inlineStr">
        <is>
          <t>Inventory</t>
        </is>
      </c>
      <c r="B23" s="8" t="n">
        <v>215.12</v>
      </c>
      <c r="C23" s="8" t="n">
        <v>228.04</v>
      </c>
      <c r="D23" s="8" t="n">
        <v>244.15</v>
      </c>
      <c r="E23" s="8" t="n">
        <v>273.88</v>
      </c>
      <c r="F23" s="8" t="n">
        <v>321.98</v>
      </c>
      <c r="G23" s="8" t="n">
        <v>401.3</v>
      </c>
      <c r="H23" s="8" t="n">
        <v>377.07</v>
      </c>
      <c r="I23" s="8" t="n">
        <v>477.47</v>
      </c>
      <c r="J23" s="8" t="n">
        <v>298</v>
      </c>
      <c r="K23" s="8" t="n">
        <v>230.98</v>
      </c>
      <c r="L23" s="8">
        <f>max((L5*X23)+Y23,0)</f>
        <v/>
      </c>
      <c r="M23" s="8">
        <f>max((M5*X23)+Y23,0)</f>
        <v/>
      </c>
      <c r="N23" s="8">
        <f>max((N5*X23)+Y23,0)</f>
        <v/>
      </c>
      <c r="O23" s="8">
        <f>max((O5*X23)+Y23,0)</f>
        <v/>
      </c>
      <c r="P23" s="8">
        <f>max((P5*X23)+Y23,0)</f>
        <v/>
      </c>
      <c r="Q23" s="8">
        <f>max((Q5*X23)+Y23,0)</f>
        <v/>
      </c>
      <c r="R23" s="8">
        <f>max((R5*X23)+Y23,0)</f>
        <v/>
      </c>
      <c r="S23" s="8">
        <f>max((S5*X23)+Y23,0)</f>
        <v/>
      </c>
      <c r="T23" s="8">
        <f>max((T5*X23)+Y23,0)</f>
        <v/>
      </c>
      <c r="U23" s="8">
        <f>max((U5*X23)+Y23,0)</f>
        <v/>
      </c>
      <c r="X23" s="6" t="n">
        <v>0.03872595412257894</v>
      </c>
      <c r="Y23" s="7" t="n">
        <v>266.2650085313461</v>
      </c>
      <c r="Z23" s="9" t="inlineStr">
        <is>
          <t>N</t>
        </is>
      </c>
    </row>
    <row r="24">
      <c r="A24" t="inlineStr">
        <is>
          <t>Other Current Assets</t>
        </is>
      </c>
      <c r="B24" s="8" t="n">
        <v>5.05</v>
      </c>
      <c r="C24" s="8" t="n">
        <v>4.85</v>
      </c>
      <c r="D24" s="8" t="n">
        <v>4.42</v>
      </c>
      <c r="E24" s="8" t="n">
        <v>10.85</v>
      </c>
      <c r="F24" s="8" t="n">
        <v>5.97</v>
      </c>
      <c r="G24" s="8" t="n">
        <v>5.84</v>
      </c>
      <c r="H24" s="8" t="n">
        <v>5.39</v>
      </c>
      <c r="I24" s="8" t="n">
        <v>10.21</v>
      </c>
      <c r="J24" s="8" t="n">
        <v>9.640000000000001</v>
      </c>
      <c r="K24" s="8" t="n">
        <v>16.69</v>
      </c>
      <c r="L24" s="8">
        <f>(L5*X24)+Y24</f>
        <v/>
      </c>
      <c r="M24" s="8">
        <f>(M5*X24)+Y24</f>
        <v/>
      </c>
      <c r="N24" s="8">
        <f>(N5*X24)+Y24</f>
        <v/>
      </c>
      <c r="O24" s="8">
        <f>(O5*X24)+Y24</f>
        <v/>
      </c>
      <c r="P24" s="8">
        <f>(P5*X24)+Y24</f>
        <v/>
      </c>
      <c r="Q24" s="8">
        <f>(Q5*X24)+Y24</f>
        <v/>
      </c>
      <c r="R24" s="8">
        <f>(R5*X24)+Y24</f>
        <v/>
      </c>
      <c r="S24" s="8">
        <f>(S5*X24)+Y24</f>
        <v/>
      </c>
      <c r="T24" s="8">
        <f>(T5*X24)+Y24</f>
        <v/>
      </c>
      <c r="U24" s="8">
        <f>(U5*X24)+Y24</f>
        <v/>
      </c>
      <c r="X24" s="6" t="n">
        <v>0.006560310262664337</v>
      </c>
      <c r="Y24" s="7" t="n">
        <v>1.024401971792392</v>
      </c>
      <c r="Z24" s="9" t="inlineStr">
        <is>
          <t>O</t>
        </is>
      </c>
    </row>
    <row r="25">
      <c r="A25" t="inlineStr">
        <is>
          <t>Total Current Assets</t>
        </is>
      </c>
      <c r="B25" s="10" t="n">
        <v>262.61</v>
      </c>
      <c r="C25" s="10" t="n">
        <v>276.06</v>
      </c>
      <c r="D25" s="10" t="n">
        <v>288.95</v>
      </c>
      <c r="E25" s="10" t="n">
        <v>335.81</v>
      </c>
      <c r="F25" s="10" t="n">
        <v>391.11</v>
      </c>
      <c r="G25" s="10" t="n">
        <v>473.76</v>
      </c>
      <c r="H25" s="10" t="n">
        <v>465.29</v>
      </c>
      <c r="I25" s="10" t="n">
        <v>568.58</v>
      </c>
      <c r="J25" s="10" t="n">
        <v>503.33</v>
      </c>
      <c r="K25" s="10" t="n">
        <v>517.52</v>
      </c>
      <c r="L25" s="10">
        <f>L21+L22+L23+L24</f>
        <v/>
      </c>
      <c r="M25" s="10">
        <f>M21+M22+M23+M24</f>
        <v/>
      </c>
      <c r="N25" s="10">
        <f>N21+N22+N23+N24</f>
        <v/>
      </c>
      <c r="O25" s="10">
        <f>O21+O22+O23+O24</f>
        <v/>
      </c>
      <c r="P25" s="10">
        <f>P21+P22+P23+P24</f>
        <v/>
      </c>
      <c r="Q25" s="10">
        <f>Q21+Q22+Q23+Q24</f>
        <v/>
      </c>
      <c r="R25" s="10">
        <f>R21+R22+R23+R24</f>
        <v/>
      </c>
      <c r="S25" s="10">
        <f>S21+S22+S23+S24</f>
        <v/>
      </c>
      <c r="T25" s="10">
        <f>T21+T22+T23+T24</f>
        <v/>
      </c>
      <c r="U25" s="10">
        <f>U21+U22+U23+U24</f>
        <v/>
      </c>
      <c r="X25" s="6" t="n"/>
      <c r="Y25" s="7" t="n"/>
    </row>
    <row r="26">
      <c r="A26" t="inlineStr">
        <is>
          <t>Property, Plant &amp; Equipment</t>
        </is>
      </c>
      <c r="B26" s="8" t="n">
        <v>98.8</v>
      </c>
      <c r="C26" s="8" t="n">
        <v>100.34</v>
      </c>
      <c r="D26" s="8" t="n">
        <v>101.88</v>
      </c>
      <c r="E26" s="8" t="n">
        <v>98.98999999999999</v>
      </c>
      <c r="F26" s="8" t="n">
        <v>121.35</v>
      </c>
      <c r="G26" s="8" t="n">
        <v>127.16</v>
      </c>
      <c r="H26" s="8" t="n">
        <v>138.72</v>
      </c>
      <c r="I26" s="8" t="n">
        <v>144.3</v>
      </c>
      <c r="J26" s="8" t="n">
        <v>179.93</v>
      </c>
      <c r="K26" s="8" t="n">
        <v>280.36</v>
      </c>
      <c r="L26" s="8">
        <f>max((L5*X26)+Y26,0)</f>
        <v/>
      </c>
      <c r="M26" s="8">
        <f>max((M5*X26)+Y26,0)</f>
        <v/>
      </c>
      <c r="N26" s="8">
        <f>max((N5*X26)+Y26,0)</f>
        <v/>
      </c>
      <c r="O26" s="8">
        <f>max((O5*X26)+Y26,0)</f>
        <v/>
      </c>
      <c r="P26" s="8">
        <f>max((P5*X26)+Y26,0)</f>
        <v/>
      </c>
      <c r="Q26" s="8">
        <f>max((Q5*X26)+Y26,0)</f>
        <v/>
      </c>
      <c r="R26" s="8">
        <f>max((R5*X26)+Y26,0)</f>
        <v/>
      </c>
      <c r="S26" s="8">
        <f>max((S5*X26)+Y26,0)</f>
        <v/>
      </c>
      <c r="T26" s="8">
        <f>max((T5*X26)+Y26,0)</f>
        <v/>
      </c>
      <c r="U26" s="8">
        <f>max((U5*X26)+Y26,0)</f>
        <v/>
      </c>
      <c r="X26" s="6" t="n">
        <v>0.1122936768762119</v>
      </c>
      <c r="Y26" s="7" t="n">
        <v>21.64655593779149</v>
      </c>
      <c r="Z26" s="9" t="inlineStr">
        <is>
          <t>P</t>
        </is>
      </c>
    </row>
    <row r="27">
      <c r="A27" t="inlineStr">
        <is>
          <t>Long-Term Investments</t>
        </is>
      </c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>
        <f>max((L5*X27)+Y27,0)</f>
        <v/>
      </c>
      <c r="M27" s="8">
        <f>max((M5*X27)+Y27,0)</f>
        <v/>
      </c>
      <c r="N27" s="8">
        <f>max((N5*X27)+Y27,0)</f>
        <v/>
      </c>
      <c r="O27" s="8">
        <f>max((O5*X27)+Y27,0)</f>
        <v/>
      </c>
      <c r="P27" s="8">
        <f>max((P5*X27)+Y27,0)</f>
        <v/>
      </c>
      <c r="Q27" s="8">
        <f>max((Q5*X27)+Y27,0)</f>
        <v/>
      </c>
      <c r="R27" s="8">
        <f>max((R5*X27)+Y27,0)</f>
        <v/>
      </c>
      <c r="S27" s="8">
        <f>max((S5*X27)+Y27,0)</f>
        <v/>
      </c>
      <c r="T27" s="8">
        <f>max((T5*X27)+Y27,0)</f>
        <v/>
      </c>
      <c r="U27" s="8">
        <f>max((U5*X27)+Y27,0)</f>
        <v/>
      </c>
      <c r="X27" s="6" t="n"/>
      <c r="Y27" s="7" t="n"/>
      <c r="Z27" s="9" t="inlineStr">
        <is>
          <t>Q</t>
        </is>
      </c>
    </row>
    <row r="28">
      <c r="A28" t="inlineStr">
        <is>
          <t>Goodwill and Intangibles</t>
        </is>
      </c>
      <c r="B28" s="8" t="n"/>
      <c r="C28" s="8" t="n"/>
      <c r="D28" s="8" t="n"/>
      <c r="E28" s="8" t="n"/>
      <c r="F28" s="8" t="n">
        <v>13.15</v>
      </c>
      <c r="G28" s="8" t="n">
        <v>30.31</v>
      </c>
      <c r="H28" s="8" t="n">
        <v>27.49</v>
      </c>
      <c r="I28" s="8" t="n">
        <v>64.08</v>
      </c>
      <c r="J28" s="8" t="n">
        <v>84.29000000000001</v>
      </c>
      <c r="K28" s="8" t="n">
        <v>201.12</v>
      </c>
      <c r="L28" s="8">
        <f>max((L5*X28)+Y28,0)</f>
        <v/>
      </c>
      <c r="M28" s="8">
        <f>max((M5*X28)+Y28,0)</f>
        <v/>
      </c>
      <c r="N28" s="8">
        <f>max((N5*X28)+Y28,0)</f>
        <v/>
      </c>
      <c r="O28" s="8">
        <f>max((O5*X28)+Y28,0)</f>
        <v/>
      </c>
      <c r="P28" s="8">
        <f>max((P5*X28)+Y28,0)</f>
        <v/>
      </c>
      <c r="Q28" s="8">
        <f>max((Q5*X28)+Y28,0)</f>
        <v/>
      </c>
      <c r="R28" s="8">
        <f>max((R5*X28)+Y28,0)</f>
        <v/>
      </c>
      <c r="S28" s="8">
        <f>max((S5*X28)+Y28,0)</f>
        <v/>
      </c>
      <c r="T28" s="8">
        <f>max((T5*X28)+Y28,0)</f>
        <v/>
      </c>
      <c r="U28" s="8">
        <f>max((U5*X28)+Y28,0)</f>
        <v/>
      </c>
      <c r="X28" s="6" t="n">
        <v>0.1250488895953524</v>
      </c>
      <c r="Y28" s="7" t="n">
        <v>-88.84317215278018</v>
      </c>
      <c r="Z28" s="9" t="inlineStr">
        <is>
          <t>R</t>
        </is>
      </c>
    </row>
    <row r="29">
      <c r="A29" t="inlineStr">
        <is>
          <t>Other Long-Term Assets</t>
        </is>
      </c>
      <c r="B29" s="8" t="n">
        <v>3.72</v>
      </c>
      <c r="C29" s="8" t="n">
        <v>5.51</v>
      </c>
      <c r="D29" s="8" t="n">
        <v>11.85</v>
      </c>
      <c r="E29" s="8" t="n">
        <v>32.83</v>
      </c>
      <c r="F29" s="8" t="n">
        <v>21.08</v>
      </c>
      <c r="G29" s="8" t="n">
        <v>8.77</v>
      </c>
      <c r="H29" s="8" t="n">
        <v>9.039999999999999</v>
      </c>
      <c r="I29" s="8" t="n">
        <v>7.13</v>
      </c>
      <c r="J29" s="8" t="n">
        <v>7.77</v>
      </c>
      <c r="K29" s="8" t="n">
        <v>8.82</v>
      </c>
      <c r="L29" s="8">
        <f>(L5*X29)+Y29</f>
        <v/>
      </c>
      <c r="M29" s="8">
        <f>(M5*X29)+Y29</f>
        <v/>
      </c>
      <c r="N29" s="8">
        <f>(N5*X29)+Y29</f>
        <v/>
      </c>
      <c r="O29" s="8">
        <f>(O5*X29)+Y29</f>
        <v/>
      </c>
      <c r="P29" s="8">
        <f>(P5*X29)+Y29</f>
        <v/>
      </c>
      <c r="Q29" s="8">
        <f>(Q5*X29)+Y29</f>
        <v/>
      </c>
      <c r="R29" s="8">
        <f>(R5*X29)+Y29</f>
        <v/>
      </c>
      <c r="S29" s="8">
        <f>(S5*X29)+Y29</f>
        <v/>
      </c>
      <c r="T29" s="8">
        <f>(T5*X29)+Y29</f>
        <v/>
      </c>
      <c r="U29" s="8">
        <f>(U5*X29)+Y29</f>
        <v/>
      </c>
      <c r="X29" s="6" t="n">
        <v>-0.003022846258411086</v>
      </c>
      <c r="Y29" s="7" t="n">
        <v>14.81597690452378</v>
      </c>
      <c r="Z29" s="9" t="inlineStr">
        <is>
          <t>S</t>
        </is>
      </c>
    </row>
    <row r="30">
      <c r="A30" t="inlineStr">
        <is>
          <t>Total Long-Term Assets</t>
        </is>
      </c>
      <c r="B30" s="10" t="n">
        <v>102.51</v>
      </c>
      <c r="C30" s="10" t="n">
        <v>105.85</v>
      </c>
      <c r="D30" s="10" t="n">
        <v>113.73</v>
      </c>
      <c r="E30" s="10" t="n">
        <v>131.82</v>
      </c>
      <c r="F30" s="10" t="n">
        <v>155.58</v>
      </c>
      <c r="G30" s="10" t="n">
        <v>166.23</v>
      </c>
      <c r="H30" s="10" t="n">
        <v>175.25</v>
      </c>
      <c r="I30" s="10" t="n">
        <v>215.5</v>
      </c>
      <c r="J30" s="10" t="n">
        <v>271.99</v>
      </c>
      <c r="K30" s="10" t="n">
        <v>490.3</v>
      </c>
      <c r="L30" s="10">
        <f>L26+L27+L28+L29</f>
        <v/>
      </c>
      <c r="M30" s="10">
        <f>M26+M27+M28+M29</f>
        <v/>
      </c>
      <c r="N30" s="10">
        <f>N26+N27+N28+N29</f>
        <v/>
      </c>
      <c r="O30" s="10">
        <f>O26+O27+O28+O29</f>
        <v/>
      </c>
      <c r="P30" s="10">
        <f>P26+P27+P28+P29</f>
        <v/>
      </c>
      <c r="Q30" s="10">
        <f>Q26+Q27+Q28+Q29</f>
        <v/>
      </c>
      <c r="R30" s="10">
        <f>R26+R27+R28+R29</f>
        <v/>
      </c>
      <c r="S30" s="10">
        <f>S26+S27+S28+S29</f>
        <v/>
      </c>
      <c r="T30" s="10">
        <f>T26+T27+T28+T29</f>
        <v/>
      </c>
      <c r="U30" s="10">
        <f>U26+U27+U28+U29</f>
        <v/>
      </c>
      <c r="X30" s="6" t="n"/>
      <c r="Y30" s="7" t="n"/>
    </row>
    <row r="31">
      <c r="A31" t="inlineStr">
        <is>
          <t>Total Assets</t>
        </is>
      </c>
      <c r="B31" s="10" t="n">
        <v>365.12</v>
      </c>
      <c r="C31" s="10" t="n">
        <v>381.9</v>
      </c>
      <c r="D31" s="10" t="n">
        <v>402.68</v>
      </c>
      <c r="E31" s="10" t="n">
        <v>467.62</v>
      </c>
      <c r="F31" s="10" t="n">
        <v>546.6900000000001</v>
      </c>
      <c r="G31" s="10" t="n">
        <v>639.99</v>
      </c>
      <c r="H31" s="10" t="n">
        <v>640.54</v>
      </c>
      <c r="I31" s="10" t="n">
        <v>784.08</v>
      </c>
      <c r="J31" s="10" t="n">
        <v>775.3200000000001</v>
      </c>
      <c r="K31" s="10" t="n">
        <v>1007.82</v>
      </c>
      <c r="L31" s="10">
        <f>L25+L30</f>
        <v/>
      </c>
      <c r="M31" s="10">
        <f>M25+M30</f>
        <v/>
      </c>
      <c r="N31" s="10">
        <f>N25+N30</f>
        <v/>
      </c>
      <c r="O31" s="10">
        <f>O25+O30</f>
        <v/>
      </c>
      <c r="P31" s="10">
        <f>P25+P30</f>
        <v/>
      </c>
      <c r="Q31" s="10">
        <f>Q25+Q30</f>
        <v/>
      </c>
      <c r="R31" s="10">
        <f>R25+R30</f>
        <v/>
      </c>
      <c r="S31" s="10">
        <f>S25+S30</f>
        <v/>
      </c>
      <c r="T31" s="10">
        <f>T25+T30</f>
        <v/>
      </c>
      <c r="U31" s="10">
        <f>U25+U30</f>
        <v/>
      </c>
      <c r="X31" s="6" t="n"/>
      <c r="Y31" s="7" t="n"/>
    </row>
    <row r="32">
      <c r="A32" t="inlineStr">
        <is>
          <t>Accounts Payable</t>
        </is>
      </c>
      <c r="B32" s="8" t="n">
        <v>8.460000000000001</v>
      </c>
      <c r="C32" s="8" t="n">
        <v>7.47</v>
      </c>
      <c r="D32" s="8" t="n">
        <v>7.82</v>
      </c>
      <c r="E32" s="8" t="n">
        <v>13.51</v>
      </c>
      <c r="F32" s="8" t="n">
        <v>9.6</v>
      </c>
      <c r="G32" s="8" t="n">
        <v>26.43</v>
      </c>
      <c r="H32" s="8" t="n">
        <v>23.13</v>
      </c>
      <c r="I32" s="8" t="n">
        <v>33.67</v>
      </c>
      <c r="J32" s="8" t="n">
        <v>37.34</v>
      </c>
      <c r="K32" s="8" t="n">
        <v>25.74</v>
      </c>
      <c r="L32" s="8">
        <f>(L5*X32)+Y32</f>
        <v/>
      </c>
      <c r="M32" s="8">
        <f>(M5*X32)+Y32</f>
        <v/>
      </c>
      <c r="N32" s="8">
        <f>(N5*X32)+Y32</f>
        <v/>
      </c>
      <c r="O32" s="8">
        <f>(O5*X32)+Y32</f>
        <v/>
      </c>
      <c r="P32" s="8">
        <f>(P5*X32)+Y32</f>
        <v/>
      </c>
      <c r="Q32" s="8">
        <f>(Q5*X32)+Y32</f>
        <v/>
      </c>
      <c r="R32" s="8">
        <f>(R5*X32)+Y32</f>
        <v/>
      </c>
      <c r="S32" s="8">
        <f>(S5*X32)+Y32</f>
        <v/>
      </c>
      <c r="T32" s="8">
        <f>(T5*X32)+Y32</f>
        <v/>
      </c>
      <c r="U32" s="8">
        <f>(U5*X32)+Y32</f>
        <v/>
      </c>
      <c r="X32" s="6" t="n">
        <v>0.0178678682556783</v>
      </c>
      <c r="Y32" s="7" t="n">
        <v>0.6149167112005927</v>
      </c>
      <c r="Z32" s="9" t="inlineStr">
        <is>
          <t>T</t>
        </is>
      </c>
    </row>
    <row r="33">
      <c r="A33" t="inlineStr">
        <is>
          <t>Deferred Revenue</t>
        </is>
      </c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>
        <f>(L5*X33)+Y33</f>
        <v/>
      </c>
      <c r="M33" s="8">
        <f>(M5*X33)+Y33</f>
        <v/>
      </c>
      <c r="N33" s="8">
        <f>(N5*X33)+Y33</f>
        <v/>
      </c>
      <c r="O33" s="8">
        <f>(O5*X33)+Y33</f>
        <v/>
      </c>
      <c r="P33" s="8">
        <f>(P5*X33)+Y33</f>
        <v/>
      </c>
      <c r="Q33" s="8">
        <f>(Q5*X33)+Y33</f>
        <v/>
      </c>
      <c r="R33" s="8">
        <f>(R5*X33)+Y33</f>
        <v/>
      </c>
      <c r="S33" s="8">
        <f>(S5*X33)+Y33</f>
        <v/>
      </c>
      <c r="T33" s="8">
        <f>(T5*X33)+Y33</f>
        <v/>
      </c>
      <c r="U33" s="8">
        <f>(U5*X33)+Y33</f>
        <v/>
      </c>
      <c r="X33" s="6" t="n"/>
      <c r="Y33" s="7" t="n"/>
      <c r="Z33" s="9" t="inlineStr">
        <is>
          <t>U</t>
        </is>
      </c>
    </row>
    <row r="34">
      <c r="A34" t="inlineStr">
        <is>
          <t>Current Debt</t>
        </is>
      </c>
      <c r="B34" s="8" t="n">
        <v>120.65</v>
      </c>
      <c r="C34" s="8" t="n">
        <v>122.47</v>
      </c>
      <c r="D34" s="8" t="n">
        <v>124.42</v>
      </c>
      <c r="E34" s="8" t="n">
        <v>137.19</v>
      </c>
      <c r="F34" s="8" t="n">
        <v>166.55</v>
      </c>
      <c r="G34" s="8" t="n">
        <v>254.18</v>
      </c>
      <c r="H34" s="8" t="n">
        <v>212.95</v>
      </c>
      <c r="I34" s="8" t="n">
        <v>312.07</v>
      </c>
      <c r="J34" s="8" t="n">
        <v>151.75</v>
      </c>
      <c r="K34" s="8" t="n">
        <v>38.1</v>
      </c>
      <c r="L34" s="8">
        <f>(L5*X34)+Y34</f>
        <v/>
      </c>
      <c r="M34" s="8">
        <f>(M5*X34)+Y34</f>
        <v/>
      </c>
      <c r="N34" s="8">
        <f>(N5*X34)+Y34</f>
        <v/>
      </c>
      <c r="O34" s="8">
        <f>(O5*X34)+Y34</f>
        <v/>
      </c>
      <c r="P34" s="8">
        <f>(P5*X34)+Y34</f>
        <v/>
      </c>
      <c r="Q34" s="8">
        <f>(Q5*X34)+Y34</f>
        <v/>
      </c>
      <c r="R34" s="8">
        <f>(R5*X34)+Y34</f>
        <v/>
      </c>
      <c r="S34" s="8">
        <f>(S5*X34)+Y34</f>
        <v/>
      </c>
      <c r="T34" s="8">
        <f>(T5*X34)+Y34</f>
        <v/>
      </c>
      <c r="U34" s="8">
        <f>(U5*X34)+Y34</f>
        <v/>
      </c>
      <c r="X34" s="6" t="n">
        <v>-0.01568258746321228</v>
      </c>
      <c r="Y34" s="7" t="n">
        <v>180.4477761066947</v>
      </c>
      <c r="Z34" s="9" t="inlineStr">
        <is>
          <t>V</t>
        </is>
      </c>
    </row>
    <row r="35">
      <c r="A35" t="inlineStr">
        <is>
          <t>Other Current Liabilities</t>
        </is>
      </c>
      <c r="B35" s="8" t="n">
        <v>31.76</v>
      </c>
      <c r="C35" s="8" t="n">
        <v>29.67</v>
      </c>
      <c r="D35" s="8" t="n">
        <v>30.58</v>
      </c>
      <c r="E35" s="8" t="n">
        <v>32.7</v>
      </c>
      <c r="F35" s="8" t="n">
        <v>55.73</v>
      </c>
      <c r="G35" s="8" t="n">
        <v>54.08</v>
      </c>
      <c r="H35" s="8" t="n">
        <v>49.93</v>
      </c>
      <c r="I35" s="8" t="n">
        <v>67.15000000000001</v>
      </c>
      <c r="J35" s="8" t="n">
        <v>83.44</v>
      </c>
      <c r="K35" s="8" t="n">
        <v>187.25</v>
      </c>
      <c r="L35" s="8">
        <f>(L5*X35)+Y35</f>
        <v/>
      </c>
      <c r="M35" s="8">
        <f>(M5*X35)+Y35</f>
        <v/>
      </c>
      <c r="N35" s="8">
        <f>(N5*X35)+Y35</f>
        <v/>
      </c>
      <c r="O35" s="8">
        <f>(O5*X35)+Y35</f>
        <v/>
      </c>
      <c r="P35" s="8">
        <f>(P5*X35)+Y35</f>
        <v/>
      </c>
      <c r="Q35" s="8">
        <f>(Q5*X35)+Y35</f>
        <v/>
      </c>
      <c r="R35" s="8">
        <f>(R5*X35)+Y35</f>
        <v/>
      </c>
      <c r="S35" s="8">
        <f>(S5*X35)+Y35</f>
        <v/>
      </c>
      <c r="T35" s="8">
        <f>(T5*X35)+Y35</f>
        <v/>
      </c>
      <c r="U35" s="8">
        <f>(U5*X35)+Y35</f>
        <v/>
      </c>
      <c r="X35" s="6" t="n">
        <v>0.09202280125973709</v>
      </c>
      <c r="Y35" s="7" t="n">
        <v>-34.09016180495169</v>
      </c>
      <c r="Z35" s="9" t="inlineStr">
        <is>
          <t>W</t>
        </is>
      </c>
    </row>
    <row r="36">
      <c r="A36" t="inlineStr">
        <is>
          <t>Total Current Liabilities</t>
        </is>
      </c>
      <c r="B36" s="10" t="n">
        <v>160.87</v>
      </c>
      <c r="C36" s="10" t="n">
        <v>159.62</v>
      </c>
      <c r="D36" s="10" t="n">
        <v>162.83</v>
      </c>
      <c r="E36" s="10" t="n">
        <v>183.39</v>
      </c>
      <c r="F36" s="10" t="n">
        <v>231.88</v>
      </c>
      <c r="G36" s="10" t="n">
        <v>334.69</v>
      </c>
      <c r="H36" s="10" t="n">
        <v>286.02</v>
      </c>
      <c r="I36" s="10" t="n">
        <v>412.89</v>
      </c>
      <c r="J36" s="10" t="n">
        <v>272.53</v>
      </c>
      <c r="K36" s="10" t="n">
        <v>251.09</v>
      </c>
      <c r="L36" s="10">
        <f>L32+L33+L34+L35</f>
        <v/>
      </c>
      <c r="M36" s="10">
        <f>M32+M33+M34+M35</f>
        <v/>
      </c>
      <c r="N36" s="10">
        <f>N32+N33+N34+N35</f>
        <v/>
      </c>
      <c r="O36" s="10">
        <f>O32+O33+O34+O35</f>
        <v/>
      </c>
      <c r="P36" s="10">
        <f>P32+P33+P34+P35</f>
        <v/>
      </c>
      <c r="Q36" s="10">
        <f>Q32+Q33+Q34+Q35</f>
        <v/>
      </c>
      <c r="R36" s="10">
        <f>R32+R33+R34+R35</f>
        <v/>
      </c>
      <c r="S36" s="10">
        <f>S32+S33+S34+S35</f>
        <v/>
      </c>
      <c r="T36" s="10">
        <f>T32+T33+T34+T35</f>
        <v/>
      </c>
      <c r="U36" s="10">
        <f>U32+U33+U34+U35</f>
        <v/>
      </c>
      <c r="X36" s="6" t="n"/>
      <c r="Y36" s="7" t="n"/>
    </row>
    <row r="37">
      <c r="A37" t="inlineStr">
        <is>
          <t>Long-Term Debt</t>
        </is>
      </c>
      <c r="B37" s="8" t="n"/>
      <c r="C37" s="8" t="n"/>
      <c r="D37" s="8" t="n"/>
      <c r="E37" s="8" t="n"/>
      <c r="F37" s="8" t="n"/>
      <c r="G37" s="8" t="n"/>
      <c r="H37" s="8" t="n"/>
      <c r="I37" s="8" t="n"/>
      <c r="J37" s="8" t="n">
        <v>40.82</v>
      </c>
      <c r="K37" s="8" t="n">
        <v>144.45</v>
      </c>
      <c r="L37" s="8">
        <f>L31-L36-L38-L44</f>
        <v/>
      </c>
      <c r="M37" s="8">
        <f>M31-M36-M38-M44</f>
        <v/>
      </c>
      <c r="N37" s="8">
        <f>N31-N36-N38-N44</f>
        <v/>
      </c>
      <c r="O37" s="8">
        <f>O31-O36-O38-O44</f>
        <v/>
      </c>
      <c r="P37" s="8">
        <f>P31-P36-P38-P44</f>
        <v/>
      </c>
      <c r="Q37" s="8">
        <f>Q31-Q36-Q38-Q44</f>
        <v/>
      </c>
      <c r="R37" s="8">
        <f>R31-R36-R38-R44</f>
        <v/>
      </c>
      <c r="S37" s="8">
        <f>S31-S36-S38-S44</f>
        <v/>
      </c>
      <c r="T37" s="8">
        <f>T31-T36-T38-T44</f>
        <v/>
      </c>
      <c r="U37" s="8">
        <f>U31-U36-U38-U44</f>
        <v/>
      </c>
      <c r="X37" s="6" t="n"/>
      <c r="Y37" s="7" t="n"/>
      <c r="Z37" s="9" t="inlineStr">
        <is>
          <t>X</t>
        </is>
      </c>
    </row>
    <row r="38">
      <c r="A38" t="inlineStr">
        <is>
          <t>Other Long-Term Liabilities</t>
        </is>
      </c>
      <c r="B38" s="8" t="n">
        <v>3.31</v>
      </c>
      <c r="C38" s="8" t="n">
        <v>0.47</v>
      </c>
      <c r="D38" s="8" t="n">
        <v>0.5600000000000001</v>
      </c>
      <c r="E38" s="8" t="n">
        <v>0.59</v>
      </c>
      <c r="F38" s="8" t="n">
        <v>2.34</v>
      </c>
      <c r="G38" s="8" t="n">
        <v>3.11</v>
      </c>
      <c r="H38" s="8" t="n">
        <v>1.43</v>
      </c>
      <c r="I38" s="8" t="n">
        <v>2.37</v>
      </c>
      <c r="J38" s="8" t="n">
        <v>6.57</v>
      </c>
      <c r="K38" s="8" t="n">
        <v>17.38</v>
      </c>
      <c r="L38" s="8">
        <f>(L5*X38)+Y38</f>
        <v/>
      </c>
      <c r="M38" s="8">
        <f>(M5*X38)+Y38</f>
        <v/>
      </c>
      <c r="N38" s="8">
        <f>(N5*X38)+Y38</f>
        <v/>
      </c>
      <c r="O38" s="8">
        <f>(O5*X38)+Y38</f>
        <v/>
      </c>
      <c r="P38" s="8">
        <f>(P5*X38)+Y38</f>
        <v/>
      </c>
      <c r="Q38" s="8">
        <f>(Q5*X38)+Y38</f>
        <v/>
      </c>
      <c r="R38" s="8">
        <f>(R5*X38)+Y38</f>
        <v/>
      </c>
      <c r="S38" s="8">
        <f>(S5*X38)+Y38</f>
        <v/>
      </c>
      <c r="T38" s="8">
        <f>(T5*X38)+Y38</f>
        <v/>
      </c>
      <c r="U38" s="8">
        <f>(U5*X38)+Y38</f>
        <v/>
      </c>
      <c r="X38" s="6" t="n">
        <v>0.009092381018784148</v>
      </c>
      <c r="Y38" s="7" t="n">
        <v>-5.703886103789141</v>
      </c>
      <c r="Z38" s="9" t="inlineStr">
        <is>
          <t>Y</t>
        </is>
      </c>
    </row>
    <row r="39">
      <c r="A39" t="inlineStr">
        <is>
          <t>Total Long-Term Liabilities</t>
        </is>
      </c>
      <c r="B39" s="10" t="n">
        <v>3.31</v>
      </c>
      <c r="C39" s="10" t="n">
        <v>0.47</v>
      </c>
      <c r="D39" s="10" t="n">
        <v>0.5600000000000001</v>
      </c>
      <c r="E39" s="10" t="n">
        <v>0.59</v>
      </c>
      <c r="F39" s="10" t="n">
        <v>2.34</v>
      </c>
      <c r="G39" s="10" t="n">
        <v>3.11</v>
      </c>
      <c r="H39" s="10" t="n">
        <v>1.43</v>
      </c>
      <c r="I39" s="10" t="n">
        <v>2.37</v>
      </c>
      <c r="J39" s="10" t="n">
        <v>47.39</v>
      </c>
      <c r="K39" s="10" t="n">
        <v>161.84</v>
      </c>
      <c r="L39" s="10">
        <f>L37+L38</f>
        <v/>
      </c>
      <c r="M39" s="10">
        <f>M37+M38</f>
        <v/>
      </c>
      <c r="N39" s="10">
        <f>N37+N38</f>
        <v/>
      </c>
      <c r="O39" s="10">
        <f>O37+O38</f>
        <v/>
      </c>
      <c r="P39" s="10">
        <f>P37+P38</f>
        <v/>
      </c>
      <c r="Q39" s="10">
        <f>Q37+Q38</f>
        <v/>
      </c>
      <c r="R39" s="10">
        <f>R37+R38</f>
        <v/>
      </c>
      <c r="S39" s="10">
        <f>S37+S38</f>
        <v/>
      </c>
      <c r="T39" s="10">
        <f>T37+T38</f>
        <v/>
      </c>
      <c r="U39" s="10">
        <f>U37+U38</f>
        <v/>
      </c>
      <c r="X39" s="6" t="n"/>
      <c r="Y39" s="7" t="n"/>
    </row>
    <row r="40">
      <c r="A40" t="inlineStr">
        <is>
          <t>Total Liabilities</t>
        </is>
      </c>
      <c r="B40" s="10" t="n">
        <v>164.18</v>
      </c>
      <c r="C40" s="10" t="n">
        <v>160.09</v>
      </c>
      <c r="D40" s="10" t="n">
        <v>163.39</v>
      </c>
      <c r="E40" s="10" t="n">
        <v>183.98</v>
      </c>
      <c r="F40" s="10" t="n">
        <v>234.22</v>
      </c>
      <c r="G40" s="10" t="n">
        <v>337.79</v>
      </c>
      <c r="H40" s="10" t="n">
        <v>287.45</v>
      </c>
      <c r="I40" s="10" t="n">
        <v>415.26</v>
      </c>
      <c r="J40" s="10" t="n">
        <v>319.92</v>
      </c>
      <c r="K40" s="10" t="n">
        <v>412.93</v>
      </c>
      <c r="L40" s="10">
        <f>L36+L39</f>
        <v/>
      </c>
      <c r="M40" s="10">
        <f>M36+M39</f>
        <v/>
      </c>
      <c r="N40" s="10">
        <f>N36+N39</f>
        <v/>
      </c>
      <c r="O40" s="10">
        <f>O36+O39</f>
        <v/>
      </c>
      <c r="P40" s="10">
        <f>P36+P39</f>
        <v/>
      </c>
      <c r="Q40" s="10">
        <f>Q36+Q39</f>
        <v/>
      </c>
      <c r="R40" s="10">
        <f>R36+R39</f>
        <v/>
      </c>
      <c r="S40" s="10">
        <f>S36+S39</f>
        <v/>
      </c>
      <c r="T40" s="10">
        <f>T36+T39</f>
        <v/>
      </c>
      <c r="U40" s="10">
        <f>U36+U39</f>
        <v/>
      </c>
      <c r="X40" s="6" t="n"/>
      <c r="Y40" s="7" t="n"/>
    </row>
    <row r="41">
      <c r="A41" t="inlineStr">
        <is>
          <t>Common Stock</t>
        </is>
      </c>
      <c r="B41" s="8" t="n">
        <v>200.1</v>
      </c>
      <c r="C41" s="8" t="n">
        <v>205.94</v>
      </c>
      <c r="D41" s="8" t="n">
        <v>212.15</v>
      </c>
      <c r="E41" s="8" t="n">
        <v>208.21</v>
      </c>
      <c r="F41" s="8" t="n">
        <v>209.26</v>
      </c>
      <c r="G41" s="8" t="n">
        <v>175.44</v>
      </c>
      <c r="H41" s="8" t="n">
        <v>187.02</v>
      </c>
      <c r="I41" s="8" t="n">
        <v>167.03</v>
      </c>
      <c r="J41" s="8" t="n">
        <v>176.87</v>
      </c>
      <c r="K41" s="8" t="n">
        <v>161.57</v>
      </c>
      <c r="L41" s="8">
        <f>(L5*X41)+Y41</f>
        <v/>
      </c>
      <c r="M41" s="8">
        <f>(M5*X41)+Y41</f>
        <v/>
      </c>
      <c r="N41" s="8">
        <f>(N5*X41)+Y41</f>
        <v/>
      </c>
      <c r="O41" s="8">
        <f>(O5*X41)+Y41</f>
        <v/>
      </c>
      <c r="P41" s="8">
        <f>(P5*X41)+Y41</f>
        <v/>
      </c>
      <c r="Q41" s="8">
        <f>(Q5*X41)+Y41</f>
        <v/>
      </c>
      <c r="R41" s="8">
        <f>(R5*X41)+Y41</f>
        <v/>
      </c>
      <c r="S41" s="8">
        <f>(S5*X41)+Y41</f>
        <v/>
      </c>
      <c r="T41" s="8">
        <f>(T5*X41)+Y41</f>
        <v/>
      </c>
      <c r="U41" s="8">
        <f>(U5*X41)+Y41</f>
        <v/>
      </c>
      <c r="X41" s="6" t="n">
        <v>-0.03353514575271548</v>
      </c>
      <c r="Y41" s="7" t="n">
        <v>225.4598346376182</v>
      </c>
      <c r="Z41" s="9" t="inlineStr">
        <is>
          <t>Z</t>
        </is>
      </c>
    </row>
    <row r="42">
      <c r="A42" t="inlineStr">
        <is>
          <t>Retained Earnings</t>
        </is>
      </c>
      <c r="B42" s="8" t="n">
        <v>0.85</v>
      </c>
      <c r="C42" s="8" t="n">
        <v>15.87</v>
      </c>
      <c r="D42" s="8" t="n">
        <v>27.14</v>
      </c>
      <c r="E42" s="8" t="n">
        <v>75.43000000000001</v>
      </c>
      <c r="F42" s="8" t="n">
        <v>103.21</v>
      </c>
      <c r="G42" s="8" t="n">
        <v>126.76</v>
      </c>
      <c r="H42" s="8" t="n">
        <v>166.07</v>
      </c>
      <c r="I42" s="8" t="n">
        <v>202.46</v>
      </c>
      <c r="J42" s="8" t="n">
        <v>277.7</v>
      </c>
      <c r="K42" s="8" t="n">
        <v>432.68</v>
      </c>
      <c r="L42" s="8">
        <f>L15+K42</f>
        <v/>
      </c>
      <c r="M42" s="8">
        <f>M15+L42</f>
        <v/>
      </c>
      <c r="N42" s="8">
        <f>N15+M42</f>
        <v/>
      </c>
      <c r="O42" s="8">
        <f>O15+N42</f>
        <v/>
      </c>
      <c r="P42" s="8">
        <f>P15+O42</f>
        <v/>
      </c>
      <c r="Q42" s="8">
        <f>Q15+P42</f>
        <v/>
      </c>
      <c r="R42" s="8">
        <f>R15+Q42</f>
        <v/>
      </c>
      <c r="S42" s="8">
        <f>S15+R42</f>
        <v/>
      </c>
      <c r="T42" s="8">
        <f>T15+S42</f>
        <v/>
      </c>
      <c r="U42" s="8">
        <f>U15+T42</f>
        <v/>
      </c>
      <c r="X42" s="6" t="n"/>
      <c r="Y42" s="7" t="n"/>
    </row>
    <row r="43">
      <c r="A43" t="inlineStr">
        <is>
          <t>Comprehensive Income</t>
        </is>
      </c>
      <c r="B43" s="8" t="n"/>
      <c r="C43" s="8" t="n"/>
      <c r="D43" s="8" t="n"/>
      <c r="E43" s="8" t="n"/>
      <c r="F43" s="8" t="n"/>
      <c r="G43" s="8" t="n"/>
      <c r="H43" s="8" t="n"/>
      <c r="I43" s="8" t="n">
        <v>-0.67</v>
      </c>
      <c r="J43" s="8" t="n">
        <v>0.83</v>
      </c>
      <c r="K43" s="8" t="n">
        <v>0.65</v>
      </c>
      <c r="L43" s="8">
        <f>(L5*X43)+Y43</f>
        <v/>
      </c>
      <c r="M43" s="8">
        <f>(M5*X43)+Y43</f>
        <v/>
      </c>
      <c r="N43" s="8">
        <f>(N5*X43)+Y43</f>
        <v/>
      </c>
      <c r="O43" s="8">
        <f>(O5*X43)+Y43</f>
        <v/>
      </c>
      <c r="P43" s="8">
        <f>(P5*X43)+Y43</f>
        <v/>
      </c>
      <c r="Q43" s="8">
        <f>(Q5*X43)+Y43</f>
        <v/>
      </c>
      <c r="R43" s="8">
        <f>(R5*X43)+Y43</f>
        <v/>
      </c>
      <c r="S43" s="8">
        <f>(S5*X43)+Y43</f>
        <v/>
      </c>
      <c r="T43" s="8">
        <f>(T5*X43)+Y43</f>
        <v/>
      </c>
      <c r="U43" s="8">
        <f>(U5*X43)+Y43</f>
        <v/>
      </c>
      <c r="X43" s="6" t="n">
        <v>0.0005682248876091206</v>
      </c>
      <c r="Y43" s="7" t="n">
        <v>-0.3797541711618152</v>
      </c>
      <c r="Z43" s="9" t="inlineStr">
        <is>
          <t>AA</t>
        </is>
      </c>
    </row>
    <row r="44">
      <c r="A44" t="inlineStr">
        <is>
          <t>Shareholders' Equity</t>
        </is>
      </c>
      <c r="B44" s="10" t="n">
        <v>200.94</v>
      </c>
      <c r="C44" s="10" t="n">
        <v>221.81</v>
      </c>
      <c r="D44" s="10" t="n">
        <v>239.3</v>
      </c>
      <c r="E44" s="10" t="n">
        <v>283.65</v>
      </c>
      <c r="F44" s="10" t="n">
        <v>312.47</v>
      </c>
      <c r="G44" s="10" t="n">
        <v>302.2</v>
      </c>
      <c r="H44" s="10" t="n">
        <v>353.09</v>
      </c>
      <c r="I44" s="10" t="n">
        <v>368.82</v>
      </c>
      <c r="J44" s="10" t="n">
        <v>455.4</v>
      </c>
      <c r="K44" s="10" t="n">
        <v>594.89</v>
      </c>
      <c r="L44" s="10">
        <f>L41+L42+L43</f>
        <v/>
      </c>
      <c r="M44" s="10">
        <f>M41+M42+M43</f>
        <v/>
      </c>
      <c r="N44" s="10">
        <f>N41+N42+N43</f>
        <v/>
      </c>
      <c r="O44" s="10">
        <f>O41+O42+O43</f>
        <v/>
      </c>
      <c r="P44" s="10">
        <f>P41+P42+P43</f>
        <v/>
      </c>
      <c r="Q44" s="10">
        <f>Q41+Q42+Q43</f>
        <v/>
      </c>
      <c r="R44" s="10">
        <f>R41+R42+R43</f>
        <v/>
      </c>
      <c r="S44" s="10">
        <f>S41+S42+S43</f>
        <v/>
      </c>
      <c r="T44" s="10">
        <f>T41+T42+T43</f>
        <v/>
      </c>
      <c r="U44" s="10">
        <f>U41+U42+U43</f>
        <v/>
      </c>
    </row>
    <row r="45">
      <c r="A45" t="inlineStr">
        <is>
          <t>Total Liabilities and Equity</t>
        </is>
      </c>
      <c r="B45" s="10" t="n">
        <v>365.12</v>
      </c>
      <c r="C45" s="10" t="n">
        <v>381.9</v>
      </c>
      <c r="D45" s="10" t="n">
        <v>402.68</v>
      </c>
      <c r="E45" s="10" t="n">
        <v>467.62</v>
      </c>
      <c r="F45" s="10" t="n">
        <v>546.6900000000001</v>
      </c>
      <c r="G45" s="10" t="n">
        <v>639.99</v>
      </c>
      <c r="H45" s="10" t="n">
        <v>640.54</v>
      </c>
      <c r="I45" s="10" t="n">
        <v>784.08</v>
      </c>
      <c r="J45" s="10" t="n">
        <v>775.3200000000001</v>
      </c>
      <c r="K45" s="10" t="n">
        <v>1007.82</v>
      </c>
      <c r="L45" s="10">
        <f>L40+L44</f>
        <v/>
      </c>
      <c r="M45" s="10">
        <f>M40+M44</f>
        <v/>
      </c>
      <c r="N45" s="10">
        <f>N40+N44</f>
        <v/>
      </c>
      <c r="O45" s="10">
        <f>O40+O44</f>
        <v/>
      </c>
      <c r="P45" s="10">
        <f>P40+P44</f>
        <v/>
      </c>
      <c r="Q45" s="10">
        <f>Q40+Q44</f>
        <v/>
      </c>
      <c r="R45" s="10">
        <f>R40+R44</f>
        <v/>
      </c>
      <c r="S45" s="10">
        <f>S40+S44</f>
        <v/>
      </c>
      <c r="T45" s="10">
        <f>T40+T44</f>
        <v/>
      </c>
      <c r="U45" s="10">
        <f>U40+U44</f>
        <v/>
      </c>
    </row>
    <row r="47">
      <c r="A47" s="5" t="inlineStr">
        <is>
          <t>Cash Flows</t>
        </is>
      </c>
    </row>
    <row r="48">
      <c r="A48" t="inlineStr">
        <is>
          <t>Net Income</t>
        </is>
      </c>
      <c r="B48" s="8" t="n">
        <v>1.1</v>
      </c>
      <c r="C48" s="8" t="n">
        <v>15.02</v>
      </c>
      <c r="D48" s="8" t="n">
        <v>11.27</v>
      </c>
      <c r="E48" s="8" t="n">
        <v>48.29</v>
      </c>
      <c r="F48" s="8" t="n">
        <v>22.58</v>
      </c>
      <c r="G48" s="8" t="n">
        <v>23.55</v>
      </c>
      <c r="H48" s="8" t="n">
        <v>39.31</v>
      </c>
      <c r="I48" s="8" t="n">
        <v>35.99</v>
      </c>
      <c r="J48" s="8" t="n">
        <v>74.63</v>
      </c>
      <c r="K48" s="8" t="n">
        <v>154.98</v>
      </c>
    </row>
    <row r="49">
      <c r="A49" t="inlineStr">
        <is>
          <t>Depreciation &amp; Amortization</t>
        </is>
      </c>
      <c r="B49" s="8" t="n">
        <v>6.48</v>
      </c>
      <c r="C49" s="8" t="n">
        <v>6.78</v>
      </c>
      <c r="D49" s="8" t="n">
        <v>7.28</v>
      </c>
      <c r="E49" s="8" t="n">
        <v>7.86</v>
      </c>
      <c r="F49" s="8" t="n">
        <v>7.96</v>
      </c>
      <c r="G49" s="8" t="n">
        <v>9.359999999999999</v>
      </c>
      <c r="H49" s="8" t="n">
        <v>10.67</v>
      </c>
      <c r="I49" s="8" t="n">
        <v>11.6</v>
      </c>
      <c r="J49" s="8" t="n">
        <v>12.77</v>
      </c>
      <c r="K49" s="8" t="n">
        <v>15.61</v>
      </c>
    </row>
    <row r="50">
      <c r="A50" t="inlineStr">
        <is>
          <t>Share-Based Compensation</t>
        </is>
      </c>
      <c r="B50" s="8" t="n">
        <v>3.47</v>
      </c>
      <c r="C50" s="8" t="n">
        <v>2.74</v>
      </c>
      <c r="D50" s="8" t="n">
        <v>2.59</v>
      </c>
      <c r="E50" s="8" t="n">
        <v>3.02</v>
      </c>
      <c r="F50" s="8" t="n">
        <v>4.24</v>
      </c>
      <c r="G50" s="8" t="n">
        <v>6.24</v>
      </c>
      <c r="H50" s="8" t="n">
        <v>6.24</v>
      </c>
      <c r="I50" s="8" t="n">
        <v>6.52</v>
      </c>
      <c r="J50" s="8" t="n">
        <v>7.5</v>
      </c>
      <c r="K50" s="8" t="n">
        <v>9.75</v>
      </c>
    </row>
    <row r="51">
      <c r="A51" t="inlineStr">
        <is>
          <t>Other Operating Activities</t>
        </is>
      </c>
      <c r="B51" s="8" t="n">
        <v>-2.37</v>
      </c>
      <c r="C51" s="8" t="n">
        <v>-16.73</v>
      </c>
      <c r="D51" s="8" t="n">
        <v>-10.33</v>
      </c>
      <c r="E51" s="8" t="n">
        <v>-56.1</v>
      </c>
      <c r="F51" s="8" t="n">
        <v>-11.92</v>
      </c>
      <c r="G51" s="8" t="n">
        <v>-34.4</v>
      </c>
      <c r="H51" s="8" t="n">
        <v>14.19</v>
      </c>
      <c r="I51" s="8" t="n">
        <v>-66.53</v>
      </c>
      <c r="J51" s="8" t="n">
        <v>209.77</v>
      </c>
      <c r="K51" s="8" t="n">
        <v>193.55</v>
      </c>
    </row>
    <row r="52">
      <c r="A52" t="inlineStr">
        <is>
          <t>Operating Cash Flow</t>
        </is>
      </c>
      <c r="B52" s="10" t="n">
        <v>8.67</v>
      </c>
      <c r="C52" s="10" t="n">
        <v>7.81</v>
      </c>
      <c r="D52" s="10" t="n">
        <v>10.81</v>
      </c>
      <c r="E52" s="10" t="n">
        <v>3.07</v>
      </c>
      <c r="F52" s="10" t="n">
        <v>22.86</v>
      </c>
      <c r="G52" s="10" t="n">
        <v>4.75</v>
      </c>
      <c r="H52" s="10" t="n">
        <v>70.41</v>
      </c>
      <c r="I52" s="10" t="n">
        <v>-12.43</v>
      </c>
      <c r="J52" s="10" t="n">
        <v>304.68</v>
      </c>
      <c r="K52" s="10" t="n">
        <v>373.88</v>
      </c>
    </row>
    <row r="53">
      <c r="A53" t="inlineStr">
        <is>
          <t>Capital Expenditures</t>
        </is>
      </c>
      <c r="B53" s="8" t="n">
        <v>-3.25</v>
      </c>
      <c r="C53" s="8" t="n">
        <v>-9.710000000000001</v>
      </c>
      <c r="D53" s="8" t="n">
        <v>-7.58</v>
      </c>
      <c r="E53" s="8" t="n">
        <v>-3.75</v>
      </c>
      <c r="F53" s="8" t="n">
        <v>-12.69</v>
      </c>
      <c r="G53" s="8" t="n">
        <v>-13.37</v>
      </c>
      <c r="H53" s="8" t="n">
        <v>-13.61</v>
      </c>
      <c r="I53" s="8" t="n">
        <v>-16.08</v>
      </c>
      <c r="J53" s="8" t="n">
        <v>-10.34</v>
      </c>
      <c r="K53" s="8" t="n">
        <v>-25.78</v>
      </c>
    </row>
    <row r="54">
      <c r="A54" t="inlineStr">
        <is>
          <t>Acquisitions</t>
        </is>
      </c>
      <c r="B54" s="8" t="n">
        <v>-4.39</v>
      </c>
      <c r="C54" s="8" t="n">
        <v>-4.64</v>
      </c>
      <c r="D54" s="8" t="n"/>
      <c r="E54" s="8" t="n"/>
      <c r="F54" s="8" t="n">
        <v>-17.06</v>
      </c>
      <c r="G54" s="8" t="n">
        <v>-18.73</v>
      </c>
      <c r="H54" s="8" t="n">
        <v>-10.52</v>
      </c>
      <c r="I54" s="8" t="n">
        <v>-40.71</v>
      </c>
      <c r="J54" s="8" t="n">
        <v>-19.77</v>
      </c>
      <c r="K54" s="8" t="n">
        <v>-134.21</v>
      </c>
    </row>
    <row r="55">
      <c r="A55" t="inlineStr">
        <is>
          <t>Change in Investments</t>
        </is>
      </c>
      <c r="B55" s="8" t="n"/>
      <c r="C55" s="8" t="n"/>
      <c r="D55" s="8" t="n">
        <v>-6.02</v>
      </c>
      <c r="E55" s="8" t="n"/>
      <c r="F55" s="8" t="n"/>
      <c r="G55" s="8" t="n"/>
      <c r="H55" s="8" t="n"/>
      <c r="I55" s="8" t="n"/>
      <c r="J55" s="8" t="n"/>
      <c r="K55" s="8" t="n">
        <v>-2.25</v>
      </c>
    </row>
    <row r="56">
      <c r="A56" t="inlineStr">
        <is>
          <t>Other Investing Activities</t>
        </is>
      </c>
      <c r="B56" s="8" t="n"/>
      <c r="C56" s="8" t="n">
        <v>1.74</v>
      </c>
      <c r="D56" s="8" t="n">
        <v>0.76</v>
      </c>
      <c r="E56" s="8" t="n"/>
      <c r="F56" s="8" t="n"/>
      <c r="G56" s="8" t="n"/>
      <c r="H56" s="8" t="n">
        <v>0.82</v>
      </c>
      <c r="I56" s="8" t="n">
        <v>0.46</v>
      </c>
      <c r="J56" s="8" t="n"/>
      <c r="K56" s="8" t="n">
        <v>1.1</v>
      </c>
    </row>
    <row r="57">
      <c r="A57" t="inlineStr">
        <is>
          <t>Investing Cash Flow</t>
        </is>
      </c>
      <c r="B57" s="10" t="n">
        <v>-7.64</v>
      </c>
      <c r="C57" s="10" t="n">
        <v>-12.6</v>
      </c>
      <c r="D57" s="10" t="n">
        <v>-12.85</v>
      </c>
      <c r="E57" s="10" t="n">
        <v>-3.75</v>
      </c>
      <c r="F57" s="10" t="n">
        <v>-29.75</v>
      </c>
      <c r="G57" s="10" t="n">
        <v>-32.1</v>
      </c>
      <c r="H57" s="10" t="n">
        <v>-23.32</v>
      </c>
      <c r="I57" s="10" t="n">
        <v>-56.33</v>
      </c>
      <c r="J57" s="10" t="n">
        <v>-30.11</v>
      </c>
      <c r="K57" s="10" t="n">
        <v>-161.13</v>
      </c>
    </row>
    <row r="58">
      <c r="A58" t="inlineStr">
        <is>
          <t>Dividends Paid</t>
        </is>
      </c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</row>
    <row r="59">
      <c r="A59" t="inlineStr">
        <is>
          <t>Share Issuance / Repurchase</t>
        </is>
      </c>
      <c r="B59" s="8" t="n">
        <v>1.38</v>
      </c>
      <c r="C59" s="8" t="n">
        <v>3.11</v>
      </c>
      <c r="D59" s="8" t="n">
        <v>4.17</v>
      </c>
      <c r="E59" s="8" t="n">
        <v>-6.77</v>
      </c>
      <c r="F59" s="8" t="n">
        <v>-2.83</v>
      </c>
      <c r="G59" s="8" t="n">
        <v>-39.58</v>
      </c>
      <c r="H59" s="8" t="n">
        <v>6.99</v>
      </c>
      <c r="I59" s="8" t="n">
        <v>-25.3</v>
      </c>
      <c r="J59" s="8" t="n">
        <v>4</v>
      </c>
      <c r="K59" s="8" t="n">
        <v>-21.14</v>
      </c>
    </row>
    <row r="60">
      <c r="A60" t="inlineStr">
        <is>
          <t>Debt Issued / Paid</t>
        </is>
      </c>
      <c r="B60" s="8" t="n">
        <v>1.82</v>
      </c>
      <c r="C60" s="8" t="n">
        <v>1.82</v>
      </c>
      <c r="D60" s="8" t="n">
        <v>1.95</v>
      </c>
      <c r="E60" s="8" t="n">
        <v>12.76</v>
      </c>
      <c r="F60" s="8" t="n">
        <v>15.77</v>
      </c>
      <c r="G60" s="8" t="n">
        <v>70.81999999999999</v>
      </c>
      <c r="H60" s="8" t="n">
        <v>-43.38</v>
      </c>
      <c r="I60" s="8" t="n">
        <v>85.58</v>
      </c>
      <c r="J60" s="8" t="n">
        <v>-160.28</v>
      </c>
      <c r="K60" s="8" t="n">
        <v>-119.77</v>
      </c>
    </row>
    <row r="61">
      <c r="A61" t="inlineStr">
        <is>
          <t>Other Financing Activities</t>
        </is>
      </c>
      <c r="B61" s="8" t="n"/>
      <c r="C61" s="8" t="n"/>
      <c r="D61" s="8" t="n"/>
      <c r="E61" s="8" t="n">
        <v>-0.54</v>
      </c>
      <c r="F61" s="8" t="n">
        <v>-0.08</v>
      </c>
      <c r="G61" s="8" t="n">
        <v>-0.52</v>
      </c>
      <c r="H61" s="8" t="n">
        <v>-3.83</v>
      </c>
      <c r="I61" s="8" t="n">
        <v>-1.65</v>
      </c>
      <c r="J61" s="8" t="n">
        <v>-1.85</v>
      </c>
      <c r="K61" s="8" t="n">
        <v>-4.84</v>
      </c>
    </row>
    <row r="62">
      <c r="A62" t="inlineStr">
        <is>
          <t>Financing Cash Flow</t>
        </is>
      </c>
      <c r="B62" s="10" t="n">
        <v>3.2</v>
      </c>
      <c r="C62" s="10" t="n">
        <v>4.93</v>
      </c>
      <c r="D62" s="10" t="n">
        <v>6.12</v>
      </c>
      <c r="E62" s="10" t="n">
        <v>5.45</v>
      </c>
      <c r="F62" s="10" t="n">
        <v>12.86</v>
      </c>
      <c r="G62" s="10" t="n">
        <v>30.72</v>
      </c>
      <c r="H62" s="10" t="n">
        <v>-40.23</v>
      </c>
      <c r="I62" s="10" t="n">
        <v>58.63</v>
      </c>
      <c r="J62" s="10" t="n">
        <v>-158.13</v>
      </c>
      <c r="K62" s="10" t="n">
        <v>-145.74</v>
      </c>
    </row>
    <row r="63">
      <c r="A63" t="inlineStr">
        <is>
          <t>Net Cash Flow</t>
        </is>
      </c>
      <c r="B63" s="10" t="n">
        <v>4.23</v>
      </c>
      <c r="C63" s="10" t="n">
        <v>0.14</v>
      </c>
      <c r="D63" s="10" t="n">
        <v>4.08</v>
      </c>
      <c r="E63" s="10" t="n">
        <v>4.77</v>
      </c>
      <c r="F63" s="10" t="n">
        <v>5.97</v>
      </c>
      <c r="G63" s="10" t="n">
        <v>3.37</v>
      </c>
      <c r="H63" s="10" t="n">
        <v>6.87</v>
      </c>
      <c r="I63" s="10" t="n">
        <v>-10.31</v>
      </c>
      <c r="J63" s="10" t="n">
        <v>116.98</v>
      </c>
      <c r="K63" s="10" t="n">
        <v>66.7</v>
      </c>
    </row>
    <row r="65">
      <c r="A65" s="9" t="inlineStr">
        <is>
          <t>Warning: Stock Analysis does not have all of the cash flow items included. Operating, Financing, and Investing Cash Flows may not add up to total cash flows.</t>
        </is>
      </c>
    </row>
  </sheetData>
  <mergeCells count="2">
    <mergeCell ref="A1:J1"/>
    <mergeCell ref="X3:Y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A1" s="1" t="inlineStr">
        <is>
          <t>OpenBB Terminal Analysis: HZO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t="inlineStr">
        <is>
          <t>DCF for HZO generated on 2022-10-26</t>
        </is>
      </c>
      <c r="N2" s="9" t="inlineStr">
        <is>
          <t>Note: We do not allow r values to go below 0.5%.</t>
        </is>
      </c>
    </row>
    <row r="4">
      <c r="B4" s="5">
        <f>Financials!L4</f>
        <v/>
      </c>
      <c r="C4" s="5">
        <f>Financials!M4</f>
        <v/>
      </c>
      <c r="D4" s="5">
        <f>Financials!N4</f>
        <v/>
      </c>
      <c r="E4" s="5">
        <f>Financials!O4</f>
        <v/>
      </c>
      <c r="F4" s="5">
        <f>Financials!P4</f>
        <v/>
      </c>
      <c r="G4" s="5">
        <f>Financials!Q4</f>
        <v/>
      </c>
      <c r="H4" s="5">
        <f>Financials!R4</f>
        <v/>
      </c>
      <c r="I4" s="5">
        <f>Financials!S4</f>
        <v/>
      </c>
      <c r="J4" s="5">
        <f>Financials!T4</f>
        <v/>
      </c>
      <c r="K4" s="5">
        <f>Financials!U4</f>
        <v/>
      </c>
      <c r="N4" s="11" t="inlineStr">
        <is>
          <t>Discount Rate</t>
        </is>
      </c>
      <c r="O4" s="12" t="n"/>
    </row>
    <row r="5">
      <c r="A5" t="inlineStr">
        <is>
          <t>Net Income</t>
        </is>
      </c>
      <c r="B5" s="8">
        <f>Financials!L15</f>
        <v/>
      </c>
      <c r="C5" s="8">
        <f>Financials!M15</f>
        <v/>
      </c>
      <c r="D5" s="8">
        <f>Financials!N15</f>
        <v/>
      </c>
      <c r="E5" s="8">
        <f>Financials!O15</f>
        <v/>
      </c>
      <c r="F5" s="8">
        <f>Financials!P15</f>
        <v/>
      </c>
      <c r="G5" s="8">
        <f>Financials!Q15</f>
        <v/>
      </c>
      <c r="H5" s="8">
        <f>Financials!R15</f>
        <v/>
      </c>
      <c r="I5" s="8">
        <f>Financials!S15</f>
        <v/>
      </c>
      <c r="J5" s="8">
        <f>Financials!T15</f>
        <v/>
      </c>
      <c r="K5" s="8">
        <f>Financials!U15</f>
        <v/>
      </c>
      <c r="N5" t="inlineStr">
        <is>
          <t>Risk Free Rate</t>
        </is>
      </c>
      <c r="O5" s="13" t="n">
        <v>0.0002453</v>
      </c>
      <c r="P5" s="9" t="inlineStr">
        <is>
          <t>AB</t>
        </is>
      </c>
    </row>
    <row r="6">
      <c r="A6" t="inlineStr">
        <is>
          <t>Change in NWC</t>
        </is>
      </c>
      <c r="B6" s="8">
        <f>Financials!L25-Financials!K25-Financials!L36+Financials!K36</f>
        <v/>
      </c>
      <c r="C6" s="8">
        <f>Financials!M25-Financials!L25-Financials!M36+Financials!L36</f>
        <v/>
      </c>
      <c r="D6" s="8">
        <f>Financials!N25-Financials!M25-Financials!N36+Financials!M36</f>
        <v/>
      </c>
      <c r="E6" s="8">
        <f>Financials!O25-Financials!N25-Financials!O36+Financials!N36</f>
        <v/>
      </c>
      <c r="F6" s="8">
        <f>Financials!P25-Financials!O25-Financials!P36+Financials!O36</f>
        <v/>
      </c>
      <c r="G6" s="8">
        <f>Financials!Q25-Financials!P25-Financials!Q36+Financials!P36</f>
        <v/>
      </c>
      <c r="H6" s="8">
        <f>Financials!R25-Financials!Q25-Financials!R36+Financials!Q36</f>
        <v/>
      </c>
      <c r="I6" s="8">
        <f>Financials!S25-Financials!R25-Financials!S36+Financials!R36</f>
        <v/>
      </c>
      <c r="J6" s="8">
        <f>Financials!T25-Financials!S25-Financials!T36+Financials!S36</f>
        <v/>
      </c>
      <c r="K6" s="8">
        <f>Financials!U25-Financials!T25-Financials!U36+Financials!T36</f>
        <v/>
      </c>
      <c r="N6" t="inlineStr">
        <is>
          <t>Market Rate</t>
        </is>
      </c>
      <c r="O6" s="13" t="n">
        <v>0.08</v>
      </c>
      <c r="P6" s="9" t="inlineStr">
        <is>
          <t>AC</t>
        </is>
      </c>
    </row>
    <row r="7">
      <c r="A7" t="inlineStr">
        <is>
          <t>Change in Capex</t>
        </is>
      </c>
      <c r="B7" s="8">
        <f>Financials!L30-Financials!K30</f>
        <v/>
      </c>
      <c r="C7" s="8">
        <f>Financials!M30-Financials!L30</f>
        <v/>
      </c>
      <c r="D7" s="8">
        <f>Financials!N30-Financials!M30</f>
        <v/>
      </c>
      <c r="E7" s="8">
        <f>Financials!O30-Financials!N30</f>
        <v/>
      </c>
      <c r="F7" s="8">
        <f>Financials!P30-Financials!O30</f>
        <v/>
      </c>
      <c r="G7" s="8">
        <f>Financials!Q30-Financials!P30</f>
        <v/>
      </c>
      <c r="H7" s="8">
        <f>Financials!R30-Financials!Q30</f>
        <v/>
      </c>
      <c r="I7" s="8">
        <f>Financials!S30-Financials!R30</f>
        <v/>
      </c>
      <c r="J7" s="8">
        <f>Financials!T30-Financials!S30</f>
        <v/>
      </c>
      <c r="K7" s="8">
        <f>Financials!U30-Financials!T30</f>
        <v/>
      </c>
      <c r="N7" t="inlineStr">
        <is>
          <t>Beta</t>
        </is>
      </c>
      <c r="O7" t="n">
        <v>1.646647</v>
      </c>
      <c r="P7" s="9" t="inlineStr">
        <is>
          <t>AD</t>
        </is>
      </c>
    </row>
    <row r="8">
      <c r="A8" t="inlineStr">
        <is>
          <t>Preferred Dividends</t>
        </is>
      </c>
      <c r="B8" s="8">
        <f>Financials!L16</f>
        <v/>
      </c>
      <c r="C8" s="8">
        <f>Financials!M16</f>
        <v/>
      </c>
      <c r="D8" s="8">
        <f>Financials!N16</f>
        <v/>
      </c>
      <c r="E8" s="8">
        <f>Financials!O16</f>
        <v/>
      </c>
      <c r="F8" s="8">
        <f>Financials!P16</f>
        <v/>
      </c>
      <c r="G8" s="8">
        <f>Financials!Q16</f>
        <v/>
      </c>
      <c r="H8" s="8">
        <f>Financials!R16</f>
        <v/>
      </c>
      <c r="I8" s="8">
        <f>Financials!S16</f>
        <v/>
      </c>
      <c r="J8" s="8">
        <f>Financials!T16</f>
        <v/>
      </c>
      <c r="K8" s="8">
        <f>Financials!U16</f>
        <v/>
      </c>
      <c r="N8" t="inlineStr">
        <is>
          <t>r (CAPM)</t>
        </is>
      </c>
      <c r="O8" s="14">
        <f>max(((O6-O5)*O7)+O5,0.005)</f>
        <v/>
      </c>
    </row>
    <row r="9">
      <c r="A9" t="inlineStr">
        <is>
          <t>Free Cash Flows</t>
        </is>
      </c>
      <c r="B9" s="10">
        <f>B5-B6-B7-B8</f>
        <v/>
      </c>
      <c r="C9" s="10">
        <f>C5-C6-C7-C8</f>
        <v/>
      </c>
      <c r="D9" s="10">
        <f>D5-D6-D7-D8</f>
        <v/>
      </c>
      <c r="E9" s="10">
        <f>E5-E6-E7-E8</f>
        <v/>
      </c>
      <c r="F9" s="10">
        <f>F5-F6-F7-F8</f>
        <v/>
      </c>
      <c r="G9" s="10">
        <f>G5-G6-G7-G8</f>
        <v/>
      </c>
      <c r="H9" s="10">
        <f>H5-H6-H7-H8</f>
        <v/>
      </c>
      <c r="I9" s="10">
        <f>I5-I6-I7-I8</f>
        <v/>
      </c>
      <c r="J9" s="10">
        <f>J5-J6-J7-J8</f>
        <v/>
      </c>
      <c r="K9" s="10">
        <f>K5-K6-K7-K8</f>
        <v/>
      </c>
      <c r="L9" s="8">
        <f>(K9*(1+O19))/(O15-O19)</f>
        <v/>
      </c>
    </row>
    <row r="11">
      <c r="A11" t="inlineStr">
        <is>
          <t>Value from Operations</t>
        </is>
      </c>
      <c r="B11" s="8">
        <f>NPV(O15,B9:L9)</f>
        <v/>
      </c>
      <c r="N11" t="inlineStr">
        <is>
          <t>Fama French</t>
        </is>
      </c>
      <c r="O11" s="13">
        <f>max(0.1270701102912426,0.005)</f>
        <v/>
      </c>
      <c r="P11" s="9" t="inlineStr">
        <is>
          <t>AE</t>
        </is>
      </c>
    </row>
    <row r="12">
      <c r="A12" t="inlineStr">
        <is>
          <t>Cash and Cash Equivalents</t>
        </is>
      </c>
      <c r="B12" s="8">
        <f>financials!K21</f>
        <v/>
      </c>
    </row>
    <row r="13">
      <c r="A13" t="inlineStr">
        <is>
          <t>Intrinsic Value (sum)</t>
        </is>
      </c>
      <c r="B13" s="8">
        <f>B11+B12</f>
        <v/>
      </c>
      <c r="N13" s="15" t="inlineStr">
        <is>
          <t>Choose model</t>
        </is>
      </c>
      <c r="O13" s="16" t="n"/>
    </row>
    <row r="14">
      <c r="A14" t="inlineStr">
        <is>
          <t>Debt Obligations</t>
        </is>
      </c>
      <c r="B14" s="8">
        <f>financials!K39</f>
        <v/>
      </c>
      <c r="N14" t="inlineStr">
        <is>
          <t>Model</t>
        </is>
      </c>
      <c r="O14" t="inlineStr">
        <is>
          <t>Fama French</t>
        </is>
      </c>
      <c r="P14" t="inlineStr">
        <is>
          <t>Type 'Fama French' or 'CAPM'</t>
        </is>
      </c>
    </row>
    <row r="15">
      <c r="A15" t="inlineStr">
        <is>
          <t>Firm value without debt</t>
        </is>
      </c>
      <c r="B15" s="8">
        <f>max(B13-B14,Financials!K31-Financials!K40)</f>
        <v/>
      </c>
      <c r="C15" s="9">
        <f>if((B13-B14)&gt;(Financials!K31-Financials!K40),"","Note: Total assets minus total liabilities exceeds projected firm value without debt. Value shown is total assets minus total liabilities.")</f>
        <v/>
      </c>
      <c r="N15" t="inlineStr">
        <is>
          <t>r</t>
        </is>
      </c>
      <c r="O15" s="13">
        <f>if(O14="Fama French",O11,if(O14="CAPM",O8,"Invalid Selection"))</f>
        <v/>
      </c>
    </row>
    <row r="16">
      <c r="A16" t="inlineStr">
        <is>
          <t>Shares Outstanding</t>
        </is>
      </c>
      <c r="B16" t="n">
        <v>21534200</v>
      </c>
    </row>
    <row r="17">
      <c r="A17" t="inlineStr">
        <is>
          <t>Shares Price</t>
        </is>
      </c>
      <c r="B17" s="8">
        <f>(B15*1000000)/B16</f>
        <v/>
      </c>
    </row>
    <row r="18">
      <c r="A18" t="inlineStr">
        <is>
          <t>Actual Price</t>
        </is>
      </c>
      <c r="B18" t="n">
        <v>30.13</v>
      </c>
    </row>
    <row r="19">
      <c r="N19" t="inlineStr">
        <is>
          <t>Long Term Growth</t>
        </is>
      </c>
      <c r="O19" s="13">
        <f>min(0.04,O15*0.9)</f>
        <v/>
      </c>
    </row>
  </sheetData>
  <mergeCells count="3">
    <mergeCell ref="A1:J1"/>
    <mergeCell ref="N4:O4"/>
    <mergeCell ref="N13:O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3" customWidth="1" min="1" max="1"/>
  </cols>
  <sheetData>
    <row r="1">
      <c r="A1" s="1" t="inlineStr">
        <is>
          <t>OpenBB Terminal Analysis: HZO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t="inlineStr">
        <is>
          <t>DCF for HZO generated on 2022-10-26</t>
        </is>
      </c>
    </row>
    <row r="4">
      <c r="A4" s="9" t="inlineStr">
        <is>
          <t>A</t>
        </is>
      </c>
      <c r="B4" t="inlineStr">
        <is>
          <t>The correlation between date and revenue is very strong with a correlation coefficient of 0.9494.</t>
        </is>
      </c>
    </row>
    <row r="5">
      <c r="A5" s="9" t="inlineStr">
        <is>
          <t>B</t>
        </is>
      </c>
      <c r="B5" t="inlineStr">
        <is>
          <t>The correlation between revenue and cost of revenue is very strong with a correlation coefficient of 0.9966.</t>
        </is>
      </c>
    </row>
    <row r="6">
      <c r="A6" s="9" t="inlineStr">
        <is>
          <t>C</t>
        </is>
      </c>
      <c r="B6" t="inlineStr">
        <is>
          <t>The correlation between revenue and selling, general &amp; admin is very strong with a correlation coefficient of 0.9900.</t>
        </is>
      </c>
    </row>
    <row r="7">
      <c r="A7" s="9" t="inlineStr">
        <is>
          <t>D</t>
        </is>
      </c>
      <c r="B7" t="inlineStr">
        <is>
          <t>The correlation between revenue and research &amp; development is very strong with a correlation coefficient of 1.0000.</t>
        </is>
      </c>
    </row>
    <row r="8">
      <c r="A8" s="9" t="inlineStr">
        <is>
          <t>E</t>
        </is>
      </c>
      <c r="B8" t="inlineStr">
        <is>
          <t>The correlation between revenue and other operating expenses is very strong with a correlation coefficient of 1.0000.</t>
        </is>
      </c>
    </row>
    <row r="9">
      <c r="A9" s="9" t="inlineStr">
        <is>
          <t>F</t>
        </is>
      </c>
      <c r="B9" t="inlineStr">
        <is>
          <t>The correlation between revenue and preferred dividends is very strong with a correlation coefficient of 1.0000.</t>
        </is>
      </c>
    </row>
    <row r="10">
      <c r="A10" s="9" t="inlineStr">
        <is>
          <t>G</t>
        </is>
      </c>
      <c r="B10" t="inlineStr">
        <is>
          <t>The correlation between revenue and interest expense / income is very weak with a correlation coefficient of 0.2987.</t>
        </is>
      </c>
    </row>
    <row r="11">
      <c r="A11" s="9" t="inlineStr">
        <is>
          <t>H</t>
        </is>
      </c>
      <c r="B11" t="inlineStr">
        <is>
          <t>The correlation between revenue and other expense / income is very strong with a correlation coefficient of 1.0000.</t>
        </is>
      </c>
    </row>
    <row r="12">
      <c r="A12" s="9" t="inlineStr">
        <is>
          <t>I</t>
        </is>
      </c>
      <c r="B12" t="inlineStr">
        <is>
          <t>The correlation between operating income and income tax is strong with a correlation coefficient of 0.8803.</t>
        </is>
      </c>
    </row>
    <row r="13">
      <c r="A13" s="9" t="inlineStr">
        <is>
          <t>J</t>
        </is>
      </c>
      <c r="B13" t="inlineStr">
        <is>
          <t>Preferred Dividends are not important in a DCF so we do not attempt to predict them.</t>
        </is>
      </c>
    </row>
    <row r="14">
      <c r="A14" s="9" t="inlineStr">
        <is>
          <t>K</t>
        </is>
      </c>
      <c r="B14" t="inlineStr">
        <is>
          <t>The correlation between revenue and cash &amp; equivalents is very strong with a correlation coefficient of 0.9052.</t>
        </is>
      </c>
    </row>
    <row r="15">
      <c r="A15" s="9" t="inlineStr">
        <is>
          <t>L</t>
        </is>
      </c>
      <c r="B15" t="inlineStr">
        <is>
          <t>The correlation between revenue and short-term investments is very strong with a correlation coefficient of 1.0000.</t>
        </is>
      </c>
    </row>
    <row r="16">
      <c r="A16" s="9" t="inlineStr">
        <is>
          <t>M</t>
        </is>
      </c>
      <c r="B16" t="inlineStr">
        <is>
          <t>The correlation between revenue and receivables is very strong with a correlation coefficient of 0.9230.</t>
        </is>
      </c>
    </row>
    <row r="17">
      <c r="A17" s="9" t="inlineStr">
        <is>
          <t>N</t>
        </is>
      </c>
      <c r="B17" t="inlineStr">
        <is>
          <t>The correlation between revenue and inventory is very weak with a correlation coefficient of 0.2123.</t>
        </is>
      </c>
    </row>
    <row r="18">
      <c r="A18" s="9" t="inlineStr">
        <is>
          <t>O</t>
        </is>
      </c>
      <c r="B18" t="inlineStr">
        <is>
          <t>The correlation between revenue and other current assets is strong with a correlation coefficient of 0.8019.</t>
        </is>
      </c>
    </row>
    <row r="19">
      <c r="A19" s="9" t="inlineStr">
        <is>
          <t>P</t>
        </is>
      </c>
      <c r="B19" t="inlineStr">
        <is>
          <t>The correlation between revenue and property, plant &amp; equipment is very strong with a correlation coefficient of 0.9602.</t>
        </is>
      </c>
    </row>
    <row r="20">
      <c r="A20" s="9" t="inlineStr">
        <is>
          <t>Q</t>
        </is>
      </c>
      <c r="B20" t="inlineStr">
        <is>
          <t>The correlation between revenue and long-term investments is very strong with a correlation coefficient of 1.0000.</t>
        </is>
      </c>
    </row>
    <row r="21">
      <c r="A21" s="9" t="inlineStr">
        <is>
          <t>R</t>
        </is>
      </c>
      <c r="B21" t="inlineStr">
        <is>
          <t>The correlation between revenue and goodwill and intangibles is very strong with a correlation coefficient of 0.9490.</t>
        </is>
      </c>
    </row>
    <row r="22">
      <c r="A22" s="9" t="inlineStr">
        <is>
          <t>S</t>
        </is>
      </c>
      <c r="B22" t="inlineStr">
        <is>
          <t>The correlation between revenue and other long-term assets is very weak with a correlation coefficient of 0.1645.</t>
        </is>
      </c>
    </row>
    <row r="23">
      <c r="A23" s="9" t="inlineStr">
        <is>
          <t>T</t>
        </is>
      </c>
      <c r="B23" t="inlineStr">
        <is>
          <t>The correlation between revenue and accounts payable is strong with a correlation coefficient of 0.7550.</t>
        </is>
      </c>
    </row>
    <row r="24">
      <c r="A24" s="9" t="inlineStr">
        <is>
          <t>U</t>
        </is>
      </c>
      <c r="B24" t="inlineStr">
        <is>
          <t>The correlation between revenue and deferred revenue is very strong with a correlation coefficient of 1.0000.</t>
        </is>
      </c>
    </row>
    <row r="25">
      <c r="A25" s="9" t="inlineStr">
        <is>
          <t>V</t>
        </is>
      </c>
      <c r="B25" t="inlineStr">
        <is>
          <t>The correlation between revenue and current debt is very weak with a correlation coefficient of 0.0966.</t>
        </is>
      </c>
    </row>
    <row r="26">
      <c r="A26" s="9" t="inlineStr">
        <is>
          <t>W</t>
        </is>
      </c>
      <c r="B26" t="inlineStr">
        <is>
          <t>The correlation between revenue and other current liabilities is very strong with a correlation coefficient of 0.9295.</t>
        </is>
      </c>
    </row>
    <row r="27">
      <c r="A27" s="9" t="inlineStr">
        <is>
          <t>X</t>
        </is>
      </c>
      <c r="B27" t="inlineStr">
        <is>
          <t>This is the plug. For more information on plugs visit https://corporatefinanceinstitute.com/resources/questions/model-questions/financial-modeling-plug/</t>
        </is>
      </c>
    </row>
    <row r="28">
      <c r="A28" s="9" t="inlineStr">
        <is>
          <t>Y</t>
        </is>
      </c>
      <c r="B28" t="inlineStr">
        <is>
          <t>The correlation between revenue and other long-term liabilities is strong with a correlation coefficient of 0.8530.</t>
        </is>
      </c>
    </row>
    <row r="29">
      <c r="A29" s="9" t="inlineStr">
        <is>
          <t>Z</t>
        </is>
      </c>
      <c r="B29" t="inlineStr">
        <is>
          <t>The correlation between revenue and common stock is strong with a correlation coefficient of 0.8416.</t>
        </is>
      </c>
    </row>
    <row r="30">
      <c r="A30" s="9" t="inlineStr">
        <is>
          <t>AA</t>
        </is>
      </c>
      <c r="B30" t="inlineStr">
        <is>
          <t>The correlation between revenue and comprehensive income is strong with a correlation coefficient of 0.7790.</t>
        </is>
      </c>
    </row>
    <row r="31">
      <c r="A31" s="9" t="inlineStr">
        <is>
          <t>AB</t>
        </is>
      </c>
      <c r="B31" t="inlineStr">
        <is>
          <t>Pulled from US Treasurey.</t>
        </is>
      </c>
    </row>
    <row r="32">
      <c r="A32" s="9" t="inlineStr">
        <is>
          <t>AC</t>
        </is>
      </c>
      <c r="B32" t="inlineStr">
        <is>
          <t>Average return of the S&amp;P 500 is 8% [Investopedia]</t>
        </is>
      </c>
    </row>
    <row r="33">
      <c r="A33" s="9" t="inlineStr">
        <is>
          <t>AD</t>
        </is>
      </c>
      <c r="B33" t="inlineStr">
        <is>
          <t>Beta from yahoo finance</t>
        </is>
      </c>
    </row>
    <row r="34">
      <c r="A34" s="9" t="inlineStr">
        <is>
          <t>AE</t>
        </is>
      </c>
      <c r="B34" t="inlineStr">
        <is>
          <t>Calculated using the Fama and French Three-Factor model. For moreinformation visit https://www.investopedia.com/terms/f/famaandfrenchthreefactormodel.asp.</t>
        </is>
      </c>
    </row>
  </sheetData>
  <mergeCells count="1">
    <mergeCell ref="A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1" t="inlineStr">
        <is>
          <t>OpenBB Terminal Analysis: HZO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t="inlineStr">
        <is>
          <t>DCF for HZO generated on 2022-10-26</t>
        </is>
      </c>
    </row>
    <row r="4">
      <c r="B4" t="inlineStr">
        <is>
          <t>Sector:</t>
        </is>
      </c>
      <c r="C4" t="inlineStr">
        <is>
          <t>Consumer Cyclical</t>
        </is>
      </c>
    </row>
    <row r="6">
      <c r="A6" s="17" t="inlineStr">
        <is>
          <t>HZO</t>
        </is>
      </c>
    </row>
    <row r="7">
      <c r="A7" s="18" t="inlineStr">
        <is>
          <t>Liquidity Ratios</t>
        </is>
      </c>
      <c r="B7" s="5" t="n">
        <v>2013</v>
      </c>
      <c r="C7" s="5" t="n">
        <v>2014</v>
      </c>
      <c r="D7" s="5" t="n">
        <v>2015</v>
      </c>
      <c r="E7" s="5" t="n">
        <v>2016</v>
      </c>
      <c r="F7" s="5" t="n">
        <v>2017</v>
      </c>
      <c r="G7" s="5" t="n">
        <v>2018</v>
      </c>
      <c r="H7" s="5" t="n">
        <v>2019</v>
      </c>
      <c r="I7" s="5" t="n">
        <v>2020</v>
      </c>
      <c r="J7" s="5" t="n">
        <v>2021</v>
      </c>
    </row>
    <row r="8">
      <c r="A8" t="inlineStr">
        <is>
          <t>Current Ratio</t>
        </is>
      </c>
      <c r="B8" t="n">
        <v>1.729482520987345</v>
      </c>
      <c r="C8" t="n">
        <v>1.774550144322299</v>
      </c>
      <c r="D8" t="n">
        <v>1.831124925023175</v>
      </c>
      <c r="E8" t="n">
        <v>1.686691392099362</v>
      </c>
      <c r="F8" t="n">
        <v>1.415518838328005</v>
      </c>
      <c r="G8" t="n">
        <v>1.626774351443955</v>
      </c>
      <c r="H8" t="n">
        <v>1.377073796895057</v>
      </c>
      <c r="I8" t="n">
        <v>1.846879242652185</v>
      </c>
      <c r="J8" t="n">
        <v>2.061093631765502</v>
      </c>
    </row>
    <row r="9">
      <c r="A9" t="inlineStr">
        <is>
          <t>Quick Ratio</t>
        </is>
      </c>
      <c r="B9" t="n">
        <v>0.2704548302217767</v>
      </c>
      <c r="C9" t="n">
        <v>0.2480501136154271</v>
      </c>
      <c r="D9" t="n">
        <v>0.2785320900812476</v>
      </c>
      <c r="E9" t="n">
        <v>0.2724253924443678</v>
      </c>
      <c r="F9" t="n">
        <v>0.1990199886462099</v>
      </c>
      <c r="G9" t="n">
        <v>0.2895601706174393</v>
      </c>
      <c r="H9" t="n">
        <v>0.1959601830996149</v>
      </c>
      <c r="I9" t="n">
        <v>0.7180493890580855</v>
      </c>
      <c r="J9" t="n">
        <v>1.074674419530845</v>
      </c>
    </row>
    <row r="11">
      <c r="A11" s="18" t="inlineStr">
        <is>
          <t>Activity Ratios</t>
        </is>
      </c>
    </row>
    <row r="12">
      <c r="A12" t="inlineStr">
        <is>
          <t>AR Turnover</t>
        </is>
      </c>
      <c r="B12" t="n">
        <v>30.57808004185194</v>
      </c>
      <c r="C12" t="n">
        <v>39.09198998748436</v>
      </c>
      <c r="D12" t="n">
        <v>48.44422952933591</v>
      </c>
      <c r="E12" t="n">
        <v>43.76538908246226</v>
      </c>
      <c r="F12" t="n">
        <v>42.74248578391552</v>
      </c>
      <c r="G12" t="n">
        <v>40.14217524718718</v>
      </c>
      <c r="H12" t="n">
        <v>32.38612565445026</v>
      </c>
      <c r="I12" t="n">
        <v>36.55472154963681</v>
      </c>
      <c r="J12" t="n">
        <v>46.9723392145703</v>
      </c>
    </row>
    <row r="13">
      <c r="A13" t="inlineStr">
        <is>
          <t>Days Sales in AR</t>
        </is>
      </c>
      <c r="B13" t="n">
        <v>12.12087254063302</v>
      </c>
      <c r="C13" t="n">
        <v>7.332837087195249</v>
      </c>
      <c r="D13" t="n">
        <v>8.9723438518972</v>
      </c>
      <c r="E13" t="n">
        <v>9.523592166020912</v>
      </c>
      <c r="F13" t="n">
        <v>8.553386802493538</v>
      </c>
      <c r="G13" t="n">
        <v>10.54044183221927</v>
      </c>
      <c r="H13" t="n">
        <v>12.50939659701734</v>
      </c>
      <c r="I13" t="n">
        <v>9.719085122308259</v>
      </c>
      <c r="J13" t="n">
        <v>8.429499917606117</v>
      </c>
    </row>
    <row r="14">
      <c r="A14" t="inlineStr">
        <is>
          <t>Inventory Turnover</t>
        </is>
      </c>
      <c r="B14" t="n">
        <v>1.957035833558985</v>
      </c>
      <c r="C14" t="n">
        <v>1.960524365191978</v>
      </c>
      <c r="D14" t="n">
        <v>2.187518097407486</v>
      </c>
      <c r="E14" t="n">
        <v>2.40331621521834</v>
      </c>
      <c r="F14" t="n">
        <v>2.176224975113373</v>
      </c>
      <c r="G14" t="n">
        <v>2.258925703714172</v>
      </c>
      <c r="H14" t="n">
        <v>2.1399115313502</v>
      </c>
      <c r="I14" t="n">
        <v>2.865359072562446</v>
      </c>
      <c r="J14" t="n">
        <v>5.307648682369844</v>
      </c>
    </row>
    <row r="15">
      <c r="A15" t="inlineStr">
        <is>
          <t>Days in Inventory</t>
        </is>
      </c>
      <c r="B15" t="n">
        <v>191.9440088552716</v>
      </c>
      <c r="C15" t="n">
        <v>192.5265193250805</v>
      </c>
      <c r="D15" t="n">
        <v>176.4316978468055</v>
      </c>
      <c r="E15" t="n">
        <v>164.1332644339544</v>
      </c>
      <c r="F15" t="n">
        <v>186.1151700740778</v>
      </c>
      <c r="G15" t="n">
        <v>156.5513456332325</v>
      </c>
      <c r="H15" t="n">
        <v>190.6078287689212</v>
      </c>
      <c r="I15" t="n">
        <v>97.90279027902791</v>
      </c>
      <c r="J15" t="n">
        <v>60.05591884999501</v>
      </c>
    </row>
    <row r="16">
      <c r="A16" t="inlineStr">
        <is>
          <t>Average Payable Turnover</t>
        </is>
      </c>
      <c r="B16" t="n">
        <v>54.44318895166353</v>
      </c>
      <c r="C16" t="n">
        <v>60.54545454545455</v>
      </c>
      <c r="D16" t="n">
        <v>53.12705110173465</v>
      </c>
      <c r="E16" t="n">
        <v>61.96624837732583</v>
      </c>
      <c r="F16" t="n">
        <v>43.68637246738829</v>
      </c>
      <c r="G16" t="n">
        <v>35.47780468119451</v>
      </c>
      <c r="H16" t="n">
        <v>32.1943661971831</v>
      </c>
      <c r="I16" t="n">
        <v>31.29136741304042</v>
      </c>
      <c r="J16" t="n">
        <v>44.50919467343056</v>
      </c>
    </row>
    <row r="17">
      <c r="A17" t="inlineStr">
        <is>
          <t>Days of Payables Outstanding</t>
        </is>
      </c>
      <c r="B17" t="n">
        <v>6.287588783322572</v>
      </c>
      <c r="C17" t="n">
        <v>6.166526238468685</v>
      </c>
      <c r="D17" t="n">
        <v>8.70305330038828</v>
      </c>
      <c r="E17" t="n">
        <v>4.893718052568364</v>
      </c>
      <c r="F17" t="n">
        <v>12.25772226528252</v>
      </c>
      <c r="G17" t="n">
        <v>9.603078008053325</v>
      </c>
      <c r="H17" t="n">
        <v>13.44119126782746</v>
      </c>
      <c r="I17" t="n">
        <v>12.26741674167417</v>
      </c>
      <c r="J17" t="n">
        <v>6.692524682651622</v>
      </c>
    </row>
    <row r="18">
      <c r="A18" t="inlineStr">
        <is>
          <t>Cash Conversion Cycle</t>
        </is>
      </c>
      <c r="B18" t="n">
        <v>197.7772926125821</v>
      </c>
      <c r="C18" t="n">
        <v>193.692830173807</v>
      </c>
      <c r="D18" t="n">
        <v>176.7009883983144</v>
      </c>
      <c r="E18" t="n">
        <v>168.7631385474069</v>
      </c>
      <c r="F18" t="n">
        <v>182.4108346112889</v>
      </c>
      <c r="G18" t="n">
        <v>157.4887094573984</v>
      </c>
      <c r="H18" t="n">
        <v>189.676034098111</v>
      </c>
      <c r="I18" t="n">
        <v>95.354458659662</v>
      </c>
      <c r="J18" t="n">
        <v>61.79289408494951</v>
      </c>
    </row>
    <row r="19">
      <c r="A19" t="inlineStr">
        <is>
          <t>Asset Turnover</t>
        </is>
      </c>
      <c r="B19" t="n">
        <v>1.564884474311264</v>
      </c>
      <c r="C19" t="n">
        <v>1.592418873792348</v>
      </c>
      <c r="D19" t="n">
        <v>1.726691945306216</v>
      </c>
      <c r="E19" t="n">
        <v>1.857518904476935</v>
      </c>
      <c r="F19" t="n">
        <v>1.773553106144875</v>
      </c>
      <c r="G19" t="n">
        <v>1.838879214075422</v>
      </c>
      <c r="H19" t="n">
        <v>1.736814027600343</v>
      </c>
      <c r="I19" t="n">
        <v>1.936270360395024</v>
      </c>
      <c r="J19" t="n">
        <v>2.314187332458472</v>
      </c>
    </row>
    <row r="21">
      <c r="A21" s="18" t="inlineStr">
        <is>
          <t>Profitability Ratios</t>
        </is>
      </c>
    </row>
    <row r="22">
      <c r="A22" t="inlineStr">
        <is>
          <t>Profit Margin</t>
        </is>
      </c>
      <c r="B22" t="n">
        <v>0.02569717707442258</v>
      </c>
      <c r="C22" t="n">
        <v>0.01804094831036194</v>
      </c>
      <c r="D22" t="n">
        <v>0.06426926813686998</v>
      </c>
      <c r="E22" t="n">
        <v>0.02396900376837748</v>
      </c>
      <c r="F22" t="n">
        <v>0.02237912422076935</v>
      </c>
      <c r="G22" t="n">
        <v>0.03338797489319416</v>
      </c>
      <c r="H22" t="n">
        <v>0.02909105605625834</v>
      </c>
      <c r="I22" t="n">
        <v>0.04943333487888402</v>
      </c>
      <c r="J22" t="n">
        <v>0.07511413975940985</v>
      </c>
    </row>
    <row r="23">
      <c r="A23" t="inlineStr">
        <is>
          <t>Return on Assets</t>
        </is>
      </c>
      <c r="B23" t="n">
        <v>0.7857703374313365</v>
      </c>
      <c r="C23" t="n">
        <v>0.7052565707133917</v>
      </c>
      <c r="D23" t="n">
        <v>3.113475177304965</v>
      </c>
      <c r="E23" t="n">
        <v>1.049012775842044</v>
      </c>
      <c r="F23" t="n">
        <v>0.9565393988627133</v>
      </c>
      <c r="G23" t="n">
        <v>1.340265939311285</v>
      </c>
      <c r="H23" t="n">
        <v>0.9421465968586388</v>
      </c>
      <c r="I23" t="n">
        <v>1.807021791767554</v>
      </c>
      <c r="J23" t="n">
        <v>3.528286852589642</v>
      </c>
    </row>
    <row r="24">
      <c r="A24" t="inlineStr">
        <is>
          <t>Return on Equity</t>
        </is>
      </c>
      <c r="B24" t="n">
        <v>0.07105854523950325</v>
      </c>
      <c r="C24" t="n">
        <v>0.04888204549890481</v>
      </c>
      <c r="D24" t="n">
        <v>0.1846830480925518</v>
      </c>
      <c r="E24" t="n">
        <v>0.07575655908206401</v>
      </c>
      <c r="F24" t="n">
        <v>0.07662648250280638</v>
      </c>
      <c r="G24" t="n">
        <v>0.1199774145798044</v>
      </c>
      <c r="H24" t="n">
        <v>0.0997077197988669</v>
      </c>
      <c r="I24" t="n">
        <v>0.1810924267792579</v>
      </c>
      <c r="J24" t="n">
        <v>0.295118491083415</v>
      </c>
    </row>
    <row r="25">
      <c r="A25" t="inlineStr">
        <is>
          <t>Return on Sales</t>
        </is>
      </c>
      <c r="B25" t="n">
        <v>0.03139435414884516</v>
      </c>
      <c r="C25" t="n">
        <v>0.02462021162496598</v>
      </c>
      <c r="D25" t="n">
        <v>0.03371175319749258</v>
      </c>
      <c r="E25" t="n">
        <v>0.04272596995913169</v>
      </c>
      <c r="F25" t="n">
        <v>0.04303823931883838</v>
      </c>
      <c r="G25" t="n">
        <v>0.05366197541979158</v>
      </c>
      <c r="H25" t="n">
        <v>0.048935052338035</v>
      </c>
      <c r="I25" t="n">
        <v>0.07068907273582344</v>
      </c>
      <c r="J25" t="n">
        <v>0.1015238021383635</v>
      </c>
    </row>
    <row r="26">
      <c r="A26" t="inlineStr">
        <is>
          <t>Gross Margin</t>
        </is>
      </c>
      <c r="B26" t="n">
        <v>0.2581009409751925</v>
      </c>
      <c r="C26" t="n">
        <v>0.2590404840801038</v>
      </c>
      <c r="D26" t="n">
        <v>0.2459108029333085</v>
      </c>
      <c r="E26" t="n">
        <v>0.2399341860835412</v>
      </c>
      <c r="F26" t="n">
        <v>0.2521191272616694</v>
      </c>
      <c r="G26" t="n">
        <v>0.253301850735113</v>
      </c>
      <c r="H26" t="n">
        <v>0.260946530331811</v>
      </c>
      <c r="I26" t="n">
        <v>0.2640970782468156</v>
      </c>
      <c r="J26" t="n">
        <v>0.3196107131432782</v>
      </c>
    </row>
    <row r="27">
      <c r="A27" t="inlineStr">
        <is>
          <t>Operating Cash Flow Ratio</t>
        </is>
      </c>
      <c r="B27" t="n">
        <v>0.04892870567598045</v>
      </c>
      <c r="C27" t="n">
        <v>0.06638825769207149</v>
      </c>
      <c r="D27" t="n">
        <v>0.01674028027700529</v>
      </c>
      <c r="E27" t="n">
        <v>0.0985854752458168</v>
      </c>
      <c r="F27" t="n">
        <v>0.0141922375929965</v>
      </c>
      <c r="G27" t="n">
        <v>0.2461715963918607</v>
      </c>
      <c r="H27" t="n">
        <v>-0.0301048705466347</v>
      </c>
      <c r="I27" t="n">
        <v>1.117968664000294</v>
      </c>
      <c r="J27" t="n">
        <v>1.489027838623601</v>
      </c>
    </row>
    <row r="29">
      <c r="A29" s="18" t="inlineStr">
        <is>
          <t>Coverage Ratios</t>
        </is>
      </c>
    </row>
    <row r="30">
      <c r="A30" t="inlineStr">
        <is>
          <t>Debt-to-Equity</t>
        </is>
      </c>
      <c r="B30" t="n">
        <v>0.7217438348135792</v>
      </c>
      <c r="C30" t="n">
        <v>0.6827831174258252</v>
      </c>
      <c r="D30" t="n">
        <v>0.6486162524237616</v>
      </c>
      <c r="E30" t="n">
        <v>0.749575959292092</v>
      </c>
      <c r="F30" t="n">
        <v>1.117769688947717</v>
      </c>
      <c r="G30" t="n">
        <v>0.8140983885128438</v>
      </c>
      <c r="H30" t="n">
        <v>1.125915080527086</v>
      </c>
      <c r="I30" t="n">
        <v>0.7025032938076416</v>
      </c>
      <c r="J30" t="n">
        <v>0.6941283262451882</v>
      </c>
    </row>
    <row r="31">
      <c r="A31" t="inlineStr">
        <is>
          <t>Total Debt Ratio</t>
        </is>
      </c>
      <c r="B31" t="n">
        <v>0.4191935061534434</v>
      </c>
      <c r="C31" t="n">
        <v>0.4057564319062282</v>
      </c>
      <c r="D31" t="n">
        <v>0.3934391172319404</v>
      </c>
      <c r="E31" t="n">
        <v>0.4284329327406757</v>
      </c>
      <c r="F31" t="n">
        <v>0.5278051219550306</v>
      </c>
      <c r="G31" t="n">
        <v>0.448761982077622</v>
      </c>
      <c r="H31" t="n">
        <v>0.5296143250688705</v>
      </c>
      <c r="I31" t="n">
        <v>0.4126296238972295</v>
      </c>
      <c r="J31" t="n">
        <v>0.4097259431247643</v>
      </c>
    </row>
    <row r="32">
      <c r="A32" t="inlineStr">
        <is>
          <t>Equity Multiplier</t>
        </is>
      </c>
      <c r="B32" t="n">
        <v>1.721743834813579</v>
      </c>
      <c r="C32" t="n">
        <v>1.682741328875888</v>
      </c>
      <c r="D32" t="n">
        <v>1.648580997708444</v>
      </c>
      <c r="E32" t="n">
        <v>1.749575959292092</v>
      </c>
      <c r="F32" t="n">
        <v>2.117769688947717</v>
      </c>
      <c r="G32" t="n">
        <v>1.814098388512844</v>
      </c>
      <c r="H32" t="n">
        <v>2.125915080527086</v>
      </c>
      <c r="I32" t="n">
        <v>1.702503293807642</v>
      </c>
      <c r="J32" t="n">
        <v>1.694128326245188</v>
      </c>
    </row>
    <row r="33">
      <c r="A33" t="inlineStr">
        <is>
          <t>Times Interest Earned</t>
        </is>
      </c>
      <c r="B33" t="n">
        <v>4.348341232227487</v>
      </c>
      <c r="C33" t="n">
        <v>3.825870646766169</v>
      </c>
      <c r="D33" t="n">
        <v>5.692134831460675</v>
      </c>
      <c r="E33" t="n">
        <v>7.371794871794872</v>
      </c>
      <c r="F33" t="n">
        <v>6.054812834224599</v>
      </c>
      <c r="G33" t="n">
        <v>6.381818181818182</v>
      </c>
      <c r="H33" t="n">
        <v>5.227979274611399</v>
      </c>
      <c r="I33" t="n">
        <v>11.5</v>
      </c>
      <c r="J33" t="n">
        <v>57.07629427792915</v>
      </c>
    </row>
    <row r="35">
      <c r="A35" s="18" t="inlineStr">
        <is>
          <t>Investor Ratios</t>
        </is>
      </c>
    </row>
    <row r="36">
      <c r="A36" t="inlineStr">
        <is>
          <t>Earnings Per Share</t>
        </is>
      </c>
      <c r="B36" t="n">
        <v>0.6974951472541353</v>
      </c>
      <c r="C36" t="n">
        <v>0.5233535492379564</v>
      </c>
      <c r="D36" t="n">
        <v>2.242479404853674</v>
      </c>
      <c r="E36" t="n">
        <v>1.048564608854752</v>
      </c>
      <c r="F36" t="n">
        <v>1.093609235541604</v>
      </c>
      <c r="G36" t="n">
        <v>1.825468324804265</v>
      </c>
      <c r="H36" t="n">
        <v>1.671294963360608</v>
      </c>
      <c r="I36" t="n">
        <v>3.465649989319315</v>
      </c>
      <c r="J36" t="n">
        <v>7.196923962812642</v>
      </c>
    </row>
    <row r="37">
      <c r="A37" t="inlineStr">
        <is>
          <t>Price Earnings Ratio</t>
        </is>
      </c>
      <c r="B37" t="n">
        <v>41.878427563249</v>
      </c>
      <c r="C37" t="n">
        <v>55.8131306122449</v>
      </c>
      <c r="D37" t="n">
        <v>13.02576065437979</v>
      </c>
      <c r="E37" t="n">
        <v>27.85712940655447</v>
      </c>
      <c r="F37" t="n">
        <v>26.70972322717622</v>
      </c>
      <c r="G37" t="n">
        <v>16.00137323836174</v>
      </c>
      <c r="H37" t="n">
        <v>17.47746546262851</v>
      </c>
      <c r="I37" t="n">
        <v>8.428433364598687</v>
      </c>
      <c r="J37" t="n">
        <v>4.058678423022325</v>
      </c>
    </row>
    <row r="41">
      <c r="A41" s="17" t="inlineStr">
        <is>
          <t>AAN</t>
        </is>
      </c>
    </row>
    <row r="42">
      <c r="A42" s="18" t="inlineStr">
        <is>
          <t>Liquidity Ratios</t>
        </is>
      </c>
      <c r="B42" s="5" t="n">
        <v>2019</v>
      </c>
      <c r="C42" s="5" t="n">
        <v>2020</v>
      </c>
      <c r="D42" s="5" t="n">
        <v>2021</v>
      </c>
    </row>
    <row r="43">
      <c r="A43" t="inlineStr">
        <is>
          <t>Current Ratio</t>
        </is>
      </c>
      <c r="B43" t="inlineStr">
        <is>
          <t>N/A</t>
        </is>
      </c>
      <c r="C43" t="inlineStr">
        <is>
          <t>N/A</t>
        </is>
      </c>
      <c r="D43" t="inlineStr">
        <is>
          <t>N/A</t>
        </is>
      </c>
    </row>
    <row r="44">
      <c r="A44" t="inlineStr">
        <is>
          <t>Quick Ratio</t>
        </is>
      </c>
      <c r="B44" t="inlineStr">
        <is>
          <t>N/A</t>
        </is>
      </c>
      <c r="C44" t="inlineStr">
        <is>
          <t>N/A</t>
        </is>
      </c>
      <c r="D44" t="inlineStr">
        <is>
          <t>N/A</t>
        </is>
      </c>
    </row>
    <row r="46">
      <c r="A46" s="18" t="inlineStr">
        <is>
          <t>Activity Ratios</t>
        </is>
      </c>
    </row>
    <row r="47">
      <c r="A47" t="inlineStr">
        <is>
          <t>AR Turnover</t>
        </is>
      </c>
      <c r="B47" t="n">
        <v>43.01306171360096</v>
      </c>
      <c r="C47" t="n">
        <v>50.21753201069369</v>
      </c>
      <c r="D47" t="n">
        <v>54.70345262494087</v>
      </c>
    </row>
    <row r="48">
      <c r="A48" t="inlineStr">
        <is>
          <t>Days Sales in AR</t>
        </is>
      </c>
      <c r="B48" t="n">
        <v>7.54112062048676</v>
      </c>
      <c r="C48" t="n">
        <v>6.952361472249619</v>
      </c>
      <c r="D48" t="n">
        <v>6.193714983976206</v>
      </c>
    </row>
    <row r="49">
      <c r="A49" t="inlineStr">
        <is>
          <t>Inventory Turnover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</row>
    <row r="50">
      <c r="A50" t="inlineStr">
        <is>
          <t>Days in Inventory</t>
        </is>
      </c>
    </row>
    <row r="51">
      <c r="A51" t="inlineStr">
        <is>
          <t>Average Payable Turnover</t>
        </is>
      </c>
      <c r="B51" t="n">
        <v>3.059029352685803</v>
      </c>
      <c r="C51" t="n">
        <v>2.979111751024477</v>
      </c>
      <c r="D51" t="n">
        <v>2.739653432032302</v>
      </c>
    </row>
    <row r="52">
      <c r="A52" t="inlineStr">
        <is>
          <t>Days of Payables Outstanding</t>
        </is>
      </c>
      <c r="B52" t="n">
        <v>113.7033114453153</v>
      </c>
      <c r="C52" t="n">
        <v>125.3015049222258</v>
      </c>
      <c r="D52" t="n">
        <v>137.1005403911695</v>
      </c>
    </row>
    <row r="53">
      <c r="A53" t="inlineStr">
        <is>
          <t>Cash Conversion Cycle</t>
        </is>
      </c>
      <c r="B53" t="n">
        <v>-106.1621908248285</v>
      </c>
      <c r="C53" t="n">
        <v>-118.3491434499762</v>
      </c>
      <c r="D53" t="n">
        <v>-130.9068254071933</v>
      </c>
    </row>
    <row r="54">
      <c r="A54" t="inlineStr">
        <is>
          <t>Asset Turnover</t>
        </is>
      </c>
      <c r="B54" t="n">
        <v>1.004561813978741</v>
      </c>
      <c r="C54" t="n">
        <v>1.08354205945127</v>
      </c>
      <c r="D54" t="n">
        <v>1.241565374830484</v>
      </c>
    </row>
    <row r="56">
      <c r="A56" s="18" t="inlineStr">
        <is>
          <t>Profitability Ratios</t>
        </is>
      </c>
    </row>
    <row r="57">
      <c r="A57" t="inlineStr">
        <is>
          <t>Profit Margin</t>
        </is>
      </c>
      <c r="B57" t="n">
        <v>0.02822167246144245</v>
      </c>
      <c r="C57" t="n">
        <v>0.0157468842463911</v>
      </c>
      <c r="D57" t="n">
        <v>-0.1532693150116432</v>
      </c>
    </row>
    <row r="58">
      <c r="A58" t="inlineStr">
        <is>
          <t>Return on Assets</t>
        </is>
      </c>
      <c r="B58" t="n">
        <v>1.213900539245057</v>
      </c>
      <c r="C58" t="n">
        <v>0.7907696637118335</v>
      </c>
      <c r="D58" t="n">
        <v>-8.384360712596562</v>
      </c>
    </row>
    <row r="59">
      <c r="A59" t="inlineStr">
        <is>
          <t>Return on Equity</t>
        </is>
      </c>
      <c r="B59" t="n">
        <v>0.06254283227037272</v>
      </c>
      <c r="C59" t="n">
        <v>0.03627889562393891</v>
      </c>
      <c r="D59" t="n">
        <v>-0.3720321790835957</v>
      </c>
    </row>
    <row r="60">
      <c r="A60" t="inlineStr">
        <is>
          <t>Return on Sales</t>
        </is>
      </c>
      <c r="B60" t="n">
        <v>0.04458077025942766</v>
      </c>
      <c r="C60" t="n">
        <v>0.02871424728772528</v>
      </c>
      <c r="D60" t="n">
        <v>-0.223526156825675</v>
      </c>
    </row>
    <row r="61">
      <c r="A61" t="inlineStr">
        <is>
          <t>Gross Margin</t>
        </is>
      </c>
      <c r="B61" t="n">
        <v>0.6054259160203264</v>
      </c>
      <c r="C61" t="n">
        <v>0.6231619295256882</v>
      </c>
      <c r="D61" t="n">
        <v>0.6245475295690867</v>
      </c>
    </row>
    <row r="62">
      <c r="A62" t="inlineStr">
        <is>
          <t>Operating Cash Flow Ratio</t>
        </is>
      </c>
      <c r="B62" t="inlineStr">
        <is>
          <t>N/A</t>
        </is>
      </c>
      <c r="C62" t="inlineStr">
        <is>
          <t>N/A</t>
        </is>
      </c>
      <c r="D62" t="inlineStr">
        <is>
          <t>N/A</t>
        </is>
      </c>
    </row>
    <row r="64">
      <c r="A64" s="18" t="inlineStr">
        <is>
          <t>Coverage Ratios</t>
        </is>
      </c>
    </row>
    <row r="65">
      <c r="A65" t="inlineStr">
        <is>
          <t>Debt-to-Equity</t>
        </is>
      </c>
      <c r="B65" t="n">
        <v>1.316037623242379</v>
      </c>
      <c r="C65" t="n">
        <v>0.9027174447865266</v>
      </c>
      <c r="D65" t="n">
        <v>1.006864669924948</v>
      </c>
    </row>
    <row r="66">
      <c r="A66" t="inlineStr">
        <is>
          <t>Total Debt Ratio</t>
        </is>
      </c>
      <c r="B66" t="n">
        <v>0.5682280849133911</v>
      </c>
      <c r="C66" t="n">
        <v>0.4744358902368744</v>
      </c>
      <c r="D66" t="n">
        <v>0.5017102971684695</v>
      </c>
    </row>
    <row r="67">
      <c r="A67" t="inlineStr">
        <is>
          <t>Equity Multiplier</t>
        </is>
      </c>
      <c r="B67" t="n">
        <v>2.316037623242379</v>
      </c>
      <c r="C67" t="n">
        <v>1.902717444786526</v>
      </c>
      <c r="D67" t="n">
        <v>2.006864669924948</v>
      </c>
    </row>
    <row r="68">
      <c r="A68" t="inlineStr">
        <is>
          <t>Times Interest Earned</t>
        </is>
      </c>
      <c r="B68" t="n">
        <v>4.866788321167883</v>
      </c>
      <c r="C68" t="n">
        <v>3.019446081319977</v>
      </c>
      <c r="D68" t="n">
        <v>-38.74125874125875</v>
      </c>
    </row>
    <row r="70">
      <c r="A70" s="18" t="inlineStr">
        <is>
          <t>Investor Ratios</t>
        </is>
      </c>
    </row>
    <row r="71">
      <c r="A71" t="inlineStr">
        <is>
          <t>Earnings Per Share</t>
        </is>
      </c>
      <c r="B71" t="n">
        <v>2.35207251720519</v>
      </c>
      <c r="C71" t="n">
        <v>1.304901041134567</v>
      </c>
      <c r="D71" t="n">
        <v>-12.34826462092857</v>
      </c>
    </row>
    <row r="72">
      <c r="A72" t="inlineStr">
        <is>
          <t>Price Earnings Ratio</t>
        </is>
      </c>
      <c r="B72" t="n">
        <v>12.41883478775913</v>
      </c>
      <c r="C72" t="n">
        <v>22.38483921708185</v>
      </c>
      <c r="D72" t="n">
        <v>-2.365514580121094</v>
      </c>
    </row>
    <row r="76">
      <c r="A76" s="17" t="inlineStr">
        <is>
          <t>BGFV</t>
        </is>
      </c>
    </row>
    <row r="77">
      <c r="A77" s="18" t="inlineStr">
        <is>
          <t>Liquidity Ratios</t>
        </is>
      </c>
      <c r="B77" s="5" t="n">
        <v>2013</v>
      </c>
      <c r="C77" s="5" t="n">
        <v>2014</v>
      </c>
      <c r="D77" s="5" t="n">
        <v>2015</v>
      </c>
      <c r="E77" s="5" t="n">
        <v>2016</v>
      </c>
      <c r="F77" s="5" t="n">
        <v>2017</v>
      </c>
      <c r="G77" s="5" t="n">
        <v>2018</v>
      </c>
      <c r="H77" s="5" t="n">
        <v>2019</v>
      </c>
      <c r="I77" s="5" t="n">
        <v>2020</v>
      </c>
      <c r="J77" s="5" t="n">
        <v>2021</v>
      </c>
    </row>
    <row r="78">
      <c r="A78" t="inlineStr">
        <is>
          <t>Current Ratio</t>
        </is>
      </c>
      <c r="B78" t="n">
        <v>1.956726406533575</v>
      </c>
      <c r="C78" t="n">
        <v>2.181191681405135</v>
      </c>
      <c r="D78" t="n">
        <v>2.06891623166791</v>
      </c>
      <c r="E78" t="n">
        <v>1.730389804297979</v>
      </c>
      <c r="F78" t="n">
        <v>1.909917265403875</v>
      </c>
      <c r="G78" t="n">
        <v>2.158642672156186</v>
      </c>
      <c r="H78" t="n">
        <v>1.529823616534267</v>
      </c>
      <c r="I78" t="n">
        <v>1.449977044117033</v>
      </c>
      <c r="J78" t="n">
        <v>1.509822090437361</v>
      </c>
    </row>
    <row r="79">
      <c r="A79" t="inlineStr">
        <is>
          <t>Quick Ratio</t>
        </is>
      </c>
      <c r="B79" t="n">
        <v>0.1457577132486389</v>
      </c>
      <c r="C79" t="n">
        <v>0.1657620296395682</v>
      </c>
      <c r="D79" t="n">
        <v>0.1323639075316928</v>
      </c>
      <c r="E79" t="n">
        <v>0.107182850743881</v>
      </c>
      <c r="F79" t="n">
        <v>0.0983017635532332</v>
      </c>
      <c r="G79" t="n">
        <v>0.1391194634437878</v>
      </c>
      <c r="H79" t="n">
        <v>0.09815537902248553</v>
      </c>
      <c r="I79" t="n">
        <v>0.3528110522141993</v>
      </c>
      <c r="J79" t="n">
        <v>0.4116753150481838</v>
      </c>
    </row>
    <row r="81">
      <c r="A81" s="18" t="inlineStr">
        <is>
          <t>Activity Ratios</t>
        </is>
      </c>
    </row>
    <row r="82">
      <c r="A82" t="inlineStr">
        <is>
          <t>AR Turnover</t>
        </is>
      </c>
      <c r="B82" t="n">
        <v>62.86835443037975</v>
      </c>
      <c r="C82" t="n">
        <v>61.15447154471545</v>
      </c>
      <c r="D82" t="n">
        <v>68.92833221701272</v>
      </c>
      <c r="E82" t="n">
        <v>77.42532221379834</v>
      </c>
      <c r="F82" t="n">
        <v>87.45257687310524</v>
      </c>
      <c r="G82" t="n">
        <v>78.78579976067013</v>
      </c>
      <c r="H82" t="n">
        <v>71.61336687028387</v>
      </c>
      <c r="I82" t="n">
        <v>62.10617357590218</v>
      </c>
      <c r="J82" t="n">
        <v>69.30032806441992</v>
      </c>
    </row>
    <row r="83">
      <c r="A83" t="inlineStr">
        <is>
          <t>Days Sales in AR</t>
        </is>
      </c>
      <c r="B83" t="n">
        <v>5.989509926307735</v>
      </c>
      <c r="C83" t="n">
        <v>5.85278056163459</v>
      </c>
      <c r="D83" t="n">
        <v>5.029346030512099</v>
      </c>
      <c r="E83" t="n">
        <v>4.360385413810661</v>
      </c>
      <c r="F83" t="n">
        <v>3.936898300384295</v>
      </c>
      <c r="G83" t="n">
        <v>5.240790619494116</v>
      </c>
      <c r="H83" t="n">
        <v>4.999749121926744</v>
      </c>
      <c r="I83" t="n">
        <v>6.969007212762074</v>
      </c>
      <c r="J83" t="n">
        <v>4.288314885266221</v>
      </c>
    </row>
    <row r="84">
      <c r="A84" t="inlineStr">
        <is>
          <t>Inventory Turnover</t>
        </is>
      </c>
      <c r="B84" t="n">
        <v>2.32655347453177</v>
      </c>
      <c r="C84" t="n">
        <v>2.174685781618225</v>
      </c>
      <c r="D84" t="n">
        <v>2.31036519342455</v>
      </c>
      <c r="E84" t="n">
        <v>2.346969365242434</v>
      </c>
      <c r="F84" t="n">
        <v>2.256712099041481</v>
      </c>
      <c r="G84" t="n">
        <v>2.255974770453836</v>
      </c>
      <c r="H84" t="n">
        <v>2.265631723544404</v>
      </c>
      <c r="I84" t="n">
        <v>2.469366636931311</v>
      </c>
      <c r="J84" t="n">
        <v>2.733601927856013</v>
      </c>
    </row>
    <row r="85">
      <c r="A85" t="inlineStr">
        <is>
          <t>Days in Inventory</t>
        </is>
      </c>
      <c r="B85" t="n">
        <v>165.2874747961118</v>
      </c>
      <c r="C85" t="n">
        <v>170.3509128399633</v>
      </c>
      <c r="D85" t="n">
        <v>155.2259525939812</v>
      </c>
      <c r="E85" t="n">
        <v>154.1760670512931</v>
      </c>
      <c r="F85" t="n">
        <v>166.9490747486522</v>
      </c>
      <c r="G85" t="n">
        <v>156.7406404263684</v>
      </c>
      <c r="H85" t="n">
        <v>164.9477698072961</v>
      </c>
      <c r="I85" t="n">
        <v>132.4789029535865</v>
      </c>
      <c r="J85" t="n">
        <v>140.7632336533561</v>
      </c>
    </row>
    <row r="86">
      <c r="A86" t="inlineStr">
        <is>
          <t>Average Payable Turnover</t>
        </is>
      </c>
      <c r="B86" t="n">
        <v>6.72924260834346</v>
      </c>
      <c r="C86" t="n">
        <v>6.738438133874239</v>
      </c>
      <c r="D86" t="n">
        <v>7.723687818790107</v>
      </c>
      <c r="E86" t="n">
        <v>6.993325638580821</v>
      </c>
      <c r="F86" t="n">
        <v>6.153777180004482</v>
      </c>
      <c r="G86" t="n">
        <v>7.066941085670183</v>
      </c>
      <c r="H86" t="n">
        <v>8.333475375905522</v>
      </c>
      <c r="I86" t="n">
        <v>8.411814756290264</v>
      </c>
      <c r="J86" t="n">
        <v>7.838371841934787</v>
      </c>
    </row>
    <row r="87">
      <c r="A87" t="inlineStr">
        <is>
          <t>Days of Payables Outstanding</t>
        </is>
      </c>
      <c r="B87" t="n">
        <v>57.57463360317794</v>
      </c>
      <c r="C87" t="n">
        <v>50.74434460649298</v>
      </c>
      <c r="D87" t="n">
        <v>46.63258205160979</v>
      </c>
      <c r="E87" t="n">
        <v>57.26075662332444</v>
      </c>
      <c r="F87" t="n">
        <v>60.49118461314294</v>
      </c>
      <c r="G87" t="n">
        <v>42.84456773404395</v>
      </c>
      <c r="H87" t="n">
        <v>44.61247388490364</v>
      </c>
      <c r="I87" t="n">
        <v>42.65822784810126</v>
      </c>
      <c r="J87" t="n">
        <v>52.46821581564485</v>
      </c>
    </row>
    <row r="88">
      <c r="A88" t="inlineStr">
        <is>
          <t>Cash Conversion Cycle</t>
        </is>
      </c>
      <c r="B88" t="n">
        <v>113.7023511192416</v>
      </c>
      <c r="C88" t="n">
        <v>125.4593487951049</v>
      </c>
      <c r="D88" t="n">
        <v>113.6227165728835</v>
      </c>
      <c r="E88" t="n">
        <v>101.2756958417793</v>
      </c>
      <c r="F88" t="n">
        <v>110.3947884358936</v>
      </c>
      <c r="G88" t="n">
        <v>119.1368633118186</v>
      </c>
      <c r="H88" t="n">
        <v>125.3350450443193</v>
      </c>
      <c r="I88" t="n">
        <v>96.78968231824732</v>
      </c>
      <c r="J88" t="n">
        <v>92.5833327229775</v>
      </c>
    </row>
    <row r="89">
      <c r="A89" t="inlineStr">
        <is>
          <t>Asset Turnover</t>
        </is>
      </c>
      <c r="B89" t="n">
        <v>2.341217370809027</v>
      </c>
      <c r="C89" t="n">
        <v>2.179148049516975</v>
      </c>
      <c r="D89" t="n">
        <v>2.28533993626542</v>
      </c>
      <c r="E89" t="n">
        <v>2.3246719249724</v>
      </c>
      <c r="F89" t="n">
        <v>2.298188108895566</v>
      </c>
      <c r="G89" t="n">
        <v>2.284425527977609</v>
      </c>
      <c r="H89" t="n">
        <v>1.798152224908875</v>
      </c>
      <c r="I89" t="n">
        <v>1.499449160780248</v>
      </c>
      <c r="J89" t="n">
        <v>1.59816773732066</v>
      </c>
    </row>
    <row r="91">
      <c r="A91" s="18" t="inlineStr">
        <is>
          <t>Profitability Ratios</t>
        </is>
      </c>
    </row>
    <row r="92">
      <c r="A92" t="inlineStr">
        <is>
          <t>Profit Margin</t>
        </is>
      </c>
      <c r="B92" t="n">
        <v>0.02813796158337696</v>
      </c>
      <c r="C92" t="n">
        <v>0.01521690221504101</v>
      </c>
      <c r="D92" t="n">
        <v>0.01486735982897678</v>
      </c>
      <c r="E92" t="n">
        <v>0.01653871763738201</v>
      </c>
      <c r="F92" t="n">
        <v>0.001089497246543322</v>
      </c>
      <c r="G92" t="n">
        <v>-0.003574393973146479</v>
      </c>
      <c r="H92" t="n">
        <v>0.008479678876066231</v>
      </c>
      <c r="I92" t="n">
        <v>0.05372595345799598</v>
      </c>
      <c r="J92" t="n">
        <v>0.08812897006420961</v>
      </c>
    </row>
    <row r="93">
      <c r="A93" t="inlineStr">
        <is>
          <t>Return on Assets</t>
        </is>
      </c>
      <c r="B93" t="n">
        <v>1.768987341772152</v>
      </c>
      <c r="C93" t="n">
        <v>0.9305816135084428</v>
      </c>
      <c r="D93" t="n">
        <v>1.024782317481581</v>
      </c>
      <c r="E93" t="n">
        <v>1.280515542077331</v>
      </c>
      <c r="F93" t="n">
        <v>0.0952793417063664</v>
      </c>
      <c r="G93" t="n">
        <v>-0.2816114878340646</v>
      </c>
      <c r="H93" t="n">
        <v>0.6072583542939274</v>
      </c>
      <c r="I93" t="n">
        <v>3.33671339099314</v>
      </c>
      <c r="J93" t="n">
        <v>6.107366537429168</v>
      </c>
    </row>
    <row r="94">
      <c r="A94" t="inlineStr">
        <is>
          <t>Return on Equity</t>
        </is>
      </c>
      <c r="B94" t="n">
        <v>0.1573805568850474</v>
      </c>
      <c r="C94" t="n">
        <v>0.0771444124737538</v>
      </c>
      <c r="D94" t="n">
        <v>0.0776984993525125</v>
      </c>
      <c r="E94" t="n">
        <v>0.08364077549706589</v>
      </c>
      <c r="F94" t="n">
        <v>0.005610670475121777</v>
      </c>
      <c r="G94" t="n">
        <v>-0.01950653441273174</v>
      </c>
      <c r="H94" t="n">
        <v>0.04757481068603439</v>
      </c>
      <c r="I94" t="n">
        <v>0.2708893247136873</v>
      </c>
      <c r="J94" t="n">
        <v>0.4096009600960096</v>
      </c>
    </row>
    <row r="95">
      <c r="A95" t="inlineStr">
        <is>
          <t>Return on Sales</t>
        </is>
      </c>
      <c r="B95" t="n">
        <v>0.04775903032255466</v>
      </c>
      <c r="C95" t="n">
        <v>0.02575010737733418</v>
      </c>
      <c r="D95" t="n">
        <v>0.02578952482751919</v>
      </c>
      <c r="E95" t="n">
        <v>0.02887665974697427</v>
      </c>
      <c r="F95" t="n">
        <v>0.01617408185095677</v>
      </c>
      <c r="G95" t="n">
        <v>-0.001245468721521294</v>
      </c>
      <c r="H95" t="n">
        <v>0.01489212242849975</v>
      </c>
      <c r="I95" t="n">
        <v>0.07325131337578394</v>
      </c>
      <c r="J95" t="n">
        <v>0.1170749341550326</v>
      </c>
    </row>
    <row r="96">
      <c r="A96" t="inlineStr">
        <is>
          <t>Gross Margin</t>
        </is>
      </c>
      <c r="B96" t="n">
        <v>0.3309507510167922</v>
      </c>
      <c r="C96" t="n">
        <v>0.320546908555417</v>
      </c>
      <c r="D96" t="n">
        <v>0.3157807793217374</v>
      </c>
      <c r="E96" t="n">
        <v>0.317711801339548</v>
      </c>
      <c r="F96" t="n">
        <v>0.3202527633611981</v>
      </c>
      <c r="G96" t="n">
        <v>0.3046335486745378</v>
      </c>
      <c r="H96" t="n">
        <v>0.3131259407927747</v>
      </c>
      <c r="I96" t="n">
        <v>0.3353502175353676</v>
      </c>
      <c r="J96" t="n">
        <v>0.3751269559828544</v>
      </c>
    </row>
    <row r="97">
      <c r="A97" t="inlineStr">
        <is>
          <t>Operating Cash Flow Ratio</t>
        </is>
      </c>
      <c r="B97" t="n">
        <v>0.1491039019963702</v>
      </c>
      <c r="C97" t="n">
        <v>0.1740562297981338</v>
      </c>
      <c r="D97" t="n">
        <v>0.2463957245836441</v>
      </c>
      <c r="E97" t="n">
        <v>0.3928438116568016</v>
      </c>
      <c r="F97" t="n">
        <v>-0.02384062704114958</v>
      </c>
      <c r="G97" t="n">
        <v>0.1628262168802709</v>
      </c>
      <c r="H97" t="n">
        <v>0.06409048067860508</v>
      </c>
      <c r="I97" t="n">
        <v>0.6208105513585709</v>
      </c>
      <c r="J97" t="n">
        <v>0.4282060785767235</v>
      </c>
    </row>
    <row r="99">
      <c r="A99" s="18" t="inlineStr">
        <is>
          <t>Coverage Ratios</t>
        </is>
      </c>
    </row>
    <row r="100">
      <c r="A100" t="inlineStr">
        <is>
          <t>Debt-to-Equity</t>
        </is>
      </c>
      <c r="B100" t="n">
        <v>1.316349530848666</v>
      </c>
      <c r="C100" t="n">
        <v>1.33625641025641</v>
      </c>
      <c r="D100" t="n">
        <v>1.238243725795906</v>
      </c>
      <c r="E100" t="n">
        <v>1.114611783066719</v>
      </c>
      <c r="F100" t="n">
        <v>1.379109424279682</v>
      </c>
      <c r="G100" t="n">
        <v>1.399405238476495</v>
      </c>
      <c r="H100" t="n">
        <v>2.818816876420691</v>
      </c>
      <c r="I100" t="n">
        <v>2.008940852819808</v>
      </c>
      <c r="J100" t="n">
        <v>1.820508024391156</v>
      </c>
    </row>
    <row r="101">
      <c r="A101" t="inlineStr">
        <is>
          <t>Total Debt Ratio</t>
        </is>
      </c>
      <c r="B101" t="n">
        <v>0.5682862250786395</v>
      </c>
      <c r="C101" t="n">
        <v>0.5719522367092498</v>
      </c>
      <c r="D101" t="n">
        <v>0.5532211311596971</v>
      </c>
      <c r="E101" t="n">
        <v>0.52709995848517</v>
      </c>
      <c r="F101" t="n">
        <v>0.5796746506089067</v>
      </c>
      <c r="G101" t="n">
        <v>0.5832300505291257</v>
      </c>
      <c r="H101" t="n">
        <v>0.7381387921022068</v>
      </c>
      <c r="I101" t="n">
        <v>0.6676666809525851</v>
      </c>
      <c r="J101" t="n">
        <v>0.6454539425691358</v>
      </c>
    </row>
    <row r="102">
      <c r="A102" t="inlineStr">
        <is>
          <t>Equity Multiplier</t>
        </is>
      </c>
      <c r="B102" t="n">
        <v>2.316349530848666</v>
      </c>
      <c r="C102" t="n">
        <v>2.336307692307692</v>
      </c>
      <c r="D102" t="n">
        <v>2.238243725795906</v>
      </c>
      <c r="E102" t="n">
        <v>2.114611783066719</v>
      </c>
      <c r="F102" t="n">
        <v>2.379109424279681</v>
      </c>
      <c r="G102" t="n">
        <v>2.399405238476495</v>
      </c>
      <c r="H102" t="n">
        <v>3.818816876420691</v>
      </c>
      <c r="I102" t="n">
        <v>3.008897867950482</v>
      </c>
      <c r="J102" t="n">
        <v>2.820508024391156</v>
      </c>
    </row>
    <row r="103">
      <c r="A103" t="inlineStr">
        <is>
          <t>Times Interest Earned</t>
        </is>
      </c>
      <c r="B103" t="n">
        <v>27.10857142857143</v>
      </c>
      <c r="C103" t="n">
        <v>15.07784431137725</v>
      </c>
      <c r="D103" t="n">
        <v>14.8268156424581</v>
      </c>
      <c r="E103" t="n">
        <v>19.0258064516129</v>
      </c>
      <c r="F103" t="n">
        <v>9.957317073170731</v>
      </c>
      <c r="G103" t="n">
        <v>-0.3649851632047477</v>
      </c>
      <c r="H103" t="n">
        <v>4.865573770491803</v>
      </c>
      <c r="I103" t="n">
        <v>40.56914893617022</v>
      </c>
      <c r="J103" t="n">
        <v>152.8314606741573</v>
      </c>
    </row>
    <row r="105">
      <c r="A105" s="18" t="inlineStr">
        <is>
          <t>Investor Ratios</t>
        </is>
      </c>
    </row>
    <row r="106">
      <c r="A106" t="inlineStr">
        <is>
          <t>Earnings Per Share</t>
        </is>
      </c>
      <c r="B106" t="n">
        <v>1.29793537721392</v>
      </c>
      <c r="C106" t="n">
        <v>0.6909938609281979</v>
      </c>
      <c r="D106" t="n">
        <v>0.71049771990601</v>
      </c>
      <c r="E106" t="n">
        <v>0.7843337574648699</v>
      </c>
      <c r="F106" t="n">
        <v>0.05108153541807915</v>
      </c>
      <c r="G106" t="n">
        <v>-0.1639252909325631</v>
      </c>
      <c r="H106" t="n">
        <v>0.3923990675297898</v>
      </c>
      <c r="I106" t="n">
        <v>2.59772826480668</v>
      </c>
      <c r="J106" t="n">
        <v>4.754762192233749</v>
      </c>
    </row>
    <row r="107">
      <c r="A107" t="inlineStr">
        <is>
          <t>Price Earnings Ratio</t>
        </is>
      </c>
      <c r="B107" t="n">
        <v>22.50497252236136</v>
      </c>
      <c r="C107" t="n">
        <v>42.27244502688172</v>
      </c>
      <c r="D107" t="n">
        <v>41.11202496732026</v>
      </c>
      <c r="E107" t="n">
        <v>37.24179881586738</v>
      </c>
      <c r="F107" t="n">
        <v>571.8308927272727</v>
      </c>
      <c r="G107" t="n">
        <v>-178.1909297450425</v>
      </c>
      <c r="H107" t="n">
        <v>74.43952449704142</v>
      </c>
      <c r="I107" t="n">
        <v>11.24444015016089</v>
      </c>
      <c r="J107" t="n">
        <v>6.143314601035257</v>
      </c>
    </row>
    <row r="111">
      <c r="A111" s="17" t="inlineStr">
        <is>
          <t>BLNK</t>
        </is>
      </c>
    </row>
    <row r="112">
      <c r="A112" s="18" t="inlineStr">
        <is>
          <t>Liquidity Ratios</t>
        </is>
      </c>
      <c r="B112" s="5" t="n">
        <v>2013</v>
      </c>
      <c r="C112" s="5" t="n">
        <v>2014</v>
      </c>
      <c r="D112" s="5" t="n">
        <v>2015</v>
      </c>
      <c r="E112" s="5" t="n">
        <v>2016</v>
      </c>
      <c r="F112" s="5" t="n">
        <v>2017</v>
      </c>
      <c r="G112" s="5" t="n">
        <v>2018</v>
      </c>
      <c r="H112" s="5" t="n">
        <v>2019</v>
      </c>
      <c r="I112" s="5" t="n">
        <v>2020</v>
      </c>
      <c r="J112" s="5" t="n">
        <v>2021</v>
      </c>
    </row>
    <row r="113">
      <c r="A113" t="inlineStr">
        <is>
          <t>Current Ratio</t>
        </is>
      </c>
      <c r="B113" t="n">
        <v>0.4239930705933304</v>
      </c>
      <c r="C113" t="n">
        <v>0.1519536903039074</v>
      </c>
      <c r="D113" t="n">
        <v>0.1168195718654434</v>
      </c>
      <c r="E113" t="n">
        <v>0.02798165137614679</v>
      </c>
      <c r="F113" t="n">
        <v>0.021671826625387</v>
      </c>
      <c r="G113" t="n">
        <v>3.942748091603054</v>
      </c>
      <c r="H113" t="n">
        <v>2.324942791762014</v>
      </c>
      <c r="I113" t="n">
        <v>4.183739837398374</v>
      </c>
      <c r="J113" t="n">
        <v>11.86260012322859</v>
      </c>
    </row>
    <row r="114">
      <c r="A114" t="inlineStr">
        <is>
          <t>Quick Ratio</t>
        </is>
      </c>
      <c r="B114" t="n">
        <v>0.3490688609787787</v>
      </c>
      <c r="C114" t="n">
        <v>0.09213699951760733</v>
      </c>
      <c r="D114" t="n">
        <v>0.04525993883792048</v>
      </c>
      <c r="E114" t="n">
        <v>0.006422018348623854</v>
      </c>
      <c r="F114" t="n">
        <v>0.01182099634112018</v>
      </c>
      <c r="G114" t="n">
        <v>3.547709923664123</v>
      </c>
      <c r="H114" t="n">
        <v>1.679633867276888</v>
      </c>
      <c r="I114" t="n">
        <v>3.702439024390244</v>
      </c>
      <c r="J114" t="n">
        <v>11.16142945163278</v>
      </c>
    </row>
    <row r="116">
      <c r="A116" s="18" t="inlineStr">
        <is>
          <t>Activity Ratios</t>
        </is>
      </c>
    </row>
    <row r="117">
      <c r="A117" t="inlineStr">
        <is>
          <t>AR Turnover</t>
        </is>
      </c>
      <c r="B117" t="n">
        <v>1.807692307692307</v>
      </c>
      <c r="C117" t="n">
        <v>11.16</v>
      </c>
      <c r="D117" t="n">
        <v>9.542168674698795</v>
      </c>
      <c r="E117" t="n">
        <v>9.794117647058822</v>
      </c>
      <c r="F117" t="n">
        <v>13.88888888888889</v>
      </c>
      <c r="G117" t="n">
        <v>13.45</v>
      </c>
      <c r="H117" t="n">
        <v>14.52631578947368</v>
      </c>
      <c r="I117" t="n">
        <v>22.25</v>
      </c>
      <c r="J117" t="n">
        <v>6.250746268656718</v>
      </c>
    </row>
    <row r="118">
      <c r="A118" t="inlineStr">
        <is>
          <t>Days Sales in AR</t>
        </is>
      </c>
      <c r="B118" t="n">
        <v>170.8510638297873</v>
      </c>
      <c r="C118" t="n">
        <v>36.63082437275986</v>
      </c>
      <c r="D118" t="n">
        <v>50.69444444444445</v>
      </c>
      <c r="E118" t="n">
        <v>14.24924924924925</v>
      </c>
      <c r="F118" t="n">
        <v>33.58000000000001</v>
      </c>
      <c r="G118" t="n">
        <v>23.06691449814127</v>
      </c>
      <c r="H118" t="n">
        <v>27.77173913043478</v>
      </c>
      <c r="I118" t="n">
        <v>20.50561797752809</v>
      </c>
      <c r="J118" t="n">
        <v>110.6852913085005</v>
      </c>
    </row>
    <row r="119">
      <c r="A119" t="inlineStr">
        <is>
          <t>Inventory Turnover</t>
        </is>
      </c>
      <c r="B119" t="n">
        <v>4.569444444444445</v>
      </c>
      <c r="C119" t="n">
        <v>4.297709923664122</v>
      </c>
      <c r="D119" t="n">
        <v>2.979166666666667</v>
      </c>
      <c r="E119" t="n">
        <v>4.973451327433628</v>
      </c>
      <c r="F119" t="n">
        <v>4.53125</v>
      </c>
      <c r="G119" t="n">
        <v>2.389261744966443</v>
      </c>
      <c r="H119" t="n">
        <v>1.394117647058823</v>
      </c>
      <c r="I119" t="n">
        <v>2.366834170854271</v>
      </c>
      <c r="J119" t="n">
        <v>2.969647251845775</v>
      </c>
    </row>
    <row r="120">
      <c r="A120" t="inlineStr">
        <is>
          <t>Days in Inventory</t>
        </is>
      </c>
      <c r="B120" t="n">
        <v>159.7568389057751</v>
      </c>
      <c r="C120" t="n">
        <v>76.50088809946713</v>
      </c>
      <c r="D120" t="n">
        <v>94.44055944055944</v>
      </c>
      <c r="E120" t="n">
        <v>50.65836298932385</v>
      </c>
      <c r="F120" t="n">
        <v>62.93103448275862</v>
      </c>
      <c r="G120" t="n">
        <v>254.2696629213483</v>
      </c>
      <c r="H120" t="n">
        <v>332.6582278481013</v>
      </c>
      <c r="I120" t="n">
        <v>141.0403397027601</v>
      </c>
      <c r="J120" t="n">
        <v>209.1187845303867</v>
      </c>
    </row>
    <row r="121">
      <c r="A121" t="inlineStr">
        <is>
          <t>Average Payable Turnover</t>
        </is>
      </c>
      <c r="B121" t="n">
        <v>1.146341463414634</v>
      </c>
      <c r="C121" t="n">
        <v>1.022706630336058</v>
      </c>
      <c r="D121" t="n">
        <v>0.4884713919726729</v>
      </c>
      <c r="E121" t="n">
        <v>0.4225563909774436</v>
      </c>
      <c r="F121" t="n">
        <v>0.2530541012216405</v>
      </c>
      <c r="G121" t="n">
        <v>0.5227606461086637</v>
      </c>
      <c r="H121" t="n">
        <v>0.9575757575757576</v>
      </c>
      <c r="I121" t="n">
        <v>1.643979057591623</v>
      </c>
      <c r="J121" t="n">
        <v>3.450905624404195</v>
      </c>
    </row>
    <row r="122">
      <c r="A122" t="inlineStr">
        <is>
          <t>Days of Payables Outstanding</t>
        </is>
      </c>
      <c r="B122" t="n">
        <v>595.7598784194529</v>
      </c>
      <c r="C122" t="n">
        <v>365.6483126110124</v>
      </c>
      <c r="D122" t="n">
        <v>774.6678321678322</v>
      </c>
      <c r="E122" t="n">
        <v>939.1281138790036</v>
      </c>
      <c r="F122" t="n">
        <v>1064.793103448276</v>
      </c>
      <c r="G122" t="n">
        <v>529.0449438202247</v>
      </c>
      <c r="H122" t="n">
        <v>365</v>
      </c>
      <c r="I122" t="n">
        <v>260.3821656050955</v>
      </c>
      <c r="J122" t="n">
        <v>143.7817679558011</v>
      </c>
    </row>
    <row r="123">
      <c r="A123" t="inlineStr">
        <is>
          <t>Cash Conversion Cycle</t>
        </is>
      </c>
      <c r="B123" t="n">
        <v>-265.1519756838906</v>
      </c>
      <c r="C123" t="n">
        <v>-252.5166001387854</v>
      </c>
      <c r="D123" t="n">
        <v>-629.5328282828283</v>
      </c>
      <c r="E123" t="n">
        <v>-874.2205016404306</v>
      </c>
      <c r="F123" t="n">
        <v>-968.2820689655174</v>
      </c>
      <c r="G123" t="n">
        <v>-251.7083664007351</v>
      </c>
      <c r="H123" t="n">
        <v>-4.570033021463928</v>
      </c>
      <c r="I123" t="n">
        <v>-98.83620792480733</v>
      </c>
      <c r="J123" t="n">
        <v>176.0223078830861</v>
      </c>
    </row>
    <row r="124">
      <c r="A124" t="inlineStr">
        <is>
          <t>Asset Turnover</t>
        </is>
      </c>
      <c r="B124" t="n">
        <v>0.03684829478635829</v>
      </c>
      <c r="C124" t="n">
        <v>0.1883226459669254</v>
      </c>
      <c r="D124" t="n">
        <v>0.8056968463886063</v>
      </c>
      <c r="E124" t="n">
        <v>1.193548387096774</v>
      </c>
      <c r="F124" t="n">
        <v>1.086956521739131</v>
      </c>
      <c r="G124" t="n">
        <v>0.2210353327855382</v>
      </c>
      <c r="H124" t="n">
        <v>0.1642857142857143</v>
      </c>
      <c r="I124" t="n">
        <v>0.2712233347845016</v>
      </c>
      <c r="J124" t="n">
        <v>0.1575028206092516</v>
      </c>
    </row>
    <row r="126">
      <c r="A126" s="18" t="inlineStr">
        <is>
          <t>Profitability Ratios</t>
        </is>
      </c>
    </row>
    <row r="127">
      <c r="A127" t="inlineStr">
        <is>
          <t>Profit Margin</t>
        </is>
      </c>
      <c r="B127" t="n">
        <v>-51.36170212765958</v>
      </c>
      <c r="C127" t="n">
        <v>-8.136200716845877</v>
      </c>
      <c r="D127" t="n">
        <v>-2.17929292929293</v>
      </c>
      <c r="E127" t="n">
        <v>-2.312312312312312</v>
      </c>
      <c r="F127" t="n">
        <v>-30.144</v>
      </c>
      <c r="G127" t="n">
        <v>-1.271375464684015</v>
      </c>
      <c r="H127" t="n">
        <v>-3.496376811594203</v>
      </c>
      <c r="I127" t="n">
        <v>-2.865168539325843</v>
      </c>
      <c r="J127" t="n">
        <v>-2.632282712511939</v>
      </c>
    </row>
    <row r="128">
      <c r="A128" t="inlineStr">
        <is>
          <t>Return on Assets</t>
        </is>
      </c>
      <c r="B128" t="n">
        <v>-92.84615384615384</v>
      </c>
      <c r="C128" t="n">
        <v>-90.8</v>
      </c>
      <c r="D128" t="n">
        <v>-20.79518072289157</v>
      </c>
      <c r="E128" t="n">
        <v>-22.64705882352941</v>
      </c>
      <c r="F128" t="n">
        <v>-418.6666666666667</v>
      </c>
      <c r="G128" t="n">
        <v>-17.1</v>
      </c>
      <c r="H128" t="n">
        <v>-50.78947368421053</v>
      </c>
      <c r="I128" t="n">
        <v>-63.75000000000001</v>
      </c>
      <c r="J128" t="n">
        <v>-16.45373134328358</v>
      </c>
    </row>
    <row r="129">
      <c r="A129" t="inlineStr">
        <is>
          <t>Return on Equity</t>
        </is>
      </c>
      <c r="B129" t="n">
        <v>-59.60493827160494</v>
      </c>
      <c r="C129" t="n">
        <v>4.172794117647058</v>
      </c>
      <c r="D129" t="n">
        <v>0.8599900348779274</v>
      </c>
      <c r="E129" t="n">
        <v>0.579165099661527</v>
      </c>
      <c r="F129" t="n">
        <v>2.796289424860853</v>
      </c>
      <c r="G129" t="n">
        <v>0.328372539606337</v>
      </c>
      <c r="H129" t="n">
        <v>-0.8205782312925171</v>
      </c>
      <c r="I129" t="n">
        <v>-1.032090199479618</v>
      </c>
      <c r="J129" t="n">
        <v>-0.457446367069173</v>
      </c>
    </row>
    <row r="130">
      <c r="A130" t="inlineStr">
        <is>
          <t>Return on Sales</t>
        </is>
      </c>
      <c r="B130" t="n">
        <v>-51.21276595744681</v>
      </c>
      <c r="C130" t="n">
        <v>-8.050179211469533</v>
      </c>
      <c r="D130" t="n">
        <v>-2.159090909090909</v>
      </c>
      <c r="E130" t="n">
        <v>-2.234234234234235</v>
      </c>
      <c r="F130" t="n">
        <v>-29.764</v>
      </c>
      <c r="G130" t="n">
        <v>-0.9405204460966542</v>
      </c>
      <c r="H130" t="n">
        <v>-3.496376811594203</v>
      </c>
      <c r="I130" t="n">
        <v>-2.865168539325843</v>
      </c>
      <c r="J130" t="n">
        <v>-2.632282712511939</v>
      </c>
    </row>
    <row r="131">
      <c r="A131" t="inlineStr">
        <is>
          <t>Gross Margin</t>
        </is>
      </c>
      <c r="B131" t="n">
        <v>-6.000000000000001</v>
      </c>
      <c r="C131" t="n">
        <v>-1.017921146953405</v>
      </c>
      <c r="D131" t="n">
        <v>0.2777777777777778</v>
      </c>
      <c r="E131" t="n">
        <v>0.1561561561561562</v>
      </c>
      <c r="F131" t="n">
        <v>0.42</v>
      </c>
      <c r="G131" t="n">
        <v>0.3382899628252788</v>
      </c>
      <c r="H131" t="n">
        <v>0.1413043478260869</v>
      </c>
      <c r="I131" t="n">
        <v>0.2439807383627609</v>
      </c>
      <c r="J131" t="n">
        <v>0.1356255969436485</v>
      </c>
    </row>
    <row r="132">
      <c r="A132" t="inlineStr">
        <is>
          <t>Operating Cash Flow Ratio</t>
        </is>
      </c>
      <c r="B132" t="n">
        <v>-0.1641403204850585</v>
      </c>
      <c r="C132" t="n">
        <v>-0.3396044380125422</v>
      </c>
      <c r="D132" t="n">
        <v>-0.3633027522935779</v>
      </c>
      <c r="E132" t="n">
        <v>-0.1261467889908257</v>
      </c>
      <c r="F132" t="n">
        <v>-0.07177033492822965</v>
      </c>
      <c r="G132" t="n">
        <v>-2.589694656488549</v>
      </c>
      <c r="H132" t="n">
        <v>-2.464530892448512</v>
      </c>
      <c r="I132" t="n">
        <v>-2.938211382113821</v>
      </c>
      <c r="J132" t="n">
        <v>-2.499691928527418</v>
      </c>
    </row>
    <row r="134">
      <c r="A134" s="18" t="inlineStr">
        <is>
          <t>Coverage Ratios</t>
        </is>
      </c>
    </row>
    <row r="135">
      <c r="A135" t="inlineStr">
        <is>
          <t>Debt-to-Equity</t>
        </is>
      </c>
      <c r="B135" t="n">
        <v>-56.88095238095239</v>
      </c>
      <c r="C135" t="n">
        <v>-2.009560229445507</v>
      </c>
      <c r="D135" t="n">
        <v>-1.713839750260146</v>
      </c>
      <c r="E135" t="n">
        <v>-1.289752650176678</v>
      </c>
      <c r="F135" t="n">
        <v>-1.050379198266522</v>
      </c>
      <c r="G135" t="n">
        <v>0.3455562461155997</v>
      </c>
      <c r="H135" t="n">
        <v>0.6069986541049798</v>
      </c>
      <c r="I135" t="n">
        <v>0.2511045655375552</v>
      </c>
      <c r="J135" t="n">
        <v>0.08455314969835849</v>
      </c>
    </row>
    <row r="136">
      <c r="A136" t="inlineStr">
        <is>
          <t>Total Debt Ratio</t>
        </is>
      </c>
      <c r="B136" t="n">
        <v>1.017895185342991</v>
      </c>
      <c r="C136" t="n">
        <v>3.412337662337662</v>
      </c>
      <c r="D136" t="n">
        <v>4.487738419618529</v>
      </c>
      <c r="E136" t="n">
        <v>11.46596858638743</v>
      </c>
      <c r="F136" t="n">
        <v>14.41635687732342</v>
      </c>
      <c r="G136" t="n">
        <v>0.2568129330254041</v>
      </c>
      <c r="H136" t="n">
        <v>0.3774058577405858</v>
      </c>
      <c r="I136" t="n">
        <v>0.2006472491909385</v>
      </c>
      <c r="J136" t="n">
        <v>0.07796127808201457</v>
      </c>
    </row>
    <row r="137">
      <c r="A137" t="inlineStr">
        <is>
          <t>Equity Multiplier</t>
        </is>
      </c>
      <c r="B137" t="n">
        <v>-55.88095238095238</v>
      </c>
      <c r="C137" t="n">
        <v>-0.5889101338432122</v>
      </c>
      <c r="D137" t="n">
        <v>-0.3818938605619147</v>
      </c>
      <c r="E137" t="n">
        <v>-0.1124852767962309</v>
      </c>
      <c r="F137" t="n">
        <v>-0.07286023835319609</v>
      </c>
      <c r="G137" t="n">
        <v>1.3455562461156</v>
      </c>
      <c r="H137" t="n">
        <v>1.608344549125168</v>
      </c>
      <c r="I137" t="n">
        <v>1.251472754050074</v>
      </c>
      <c r="J137" t="n">
        <v>1.084553149698358</v>
      </c>
    </row>
    <row r="138">
      <c r="A138" t="inlineStr">
        <is>
          <t>Times Interest Earned</t>
        </is>
      </c>
      <c r="B138" t="n">
        <v>-343.8571428571428</v>
      </c>
      <c r="C138" t="n">
        <v>-93.58333333333334</v>
      </c>
      <c r="D138" t="n">
        <v>-106.875</v>
      </c>
      <c r="E138" t="n">
        <v>-28.61538461538462</v>
      </c>
      <c r="F138" t="n">
        <v>-78.32631578947368</v>
      </c>
      <c r="G138" t="n">
        <v>-2.842696629213483</v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</row>
    <row r="140">
      <c r="A140" s="18" t="inlineStr">
        <is>
          <t>Investor Ratios</t>
        </is>
      </c>
    </row>
    <row r="141">
      <c r="A141" t="inlineStr">
        <is>
          <t>Earnings Per Share</t>
        </is>
      </c>
      <c r="B141" t="n">
        <v>-1.252426372932359</v>
      </c>
      <c r="C141" t="n">
        <v>-1.055065895180689</v>
      </c>
      <c r="D141" t="n">
        <v>-0.4448737357319984</v>
      </c>
      <c r="E141" t="n">
        <v>-0.4258342543488962</v>
      </c>
      <c r="F141" t="n">
        <v>-3.69783878667422</v>
      </c>
      <c r="G141" t="n">
        <v>-1.248246974579971</v>
      </c>
      <c r="H141" t="n">
        <v>-0.4481243788949671</v>
      </c>
      <c r="I141" t="n">
        <v>-0.8289140065570116</v>
      </c>
      <c r="J141" t="n">
        <v>-2.559649302040475</v>
      </c>
    </row>
    <row r="142">
      <c r="A142" t="inlineStr">
        <is>
          <t>Price Earnings Ratio</t>
        </is>
      </c>
      <c r="B142" t="n">
        <v>-23.32272829069336</v>
      </c>
      <c r="C142" t="n">
        <v>-27.68547455985916</v>
      </c>
      <c r="D142" t="n">
        <v>-65.65907954070981</v>
      </c>
      <c r="E142" t="n">
        <v>-68.59476357688114</v>
      </c>
      <c r="F142" t="n">
        <v>-7.899208614843652</v>
      </c>
      <c r="G142" t="n">
        <v>-23.40081778273809</v>
      </c>
      <c r="H142" t="n">
        <v>-65.18279606217617</v>
      </c>
      <c r="I142" t="n">
        <v>-35.23887854341736</v>
      </c>
      <c r="J142" t="n">
        <v>-11.41171955732946</v>
      </c>
    </row>
  </sheetData>
  <mergeCells count="5">
    <mergeCell ref="A1:J1"/>
    <mergeCell ref="A6:J6"/>
    <mergeCell ref="A41:J41"/>
    <mergeCell ref="A76:J76"/>
    <mergeCell ref="A111:J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2022-10-26T16:40:28Z</dcterms:created>
  <dcterms:modified xmlns:dcterms="http://purl.org/dc/terms/" xmlns:xsi="http://www.w3.org/2001/XMLSchema-instance" xsi:type="dcterms:W3CDTF">2022-10-26T16:40:28Z</dcterms:modified>
</cp:coreProperties>
</file>