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192" activeTab="5"/>
  </bookViews>
  <sheets>
    <sheet name="Summary" sheetId="1" r:id="rId1"/>
    <sheet name="Bag. 1" sheetId="2" r:id="rId2"/>
    <sheet name="Bag. 2" sheetId="3" r:id="rId3"/>
    <sheet name="Bag. 3" sheetId="4" r:id="rId4"/>
    <sheet name="Bag. 4" sheetId="5" r:id="rId5"/>
    <sheet name="Bag. 5" sheetId="6" r:id="rId6"/>
    <sheet name="Data Referensi" sheetId="7" r:id="rId7"/>
  </sheets>
  <calcPr calcId="144525"/>
</workbook>
</file>

<file path=xl/sharedStrings.xml><?xml version="1.0" encoding="utf-8"?>
<sst xmlns="http://schemas.openxmlformats.org/spreadsheetml/2006/main" count="192" uniqueCount="127">
  <si>
    <t>No.</t>
  </si>
  <si>
    <t>Rumus</t>
  </si>
  <si>
    <t>Bagian</t>
  </si>
  <si>
    <t>Sum</t>
  </si>
  <si>
    <t>Bagian 1</t>
  </si>
  <si>
    <t>Average</t>
  </si>
  <si>
    <t>If</t>
  </si>
  <si>
    <t>Count</t>
  </si>
  <si>
    <t>Max</t>
  </si>
  <si>
    <t>Min</t>
  </si>
  <si>
    <t>Sumif</t>
  </si>
  <si>
    <t>Countif</t>
  </si>
  <si>
    <t>Trim</t>
  </si>
  <si>
    <t>Bagian 2</t>
  </si>
  <si>
    <t>Lower</t>
  </si>
  <si>
    <t>Upper</t>
  </si>
  <si>
    <t>Proper</t>
  </si>
  <si>
    <t>Concatenate</t>
  </si>
  <si>
    <t>Bagian 3</t>
  </si>
  <si>
    <t>Len</t>
  </si>
  <si>
    <t>Left</t>
  </si>
  <si>
    <t>Mid</t>
  </si>
  <si>
    <t>Right</t>
  </si>
  <si>
    <t>Rounddown</t>
  </si>
  <si>
    <t>Bagian 4</t>
  </si>
  <si>
    <t>Roundup</t>
  </si>
  <si>
    <t>Round</t>
  </si>
  <si>
    <t>Floor</t>
  </si>
  <si>
    <t>Ceiling</t>
  </si>
  <si>
    <t>Mround</t>
  </si>
  <si>
    <t>Vlookup</t>
  </si>
  <si>
    <t>Bagian 5</t>
  </si>
  <si>
    <t>Hlookup</t>
  </si>
  <si>
    <t>Bonus Rumus: Iferror</t>
  </si>
  <si>
    <t>Nama Karyawan/ti</t>
  </si>
  <si>
    <t>L/P</t>
  </si>
  <si>
    <t>Omset - Bulan 1</t>
  </si>
  <si>
    <t>Omset - Bulan 2</t>
  </si>
  <si>
    <t>Omset - Bulan 3</t>
  </si>
  <si>
    <t>Total Omset</t>
  </si>
  <si>
    <t>Rata-rata Omset</t>
  </si>
  <si>
    <t>Status</t>
  </si>
  <si>
    <t>Peringkat</t>
  </si>
  <si>
    <t>Ariel</t>
  </si>
  <si>
    <t>L</t>
  </si>
  <si>
    <t>Boim</t>
  </si>
  <si>
    <t>Chyntia</t>
  </si>
  <si>
    <t>P</t>
  </si>
  <si>
    <t>Dini</t>
  </si>
  <si>
    <t>Eno</t>
  </si>
  <si>
    <t>Banyaknya karyawan/ti</t>
  </si>
  <si>
    <t>Rank</t>
  </si>
  <si>
    <t>Omset paling tinggi</t>
  </si>
  <si>
    <t>Omset paling rendah</t>
  </si>
  <si>
    <t>Jumlah omset karyawan</t>
  </si>
  <si>
    <t>Jumlah omset karyawati</t>
  </si>
  <si>
    <t>Banyaknya pegawai yang lulus</t>
  </si>
  <si>
    <t>Berantakan</t>
  </si>
  <si>
    <t xml:space="preserve">  NaMa    KEPala SekOLAH     </t>
  </si>
  <si>
    <t>Supaya spasinya rapi</t>
  </si>
  <si>
    <t>Huruf kecil semua</t>
  </si>
  <si>
    <t>Huruf besar semua</t>
  </si>
  <si>
    <t>Huruf besar di awal kata</t>
  </si>
  <si>
    <t>Divisi</t>
  </si>
  <si>
    <t>Nama Karyawan</t>
  </si>
  <si>
    <t>Tahun Lahir</t>
  </si>
  <si>
    <t>ID Karyawan</t>
  </si>
  <si>
    <t>Panjang Nama</t>
  </si>
  <si>
    <t>HR</t>
  </si>
  <si>
    <t>Ruben</t>
  </si>
  <si>
    <t>Finance</t>
  </si>
  <si>
    <t>Disti</t>
  </si>
  <si>
    <t>Sales</t>
  </si>
  <si>
    <t>Juned M.</t>
  </si>
  <si>
    <t>Aryanne</t>
  </si>
  <si>
    <t>NIK</t>
  </si>
  <si>
    <t>3 Karakter Pertama</t>
  </si>
  <si>
    <t>Karakter 4-7</t>
  </si>
  <si>
    <t>2 Karakter Terakhir</t>
  </si>
  <si>
    <t>1234560101810001</t>
  </si>
  <si>
    <t>2885670208980002</t>
  </si>
  <si>
    <t>Juned</t>
  </si>
  <si>
    <t>1398780204560003</t>
  </si>
  <si>
    <t>4561231912900004</t>
  </si>
  <si>
    <t>Nama Murid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</si>
  <si>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</si>
  <si>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</si>
  <si>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</si>
  <si>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</si>
  <si>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</si>
  <si>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</si>
  <si>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Andi</t>
  </si>
  <si>
    <t>Shampoo</t>
  </si>
  <si>
    <t>Budi M.</t>
  </si>
  <si>
    <t>Sabun</t>
  </si>
  <si>
    <t>Clara</t>
  </si>
  <si>
    <t>Mie Instan</t>
  </si>
  <si>
    <t>Dewi</t>
  </si>
  <si>
    <t>Beras</t>
  </si>
  <si>
    <t>Eko</t>
  </si>
  <si>
    <t>Minyak Goreng</t>
  </si>
  <si>
    <t>Fiona</t>
  </si>
  <si>
    <t>Gerry</t>
  </si>
  <si>
    <t>Hesti</t>
  </si>
  <si>
    <t>Iqbal</t>
  </si>
  <si>
    <t>Tanggal Pemesanan</t>
  </si>
  <si>
    <t>No. Pemesanan</t>
  </si>
  <si>
    <t>Nama Customer</t>
  </si>
  <si>
    <t>Domisili</t>
  </si>
  <si>
    <t>Lama Pengiriman</t>
  </si>
  <si>
    <t>VLOOKUP</t>
  </si>
  <si>
    <t>HLOOKUP</t>
  </si>
  <si>
    <t>Iferror</t>
  </si>
  <si>
    <t>Jenis Kelamin</t>
  </si>
  <si>
    <t>Laki-laki</t>
  </si>
  <si>
    <t>Bandung</t>
  </si>
  <si>
    <t>Budi</t>
  </si>
  <si>
    <t>Jakarta</t>
  </si>
  <si>
    <t>Perempuan</t>
  </si>
  <si>
    <t>Palembang</t>
  </si>
  <si>
    <t>Surabaya</t>
  </si>
  <si>
    <t>Gina</t>
  </si>
  <si>
    <t>Igna</t>
  </si>
  <si>
    <t>Kota</t>
  </si>
  <si>
    <t>1 Hari</t>
  </si>
  <si>
    <t>2 Hari</t>
  </si>
  <si>
    <t>3 Hari</t>
  </si>
</sst>
</file>

<file path=xl/styles.xml><?xml version="1.0" encoding="utf-8"?>
<styleSheet xmlns="http://schemas.openxmlformats.org/spreadsheetml/2006/main">
  <numFmts count="6">
    <numFmt numFmtId="176" formatCode="[$-409]d\-mmm\-yyyy;@"/>
    <numFmt numFmtId="43" formatCode="_(* #,##0.00_);_(* \(#,##0.00\);_(* &quot;-&quot;??_);_(@_)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(* #,##0_);_(* \(#,##0\);_(* &quot;-&quot;??_);_(@_)"/>
  </numFmts>
  <fonts count="23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B4C7E7"/>
        <bgColor indexed="64"/>
      </patternFill>
    </fill>
    <fill>
      <patternFill patternType="solid">
        <fgColor rgb="FFD9E3F3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8" borderId="0" applyNumberFormat="0" applyBorder="0" applyAlignment="0" applyProtection="0">
      <alignment vertical="center"/>
    </xf>
    <xf numFmtId="43" fontId="2" fillId="0" borderId="0">
      <protection locked="0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18" borderId="8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2" borderId="1" xfId="0" applyFont="1" applyFill="1" applyBorder="1" applyAlignment="1"/>
    <xf numFmtId="0" fontId="2" fillId="0" borderId="1" xfId="0" applyFont="1" applyBorder="1" applyAlignment="1"/>
    <xf numFmtId="176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178" fontId="2" fillId="0" borderId="1" xfId="2" applyNumberFormat="1" applyFont="1" applyBorder="1" applyAlignment="1" applyProtection="1"/>
    <xf numFmtId="178" fontId="2" fillId="0" borderId="1" xfId="2" applyNumberFormat="1" applyFont="1" applyBorder="1" applyAlignment="1" applyProtection="1">
      <alignment wrapText="1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1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78" fontId="2" fillId="0" borderId="0" xfId="0" applyNumberFormat="1" applyFont="1" applyAlignment="1"/>
    <xf numFmtId="178" fontId="2" fillId="0" borderId="0" xfId="2" applyNumberFormat="1" applyFont="1" applyAlignment="1" applyProtection="1"/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zoomScale="73" zoomScaleNormal="73" workbookViewId="0">
      <selection activeCell="F5" sqref="F5"/>
    </sheetView>
  </sheetViews>
  <sheetFormatPr defaultColWidth="9.9537037037037" defaultRowHeight="14.4"/>
  <cols>
    <col min="1" max="1" width="4.7037037037037" style="16" customWidth="1"/>
    <col min="2" max="2" width="20.8518518518519" customWidth="1"/>
    <col min="3" max="3" width="9.14814814814815" style="16"/>
  </cols>
  <sheetData>
    <row r="1" spans="1:3">
      <c r="A1" s="20" t="s">
        <v>0</v>
      </c>
      <c r="B1" s="20" t="s">
        <v>1</v>
      </c>
      <c r="C1" s="20" t="s">
        <v>2</v>
      </c>
    </row>
    <row r="2" spans="1:3">
      <c r="A2" s="17">
        <v>1</v>
      </c>
      <c r="B2" s="21" t="s">
        <v>3</v>
      </c>
      <c r="C2" s="2" t="s">
        <v>4</v>
      </c>
    </row>
    <row r="3" spans="1:3">
      <c r="A3" s="17">
        <v>2</v>
      </c>
      <c r="B3" s="21" t="s">
        <v>5</v>
      </c>
      <c r="C3" s="2"/>
    </row>
    <row r="4" spans="1:3">
      <c r="A4" s="17">
        <v>3</v>
      </c>
      <c r="B4" s="21" t="s">
        <v>6</v>
      </c>
      <c r="C4" s="2"/>
    </row>
    <row r="5" spans="1:3">
      <c r="A5" s="17">
        <v>4</v>
      </c>
      <c r="B5" s="21" t="s">
        <v>7</v>
      </c>
      <c r="C5" s="2"/>
    </row>
    <row r="6" spans="1:3">
      <c r="A6" s="17">
        <v>5</v>
      </c>
      <c r="B6" s="21" t="s">
        <v>8</v>
      </c>
      <c r="C6" s="2"/>
    </row>
    <row r="7" spans="1:3">
      <c r="A7" s="17">
        <v>6</v>
      </c>
      <c r="B7" s="21" t="s">
        <v>9</v>
      </c>
      <c r="C7" s="2"/>
    </row>
    <row r="8" spans="1:3">
      <c r="A8" s="17">
        <v>7</v>
      </c>
      <c r="B8" s="21" t="s">
        <v>10</v>
      </c>
      <c r="C8" s="2"/>
    </row>
    <row r="9" spans="1:3">
      <c r="A9" s="17">
        <v>8</v>
      </c>
      <c r="B9" s="21" t="s">
        <v>11</v>
      </c>
      <c r="C9" s="2"/>
    </row>
    <row r="10" spans="1:3">
      <c r="A10" s="22">
        <v>9</v>
      </c>
      <c r="B10" s="23" t="s">
        <v>12</v>
      </c>
      <c r="C10" s="24" t="s">
        <v>13</v>
      </c>
    </row>
    <row r="11" spans="1:3">
      <c r="A11" s="22">
        <v>10</v>
      </c>
      <c r="B11" s="23" t="s">
        <v>14</v>
      </c>
      <c r="C11" s="25"/>
    </row>
    <row r="12" spans="1:14">
      <c r="A12" s="22">
        <v>11</v>
      </c>
      <c r="B12" s="23" t="s">
        <v>15</v>
      </c>
      <c r="C12" s="25"/>
      <c r="N12" s="7"/>
    </row>
    <row r="13" spans="1:3">
      <c r="A13" s="22">
        <v>12</v>
      </c>
      <c r="B13" s="23" t="s">
        <v>16</v>
      </c>
      <c r="C13" s="26"/>
    </row>
    <row r="14" spans="1:3">
      <c r="A14" s="17">
        <v>13</v>
      </c>
      <c r="B14" s="21" t="s">
        <v>17</v>
      </c>
      <c r="C14" s="2" t="s">
        <v>18</v>
      </c>
    </row>
    <row r="15" spans="1:3">
      <c r="A15" s="17">
        <v>14</v>
      </c>
      <c r="B15" s="21" t="s">
        <v>19</v>
      </c>
      <c r="C15" s="2"/>
    </row>
    <row r="16" spans="1:3">
      <c r="A16" s="17">
        <v>15</v>
      </c>
      <c r="B16" s="21" t="s">
        <v>20</v>
      </c>
      <c r="C16" s="2"/>
    </row>
    <row r="17" spans="1:3">
      <c r="A17" s="17">
        <v>16</v>
      </c>
      <c r="B17" s="21" t="s">
        <v>21</v>
      </c>
      <c r="C17" s="2"/>
    </row>
    <row r="18" spans="1:3">
      <c r="A18" s="17">
        <v>17</v>
      </c>
      <c r="B18" s="21" t="s">
        <v>22</v>
      </c>
      <c r="C18" s="2"/>
    </row>
    <row r="19" spans="1:3">
      <c r="A19" s="22">
        <v>18</v>
      </c>
      <c r="B19" s="23" t="s">
        <v>23</v>
      </c>
      <c r="C19" s="27" t="s">
        <v>24</v>
      </c>
    </row>
    <row r="20" spans="1:3">
      <c r="A20" s="22">
        <v>19</v>
      </c>
      <c r="B20" s="23" t="s">
        <v>25</v>
      </c>
      <c r="C20" s="27"/>
    </row>
    <row r="21" spans="1:3">
      <c r="A21" s="22">
        <v>20</v>
      </c>
      <c r="B21" s="23" t="s">
        <v>26</v>
      </c>
      <c r="C21" s="27"/>
    </row>
    <row r="22" spans="1:3">
      <c r="A22" s="22">
        <v>21</v>
      </c>
      <c r="B22" s="23" t="s">
        <v>27</v>
      </c>
      <c r="C22" s="27"/>
    </row>
    <row r="23" spans="1:3">
      <c r="A23" s="22">
        <v>22</v>
      </c>
      <c r="B23" s="23" t="s">
        <v>28</v>
      </c>
      <c r="C23" s="27"/>
    </row>
    <row r="24" spans="1:3">
      <c r="A24" s="22">
        <v>23</v>
      </c>
      <c r="B24" s="23" t="s">
        <v>29</v>
      </c>
      <c r="C24" s="27"/>
    </row>
    <row r="25" spans="1:3">
      <c r="A25" s="17">
        <v>24</v>
      </c>
      <c r="B25" s="21" t="s">
        <v>30</v>
      </c>
      <c r="C25" s="2" t="s">
        <v>31</v>
      </c>
    </row>
    <row r="26" spans="1:3">
      <c r="A26" s="17">
        <v>25</v>
      </c>
      <c r="B26" s="21" t="s">
        <v>32</v>
      </c>
      <c r="C26" s="2"/>
    </row>
    <row r="27" spans="1:3">
      <c r="A27" s="17">
        <v>26</v>
      </c>
      <c r="B27" s="21" t="s">
        <v>33</v>
      </c>
      <c r="C27" s="2"/>
    </row>
  </sheetData>
  <mergeCells count="5">
    <mergeCell ref="C2:C9"/>
    <mergeCell ref="C10:C13"/>
    <mergeCell ref="C14:C18"/>
    <mergeCell ref="C19:C24"/>
    <mergeCell ref="C25:C2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20" zoomScaleNormal="120" workbookViewId="0">
      <selection activeCell="A19" sqref="A19"/>
    </sheetView>
  </sheetViews>
  <sheetFormatPr defaultColWidth="9.9537037037037" defaultRowHeight="14.4"/>
  <cols>
    <col min="1" max="1" width="26.1018518518519" customWidth="1"/>
    <col min="2" max="2" width="4.43518518518519" style="16" customWidth="1"/>
    <col min="3" max="5" width="16.4074074074074" customWidth="1"/>
    <col min="6" max="6" width="13.1759259259259" customWidth="1"/>
    <col min="7" max="7" width="16.0092592592593" customWidth="1"/>
    <col min="9" max="9" width="11.2962962962963" customWidth="1"/>
  </cols>
  <sheetData>
    <row r="1" spans="1:11">
      <c r="A1" s="13" t="s">
        <v>34</v>
      </c>
      <c r="B1" s="13" t="s">
        <v>35</v>
      </c>
      <c r="C1" s="13" t="s">
        <v>36</v>
      </c>
      <c r="D1" s="13" t="s">
        <v>37</v>
      </c>
      <c r="E1" s="13" t="s">
        <v>38</v>
      </c>
      <c r="F1" s="13" t="s">
        <v>39</v>
      </c>
      <c r="G1" s="13" t="s">
        <v>40</v>
      </c>
      <c r="H1" s="13" t="s">
        <v>41</v>
      </c>
      <c r="I1" s="13" t="s">
        <v>42</v>
      </c>
      <c r="K1" s="7" t="s">
        <v>3</v>
      </c>
    </row>
    <row r="2" spans="1:11">
      <c r="A2" s="5" t="s">
        <v>43</v>
      </c>
      <c r="B2" s="17" t="s">
        <v>44</v>
      </c>
      <c r="C2" s="11">
        <v>10000000</v>
      </c>
      <c r="D2" s="11">
        <v>3500000</v>
      </c>
      <c r="E2" s="11">
        <v>11500000</v>
      </c>
      <c r="F2" s="11">
        <f>SUM(C2,D2,E2)</f>
        <v>25000000</v>
      </c>
      <c r="G2" s="11">
        <f>AVERAGE(C2,D2,E2)</f>
        <v>8333333.33333333</v>
      </c>
      <c r="H2" s="5" t="str">
        <f>IF(F2&gt;30000000,"LULUS","GAGAL")</f>
        <v>GAGAL</v>
      </c>
      <c r="I2" s="5">
        <f>RANK(F2,$F$2:$F$6,0)</f>
        <v>4</v>
      </c>
      <c r="K2" s="7" t="s">
        <v>5</v>
      </c>
    </row>
    <row r="3" spans="1:11">
      <c r="A3" s="5" t="s">
        <v>45</v>
      </c>
      <c r="B3" s="17" t="s">
        <v>44</v>
      </c>
      <c r="C3" s="11">
        <v>12000000</v>
      </c>
      <c r="D3" s="11">
        <v>9000000</v>
      </c>
      <c r="E3" s="11">
        <v>12000000</v>
      </c>
      <c r="F3" s="11">
        <f>SUM(C3:E3)</f>
        <v>33000000</v>
      </c>
      <c r="G3" s="11">
        <f>AVERAGE(C3,D3,E3)</f>
        <v>11000000</v>
      </c>
      <c r="H3" s="5" t="str">
        <f>IF(F3&gt;30000000,"LULUS","GAGAL")</f>
        <v>LULUS</v>
      </c>
      <c r="I3" s="5">
        <f>RANK(F3,$F$2:$F$6,0)</f>
        <v>2</v>
      </c>
      <c r="K3" s="7" t="s">
        <v>6</v>
      </c>
    </row>
    <row r="4" spans="1:11">
      <c r="A4" s="5" t="s">
        <v>46</v>
      </c>
      <c r="B4" s="17" t="s">
        <v>47</v>
      </c>
      <c r="C4" s="11">
        <v>5000000</v>
      </c>
      <c r="D4" s="11">
        <v>10000000</v>
      </c>
      <c r="E4" s="11">
        <v>8000000</v>
      </c>
      <c r="F4" s="11">
        <f>SUM(C4,D4,E4)</f>
        <v>23000000</v>
      </c>
      <c r="G4" s="11">
        <f>AVERAGE(C4,D4,E4)</f>
        <v>7666666.66666667</v>
      </c>
      <c r="H4" s="5" t="str">
        <f>IF(F4&gt;30000000,"LULUS","GAGAL")</f>
        <v>GAGAL</v>
      </c>
      <c r="I4" s="5">
        <f>RANK(F4,$F$2:$F$6,0)</f>
        <v>5</v>
      </c>
      <c r="K4" s="7" t="s">
        <v>7</v>
      </c>
    </row>
    <row r="5" spans="1:11">
      <c r="A5" s="5" t="s">
        <v>48</v>
      </c>
      <c r="B5" s="17" t="s">
        <v>47</v>
      </c>
      <c r="C5" s="11">
        <v>7500000</v>
      </c>
      <c r="D5" s="11">
        <v>12000000</v>
      </c>
      <c r="E5" s="11">
        <v>9500000</v>
      </c>
      <c r="F5" s="11">
        <f>SUM(C5,D5,E5)</f>
        <v>29000000</v>
      </c>
      <c r="G5" s="11">
        <f>AVERAGE(C5,D5,E5)</f>
        <v>9666666.66666667</v>
      </c>
      <c r="H5" s="5" t="str">
        <f>IF(F5&gt;30000000,"LULUS","GAGAL")</f>
        <v>GAGAL</v>
      </c>
      <c r="I5" s="5">
        <f>RANK(F5,$F$2:$F$6,0)</f>
        <v>3</v>
      </c>
      <c r="K5" s="7" t="s">
        <v>8</v>
      </c>
    </row>
    <row r="6" spans="1:11">
      <c r="A6" s="5" t="s">
        <v>49</v>
      </c>
      <c r="B6" s="17" t="s">
        <v>44</v>
      </c>
      <c r="C6" s="11">
        <v>11000000</v>
      </c>
      <c r="D6" s="11">
        <v>13250000</v>
      </c>
      <c r="E6" s="11">
        <v>15000000</v>
      </c>
      <c r="F6" s="11">
        <f>SUM(C6,D6,E6)</f>
        <v>39250000</v>
      </c>
      <c r="G6" s="11">
        <f>AVERAGE(C6,D6,E6)</f>
        <v>13083333.3333333</v>
      </c>
      <c r="H6" s="5" t="str">
        <f>IF(F6&gt;30000000,"LULUS","GAGAL")</f>
        <v>LULUS</v>
      </c>
      <c r="I6" s="5">
        <f>RANK(F6,$F$2:$F$6,0)</f>
        <v>1</v>
      </c>
      <c r="K6" s="7" t="s">
        <v>9</v>
      </c>
    </row>
    <row r="7" spans="11:11">
      <c r="K7" s="7" t="s">
        <v>10</v>
      </c>
    </row>
    <row r="8" spans="11:11">
      <c r="K8" s="7" t="s">
        <v>11</v>
      </c>
    </row>
    <row r="9" spans="1:11">
      <c r="A9" t="s">
        <v>50</v>
      </c>
      <c r="C9">
        <f>COUNT(F2:F6)</f>
        <v>5</v>
      </c>
      <c r="K9" s="7" t="s">
        <v>51</v>
      </c>
    </row>
    <row r="10" spans="1:3">
      <c r="A10" t="s">
        <v>52</v>
      </c>
      <c r="C10" s="18">
        <f>MAX(F2:F6)</f>
        <v>39250000</v>
      </c>
    </row>
    <row r="11" spans="1:3">
      <c r="A11" t="s">
        <v>53</v>
      </c>
      <c r="C11" s="18">
        <f>MIN(F2:F6)</f>
        <v>23000000</v>
      </c>
    </row>
    <row r="12" spans="1:3">
      <c r="A12" t="s">
        <v>54</v>
      </c>
      <c r="C12" s="19">
        <f>SUMIF(B2:B6,"L",F2:F6)</f>
        <v>97250000</v>
      </c>
    </row>
    <row r="13" spans="1:3">
      <c r="A13" t="s">
        <v>55</v>
      </c>
      <c r="C13" s="19">
        <f>SUMIF(B2:B6,"P",F2:F6)</f>
        <v>52000000</v>
      </c>
    </row>
    <row r="14" spans="1:3">
      <c r="A14" t="s">
        <v>56</v>
      </c>
      <c r="C14">
        <f>COUNTIF(H2:H6,"LULUS")</f>
        <v>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145" zoomScaleNormal="145" workbookViewId="0">
      <selection activeCell="C6" sqref="C6"/>
    </sheetView>
  </sheetViews>
  <sheetFormatPr defaultColWidth="9.9537037037037" defaultRowHeight="14.4" outlineLevelRow="4" outlineLevelCol="5"/>
  <cols>
    <col min="2" max="2" width="14.7962962962963" customWidth="1"/>
    <col min="4" max="4" width="18.1574074074074" customWidth="1"/>
  </cols>
  <sheetData>
    <row r="1" spans="1:6">
      <c r="A1" s="14" t="s">
        <v>57</v>
      </c>
      <c r="B1" s="14"/>
      <c r="C1" s="15" t="s">
        <v>58</v>
      </c>
      <c r="D1" s="15"/>
      <c r="F1" s="7" t="s">
        <v>12</v>
      </c>
    </row>
    <row r="2" spans="1:6">
      <c r="A2" s="14" t="s">
        <v>59</v>
      </c>
      <c r="B2" s="14"/>
      <c r="C2" s="5" t="str">
        <f>TRIM(C1)</f>
        <v>NaMa KEPala SekOLAH</v>
      </c>
      <c r="D2" s="5"/>
      <c r="F2" s="7" t="s">
        <v>14</v>
      </c>
    </row>
    <row r="3" spans="1:6">
      <c r="A3" s="14" t="s">
        <v>60</v>
      </c>
      <c r="B3" s="14"/>
      <c r="C3" s="5" t="str">
        <f>LOWER(C2)</f>
        <v>nama kepala sekolah</v>
      </c>
      <c r="D3" s="5"/>
      <c r="F3" s="7" t="s">
        <v>15</v>
      </c>
    </row>
    <row r="4" spans="1:6">
      <c r="A4" s="14" t="s">
        <v>61</v>
      </c>
      <c r="B4" s="14"/>
      <c r="C4" s="5" t="str">
        <f>UPPER(C2)</f>
        <v>NAMA KEPALA SEKOLAH</v>
      </c>
      <c r="D4" s="5"/>
      <c r="F4" s="7" t="s">
        <v>16</v>
      </c>
    </row>
    <row r="5" spans="1:4">
      <c r="A5" s="14" t="s">
        <v>62</v>
      </c>
      <c r="B5" s="14"/>
      <c r="C5" s="5" t="str">
        <f>PROPER(C2)</f>
        <v>Nama Kepala Sekolah</v>
      </c>
      <c r="D5" s="5"/>
    </row>
  </sheetData>
  <mergeCells count="10">
    <mergeCell ref="A1:B1"/>
    <mergeCell ref="C1:D1"/>
    <mergeCell ref="A2:B2"/>
    <mergeCell ref="C2:D2"/>
    <mergeCell ref="A3:B3"/>
    <mergeCell ref="C3:D3"/>
    <mergeCell ref="A4:B4"/>
    <mergeCell ref="C4:D4"/>
    <mergeCell ref="A5:B5"/>
    <mergeCell ref="C5:D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zoomScale="130" zoomScaleNormal="130" workbookViewId="0">
      <selection activeCell="E10" sqref="E10"/>
    </sheetView>
  </sheetViews>
  <sheetFormatPr defaultColWidth="9.9537037037037" defaultRowHeight="14.4" outlineLevelCol="6"/>
  <cols>
    <col min="1" max="1" width="16.4074074074074" customWidth="1"/>
    <col min="2" max="2" width="19.5" customWidth="1"/>
    <col min="3" max="5" width="18.5648148148148" customWidth="1"/>
    <col min="7" max="7" width="11.5648148148148" customWidth="1"/>
  </cols>
  <sheetData>
    <row r="1" spans="1:7">
      <c r="A1" s="13" t="s">
        <v>63</v>
      </c>
      <c r="B1" s="13" t="s">
        <v>64</v>
      </c>
      <c r="C1" s="13" t="s">
        <v>65</v>
      </c>
      <c r="D1" s="13" t="s">
        <v>66</v>
      </c>
      <c r="E1" s="13" t="s">
        <v>67</v>
      </c>
      <c r="G1" s="7" t="s">
        <v>17</v>
      </c>
    </row>
    <row r="2" spans="1:7">
      <c r="A2" s="5" t="s">
        <v>68</v>
      </c>
      <c r="B2" s="5" t="s">
        <v>69</v>
      </c>
      <c r="C2" s="5">
        <v>1990</v>
      </c>
      <c r="D2" s="5" t="str">
        <f>CONCATENATE(C2,"-",A2)</f>
        <v>1990-HR</v>
      </c>
      <c r="E2" s="5">
        <f>LEN(B2)</f>
        <v>5</v>
      </c>
      <c r="G2" s="7" t="s">
        <v>19</v>
      </c>
    </row>
    <row r="3" spans="1:7">
      <c r="A3" s="5" t="s">
        <v>70</v>
      </c>
      <c r="B3" s="5" t="s">
        <v>71</v>
      </c>
      <c r="C3" s="5">
        <v>1994</v>
      </c>
      <c r="D3" s="5" t="str">
        <f>CONCATENATE(C3,"-",A3)</f>
        <v>1994-Finance</v>
      </c>
      <c r="E3" s="5">
        <f>LEN(B3)</f>
        <v>5</v>
      </c>
      <c r="G3" s="7" t="s">
        <v>20</v>
      </c>
    </row>
    <row r="4" spans="1:7">
      <c r="A4" s="5" t="s">
        <v>72</v>
      </c>
      <c r="B4" s="5" t="s">
        <v>73</v>
      </c>
      <c r="C4" s="5">
        <v>1989</v>
      </c>
      <c r="D4" s="5" t="str">
        <f>CONCATENATE(C4,"-",A4)</f>
        <v>1989-Sales</v>
      </c>
      <c r="E4" s="5">
        <f>LEN(B4)</f>
        <v>8</v>
      </c>
      <c r="G4" s="7" t="s">
        <v>21</v>
      </c>
    </row>
    <row r="5" spans="1:7">
      <c r="A5" s="5" t="s">
        <v>68</v>
      </c>
      <c r="B5" s="5" t="s">
        <v>74</v>
      </c>
      <c r="C5" s="5">
        <v>1997</v>
      </c>
      <c r="D5" s="5" t="str">
        <f>CONCATENATE(C5,"-",A5)</f>
        <v>1997-HR</v>
      </c>
      <c r="E5" s="5">
        <f>LEN(B5)</f>
        <v>7</v>
      </c>
      <c r="G5" s="7" t="s">
        <v>22</v>
      </c>
    </row>
    <row r="9" spans="1:5">
      <c r="A9" s="13" t="s">
        <v>64</v>
      </c>
      <c r="B9" s="13" t="s">
        <v>75</v>
      </c>
      <c r="C9" s="13" t="s">
        <v>76</v>
      </c>
      <c r="D9" s="13" t="s">
        <v>77</v>
      </c>
      <c r="E9" s="13" t="s">
        <v>78</v>
      </c>
    </row>
    <row r="10" spans="1:5">
      <c r="A10" s="5" t="s">
        <v>69</v>
      </c>
      <c r="B10" s="28" t="s">
        <v>79</v>
      </c>
      <c r="C10" s="5" t="str">
        <f>LEFT(B10,3)</f>
        <v>123</v>
      </c>
      <c r="D10" s="5" t="str">
        <f>MID(B10,4,7)</f>
        <v>4560101</v>
      </c>
      <c r="E10" s="5" t="str">
        <f>RIGHT(B10,2)</f>
        <v>01</v>
      </c>
    </row>
    <row r="11" spans="1:5">
      <c r="A11" s="5" t="s">
        <v>71</v>
      </c>
      <c r="B11" s="28" t="s">
        <v>80</v>
      </c>
      <c r="C11" s="5" t="str">
        <f>LEFT(B11,3)</f>
        <v>288</v>
      </c>
      <c r="D11" s="5" t="str">
        <f>MID(B11,4,7)</f>
        <v>5670208</v>
      </c>
      <c r="E11" s="5" t="str">
        <f>RIGHT(B11,2)</f>
        <v>02</v>
      </c>
    </row>
    <row r="12" spans="1:5">
      <c r="A12" s="5" t="s">
        <v>81</v>
      </c>
      <c r="B12" s="28" t="s">
        <v>82</v>
      </c>
      <c r="C12" s="5" t="str">
        <f>LEFT(B12,3)</f>
        <v>139</v>
      </c>
      <c r="D12" s="5" t="str">
        <f>MID(B12,4,7)</f>
        <v>8780204</v>
      </c>
      <c r="E12" s="5" t="str">
        <f>RIGHT(B12,2)</f>
        <v>03</v>
      </c>
    </row>
    <row r="13" spans="1:5">
      <c r="A13" s="5" t="s">
        <v>74</v>
      </c>
      <c r="B13" s="28" t="s">
        <v>83</v>
      </c>
      <c r="C13" s="5" t="str">
        <f>LEFT(B13,3)</f>
        <v>456</v>
      </c>
      <c r="D13" s="5" t="str">
        <f>MID(B13,4,7)</f>
        <v>1231912</v>
      </c>
      <c r="E13" s="5" t="str">
        <f>RIGHT(B13,2)</f>
        <v>04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zoomScale="130" zoomScaleNormal="130" workbookViewId="0">
      <selection activeCell="K2" sqref="K2"/>
    </sheetView>
  </sheetViews>
  <sheetFormatPr defaultColWidth="9.9537037037037" defaultRowHeight="14.4"/>
  <cols>
    <col min="1" max="1" width="13.8518518518519" customWidth="1"/>
    <col min="2" max="2" width="9.41666666666667" customWidth="1"/>
    <col min="3" max="5" width="12.2407407407407" customWidth="1"/>
    <col min="6" max="6" width="6.4537037037037" customWidth="1"/>
    <col min="7" max="7" width="15.4722222222222" customWidth="1"/>
    <col min="8" max="8" width="15.8703703703704" customWidth="1"/>
    <col min="9" max="11" width="12.3796296296296" customWidth="1"/>
  </cols>
  <sheetData>
    <row r="1" ht="28.8" spans="1:11">
      <c r="A1" s="1" t="s">
        <v>84</v>
      </c>
      <c r="B1" s="1" t="s">
        <v>85</v>
      </c>
      <c r="C1" s="8" t="s">
        <v>86</v>
      </c>
      <c r="D1" s="8" t="s">
        <v>87</v>
      </c>
      <c r="E1" s="8" t="s">
        <v>88</v>
      </c>
      <c r="G1" s="1" t="s">
        <v>89</v>
      </c>
      <c r="H1" s="8" t="s">
        <v>90</v>
      </c>
      <c r="I1" s="8" t="s">
        <v>86</v>
      </c>
      <c r="J1" s="8" t="s">
        <v>87</v>
      </c>
      <c r="K1" s="8" t="s">
        <v>88</v>
      </c>
    </row>
    <row r="2" spans="1:13">
      <c r="A2" s="5" t="s">
        <v>91</v>
      </c>
      <c r="B2" s="5">
        <v>57.26</v>
      </c>
      <c r="C2" s="9">
        <f>ROUNDDOWN(B2,0)</f>
        <v>57</v>
      </c>
      <c r="D2" s="9">
        <f>ROUNDUP(B2,0)</f>
        <v>58</v>
      </c>
      <c r="E2" s="9">
        <f>ROUND(B2,0)</f>
        <v>57</v>
      </c>
      <c r="G2" s="5" t="s">
        <v>92</v>
      </c>
      <c r="H2" s="9">
        <v>1150</v>
      </c>
      <c r="I2" s="11">
        <f>FLOOR(H2,100)</f>
        <v>1100</v>
      </c>
      <c r="J2" s="12">
        <f>CEILING(H2,100)</f>
        <v>1200</v>
      </c>
      <c r="K2" s="12">
        <f>MROUND(H2,100)</f>
        <v>1200</v>
      </c>
      <c r="M2" s="7" t="s">
        <v>23</v>
      </c>
    </row>
    <row r="3" spans="1:13">
      <c r="A3" s="5" t="s">
        <v>93</v>
      </c>
      <c r="B3" s="5">
        <v>84.15</v>
      </c>
      <c r="C3" s="9">
        <f t="shared" ref="C3:C11" si="0">ROUNDDOWN(B3,0)</f>
        <v>84</v>
      </c>
      <c r="D3" s="9">
        <f t="shared" ref="D3:D11" si="1">ROUNDUP(B3,0)</f>
        <v>85</v>
      </c>
      <c r="E3" s="9">
        <f t="shared" ref="E3:E11" si="2">ROUND(B3,0)</f>
        <v>84</v>
      </c>
      <c r="G3" s="5" t="s">
        <v>94</v>
      </c>
      <c r="H3" s="9">
        <v>560</v>
      </c>
      <c r="I3" s="11">
        <f>FLOOR(H3,100)</f>
        <v>500</v>
      </c>
      <c r="J3" s="12">
        <f>CEILING(H3,100)</f>
        <v>600</v>
      </c>
      <c r="K3" s="12">
        <f>MROUND(H3,5)</f>
        <v>560</v>
      </c>
      <c r="M3" s="7" t="s">
        <v>25</v>
      </c>
    </row>
    <row r="4" spans="1:13">
      <c r="A4" s="5" t="s">
        <v>95</v>
      </c>
      <c r="B4" s="5">
        <v>75.89</v>
      </c>
      <c r="C4" s="9">
        <f t="shared" si="0"/>
        <v>75</v>
      </c>
      <c r="D4" s="9">
        <f t="shared" si="1"/>
        <v>76</v>
      </c>
      <c r="E4" s="9">
        <f t="shared" si="2"/>
        <v>76</v>
      </c>
      <c r="G4" s="5" t="s">
        <v>96</v>
      </c>
      <c r="H4" s="9">
        <v>86</v>
      </c>
      <c r="I4" s="11">
        <f>FLOOR(H4,100)</f>
        <v>0</v>
      </c>
      <c r="J4" s="12">
        <f>CEILING(H4,100)</f>
        <v>100</v>
      </c>
      <c r="K4" s="12">
        <f>MROUND(H4,5)</f>
        <v>85</v>
      </c>
      <c r="M4" s="7" t="s">
        <v>26</v>
      </c>
    </row>
    <row r="5" spans="1:13">
      <c r="A5" s="5" t="s">
        <v>97</v>
      </c>
      <c r="B5" s="5">
        <v>91.29</v>
      </c>
      <c r="C5" s="9">
        <f t="shared" si="0"/>
        <v>91</v>
      </c>
      <c r="D5" s="9">
        <f t="shared" si="1"/>
        <v>92</v>
      </c>
      <c r="E5" s="9">
        <f t="shared" si="2"/>
        <v>91</v>
      </c>
      <c r="G5" s="5" t="s">
        <v>98</v>
      </c>
      <c r="H5" s="9">
        <v>125</v>
      </c>
      <c r="I5" s="11">
        <f>FLOOR(H5,100)</f>
        <v>100</v>
      </c>
      <c r="J5" s="12">
        <f>CEILING(H5,100)</f>
        <v>200</v>
      </c>
      <c r="K5" s="12">
        <f>MROUND(H5,5)</f>
        <v>125</v>
      </c>
      <c r="M5" s="7" t="s">
        <v>27</v>
      </c>
    </row>
    <row r="6" spans="1:13">
      <c r="A6" s="5" t="s">
        <v>99</v>
      </c>
      <c r="B6" s="5">
        <v>64.49</v>
      </c>
      <c r="C6" s="9">
        <f t="shared" si="0"/>
        <v>64</v>
      </c>
      <c r="D6" s="9">
        <f t="shared" si="1"/>
        <v>65</v>
      </c>
      <c r="E6" s="9">
        <f t="shared" si="2"/>
        <v>64</v>
      </c>
      <c r="G6" s="5" t="s">
        <v>100</v>
      </c>
      <c r="H6" s="9">
        <v>968</v>
      </c>
      <c r="I6" s="11">
        <f>FLOOR(H6,100)</f>
        <v>900</v>
      </c>
      <c r="J6" s="12">
        <f>CEILING(H6,100)</f>
        <v>1000</v>
      </c>
      <c r="K6" s="12">
        <f>MROUND(H6,5)</f>
        <v>970</v>
      </c>
      <c r="M6" s="7" t="s">
        <v>28</v>
      </c>
    </row>
    <row r="7" spans="1:13">
      <c r="A7" s="5" t="s">
        <v>101</v>
      </c>
      <c r="B7" s="5">
        <v>59.55</v>
      </c>
      <c r="C7" s="9">
        <f t="shared" si="0"/>
        <v>59</v>
      </c>
      <c r="D7" s="9">
        <f t="shared" si="1"/>
        <v>60</v>
      </c>
      <c r="E7" s="9">
        <f t="shared" si="2"/>
        <v>60</v>
      </c>
      <c r="H7" s="10"/>
      <c r="M7" s="7" t="s">
        <v>29</v>
      </c>
    </row>
    <row r="8" spans="1:8">
      <c r="A8" s="5" t="s">
        <v>102</v>
      </c>
      <c r="B8" s="5">
        <v>67.42</v>
      </c>
      <c r="C8" s="9">
        <f t="shared" si="0"/>
        <v>67</v>
      </c>
      <c r="D8" s="9">
        <f t="shared" si="1"/>
        <v>68</v>
      </c>
      <c r="E8" s="9">
        <f t="shared" si="2"/>
        <v>67</v>
      </c>
      <c r="H8" s="10"/>
    </row>
    <row r="9" spans="1:8">
      <c r="A9" s="5" t="s">
        <v>103</v>
      </c>
      <c r="B9" s="5">
        <v>98.05</v>
      </c>
      <c r="C9" s="9">
        <f t="shared" si="0"/>
        <v>98</v>
      </c>
      <c r="D9" s="9">
        <f t="shared" si="1"/>
        <v>99</v>
      </c>
      <c r="E9" s="9">
        <f t="shared" si="2"/>
        <v>98</v>
      </c>
      <c r="H9" s="10"/>
    </row>
    <row r="10" spans="1:8">
      <c r="A10" s="5" t="s">
        <v>104</v>
      </c>
      <c r="B10" s="5">
        <v>63.45</v>
      </c>
      <c r="C10" s="9">
        <f t="shared" si="0"/>
        <v>63</v>
      </c>
      <c r="D10" s="9">
        <f t="shared" si="1"/>
        <v>64</v>
      </c>
      <c r="E10" s="9">
        <f t="shared" si="2"/>
        <v>63</v>
      </c>
      <c r="H10" s="10"/>
    </row>
    <row r="11" spans="1:8">
      <c r="A11" s="5" t="s">
        <v>81</v>
      </c>
      <c r="B11" s="5">
        <v>79.13</v>
      </c>
      <c r="C11" s="9">
        <f t="shared" si="0"/>
        <v>79</v>
      </c>
      <c r="D11" s="9">
        <f t="shared" si="1"/>
        <v>80</v>
      </c>
      <c r="E11" s="9">
        <f t="shared" si="2"/>
        <v>79</v>
      </c>
      <c r="H11" s="10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zoomScale="115" zoomScaleNormal="115" workbookViewId="0">
      <selection activeCell="E11" sqref="E11"/>
    </sheetView>
  </sheetViews>
  <sheetFormatPr defaultColWidth="9.9537037037037" defaultRowHeight="14.4" outlineLevelCol="7"/>
  <cols>
    <col min="1" max="1" width="18.6944444444444" customWidth="1"/>
    <col min="2" max="2" width="14.9259259259259" customWidth="1"/>
    <col min="3" max="3" width="15.3333333333333" customWidth="1"/>
    <col min="4" max="4" width="17.4814814814815" customWidth="1"/>
    <col min="5" max="5" width="16.2777777777778" customWidth="1"/>
  </cols>
  <sheetData>
    <row r="1" spans="1:5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</row>
    <row r="2" spans="1:8">
      <c r="A2" s="6">
        <v>44261</v>
      </c>
      <c r="B2" s="2">
        <v>106</v>
      </c>
      <c r="C2" s="5" t="str">
        <f>VLOOKUP(B2,'Data Referensi'!$A$2:$D$11,2,FALSE)</f>
        <v>Fiona</v>
      </c>
      <c r="D2" s="5" t="str">
        <f>VLOOKUP(B2,'Data Referensi'!$A$2:$D$11,4,FALSE)</f>
        <v>Palembang</v>
      </c>
      <c r="E2" s="5" t="str">
        <f>HLOOKUP(D2,'Data Referensi'!$B$14:$E$15,2,FALSE)</f>
        <v>2 Hari</v>
      </c>
      <c r="H2" s="7" t="s">
        <v>110</v>
      </c>
    </row>
    <row r="3" spans="1:8">
      <c r="A3" s="6">
        <v>44257</v>
      </c>
      <c r="B3" s="2">
        <v>102</v>
      </c>
      <c r="C3" s="5" t="str">
        <f>VLOOKUP(B3,'Data Referensi'!$A$2:$D$11,2,FALSE)</f>
        <v>Budi</v>
      </c>
      <c r="D3" s="5" t="str">
        <f>VLOOKUP(B3,'Data Referensi'!$A$2:$D$11,4,FALSE)</f>
        <v>Jakarta</v>
      </c>
      <c r="E3" s="5" t="str">
        <f>HLOOKUP(D3,'Data Referensi'!$B$14:$E$15,2,FALSE)</f>
        <v>1 Hari</v>
      </c>
      <c r="H3" s="7" t="s">
        <v>111</v>
      </c>
    </row>
    <row r="4" spans="1:8">
      <c r="A4" s="6">
        <v>44259</v>
      </c>
      <c r="B4" s="2">
        <v>104</v>
      </c>
      <c r="C4" s="5" t="str">
        <f>VLOOKUP(B4,'Data Referensi'!$A$2:$D$11,2,FALSE)</f>
        <v>Dewi</v>
      </c>
      <c r="D4" s="5" t="str">
        <f>VLOOKUP(B4,'Data Referensi'!$A$2:$D$11,4,FALSE)</f>
        <v>Surabaya</v>
      </c>
      <c r="E4" s="5" t="str">
        <f>HLOOKUP(D4,'Data Referensi'!$B$14:$E$15,2,FALSE)</f>
        <v>3 Hari</v>
      </c>
      <c r="H4" s="7" t="s">
        <v>112</v>
      </c>
    </row>
    <row r="5" spans="1:5">
      <c r="A5" s="6">
        <v>44260</v>
      </c>
      <c r="B5" s="2">
        <v>105</v>
      </c>
      <c r="C5" s="5" t="str">
        <f>VLOOKUP(B5,'Data Referensi'!$A$2:$D$11,2,FALSE)</f>
        <v>Eko</v>
      </c>
      <c r="D5" s="5" t="str">
        <f>VLOOKUP(B5,'Data Referensi'!$A$2:$D$11,4,FALSE)</f>
        <v>Jakarta</v>
      </c>
      <c r="E5" s="5" t="str">
        <f>HLOOKUP(D5,'Data Referensi'!$B$14:$E$15,2,FALSE)</f>
        <v>1 Hari</v>
      </c>
    </row>
    <row r="6" spans="1:5">
      <c r="A6" s="6">
        <v>44265</v>
      </c>
      <c r="B6" s="2">
        <v>110</v>
      </c>
      <c r="C6" s="5" t="str">
        <f>VLOOKUP(B6,'Data Referensi'!$A$2:$D$11,2,FALSE)</f>
        <v>Juned</v>
      </c>
      <c r="D6" s="5" t="str">
        <f>VLOOKUP(B6,'Data Referensi'!$A$2:$D$11,4,FALSE)</f>
        <v>Bandung</v>
      </c>
      <c r="E6" s="5" t="str">
        <f>HLOOKUP(D6,'Data Referensi'!$B$14:$E$15,2,FALSE)</f>
        <v>2 Hari</v>
      </c>
    </row>
    <row r="7" spans="1:5">
      <c r="A7" s="6">
        <v>44258</v>
      </c>
      <c r="B7" s="2">
        <v>103</v>
      </c>
      <c r="C7" s="5" t="str">
        <f>VLOOKUP(B7,'Data Referensi'!$A$2:$D$11,2,FALSE)</f>
        <v>Clara</v>
      </c>
      <c r="D7" s="5" t="str">
        <f>VLOOKUP(B7,'Data Referensi'!$A$2:$D$11,4,FALSE)</f>
        <v>Palembang</v>
      </c>
      <c r="E7" s="5" t="str">
        <f>HLOOKUP(D7,'Data Referensi'!$B$14:$E$15,2,FALSE)</f>
        <v>2 Hari</v>
      </c>
    </row>
    <row r="8" spans="1:5">
      <c r="A8" s="6">
        <v>44263</v>
      </c>
      <c r="B8" s="2">
        <v>108</v>
      </c>
      <c r="C8" s="5" t="str">
        <f>VLOOKUP(B8,'Data Referensi'!$A$2:$D$11,2,FALSE)</f>
        <v>Hesti</v>
      </c>
      <c r="D8" s="5" t="str">
        <f>VLOOKUP(B8,'Data Referensi'!$A$2:$D$11,4,FALSE)</f>
        <v>Bandung</v>
      </c>
      <c r="E8" s="5" t="str">
        <f>HLOOKUP(D8,'Data Referensi'!$B$14:$E$15,2,FALSE)</f>
        <v>2 Hari</v>
      </c>
    </row>
    <row r="9" spans="1:5">
      <c r="A9" s="6">
        <v>44264</v>
      </c>
      <c r="B9" s="2">
        <v>109</v>
      </c>
      <c r="C9" s="5" t="str">
        <f>VLOOKUP(B9,'Data Referensi'!$A$2:$D$11,2,FALSE)</f>
        <v>Igna</v>
      </c>
      <c r="D9" s="5" t="str">
        <f>VLOOKUP(B9,'Data Referensi'!$A$2:$D$11,4,FALSE)</f>
        <v>Jakarta</v>
      </c>
      <c r="E9" s="5" t="str">
        <f>HLOOKUP(D9,'Data Referensi'!$B$14:$E$15,2,FALSE)</f>
        <v>1 Hari</v>
      </c>
    </row>
    <row r="10" spans="1:5">
      <c r="A10" s="6">
        <v>44256</v>
      </c>
      <c r="B10" s="2">
        <v>101</v>
      </c>
      <c r="C10" s="5" t="str">
        <f>VLOOKUP(B10,'Data Referensi'!$A$2:$D$11,2,FALSE)</f>
        <v>Andi</v>
      </c>
      <c r="D10" s="5" t="str">
        <f>VLOOKUP(B10,'Data Referensi'!$A$2:$D$11,4,FALSE)</f>
        <v>Bandung</v>
      </c>
      <c r="E10" s="5" t="str">
        <f>HLOOKUP(D10,'Data Referensi'!$B$14:$E$15,2,FALSE)</f>
        <v>2 Hari</v>
      </c>
    </row>
    <row r="11" spans="1:5">
      <c r="A11" s="6">
        <v>44262</v>
      </c>
      <c r="B11" s="2">
        <v>112</v>
      </c>
      <c r="C11" s="5" t="str">
        <f>IFERROR(VLOOKUP(B11,'Data Referensi'!$A$2:$D$11,2,FALSE),"")</f>
        <v/>
      </c>
      <c r="D11" s="5" t="str">
        <f>IFERROR(VLOOKUP(C11,'Data Referensi'!$A$2:$D$11,2,FALSE),"")</f>
        <v/>
      </c>
      <c r="E11" s="5" t="str">
        <f>IFERROR(VLOOKUP(D11,'Data Referensi'!$A$2:$D$11,2,FALSE),"")</f>
        <v/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zoomScale="145" zoomScaleNormal="145" workbookViewId="0">
      <selection activeCell="A15" sqref="A15"/>
    </sheetView>
  </sheetViews>
  <sheetFormatPr defaultColWidth="9.9537037037037" defaultRowHeight="14.4" outlineLevelCol="4"/>
  <cols>
    <col min="1" max="1" width="16.2777777777778" customWidth="1"/>
    <col min="2" max="5" width="15.6018518518519" customWidth="1"/>
  </cols>
  <sheetData>
    <row r="1" spans="1:4">
      <c r="A1" s="1" t="s">
        <v>106</v>
      </c>
      <c r="B1" s="1" t="s">
        <v>107</v>
      </c>
      <c r="C1" s="1" t="s">
        <v>113</v>
      </c>
      <c r="D1" s="1" t="s">
        <v>108</v>
      </c>
    </row>
    <row r="2" spans="1:4">
      <c r="A2" s="2">
        <v>101</v>
      </c>
      <c r="B2" s="3" t="s">
        <v>91</v>
      </c>
      <c r="C2" s="3" t="s">
        <v>114</v>
      </c>
      <c r="D2" s="3" t="s">
        <v>115</v>
      </c>
    </row>
    <row r="3" spans="1:4">
      <c r="A3" s="2">
        <v>102</v>
      </c>
      <c r="B3" s="3" t="s">
        <v>116</v>
      </c>
      <c r="C3" s="3" t="s">
        <v>114</v>
      </c>
      <c r="D3" s="3" t="s">
        <v>117</v>
      </c>
    </row>
    <row r="4" spans="1:4">
      <c r="A4" s="2">
        <v>103</v>
      </c>
      <c r="B4" s="3" t="s">
        <v>95</v>
      </c>
      <c r="C4" s="3" t="s">
        <v>118</v>
      </c>
      <c r="D4" s="3" t="s">
        <v>119</v>
      </c>
    </row>
    <row r="5" spans="1:4">
      <c r="A5" s="2">
        <v>104</v>
      </c>
      <c r="B5" s="3" t="s">
        <v>97</v>
      </c>
      <c r="C5" s="3" t="s">
        <v>118</v>
      </c>
      <c r="D5" s="3" t="s">
        <v>120</v>
      </c>
    </row>
    <row r="6" spans="1:4">
      <c r="A6" s="2">
        <v>105</v>
      </c>
      <c r="B6" s="3" t="s">
        <v>99</v>
      </c>
      <c r="C6" s="3" t="s">
        <v>114</v>
      </c>
      <c r="D6" s="3" t="s">
        <v>117</v>
      </c>
    </row>
    <row r="7" spans="1:4">
      <c r="A7" s="2">
        <v>106</v>
      </c>
      <c r="B7" s="3" t="s">
        <v>101</v>
      </c>
      <c r="C7" s="3" t="s">
        <v>118</v>
      </c>
      <c r="D7" s="3" t="s">
        <v>119</v>
      </c>
    </row>
    <row r="8" spans="1:4">
      <c r="A8" s="2">
        <v>107</v>
      </c>
      <c r="B8" s="3" t="s">
        <v>121</v>
      </c>
      <c r="C8" s="3" t="s">
        <v>118</v>
      </c>
      <c r="D8" s="3" t="s">
        <v>120</v>
      </c>
    </row>
    <row r="9" spans="1:4">
      <c r="A9" s="2">
        <v>108</v>
      </c>
      <c r="B9" s="3" t="s">
        <v>103</v>
      </c>
      <c r="C9" s="3" t="s">
        <v>118</v>
      </c>
      <c r="D9" s="3" t="s">
        <v>115</v>
      </c>
    </row>
    <row r="10" spans="1:4">
      <c r="A10" s="2">
        <v>109</v>
      </c>
      <c r="B10" s="3" t="s">
        <v>122</v>
      </c>
      <c r="C10" s="3" t="s">
        <v>114</v>
      </c>
      <c r="D10" s="3" t="s">
        <v>117</v>
      </c>
    </row>
    <row r="11" spans="1:4">
      <c r="A11" s="2">
        <v>110</v>
      </c>
      <c r="B11" s="3" t="s">
        <v>81</v>
      </c>
      <c r="C11" s="3" t="s">
        <v>114</v>
      </c>
      <c r="D11" s="3" t="s">
        <v>115</v>
      </c>
    </row>
    <row r="14" spans="1:5">
      <c r="A14" s="4" t="s">
        <v>123</v>
      </c>
      <c r="B14" s="5" t="s">
        <v>117</v>
      </c>
      <c r="C14" s="5" t="s">
        <v>115</v>
      </c>
      <c r="D14" s="5" t="s">
        <v>119</v>
      </c>
      <c r="E14" s="5" t="s">
        <v>120</v>
      </c>
    </row>
    <row r="15" spans="1:5">
      <c r="A15" s="4" t="s">
        <v>109</v>
      </c>
      <c r="B15" s="5" t="s">
        <v>124</v>
      </c>
      <c r="C15" s="5" t="s">
        <v>125</v>
      </c>
      <c r="D15" s="5" t="s">
        <v>125</v>
      </c>
      <c r="E15" s="5" t="s">
        <v>126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2021-03-17T16:04:00Z</dcterms:created>
  <dcterms:modified xsi:type="dcterms:W3CDTF">2022-08-20T04:55:48Z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54F817B33C0F4185ABCABB8A37CA692A</vt:lpwstr>
  </property>
  <property fmtid="{D5CDD505-2E9C-101B-9397-08002B2CF9AE}" pid="3" name="KSOProductBuildVer">
    <vt:lpwstr>1033-11.2.0.11254</vt:lpwstr>
  </property>
</Properties>
</file>