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an" sheetId="1" state="visible" r:id="rId2"/>
    <sheet name="All_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<sst xmlns="http://schemas.openxmlformats.org/spreadsheetml/2006/main" count="589" uniqueCount="286">
  <si>
    <t xml:space="preserve">Name</t>
  </si>
  <si>
    <t xml:space="preserve">Enrollment 1</t>
  </si>
  <si>
    <t xml:space="preserve">Enrollment 2</t>
  </si>
  <si>
    <t xml:space="preserve">Date</t>
  </si>
  <si>
    <t xml:space="preserve">Time</t>
  </si>
  <si>
    <t xml:space="preserve">Late by days</t>
  </si>
  <si>
    <t xml:space="preserve">TC1</t>
  </si>
  <si>
    <t xml:space="preserve">TC2</t>
  </si>
  <si>
    <t xml:space="preserve">TC3</t>
  </si>
  <si>
    <t xml:space="preserve">TC4</t>
  </si>
  <si>
    <t xml:space="preserve">TC5</t>
  </si>
  <si>
    <t xml:space="preserve">M10</t>
  </si>
  <si>
    <t xml:space="preserve">Extra</t>
  </si>
  <si>
    <t xml:space="preserve">Total</t>
  </si>
  <si>
    <t xml:space="preserve">Pande Sameer 21630</t>
  </si>
  <si>
    <t xml:space="preserve">2017CS10371</t>
  </si>
  <si>
    <t xml:space="preserve">2017CS10836</t>
  </si>
  <si>
    <t xml:space="preserve">Dhull Saksham 21552</t>
  </si>
  <si>
    <t xml:space="preserve">2017MT60499</t>
  </si>
  <si>
    <t xml:space="preserve">2017CS10370</t>
  </si>
  <si>
    <t xml:space="preserve">Jain Naman 15227</t>
  </si>
  <si>
    <t xml:space="preserve">2016MT10610</t>
  </si>
  <si>
    <t xml:space="preserve">2016MT10613</t>
  </si>
  <si>
    <t xml:space="preserve">Bagadia Vrittika 21231</t>
  </si>
  <si>
    <t xml:space="preserve">2016CS50414</t>
  </si>
  <si>
    <t xml:space="preserve">2016CS50392</t>
  </si>
  <si>
    <t xml:space="preserve">Porwal Parth 21621</t>
  </si>
  <si>
    <t xml:space="preserve">2017CS10356</t>
  </si>
  <si>
    <t xml:space="preserve">2017CS10348</t>
  </si>
  <si>
    <t xml:space="preserve">Shubham Kumar 14720</t>
  </si>
  <si>
    <t xml:space="preserve">2016BB10052</t>
  </si>
  <si>
    <t xml:space="preserve">2016MT60650</t>
  </si>
  <si>
    <t xml:space="preserve">Bhartiya Abhyuday 21637</t>
  </si>
  <si>
    <t xml:space="preserve">2016MT10647</t>
  </si>
  <si>
    <t xml:space="preserve">2017CS10321</t>
  </si>
  <si>
    <t xml:space="preserve">Mago Siddhant 21615</t>
  </si>
  <si>
    <t xml:space="preserve">2017CS50419</t>
  </si>
  <si>
    <t xml:space="preserve">2017CS10540</t>
  </si>
  <si>
    <t xml:space="preserve">Gupta Sukriti 21236</t>
  </si>
  <si>
    <t xml:space="preserve">2016CS50084</t>
  </si>
  <si>
    <t xml:space="preserve">2016CS50615</t>
  </si>
  <si>
    <t xml:space="preserve">Balleda Kiran Bhargav</t>
  </si>
  <si>
    <t xml:space="preserve">2019MCS2792</t>
  </si>
  <si>
    <t xml:space="preserve">-</t>
  </si>
  <si>
    <t xml:space="preserve">Singh Ankit 21601</t>
  </si>
  <si>
    <t xml:space="preserve">2017CS10328</t>
  </si>
  <si>
    <t xml:space="preserve">2017CS10219</t>
  </si>
  <si>
    <t xml:space="preserve">Bhardwaj Arjun 21280</t>
  </si>
  <si>
    <t xml:space="preserve">2016EE10437</t>
  </si>
  <si>
    <t xml:space="preserve">2016ME10754</t>
  </si>
  <si>
    <t xml:space="preserve">Garg Anshshiv 15356</t>
  </si>
  <si>
    <t xml:space="preserve">2016ME10683</t>
  </si>
  <si>
    <t xml:space="preserve">2016ME10678</t>
  </si>
  <si>
    <t xml:space="preserve">Priyadarshani Namrata 21575</t>
  </si>
  <si>
    <t xml:space="preserve">2017CS10350</t>
  </si>
  <si>
    <t xml:space="preserve">2017CS10353</t>
  </si>
  <si>
    <t xml:space="preserve">Jain Vidit 21590</t>
  </si>
  <si>
    <t xml:space="preserve">2017CS10389</t>
  </si>
  <si>
    <t xml:space="preserve">2017CS10383</t>
  </si>
  <si>
    <t xml:space="preserve">Rebello Pratheek 21623</t>
  </si>
  <si>
    <t xml:space="preserve">2017CS10361</t>
  </si>
  <si>
    <t xml:space="preserve">2017CS10364</t>
  </si>
  <si>
    <t xml:space="preserve">Ashraf Mohammad</t>
  </si>
  <si>
    <t xml:space="preserve">2017CS10589</t>
  </si>
  <si>
    <t xml:space="preserve">Gupta Akanshu 15190</t>
  </si>
  <si>
    <t xml:space="preserve">2016EE10418</t>
  </si>
  <si>
    <t xml:space="preserve">Kumar Prashant 25186</t>
  </si>
  <si>
    <t xml:space="preserve">2018MCS2021</t>
  </si>
  <si>
    <t xml:space="preserve">2016CS10330</t>
  </si>
  <si>
    <t xml:space="preserve">Singh Chinmaya 21253</t>
  </si>
  <si>
    <t xml:space="preserve">2016EE30220</t>
  </si>
  <si>
    <t xml:space="preserve">2016MT10413</t>
  </si>
  <si>
    <t xml:space="preserve">Mandowara Divyanshu 21624</t>
  </si>
  <si>
    <t xml:space="preserve">2017CS10333</t>
  </si>
  <si>
    <t xml:space="preserve">2017CS10351</t>
  </si>
  <si>
    <t xml:space="preserve">Balachandar Eshan 15231</t>
  </si>
  <si>
    <t xml:space="preserve">2016MT10616</t>
  </si>
  <si>
    <t xml:space="preserve">2016MT10626</t>
  </si>
  <si>
    <t xml:space="preserve">ERROR</t>
  </si>
  <si>
    <t xml:space="preserve">Prasad Amal 21591</t>
  </si>
  <si>
    <t xml:space="preserve">2017CS10324</t>
  </si>
  <si>
    <t xml:space="preserve">2017CS10325</t>
  </si>
  <si>
    <t xml:space="preserve">Jain Vardhan 21618</t>
  </si>
  <si>
    <t xml:space="preserve">2017CS10386</t>
  </si>
  <si>
    <t xml:space="preserve">2017CS10388</t>
  </si>
  <si>
    <t xml:space="preserve">Malik Rajbir 24824</t>
  </si>
  <si>
    <t xml:space="preserve">2017CS10379</t>
  </si>
  <si>
    <t xml:space="preserve">2017CS10416</t>
  </si>
  <si>
    <t xml:space="preserve">Dhakad Raviraj 21612</t>
  </si>
  <si>
    <t xml:space="preserve">2017CS10367</t>
  </si>
  <si>
    <t xml:space="preserve">2017CS10322</t>
  </si>
  <si>
    <t xml:space="preserve">Navinbhai Gohil 21610</t>
  </si>
  <si>
    <t xml:space="preserve">2017CS50407</t>
  </si>
  <si>
    <t xml:space="preserve">2017CS10369</t>
  </si>
  <si>
    <t xml:space="preserve">Bhatt Nisarg 21607</t>
  </si>
  <si>
    <t xml:space="preserve">2017CS10360</t>
  </si>
  <si>
    <t xml:space="preserve">2017CS10354</t>
  </si>
  <si>
    <t xml:space="preserve">Bharadwaj Dangeti 14910</t>
  </si>
  <si>
    <t xml:space="preserve">2016CS10320</t>
  </si>
  <si>
    <t xml:space="preserve">2016CS10360</t>
  </si>
  <si>
    <t xml:space="preserve">Sanjay Raval 21625</t>
  </si>
  <si>
    <t xml:space="preserve">2017CS10366</t>
  </si>
  <si>
    <t xml:space="preserve">2017CS10375</t>
  </si>
  <si>
    <t xml:space="preserve">Mandal Navneel 21603</t>
  </si>
  <si>
    <t xml:space="preserve">2017CS10343</t>
  </si>
  <si>
    <t xml:space="preserve">2017CS50414</t>
  </si>
  <si>
    <t xml:space="preserve">Swami Kaivalya 21553</t>
  </si>
  <si>
    <t xml:space="preserve">2017CS10339</t>
  </si>
  <si>
    <t xml:space="preserve">2017CS10335</t>
  </si>
  <si>
    <t xml:space="preserve">Gautam Priyanshu 21609</t>
  </si>
  <si>
    <t xml:space="preserve">2017CS10362</t>
  </si>
  <si>
    <t xml:space="preserve">2017CS50408</t>
  </si>
  <si>
    <t xml:space="preserve">Saha Ritesh 24825</t>
  </si>
  <si>
    <t xml:space="preserve">2017CS10481</t>
  </si>
  <si>
    <t xml:space="preserve">Goyal Shivam 21631</t>
  </si>
  <si>
    <t xml:space="preserve">2017CS10376</t>
  </si>
  <si>
    <t xml:space="preserve">2017CS10377</t>
  </si>
  <si>
    <t xml:space="preserve">Singh Harkanwar 21605</t>
  </si>
  <si>
    <t xml:space="preserve">2017CS10338</t>
  </si>
  <si>
    <t xml:space="preserve">2017CS10334</t>
  </si>
  <si>
    <t xml:space="preserve">Saxena Abhay 15206</t>
  </si>
  <si>
    <t xml:space="preserve">2016MT60648</t>
  </si>
  <si>
    <t xml:space="preserve">2016MT60751</t>
  </si>
  <si>
    <t xml:space="preserve">Sharma Saurav 15211</t>
  </si>
  <si>
    <t xml:space="preserve">2016MT60662</t>
  </si>
  <si>
    <t xml:space="preserve">2016MT60655</t>
  </si>
  <si>
    <t xml:space="preserve">Vij Ritvik 21635</t>
  </si>
  <si>
    <t xml:space="preserve">2017CS50417</t>
  </si>
  <si>
    <t xml:space="preserve">2017CS50493</t>
  </si>
  <si>
    <t xml:space="preserve">Choudhary Rahul 21579</t>
  </si>
  <si>
    <t xml:space="preserve">2017CS10365</t>
  </si>
  <si>
    <t xml:space="preserve">2017CS50401</t>
  </si>
  <si>
    <t xml:space="preserve">Shekhar Shashank 21559</t>
  </si>
  <si>
    <t xml:space="preserve">2017CS10374</t>
  </si>
  <si>
    <t xml:space="preserve">2017CS10372</t>
  </si>
  <si>
    <t xml:space="preserve">Saurav Musunuru 21586</t>
  </si>
  <si>
    <t xml:space="preserve">2017CS10352</t>
  </si>
  <si>
    <t xml:space="preserve">2017CS10378</t>
  </si>
  <si>
    <t xml:space="preserve">Gupta Nalin 15252</t>
  </si>
  <si>
    <t xml:space="preserve">2016MT10607</t>
  </si>
  <si>
    <t xml:space="preserve">2016CH10089</t>
  </si>
  <si>
    <t xml:space="preserve">Saggi Lakshay 21570</t>
  </si>
  <si>
    <t xml:space="preserve">2017CS10355</t>
  </si>
  <si>
    <t xml:space="preserve">2017CS50412</t>
  </si>
  <si>
    <t xml:space="preserve">Patel Tanmay 21573</t>
  </si>
  <si>
    <t xml:space="preserve">2017CS50413</t>
  </si>
  <si>
    <t xml:space="preserve">2017CS50420</t>
  </si>
  <si>
    <t xml:space="preserve">Banavathu Ajith 21546</t>
  </si>
  <si>
    <t xml:space="preserve">2017CS10331</t>
  </si>
  <si>
    <t xml:space="preserve">2017CS10327</t>
  </si>
  <si>
    <t xml:space="preserve">Agrawal Vishwajeet</t>
  </si>
  <si>
    <t xml:space="preserve">2017CS10329</t>
  </si>
  <si>
    <t xml:space="preserve">2017CS10790</t>
  </si>
  <si>
    <t xml:space="preserve">Sravyasri Vusse 21636</t>
  </si>
  <si>
    <t xml:space="preserve">2017CS10382</t>
  </si>
  <si>
    <t xml:space="preserve">2017CS10390</t>
  </si>
  <si>
    <t xml:space="preserve">Singh Rohit 21275</t>
  </si>
  <si>
    <t xml:space="preserve">2016ME10829</t>
  </si>
  <si>
    <t xml:space="preserve">2016ME10080</t>
  </si>
  <si>
    <t xml:space="preserve">Rastogi Vinayak 14911</t>
  </si>
  <si>
    <t xml:space="preserve">2016CS10345</t>
  </si>
  <si>
    <t xml:space="preserve">Aman Adarsha</t>
  </si>
  <si>
    <t xml:space="preserve">2017CS50402</t>
  </si>
  <si>
    <t xml:space="preserve">2017CE10089</t>
  </si>
  <si>
    <t xml:space="preserve">Nayyar Sheena 33511</t>
  </si>
  <si>
    <t xml:space="preserve">2019VST9020</t>
  </si>
  <si>
    <t xml:space="preserve">Jeannin Bastien 30371</t>
  </si>
  <si>
    <t xml:space="preserve">2019CS19005</t>
  </si>
  <si>
    <t xml:space="preserve">2014CS10216</t>
  </si>
  <si>
    <t xml:space="preserve">Yadav Shailesh 27419</t>
  </si>
  <si>
    <t xml:space="preserve">2017CS10487</t>
  </si>
  <si>
    <t xml:space="preserve">2017CS10489</t>
  </si>
  <si>
    <t xml:space="preserve">Geoffroy Floriane 30372</t>
  </si>
  <si>
    <t xml:space="preserve">2019CS19001</t>
  </si>
  <si>
    <t xml:space="preserve">Radureau Lucas 30381</t>
  </si>
  <si>
    <t xml:space="preserve">2019EE19002</t>
  </si>
  <si>
    <t xml:space="preserve">Senthilnathan Aditya 21600</t>
  </si>
  <si>
    <t xml:space="preserve">2017CS50403</t>
  </si>
  <si>
    <t xml:space="preserve">2017CS10337</t>
  </si>
  <si>
    <t xml:space="preserve">Vignesh M 21604</t>
  </si>
  <si>
    <t xml:space="preserve">2017cs10346</t>
  </si>
  <si>
    <t xml:space="preserve">2017cs10330</t>
  </si>
  <si>
    <t xml:space="preserve">Kumar Gandharva 15212</t>
  </si>
  <si>
    <t xml:space="preserve">2016MT60656</t>
  </si>
  <si>
    <t xml:space="preserve">2016MT60657</t>
  </si>
  <si>
    <t xml:space="preserve">Suresh Korakoppula 14902</t>
  </si>
  <si>
    <t xml:space="preserve">2016CS10353</t>
  </si>
  <si>
    <t xml:space="preserve">Kajla Dhananjay 21547</t>
  </si>
  <si>
    <t xml:space="preserve">2017CS50405</t>
  </si>
  <si>
    <t xml:space="preserve">2017EE10938</t>
  </si>
  <si>
    <t xml:space="preserve">Reddy Putta 21622</t>
  </si>
  <si>
    <t xml:space="preserve">2017CS10363</t>
  </si>
  <si>
    <t xml:space="preserve">2017CS50422</t>
  </si>
  <si>
    <t xml:space="preserve">Singh Udit 15169</t>
  </si>
  <si>
    <t xml:space="preserve">2016EE10469</t>
  </si>
  <si>
    <t xml:space="preserve">2019VST9027</t>
  </si>
  <si>
    <t xml:space="preserve">Meena Vijay 21562</t>
  </si>
  <si>
    <t xml:space="preserve">2017CS10373</t>
  </si>
  <si>
    <t xml:space="preserve">2017CS50421</t>
  </si>
  <si>
    <t xml:space="preserve">Reddy G 14938</t>
  </si>
  <si>
    <t xml:space="preserve">2016cs10338</t>
  </si>
  <si>
    <t xml:space="preserve">Neerasa Kamalesh 21592</t>
  </si>
  <si>
    <t xml:space="preserve">2017CS10341</t>
  </si>
  <si>
    <t xml:space="preserve">2017CS10385</t>
  </si>
  <si>
    <t xml:space="preserve">Raj Prashit 21555</t>
  </si>
  <si>
    <t xml:space="preserve">2017CS10359</t>
  </si>
  <si>
    <t xml:space="preserve">2017CS10368</t>
  </si>
  <si>
    <t xml:space="preserve">Nair Ashish 24816</t>
  </si>
  <si>
    <t xml:space="preserve">2017CS50521</t>
  </si>
  <si>
    <t xml:space="preserve">2017CS50602</t>
  </si>
  <si>
    <t xml:space="preserve">Rao Yaduraj 24822</t>
  </si>
  <si>
    <t xml:space="preserve">2017CS10503</t>
  </si>
  <si>
    <t xml:space="preserve">2017CS10381</t>
  </si>
  <si>
    <t xml:space="preserve">Solanki Mayur 21587</t>
  </si>
  <si>
    <t xml:space="preserve">2017CS10347</t>
  </si>
  <si>
    <t xml:space="preserve">2017CS10349</t>
  </si>
  <si>
    <t xml:space="preserve">Katiyar Akshit 22062</t>
  </si>
  <si>
    <t xml:space="preserve">2017PH10808</t>
  </si>
  <si>
    <t xml:space="preserve">2017TT10896</t>
  </si>
  <si>
    <t xml:space="preserve">Jain Kshitij 24853</t>
  </si>
  <si>
    <t xml:space="preserve">2017ME10061</t>
  </si>
  <si>
    <t xml:space="preserve">Srinivas Kaladi 21589</t>
  </si>
  <si>
    <t xml:space="preserve">2017CS10340</t>
  </si>
  <si>
    <t xml:space="preserve">2017CS10342</t>
  </si>
  <si>
    <t xml:space="preserve">Yadav Harsh 21569</t>
  </si>
  <si>
    <t xml:space="preserve">2017CS50411</t>
  </si>
  <si>
    <t xml:space="preserve">2017CS50409</t>
  </si>
  <si>
    <t xml:space="preserve">Jaroria Shubh 21632</t>
  </si>
  <si>
    <t xml:space="preserve">2017CS10384</t>
  </si>
  <si>
    <t xml:space="preserve">2017CS10380</t>
  </si>
  <si>
    <t xml:space="preserve">Chanakya Pendem 21580</t>
  </si>
  <si>
    <t xml:space="preserve">2017CS10357</t>
  </si>
  <si>
    <t xml:space="preserve">2017CS10358</t>
  </si>
  <si>
    <t xml:space="preserve">Di Singamsetty 14903</t>
  </si>
  <si>
    <t xml:space="preserve">2016CS50390</t>
  </si>
  <si>
    <t xml:space="preserve">2015CS10221</t>
  </si>
  <si>
    <t xml:space="preserve">Jain Sajal 15139</t>
  </si>
  <si>
    <t xml:space="preserve">2016EE10424</t>
  </si>
  <si>
    <t xml:space="preserve">MEAN</t>
  </si>
  <si>
    <t xml:space="preserve">MEDIAN</t>
  </si>
  <si>
    <t xml:space="preserve">MIN</t>
  </si>
  <si>
    <t xml:space="preserve">MAX</t>
  </si>
  <si>
    <t xml:space="preserve">PERCENTILE10</t>
  </si>
  <si>
    <t xml:space="preserve">PERCENTILE90</t>
  </si>
  <si>
    <t xml:space="preserve">Code Correcetions</t>
  </si>
  <si>
    <t xml:space="preserve">Comments</t>
  </si>
  <si>
    <t xml:space="preserve">had to add two zeros to the max cost</t>
  </si>
  <si>
    <t xml:space="preserve">Runtime Error : ./run.sh: line 2: 12757 Segmentation fault      ./a.out &lt; $1 &gt; $2
</t>
  </si>
  <si>
    <t xml:space="preserve">File_name: Ass1_Evolutionary_2.cpp
line 137: ADD
if(state[0].size() &gt; 300) return;
----------------------
After the change, the code block should like this:
if(state[0].size() &gt; 50 &amp;&amp; (rand()%3 != 0 || timeMax - getDuration() &lt;= 15)) return;
if(state[0].size() &gt; 75 &amp;&amp; (rand()%3 != 0 || timeMax - getDuration() &lt;= 15)) return;
if(state[0].size() &gt; 100 &amp;&amp; (rand()%3 != 0 || timeMax - getDuration() &lt;= 15)) return;
if(state[0].size() &gt; 300) return;
Was not expecting the input test cases to so long.</t>
  </si>
  <si>
    <t xml:space="preserve">file not created</t>
  </si>
  <si>
    <t xml:space="preserve">File not created</t>
  </si>
  <si>
    <t xml:space="preserve">File_name : main.cpp
Line 68 : DELETE
Line 65 : MODIFY
                             blank line to "float tim,timeStart;"
Line 67 : MODIFY
                             remove int
                             line changes to "timeStart = clock();"
Line 79 : MODIFY
                             change entire line to "in&gt;&gt;tim&gt;&gt;obj::Voc;"
Line 153,182 : MODIFY
                             change entire line to "if((clock()-timeStart)/CLOCKS_PER_SEC &gt; (tim*60-2)){"
Line 360 : ADD
                              insert if statement before line 360
                                                               "if((clock()-timeStart)/CLOCKS_PER_SEC &gt; (tim*60-2)){
                                                                         return result;
                                                                }"</t>
  </si>
  <si>
    <t xml:space="preserve">File: [submission folder]/Genetic String Mapping/src/HillClimbingRR.cpp                          Line-164 ADD                               if (minCost &lt; globalMinCost || globalMinCost == -1)
                    {
                        globalMinChild = parent;
                        globalMinCost = minCost;
                        if(globalMinCost &lt; costReport || costReport == -1)
                        {
                            costReport = globalMinCost;
                            answerReport = globalMinChild.orientation;
                            if(reversed){
                                answerReverse = 1;
                            }
                            else{
                                answerReverse = 0;
                            }
                        }
                    }</t>
  </si>
  <si>
    <t xml:space="preserve">input path was not set correctly and indexoutofbounds error --- ran once and fixed a minor error</t>
  </si>
  <si>
    <t xml:space="preserve">File_Name: Ass1.cpp
Line 177: MODIFY to 
int m_cost = 2147483640;
Line 178: MODIFY to
int c_cost=2147483647;
Line 275: MODIFY to
int min_cost = 2147483647;
Line 192: ADD these 4 lines of code outside the if block and inside the for block
time(&amp;finish);
float time_taken = float(finish - start);
if(time_taken&gt;=3*time_in_sec/4){
         return good_strings;
}</t>
  </si>
  <si>
    <t xml:space="preserve">INT_MAX not defined and timeout checked after loop</t>
  </si>
  <si>
    <t xml:space="preserve">File_name: ass1rs.cpp
(Kindly do the changes in the specified order as the line numbers would change after every change.
So the line numbers mentioned are the updated ones.)
Line 8: ADD
time_t start, end1;
double elapsed;
int t;
Line 94: ADD
end1 = time(NULL);
elapsed = difftime(end1, start);
if (elapsed &gt;= t){
return;
}
Line 119: DELETE
Line 120: DELETE
Line 120: MODIFY
modify 60 to 55
Line 121: MODIFY
modify int t to t
Line 151: ADD
end1 = time(NULL);
elapsed = difftime(end1, start);
if (elapsed &gt;= t){
break;
}
Line 180: ADD
end1 = time(NULL);
elapsed = difftime(end1, start);
if (elapsed &gt;= t){
terminate = 0;
break;
}</t>
  </si>
  <si>
    <t xml:space="preserve">Running compile.sh :In file included from /usr/include/c++/5/random:35:0,
                 from assignment.cpp:10:
/usr/include/c++/5/bits/c++0x_warning.h:32:2: error: #error This file requires compiler and library support for the ISO C++ 2011 standard. This support must be enabled with the -std=c++11 or -std=gnu++11 compiler options.
 #error This file requires compiler and library support \
  ^
assignment.cpp: In function ‘int main(int, char**)’:
assignment.cpp:122:45: error: no matching function for call to ‘std::basic_fstream&lt;char&gt;::open(std::__cxx11::string&amp;, std::_Ios_Openmode)’
   file.open (input_file, ios::out | ios::in );
                                             ^
In file included from assignment.cpp:3:0:
/usr/include/c++/5/fstream:1001:7: note: candidate: void std::basic_fstream&lt;_CharT, _Traits&gt;::open(const char*, std::ios_base::openmode) [with _CharT = char; _Traits = std::char_traits&lt;char&gt;; std::ios_base::openmode = std::_Ios_Openmode]
       open(const char* __s,
       ^
/usr/include/c++/5/fstream:1001:7: note:   no known conversion for argument 1 from ‘std::__cxx11::string {aka std::__cxx11::basic_string&lt;char&gt;}’ to ‘const char*’
assignment.cpp:189:27: error: ‘stoi’ was not declared in this scope
     int temp =stoi( mc[i] );
                           ^
assignment.cpp:245:31: error: no matching function for call to ‘std::basic_ofstream&lt;char&gt;::open(std::__cxx11::string&amp;)’
        myfile.open(output_file);
                               ^
In file included from assignment.cpp:3:0:
/usr/include/c++/5/fstream:799:7: note: candidate: void std::basic_ofstream&lt;_CharT, _Traits&gt;::open(const char*, std::ios_base::openmode) [with _CharT = char; _Traits = std::char_traits&lt;char&gt;; std::ios_base::openmode = std::_Ios_Openmode]
       open(const char* __s,
       ^
/usr/include/c++/5/fstream:799:7: note:   no known conversion for argument 1 from ‘std::__cxx11::string {aka std::__cxx11::basic_string&lt;char&gt;}’ to ‘const char*’
assignment.cpp:265:31: error: no matching function for call to ‘std::basic_ofstream&lt;char&gt;::open(std::__cxx11::string&amp;)’
        myfile.open(output_file);
                               ^
In file included from assignment.cpp:3:0:
/usr/include/c++/5/fstream:799:7: note: candidate: void std::basic_ofstream&lt;_CharT, _Traits&gt;::open(const char*, std::ios_base::openmode) [with _CharT = char; _Traits = std::char_traits&lt;char&gt;; std::ios_base::openmode = std::_Ios_Openmode]
       open(const char* __s,
       ^
/usr/include/c++/5/fstream:799:7: note:   no known conversion for argument 1 from ‘std::__cxx11::string {aka std::__cxx11::basic_string&lt;char&gt;}’ to ‘const char*’
Compilation Failed/Timed Out</t>
  </si>
  <si>
    <t xml:space="preserve">scores outputed on their laptop are mentioned in their changes file</t>
  </si>
  <si>
    <t xml:space="preserve">ran once and fixed a minor error</t>
  </si>
  <si>
    <t xml:space="preserve">Harichandan Rayala 14917</t>
  </si>
  <si>
    <t xml:space="preserve">compilation error</t>
  </si>
  <si>
    <t xml:space="preserve">timeout-output file not generated</t>
  </si>
  <si>
    <t xml:space="preserve">input path was not set correctly and indexoutofbounds error</t>
  </si>
  <si>
    <t xml:space="preserve">timeout</t>
  </si>
  <si>
    <t xml:space="preserve">problem with input file space handling</t>
  </si>
  <si>
    <t xml:space="preserve">checking for time after every iteration but code timed out before the end of an iteration</t>
  </si>
  <si>
    <t xml:space="preserve">File_name: moodle.cpp
(Do the changes in the specified order as the line numbers would change after every change.
So the line numbers mentioned are the updated ones.)
Line 36: ADD
std::chrono::duration&lt;double&gt; elapsed_seconds;
std::chrono::time_point&lt;std::chrono::system_clock&gt; start, end2, end3;
double time_given;
bool breakFromLocalSearch;
So line 40 becomes: int min(int a, int b){
Line 311: ADD
end2 = std::chrono::system_clock::now();
elapsed_seconds = end2 - start;
if(elapsed_seconds.count() &gt;= 3*(time_given*60)/4 &amp;&amp; breakFromLocalSearch == true)
{
cout &lt;&lt; "elapsed = " &lt;&lt; (elapsed_seconds).count() &lt;&lt; endl;
breakFromLocalSearch = false;
return;
}
else
{
So line 321 becomes:  vector&lt;stateStruct&gt; neighbors;
Line387: ADD:
end2 = std::chrono::system_clock::now();
So line 388  becomes: for (int j = 0; j &lt; presentState.str[i].size(); j++)
Line390: ADD:
end3 = std::chrono::system_clock::now();
elapsed_seconds = end3 - end2;
if(elapsed_seconds.count() &gt;= (time_given*60)/50)
{
break;
}
So, line 396 becomes: tuple&lt;int, vector&lt;string&gt;&gt; updated_val = costAndTransition(presentState.str, i, j, std_cost);
Line 442: ADD }
(This is the closing bracket of above else)
Line 450: COMMENT std::chrono::time_point&lt;std::chrono::system_clock&gt; start, end;
Line 458: COMMENT double time_given;
Line 510: COMMENT std::chrono::duration&lt;double&gt; elapsed_seconds;
Line 521: ADD:
breakFromLocalSearch = true;
(Just to check Line 522 is int k = 0; )
Line 526: MODIFY
make the variable end2 instead of end, so line becomes: end2 = std::chrono::system_clock::now();
Line 527: MODIFY
make the variable end2 instead of end, so line becomes: elapsed_seconds = end2 - start;
Line 612: COMMENT end = std::chrono::system_clock::now();
Line 613: COMMENT elapsed_seconds = end - start;</t>
  </si>
  <si>
    <t xml:space="preserve">defined a goal state as initial state because</t>
  </si>
  <si>
    <t xml:space="preserve">Name: Meena_Vijay_21562 and Pareta_Sanskar_21578
Submission_File_Name: 2017CS10373_2017CS50421 
Both are same files, so choose any of them and discard other.Also,
Modify line 82 into: (int min_cost = 9999999;) 
Modify line 87 into : for(int m=0;m&lt;7400;m++){
we just changed value of default min_cost and no. of times loop will run.</t>
  </si>
  <si>
    <t xml:space="preserve">Name: Kashyap_Anant_21633, Prasad_Amal_21591
both are same files, so discard one and consider one.
Submission_File_Name: 2017CS10324_2017CS10325
File_Name: a1.cpp
LINE 143: REPLACE firstpass() function with
void firstPass(float begin){
vector&lt;string&gt; dumState;
for(int i=0; i&lt;K; ++i)
dumState.push_back(state[i]);
curIndex = 0;
clock_t end = clock();
float duration = float(end - begin) / CLOCKS_PER_SEC;
while(!allCovered(dumState)&amp;&amp;duration&lt;givenTime*54){
neighbour(dumState);
end = clock();
duration = float(end - begin) / CLOCKS_PER_SEC;
}
int ans = matchingCost(dumState) + CC*conversion(dumState);
m = ans;
for(int i=0; i&lt;K; ++i)
ansState.push_back(dumState[i]);
}
LINES 192-195: REPLACE the existing 4 lines with
firstPass(begin);
clock_t end = clock();
float duration = float(end - begin) / CLOCKS_PER_SEC;
while(duration&lt;givenTime*53){
During demos
#define line in code and deleted a line from run.sh file</t>
  </si>
  <si>
    <t xml:space="preserve">File_name: main.cpp
(Changes must be made in specified order as lines will change after each change)
Line 12: ADD
float ptime; clock_t start;
Line 107: ADD
clock_t rtime = clock() - start; double runtime = ((double)(rtime)) / CLOCKS_PER_SEC; if(ptime * 45 - runtime &lt; 0) break;
Line 182: DELETE
(delete the line : float time;)
Line 194: MODIFY
Change 'time' to ptime. i.e. (myfile &gt;&gt; time -&gt; myfile &gt;&gt; ptime)
Line 227: Delete
Line 229: MODIFY
Change (run_time = clock() - run_time;) to (clock_t run_time = clock() - run_time;)
Line 232: MODIFY
Change the condition statement of 'for loop' to:
ptime * 45 - run_time &gt; 0
Line 241: ADD
run_time = clock() - start; rtime = ((double)(run_time)) / CLOCKS_PER_SEC;
Line 119: ADD
rtime = clock() - start; runtime = ((double)(rtime)) / CLOCKS_PER_SEC; if(ptime * 45 - runtime &lt; 0) break;
Line 122: ADD
rtime = clock() - start; runtime = ((double)(rtime)) / CLOCKS_PER_SEC; if(ptime * 45 - runtime &lt; 0) break;
Line 138: ADD
rtime = clock() - start; runtime = ((double)(rtime)) / CLOCKS_PER_SEC; if(ptime * 45 - runtime &lt; 0) break;</t>
  </si>
  <si>
    <t xml:space="preserve">added time check inside local search</t>
  </si>
  <si>
    <t xml:space="preserve">overflow because of left shift and bad timeout condition</t>
  </si>
  <si>
    <t xml:space="preserve">empty file even after reval</t>
  </si>
  <si>
    <t xml:space="preserve">File_name: main.cpp
(Do the changes in the specified order as the line numbers would change after every change.
So the line numbers mentioned are the updated ones.)
Line 190: ADD
                time(&amp;curr_time);
                if (totalTime - (curr_time - start_time) &lt; 3)break;
Line 219: ADD
                time(&amp;curr_time);
                if (totalTime - (curr_time - start_time) &lt; 3)break;
Line 252: ADD
                time(&amp;curr_time);
                if (totalTime - (curr_time - start_time) &lt; 3)break;
Line 296: ADD
                time(&amp;curr_time);
                if (totalTime - (curr_time - start_time) &lt; 3)return -1;
Line 560: DELETE
                 ans[0][0]='_';
Line 560: ADD
                 addDash(ans);
                 getRandomState(ans , 0); </t>
  </si>
  <si>
    <t xml:space="preserve">Name: Shubham_Kumar_14720 and Aman_Ashray_15208
Two Submissions: 2016BB10052_2016MT60650 
Both are same files, so choose any of them and discard other
The Modification of above submission:
Two changes:
1.
Between Line 20 and Line 21 ADD:    Order=[i for i,ys in sorted(enumerate(Order),key=lambda x:x[1])]  
2.
Change Line 197 (After making above change it will be Line 198):
From :  if(th&gt;10): break  
To:   if(th&gt;10 and len(ref)&gt;=len(Sequences[0])): break</t>
  </si>
  <si>
    <t xml:space="preserve">wrong ordering in the output</t>
  </si>
  <si>
    <t xml:space="preserve">checked timeout after the execution of the loop and harcoded min cost</t>
  </si>
  <si>
    <t xml:space="preserve">not removed debug statement, min cost improperly assigned</t>
  </si>
  <si>
    <t xml:space="preserve">in Line number 199 :
We have written:- while(duration.count()&lt;(60*time)-1)
Change it to : while(duration.count()&lt;(50*time)-1)
at line number 207:
Inside the while(coun&gt;0) loop under coun=sp.second;
Add the following lines inside the for loop-
vector &gt; posinw;
for(int i=0;i v1;
for(int j=0;j</t>
  </si>
  <si>
    <t xml:space="preserve">Timeout was not checked correctly</t>
  </si>
  <si>
    <t xml:space="preserve">File_name: main.cpp
Line 399: MODIFY (Just comment Line 399) 
root.DFS_BB();
Line 399 now becomes
// root.DFS_BB();</t>
  </si>
  <si>
    <t xml:space="preserve">File_name: local.cpp
(Do the changes in the specified order as the line numbers would change after every change.
So the line numbers mentioned are the updated ones.)
Line 156: Replace with: vector&lt;stateSpace&gt; neighbourState(double start_time,double minutes){
After Line 180: ADD: const clock_t begin_time = clock();
After Line 190: Add the following :
if(float( clock () - start_time ) &lt;minutes * 60 * 1000000-5000000)
{
 ministate.setCost();
 ans.push_back(ministate);
 return ans;
}
if(float( clock () - begin_time )&lt;3000000)
{
 break;
}
Thus Line 202 will be: if(cond1)
After Line 333: ADD clock_t start_time = clock();
Line 337: Modify to: while(float( clock () - begin_time ) &lt;minutes * 60 * 1000000-5000000){
After Line 340: ADD start_time = clock();
Modify Line 342: vector&lt;stateSpace&gt; neighbours = initial.neighbourState(start_time, minutes);</t>
  </si>
  <si>
    <t xml:space="preserve">File Name a1.cpp
add
Line 272: if(j==0){minignode = mininode;} //This line should be the first line inside the bigger if statement
no need to delete any lines</t>
  </si>
  <si>
    <t xml:space="preserve">File_name: local_search.cpp
Line 10: ADD
int max_hill_climbs=0;
Line 254: ADD
int initiate = rand()%vect.size();
Line 259: MODIFY
int c = oneStep(vect2,(initiate+i)%vect.size(), curr_cost);
Line 263: ADD
if(vect[0].size()&gt;1000)
Line 264: ADD
break;
Line 271: ADD
if((vect[0].size()&gt;1000 &amp;&amp; max_hill_climbs&lt;22) || vect[0].size()&lt;1000){
Line 273: ADD
max_hill_climbs++;
Line 277: ADD
}
Line 309: ADD
float timer2=0;
Line 326: MODIFY
if(timer+timer2&gt;((Tmax*60)-1)){
Line 345: ADD
max_hill_climbs = 0;
Line 348: ADD
curr = chrono::high_resolution_clock::now();
Line 349: ADD
sec = curr - start;
Line 350: ADD
timer2=(sec.count()*1e-9);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</si>
</sst>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DD/MM/YYYY"/>
    <numFmt numFmtId="167" formatCode="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4.25" zeroHeight="false" outlineLevelRow="0" outlineLevelCol="0"/>
  <cols>
    <col collapsed="false" customWidth="true" hidden="false" outlineLevel="0" max="1" min="1" style="1" width="22.66"/>
    <col collapsed="false" customWidth="true" hidden="false" outlineLevel="0" max="3" min="2" style="1" width="13.01"/>
    <col collapsed="false" customWidth="true" hidden="false" outlineLevel="0" max="4" min="4" style="1" width="10.33"/>
    <col collapsed="false" customWidth="true" hidden="false" outlineLevel="0" max="5" min="5" style="1" width="8.14"/>
    <col collapsed="false" customWidth="true" hidden="false" outlineLevel="0" max="6" min="6" style="1" width="10.99"/>
    <col collapsed="false" customWidth="true" hidden="false" outlineLevel="0" max="7" min="7" style="1" width="8.86"/>
    <col collapsed="false" customWidth="true" hidden="false" outlineLevel="0" max="8" min="8" style="2" width="4.4"/>
    <col collapsed="false" customWidth="true" hidden="false" outlineLevel="0" max="9" min="9" style="1" width="8.86"/>
    <col collapsed="false" customWidth="true" hidden="false" outlineLevel="0" max="10" min="10" style="1" width="4.4"/>
    <col collapsed="false" customWidth="true" hidden="false" outlineLevel="0" max="11" min="11" style="1" width="8.86"/>
    <col collapsed="false" customWidth="true" hidden="false" outlineLevel="0" max="12" min="12" style="1" width="4.4"/>
    <col collapsed="false" customWidth="true" hidden="false" outlineLevel="0" max="13" min="13" style="1" width="8.86"/>
    <col collapsed="false" customWidth="true" hidden="false" outlineLevel="0" max="14" min="14" style="1" width="4.4"/>
    <col collapsed="false" customWidth="true" hidden="false" outlineLevel="0" max="15" min="15" style="1" width="8.86"/>
    <col collapsed="false" customWidth="true" hidden="false" outlineLevel="0" max="16" min="16" style="1" width="4.4"/>
    <col collapsed="false" customWidth="true" hidden="false" outlineLevel="0" max="17" min="17" style="2" width="5.93"/>
    <col collapsed="false" customWidth="true" hidden="false" outlineLevel="0" max="18" min="18" style="1" width="5.8"/>
    <col collapsed="false" customWidth="true" hidden="false" outlineLevel="0" max="19" min="19" style="3" width="8.86"/>
    <col collapsed="false" customWidth="true" hidden="false" outlineLevel="0" max="1025" min="20" style="1" width="8.86"/>
  </cols>
  <sheetData>
    <row r="1" s="4" customFormat="true" ht="15.6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/>
      <c r="I1" s="5" t="s">
        <v>7</v>
      </c>
      <c r="J1" s="5"/>
      <c r="K1" s="5" t="s">
        <v>8</v>
      </c>
      <c r="L1" s="5"/>
      <c r="M1" s="5" t="s">
        <v>9</v>
      </c>
      <c r="N1" s="5"/>
      <c r="O1" s="5" t="s">
        <v>10</v>
      </c>
      <c r="Q1" s="3" t="s">
        <v>11</v>
      </c>
      <c r="R1" s="4" t="s">
        <v>12</v>
      </c>
      <c r="S1" s="3" t="s">
        <v>13</v>
      </c>
    </row>
    <row r="2" customFormat="false" ht="13.8" hidden="false" customHeight="false" outlineLevel="0" collapsed="false">
      <c r="A2" s="1" t="s">
        <v>14</v>
      </c>
      <c r="B2" s="1" t="s">
        <v>15</v>
      </c>
      <c r="C2" s="1" t="s">
        <v>16</v>
      </c>
      <c r="D2" s="7" t="n">
        <v>43706</v>
      </c>
      <c r="E2" s="8" t="n">
        <v>0.856053240740741</v>
      </c>
      <c r="F2" s="1" t="n">
        <v>0</v>
      </c>
      <c r="G2" s="9" t="n">
        <v>17669</v>
      </c>
      <c r="H2" s="10" t="n">
        <f aca="false">IF(ISNUMBER(G2),0.3+0.7*MIN(1,MAX(0,(G$85-G2)/(G$85-G$84))),0)</f>
        <v>1</v>
      </c>
      <c r="I2" s="9" t="n">
        <v>33548</v>
      </c>
      <c r="J2" s="10" t="n">
        <f aca="false">IF(ISNUMBER(I2),0.3+0.7*MIN(1,MAX(0,(I$85-I2)/(I$85-I$84))),0)</f>
        <v>1</v>
      </c>
      <c r="K2" s="9" t="n">
        <v>50075</v>
      </c>
      <c r="L2" s="10" t="n">
        <f aca="false">IF(ISNUMBER(K2),0.3+0.7*MIN(1,MAX(0,(K$85-K2)/(K$85-K$84))),0)</f>
        <v>1</v>
      </c>
      <c r="M2" s="9" t="n">
        <v>246532</v>
      </c>
      <c r="N2" s="10" t="n">
        <f aca="false">IF(ISNUMBER(M2),0.3+0.7*MIN(1,MAX(0,(M$85-M2)/(M$85-M$84))),0)</f>
        <v>1</v>
      </c>
      <c r="O2" s="9" t="n">
        <v>359384</v>
      </c>
      <c r="P2" s="10" t="n">
        <f aca="false">IF(ISNUMBER(O2),0.3+0.7*MIN(1,MAX(0,(O$85-O2)/(O$85-O$84))),0)</f>
        <v>1</v>
      </c>
      <c r="Q2" s="2" t="n">
        <f aca="false">2*(H2+J2+L2+N2+P2)</f>
        <v>10</v>
      </c>
      <c r="R2" s="1" t="n">
        <f aca="false">IF(Q2&gt;Q$85, (Q2-Q$85)/(Q$83-Q$85), 0)</f>
        <v>1</v>
      </c>
      <c r="S2" s="3" t="n">
        <f aca="false">((1-0.1*F2)*Q2)+R2</f>
        <v>11</v>
      </c>
    </row>
    <row r="3" customFormat="false" ht="13.8" hidden="false" customHeight="false" outlineLevel="0" collapsed="false">
      <c r="A3" s="1" t="s">
        <v>17</v>
      </c>
      <c r="B3" s="1" t="s">
        <v>18</v>
      </c>
      <c r="C3" s="1" t="s">
        <v>19</v>
      </c>
      <c r="D3" s="7" t="n">
        <v>43706</v>
      </c>
      <c r="E3" s="8" t="n">
        <v>0.889259259259259</v>
      </c>
      <c r="F3" s="1" t="n">
        <v>0</v>
      </c>
      <c r="G3" s="9" t="n">
        <v>17906</v>
      </c>
      <c r="H3" s="10" t="n">
        <f aca="false">IF(ISNUMBER(G3),0.3+0.7*MIN(1,MAX(0,(G$85-G3)/(G$85-G$84))),0)</f>
        <v>1</v>
      </c>
      <c r="I3" s="9" t="n">
        <v>33562</v>
      </c>
      <c r="J3" s="10" t="n">
        <f aca="false">IF(ISNUMBER(I3),0.3+0.7*MIN(1,MAX(0,(I$85-I3)/(I$85-I$84))),0)</f>
        <v>1</v>
      </c>
      <c r="K3" s="9" t="n">
        <v>50454</v>
      </c>
      <c r="L3" s="10" t="n">
        <f aca="false">IF(ISNUMBER(K3),0.3+0.7*MIN(1,MAX(0,(K$85-K3)/(K$85-K$84))),0)</f>
        <v>0.98820644281777</v>
      </c>
      <c r="M3" s="9" t="n">
        <v>245977</v>
      </c>
      <c r="N3" s="10" t="n">
        <f aca="false">IF(ISNUMBER(M3),0.3+0.7*MIN(1,MAX(0,(M$85-M3)/(M$85-M$84))),0)</f>
        <v>1</v>
      </c>
      <c r="O3" s="9" t="n">
        <v>350894</v>
      </c>
      <c r="P3" s="10" t="n">
        <f aca="false">IF(ISNUMBER(O3),0.3+0.7*MIN(1,MAX(0,(O$85-O3)/(O$85-O$84))),0)</f>
        <v>1</v>
      </c>
      <c r="Q3" s="2" t="n">
        <f aca="false">2*(H3+J3+L3+N3+P3)</f>
        <v>9.97641288563554</v>
      </c>
      <c r="R3" s="1" t="n">
        <f aca="false">IF(Q3&gt;Q$85, (Q3-Q$85)/(Q$83-Q$85), 0)</f>
        <v>0.97641288563554</v>
      </c>
      <c r="S3" s="3" t="n">
        <f aca="false">((1-0.1*F3)*Q3)+R3</f>
        <v>10.9528257712711</v>
      </c>
    </row>
    <row r="4" customFormat="false" ht="13.8" hidden="false" customHeight="false" outlineLevel="0" collapsed="false">
      <c r="A4" s="1" t="s">
        <v>20</v>
      </c>
      <c r="B4" s="1" t="s">
        <v>21</v>
      </c>
      <c r="C4" s="1" t="s">
        <v>22</v>
      </c>
      <c r="D4" s="7" t="n">
        <v>43706</v>
      </c>
      <c r="E4" s="8" t="n">
        <v>0.874212962962963</v>
      </c>
      <c r="F4" s="1" t="n">
        <v>0</v>
      </c>
      <c r="G4" s="9" t="n">
        <v>17612</v>
      </c>
      <c r="H4" s="10" t="n">
        <f aca="false">IF(ISNUMBER(G4),0.3+0.7*MIN(1,MAX(0,(G$85-G4)/(G$85-G$84))),0)</f>
        <v>1</v>
      </c>
      <c r="I4" s="9" t="n">
        <v>31069</v>
      </c>
      <c r="J4" s="10" t="n">
        <f aca="false">IF(ISNUMBER(I4),0.3+0.7*MIN(1,MAX(0,(I$85-I4)/(I$85-I$84))),0)</f>
        <v>1</v>
      </c>
      <c r="K4" s="9" t="n">
        <v>46465</v>
      </c>
      <c r="L4" s="10" t="n">
        <f aca="false">IF(ISNUMBER(K4),0.3+0.7*MIN(1,MAX(0,(K$85-K4)/(K$85-K$84))),0)</f>
        <v>1</v>
      </c>
      <c r="M4" s="9" t="n">
        <v>251995</v>
      </c>
      <c r="N4" s="10" t="n">
        <f aca="false">IF(ISNUMBER(M4),0.3+0.7*MIN(1,MAX(0,(M$85-M4)/(M$85-M$84))),0)</f>
        <v>0.954736894028911</v>
      </c>
      <c r="O4" s="9" t="n">
        <v>367432</v>
      </c>
      <c r="P4" s="10" t="n">
        <f aca="false">IF(ISNUMBER(O4),0.3+0.7*MIN(1,MAX(0,(O$85-O4)/(O$85-O$84))),0)</f>
        <v>0.951447362254542</v>
      </c>
      <c r="Q4" s="2" t="n">
        <f aca="false">2*(H4+J4+L4+N4+P4)</f>
        <v>9.81236851256691</v>
      </c>
      <c r="R4" s="1" t="n">
        <f aca="false">IF(Q4&gt;Q$85, (Q4-Q$85)/(Q$83-Q$85), 0)</f>
        <v>0.812368512566906</v>
      </c>
      <c r="S4" s="3" t="n">
        <f aca="false">((1-0.1*F4)*Q4)+R4</f>
        <v>10.6247370251338</v>
      </c>
    </row>
    <row r="5" customFormat="false" ht="13.8" hidden="false" customHeight="false" outlineLevel="0" collapsed="false">
      <c r="A5" s="1" t="s">
        <v>23</v>
      </c>
      <c r="B5" s="1" t="s">
        <v>24</v>
      </c>
      <c r="C5" s="1" t="s">
        <v>25</v>
      </c>
      <c r="D5" s="7" t="n">
        <v>43706</v>
      </c>
      <c r="E5" s="8" t="n">
        <v>0.998518518518518</v>
      </c>
      <c r="F5" s="1" t="n">
        <v>0</v>
      </c>
      <c r="G5" s="9" t="n">
        <v>17404</v>
      </c>
      <c r="H5" s="10" t="n">
        <f aca="false">IF(ISNUMBER(G5),0.3+0.7*MIN(1,MAX(0,(G$85-G5)/(G$85-G$84))),0)</f>
        <v>1</v>
      </c>
      <c r="I5" s="9" t="n">
        <v>32706</v>
      </c>
      <c r="J5" s="10" t="n">
        <f aca="false">IF(ISNUMBER(I5),0.3+0.7*MIN(1,MAX(0,(I$85-I5)/(I$85-I$84))),0)</f>
        <v>1</v>
      </c>
      <c r="K5" s="9" t="n">
        <v>48358</v>
      </c>
      <c r="L5" s="10" t="n">
        <f aca="false">IF(ISNUMBER(K5),0.3+0.7*MIN(1,MAX(0,(K$85-K5)/(K$85-K$84))),0)</f>
        <v>1</v>
      </c>
      <c r="M5" s="11" t="n">
        <v>241707</v>
      </c>
      <c r="N5" s="12" t="n">
        <f aca="false">0.9*IF(ISNUMBER(M5),0.3+0.7*MIN(1,MAX(0,(M$85-M5)/(M$85-M$84))),0)</f>
        <v>0.9</v>
      </c>
      <c r="O5" s="11" t="n">
        <v>345026</v>
      </c>
      <c r="P5" s="12" t="n">
        <f aca="false">0.9*IF(ISNUMBER(O5),0.3+0.7*MIN(1,MAX(0,(O$85-O5)/(O$85-O$84))),0)</f>
        <v>0.9</v>
      </c>
      <c r="Q5" s="2" t="n">
        <f aca="false">2*(H5+J5+L5+N5+P5)</f>
        <v>9.6</v>
      </c>
      <c r="R5" s="1" t="n">
        <f aca="false">IF(Q5&gt;Q$85, (10-Q$85)/(Q$83-Q$85), 0)</f>
        <v>1</v>
      </c>
      <c r="S5" s="3" t="n">
        <f aca="false">((1-0.1*F5)*Q5)+R5</f>
        <v>10.6</v>
      </c>
    </row>
    <row r="6" customFormat="false" ht="13.8" hidden="false" customHeight="false" outlineLevel="0" collapsed="false">
      <c r="A6" s="1" t="s">
        <v>26</v>
      </c>
      <c r="B6" s="1" t="s">
        <v>27</v>
      </c>
      <c r="C6" s="1" t="s">
        <v>28</v>
      </c>
      <c r="D6" s="7" t="n">
        <v>43706</v>
      </c>
      <c r="E6" s="8" t="n">
        <v>0.980104166666667</v>
      </c>
      <c r="F6" s="1" t="n">
        <v>0</v>
      </c>
      <c r="G6" s="9" t="n">
        <v>18448</v>
      </c>
      <c r="H6" s="10" t="n">
        <f aca="false">IF(ISNUMBER(G6),0.3+0.7*MIN(1,MAX(0,(G$85-G6)/(G$85-G$84))),0)</f>
        <v>0.941900543197103</v>
      </c>
      <c r="I6" s="9" t="n">
        <v>34546</v>
      </c>
      <c r="J6" s="10" t="n">
        <f aca="false">IF(ISNUMBER(I6),0.3+0.7*MIN(1,MAX(0,(I$85-I6)/(I$85-I$84))),0)</f>
        <v>0.929086491948488</v>
      </c>
      <c r="K6" s="9" t="n">
        <v>51534</v>
      </c>
      <c r="L6" s="10" t="n">
        <f aca="false">IF(ISNUMBER(K6),0.3+0.7*MIN(1,MAX(0,(K$85-K6)/(K$85-K$84))),0)</f>
        <v>0.932194825593457</v>
      </c>
      <c r="M6" s="9" t="n">
        <v>249139</v>
      </c>
      <c r="N6" s="10" t="n">
        <f aca="false">IF(ISNUMBER(M6),0.3+0.7*MIN(1,MAX(0,(M$85-M6)/(M$85-M$84))),0)</f>
        <v>0.999562106641495</v>
      </c>
      <c r="O6" s="9" t="n">
        <v>355724</v>
      </c>
      <c r="P6" s="10" t="n">
        <f aca="false">IF(ISNUMBER(O6),0.3+0.7*MIN(1,MAX(0,(O$85-O6)/(O$85-O$84))),0)</f>
        <v>1</v>
      </c>
      <c r="Q6" s="2" t="n">
        <f aca="false">2*(H6+J6+L6+N6+P6)</f>
        <v>9.60548793476108</v>
      </c>
      <c r="R6" s="1" t="n">
        <f aca="false">IF(Q6&gt;Q$85, (Q6-Q$85)/(Q$83-Q$85), 0)</f>
        <v>0.605487934761083</v>
      </c>
      <c r="S6" s="3" t="n">
        <f aca="false">((1-0.1*F6)*Q6)+R6</f>
        <v>10.2109758695222</v>
      </c>
    </row>
    <row r="7" customFormat="false" ht="13.8" hidden="false" customHeight="false" outlineLevel="0" collapsed="false">
      <c r="A7" s="1" t="s">
        <v>29</v>
      </c>
      <c r="B7" s="1" t="s">
        <v>30</v>
      </c>
      <c r="C7" s="1" t="s">
        <v>31</v>
      </c>
      <c r="D7" s="13" t="n">
        <v>43706</v>
      </c>
      <c r="E7" s="14" t="n">
        <v>0.989791666666667</v>
      </c>
      <c r="F7" s="1" t="n">
        <v>0</v>
      </c>
      <c r="G7" s="15" t="n">
        <v>16871</v>
      </c>
      <c r="H7" s="12" t="n">
        <f aca="false">0.9*IF(ISNUMBER(G7),0.3+0.7*MIN(1,MAX(0,(G$85-G7)/(G$85-G$84))),0)</f>
        <v>0.9</v>
      </c>
      <c r="I7" s="15" t="n">
        <v>27716</v>
      </c>
      <c r="J7" s="12" t="n">
        <f aca="false">0.9*IF(ISNUMBER(I7),0.3+0.7*MIN(1,MAX(0,(I$85-I7)/(I$85-I$84))),0)</f>
        <v>0.9</v>
      </c>
      <c r="K7" s="15" t="n">
        <v>43821</v>
      </c>
      <c r="L7" s="12" t="n">
        <f aca="false">0.9*IF(ISNUMBER(K7),0.3+0.7*MIN(1,MAX(0,(K$85-K7)/(K$85-K$84))),0)</f>
        <v>0.9</v>
      </c>
      <c r="M7" s="15" t="n">
        <v>209571</v>
      </c>
      <c r="N7" s="12" t="n">
        <f aca="false">0.9*IF(ISNUMBER(M7),0.3+0.7*MIN(1,MAX(0,(M$85-M7)/(M$85-M$84))),0)</f>
        <v>0.9</v>
      </c>
      <c r="O7" s="15" t="n">
        <v>309941</v>
      </c>
      <c r="P7" s="12" t="n">
        <f aca="false">0.9*IF(ISNUMBER(O7),0.3+0.7*MIN(1,MAX(0,(O$85-O7)/(O$85-O$84))),0)</f>
        <v>0.9</v>
      </c>
      <c r="Q7" s="2" t="n">
        <f aca="false">2*(H7+J7+L7+N7+P7)</f>
        <v>9</v>
      </c>
      <c r="R7" s="1" t="n">
        <f aca="false">IF(10&gt;Q$85, (10-Q$85)/(Q$83-Q$85), 0)</f>
        <v>1</v>
      </c>
      <c r="S7" s="3" t="n">
        <f aca="false">((1-0.1*F7)*Q7)+R7</f>
        <v>10</v>
      </c>
    </row>
    <row r="8" customFormat="false" ht="13.8" hidden="false" customHeight="false" outlineLevel="0" collapsed="false">
      <c r="A8" s="1" t="s">
        <v>32</v>
      </c>
      <c r="B8" s="1" t="s">
        <v>33</v>
      </c>
      <c r="C8" s="1" t="s">
        <v>34</v>
      </c>
      <c r="D8" s="7" t="n">
        <v>43706</v>
      </c>
      <c r="E8" s="8" t="n">
        <v>0.998356481481482</v>
      </c>
      <c r="F8" s="1" t="n">
        <v>0</v>
      </c>
      <c r="G8" s="9" t="n">
        <v>19112</v>
      </c>
      <c r="H8" s="10" t="n">
        <f aca="false">IF(ISNUMBER(G8),0.3+0.7*MIN(1,MAX(0,(G$85-G8)/(G$85-G$84))),0)</f>
        <v>0.866758277289188</v>
      </c>
      <c r="I8" s="9" t="n">
        <v>35028</v>
      </c>
      <c r="J8" s="10" t="n">
        <f aca="false">IF(ISNUMBER(I8),0.3+0.7*MIN(1,MAX(0,(I$85-I8)/(I$85-I$84))),0)</f>
        <v>0.892817061896674</v>
      </c>
      <c r="K8" s="9" t="n">
        <v>50723</v>
      </c>
      <c r="L8" s="10" t="n">
        <f aca="false">IF(ISNUMBER(K8),0.3+0.7*MIN(1,MAX(0,(K$85-K8)/(K$85-K$84))),0)</f>
        <v>0.974255401120232</v>
      </c>
      <c r="M8" s="9" t="n">
        <v>249108</v>
      </c>
      <c r="N8" s="10" t="n">
        <f aca="false">IF(ISNUMBER(M8),0.3+0.7*MIN(1,MAX(0,(M$85-M8)/(M$85-M$84))),0)</f>
        <v>1</v>
      </c>
      <c r="O8" s="9" t="n">
        <v>362784</v>
      </c>
      <c r="P8" s="10" t="n">
        <f aca="false">IF(ISNUMBER(O8),0.3+0.7*MIN(1,MAX(0,(O$85-O8)/(O$85-O$84))),0)</f>
        <v>0.993803342029484</v>
      </c>
      <c r="Q8" s="2" t="n">
        <f aca="false">2*(H8+J8+L8+N8+P8)</f>
        <v>9.45526816467116</v>
      </c>
      <c r="R8" s="1" t="n">
        <f aca="false">IF(Q8&gt;Q$85, (Q8-Q$85)/(Q$83-Q$85), 0)</f>
        <v>0.455268164671157</v>
      </c>
      <c r="S8" s="3" t="n">
        <f aca="false">((1-0.1*F8)*Q8)+R8</f>
        <v>9.91053632934231</v>
      </c>
    </row>
    <row r="9" customFormat="false" ht="13.8" hidden="false" customHeight="false" outlineLevel="0" collapsed="false">
      <c r="A9" s="1" t="s">
        <v>35</v>
      </c>
      <c r="B9" s="1" t="s">
        <v>36</v>
      </c>
      <c r="C9" s="1" t="s">
        <v>37</v>
      </c>
      <c r="D9" s="7" t="n">
        <v>43706</v>
      </c>
      <c r="E9" s="8" t="n">
        <v>0.925798611111111</v>
      </c>
      <c r="F9" s="1" t="n">
        <v>0</v>
      </c>
      <c r="G9" s="9" t="n">
        <v>18363</v>
      </c>
      <c r="H9" s="10" t="n">
        <f aca="false">IF(ISNUMBER(G9),0.3+0.7*MIN(1,MAX(0,(G$85-G9)/(G$85-G$84))),0)</f>
        <v>0.951519658561821</v>
      </c>
      <c r="I9" s="9" t="n">
        <v>33666</v>
      </c>
      <c r="J9" s="10" t="n">
        <f aca="false">IF(ISNUMBER(I9),0.3+0.7*MIN(1,MAX(0,(I$85-I9)/(I$85-I$84))),0)</f>
        <v>0.995304538516114</v>
      </c>
      <c r="K9" s="9" t="n">
        <v>51105</v>
      </c>
      <c r="L9" s="10" t="n">
        <f aca="false">IF(ISNUMBER(K9),0.3+0.7*MIN(1,MAX(0,(K$85-K9)/(K$85-K$84))),0)</f>
        <v>0.954443884657559</v>
      </c>
      <c r="M9" s="9" t="n">
        <v>246397</v>
      </c>
      <c r="N9" s="10" t="n">
        <f aca="false">IF(ISNUMBER(M9),0.3+0.7*MIN(1,MAX(0,(M$85-M9)/(M$85-M$84))),0)</f>
        <v>1</v>
      </c>
      <c r="O9" s="9" t="n">
        <v>390246</v>
      </c>
      <c r="P9" s="10" t="n">
        <f aca="false">IF(ISNUMBER(O9),0.3+0.7*MIN(1,MAX(0,(O$85-O9)/(O$85-O$84))),0)</f>
        <v>0.743549487343717</v>
      </c>
      <c r="Q9" s="2" t="n">
        <f aca="false">2*(H9+J9+L9+N9+P9)</f>
        <v>9.28963513815842</v>
      </c>
      <c r="R9" s="1" t="n">
        <f aca="false">IF(Q9&gt;Q$85, (Q9-Q$85)/(Q$83-Q$85), 0)</f>
        <v>0.28963513815842</v>
      </c>
      <c r="S9" s="3" t="n">
        <f aca="false">((1-0.1*F9)*Q9)+R9</f>
        <v>9.57927027631684</v>
      </c>
    </row>
    <row r="10" customFormat="false" ht="13.8" hidden="false" customHeight="false" outlineLevel="0" collapsed="false">
      <c r="A10" s="1" t="s">
        <v>38</v>
      </c>
      <c r="B10" s="1" t="s">
        <v>39</v>
      </c>
      <c r="C10" s="1" t="s">
        <v>40</v>
      </c>
      <c r="D10" s="7" t="n">
        <v>43706</v>
      </c>
      <c r="E10" s="8" t="n">
        <v>0.702905092592593</v>
      </c>
      <c r="F10" s="1" t="n">
        <v>0</v>
      </c>
      <c r="G10" s="9" t="n">
        <v>19000</v>
      </c>
      <c r="H10" s="10" t="n">
        <f aca="false">IF(ISNUMBER(G10),0.3+0.7*MIN(1,MAX(0,(G$85-G10)/(G$85-G$84))),0)</f>
        <v>0.879432876357993</v>
      </c>
      <c r="I10" s="9" t="n">
        <v>35116</v>
      </c>
      <c r="J10" s="10" t="n">
        <f aca="false">IF(ISNUMBER(I10),0.3+0.7*MIN(1,MAX(0,(I$85-I10)/(I$85-I$84))),0)</f>
        <v>0.886195257239912</v>
      </c>
      <c r="K10" s="9" t="n">
        <v>51281</v>
      </c>
      <c r="L10" s="10" t="n">
        <f aca="false">IF(ISNUMBER(K10),0.3+0.7*MIN(1,MAX(0,(K$85-K10)/(K$85-K$84))),0)</f>
        <v>0.945316065554337</v>
      </c>
      <c r="M10" s="9" t="n">
        <v>253532</v>
      </c>
      <c r="N10" s="10" t="n">
        <f aca="false">IF(ISNUMBER(M10),0.3+0.7*MIN(1,MAX(0,(M$85-M10)/(M$85-M$84))),0)</f>
        <v>0.930613521554981</v>
      </c>
      <c r="O10" s="9" t="n">
        <v>369850</v>
      </c>
      <c r="P10" s="10" t="n">
        <f aca="false">IF(ISNUMBER(O10),0.3+0.7*MIN(1,MAX(0,(O$85-O10)/(O$85-O$84))),0)</f>
        <v>0.929412775529971</v>
      </c>
      <c r="Q10" s="2" t="n">
        <f aca="false">2*(H10+J10+L10+N10+P10)</f>
        <v>9.14194099247439</v>
      </c>
      <c r="R10" s="1" t="n">
        <f aca="false">IF(Q10&gt;Q$85, (Q10-Q$85)/(Q$83-Q$85), 0)</f>
        <v>0.141940992474385</v>
      </c>
      <c r="S10" s="3" t="n">
        <f aca="false">((1-0.1*F10)*Q10)+R10</f>
        <v>9.28388198494877</v>
      </c>
    </row>
    <row r="11" customFormat="false" ht="13.8" hidden="false" customHeight="false" outlineLevel="0" collapsed="false">
      <c r="A11" s="1" t="s">
        <v>41</v>
      </c>
      <c r="B11" s="1" t="s">
        <v>42</v>
      </c>
      <c r="C11" s="1" t="s">
        <v>43</v>
      </c>
      <c r="D11" s="7" t="n">
        <v>43707</v>
      </c>
      <c r="E11" s="8" t="n">
        <v>0.97119212962963</v>
      </c>
      <c r="F11" s="1" t="n">
        <v>1</v>
      </c>
      <c r="G11" s="9" t="n">
        <v>19389</v>
      </c>
      <c r="H11" s="10" t="n">
        <f aca="false">IF(ISNUMBER(G11),0.3+0.7*MIN(1,MAX(0,(G$85-G11)/(G$85-G$84))),0)</f>
        <v>0.835411277806518</v>
      </c>
      <c r="I11" s="9" t="n">
        <v>34376</v>
      </c>
      <c r="J11" s="10" t="n">
        <f aca="false">IF(ISNUMBER(I11),0.3+0.7*MIN(1,MAX(0,(I$85-I11)/(I$85-I$84))),0)</f>
        <v>0.94187861458087</v>
      </c>
      <c r="K11" s="9" t="n">
        <v>48977</v>
      </c>
      <c r="L11" s="10" t="n">
        <f aca="false">IF(ISNUMBER(K11),0.3+0.7*MIN(1,MAX(0,(K$85-K11)/(K$85-K$84))),0)</f>
        <v>1</v>
      </c>
      <c r="M11" s="9" t="n">
        <v>237393</v>
      </c>
      <c r="N11" s="10" t="n">
        <f aca="false">IF(ISNUMBER(M11),0.3+0.7*MIN(1,MAX(0,(M$85-M11)/(M$85-M$84))),0)</f>
        <v>1</v>
      </c>
      <c r="O11" s="9" t="n">
        <v>353493</v>
      </c>
      <c r="P11" s="10" t="n">
        <f aca="false">IF(ISNUMBER(O11),0.3+0.7*MIN(1,MAX(0,(O$85-O11)/(O$85-O$84))),0)</f>
        <v>1</v>
      </c>
      <c r="Q11" s="2" t="n">
        <f aca="false">2*(H11+J11+L11+N11+P11)</f>
        <v>9.55457978477478</v>
      </c>
      <c r="R11" s="1" t="n">
        <f aca="false">IF(Q11&gt;Q$85, (Q11-Q$85)/(Q$83-Q$85), 0)</f>
        <v>0.554579784774777</v>
      </c>
      <c r="S11" s="3" t="n">
        <f aca="false">((1-0.1*F11)*Q11)+R11</f>
        <v>9.15370159107208</v>
      </c>
    </row>
    <row r="12" customFormat="false" ht="13.8" hidden="false" customHeight="false" outlineLevel="0" collapsed="false">
      <c r="A12" s="1" t="s">
        <v>44</v>
      </c>
      <c r="B12" s="1" t="s">
        <v>45</v>
      </c>
      <c r="C12" s="1" t="s">
        <v>46</v>
      </c>
      <c r="D12" s="7" t="n">
        <v>43706</v>
      </c>
      <c r="E12" s="8" t="n">
        <v>0.939664351851852</v>
      </c>
      <c r="F12" s="1" t="n">
        <v>0</v>
      </c>
      <c r="G12" s="9" t="n">
        <v>20502</v>
      </c>
      <c r="H12" s="10" t="n">
        <f aca="false">IF(ISNUMBER(G12),0.3+0.7*MIN(1,MAX(0,(G$85-G12)/(G$85-G$84))),0)</f>
        <v>0.709457449560269</v>
      </c>
      <c r="I12" s="9" t="n">
        <v>34088</v>
      </c>
      <c r="J12" s="10" t="n">
        <f aca="false">IF(ISNUMBER(I12),0.3+0.7*MIN(1,MAX(0,(I$85-I12)/(I$85-I$84))),0)</f>
        <v>0.963549975275729</v>
      </c>
      <c r="K12" s="9" t="n">
        <v>55032</v>
      </c>
      <c r="L12" s="10" t="n">
        <f aca="false">IF(ISNUMBER(K12),0.3+0.7*MIN(1,MAX(0,(K$85-K12)/(K$85-K$84))),0)</f>
        <v>0.750779420916931</v>
      </c>
      <c r="M12" s="9" t="n">
        <v>240392</v>
      </c>
      <c r="N12" s="10" t="n">
        <f aca="false">IF(ISNUMBER(M12),0.3+0.7*MIN(1,MAX(0,(M$85-M12)/(M$85-M$84))),0)</f>
        <v>1</v>
      </c>
      <c r="O12" s="9" t="n">
        <v>350948</v>
      </c>
      <c r="P12" s="10" t="n">
        <f aca="false">IF(ISNUMBER(O12),0.3+0.7*MIN(1,MAX(0,(O$85-O12)/(O$85-O$84))),0)</f>
        <v>1</v>
      </c>
      <c r="Q12" s="2" t="n">
        <f aca="false">2*(H12+J12+L12+N12+P12)</f>
        <v>8.84757369150586</v>
      </c>
      <c r="R12" s="1" t="n">
        <f aca="false">IF(Q12&gt;Q$85, (Q12-Q$85)/(Q$83-Q$85), 0)</f>
        <v>0</v>
      </c>
      <c r="S12" s="3" t="n">
        <f aca="false">((1-0.1*F12)*Q12)+R12</f>
        <v>8.84757369150586</v>
      </c>
    </row>
    <row r="13" customFormat="false" ht="13.8" hidden="false" customHeight="false" outlineLevel="0" collapsed="false">
      <c r="A13" s="1" t="s">
        <v>47</v>
      </c>
      <c r="B13" s="1" t="s">
        <v>48</v>
      </c>
      <c r="C13" s="1" t="s">
        <v>49</v>
      </c>
      <c r="D13" s="7" t="n">
        <v>43706</v>
      </c>
      <c r="E13" s="8" t="n">
        <v>0.896412037037037</v>
      </c>
      <c r="F13" s="1" t="n">
        <v>0</v>
      </c>
      <c r="G13" s="9" t="n">
        <v>17091</v>
      </c>
      <c r="H13" s="10" t="n">
        <f aca="false">IF(ISNUMBER(G13),0.3+0.7*MIN(1,MAX(0,(G$85-G13)/(G$85-G$84))),0)</f>
        <v>1</v>
      </c>
      <c r="I13" s="9" t="n">
        <v>33011</v>
      </c>
      <c r="J13" s="10" t="n">
        <f aca="false">IF(ISNUMBER(I13),0.3+0.7*MIN(1,MAX(0,(I$85-I13)/(I$85-I$84))),0)</f>
        <v>1</v>
      </c>
      <c r="K13" s="9" t="n">
        <v>47195</v>
      </c>
      <c r="L13" s="10" t="n">
        <f aca="false">IF(ISNUMBER(K13),0.3+0.7*MIN(1,MAX(0,(K$85-K13)/(K$85-K$84))),0)</f>
        <v>1</v>
      </c>
      <c r="M13" s="9" t="n">
        <v>266468</v>
      </c>
      <c r="N13" s="10" t="n">
        <f aca="false">IF(ISNUMBER(M13),0.3+0.7*MIN(1,MAX(0,(M$85-M13)/(M$85-M$84))),0)</f>
        <v>0.727581676192099</v>
      </c>
      <c r="O13" s="9" t="n">
        <v>401607</v>
      </c>
      <c r="P13" s="10" t="n">
        <f aca="false">IF(ISNUMBER(O13),0.3+0.7*MIN(1,MAX(0,(O$85-O13)/(O$85-O$84))),0)</f>
        <v>0.640019735574545</v>
      </c>
      <c r="Q13" s="2" t="n">
        <f aca="false">2*(H13+J13+L13+N13+P13)</f>
        <v>8.73520282353329</v>
      </c>
      <c r="R13" s="1" t="n">
        <f aca="false">IF(Q13&gt;Q$85, (Q13-Q$85)/(Q$83-Q$85), 0)</f>
        <v>0</v>
      </c>
      <c r="S13" s="3" t="n">
        <f aca="false">((1-0.1*F13)*Q13)+R13</f>
        <v>8.73520282353329</v>
      </c>
    </row>
    <row r="14" customFormat="false" ht="13.8" hidden="false" customHeight="false" outlineLevel="0" collapsed="false">
      <c r="A14" s="1" t="s">
        <v>50</v>
      </c>
      <c r="B14" s="1" t="s">
        <v>51</v>
      </c>
      <c r="C14" s="1" t="s">
        <v>52</v>
      </c>
      <c r="D14" s="7" t="n">
        <v>43706</v>
      </c>
      <c r="E14" s="8" t="n">
        <v>0.9884375</v>
      </c>
      <c r="F14" s="1" t="n">
        <v>0</v>
      </c>
      <c r="G14" s="9" t="n">
        <v>18192</v>
      </c>
      <c r="H14" s="10" t="n">
        <f aca="false">IF(ISNUMBER(G14),0.3+0.7*MIN(1,MAX(0,(G$85-G14)/(G$85-G$84))),0)</f>
        <v>0.970871055354371</v>
      </c>
      <c r="I14" s="9" t="n">
        <v>31040</v>
      </c>
      <c r="J14" s="10" t="n">
        <f aca="false">IF(ISNUMBER(I14),0.3+0.7*MIN(1,MAX(0,(I$85-I14)/(I$85-I$84))),0)</f>
        <v>1</v>
      </c>
      <c r="K14" s="9" t="n">
        <v>45605</v>
      </c>
      <c r="L14" s="10" t="n">
        <f aca="false">IF(ISNUMBER(K14),0.3+0.7*MIN(1,MAX(0,(K$85-K14)/(K$85-K$84))),0)</f>
        <v>1</v>
      </c>
      <c r="M14" s="9" t="n">
        <v>266869</v>
      </c>
      <c r="N14" s="10" t="n">
        <f aca="false">IF(ISNUMBER(M14),0.3+0.7*MIN(1,MAX(0,(M$85-M14)/(M$85-M$84))),0)</f>
        <v>0.721287940107489</v>
      </c>
      <c r="O14" s="9" t="n">
        <v>403850</v>
      </c>
      <c r="P14" s="10" t="n">
        <f aca="false">IF(ISNUMBER(O14),0.3+0.7*MIN(1,MAX(0,(O$85-O14)/(O$85-O$84))),0)</f>
        <v>0.61957987700415</v>
      </c>
      <c r="Q14" s="2" t="n">
        <f aca="false">2*(H14+J14+L14+N14+P14)</f>
        <v>8.62347774493202</v>
      </c>
      <c r="R14" s="1" t="n">
        <f aca="false">IF(Q14&gt;Q$85, (Q14-Q$85)/(Q$83-Q$85), 0)</f>
        <v>0</v>
      </c>
      <c r="S14" s="3" t="n">
        <f aca="false">((1-0.1*F14)*Q14)+R14</f>
        <v>8.62347774493202</v>
      </c>
    </row>
    <row r="15" customFormat="false" ht="13.8" hidden="false" customHeight="false" outlineLevel="0" collapsed="false">
      <c r="A15" s="1" t="s">
        <v>53</v>
      </c>
      <c r="B15" s="1" t="s">
        <v>54</v>
      </c>
      <c r="C15" s="1" t="s">
        <v>55</v>
      </c>
      <c r="D15" s="7" t="n">
        <v>43706</v>
      </c>
      <c r="E15" s="8" t="n">
        <v>0.985046296296296</v>
      </c>
      <c r="F15" s="1" t="n">
        <v>0</v>
      </c>
      <c r="G15" s="9" t="n">
        <v>20862</v>
      </c>
      <c r="H15" s="10" t="n">
        <f aca="false">IF(ISNUMBER(G15),0.3+0.7*MIN(1,MAX(0,(G$85-G15)/(G$85-G$84))),0)</f>
        <v>0.66871766683911</v>
      </c>
      <c r="I15" s="9" t="n">
        <v>36350</v>
      </c>
      <c r="J15" s="10" t="n">
        <f aca="false">IF(ISNUMBER(I15),0.3+0.7*MIN(1,MAX(0,(I$85-I15)/(I$85-I$84))),0)</f>
        <v>0.793339496484854</v>
      </c>
      <c r="K15" s="9" t="n">
        <v>52986</v>
      </c>
      <c r="L15" s="10" t="n">
        <f aca="false">IF(ISNUMBER(K15),0.3+0.7*MIN(1,MAX(0,(K$85-K15)/(K$85-K$84))),0)</f>
        <v>0.85689031799188</v>
      </c>
      <c r="M15" s="9" t="n">
        <v>249684</v>
      </c>
      <c r="N15" s="10" t="n">
        <f aca="false">IF(ISNUMBER(M15),0.3+0.7*MIN(1,MAX(0,(M$85-M15)/(M$85-M$84))),0)</f>
        <v>0.991008275803309</v>
      </c>
      <c r="O15" s="9" t="n">
        <v>372730</v>
      </c>
      <c r="P15" s="10" t="n">
        <f aca="false">IF(ISNUMBER(O15),0.3+0.7*MIN(1,MAX(0,(O$85-O15)/(O$85-O$84))),0)</f>
        <v>0.903168106478372</v>
      </c>
      <c r="Q15" s="2" t="n">
        <f aca="false">2*(H15+J15+L15+N15+P15)</f>
        <v>8.42624772719505</v>
      </c>
      <c r="R15" s="1" t="n">
        <f aca="false">IF(Q15&gt;Q$85, (Q15-Q$85)/(Q$83-Q$85), 0)</f>
        <v>0</v>
      </c>
      <c r="S15" s="3" t="n">
        <f aca="false">((1-0.1*F15)*Q15)+R15</f>
        <v>8.42624772719505</v>
      </c>
    </row>
    <row r="16" customFormat="false" ht="13.8" hidden="false" customHeight="false" outlineLevel="0" collapsed="false">
      <c r="A16" s="1" t="s">
        <v>56</v>
      </c>
      <c r="B16" s="1" t="s">
        <v>57</v>
      </c>
      <c r="C16" s="1" t="s">
        <v>58</v>
      </c>
      <c r="D16" s="7" t="n">
        <v>43706</v>
      </c>
      <c r="E16" s="8" t="n">
        <v>0.948055555555555</v>
      </c>
      <c r="F16" s="1" t="n">
        <v>0</v>
      </c>
      <c r="G16" s="9" t="n">
        <v>19435</v>
      </c>
      <c r="H16" s="10" t="n">
        <f aca="false">IF(ISNUMBER(G16),0.3+0.7*MIN(1,MAX(0,(G$85-G16)/(G$85-G$84))),0)</f>
        <v>0.830205638903259</v>
      </c>
      <c r="I16" s="9" t="n">
        <v>37062</v>
      </c>
      <c r="J16" s="10" t="n">
        <f aca="false">IF(ISNUMBER(I16),0.3+0.7*MIN(1,MAX(0,(I$85-I16)/(I$85-I$84))),0)</f>
        <v>0.739763076989229</v>
      </c>
      <c r="K16" s="9" t="n">
        <v>53851</v>
      </c>
      <c r="L16" s="10" t="n">
        <f aca="false">IF(ISNUMBER(K16),0.3+0.7*MIN(1,MAX(0,(K$85-K16)/(K$85-K$84))),0)</f>
        <v>0.812029161603888</v>
      </c>
      <c r="M16" s="9" t="n">
        <v>269686</v>
      </c>
      <c r="N16" s="10" t="n">
        <f aca="false">IF(ISNUMBER(M16),0.3+0.7*MIN(1,MAX(0,(M$85-M16)/(M$85-M$84))),0)</f>
        <v>0.677074836490665</v>
      </c>
      <c r="O16" s="9" t="n">
        <v>385747</v>
      </c>
      <c r="P16" s="10" t="n">
        <f aca="false">IF(ISNUMBER(O16),0.3+0.7*MIN(1,MAX(0,(O$85-O16)/(O$85-O$84))),0)</f>
        <v>0.78454767000453</v>
      </c>
      <c r="Q16" s="2" t="n">
        <f aca="false">2*(H16+J16+L16+N16+P16)</f>
        <v>7.68724076798314</v>
      </c>
      <c r="R16" s="1" t="n">
        <f aca="false">IF(Q16&gt;Q$85, (Q16-Q$85)/(Q$83-Q$85), 0)</f>
        <v>0</v>
      </c>
      <c r="S16" s="3" t="n">
        <f aca="false">((1-0.1*F16)*Q16)+R16</f>
        <v>7.68724076798314</v>
      </c>
    </row>
    <row r="17" customFormat="false" ht="13.8" hidden="false" customHeight="false" outlineLevel="0" collapsed="false">
      <c r="A17" s="1" t="s">
        <v>59</v>
      </c>
      <c r="B17" s="1" t="s">
        <v>60</v>
      </c>
      <c r="C17" s="1" t="s">
        <v>61</v>
      </c>
      <c r="D17" s="7" t="n">
        <v>43706</v>
      </c>
      <c r="E17" s="8" t="n">
        <v>0.9740625</v>
      </c>
      <c r="F17" s="1" t="n">
        <v>0</v>
      </c>
      <c r="G17" s="9" t="n">
        <v>17786</v>
      </c>
      <c r="H17" s="10" t="n">
        <f aca="false">IF(ISNUMBER(G17),0.3+0.7*MIN(1,MAX(0,(G$85-G17)/(G$85-G$84))),0)</f>
        <v>1</v>
      </c>
      <c r="I17" s="9" t="n">
        <v>37816</v>
      </c>
      <c r="J17" s="10" t="n">
        <f aca="false">IF(ISNUMBER(I17),0.3+0.7*MIN(1,MAX(0,(I$85-I17)/(I$85-I$84))),0)</f>
        <v>0.683026250725604</v>
      </c>
      <c r="K17" s="9" t="n">
        <v>56628</v>
      </c>
      <c r="L17" s="10" t="n">
        <f aca="false">IF(ISNUMBER(K17),0.3+0.7*MIN(1,MAX(0,(K$85-K17)/(K$85-K$84))),0)</f>
        <v>0.668006697685446</v>
      </c>
      <c r="M17" s="9" t="n">
        <v>265821</v>
      </c>
      <c r="N17" s="10" t="n">
        <f aca="false">IF(ISNUMBER(M17),0.3+0.7*MIN(1,MAX(0,(M$85-M17)/(M$85-M$84))),0)</f>
        <v>0.737736407480734</v>
      </c>
      <c r="O17" s="9" t="n">
        <v>393658</v>
      </c>
      <c r="P17" s="10" t="n">
        <f aca="false">IF(ISNUMBER(O17),0.3+0.7*MIN(1,MAX(0,(O$85-O17)/(O$85-O$84))),0)</f>
        <v>0.71245684470342</v>
      </c>
      <c r="Q17" s="2" t="n">
        <f aca="false">2*(H17+J17+L17+N17+P17)</f>
        <v>7.60245240119041</v>
      </c>
      <c r="R17" s="1" t="n">
        <f aca="false">IF(Q17&gt;Q$85, (Q17-Q$85)/(Q$83-Q$85), 0)</f>
        <v>0</v>
      </c>
      <c r="S17" s="3" t="n">
        <f aca="false">((1-0.1*F17)*Q17)+R17</f>
        <v>7.60245240119041</v>
      </c>
    </row>
    <row r="18" customFormat="false" ht="13.8" hidden="false" customHeight="false" outlineLevel="0" collapsed="false">
      <c r="A18" s="1" t="s">
        <v>62</v>
      </c>
      <c r="B18" s="1" t="s">
        <v>63</v>
      </c>
      <c r="C18" s="1" t="s">
        <v>43</v>
      </c>
      <c r="D18" s="7" t="n">
        <v>43706</v>
      </c>
      <c r="E18" s="8" t="n">
        <v>0.87943287037037</v>
      </c>
      <c r="F18" s="1" t="n">
        <v>0</v>
      </c>
      <c r="G18" s="9" t="n">
        <v>19283</v>
      </c>
      <c r="H18" s="10" t="n">
        <f aca="false">IF(ISNUMBER(G18),0.3+0.7*MIN(1,MAX(0,(G$85-G18)/(G$85-G$84))),0)</f>
        <v>0.847406880496637</v>
      </c>
      <c r="I18" s="9" t="n">
        <v>36951</v>
      </c>
      <c r="J18" s="10" t="n">
        <f aca="false">IF(ISNUMBER(I18),0.3+0.7*MIN(1,MAX(0,(I$85-I18)/(I$85-I$84))),0)</f>
        <v>0.748115580590373</v>
      </c>
      <c r="K18" s="9" t="n">
        <v>57668</v>
      </c>
      <c r="L18" s="10" t="n">
        <f aca="false">IF(ISNUMBER(K18),0.3+0.7*MIN(1,MAX(0,(K$85-K18)/(K$85-K$84))),0)</f>
        <v>0.614069584802774</v>
      </c>
      <c r="M18" s="9" t="n">
        <v>263831</v>
      </c>
      <c r="N18" s="10" t="n">
        <f aca="false">IF(ISNUMBER(M18),0.3+0.7*MIN(1,MAX(0,(M$85-M18)/(M$85-M$84))),0)</f>
        <v>0.768969661366954</v>
      </c>
      <c r="O18" s="9" t="n">
        <v>392827</v>
      </c>
      <c r="P18" s="10" t="n">
        <f aca="false">IF(ISNUMBER(O18),0.3+0.7*MIN(1,MAX(0,(O$85-O18)/(O$85-O$84))),0)</f>
        <v>0.720029525252683</v>
      </c>
      <c r="Q18" s="2" t="n">
        <f aca="false">2*(H18+J18+L18+N18+P18)</f>
        <v>7.39718246501884</v>
      </c>
      <c r="R18" s="1" t="n">
        <f aca="false">IF(Q18&gt;Q$85, (Q18-Q$85)/(Q$83-Q$85), 0)</f>
        <v>0</v>
      </c>
      <c r="S18" s="3" t="n">
        <f aca="false">((1-0.1*F18)*Q18)+R18</f>
        <v>7.39718246501884</v>
      </c>
    </row>
    <row r="19" customFormat="false" ht="13.8" hidden="false" customHeight="false" outlineLevel="0" collapsed="false">
      <c r="A19" s="1" t="s">
        <v>64</v>
      </c>
      <c r="B19" s="1" t="s">
        <v>65</v>
      </c>
      <c r="C19" s="1" t="s">
        <v>43</v>
      </c>
      <c r="D19" s="13" t="n">
        <v>43706</v>
      </c>
      <c r="E19" s="14" t="n">
        <v>0.991215277777778</v>
      </c>
      <c r="F19" s="1" t="n">
        <v>0</v>
      </c>
      <c r="G19" s="15" t="n">
        <v>19493</v>
      </c>
      <c r="H19" s="12" t="n">
        <f aca="false">0.9*IF(ISNUMBER(G19),0.3+0.7*MIN(1,MAX(0,(G$85-G19)/(G$85-G$84))),0)</f>
        <v>0.741277806518365</v>
      </c>
      <c r="I19" s="15" t="n">
        <v>35539</v>
      </c>
      <c r="J19" s="12" t="n">
        <f aca="false">0.9*IF(ISNUMBER(I19),0.3+0.7*MIN(1,MAX(0,(I$85-I19)/(I$85-I$84))),0)</f>
        <v>0.768928901597403</v>
      </c>
      <c r="K19" s="15" t="n">
        <v>53604</v>
      </c>
      <c r="L19" s="12" t="n">
        <f aca="false">0.9*IF(ISNUMBER(K19),0.3+0.7*MIN(1,MAX(0,(K$85-K19)/(K$85-K$84))),0)</f>
        <v>0.742355303322171</v>
      </c>
      <c r="M19" s="15" t="n">
        <v>260403</v>
      </c>
      <c r="N19" s="12" t="n">
        <f aca="false">0.9*IF(ISNUMBER(M19),0.3+0.7*MIN(1,MAX(0,(M$85-M19)/(M$85-M$84))),0)</f>
        <v>0.740495225325618</v>
      </c>
      <c r="O19" s="15" t="n">
        <v>386666</v>
      </c>
      <c r="P19" s="12" t="n">
        <f aca="false">0.9*IF(ISNUMBER(O19),0.3+0.7*MIN(1,MAX(0,(O$85-O19)/(O$85-O$84))),0)</f>
        <v>0.698555762110821</v>
      </c>
      <c r="Q19" s="2" t="n">
        <f aca="false">2*(H19+J19+L19+N19+P19)</f>
        <v>7.38322599774876</v>
      </c>
      <c r="R19" s="1" t="n">
        <f aca="false">IF(Q19&gt;Q$85, (Q19-Q$85)/(Q$83-Q$85), 0)</f>
        <v>0</v>
      </c>
      <c r="S19" s="3" t="n">
        <f aca="false">((1-0.1*F19)*Q19)+R19</f>
        <v>7.38322599774876</v>
      </c>
    </row>
    <row r="20" customFormat="false" ht="13.8" hidden="false" customHeight="false" outlineLevel="0" collapsed="false">
      <c r="A20" s="1" t="s">
        <v>66</v>
      </c>
      <c r="B20" s="1" t="s">
        <v>67</v>
      </c>
      <c r="C20" s="1" t="s">
        <v>68</v>
      </c>
      <c r="D20" s="7" t="n">
        <v>43706</v>
      </c>
      <c r="E20" s="8" t="n">
        <v>0.972534722222222</v>
      </c>
      <c r="F20" s="1" t="n">
        <v>0</v>
      </c>
      <c r="G20" s="9" t="n">
        <v>19950</v>
      </c>
      <c r="H20" s="10" t="n">
        <f aca="false">IF(ISNUMBER(G20),0.3+0.7*MIN(1,MAX(0,(G$85-G20)/(G$85-G$84))),0)</f>
        <v>0.771925116399379</v>
      </c>
      <c r="I20" s="9" t="n">
        <v>37404</v>
      </c>
      <c r="J20" s="10" t="n">
        <f aca="false">IF(ISNUMBER(I20),0.3+0.7*MIN(1,MAX(0,(I$85-I20)/(I$85-I$84))),0)</f>
        <v>0.714028336164083</v>
      </c>
      <c r="K20" s="9" t="n">
        <v>56930</v>
      </c>
      <c r="L20" s="10" t="n">
        <f aca="false">IF(ISNUMBER(K20),0.3+0.7*MIN(1,MAX(0,(K$85-K20)/(K$85-K$84))),0)</f>
        <v>0.652344189906055</v>
      </c>
      <c r="M20" s="9" t="n">
        <v>265306</v>
      </c>
      <c r="N20" s="10" t="n">
        <f aca="false">IF(ISNUMBER(M20),0.3+0.7*MIN(1,MAX(0,(M$85-M20)/(M$85-M$84))),0)</f>
        <v>0.745819385245259</v>
      </c>
      <c r="O20" s="9" t="n">
        <v>391689</v>
      </c>
      <c r="P20" s="10" t="n">
        <f aca="false">IF(ISNUMBER(O20),0.3+0.7*MIN(1,MAX(0,(O$85-O20)/(O$85-O$84))),0)</f>
        <v>0.730399814620988</v>
      </c>
      <c r="Q20" s="2" t="n">
        <f aca="false">2*(H20+J20+L20+N20+P20)</f>
        <v>7.22903368467153</v>
      </c>
      <c r="R20" s="1" t="n">
        <f aca="false">IF(Q20&gt;Q$85, (Q20-Q$85)/(Q$83-Q$85), 0)</f>
        <v>0</v>
      </c>
      <c r="S20" s="3" t="n">
        <f aca="false">((1-0.1*F20)*Q20)+R20</f>
        <v>7.22903368467153</v>
      </c>
    </row>
    <row r="21" customFormat="false" ht="13.8" hidden="false" customHeight="false" outlineLevel="0" collapsed="false">
      <c r="A21" s="1" t="s">
        <v>69</v>
      </c>
      <c r="B21" s="1" t="s">
        <v>70</v>
      </c>
      <c r="C21" s="1" t="s">
        <v>71</v>
      </c>
      <c r="D21" s="7" t="n">
        <v>43706</v>
      </c>
      <c r="E21" s="8" t="n">
        <v>0.879664351851852</v>
      </c>
      <c r="F21" s="1" t="n">
        <v>0</v>
      </c>
      <c r="G21" s="9" t="n">
        <v>24372</v>
      </c>
      <c r="H21" s="10" t="n">
        <f aca="false">IF(ISNUMBER(G21),0.3+0.7*MIN(1,MAX(0,(G$85-G21)/(G$85-G$84))),0)</f>
        <v>0.3</v>
      </c>
      <c r="I21" s="9" t="n">
        <v>36551</v>
      </c>
      <c r="J21" s="10" t="n">
        <f aca="false">IF(ISNUMBER(I21),0.3+0.7*MIN(1,MAX(0,(I$85-I21)/(I$85-I$84))),0)</f>
        <v>0.778214692666567</v>
      </c>
      <c r="K21" s="9" t="n">
        <v>50806</v>
      </c>
      <c r="L21" s="10" t="n">
        <f aca="false">IF(ISNUMBER(K21),0.3+0.7*MIN(1,MAX(0,(K$85-K21)/(K$85-K$84))),0)</f>
        <v>0.969950804611327</v>
      </c>
      <c r="M21" s="9" t="n">
        <v>260145</v>
      </c>
      <c r="N21" s="10" t="n">
        <f aca="false">IF(ISNUMBER(M21),0.3+0.7*MIN(1,MAX(0,(M$85-M21)/(M$85-M$84))),0)</f>
        <v>0.826821809017509</v>
      </c>
      <c r="O21" s="9" t="n">
        <v>406353</v>
      </c>
      <c r="P21" s="10" t="n">
        <f aca="false">IF(ISNUMBER(O21),0.3+0.7*MIN(1,MAX(0,(O$85-O21)/(O$85-O$84))),0)</f>
        <v>0.596770708033264</v>
      </c>
      <c r="Q21" s="2" t="n">
        <f aca="false">2*(H21+J21+L21+N21+P21)</f>
        <v>6.94351602865733</v>
      </c>
      <c r="R21" s="1" t="n">
        <f aca="false">IF(Q21&gt;Q$85, (Q21-Q$85)/(Q$83-Q$85), 0)</f>
        <v>0</v>
      </c>
      <c r="S21" s="3" t="n">
        <f aca="false">((1-0.1*F21)*Q21)+R21</f>
        <v>6.94351602865733</v>
      </c>
    </row>
    <row r="22" customFormat="false" ht="13.8" hidden="false" customHeight="false" outlineLevel="0" collapsed="false">
      <c r="A22" s="1" t="s">
        <v>72</v>
      </c>
      <c r="B22" s="1" t="s">
        <v>73</v>
      </c>
      <c r="C22" s="1" t="s">
        <v>74</v>
      </c>
      <c r="D22" s="13" t="n">
        <v>43706</v>
      </c>
      <c r="E22" s="14" t="n">
        <v>0.988518518518518</v>
      </c>
      <c r="F22" s="1" t="n">
        <v>0</v>
      </c>
      <c r="G22" s="16" t="n">
        <v>20358</v>
      </c>
      <c r="H22" s="10" t="n">
        <f aca="false">IF(ISNUMBER(G22),0.3+0.7*MIN(1,MAX(0,(G$85-G22)/(G$85-G$84))),0)</f>
        <v>0.725753362648733</v>
      </c>
      <c r="I22" s="16" t="n">
        <v>37052</v>
      </c>
      <c r="J22" s="10" t="n">
        <f aca="false">IF(ISNUMBER(I22),0.3+0.7*MIN(1,MAX(0,(I$85-I22)/(I$85-I$84))),0)</f>
        <v>0.740515554791134</v>
      </c>
      <c r="K22" s="15" t="n">
        <v>56960</v>
      </c>
      <c r="L22" s="12" t="n">
        <f aca="false">0.9*IF(ISNUMBER(K22),0.3+0.7*MIN(1,MAX(0,(K$85-K22)/(K$85-K$84))),0)</f>
        <v>0.585709480484842</v>
      </c>
      <c r="M22" s="15" t="n">
        <v>265947</v>
      </c>
      <c r="N22" s="12" t="n">
        <f aca="false">0.9*IF(ISNUMBER(M22),0.3+0.7*MIN(1,MAX(0,(M$85-M22)/(M$85-M$84))),0)</f>
        <v>0.66218294211422</v>
      </c>
      <c r="O22" s="15" t="n">
        <v>391315</v>
      </c>
      <c r="P22" s="12" t="n">
        <f aca="false">0.9*IF(ISNUMBER(O22),0.3+0.7*MIN(1,MAX(0,(O$85-O22)/(O$85-O$84))),0)</f>
        <v>0.660427178854295</v>
      </c>
      <c r="Q22" s="2" t="n">
        <f aca="false">2*(H22+J22+L22+N22+P22)</f>
        <v>6.74917703778645</v>
      </c>
      <c r="R22" s="1" t="n">
        <f aca="false">IF(Q22&gt;Q$85, (Q22-Q$85)/(Q$83-Q$85), 0)</f>
        <v>0</v>
      </c>
      <c r="S22" s="3" t="n">
        <f aca="false">((1-0.1*F22)*Q22)+R22</f>
        <v>6.74917703778645</v>
      </c>
    </row>
    <row r="23" customFormat="false" ht="13.8" hidden="false" customHeight="false" outlineLevel="0" collapsed="false">
      <c r="A23" s="1" t="s">
        <v>75</v>
      </c>
      <c r="B23" s="1" t="s">
        <v>76</v>
      </c>
      <c r="C23" s="1" t="s">
        <v>77</v>
      </c>
      <c r="D23" s="7" t="n">
        <v>43706</v>
      </c>
      <c r="E23" s="8" t="n">
        <v>0.916701388888889</v>
      </c>
      <c r="F23" s="1" t="n">
        <v>0</v>
      </c>
      <c r="G23" s="17" t="n">
        <v>16190</v>
      </c>
      <c r="H23" s="10" t="n">
        <f aca="false">IF(ISNUMBER(G23),0.3+0.7*MIN(1,MAX(0,(G$85-G23)/(G$85-G$84))),0)</f>
        <v>1</v>
      </c>
      <c r="I23" s="17" t="n">
        <v>31676</v>
      </c>
      <c r="J23" s="10" t="n">
        <f aca="false">IF(ISNUMBER(I23),0.3+0.7*MIN(1,MAX(0,(I$85-I23)/(I$85-I$84))),0)</f>
        <v>1</v>
      </c>
      <c r="K23" s="17" t="n">
        <v>46501</v>
      </c>
      <c r="L23" s="10" t="n">
        <f aca="false">IF(ISNUMBER(K23),0.3+0.7*MIN(1,MAX(0,(K$85-K23)/(K$85-K$84))),0)</f>
        <v>1</v>
      </c>
      <c r="M23" s="11" t="n">
        <v>289461</v>
      </c>
      <c r="N23" s="10" t="n">
        <f aca="false">IF(ISNUMBER(M23),0.3+0.7*MIN(1,MAX(0,(M$85-M23)/(M$85-M$84))),0)</f>
        <v>0.366704185435393</v>
      </c>
      <c r="O23" s="17" t="s">
        <v>78</v>
      </c>
      <c r="P23" s="10" t="n">
        <f aca="false">IF(ISNUMBER(O23),0.3+0.7*MIN(1,MAX(0,(O$85-O23)/(O$85-O$84))),0)</f>
        <v>0</v>
      </c>
      <c r="Q23" s="2" t="n">
        <f aca="false">2*(H23+J23+L23+N23+P23)</f>
        <v>6.73340837087079</v>
      </c>
      <c r="R23" s="1" t="n">
        <f aca="false">IF(Q23&gt;Q$85, (Q23-Q$85)/(Q$83-Q$85), 0)</f>
        <v>0</v>
      </c>
      <c r="S23" s="3" t="n">
        <f aca="false">((1-0.1*F23)*Q23)+R23</f>
        <v>6.73340837087079</v>
      </c>
    </row>
    <row r="24" customFormat="false" ht="13.8" hidden="false" customHeight="false" outlineLevel="0" collapsed="false">
      <c r="A24" s="1" t="s">
        <v>79</v>
      </c>
      <c r="B24" s="1" t="s">
        <v>80</v>
      </c>
      <c r="C24" s="1" t="s">
        <v>81</v>
      </c>
      <c r="D24" s="13" t="n">
        <v>43706</v>
      </c>
      <c r="E24" s="14" t="n">
        <v>0.817650462962963</v>
      </c>
      <c r="F24" s="1" t="n">
        <v>0</v>
      </c>
      <c r="G24" s="15" t="n">
        <v>20961</v>
      </c>
      <c r="H24" s="12" t="n">
        <f aca="false">0.9*IF(ISNUMBER(G24),0.3+0.7*MIN(1,MAX(0,(G$85-G24)/(G$85-G$84))),0)</f>
        <v>0.591762803931712</v>
      </c>
      <c r="I24" s="16" t="n">
        <v>37240</v>
      </c>
      <c r="J24" s="10" t="n">
        <f aca="false">IF(ISNUMBER(I24),0.3+0.7*MIN(1,MAX(0,(I$85-I24)/(I$85-I$84))),0)</f>
        <v>0.726368972115323</v>
      </c>
      <c r="K24" s="16" t="n">
        <v>56484</v>
      </c>
      <c r="L24" s="10" t="n">
        <f aca="false">IF(ISNUMBER(K24),0.3+0.7*MIN(1,MAX(0,(K$85-K24)/(K$85-K$84))),0)</f>
        <v>0.675474913315355</v>
      </c>
      <c r="M24" s="15" t="n">
        <v>264994</v>
      </c>
      <c r="N24" s="12" t="n">
        <f aca="false">0.9*IF(ISNUMBER(M24),0.3+0.7*MIN(1,MAX(0,(M$85-M24)/(M$85-M$84))),0)</f>
        <v>0.675644631490205</v>
      </c>
      <c r="O24" s="15" t="n">
        <v>391727</v>
      </c>
      <c r="P24" s="12" t="n">
        <f aca="false">0.9*IF(ISNUMBER(O24),0.3+0.7*MIN(1,MAX(0,(O$85-O24)/(O$85-O$84))),0)</f>
        <v>0.657048177713902</v>
      </c>
      <c r="Q24" s="2" t="n">
        <f aca="false">2*(H24+J24+L24+N24+P24)</f>
        <v>6.65259899713299</v>
      </c>
      <c r="R24" s="1" t="n">
        <f aca="false">IF(Q24&gt;Q$85, (Q24-Q$85)/(Q$83-Q$85), 0)</f>
        <v>0</v>
      </c>
      <c r="S24" s="3" t="n">
        <f aca="false">((1-0.1*F24)*Q24)+R24</f>
        <v>6.65259899713299</v>
      </c>
    </row>
    <row r="25" customFormat="false" ht="13.8" hidden="false" customHeight="false" outlineLevel="0" collapsed="false">
      <c r="A25" s="1" t="s">
        <v>82</v>
      </c>
      <c r="B25" s="1" t="s">
        <v>83</v>
      </c>
      <c r="C25" s="1" t="s">
        <v>84</v>
      </c>
      <c r="D25" s="7" t="n">
        <v>43706</v>
      </c>
      <c r="E25" s="8" t="n">
        <v>0.982361111111111</v>
      </c>
      <c r="F25" s="1" t="n">
        <v>0</v>
      </c>
      <c r="G25" s="9" t="n">
        <v>20024</v>
      </c>
      <c r="H25" s="10" t="n">
        <f aca="false">IF(ISNUMBER(G25),0.3+0.7*MIN(1,MAX(0,(G$85-G25)/(G$85-G$84))),0)</f>
        <v>0.763550827728919</v>
      </c>
      <c r="I25" s="9" t="n">
        <v>38474</v>
      </c>
      <c r="J25" s="10" t="n">
        <f aca="false">IF(ISNUMBER(I25),0.3+0.7*MIN(1,MAX(0,(I$85-I25)/(I$85-I$84))),0)</f>
        <v>0.633513211360265</v>
      </c>
      <c r="K25" s="9" t="n">
        <v>59110</v>
      </c>
      <c r="L25" s="10" t="n">
        <f aca="false">IF(ISNUMBER(K25),0.3+0.7*MIN(1,MAX(0,(K$85-K25)/(K$85-K$84))),0)</f>
        <v>0.539283703286608</v>
      </c>
      <c r="M25" s="9" t="n">
        <v>270012</v>
      </c>
      <c r="N25" s="10" t="n">
        <f aca="false">IF(ISNUMBER(M25),0.3+0.7*MIN(1,MAX(0,(M$85-M25)/(M$85-M$84))),0)</f>
        <v>0.671958233090209</v>
      </c>
      <c r="O25" s="9" t="n">
        <v>395401</v>
      </c>
      <c r="P25" s="10" t="n">
        <f aca="false">IF(ISNUMBER(O25),0.3+0.7*MIN(1,MAX(0,(O$85-O25)/(O$85-O$84))),0)</f>
        <v>0.696573352287816</v>
      </c>
      <c r="Q25" s="2" t="n">
        <f aca="false">2*(H25+J25+L25+N25+P25)</f>
        <v>6.60975865550764</v>
      </c>
      <c r="R25" s="1" t="n">
        <f aca="false">IF(Q25&gt;Q$85, (Q25-Q$85)/(Q$83-Q$85), 0)</f>
        <v>0</v>
      </c>
      <c r="S25" s="3" t="n">
        <f aca="false">((1-0.1*F25)*Q25)+R25</f>
        <v>6.60975865550764</v>
      </c>
    </row>
    <row r="26" customFormat="false" ht="13.8" hidden="false" customHeight="false" outlineLevel="0" collapsed="false">
      <c r="A26" s="1" t="s">
        <v>85</v>
      </c>
      <c r="B26" s="1" t="s">
        <v>86</v>
      </c>
      <c r="C26" s="1" t="s">
        <v>87</v>
      </c>
      <c r="D26" s="13" t="n">
        <v>43706</v>
      </c>
      <c r="E26" s="14" t="n">
        <v>0.983368055555556</v>
      </c>
      <c r="F26" s="1" t="n">
        <v>0</v>
      </c>
      <c r="G26" s="16" t="n">
        <v>20781</v>
      </c>
      <c r="H26" s="10" t="n">
        <f aca="false">IF(ISNUMBER(G26),0.3+0.7*MIN(1,MAX(0,(G$85-G26)/(G$85-G$84))),0)</f>
        <v>0.677884117951371</v>
      </c>
      <c r="I26" s="16" t="n">
        <v>37772</v>
      </c>
      <c r="J26" s="10" t="n">
        <f aca="false">IF(ISNUMBER(I26),0.3+0.7*MIN(1,MAX(0,(I$85-I26)/(I$85-I$84))),0)</f>
        <v>0.686337153053985</v>
      </c>
      <c r="K26" s="16" t="n">
        <v>58495</v>
      </c>
      <c r="L26" s="10" t="n">
        <f aca="false">IF(ISNUMBER(K26),0.3+0.7*MIN(1,MAX(0,(K$85-K26)/(K$85-K$84))),0)</f>
        <v>0.571179207539342</v>
      </c>
      <c r="M26" s="16" t="n">
        <v>266208</v>
      </c>
      <c r="N26" s="10" t="n">
        <f aca="false">IF(ISNUMBER(M26),0.3+0.7*MIN(1,MAX(0,(M$85-M26)/(M$85-M$84))),0)</f>
        <v>0.7316624028305</v>
      </c>
      <c r="O26" s="15" t="n">
        <v>394382</v>
      </c>
      <c r="P26" s="12" t="n">
        <f aca="false">0.9*IF(ISNUMBER(O26),0.3+0.7*MIN(1,MAX(0,(O$85-O26)/(O$85-O$84))),0)</f>
        <v>0.635273303860153</v>
      </c>
      <c r="Q26" s="2" t="n">
        <f aca="false">2*(H26+J26+L26+N26+P26)</f>
        <v>6.6046723704707</v>
      </c>
      <c r="R26" s="1" t="n">
        <f aca="false">IF(Q26&gt;Q$85, (Q26-Q$85)/(Q$83-Q$85), 0)</f>
        <v>0</v>
      </c>
      <c r="S26" s="3" t="n">
        <f aca="false">((1-0.1*F26)*Q26)+R26</f>
        <v>6.6046723704707</v>
      </c>
    </row>
    <row r="27" customFormat="false" ht="13.8" hidden="false" customHeight="false" outlineLevel="0" collapsed="false">
      <c r="A27" s="1" t="s">
        <v>88</v>
      </c>
      <c r="B27" s="1" t="s">
        <v>89</v>
      </c>
      <c r="C27" s="1" t="s">
        <v>90</v>
      </c>
      <c r="D27" s="13" t="n">
        <v>43706</v>
      </c>
      <c r="E27" s="14" t="n">
        <v>0.796689814814815</v>
      </c>
      <c r="F27" s="1" t="n">
        <v>0</v>
      </c>
      <c r="G27" s="15" t="n">
        <v>21343</v>
      </c>
      <c r="H27" s="12" t="n">
        <f aca="false">0.9*IF(ISNUMBER(G27),0.3+0.7*MIN(1,MAX(0,(G$85-G27)/(G$85-G$84))),0)</f>
        <v>0.552856311433006</v>
      </c>
      <c r="I27" s="16" t="n">
        <v>37327</v>
      </c>
      <c r="J27" s="10" t="n">
        <f aca="false">IF(ISNUMBER(I27),0.3+0.7*MIN(1,MAX(0,(I$85-I27)/(I$85-I$84))),0)</f>
        <v>0.719822415238751</v>
      </c>
      <c r="K27" s="16" t="n">
        <v>56111</v>
      </c>
      <c r="L27" s="10" t="n">
        <f aca="false">IF(ISNUMBER(K27),0.3+0.7*MIN(1,MAX(0,(K$85-K27)/(K$85-K$84))),0)</f>
        <v>0.694819666301159</v>
      </c>
      <c r="M27" s="15" t="n">
        <v>265511</v>
      </c>
      <c r="N27" s="12" t="n">
        <f aca="false">0.9*IF(ISNUMBER(M27),0.3+0.7*MIN(1,MAX(0,(M$85-M27)/(M$85-M$84))),0)</f>
        <v>0.668341700317714</v>
      </c>
      <c r="O27" s="15" t="n">
        <v>391985</v>
      </c>
      <c r="P27" s="12" t="n">
        <f aca="false">0.9*IF(ISNUMBER(O27),0.3+0.7*MIN(1,MAX(0,(O$85-O27)/(O$85-O$84))),0)</f>
        <v>0.654932201271617</v>
      </c>
      <c r="Q27" s="2" t="n">
        <f aca="false">2*(H27+J27+L27+N27+P27)</f>
        <v>6.58154458912449</v>
      </c>
      <c r="R27" s="1" t="n">
        <f aca="false">IF(Q27&gt;Q$85, (Q27-Q$85)/(Q$83-Q$85), 0)</f>
        <v>0</v>
      </c>
      <c r="S27" s="3" t="n">
        <f aca="false">((1-0.1*F27)*Q27)+R27</f>
        <v>6.58154458912449</v>
      </c>
    </row>
    <row r="28" customFormat="false" ht="13.8" hidden="false" customHeight="false" outlineLevel="0" collapsed="false">
      <c r="A28" s="1" t="s">
        <v>91</v>
      </c>
      <c r="B28" s="1" t="s">
        <v>92</v>
      </c>
      <c r="C28" s="1" t="s">
        <v>93</v>
      </c>
      <c r="D28" s="7" t="n">
        <v>43707</v>
      </c>
      <c r="E28" s="8" t="n">
        <v>0.960162037037037</v>
      </c>
      <c r="F28" s="1" t="n">
        <v>1</v>
      </c>
      <c r="G28" s="9" t="n">
        <v>20962</v>
      </c>
      <c r="H28" s="10" t="n">
        <f aca="false">IF(ISNUMBER(G28),0.3+0.7*MIN(1,MAX(0,(G$85-G28)/(G$85-G$84))),0)</f>
        <v>0.657401060527677</v>
      </c>
      <c r="I28" s="9" t="n">
        <v>35379</v>
      </c>
      <c r="J28" s="10" t="n">
        <f aca="false">IF(ISNUMBER(I28),0.3+0.7*MIN(1,MAX(0,(I$85-I28)/(I$85-I$84))),0)</f>
        <v>0.866405091049814</v>
      </c>
      <c r="K28" s="9" t="n">
        <v>55939</v>
      </c>
      <c r="L28" s="10" t="n">
        <f aca="false">IF(ISNUMBER(K28),0.3+0.7*MIN(1,MAX(0,(K$85-K28)/(K$85-K$84))),0)</f>
        <v>0.703740034970217</v>
      </c>
      <c r="M28" s="9" t="n">
        <v>266225</v>
      </c>
      <c r="N28" s="10" t="n">
        <f aca="false">IF(ISNUMBER(M28),0.3+0.7*MIN(1,MAX(0,(M$85-M28)/(M$85-M$84))),0)</f>
        <v>0.731395586088758</v>
      </c>
      <c r="O28" s="9" t="n">
        <v>395563</v>
      </c>
      <c r="P28" s="10" t="n">
        <f aca="false">IF(ISNUMBER(O28),0.3+0.7*MIN(1,MAX(0,(O$85-O28)/(O$85-O$84))),0)</f>
        <v>0.695097089653664</v>
      </c>
      <c r="Q28" s="2" t="n">
        <f aca="false">2*(H28+J28+L28+N28+P28)</f>
        <v>7.30807772458026</v>
      </c>
      <c r="R28" s="1" t="n">
        <f aca="false">IF(Q28&gt;Q$85, (Q28-Q$85)/(Q$83-Q$85), 0)</f>
        <v>0</v>
      </c>
      <c r="S28" s="3" t="n">
        <f aca="false">((1-0.1*F28)*Q28)+R28</f>
        <v>6.57726995212223</v>
      </c>
    </row>
    <row r="29" customFormat="false" ht="13.8" hidden="false" customHeight="false" outlineLevel="0" collapsed="false">
      <c r="A29" s="1" t="s">
        <v>94</v>
      </c>
      <c r="B29" s="1" t="s">
        <v>95</v>
      </c>
      <c r="C29" s="1" t="s">
        <v>96</v>
      </c>
      <c r="D29" s="13" t="n">
        <v>43706</v>
      </c>
      <c r="E29" s="14" t="n">
        <v>0.991921296296296</v>
      </c>
      <c r="F29" s="1" t="n">
        <v>0</v>
      </c>
      <c r="G29" s="15" t="n">
        <v>20297</v>
      </c>
      <c r="H29" s="12" t="n">
        <f aca="false">0.9*IF(ISNUMBER(G29),0.3+0.7*MIN(1,MAX(0,(G$85-G29)/(G$85-G$84))),0)</f>
        <v>0.659390843248836</v>
      </c>
      <c r="I29" s="15" t="n">
        <v>37105</v>
      </c>
      <c r="J29" s="12" t="n">
        <f aca="false">0.9*IF(ISNUMBER(I29),0.3+0.7*MIN(1,MAX(0,(I$85-I29)/(I$85-I$84))),0)</f>
        <v>0.662874680196934</v>
      </c>
      <c r="K29" s="15" t="n">
        <v>57117</v>
      </c>
      <c r="L29" s="12" t="n">
        <f aca="false">0.9*IF(ISNUMBER(K29),0.3+0.7*MIN(1,MAX(0,(K$85-K29)/(K$85-K$84))),0)</f>
        <v>0.578381293897994</v>
      </c>
      <c r="M29" s="15" t="n">
        <v>264306</v>
      </c>
      <c r="N29" s="12" t="n">
        <f aca="false">0.9*IF(ISNUMBER(M29),0.3+0.7*MIN(1,MAX(0,(M$85-M29)/(M$85-M$84))),0)</f>
        <v>0.685363038930581</v>
      </c>
      <c r="O29" s="15" t="n">
        <v>391336</v>
      </c>
      <c r="P29" s="12" t="n">
        <f aca="false">0.9*IF(ISNUMBER(O29),0.3+0.7*MIN(1,MAX(0,(O$85-O29)/(O$85-O$84))),0)</f>
        <v>0.660254948213644</v>
      </c>
      <c r="Q29" s="2" t="n">
        <f aca="false">2*(H29+J29+L29+N29+P29)</f>
        <v>6.49252960897598</v>
      </c>
      <c r="R29" s="1" t="n">
        <f aca="false">IF(Q29&gt;Q$85, (Q29-Q$85)/(Q$83-Q$85), 0)</f>
        <v>0</v>
      </c>
      <c r="S29" s="3" t="n">
        <f aca="false">((1-0.1*F29)*Q29)+R29</f>
        <v>6.49252960897598</v>
      </c>
    </row>
    <row r="30" customFormat="false" ht="13.8" hidden="false" customHeight="false" outlineLevel="0" collapsed="false">
      <c r="A30" s="1" t="s">
        <v>97</v>
      </c>
      <c r="B30" s="1" t="s">
        <v>98</v>
      </c>
      <c r="C30" s="1" t="s">
        <v>99</v>
      </c>
      <c r="D30" s="7" t="n">
        <v>43706</v>
      </c>
      <c r="E30" s="8" t="n">
        <v>0.888645833333333</v>
      </c>
      <c r="F30" s="1" t="n">
        <v>0</v>
      </c>
      <c r="G30" s="9" t="n">
        <v>22550</v>
      </c>
      <c r="H30" s="10" t="n">
        <f aca="false">IF(ISNUMBER(G30),0.3+0.7*MIN(1,MAX(0,(G$85-G30)/(G$85-G$84))),0)</f>
        <v>0.477693352302121</v>
      </c>
      <c r="I30" s="9" t="n">
        <v>37772</v>
      </c>
      <c r="J30" s="10" t="n">
        <f aca="false">IF(ISNUMBER(I30),0.3+0.7*MIN(1,MAX(0,(I$85-I30)/(I$85-I$84))),0)</f>
        <v>0.686337153053985</v>
      </c>
      <c r="K30" s="9" t="n">
        <v>58974</v>
      </c>
      <c r="L30" s="10" t="n">
        <f aca="false">IF(ISNUMBER(K30),0.3+0.7*MIN(1,MAX(0,(K$85-K30)/(K$85-K$84))),0)</f>
        <v>0.546337018048188</v>
      </c>
      <c r="M30" s="9" t="n">
        <v>266242</v>
      </c>
      <c r="N30" s="10" t="n">
        <f aca="false">IF(ISNUMBER(M30),0.3+0.7*MIN(1,MAX(0,(M$85-M30)/(M$85-M$84))),0)</f>
        <v>0.731128769347017</v>
      </c>
      <c r="O30" s="9" t="n">
        <v>394452</v>
      </c>
      <c r="P30" s="10" t="n">
        <f aca="false">IF(ISNUMBER(O30),0.3+0.7*MIN(1,MAX(0,(O$85-O30)/(O$85-O$84))),0)</f>
        <v>0.705221335249611</v>
      </c>
      <c r="Q30" s="2" t="n">
        <f aca="false">2*(H30+J30+L30+N30+P30)</f>
        <v>6.29343525600184</v>
      </c>
      <c r="R30" s="1" t="n">
        <f aca="false">IF(Q30&gt;Q$85, (Q30-Q$85)/(Q$83-Q$85), 0)</f>
        <v>0</v>
      </c>
      <c r="S30" s="3" t="n">
        <f aca="false">((1-0.1*F30)*Q30)+R30</f>
        <v>6.29343525600184</v>
      </c>
    </row>
    <row r="31" customFormat="false" ht="13.8" hidden="false" customHeight="false" outlineLevel="0" collapsed="false">
      <c r="A31" s="1" t="s">
        <v>100</v>
      </c>
      <c r="B31" s="1" t="s">
        <v>101</v>
      </c>
      <c r="C31" s="1" t="s">
        <v>102</v>
      </c>
      <c r="D31" s="13" t="n">
        <v>43706</v>
      </c>
      <c r="E31" s="14" t="n">
        <v>0.916388888888889</v>
      </c>
      <c r="F31" s="1" t="n">
        <v>0</v>
      </c>
      <c r="G31" s="15" t="n">
        <v>22550</v>
      </c>
      <c r="H31" s="12" t="n">
        <f aca="false">0.9*IF(ISNUMBER(G31),0.3+0.7*MIN(1,MAX(0,(G$85-G31)/(G$85-G$84))),0)</f>
        <v>0.429924017071909</v>
      </c>
      <c r="I31" s="16" t="n">
        <v>37772</v>
      </c>
      <c r="J31" s="10" t="n">
        <f aca="false">IF(ISNUMBER(I31),0.3+0.7*MIN(1,MAX(0,(I$85-I31)/(I$85-I$84))),0)</f>
        <v>0.686337153053985</v>
      </c>
      <c r="K31" s="16" t="n">
        <v>58974</v>
      </c>
      <c r="L31" s="10" t="n">
        <f aca="false">IF(ISNUMBER(K31),0.3+0.7*MIN(1,MAX(0,(K$85-K31)/(K$85-K$84))),0)</f>
        <v>0.546337018048188</v>
      </c>
      <c r="M31" s="15" t="n">
        <v>266242</v>
      </c>
      <c r="N31" s="12" t="n">
        <f aca="false">0.9*IF(ISNUMBER(M31),0.3+0.7*MIN(1,MAX(0,(M$85-M31)/(M$85-M$84))),0)</f>
        <v>0.658015892412315</v>
      </c>
      <c r="O31" s="15" t="n">
        <v>394452</v>
      </c>
      <c r="P31" s="12" t="n">
        <f aca="false">0.9*IF(ISNUMBER(O31),0.3+0.7*MIN(1,MAX(0,(O$85-O31)/(O$85-O$84))),0)</f>
        <v>0.63469920172465</v>
      </c>
      <c r="Q31" s="2" t="n">
        <f aca="false">2*(H31+J31+L31+N31+P31)</f>
        <v>5.91062656462209</v>
      </c>
      <c r="R31" s="1" t="n">
        <f aca="false">IF(Q31&gt;Q$85, (Q31-Q$85)/(Q$83-Q$85), 0)</f>
        <v>0</v>
      </c>
      <c r="S31" s="3" t="n">
        <f aca="false">((1-0.1*F31)*Q31)+R31</f>
        <v>5.91062656462209</v>
      </c>
    </row>
    <row r="32" customFormat="false" ht="13.8" hidden="false" customHeight="false" outlineLevel="0" collapsed="false">
      <c r="A32" s="1" t="s">
        <v>103</v>
      </c>
      <c r="B32" s="1" t="s">
        <v>104</v>
      </c>
      <c r="C32" s="1" t="s">
        <v>105</v>
      </c>
      <c r="D32" s="7" t="n">
        <v>43706</v>
      </c>
      <c r="E32" s="8" t="n">
        <v>0.979247685185185</v>
      </c>
      <c r="F32" s="1" t="n">
        <v>0</v>
      </c>
      <c r="G32" s="9" t="n">
        <v>20865</v>
      </c>
      <c r="H32" s="10" t="n">
        <f aca="false">IF(ISNUMBER(G32),0.3+0.7*MIN(1,MAX(0,(G$85-G32)/(G$85-G$84))),0)</f>
        <v>0.668378168649767</v>
      </c>
      <c r="I32" s="9" t="n">
        <v>37943</v>
      </c>
      <c r="J32" s="10" t="n">
        <f aca="false">IF(ISNUMBER(I32),0.3+0.7*MIN(1,MAX(0,(I$85-I32)/(I$85-I$84))),0)</f>
        <v>0.673469782641412</v>
      </c>
      <c r="K32" s="9" t="n">
        <v>55783</v>
      </c>
      <c r="L32" s="10" t="n">
        <f aca="false">IF(ISNUMBER(K32),0.3+0.7*MIN(1,MAX(0,(K$85-K32)/(K$85-K$84))),0)</f>
        <v>0.711830601902617</v>
      </c>
      <c r="M32" s="9" t="n">
        <v>290434</v>
      </c>
      <c r="N32" s="10" t="n">
        <f aca="false">IF(ISNUMBER(M32),0.3+0.7*MIN(1,MAX(0,(M$85-M32)/(M$85-M$84))),0)</f>
        <v>0.351432850746302</v>
      </c>
      <c r="O32" s="9" t="n">
        <v>415345</v>
      </c>
      <c r="P32" s="10" t="n">
        <f aca="false">IF(ISNUMBER(O32),0.3+0.7*MIN(1,MAX(0,(O$85-O32)/(O$85-O$84))),0)</f>
        <v>0.514829019105494</v>
      </c>
      <c r="Q32" s="2" t="n">
        <f aca="false">2*(H32+J32+L32+N32+P32)</f>
        <v>5.83988084609119</v>
      </c>
      <c r="R32" s="1" t="n">
        <f aca="false">IF(Q32&gt;Q$85, (Q32-Q$85)/(Q$83-Q$85), 0)</f>
        <v>0</v>
      </c>
      <c r="S32" s="3" t="n">
        <f aca="false">((1-0.1*F32)*Q32)+R32</f>
        <v>5.83988084609119</v>
      </c>
    </row>
    <row r="33" customFormat="false" ht="13.8" hidden="false" customHeight="false" outlineLevel="0" collapsed="false">
      <c r="A33" s="1" t="s">
        <v>106</v>
      </c>
      <c r="B33" s="1" t="s">
        <v>107</v>
      </c>
      <c r="C33" s="1" t="s">
        <v>108</v>
      </c>
      <c r="D33" s="13" t="n">
        <v>43706</v>
      </c>
      <c r="E33" s="14" t="n">
        <v>0.981134259259259</v>
      </c>
      <c r="F33" s="1" t="n">
        <v>0</v>
      </c>
      <c r="G33" s="18" t="n">
        <v>22550</v>
      </c>
      <c r="H33" s="10" t="n">
        <f aca="false">IF(ISNUMBER(G33),0.3+0.7*MIN(1,MAX(0,(G$85-G33)/(G$85-G$84))),0)</f>
        <v>0.477693352302121</v>
      </c>
      <c r="I33" s="15" t="n">
        <v>37772</v>
      </c>
      <c r="J33" s="12" t="n">
        <f aca="false">0.9*IF(ISNUMBER(I33),0.3+0.7*MIN(1,MAX(0,(I$85-I33)/(I$85-I$84))),0)</f>
        <v>0.617703437748587</v>
      </c>
      <c r="K33" s="15" t="n">
        <v>58974</v>
      </c>
      <c r="L33" s="12" t="n">
        <f aca="false">0.9*IF(ISNUMBER(K33),0.3+0.7*MIN(1,MAX(0,(K$85-K33)/(K$85-K$84))),0)</f>
        <v>0.49170331624337</v>
      </c>
      <c r="M33" s="15" t="n">
        <v>266242</v>
      </c>
      <c r="N33" s="12" t="n">
        <f aca="false">0.9*IF(ISNUMBER(M33),0.3+0.7*MIN(1,MAX(0,(M$85-M33)/(M$85-M$84))),0)</f>
        <v>0.658015892412315</v>
      </c>
      <c r="O33" s="15" t="n">
        <v>394452</v>
      </c>
      <c r="P33" s="12" t="n">
        <f aca="false">0.9*IF(ISNUMBER(O33),0.3+0.7*MIN(1,MAX(0,(O$85-O33)/(O$85-O$84))),0)</f>
        <v>0.63469920172465</v>
      </c>
      <c r="Q33" s="2" t="n">
        <f aca="false">2*(H33+J33+L33+N33+P33)</f>
        <v>5.75963040086208</v>
      </c>
      <c r="R33" s="1" t="n">
        <f aca="false">IF(Q33&gt;Q$85, (Q33-Q$85)/(Q$83-Q$85), 0)</f>
        <v>0</v>
      </c>
      <c r="S33" s="3" t="n">
        <f aca="false">((1-0.1*F33)*Q33)+R33</f>
        <v>5.75963040086208</v>
      </c>
    </row>
    <row r="34" customFormat="false" ht="13.8" hidden="false" customHeight="false" outlineLevel="0" collapsed="false">
      <c r="A34" s="1" t="s">
        <v>109</v>
      </c>
      <c r="B34" s="1" t="s">
        <v>110</v>
      </c>
      <c r="C34" s="1" t="s">
        <v>111</v>
      </c>
      <c r="D34" s="7" t="n">
        <v>43707</v>
      </c>
      <c r="E34" s="8" t="n">
        <v>0.99662037037037</v>
      </c>
      <c r="F34" s="1" t="n">
        <v>1</v>
      </c>
      <c r="G34" s="9" t="n">
        <v>22550</v>
      </c>
      <c r="H34" s="10" t="n">
        <f aca="false">IF(ISNUMBER(G34),0.3+0.7*MIN(1,MAX(0,(G$85-G34)/(G$85-G$84))),0)</f>
        <v>0.477693352302121</v>
      </c>
      <c r="I34" s="9" t="n">
        <v>37772</v>
      </c>
      <c r="J34" s="10" t="n">
        <f aca="false">IF(ISNUMBER(I34),0.3+0.7*MIN(1,MAX(0,(I$85-I34)/(I$85-I$84))),0)</f>
        <v>0.686337153053985</v>
      </c>
      <c r="K34" s="9" t="n">
        <v>58974</v>
      </c>
      <c r="L34" s="10" t="n">
        <f aca="false">IF(ISNUMBER(K34),0.3+0.7*MIN(1,MAX(0,(K$85-K34)/(K$85-K$84))),0)</f>
        <v>0.546337018048188</v>
      </c>
      <c r="M34" s="9" t="n">
        <v>266242</v>
      </c>
      <c r="N34" s="10" t="n">
        <f aca="false">IF(ISNUMBER(M34),0.3+0.7*MIN(1,MAX(0,(M$85-M34)/(M$85-M$84))),0)</f>
        <v>0.731128769347017</v>
      </c>
      <c r="O34" s="9" t="n">
        <v>394452</v>
      </c>
      <c r="P34" s="10" t="n">
        <f aca="false">IF(ISNUMBER(O34),0.3+0.7*MIN(1,MAX(0,(O$85-O34)/(O$85-O$84))),0)</f>
        <v>0.705221335249611</v>
      </c>
      <c r="Q34" s="2" t="n">
        <f aca="false">2*(H34+J34+L34+N34+P34)</f>
        <v>6.29343525600184</v>
      </c>
      <c r="R34" s="1" t="n">
        <f aca="false">IF(Q34&gt;Q$85, (Q34-Q$85)/(Q$83-Q$85), 0)</f>
        <v>0</v>
      </c>
      <c r="S34" s="3" t="n">
        <f aca="false">((1-0.1*F34)*Q34)+R34</f>
        <v>5.66409173040166</v>
      </c>
    </row>
    <row r="35" customFormat="false" ht="13.8" hidden="false" customHeight="false" outlineLevel="0" collapsed="false">
      <c r="A35" s="1" t="s">
        <v>112</v>
      </c>
      <c r="B35" s="1" t="s">
        <v>113</v>
      </c>
      <c r="C35" s="1" t="s">
        <v>43</v>
      </c>
      <c r="D35" s="13" t="n">
        <v>43706</v>
      </c>
      <c r="E35" s="14" t="n">
        <v>0.998078703703704</v>
      </c>
      <c r="F35" s="1" t="n">
        <v>0</v>
      </c>
      <c r="G35" s="16" t="n">
        <v>22731</v>
      </c>
      <c r="H35" s="10" t="n">
        <f aca="false">IF(ISNUMBER(G35),0.3+0.7*MIN(1,MAX(0,(G$85-G35)/(G$85-G$84))),0)</f>
        <v>0.457210294878427</v>
      </c>
      <c r="I35" s="15" t="n">
        <v>39066</v>
      </c>
      <c r="J35" s="12" t="n">
        <f aca="false">0.9*IF(ISNUMBER(I35),0.3+0.7*MIN(1,MAX(0,(I$85-I35)/(I$85-I$84))),0)</f>
        <v>0.530069872938749</v>
      </c>
      <c r="K35" s="15" t="n">
        <v>59401</v>
      </c>
      <c r="L35" s="12" t="n">
        <f aca="false">0.9*IF(ISNUMBER(K35),0.3+0.7*MIN(1,MAX(0,(K$85-K35)/(K$85-K$84))),0)</f>
        <v>0.471772515781051</v>
      </c>
      <c r="M35" s="15" t="n">
        <v>266578</v>
      </c>
      <c r="N35" s="12" t="n">
        <f aca="false">0.9*IF(ISNUMBER(M35),0.3+0.7*MIN(1,MAX(0,(M$85-M35)/(M$85-M$84))),0)</f>
        <v>0.653269693429806</v>
      </c>
      <c r="O35" s="15" t="n">
        <v>394050</v>
      </c>
      <c r="P35" s="12" t="n">
        <f aca="false">0.9*IF(ISNUMBER(O35),0.3+0.7*MIN(1,MAX(0,(O$85-O35)/(O$85-O$84))),0)</f>
        <v>0.637996188274257</v>
      </c>
      <c r="Q35" s="2" t="n">
        <f aca="false">2*(H35+J35+L35+N35+P35)</f>
        <v>5.50063713060458</v>
      </c>
      <c r="R35" s="1" t="n">
        <f aca="false">IF(Q35&gt;Q$85, (Q35-Q$85)/(Q$83-Q$85), 0)</f>
        <v>0</v>
      </c>
      <c r="S35" s="3" t="n">
        <f aca="false">((1-0.1*F35)*Q35)+R35</f>
        <v>5.50063713060458</v>
      </c>
    </row>
    <row r="36" customFormat="false" ht="13.8" hidden="false" customHeight="false" outlineLevel="0" collapsed="false">
      <c r="A36" s="1" t="s">
        <v>114</v>
      </c>
      <c r="B36" s="1" t="s">
        <v>115</v>
      </c>
      <c r="C36" s="1" t="s">
        <v>116</v>
      </c>
      <c r="D36" s="7" t="n">
        <v>43706</v>
      </c>
      <c r="E36" s="8" t="n">
        <v>0.924988425925926</v>
      </c>
      <c r="F36" s="1" t="n">
        <v>0</v>
      </c>
      <c r="G36" s="9" t="n">
        <v>22677</v>
      </c>
      <c r="H36" s="10" t="n">
        <f aca="false">IF(ISNUMBER(G36),0.3+0.7*MIN(1,MAX(0,(G$85-G36)/(G$85-G$84))),0)</f>
        <v>0.463321262286601</v>
      </c>
      <c r="I36" s="9" t="n">
        <v>37645</v>
      </c>
      <c r="J36" s="10" t="n">
        <f aca="false">IF(ISNUMBER(I36),0.3+0.7*MIN(1,MAX(0,(I$85-I36)/(I$85-I$84))),0)</f>
        <v>0.695893621138177</v>
      </c>
      <c r="K36" s="9" t="n">
        <v>55872</v>
      </c>
      <c r="L36" s="10" t="n">
        <f aca="false">IF(ISNUMBER(K36),0.3+0.7*MIN(1,MAX(0,(K$85-K36)/(K$85-K$84))),0)</f>
        <v>0.707214829742466</v>
      </c>
      <c r="M36" s="9" t="n">
        <v>278051</v>
      </c>
      <c r="N36" s="10" t="n">
        <f aca="false">IF(ISNUMBER(M36),0.3+0.7*MIN(1,MAX(0,(M$85-M36)/(M$85-M$84))),0)</f>
        <v>0.545785304451355</v>
      </c>
      <c r="O36" s="9" t="n">
        <v>544656</v>
      </c>
      <c r="P36" s="10" t="n">
        <f aca="false">IF(ISNUMBER(O36),0.3+0.7*MIN(1,MAX(0,(O$85-O36)/(O$85-O$84))),0)</f>
        <v>0.3</v>
      </c>
      <c r="Q36" s="2" t="n">
        <f aca="false">2*(H36+J36+L36+N36+P36)</f>
        <v>5.4244300352372</v>
      </c>
      <c r="R36" s="1" t="n">
        <f aca="false">IF(Q36&gt;Q$85, (Q36-Q$85)/(Q$83-Q$85), 0)</f>
        <v>0</v>
      </c>
      <c r="S36" s="3" t="n">
        <f aca="false">((1-0.1*F36)*Q36)+R36</f>
        <v>5.4244300352372</v>
      </c>
    </row>
    <row r="37" customFormat="false" ht="13.8" hidden="false" customHeight="false" outlineLevel="0" collapsed="false">
      <c r="A37" s="1" t="s">
        <v>117</v>
      </c>
      <c r="B37" s="1" t="s">
        <v>118</v>
      </c>
      <c r="C37" s="1" t="s">
        <v>119</v>
      </c>
      <c r="D37" s="13" t="n">
        <v>43706</v>
      </c>
      <c r="E37" s="14" t="n">
        <v>0.989780092592593</v>
      </c>
      <c r="F37" s="1" t="n">
        <v>0</v>
      </c>
      <c r="G37" s="16" t="s">
        <v>78</v>
      </c>
      <c r="H37" s="10" t="n">
        <f aca="false">IF(ISNUMBER(G37),0.3+0.7*MIN(1,MAX(0,(G$85-G37)/(G$85-G$84))),0)</f>
        <v>0</v>
      </c>
      <c r="I37" s="16" t="n">
        <v>37772</v>
      </c>
      <c r="J37" s="10" t="n">
        <f aca="false">IF(ISNUMBER(I37),0.3+0.7*MIN(1,MAX(0,(I$85-I37)/(I$85-I$84))),0)</f>
        <v>0.686337153053985</v>
      </c>
      <c r="K37" s="16" t="n">
        <v>58974</v>
      </c>
      <c r="L37" s="10" t="n">
        <f aca="false">IF(ISNUMBER(K37),0.3+0.7*MIN(1,MAX(0,(K$85-K37)/(K$85-K$84))),0)</f>
        <v>0.546337018048188</v>
      </c>
      <c r="M37" s="16" t="n">
        <v>266242</v>
      </c>
      <c r="N37" s="10" t="n">
        <f aca="false">IF(ISNUMBER(M37),0.3+0.7*MIN(1,MAX(0,(M$85-M37)/(M$85-M$84))),0)</f>
        <v>0.731128769347017</v>
      </c>
      <c r="O37" s="16" t="n">
        <v>394452</v>
      </c>
      <c r="P37" s="10" t="n">
        <f aca="false">IF(ISNUMBER(O37),0.3+0.7*MIN(1,MAX(0,(O$85-O37)/(O$85-O$84))),0)</f>
        <v>0.705221335249611</v>
      </c>
      <c r="Q37" s="2" t="n">
        <f aca="false">2*(H37+J37+L37+N37+P37)</f>
        <v>5.3380485513976</v>
      </c>
      <c r="R37" s="1" t="n">
        <f aca="false">IF(Q37&gt;Q$85, (Q37-Q$85)/(Q$83-Q$85), 0)</f>
        <v>0</v>
      </c>
      <c r="S37" s="3" t="n">
        <f aca="false">((1-0.1*F37)*Q37)+R37</f>
        <v>5.3380485513976</v>
      </c>
    </row>
    <row r="38" customFormat="false" ht="13.8" hidden="false" customHeight="false" outlineLevel="0" collapsed="false">
      <c r="A38" s="1" t="s">
        <v>120</v>
      </c>
      <c r="B38" s="1" t="s">
        <v>121</v>
      </c>
      <c r="C38" s="1" t="s">
        <v>122</v>
      </c>
      <c r="D38" s="7" t="n">
        <v>43706</v>
      </c>
      <c r="E38" s="8" t="n">
        <v>0.92462962962963</v>
      </c>
      <c r="F38" s="1" t="n">
        <v>0</v>
      </c>
      <c r="G38" s="9" t="n">
        <v>21938</v>
      </c>
      <c r="H38" s="10" t="n">
        <f aca="false">IF(ISNUMBER(G38),0.3+0.7*MIN(1,MAX(0,(G$85-G38)/(G$85-G$84))),0)</f>
        <v>0.546950982928091</v>
      </c>
      <c r="I38" s="9" t="n">
        <v>38372</v>
      </c>
      <c r="J38" s="10" t="n">
        <f aca="false">IF(ISNUMBER(I38),0.3+0.7*MIN(1,MAX(0,(I$85-I38)/(I$85-I$84))),0)</f>
        <v>0.641188484939694</v>
      </c>
      <c r="K38" s="9" t="n">
        <v>56888</v>
      </c>
      <c r="L38" s="10" t="n">
        <f aca="false">IF(ISNUMBER(K38),0.3+0.7*MIN(1,MAX(0,(K$85-K38)/(K$85-K$84))),0)</f>
        <v>0.654522419464778</v>
      </c>
      <c r="M38" s="9" t="n">
        <v>285625</v>
      </c>
      <c r="N38" s="10" t="n">
        <f aca="false">IF(ISNUMBER(M38),0.3+0.7*MIN(1,MAX(0,(M$85-M38)/(M$85-M$84))),0)</f>
        <v>0.426910598454257</v>
      </c>
      <c r="O38" s="9" t="n">
        <v>428761</v>
      </c>
      <c r="P38" s="10" t="n">
        <f aca="false">IF(ISNUMBER(O38),0.3+0.7*MIN(1,MAX(0,(O$85-O38)/(O$85-O$84))),0)</f>
        <v>0.392572602440129</v>
      </c>
      <c r="Q38" s="2" t="n">
        <f aca="false">2*(H38+J38+L38+N38+P38)</f>
        <v>5.3242901764539</v>
      </c>
      <c r="R38" s="1" t="n">
        <f aca="false">IF(Q38&gt;Q$85, (Q38-Q$85)/(Q$83-Q$85), 0)</f>
        <v>0</v>
      </c>
      <c r="S38" s="3" t="n">
        <f aca="false">((1-0.1*F38)*Q38)+R38</f>
        <v>5.3242901764539</v>
      </c>
    </row>
    <row r="39" customFormat="false" ht="13.8" hidden="false" customHeight="false" outlineLevel="0" collapsed="false">
      <c r="A39" s="1" t="s">
        <v>123</v>
      </c>
      <c r="B39" s="1" t="s">
        <v>124</v>
      </c>
      <c r="C39" s="1" t="s">
        <v>125</v>
      </c>
      <c r="D39" s="7" t="n">
        <v>43707</v>
      </c>
      <c r="E39" s="8" t="n">
        <v>0.0905439814814815</v>
      </c>
      <c r="F39" s="1" t="n">
        <v>1</v>
      </c>
      <c r="G39" s="15" t="n">
        <v>22191</v>
      </c>
      <c r="H39" s="12" t="n">
        <f aca="false">0.9*IF(ISNUMBER(G39),0.3+0.7*MIN(1,MAX(0,(G$85-G39)/(G$85-G$84))),0)</f>
        <v>0.466487972064149</v>
      </c>
      <c r="I39" s="15" t="n">
        <v>37516</v>
      </c>
      <c r="J39" s="12" t="n">
        <f aca="false">0.9*IF(ISNUMBER(I39),0.3+0.7*MIN(1,MAX(0,(I$85-I39)/(I$85-I$84))),0)</f>
        <v>0.635040526304474</v>
      </c>
      <c r="K39" s="15" t="n">
        <v>57405</v>
      </c>
      <c r="L39" s="12" t="n">
        <f aca="false">0.9*IF(ISNUMBER(K39),0.3+0.7*MIN(1,MAX(0,(K$85-K39)/(K$85-K$84))),0)</f>
        <v>0.564938505764159</v>
      </c>
      <c r="M39" s="15" t="n">
        <v>269586</v>
      </c>
      <c r="N39" s="12" t="n">
        <f aca="false">0.9*IF(ISNUMBER(M39),0.3+0.7*MIN(1,MAX(0,(M$85-M39)/(M$85-M$84))),0)</f>
        <v>0.610779912062583</v>
      </c>
      <c r="O39" s="15" t="n">
        <v>396546</v>
      </c>
      <c r="P39" s="12" t="n">
        <f aca="false">0.9*IF(ISNUMBER(O39),0.3+0.7*MIN(1,MAX(0,(O$85-O39)/(O$85-O$84))),0)</f>
        <v>0.61752534641401</v>
      </c>
      <c r="Q39" s="2" t="n">
        <f aca="false">2*(H39+J39+L39+N39+P39)</f>
        <v>5.78954452521875</v>
      </c>
      <c r="R39" s="1" t="n">
        <f aca="false">IF(Q39&gt;Q$85, (Q39-Q$85)/(Q$83-Q$85), 0)</f>
        <v>0</v>
      </c>
      <c r="S39" s="3" t="n">
        <f aca="false">((1-0.1*F39)*Q39)+R39</f>
        <v>5.21059007269688</v>
      </c>
    </row>
    <row r="40" customFormat="false" ht="13.8" hidden="false" customHeight="false" outlineLevel="0" collapsed="false">
      <c r="A40" s="1" t="s">
        <v>126</v>
      </c>
      <c r="B40" s="1" t="s">
        <v>127</v>
      </c>
      <c r="C40" s="1" t="s">
        <v>128</v>
      </c>
      <c r="D40" s="13" t="n">
        <v>43707</v>
      </c>
      <c r="E40" s="14" t="n">
        <v>0.786840277777778</v>
      </c>
      <c r="F40" s="1" t="n">
        <v>1</v>
      </c>
      <c r="G40" s="16" t="n">
        <v>19748</v>
      </c>
      <c r="H40" s="10" t="n">
        <f aca="false">IF(ISNUMBER(G40),0.3+0.7*MIN(1,MAX(0,(G$85-G40)/(G$85-G$84))),0)</f>
        <v>0.794784661148474</v>
      </c>
      <c r="I40" s="15" t="n">
        <v>36188</v>
      </c>
      <c r="J40" s="12" t="n">
        <f aca="false">0.9*IF(ISNUMBER(I40),0.3+0.7*MIN(1,MAX(0,(I$85-I40)/(I$85-I$84))),0)</f>
        <v>0.724976673188141</v>
      </c>
      <c r="K40" s="15" t="n">
        <v>54082</v>
      </c>
      <c r="L40" s="12" t="n">
        <f aca="false">0.9*IF(ISNUMBER(K40),0.3+0.7*MIN(1,MAX(0,(K$85-K40)/(K$85-K$84))),0)</f>
        <v>0.720044009127819</v>
      </c>
      <c r="M40" s="15" t="n">
        <v>288750</v>
      </c>
      <c r="N40" s="12" t="n">
        <f aca="false">0.9*IF(ISNUMBER(M40),0.3+0.7*MIN(1,MAX(0,(M$85-M40)/(M$85-M$84))),0)</f>
        <v>0.340077062953056</v>
      </c>
      <c r="O40" s="15" t="n">
        <v>435151</v>
      </c>
      <c r="P40" s="12" t="n">
        <f aca="false">0.9*IF(ISNUMBER(O40),0.3+0.7*MIN(1,MAX(0,(O$85-O40)/(O$85-O$84))),0)</f>
        <v>0.300908018683705</v>
      </c>
      <c r="Q40" s="2" t="n">
        <f aca="false">2*(H40+J40+L40+N40+P40)</f>
        <v>5.76158085020239</v>
      </c>
      <c r="R40" s="1" t="n">
        <f aca="false">IF(Q40&gt;Q$85, (Q40-Q$85)/(Q$83-Q$85), 0)</f>
        <v>0</v>
      </c>
      <c r="S40" s="3" t="n">
        <f aca="false">((1-0.1*F40)*Q40)+R40</f>
        <v>5.18542276518215</v>
      </c>
    </row>
    <row r="41" customFormat="false" ht="14.45" hidden="false" customHeight="true" outlineLevel="0" collapsed="false">
      <c r="A41" s="1" t="s">
        <v>129</v>
      </c>
      <c r="B41" s="1" t="s">
        <v>130</v>
      </c>
      <c r="C41" s="1" t="s">
        <v>131</v>
      </c>
      <c r="D41" s="13" t="n">
        <v>43707</v>
      </c>
      <c r="E41" s="14" t="n">
        <v>0.948171296296296</v>
      </c>
      <c r="F41" s="1" t="n">
        <v>1</v>
      </c>
      <c r="G41" s="18" t="n">
        <v>22822</v>
      </c>
      <c r="H41" s="10" t="n">
        <f aca="false">IF(ISNUMBER(G41),0.3+0.7*MIN(1,MAX(0,(G$85-G41)/(G$85-G$84))),0)</f>
        <v>0.446912183135023</v>
      </c>
      <c r="I41" s="15" t="n">
        <v>37772</v>
      </c>
      <c r="J41" s="12" t="n">
        <f aca="false">0.9*IF(ISNUMBER(I41),0.3+0.7*MIN(1,MAX(0,(I$85-I41)/(I$85-I$84))),0)</f>
        <v>0.617703437748587</v>
      </c>
      <c r="K41" s="15" t="n">
        <v>58974</v>
      </c>
      <c r="L41" s="12" t="n">
        <f aca="false">0.9*IF(ISNUMBER(K41),0.3+0.7*MIN(1,MAX(0,(K$85-K41)/(K$85-K$84))),0)</f>
        <v>0.49170331624337</v>
      </c>
      <c r="M41" s="15" t="n">
        <v>266242</v>
      </c>
      <c r="N41" s="12" t="n">
        <f aca="false">0.9*IF(ISNUMBER(M41),0.3+0.7*MIN(1,MAX(0,(M$85-M41)/(M$85-M$84))),0)</f>
        <v>0.658015892412315</v>
      </c>
      <c r="O41" s="15" t="n">
        <v>394452</v>
      </c>
      <c r="P41" s="12" t="n">
        <f aca="false">0.9*IF(ISNUMBER(O41),0.3+0.7*MIN(1,MAX(0,(O$85-O41)/(O$85-O$84))),0)</f>
        <v>0.63469920172465</v>
      </c>
      <c r="Q41" s="2" t="n">
        <f aca="false">2*(H41+J41+L41+N41+P41)</f>
        <v>5.69806806252789</v>
      </c>
      <c r="R41" s="1" t="n">
        <f aca="false">IF(Q41&gt;Q$85, (Q41-Q$85)/(Q$83-Q$85), 0)</f>
        <v>0</v>
      </c>
      <c r="S41" s="3" t="n">
        <f aca="false">((1-0.1*F41)*Q41)+R41</f>
        <v>5.1282612562751</v>
      </c>
    </row>
    <row r="42" customFormat="false" ht="13.8" hidden="false" customHeight="false" outlineLevel="0" collapsed="false">
      <c r="A42" s="1" t="s">
        <v>132</v>
      </c>
      <c r="B42" s="1" t="s">
        <v>133</v>
      </c>
      <c r="C42" s="1" t="s">
        <v>134</v>
      </c>
      <c r="D42" s="13" t="n">
        <v>43707</v>
      </c>
      <c r="E42" s="14" t="n">
        <v>0.885486111111111</v>
      </c>
      <c r="F42" s="1" t="n">
        <v>1</v>
      </c>
      <c r="G42" s="15" t="n">
        <v>22550</v>
      </c>
      <c r="H42" s="12" t="n">
        <f aca="false">0.9*IF(ISNUMBER(G42),0.3+0.7*MIN(1,MAX(0,(G$85-G42)/(G$85-G$84))),0)</f>
        <v>0.429924017071909</v>
      </c>
      <c r="I42" s="15" t="n">
        <v>37772</v>
      </c>
      <c r="J42" s="12" t="n">
        <f aca="false">0.9*IF(ISNUMBER(I42),0.3+0.7*MIN(1,MAX(0,(I$85-I42)/(I$85-I$84))),0)</f>
        <v>0.617703437748587</v>
      </c>
      <c r="K42" s="15" t="n">
        <v>58974</v>
      </c>
      <c r="L42" s="12" t="n">
        <f aca="false">0.9*IF(ISNUMBER(K42),0.3+0.7*MIN(1,MAX(0,(K$85-K42)/(K$85-K$84))),0)</f>
        <v>0.49170331624337</v>
      </c>
      <c r="M42" s="15" t="n">
        <v>266242</v>
      </c>
      <c r="N42" s="12" t="n">
        <f aca="false">0.9*IF(ISNUMBER(M42),0.3+0.7*MIN(1,MAX(0,(M$85-M42)/(M$85-M$84))),0)</f>
        <v>0.658015892412315</v>
      </c>
      <c r="O42" s="15" t="n">
        <v>394452</v>
      </c>
      <c r="P42" s="12" t="n">
        <f aca="false">0.9*IF(ISNUMBER(O42),0.3+0.7*MIN(1,MAX(0,(O$85-O42)/(O$85-O$84))),0)</f>
        <v>0.63469920172465</v>
      </c>
      <c r="Q42" s="2" t="n">
        <f aca="false">2*(H42+J42+L42+N42+P42)</f>
        <v>5.66409173040166</v>
      </c>
      <c r="R42" s="1" t="n">
        <f aca="false">IF(Q42&gt;Q$85, (Q42-Q$85)/(Q$83-Q$85), 0)</f>
        <v>0</v>
      </c>
      <c r="S42" s="3" t="n">
        <f aca="false">((1-0.1*F42)*Q42)+R42</f>
        <v>5.09768255736149</v>
      </c>
    </row>
    <row r="43" customFormat="false" ht="13.8" hidden="false" customHeight="false" outlineLevel="0" collapsed="false">
      <c r="A43" s="1" t="s">
        <v>135</v>
      </c>
      <c r="B43" s="1" t="s">
        <v>136</v>
      </c>
      <c r="C43" s="1" t="s">
        <v>137</v>
      </c>
      <c r="D43" s="13" t="n">
        <v>43706</v>
      </c>
      <c r="E43" s="14" t="n">
        <v>0.904444444444444</v>
      </c>
      <c r="F43" s="1" t="n">
        <v>0</v>
      </c>
      <c r="G43" s="16" t="n">
        <v>18750</v>
      </c>
      <c r="H43" s="10" t="n">
        <f aca="false">IF(ISNUMBER(G43),0.3+0.7*MIN(1,MAX(0,(G$85-G43)/(G$85-G$84))),0)</f>
        <v>0.907724392136575</v>
      </c>
      <c r="I43" s="16" t="n">
        <v>36554</v>
      </c>
      <c r="J43" s="10" t="n">
        <f aca="false">IF(ISNUMBER(I43),0.3+0.7*MIN(1,MAX(0,(I$85-I43)/(I$85-I$84))),0)</f>
        <v>0.777988949325995</v>
      </c>
      <c r="K43" s="16" t="n">
        <v>53076</v>
      </c>
      <c r="L43" s="10" t="n">
        <f aca="false">IF(ISNUMBER(K43),0.3+0.7*MIN(1,MAX(0,(K$85-K43)/(K$85-K$84))),0)</f>
        <v>0.852222683223187</v>
      </c>
      <c r="M43" s="15" t="s">
        <v>78</v>
      </c>
      <c r="N43" s="12" t="n">
        <f aca="false">0.9*IF(ISNUMBER(M43),0.3+0.7*MIN(1,MAX(0,(M$85-M43)/(M$85-M$84))),0)</f>
        <v>0</v>
      </c>
      <c r="O43" s="15" t="s">
        <v>78</v>
      </c>
      <c r="P43" s="12" t="n">
        <f aca="false">0.9*IF(ISNUMBER(O43),0.3+0.7*MIN(1,MAX(0,(O$85-O43)/(O$85-O$84))),0)</f>
        <v>0</v>
      </c>
      <c r="Q43" s="2" t="n">
        <f aca="false">2*(H43+J43+L43+N43+P43)</f>
        <v>5.07587204937152</v>
      </c>
      <c r="R43" s="1" t="n">
        <f aca="false">IF(Q43&gt;Q$85, (Q43-Q$85)/(Q$83-Q$85), 0)</f>
        <v>0</v>
      </c>
      <c r="S43" s="3" t="n">
        <f aca="false">((1-0.1*F43)*Q43)+R43</f>
        <v>5.07587204937152</v>
      </c>
    </row>
    <row r="44" customFormat="false" ht="13.8" hidden="false" customHeight="false" outlineLevel="0" collapsed="false">
      <c r="A44" s="1" t="s">
        <v>138</v>
      </c>
      <c r="B44" s="1" t="s">
        <v>139</v>
      </c>
      <c r="C44" s="1" t="s">
        <v>140</v>
      </c>
      <c r="D44" s="13" t="n">
        <v>43706</v>
      </c>
      <c r="E44" s="14" t="n">
        <v>0.630636574074074</v>
      </c>
      <c r="F44" s="1" t="n">
        <v>0</v>
      </c>
      <c r="G44" s="16" t="n">
        <v>20948</v>
      </c>
      <c r="H44" s="10" t="n">
        <f aca="false">IF(ISNUMBER(G44),0.3+0.7*MIN(1,MAX(0,(G$85-G44)/(G$85-G$84))),0)</f>
        <v>0.658985385411278</v>
      </c>
      <c r="I44" s="16" t="n">
        <v>38964</v>
      </c>
      <c r="J44" s="10" t="n">
        <f aca="false">IF(ISNUMBER(I44),0.3+0.7*MIN(1,MAX(0,(I$85-I44)/(I$85-I$84))),0)</f>
        <v>0.596641799066928</v>
      </c>
      <c r="K44" s="16" t="n">
        <v>58544</v>
      </c>
      <c r="L44" s="10" t="n">
        <f aca="false">IF(ISNUMBER(K44),0.3+0.7*MIN(1,MAX(0,(K$85-K44)/(K$85-K$84))),0)</f>
        <v>0.568637939720832</v>
      </c>
      <c r="M44" s="16" t="n">
        <v>293549</v>
      </c>
      <c r="N44" s="10" t="n">
        <f aca="false">IF(ISNUMBER(M44),0.3+0.7*MIN(1,MAX(0,(M$85-M44)/(M$85-M$84))),0)</f>
        <v>0.302542606597773</v>
      </c>
      <c r="O44" s="15" t="n">
        <v>436487</v>
      </c>
      <c r="P44" s="10" t="n">
        <f aca="false">IF(ISNUMBER(O44),0.3+0.7*MIN(1,MAX(0,(O$85-O44)/(O$85-O$84))),0)</f>
        <v>0.322167632616291</v>
      </c>
      <c r="Q44" s="2" t="n">
        <f aca="false">2*(H44+J44+L44+N44+P44)</f>
        <v>4.8979507268262</v>
      </c>
      <c r="R44" s="1" t="n">
        <f aca="false">IF(Q44&gt;Q$85, (Q44-Q$85)/(Q$83-Q$85), 0)</f>
        <v>0</v>
      </c>
      <c r="S44" s="3" t="n">
        <f aca="false">((1-0.1*F44)*Q44)+R44</f>
        <v>4.8979507268262</v>
      </c>
    </row>
    <row r="45" customFormat="false" ht="13.25" hidden="false" customHeight="true" outlineLevel="0" collapsed="false">
      <c r="A45" s="1" t="s">
        <v>141</v>
      </c>
      <c r="B45" s="1" t="s">
        <v>142</v>
      </c>
      <c r="C45" s="1" t="s">
        <v>143</v>
      </c>
      <c r="D45" s="7" t="n">
        <v>43706</v>
      </c>
      <c r="E45" s="8" t="n">
        <v>0.979976851851852</v>
      </c>
      <c r="F45" s="1" t="n">
        <v>0</v>
      </c>
      <c r="G45" s="9" t="n">
        <v>20882</v>
      </c>
      <c r="H45" s="10" t="n">
        <f aca="false">IF(ISNUMBER(G45),0.3+0.7*MIN(1,MAX(0,(G$85-G45)/(G$85-G$84))),0)</f>
        <v>0.666454345576824</v>
      </c>
      <c r="I45" s="9" t="n">
        <v>42706</v>
      </c>
      <c r="J45" s="10" t="n">
        <f aca="false">IF(ISNUMBER(I45),0.3+0.7*MIN(1,MAX(0,(I$85-I45)/(I$85-I$84))),0)</f>
        <v>0.315064605594135</v>
      </c>
      <c r="K45" s="9" t="n">
        <v>61665</v>
      </c>
      <c r="L45" s="10" t="n">
        <f aca="false">IF(ISNUMBER(K45),0.3+0.7*MIN(1,MAX(0,(K$85-K45)/(K$85-K$84))),0)</f>
        <v>0.406774738464275</v>
      </c>
      <c r="M45" s="9" t="n">
        <v>325399</v>
      </c>
      <c r="N45" s="10" t="n">
        <f aca="false">IF(ISNUMBER(M45),0.3+0.7*MIN(1,MAX(0,(M$85-M45)/(M$85-M$84))),0)</f>
        <v>0.3</v>
      </c>
      <c r="O45" s="9" t="n">
        <v>392912</v>
      </c>
      <c r="P45" s="10" t="n">
        <f aca="false">IF(ISNUMBER(O45),0.3+0.7*MIN(1,MAX(0,(O$85-O45)/(O$85-O$84))),0)</f>
        <v>0.719254943006369</v>
      </c>
      <c r="Q45" s="2" t="n">
        <f aca="false">2*(H45+J45+L45+N45+P45)</f>
        <v>4.81509726528321</v>
      </c>
      <c r="R45" s="1" t="n">
        <f aca="false">IF(Q45&gt;Q$85, (Q45-Q$85)/(Q$83-Q$85), 0)</f>
        <v>0</v>
      </c>
      <c r="S45" s="3" t="n">
        <f aca="false">((1-0.1*F45)*Q45)+R45</f>
        <v>4.81509726528321</v>
      </c>
    </row>
    <row r="46" customFormat="false" ht="14.45" hidden="false" customHeight="true" outlineLevel="0" collapsed="false">
      <c r="A46" s="1" t="s">
        <v>144</v>
      </c>
      <c r="B46" s="1" t="s">
        <v>145</v>
      </c>
      <c r="C46" s="1" t="s">
        <v>146</v>
      </c>
      <c r="D46" s="13" t="n">
        <v>43706</v>
      </c>
      <c r="E46" s="14" t="n">
        <v>0.975219907407407</v>
      </c>
      <c r="F46" s="1" t="n">
        <v>0</v>
      </c>
      <c r="G46" s="15" t="s">
        <v>78</v>
      </c>
      <c r="H46" s="12" t="n">
        <f aca="false">0.9*IF(ISNUMBER(G46),0.3+0.7*MIN(1,MAX(0,(G$85-G46)/(G$85-G$84))),0)</f>
        <v>0</v>
      </c>
      <c r="I46" s="15" t="n">
        <v>38118</v>
      </c>
      <c r="J46" s="12" t="n">
        <f aca="false">0.9*IF(ISNUMBER(I46),0.3+0.7*MIN(1,MAX(0,(I$85-I46)/(I$85-I$84))),0)</f>
        <v>0.59427127899727</v>
      </c>
      <c r="K46" s="15" t="n">
        <v>59180</v>
      </c>
      <c r="L46" s="12" t="n">
        <f aca="false">0.9*IF(ISNUMBER(K46),0.3+0.7*MIN(1,MAX(0,(K$85-K46)/(K$85-K$84))),0)</f>
        <v>0.482087988619862</v>
      </c>
      <c r="M46" s="15" t="n">
        <v>266860</v>
      </c>
      <c r="N46" s="12" t="n">
        <f aca="false">0.9*IF(ISNUMBER(M46),0.3+0.7*MIN(1,MAX(0,(M$85-M46)/(M$85-M$84))),0)</f>
        <v>0.649286276426629</v>
      </c>
      <c r="O46" s="15" t="n">
        <v>395385</v>
      </c>
      <c r="P46" s="12" t="n">
        <f aca="false">0.9*IF(ISNUMBER(O46),0.3+0.7*MIN(1,MAX(0,(O$85-O46)/(O$85-O$84))),0)</f>
        <v>0.627047240404293</v>
      </c>
      <c r="Q46" s="2" t="n">
        <f aca="false">2*(H46+J46+L46+N46+P46)</f>
        <v>4.70538556889611</v>
      </c>
      <c r="R46" s="1" t="n">
        <f aca="false">IF(Q46&gt;Q$85, (Q46-Q$85)/(Q$83-Q$85), 0)</f>
        <v>0</v>
      </c>
      <c r="S46" s="3" t="n">
        <f aca="false">((1-0.1*F46)*Q46)+R46</f>
        <v>4.70538556889611</v>
      </c>
    </row>
    <row r="47" customFormat="false" ht="14.45" hidden="false" customHeight="true" outlineLevel="0" collapsed="false">
      <c r="A47" s="1" t="s">
        <v>147</v>
      </c>
      <c r="B47" s="1" t="s">
        <v>148</v>
      </c>
      <c r="C47" s="1" t="s">
        <v>149</v>
      </c>
      <c r="D47" s="7" t="n">
        <v>43708</v>
      </c>
      <c r="E47" s="8" t="n">
        <v>0.879097222222222</v>
      </c>
      <c r="F47" s="1" t="n">
        <v>2</v>
      </c>
      <c r="G47" s="9" t="n">
        <v>21164</v>
      </c>
      <c r="H47" s="10" t="n">
        <f aca="false">IF(ISNUMBER(G47),0.3+0.7*MIN(1,MAX(0,(G$85-G47)/(G$85-G$84))),0)</f>
        <v>0.634541515778583</v>
      </c>
      <c r="I47" s="11" t="n">
        <v>38385</v>
      </c>
      <c r="J47" s="12" t="n">
        <f aca="false">0.9*IF(ISNUMBER(I47),0.3+0.7*MIN(1,MAX(0,(I$85-I47)/(I$85-I$84))),0)</f>
        <v>0.576189237417496</v>
      </c>
      <c r="K47" s="11" t="n">
        <v>58723</v>
      </c>
      <c r="L47" s="12" t="n">
        <f aca="false">0.9*IF(ISNUMBER(K47),0.3+0.7*MIN(1,MAX(0,(K$85-K47)/(K$85-K$84))),0)</f>
        <v>0.503419079512788</v>
      </c>
      <c r="M47" s="11" t="n">
        <v>271165</v>
      </c>
      <c r="N47" s="12" t="n">
        <f aca="false">0.9*IF(ISNUMBER(M47),0.3+0.7*MIN(1,MAX(0,(M$85-M47)/(M$85-M$84))),0)</f>
        <v>0.588475601963233</v>
      </c>
      <c r="O47" s="11" t="n">
        <v>402322</v>
      </c>
      <c r="P47" s="12" t="n">
        <f aca="false">0.9*IF(ISNUMBER(O47),0.3+0.7*MIN(1,MAX(0,(O$85-O47)/(O$85-O$84))),0)</f>
        <v>0.570153718775874</v>
      </c>
      <c r="Q47" s="2" t="n">
        <f aca="false">2*(H47+J47+L47+N47+P47)</f>
        <v>5.74555830689595</v>
      </c>
      <c r="R47" s="1" t="n">
        <f aca="false">IF(Q47&gt;Q$85, (Q47-Q$85)/(Q$83-Q$85), 0)</f>
        <v>0</v>
      </c>
      <c r="S47" s="3" t="n">
        <f aca="false">((1-0.1*F47)*Q47)+R47</f>
        <v>4.59644664551676</v>
      </c>
    </row>
    <row r="48" customFormat="false" ht="14.45" hidden="false" customHeight="true" outlineLevel="0" collapsed="false">
      <c r="A48" s="1" t="s">
        <v>150</v>
      </c>
      <c r="B48" s="1" t="s">
        <v>151</v>
      </c>
      <c r="C48" s="1" t="s">
        <v>152</v>
      </c>
      <c r="D48" s="7" t="n">
        <v>43709</v>
      </c>
      <c r="E48" s="8" t="n">
        <v>0.986087962962963</v>
      </c>
      <c r="F48" s="1" t="n">
        <v>3</v>
      </c>
      <c r="G48" s="9" t="n">
        <v>19348</v>
      </c>
      <c r="H48" s="10" t="n">
        <f aca="false">IF(ISNUMBER(G48),0.3+0.7*MIN(1,MAX(0,(G$85-G48)/(G$85-G$84))),0)</f>
        <v>0.840051086394206</v>
      </c>
      <c r="I48" s="9" t="n">
        <v>40555</v>
      </c>
      <c r="J48" s="10" t="n">
        <f aca="false">IF(ISNUMBER(I48),0.3+0.7*MIN(1,MAX(0,(I$85-I48)/(I$85-I$84))),0)</f>
        <v>0.476922580783867</v>
      </c>
      <c r="K48" s="9" t="n">
        <v>58041</v>
      </c>
      <c r="L48" s="10" t="n">
        <f aca="false">IF(ISNUMBER(K48),0.3+0.7*MIN(1,MAX(0,(K$85-K48)/(K$85-K$84))),0)</f>
        <v>0.59472483181697</v>
      </c>
      <c r="M48" s="9" t="n">
        <v>270037</v>
      </c>
      <c r="N48" s="10" t="n">
        <f aca="false">IF(ISNUMBER(M48),0.3+0.7*MIN(1,MAX(0,(M$85-M48)/(M$85-M$84))),0)</f>
        <v>0.671565855528824</v>
      </c>
      <c r="O48" s="9" t="n">
        <v>415356</v>
      </c>
      <c r="P48" s="10" t="n">
        <f aca="false">IF(ISNUMBER(O48),0.3+0.7*MIN(1,MAX(0,(O$85-O48)/(O$85-O$84))),0)</f>
        <v>0.514728779050089</v>
      </c>
      <c r="Q48" s="2" t="n">
        <f aca="false">2*(H48+J48+L48+N48+P48)</f>
        <v>6.19598626714791</v>
      </c>
      <c r="R48" s="1" t="n">
        <f aca="false">IF(Q48&gt;Q$85, (Q48-Q$85)/(Q$83-Q$85), 0)</f>
        <v>0</v>
      </c>
      <c r="S48" s="3" t="n">
        <f aca="false">((1-0.1*F48)*Q48)+R48</f>
        <v>4.33719038700354</v>
      </c>
    </row>
    <row r="49" customFormat="false" ht="14.45" hidden="false" customHeight="true" outlineLevel="0" collapsed="false">
      <c r="A49" s="1" t="s">
        <v>153</v>
      </c>
      <c r="B49" s="1" t="s">
        <v>154</v>
      </c>
      <c r="C49" s="1" t="s">
        <v>155</v>
      </c>
      <c r="D49" s="13" t="n">
        <v>43709</v>
      </c>
      <c r="E49" s="14" t="n">
        <v>0.00170138888888889</v>
      </c>
      <c r="F49" s="1" t="n">
        <v>3</v>
      </c>
      <c r="G49" s="15" t="n">
        <v>19905</v>
      </c>
      <c r="H49" s="12" t="n">
        <f aca="false">0.9*IF(ISNUMBER(G49),0.3+0.7*MIN(1,MAX(0,(G$85-G49)/(G$85-G$84))),0)</f>
        <v>0.699315830315572</v>
      </c>
      <c r="I49" s="15" t="n">
        <v>34928</v>
      </c>
      <c r="J49" s="12" t="n">
        <f aca="false">0.9*IF(ISNUMBER(I49),0.3+0.7*MIN(1,MAX(0,(I$85-I49)/(I$85-I$84))),0)</f>
        <v>0.81030765592415</v>
      </c>
      <c r="K49" s="15" t="n">
        <v>51712</v>
      </c>
      <c r="L49" s="12" t="n">
        <f aca="false">0.9*IF(ISNUMBER(K49),0.3+0.7*MIN(1,MAX(0,(K$85-K49)/(K$85-K$84))),0)</f>
        <v>0.830666953145838</v>
      </c>
      <c r="M49" s="15" t="n">
        <v>288830</v>
      </c>
      <c r="N49" s="12" t="n">
        <f aca="false">0.9*IF(ISNUMBER(M49),0.3+0.7*MIN(1,MAX(0,(M$85-M49)/(M$85-M$84))),0)</f>
        <v>0.338947015576268</v>
      </c>
      <c r="O49" s="15" t="n">
        <v>437921</v>
      </c>
      <c r="P49" s="12" t="n">
        <f aca="false">0.9*IF(ISNUMBER(O49),0.3+0.7*MIN(1,MAX(0,(O$85-O49)/(O$85-O$84))),0)</f>
        <v>0.278189977035914</v>
      </c>
      <c r="Q49" s="2" t="n">
        <f aca="false">2*(H49+J49+L49+N49+P49)</f>
        <v>5.91485486399549</v>
      </c>
      <c r="R49" s="1" t="n">
        <f aca="false">IF(Q49&gt;Q$85, (Q49-Q$85)/(Q$83-Q$85), 0)</f>
        <v>0</v>
      </c>
      <c r="S49" s="3" t="n">
        <f aca="false">((1-0.1*F49)*Q49)+R49</f>
        <v>4.14039840479684</v>
      </c>
    </row>
    <row r="50" customFormat="false" ht="15.6" hidden="false" customHeight="true" outlineLevel="0" collapsed="false">
      <c r="A50" s="1" t="s">
        <v>156</v>
      </c>
      <c r="B50" s="1" t="s">
        <v>157</v>
      </c>
      <c r="C50" s="1" t="s">
        <v>158</v>
      </c>
      <c r="D50" s="7" t="n">
        <v>43706</v>
      </c>
      <c r="E50" s="8" t="n">
        <v>0.957361111111111</v>
      </c>
      <c r="F50" s="1" t="n">
        <v>0</v>
      </c>
      <c r="G50" s="9" t="n">
        <v>22754</v>
      </c>
      <c r="H50" s="10" t="n">
        <f aca="false">IF(ISNUMBER(G50),0.3+0.7*MIN(1,MAX(0,(G$85-G50)/(G$85-G$84))),0)</f>
        <v>0.454607475426798</v>
      </c>
      <c r="I50" s="9" t="n">
        <v>41444</v>
      </c>
      <c r="J50" s="10" t="n">
        <f aca="false">IF(ISNUMBER(I50),0.3+0.7*MIN(1,MAX(0,(I$85-I50)/(I$85-I$84))),0)</f>
        <v>0.410027304194527</v>
      </c>
      <c r="K50" s="9" t="n">
        <v>60561</v>
      </c>
      <c r="L50" s="10" t="n">
        <f aca="false">IF(ISNUMBER(K50),0.3+0.7*MIN(1,MAX(0,(K$85-K50)/(K$85-K$84))),0)</f>
        <v>0.464031058293573</v>
      </c>
      <c r="M50" s="9" t="n">
        <v>287072</v>
      </c>
      <c r="N50" s="10" t="n">
        <f aca="false">IF(ISNUMBER(M50),0.3+0.7*MIN(1,MAX(0,(M$85-M50)/(M$85-M$84))),0)</f>
        <v>0.404199785201312</v>
      </c>
      <c r="O50" s="9" t="n">
        <v>436255</v>
      </c>
      <c r="P50" s="10" t="n">
        <f aca="false">IF(ISNUMBER(O50),0.3+0.7*MIN(1,MAX(0,(O$85-O50)/(O$85-O$84))),0)</f>
        <v>0.324281786512115</v>
      </c>
      <c r="Q50" s="2" t="n">
        <f aca="false">2*(H50+J50+L50+N50+P50)</f>
        <v>4.11429481925665</v>
      </c>
      <c r="R50" s="1" t="n">
        <f aca="false">IF(Q50&gt;Q$85, (Q50-Q$85)/(Q$83-Q$85), 0)</f>
        <v>0</v>
      </c>
      <c r="S50" s="3" t="n">
        <f aca="false">((1-0.1*F50)*Q50)+R50</f>
        <v>4.11429481925665</v>
      </c>
    </row>
    <row r="51" customFormat="false" ht="13.8" hidden="false" customHeight="false" outlineLevel="0" collapsed="false">
      <c r="A51" s="1" t="s">
        <v>159</v>
      </c>
      <c r="B51" s="1" t="s">
        <v>160</v>
      </c>
      <c r="C51" s="1" t="s">
        <v>43</v>
      </c>
      <c r="D51" s="13" t="n">
        <v>43707</v>
      </c>
      <c r="E51" s="14" t="n">
        <v>0.954386574074074</v>
      </c>
      <c r="F51" s="1" t="n">
        <v>1</v>
      </c>
      <c r="G51" s="16" t="n">
        <v>22550</v>
      </c>
      <c r="H51" s="10" t="n">
        <f aca="false">IF(ISNUMBER(G51),0.3+0.7*MIN(1,MAX(0,(G$85-G51)/(G$85-G$84))),0)</f>
        <v>0.477693352302121</v>
      </c>
      <c r="I51" s="15" t="n">
        <v>37772</v>
      </c>
      <c r="J51" s="12" t="n">
        <f aca="false">0.9*IF(ISNUMBER(I51),0.3+0.7*MIN(1,MAX(0,(I$85-I51)/(I$85-I$84))),0)</f>
        <v>0.617703437748587</v>
      </c>
      <c r="K51" s="15" t="n">
        <v>58974</v>
      </c>
      <c r="L51" s="12" t="n">
        <f aca="false">0.9*IF(ISNUMBER(K51),0.3+0.7*MIN(1,MAX(0,(K$85-K51)/(K$85-K$84))),0)</f>
        <v>0.49170331624337</v>
      </c>
      <c r="M51" s="15" t="n">
        <v>266242</v>
      </c>
      <c r="N51" s="12" t="n">
        <f aca="false">0.9*IF(ISNUMBER(M51),0.3+0.7*MIN(1,MAX(0,(M$85-M51)/(M$85-M$84))),0)</f>
        <v>0.658015892412315</v>
      </c>
      <c r="O51" s="15" t="s">
        <v>78</v>
      </c>
      <c r="P51" s="12" t="n">
        <f aca="false">0.9*IF(ISNUMBER(O51),0.3+0.7*MIN(1,MAX(0,(O$85-O51)/(O$85-O$84))),0)</f>
        <v>0</v>
      </c>
      <c r="Q51" s="2" t="n">
        <f aca="false">2*(H51+J51+L51+N51+P51)</f>
        <v>4.49023199741278</v>
      </c>
      <c r="R51" s="1" t="n">
        <f aca="false">IF(Q51&gt;Q$85, (Q51-Q$85)/(Q$83-Q$85), 0)</f>
        <v>0</v>
      </c>
      <c r="S51" s="3" t="n">
        <f aca="false">((1-0.1*F51)*Q51)+R51</f>
        <v>4.04120879767151</v>
      </c>
    </row>
    <row r="52" customFormat="false" ht="15.6" hidden="false" customHeight="true" outlineLevel="0" collapsed="false">
      <c r="A52" s="1" t="s">
        <v>161</v>
      </c>
      <c r="B52" s="1" t="s">
        <v>162</v>
      </c>
      <c r="C52" s="1" t="s">
        <v>163</v>
      </c>
      <c r="D52" s="7" t="n">
        <v>43710</v>
      </c>
      <c r="E52" s="8" t="n">
        <v>0.790868055555556</v>
      </c>
      <c r="F52" s="1" t="n">
        <v>4</v>
      </c>
      <c r="G52" s="9" t="n">
        <v>20150</v>
      </c>
      <c r="H52" s="10" t="n">
        <f aca="false">IF(ISNUMBER(G52),0.3+0.7*MIN(1,MAX(0,(G$85-G52)/(G$85-G$84))),0)</f>
        <v>0.749291903776513</v>
      </c>
      <c r="I52" s="9" t="n">
        <v>37570</v>
      </c>
      <c r="J52" s="10" t="n">
        <f aca="false">IF(ISNUMBER(I52),0.3+0.7*MIN(1,MAX(0,(I$85-I52)/(I$85-I$84))),0)</f>
        <v>0.701537204652463</v>
      </c>
      <c r="K52" s="9" t="n">
        <v>57553</v>
      </c>
      <c r="L52" s="10" t="n">
        <f aca="false">IF(ISNUMBER(K52),0.3+0.7*MIN(1,MAX(0,(K$85-K52)/(K$85-K$84))),0)</f>
        <v>0.620033784784993</v>
      </c>
      <c r="M52" s="9" t="n">
        <v>271244</v>
      </c>
      <c r="N52" s="10" t="n">
        <f aca="false">IF(ISNUMBER(M52),0.3+0.7*MIN(1,MAX(0,(M$85-M52)/(M$85-M$84))),0)</f>
        <v>0.652621866865172</v>
      </c>
      <c r="O52" s="9" t="n">
        <v>402864</v>
      </c>
      <c r="P52" s="10" t="n">
        <f aca="false">IF(ISNUMBER(O52),0.3+0.7*MIN(1,MAX(0,(O$85-O52)/(O$85-O$84))),0)</f>
        <v>0.628565031061399</v>
      </c>
      <c r="Q52" s="2" t="n">
        <f aca="false">2*(H52+J52+L52+N52+P52)</f>
        <v>6.70409958228108</v>
      </c>
      <c r="R52" s="1" t="n">
        <f aca="false">IF(Q52&gt;Q$85, (Q52-Q$85)/(Q$83-Q$85), 0)</f>
        <v>0</v>
      </c>
      <c r="S52" s="3" t="n">
        <f aca="false">((1-0.1*F52)*Q52)+R52</f>
        <v>4.02245974936865</v>
      </c>
    </row>
    <row r="53" customFormat="false" ht="15.6" hidden="false" customHeight="true" outlineLevel="0" collapsed="false">
      <c r="A53" s="1" t="s">
        <v>164</v>
      </c>
      <c r="B53" s="1" t="s">
        <v>165</v>
      </c>
      <c r="C53" s="1" t="s">
        <v>43</v>
      </c>
      <c r="D53" s="7" t="n">
        <v>43709</v>
      </c>
      <c r="E53" s="8" t="n">
        <v>0.863888888888889</v>
      </c>
      <c r="F53" s="1" t="n">
        <v>3</v>
      </c>
      <c r="G53" s="9" t="n">
        <v>22808</v>
      </c>
      <c r="H53" s="10" t="n">
        <f aca="false">IF(ISNUMBER(G53),0.3+0.7*MIN(1,MAX(0,(G$85-G53)/(G$85-G$84))),0)</f>
        <v>0.448496508018624</v>
      </c>
      <c r="I53" s="9" t="n">
        <v>38655</v>
      </c>
      <c r="J53" s="10" t="n">
        <f aca="false">IF(ISNUMBER(I53),0.3+0.7*MIN(1,MAX(0,(I$85-I53)/(I$85-I$84))),0)</f>
        <v>0.619893363145788</v>
      </c>
      <c r="K53" s="9" t="n">
        <v>59341</v>
      </c>
      <c r="L53" s="10" t="n">
        <f aca="false">IF(ISNUMBER(K53),0.3+0.7*MIN(1,MAX(0,(K$85-K53)/(K$85-K$84))),0)</f>
        <v>0.52730344071363</v>
      </c>
      <c r="M53" s="9" t="n">
        <v>271730</v>
      </c>
      <c r="N53" s="10" t="n">
        <f aca="false">IF(ISNUMBER(M53),0.3+0.7*MIN(1,MAX(0,(M$85-M53)/(M$85-M$84))),0)</f>
        <v>0.644994047071855</v>
      </c>
      <c r="O53" s="9" t="n">
        <v>403481</v>
      </c>
      <c r="P53" s="10" t="n">
        <f aca="false">IF(ISNUMBER(O53),0.3+0.7*MIN(1,MAX(0,(O$85-O53)/(O$85-O$84))),0)</f>
        <v>0.622942475226386</v>
      </c>
      <c r="Q53" s="2" t="n">
        <f aca="false">2*(H53+J53+L53+N53+P53)</f>
        <v>5.72725966835256</v>
      </c>
      <c r="R53" s="1" t="n">
        <f aca="false">IF(Q53&gt;Q$85, (Q53-Q$85)/(Q$83-Q$85), 0)</f>
        <v>0</v>
      </c>
      <c r="S53" s="3" t="n">
        <f aca="false">((1-0.1*F53)*Q53)+R53</f>
        <v>4.0090817678468</v>
      </c>
    </row>
    <row r="54" customFormat="false" ht="16.25" hidden="false" customHeight="true" outlineLevel="0" collapsed="false">
      <c r="A54" s="1" t="s">
        <v>166</v>
      </c>
      <c r="B54" s="1" t="s">
        <v>167</v>
      </c>
      <c r="C54" s="1" t="s">
        <v>168</v>
      </c>
      <c r="D54" s="13" t="n">
        <v>43709</v>
      </c>
      <c r="E54" s="14" t="n">
        <v>0.791689814814815</v>
      </c>
      <c r="F54" s="1" t="n">
        <v>3</v>
      </c>
      <c r="G54" s="15" t="n">
        <v>22550</v>
      </c>
      <c r="H54" s="12" t="n">
        <f aca="false">0.9*IF(ISNUMBER(G54),0.3+0.7*MIN(1,MAX(0,(G$85-G54)/(G$85-G$84))),0)</f>
        <v>0.429924017071909</v>
      </c>
      <c r="I54" s="15" t="n">
        <v>37772</v>
      </c>
      <c r="J54" s="12" t="n">
        <f aca="false">0.9*IF(ISNUMBER(I54),0.3+0.7*MIN(1,MAX(0,(I$85-I54)/(I$85-I$84))),0)</f>
        <v>0.617703437748587</v>
      </c>
      <c r="K54" s="15" t="n">
        <v>58974</v>
      </c>
      <c r="L54" s="12" t="n">
        <f aca="false">0.9*IF(ISNUMBER(K54),0.3+0.7*MIN(1,MAX(0,(K$85-K54)/(K$85-K$84))),0)</f>
        <v>0.49170331624337</v>
      </c>
      <c r="M54" s="15" t="n">
        <v>266242</v>
      </c>
      <c r="N54" s="12" t="n">
        <f aca="false">0.9*IF(ISNUMBER(M54),0.3+0.7*MIN(1,MAX(0,(M$85-M54)/(M$85-M$84))),0)</f>
        <v>0.658015892412315</v>
      </c>
      <c r="O54" s="15" t="n">
        <v>394452</v>
      </c>
      <c r="P54" s="12" t="n">
        <f aca="false">0.9*IF(ISNUMBER(O54),0.3+0.7*MIN(1,MAX(0,(O$85-O54)/(O$85-O$84))),0)</f>
        <v>0.63469920172465</v>
      </c>
      <c r="Q54" s="2" t="n">
        <f aca="false">2*(H54+J54+L54+N54+P54)</f>
        <v>5.66409173040166</v>
      </c>
      <c r="R54" s="1" t="n">
        <f aca="false">IF(Q54&gt;Q$85, (Q54-Q$85)/(Q$83-Q$85), 0)</f>
        <v>0</v>
      </c>
      <c r="S54" s="3" t="n">
        <f aca="false">((1-0.1*F54)*Q54)+R54</f>
        <v>3.96486421128116</v>
      </c>
    </row>
    <row r="55" customFormat="false" ht="16.25" hidden="false" customHeight="true" outlineLevel="0" collapsed="false">
      <c r="A55" s="1" t="s">
        <v>169</v>
      </c>
      <c r="B55" s="1" t="s">
        <v>170</v>
      </c>
      <c r="C55" s="1" t="s">
        <v>171</v>
      </c>
      <c r="D55" s="7" t="n">
        <v>43707</v>
      </c>
      <c r="E55" s="8" t="n">
        <v>0.536296296296296</v>
      </c>
      <c r="F55" s="1" t="n">
        <v>1</v>
      </c>
      <c r="G55" s="9" t="n">
        <v>22774</v>
      </c>
      <c r="H55" s="10" t="n">
        <f aca="false">IF(ISNUMBER(G55),0.3+0.7*MIN(1,MAX(0,(G$85-G55)/(G$85-G$84))),0)</f>
        <v>0.452344154164511</v>
      </c>
      <c r="I55" s="9" t="n">
        <v>40840</v>
      </c>
      <c r="J55" s="10" t="n">
        <f aca="false">IF(ISNUMBER(I55),0.3+0.7*MIN(1,MAX(0,(I$85-I55)/(I$85-I$84))),0)</f>
        <v>0.455476963429579</v>
      </c>
      <c r="K55" s="9" t="n">
        <v>59522</v>
      </c>
      <c r="L55" s="10" t="n">
        <f aca="false">IF(ISNUMBER(K55),0.3+0.7*MIN(1,MAX(0,(K$85-K55)/(K$85-K$84))),0)</f>
        <v>0.517916308567704</v>
      </c>
      <c r="M55" s="9" t="n">
        <v>288056</v>
      </c>
      <c r="N55" s="10" t="n">
        <f aca="false">IF(ISNUMBER(M55),0.3+0.7*MIN(1,MAX(0,(M$85-M55)/(M$85-M$84))),0)</f>
        <v>0.388755804385212</v>
      </c>
      <c r="O55" s="9" t="n">
        <v>431994</v>
      </c>
      <c r="P55" s="10" t="n">
        <f aca="false">IF(ISNUMBER(O55),0.3+0.7*MIN(1,MAX(0,(O$85-O55)/(O$85-O$84))),0)</f>
        <v>0.363111138883248</v>
      </c>
      <c r="Q55" s="2" t="n">
        <f aca="false">2*(H55+J55+L55+N55+P55)</f>
        <v>4.35520873886051</v>
      </c>
      <c r="R55" s="1" t="n">
        <f aca="false">IF(Q55&gt;Q$85, (Q55-Q$85)/(Q$83-Q$85), 0)</f>
        <v>0</v>
      </c>
      <c r="S55" s="3" t="n">
        <f aca="false">((1-0.1*F55)*Q55)+R55</f>
        <v>3.91968786497446</v>
      </c>
    </row>
    <row r="56" customFormat="false" ht="16.25" hidden="false" customHeight="true" outlineLevel="0" collapsed="false">
      <c r="A56" s="1" t="s">
        <v>172</v>
      </c>
      <c r="B56" s="1" t="s">
        <v>173</v>
      </c>
      <c r="C56" s="1" t="s">
        <v>43</v>
      </c>
      <c r="D56" s="7" t="n">
        <v>43706</v>
      </c>
      <c r="E56" s="8" t="n">
        <v>0.998020833333333</v>
      </c>
      <c r="F56" s="1" t="n">
        <v>0</v>
      </c>
      <c r="G56" s="9" t="n">
        <v>23479</v>
      </c>
      <c r="H56" s="10" t="n">
        <f aca="false">IF(ISNUMBER(G56),0.3+0.7*MIN(1,MAX(0,(G$85-G56)/(G$85-G$84))),0)</f>
        <v>0.372562079668908</v>
      </c>
      <c r="I56" s="9" t="n">
        <v>41318</v>
      </c>
      <c r="J56" s="10" t="n">
        <f aca="false">IF(ISNUMBER(I56),0.3+0.7*MIN(1,MAX(0,(I$85-I56)/(I$85-I$84))),0)</f>
        <v>0.419508524498528</v>
      </c>
      <c r="K56" s="9" t="n">
        <v>60772</v>
      </c>
      <c r="L56" s="10" t="n">
        <f aca="false">IF(ISNUMBER(K56),0.3+0.7*MIN(1,MAX(0,(K$85-K56)/(K$85-K$84))),0)</f>
        <v>0.453088047891415</v>
      </c>
      <c r="M56" s="9" t="n">
        <v>291222</v>
      </c>
      <c r="N56" s="10" t="n">
        <f aca="false">IF(ISNUMBER(M56),0.3+0.7*MIN(1,MAX(0,(M$85-M56)/(M$85-M$84))),0)</f>
        <v>0.339065110011457</v>
      </c>
      <c r="O56" s="9" t="n">
        <v>434953</v>
      </c>
      <c r="P56" s="10" t="n">
        <f aca="false">IF(ISNUMBER(O56),0.3+0.7*MIN(1,MAX(0,(O$85-O56)/(O$85-O$84))),0)</f>
        <v>0.336146563979192</v>
      </c>
      <c r="Q56" s="2" t="n">
        <f aca="false">2*(H56+J56+L56+N56+P56)</f>
        <v>3.840740652099</v>
      </c>
      <c r="R56" s="1" t="n">
        <f aca="false">IF(Q56&gt;Q$85, (Q56-Q$85)/(Q$83-Q$85), 0)</f>
        <v>0</v>
      </c>
      <c r="S56" s="3" t="n">
        <f aca="false">((1-0.1*F56)*Q56)+R56</f>
        <v>3.840740652099</v>
      </c>
    </row>
    <row r="57" customFormat="false" ht="16.8" hidden="false" customHeight="true" outlineLevel="0" collapsed="false">
      <c r="A57" s="1" t="s">
        <v>174</v>
      </c>
      <c r="B57" s="1" t="s">
        <v>175</v>
      </c>
      <c r="C57" s="1" t="s">
        <v>43</v>
      </c>
      <c r="D57" s="7" t="n">
        <v>43706</v>
      </c>
      <c r="E57" s="8" t="n">
        <v>0.89224537037037</v>
      </c>
      <c r="F57" s="1" t="n">
        <v>0</v>
      </c>
      <c r="G57" s="9" t="n">
        <v>23534</v>
      </c>
      <c r="H57" s="10" t="n">
        <f aca="false">IF(ISNUMBER(G57),0.3+0.7*MIN(1,MAX(0,(G$85-G57)/(G$85-G$84))),0)</f>
        <v>0.36633794619762</v>
      </c>
      <c r="I57" s="9" t="n">
        <v>41455</v>
      </c>
      <c r="J57" s="10" t="n">
        <f aca="false">IF(ISNUMBER(I57),0.3+0.7*MIN(1,MAX(0,(I$85-I57)/(I$85-I$84))),0)</f>
        <v>0.409199578612431</v>
      </c>
      <c r="K57" s="9" t="n">
        <v>61087</v>
      </c>
      <c r="L57" s="10" t="n">
        <f aca="false">IF(ISNUMBER(K57),0.3+0.7*MIN(1,MAX(0,(K$85-K57)/(K$85-K$84))),0)</f>
        <v>0.436751326200991</v>
      </c>
      <c r="M57" s="9" t="n">
        <v>289616</v>
      </c>
      <c r="N57" s="10" t="n">
        <f aca="false">IF(ISNUMBER(M57),0.3+0.7*MIN(1,MAX(0,(M$85-M57)/(M$85-M$84))),0)</f>
        <v>0.364271444554808</v>
      </c>
      <c r="O57" s="9" t="n">
        <v>436031</v>
      </c>
      <c r="P57" s="10" t="n">
        <f aca="false">IF(ISNUMBER(O57),0.3+0.7*MIN(1,MAX(0,(O$85-O57)/(O$85-O$84))),0)</f>
        <v>0.326323038549461</v>
      </c>
      <c r="Q57" s="2" t="n">
        <f aca="false">2*(H57+J57+L57+N57+P57)</f>
        <v>3.80576666823062</v>
      </c>
      <c r="R57" s="1" t="n">
        <f aca="false">IF(Q57&gt;Q$85, (Q57-Q$85)/(Q$83-Q$85), 0)</f>
        <v>0</v>
      </c>
      <c r="S57" s="3" t="n">
        <f aca="false">((1-0.1*F57)*Q57)+R57</f>
        <v>3.80576666823062</v>
      </c>
    </row>
    <row r="58" customFormat="false" ht="15.6" hidden="false" customHeight="true" outlineLevel="0" collapsed="false">
      <c r="A58" s="1" t="s">
        <v>176</v>
      </c>
      <c r="B58" s="1" t="s">
        <v>177</v>
      </c>
      <c r="C58" s="1" t="s">
        <v>178</v>
      </c>
      <c r="D58" s="13" t="n">
        <v>43707</v>
      </c>
      <c r="E58" s="14" t="n">
        <v>0.972326388888889</v>
      </c>
      <c r="F58" s="1" t="n">
        <v>1</v>
      </c>
      <c r="G58" s="18" t="n">
        <v>21915</v>
      </c>
      <c r="H58" s="10" t="n">
        <f aca="false">IF(ISNUMBER(G58),0.3+0.7*MIN(1,MAX(0,(G$85-G58)/(G$85-G$84))),0)</f>
        <v>0.549553802379721</v>
      </c>
      <c r="I58" s="18" t="n">
        <v>40978</v>
      </c>
      <c r="J58" s="10" t="n">
        <f aca="false">IF(ISNUMBER(I58),0.3+0.7*MIN(1,MAX(0,(I$85-I58)/(I$85-I$84))),0)</f>
        <v>0.445092769763292</v>
      </c>
      <c r="K58" s="18" t="n">
        <v>58947</v>
      </c>
      <c r="L58" s="10" t="n">
        <f aca="false">IF(ISNUMBER(K58),0.3+0.7*MIN(1,MAX(0,(K$85-K58)/(K$85-K$84))),0)</f>
        <v>0.547737308478796</v>
      </c>
      <c r="M58" s="15" t="n">
        <v>293831</v>
      </c>
      <c r="N58" s="12" t="n">
        <f aca="false">0.9*IF(ISNUMBER(M58),0.3+0.7*MIN(1,MAX(0,(M$85-M58)/(M$85-M$84))),0)</f>
        <v>0.27</v>
      </c>
      <c r="O58" s="15" t="n">
        <v>437757</v>
      </c>
      <c r="P58" s="12" t="n">
        <f aca="false">0.9*IF(ISNUMBER(O58),0.3+0.7*MIN(1,MAX(0,(O$85-O58)/(O$85-O$84))),0)</f>
        <v>0.279535016324809</v>
      </c>
      <c r="Q58" s="2" t="n">
        <f aca="false">2*(H58+J58+L58+N58+P58)</f>
        <v>4.18383779389324</v>
      </c>
      <c r="R58" s="1" t="n">
        <f aca="false">IF(Q58&gt;Q$85, (Q58-Q$85)/(Q$83-Q$85), 0)</f>
        <v>0</v>
      </c>
      <c r="S58" s="3" t="n">
        <f aca="false">((1-0.1*F58)*Q58)+R58</f>
        <v>3.76545401450391</v>
      </c>
    </row>
    <row r="59" customFormat="false" ht="15.6" hidden="false" customHeight="true" outlineLevel="0" collapsed="false">
      <c r="A59" s="1" t="s">
        <v>179</v>
      </c>
      <c r="B59" s="1" t="s">
        <v>180</v>
      </c>
      <c r="C59" s="1" t="s">
        <v>181</v>
      </c>
      <c r="D59" s="13" t="n">
        <v>43706</v>
      </c>
      <c r="E59" s="14" t="n">
        <v>0.932048611111111</v>
      </c>
      <c r="F59" s="1" t="n">
        <v>0</v>
      </c>
      <c r="G59" s="15" t="n">
        <v>21725</v>
      </c>
      <c r="H59" s="12" t="n">
        <f aca="false">0.9*IF(ISNUMBER(G59),0.3+0.7*MIN(1,MAX(0,(G$85-G59)/(G$85-G$84))),0)</f>
        <v>0.513949818934299</v>
      </c>
      <c r="I59" s="15" t="n">
        <v>39420</v>
      </c>
      <c r="J59" s="12" t="n">
        <f aca="false">0.9*IF(ISNUMBER(I59),0.3+0.7*MIN(1,MAX(0,(I$85-I59)/(I$85-I$84))),0)</f>
        <v>0.50609593017006</v>
      </c>
      <c r="K59" s="15" t="n">
        <v>57481</v>
      </c>
      <c r="L59" s="12" t="n">
        <f aca="false">0.9*IF(ISNUMBER(K59),0.3+0.7*MIN(1,MAX(0,(K$85-K59)/(K$85-K$84))),0)</f>
        <v>0.561391103339953</v>
      </c>
      <c r="M59" s="15" t="n">
        <v>291815</v>
      </c>
      <c r="N59" s="12" t="n">
        <f aca="false">0.9*IF(ISNUMBER(M59),0.3+0.7*MIN(1,MAX(0,(M$85-M59)/(M$85-M$84))),0)</f>
        <v>0.296782122829872</v>
      </c>
      <c r="O59" s="15" t="s">
        <v>78</v>
      </c>
      <c r="P59" s="12" t="n">
        <f aca="false">0.9*IF(ISNUMBER(O59),0.3+0.7*MIN(1,MAX(0,(O$85-O59)/(O$85-O$84))),0)</f>
        <v>0</v>
      </c>
      <c r="Q59" s="2" t="n">
        <f aca="false">2*(H59+J59+L59+N59+P59)</f>
        <v>3.75643795054837</v>
      </c>
      <c r="R59" s="1" t="n">
        <f aca="false">IF(Q59&gt;Q$85, (Q59-Q$85)/(Q$83-Q$85), 0)</f>
        <v>0</v>
      </c>
      <c r="S59" s="3" t="n">
        <f aca="false">((1-0.1*F59)*Q59)+R59</f>
        <v>3.75643795054837</v>
      </c>
    </row>
    <row r="60" customFormat="false" ht="16.25" hidden="false" customHeight="true" outlineLevel="0" collapsed="false">
      <c r="A60" s="1" t="s">
        <v>182</v>
      </c>
      <c r="B60" s="1" t="s">
        <v>183</v>
      </c>
      <c r="C60" s="1" t="s">
        <v>184</v>
      </c>
      <c r="D60" s="7" t="n">
        <v>43707</v>
      </c>
      <c r="E60" s="8" t="n">
        <v>0.581550925925926</v>
      </c>
      <c r="F60" s="1" t="n">
        <v>1</v>
      </c>
      <c r="G60" s="17" t="n">
        <v>21638</v>
      </c>
      <c r="H60" s="10" t="n">
        <f aca="false">IF(ISNUMBER(G60),0.3+0.7*MIN(1,MAX(0,(G$85-G60)/(G$85-G$84))),0)</f>
        <v>0.58090080186239</v>
      </c>
      <c r="I60" s="17" t="n">
        <v>41846</v>
      </c>
      <c r="J60" s="10" t="n">
        <f aca="false">IF(ISNUMBER(I60),0.3+0.7*MIN(1,MAX(0,(I$85-I60)/(I$85-I$84))),0)</f>
        <v>0.379777696557952</v>
      </c>
      <c r="K60" s="17" t="n">
        <v>61831</v>
      </c>
      <c r="L60" s="10" t="n">
        <f aca="false">IF(ISNUMBER(K60),0.3+0.7*MIN(1,MAX(0,(K$85-K60)/(K$85-K$84))),0)</f>
        <v>0.398165545446464</v>
      </c>
      <c r="M60" s="17" t="n">
        <v>290486</v>
      </c>
      <c r="N60" s="10" t="n">
        <f aca="false">IF(ISNUMBER(M60),0.3+0.7*MIN(1,MAX(0,(M$85-M60)/(M$85-M$84))),0)</f>
        <v>0.350616705418622</v>
      </c>
      <c r="O60" s="17" t="n">
        <v>431348</v>
      </c>
      <c r="P60" s="10" t="n">
        <f aca="false">IF(ISNUMBER(O60),0.3+0.7*MIN(1,MAX(0,(O$85-O60)/(O$85-O$84))),0)</f>
        <v>0.368997963955238</v>
      </c>
      <c r="Q60" s="2" t="n">
        <f aca="false">2*(H60+J60+L60+N60+P60)</f>
        <v>4.15691742648133</v>
      </c>
      <c r="R60" s="1" t="n">
        <f aca="false">IF(Q60&gt;Q$85, (Q60-Q$85)/(Q$83-Q$85), 0)</f>
        <v>0</v>
      </c>
      <c r="S60" s="3" t="n">
        <f aca="false">((1-0.1*F60)*Q60)+R60</f>
        <v>3.7412256838332</v>
      </c>
    </row>
    <row r="61" customFormat="false" ht="15" hidden="false" customHeight="true" outlineLevel="0" collapsed="false">
      <c r="A61" s="1" t="s">
        <v>185</v>
      </c>
      <c r="B61" s="1" t="s">
        <v>186</v>
      </c>
      <c r="C61" s="1" t="s">
        <v>43</v>
      </c>
      <c r="D61" s="7" t="n">
        <v>43711</v>
      </c>
      <c r="E61" s="8" t="n">
        <v>0.0802777777777778</v>
      </c>
      <c r="F61" s="1" t="n">
        <v>5</v>
      </c>
      <c r="G61" s="9" t="n">
        <v>20105</v>
      </c>
      <c r="H61" s="10" t="n">
        <f aca="false">IF(ISNUMBER(G61),0.3+0.7*MIN(1,MAX(0,(G$85-G61)/(G$85-G$84))),0)</f>
        <v>0.754384376616658</v>
      </c>
      <c r="I61" s="9" t="n">
        <v>37509</v>
      </c>
      <c r="J61" s="10" t="n">
        <f aca="false">IF(ISNUMBER(I61),0.3+0.7*MIN(1,MAX(0,(I$85-I61)/(I$85-I$84))),0)</f>
        <v>0.706127319244082</v>
      </c>
      <c r="K61" s="9" t="n">
        <v>58185</v>
      </c>
      <c r="L61" s="10" t="n">
        <f aca="false">IF(ISNUMBER(K61),0.3+0.7*MIN(1,MAX(0,(K$85-K61)/(K$85-K$84))),0)</f>
        <v>0.587256616187062</v>
      </c>
      <c r="M61" s="9" t="n">
        <v>259644</v>
      </c>
      <c r="N61" s="10" t="n">
        <f aca="false">IF(ISNUMBER(M61),0.3+0.7*MIN(1,MAX(0,(M$85-M61)/(M$85-M$84))),0)</f>
        <v>0.834685055347658</v>
      </c>
      <c r="O61" s="9" t="n">
        <v>391049</v>
      </c>
      <c r="P61" s="10" t="n">
        <f aca="false">IF(ISNUMBER(O61),0.3+0.7*MIN(1,MAX(0,(O$85-O61)/(O$85-O$84))),0)</f>
        <v>0.736231963299122</v>
      </c>
      <c r="Q61" s="2" t="n">
        <f aca="false">2*(H61+J61+L61+N61+P61)</f>
        <v>7.23737066138916</v>
      </c>
      <c r="R61" s="1" t="n">
        <f aca="false">IF(Q61&gt;Q$85, (Q61-Q$85)/(Q$83-Q$85), 0)</f>
        <v>0</v>
      </c>
      <c r="S61" s="3" t="n">
        <f aca="false">((1-0.1*F61)*Q61)+R61</f>
        <v>3.61868533069458</v>
      </c>
    </row>
    <row r="62" customFormat="false" ht="16.25" hidden="false" customHeight="true" outlineLevel="0" collapsed="false">
      <c r="A62" s="1" t="s">
        <v>187</v>
      </c>
      <c r="B62" s="1" t="s">
        <v>188</v>
      </c>
      <c r="C62" s="1" t="s">
        <v>189</v>
      </c>
      <c r="D62" s="7" t="n">
        <v>43709</v>
      </c>
      <c r="E62" s="8" t="n">
        <v>0.935081018518518</v>
      </c>
      <c r="F62" s="1" t="n">
        <v>3</v>
      </c>
      <c r="G62" s="9" t="n">
        <v>22550</v>
      </c>
      <c r="H62" s="10" t="n">
        <f aca="false">IF(ISNUMBER(G62),0.3+0.7*MIN(1,MAX(0,(G$85-G62)/(G$85-G$84))),0)</f>
        <v>0.477693352302121</v>
      </c>
      <c r="I62" s="9" t="n">
        <v>90341</v>
      </c>
      <c r="J62" s="10" t="n">
        <f aca="false">IF(ISNUMBER(I62),0.3+0.7*MIN(1,MAX(0,(I$85-I62)/(I$85-I$84))),0)</f>
        <v>0.3</v>
      </c>
      <c r="K62" s="9" t="n">
        <v>97790</v>
      </c>
      <c r="L62" s="10" t="n">
        <f aca="false">IF(ISNUMBER(K62),0.3+0.7*MIN(1,MAX(0,(K$85-K62)/(K$85-K$84))),0)</f>
        <v>0.3</v>
      </c>
      <c r="M62" s="9" t="n">
        <v>266242</v>
      </c>
      <c r="N62" s="10" t="n">
        <f aca="false">IF(ISNUMBER(M62),0.3+0.7*MIN(1,MAX(0,(M$85-M62)/(M$85-M$84))),0)</f>
        <v>0.731128769347017</v>
      </c>
      <c r="O62" s="9" t="n">
        <v>394452</v>
      </c>
      <c r="P62" s="10" t="n">
        <f aca="false">IF(ISNUMBER(O62),0.3+0.7*MIN(1,MAX(0,(O$85-O62)/(O$85-O$84))),0)</f>
        <v>0.705221335249611</v>
      </c>
      <c r="Q62" s="2" t="n">
        <f aca="false">2*(H62+J62+L62+N62+P62)</f>
        <v>5.0280869137975</v>
      </c>
      <c r="R62" s="1" t="n">
        <f aca="false">IF(Q62&gt;Q$85, (Q62-Q$85)/(Q$83-Q$85), 0)</f>
        <v>0</v>
      </c>
      <c r="S62" s="3" t="n">
        <f aca="false">((1-0.1*F62)*Q62)+R62</f>
        <v>3.51966083965825</v>
      </c>
    </row>
    <row r="63" customFormat="false" ht="13.8" hidden="false" customHeight="true" outlineLevel="0" collapsed="false">
      <c r="A63" s="1" t="s">
        <v>190</v>
      </c>
      <c r="B63" s="1" t="s">
        <v>191</v>
      </c>
      <c r="C63" s="1" t="s">
        <v>192</v>
      </c>
      <c r="D63" s="7" t="n">
        <v>43706</v>
      </c>
      <c r="E63" s="8" t="n">
        <v>0.930185185185185</v>
      </c>
      <c r="F63" s="1" t="n">
        <v>0</v>
      </c>
      <c r="G63" s="9" t="n">
        <v>23626</v>
      </c>
      <c r="H63" s="10" t="n">
        <f aca="false">IF(ISNUMBER(G63),0.3+0.7*MIN(1,MAX(0,(G$85-G63)/(G$85-G$84))),0)</f>
        <v>0.355926668391102</v>
      </c>
      <c r="I63" s="9" t="n">
        <v>42302</v>
      </c>
      <c r="J63" s="10" t="n">
        <f aca="false">IF(ISNUMBER(I63),0.3+0.7*MIN(1,MAX(0,(I$85-I63)/(I$85-I$84))),0)</f>
        <v>0.345464708791091</v>
      </c>
      <c r="K63" s="9" t="n">
        <v>62278</v>
      </c>
      <c r="L63" s="10" t="n">
        <f aca="false">IF(ISNUMBER(K63),0.3+0.7*MIN(1,MAX(0,(K$85-K63)/(K$85-K$84))),0)</f>
        <v>0.374982959428623</v>
      </c>
      <c r="M63" s="9" t="n">
        <v>292840</v>
      </c>
      <c r="N63" s="10" t="n">
        <f aca="false">IF(ISNUMBER(M63),0.3+0.7*MIN(1,MAX(0,(M$85-M63)/(M$85-M$84))),0)</f>
        <v>0.313670434238642</v>
      </c>
      <c r="O63" s="9" t="n">
        <v>438512</v>
      </c>
      <c r="P63" s="10" t="n">
        <f aca="false">IF(ISNUMBER(O63),0.3+0.7*MIN(1,MAX(0,(O$85-O63)/(O$85-O$84))),0)</f>
        <v>0.303714349689386</v>
      </c>
      <c r="Q63" s="2" t="n">
        <f aca="false">2*(H63+J63+L63+N63+P63)</f>
        <v>3.38751824107769</v>
      </c>
      <c r="R63" s="1" t="n">
        <f aca="false">IF(Q63&gt;Q$85, (Q63-Q$85)/(Q$83-Q$85), 0)</f>
        <v>0</v>
      </c>
      <c r="S63" s="3" t="n">
        <f aca="false">((1-0.1*F63)*Q63)+R63</f>
        <v>3.38751824107769</v>
      </c>
    </row>
    <row r="64" customFormat="false" ht="18" hidden="false" customHeight="true" outlineLevel="0" collapsed="false">
      <c r="A64" s="1" t="s">
        <v>193</v>
      </c>
      <c r="B64" s="1" t="s">
        <v>194</v>
      </c>
      <c r="C64" s="1" t="s">
        <v>195</v>
      </c>
      <c r="D64" s="13" t="n">
        <v>43708</v>
      </c>
      <c r="E64" s="14" t="n">
        <v>0.786122685185185</v>
      </c>
      <c r="F64" s="1" t="n">
        <v>2</v>
      </c>
      <c r="G64" s="16" t="n">
        <v>23405</v>
      </c>
      <c r="H64" s="10" t="n">
        <f aca="false">IF(ISNUMBER(G64),0.3+0.7*MIN(1,MAX(0,(G$85-G64)/(G$85-G$84))),0)</f>
        <v>0.380936368339369</v>
      </c>
      <c r="I64" s="16" t="n">
        <v>41307</v>
      </c>
      <c r="J64" s="10" t="n">
        <f aca="false">IF(ISNUMBER(I64),0.3+0.7*MIN(1,MAX(0,(I$85-I64)/(I$85-I$84))),0)</f>
        <v>0.420336250080623</v>
      </c>
      <c r="K64" s="16" t="n">
        <v>60372</v>
      </c>
      <c r="L64" s="10" t="n">
        <f aca="false">IF(ISNUMBER(K64),0.3+0.7*MIN(1,MAX(0,(K$85-K64)/(K$85-K$84))),0)</f>
        <v>0.473833091307828</v>
      </c>
      <c r="M64" s="15" t="n">
        <v>289112</v>
      </c>
      <c r="N64" s="12" t="n">
        <f aca="false">0.9*IF(ISNUMBER(M64),0.3+0.7*MIN(1,MAX(0,(M$85-M64)/(M$85-M$84))),0)</f>
        <v>0.334963598573091</v>
      </c>
      <c r="O64" s="15" t="n">
        <v>434823</v>
      </c>
      <c r="P64" s="12" t="n">
        <f aca="false">0.9*IF(ISNUMBER(O64),0.3+0.7*MIN(1,MAX(0,(O$85-O64)/(O$85-O$84))),0)</f>
        <v>0.303598097261494</v>
      </c>
      <c r="Q64" s="2" t="n">
        <f aca="false">2*(H64+J64+L64+N64+P64)</f>
        <v>3.82733481112481</v>
      </c>
      <c r="R64" s="1" t="n">
        <f aca="false">IF(Q64&gt;Q$85, (Q64-Q$85)/(Q$83-Q$85), 0)</f>
        <v>0</v>
      </c>
      <c r="S64" s="3" t="n">
        <f aca="false">((1-0.1*F64)*Q64)+R64</f>
        <v>3.06186784889985</v>
      </c>
    </row>
    <row r="65" customFormat="false" ht="13.8" hidden="false" customHeight="false" outlineLevel="0" collapsed="false">
      <c r="A65" s="1" t="s">
        <v>196</v>
      </c>
      <c r="B65" s="1" t="s">
        <v>197</v>
      </c>
      <c r="C65" s="1" t="s">
        <v>198</v>
      </c>
      <c r="D65" s="13" t="n">
        <v>43706</v>
      </c>
      <c r="E65" s="14" t="n">
        <v>0.95912037037037</v>
      </c>
      <c r="F65" s="1" t="n">
        <v>0</v>
      </c>
      <c r="G65" s="15" t="n">
        <v>23591</v>
      </c>
      <c r="H65" s="12" t="n">
        <f aca="false">0.9*IF(ISNUMBER(G65),0.3+0.7*MIN(1,MAX(0,(G$85-G65)/(G$85-G$84))),0)</f>
        <v>0.323898732540093</v>
      </c>
      <c r="I65" s="15" t="n">
        <v>42713</v>
      </c>
      <c r="J65" s="12" t="n">
        <f aca="false">0.9*IF(ISNUMBER(I65),0.3+0.7*MIN(1,MAX(0,(I$85-I65)/(I$85-I$84))),0)</f>
        <v>0.283084084019522</v>
      </c>
      <c r="K65" s="15" t="n">
        <v>62352</v>
      </c>
      <c r="L65" s="12" t="n">
        <f aca="false">0.9*IF(ISNUMBER(K65),0.3+0.7*MIN(1,MAX(0,(K$85-K65)/(K$85-K$84))),0)</f>
        <v>0.334030613756928</v>
      </c>
      <c r="M65" s="15" t="n">
        <v>293675</v>
      </c>
      <c r="N65" s="12" t="n">
        <f aca="false">0.9*IF(ISNUMBER(M65),0.3+0.7*MIN(1,MAX(0,(M$85-M65)/(M$85-M$84))),0)</f>
        <v>0.270508521319555</v>
      </c>
      <c r="O65" s="15" t="n">
        <v>435373</v>
      </c>
      <c r="P65" s="12" t="n">
        <f aca="false">0.9*IF(ISNUMBER(O65),0.3+0.7*MIN(1,MAX(0,(O$85-O65)/(O$85-O$84))),0)</f>
        <v>0.29908729476825</v>
      </c>
      <c r="Q65" s="2" t="n">
        <f aca="false">2*(H65+J65+L65+N65+P65)</f>
        <v>3.0212184928087</v>
      </c>
      <c r="R65" s="1" t="n">
        <f aca="false">IF(Q65&gt;Q$85, (Q65-Q$85)/(Q$83-Q$85), 0)</f>
        <v>0</v>
      </c>
      <c r="S65" s="3" t="n">
        <f aca="false">((1-0.1*F65)*Q65)+R65</f>
        <v>3.0212184928087</v>
      </c>
    </row>
    <row r="66" customFormat="false" ht="14.45" hidden="false" customHeight="true" outlineLevel="0" collapsed="false">
      <c r="A66" s="1" t="s">
        <v>199</v>
      </c>
      <c r="B66" s="1" t="s">
        <v>200</v>
      </c>
      <c r="C66" s="1" t="s">
        <v>43</v>
      </c>
      <c r="D66" s="7" t="n">
        <v>43706</v>
      </c>
      <c r="E66" s="8" t="n">
        <v>0.857071759259259</v>
      </c>
      <c r="F66" s="1" t="n">
        <v>0</v>
      </c>
      <c r="G66" s="9" t="n">
        <v>26761</v>
      </c>
      <c r="H66" s="10" t="n">
        <f aca="false">IF(ISNUMBER(G66),0.3+0.7*MIN(1,MAX(0,(G$85-G66)/(G$85-G$84))),0)</f>
        <v>0.3</v>
      </c>
      <c r="I66" s="9" t="n">
        <v>65996</v>
      </c>
      <c r="J66" s="10" t="n">
        <f aca="false">IF(ISNUMBER(I66),0.3+0.7*MIN(1,MAX(0,(I$85-I66)/(I$85-I$84))),0)</f>
        <v>0.3</v>
      </c>
      <c r="K66" s="9" t="n">
        <v>87950</v>
      </c>
      <c r="L66" s="10" t="n">
        <f aca="false">IF(ISNUMBER(K66),0.3+0.7*MIN(1,MAX(0,(K$85-K66)/(K$85-K$84))),0)</f>
        <v>0.3</v>
      </c>
      <c r="M66" s="9" t="n">
        <v>506502</v>
      </c>
      <c r="N66" s="10" t="n">
        <f aca="false">IF(ISNUMBER(M66),0.3+0.7*MIN(1,MAX(0,(M$85-M66)/(M$85-M$84))),0)</f>
        <v>0.3</v>
      </c>
      <c r="O66" s="9" t="n">
        <v>708445</v>
      </c>
      <c r="P66" s="10" t="n">
        <f aca="false">IF(ISNUMBER(O66),0.3+0.7*MIN(1,MAX(0,(O$85-O66)/(O$85-O$84))),0)</f>
        <v>0.3</v>
      </c>
      <c r="Q66" s="2" t="n">
        <f aca="false">2*(H66+J66+L66+N66+P66)</f>
        <v>3</v>
      </c>
      <c r="R66" s="1" t="n">
        <f aca="false">IF(Q66&gt;Q$85, (Q66-Q$85)/(Q$83-Q$85), 0)</f>
        <v>0</v>
      </c>
      <c r="S66" s="3" t="n">
        <f aca="false">((1-0.1*F66)*Q66)+R66</f>
        <v>3</v>
      </c>
    </row>
    <row r="67" customFormat="false" ht="15" hidden="false" customHeight="true" outlineLevel="0" collapsed="false">
      <c r="A67" s="1" t="s">
        <v>201</v>
      </c>
      <c r="B67" s="1" t="s">
        <v>202</v>
      </c>
      <c r="C67" s="1" t="s">
        <v>203</v>
      </c>
      <c r="D67" s="13" t="n">
        <v>43706</v>
      </c>
      <c r="E67" s="14" t="n">
        <v>0.996331018518518</v>
      </c>
      <c r="F67" s="1" t="n">
        <v>0</v>
      </c>
      <c r="G67" s="16" t="n">
        <v>23834</v>
      </c>
      <c r="H67" s="10" t="n">
        <f aca="false">IF(ISNUMBER(G67),0.3+0.7*MIN(1,MAX(0,(G$85-G67)/(G$85-G$84))),0)</f>
        <v>0.332388127263321</v>
      </c>
      <c r="I67" s="16" t="n">
        <v>42188</v>
      </c>
      <c r="J67" s="10" t="n">
        <f aca="false">IF(ISNUMBER(I67),0.3+0.7*MIN(1,MAX(0,(I$85-I67)/(I$85-I$84))),0)</f>
        <v>0.354042955732806</v>
      </c>
      <c r="K67" s="15" t="n">
        <v>67118</v>
      </c>
      <c r="L67" s="12" t="n">
        <f aca="false">0.9*IF(ISNUMBER(K67),0.3+0.7*MIN(1,MAX(0,(K$85-K67)/(K$85-K$84))),0)</f>
        <v>0.27</v>
      </c>
      <c r="M67" s="15" t="n">
        <v>349691</v>
      </c>
      <c r="N67" s="12" t="n">
        <f aca="false">0.9*IF(ISNUMBER(M67),0.3+0.7*MIN(1,MAX(0,(M$85-M67)/(M$85-M$84))),0)</f>
        <v>0.27</v>
      </c>
      <c r="O67" s="15" t="n">
        <v>473392</v>
      </c>
      <c r="P67" s="12" t="n">
        <f aca="false">0.9*IF(ISNUMBER(O67),0.3+0.7*MIN(1,MAX(0,(O$85-O67)/(O$85-O$84))),0)</f>
        <v>0.27</v>
      </c>
      <c r="Q67" s="2" t="n">
        <f aca="false">2*(H67+J67+L67+N67+P67)</f>
        <v>2.99286216599226</v>
      </c>
      <c r="R67" s="1" t="n">
        <f aca="false">IF(Q67&gt;Q$85, (Q67-Q$85)/(Q$83-Q$85), 0)</f>
        <v>0</v>
      </c>
      <c r="S67" s="3" t="n">
        <f aca="false">((1-0.1*F67)*Q67)+R67</f>
        <v>2.99286216599226</v>
      </c>
    </row>
    <row r="68" customFormat="false" ht="15.6" hidden="false" customHeight="true" outlineLevel="0" collapsed="false">
      <c r="A68" s="1" t="s">
        <v>204</v>
      </c>
      <c r="B68" s="1" t="s">
        <v>205</v>
      </c>
      <c r="C68" s="1" t="s">
        <v>206</v>
      </c>
      <c r="D68" s="7" t="n">
        <v>43707</v>
      </c>
      <c r="E68" s="8" t="n">
        <v>0.864953703703704</v>
      </c>
      <c r="F68" s="1" t="n">
        <v>1</v>
      </c>
      <c r="G68" s="9" t="n">
        <v>24152</v>
      </c>
      <c r="H68" s="10" t="n">
        <f aca="false">IF(ISNUMBER(G68),0.3+0.7*MIN(1,MAX(0,(G$85-G68)/(G$85-G$84))),0)</f>
        <v>0.3</v>
      </c>
      <c r="I68" s="9" t="n">
        <v>43035</v>
      </c>
      <c r="J68" s="10" t="n">
        <f aca="false">IF(ISNUMBER(I68),0.3+0.7*MIN(1,MAX(0,(I$85-I68)/(I$85-I$84))),0)</f>
        <v>0.3</v>
      </c>
      <c r="K68" s="9" t="n">
        <v>62708</v>
      </c>
      <c r="L68" s="10" t="n">
        <f aca="false">IF(ISNUMBER(K68),0.3+0.7*MIN(1,MAX(0,(K$85-K68)/(K$85-K$84))),0)</f>
        <v>0.35268203775598</v>
      </c>
      <c r="M68" s="9" t="n">
        <v>293003</v>
      </c>
      <c r="N68" s="10" t="n">
        <f aca="false">IF(ISNUMBER(M68),0.3+0.7*MIN(1,MAX(0,(M$85-M68)/(M$85-M$84))),0)</f>
        <v>0.311112132538414</v>
      </c>
      <c r="O68" s="9" t="n">
        <v>438800</v>
      </c>
      <c r="P68" s="10" t="n">
        <f aca="false">IF(ISNUMBER(O68),0.3+0.7*MIN(1,MAX(0,(O$85-O68)/(O$85-O$84))),0)</f>
        <v>0.301089882784226</v>
      </c>
      <c r="Q68" s="2" t="n">
        <f aca="false">2*(H68+J68+L68+N68+P68)</f>
        <v>3.12976810615724</v>
      </c>
      <c r="R68" s="1" t="n">
        <f aca="false">IF(Q68&gt;Q$85, (Q68-Q$85)/(Q$83-Q$85), 0)</f>
        <v>0</v>
      </c>
      <c r="S68" s="3" t="n">
        <f aca="false">((1-0.1*F68)*Q68)+R68</f>
        <v>2.81679129554152</v>
      </c>
    </row>
    <row r="69" customFormat="false" ht="16.8" hidden="false" customHeight="true" outlineLevel="0" collapsed="false">
      <c r="A69" s="1" t="s">
        <v>207</v>
      </c>
      <c r="B69" s="1" t="s">
        <v>208</v>
      </c>
      <c r="C69" s="1" t="s">
        <v>209</v>
      </c>
      <c r="D69" s="7" t="n">
        <v>43707</v>
      </c>
      <c r="E69" s="8" t="n">
        <v>0.0642592592592593</v>
      </c>
      <c r="F69" s="1" t="n">
        <v>1</v>
      </c>
      <c r="G69" s="9" t="n">
        <v>30340</v>
      </c>
      <c r="H69" s="10" t="n">
        <f aca="false">IF(ISNUMBER(G69),0.3+0.7*MIN(1,MAX(0,(G$85-G69)/(G$85-G$84))),0)</f>
        <v>0.3</v>
      </c>
      <c r="I69" s="9" t="n">
        <v>109507</v>
      </c>
      <c r="J69" s="10" t="n">
        <f aca="false">IF(ISNUMBER(I69),0.3+0.7*MIN(1,MAX(0,(I$85-I69)/(I$85-I$84))),0)</f>
        <v>0.3</v>
      </c>
      <c r="K69" s="9" t="n">
        <v>139518</v>
      </c>
      <c r="L69" s="10" t="n">
        <f aca="false">IF(ISNUMBER(K69),0.3+0.7*MIN(1,MAX(0,(K$85-K69)/(K$85-K$84))),0)</f>
        <v>0.3</v>
      </c>
      <c r="M69" s="9" t="n">
        <v>850414</v>
      </c>
      <c r="N69" s="10" t="n">
        <f aca="false">IF(ISNUMBER(M69),0.3+0.7*MIN(1,MAX(0,(M$85-M69)/(M$85-M$84))),0)</f>
        <v>0.3</v>
      </c>
      <c r="O69" s="9" t="n">
        <v>1285940</v>
      </c>
      <c r="P69" s="10" t="n">
        <f aca="false">IF(ISNUMBER(O69),0.3+0.7*MIN(1,MAX(0,(O$85-O69)/(O$85-O$84))),0)</f>
        <v>0.3</v>
      </c>
      <c r="Q69" s="2" t="n">
        <f aca="false">2*(H69+J69+L69+N69+P69)</f>
        <v>3</v>
      </c>
      <c r="R69" s="1" t="n">
        <f aca="false">IF(Q69&gt;Q$85, (Q69-Q$85)/(Q$83-Q$85), 0)</f>
        <v>0</v>
      </c>
      <c r="S69" s="3" t="n">
        <f aca="false">((1-0.1*F69)*Q69)+R69</f>
        <v>2.7</v>
      </c>
    </row>
    <row r="70" customFormat="false" ht="16.8" hidden="false" customHeight="true" outlineLevel="0" collapsed="false">
      <c r="A70" s="1" t="s">
        <v>210</v>
      </c>
      <c r="B70" s="1" t="s">
        <v>211</v>
      </c>
      <c r="C70" s="1" t="s">
        <v>212</v>
      </c>
      <c r="D70" s="13" t="n">
        <v>43707</v>
      </c>
      <c r="E70" s="14" t="n">
        <v>0.687476851851852</v>
      </c>
      <c r="F70" s="1" t="n">
        <v>1</v>
      </c>
      <c r="G70" s="15" t="n">
        <v>23146</v>
      </c>
      <c r="H70" s="12" t="n">
        <f aca="false">0.9*IF(ISNUMBER(G70),0.3+0.7*MIN(1,MAX(0,(G$85-G70)/(G$85-G$84))),0)</f>
        <v>0.369221740817382</v>
      </c>
      <c r="I70" s="15" t="n">
        <v>44983</v>
      </c>
      <c r="J70" s="12" t="n">
        <f aca="false">0.9*IF(ISNUMBER(I70),0.3+0.7*MIN(1,MAX(0,(I$85-I70)/(I$85-I$84))),0)</f>
        <v>0.27</v>
      </c>
      <c r="K70" s="15" t="n">
        <v>64401</v>
      </c>
      <c r="L70" s="12" t="n">
        <f aca="false">0.9*IF(ISNUMBER(K70),0.3+0.7*MIN(1,MAX(0,(K$85-K70)/(K$85-K$84))),0)</f>
        <v>0.27</v>
      </c>
      <c r="M70" s="15" t="n">
        <v>293715</v>
      </c>
      <c r="N70" s="12" t="n">
        <f aca="false">0.9*IF(ISNUMBER(M70),0.3+0.7*MIN(1,MAX(0,(M$85-M70)/(M$85-M$84))),0)</f>
        <v>0.27</v>
      </c>
      <c r="O70" s="15" t="n">
        <v>436528</v>
      </c>
      <c r="P70" s="12" t="n">
        <f aca="false">0.9*IF(ISNUMBER(O70),0.3+0.7*MIN(1,MAX(0,(O$85-O70)/(O$85-O$84))),0)</f>
        <v>0.289614609532439</v>
      </c>
      <c r="Q70" s="2" t="n">
        <f aca="false">2*(H70+J70+L70+N70+P70)</f>
        <v>2.93767270069964</v>
      </c>
      <c r="R70" s="1" t="n">
        <f aca="false">IF(Q70&gt;Q$85, (Q70-Q$85)/(Q$83-Q$85), 0)</f>
        <v>0</v>
      </c>
      <c r="S70" s="3" t="n">
        <f aca="false">((1-0.1*F70)*Q70)+R70</f>
        <v>2.64390543062968</v>
      </c>
    </row>
    <row r="71" customFormat="false" ht="15.6" hidden="false" customHeight="true" outlineLevel="0" collapsed="false">
      <c r="A71" s="1" t="s">
        <v>213</v>
      </c>
      <c r="B71" s="1" t="s">
        <v>214</v>
      </c>
      <c r="C71" s="1" t="s">
        <v>215</v>
      </c>
      <c r="D71" s="13" t="n">
        <v>43707</v>
      </c>
      <c r="E71" s="14" t="n">
        <v>0.793668981481481</v>
      </c>
      <c r="F71" s="1" t="n">
        <v>1</v>
      </c>
      <c r="G71" s="15" t="n">
        <v>24660</v>
      </c>
      <c r="H71" s="12" t="n">
        <f aca="false">0.9*IF(ISNUMBER(G71),0.3+0.7*MIN(1,MAX(0,(G$85-G71)/(G$85-G$84))),0)</f>
        <v>0.27</v>
      </c>
      <c r="I71" s="15" t="n">
        <v>42683</v>
      </c>
      <c r="J71" s="12" t="n">
        <f aca="false">0.9*IF(ISNUMBER(I71),0.3+0.7*MIN(1,MAX(0,(I$85-I71)/(I$85-I$84))),0)</f>
        <v>0.285115774084665</v>
      </c>
      <c r="K71" s="15" t="n">
        <v>61767</v>
      </c>
      <c r="L71" s="12" t="n">
        <f aca="false">0.9*IF(ISNUMBER(K71),0.3+0.7*MIN(1,MAX(0,(K$85-K71)/(K$85-K$84))),0)</f>
        <v>0.361336277153781</v>
      </c>
      <c r="M71" s="15" t="n">
        <v>292863</v>
      </c>
      <c r="N71" s="12" t="n">
        <f aca="false">0.9*IF(ISNUMBER(M71),0.3+0.7*MIN(1,MAX(0,(M$85-M71)/(M$85-M$84))),0)</f>
        <v>0.281978502193951</v>
      </c>
      <c r="O71" s="15" t="n">
        <v>439398</v>
      </c>
      <c r="P71" s="12" t="n">
        <f aca="false">0.9*IF(ISNUMBER(O71),0.3+0.7*MIN(1,MAX(0,(O$85-O71)/(O$85-O$84))),0)</f>
        <v>0.27</v>
      </c>
      <c r="Q71" s="2" t="n">
        <f aca="false">2*(H71+J71+L71+N71+P71)</f>
        <v>2.93686110686479</v>
      </c>
      <c r="R71" s="1" t="n">
        <f aca="false">IF(Q71&gt;Q$85, (Q71-Q$85)/(Q$83-Q$85), 0)</f>
        <v>0</v>
      </c>
      <c r="S71" s="3" t="n">
        <f aca="false">((1-0.1*F71)*Q71)+R71</f>
        <v>2.64317499617831</v>
      </c>
    </row>
    <row r="72" customFormat="false" ht="16.8" hidden="false" customHeight="true" outlineLevel="0" collapsed="false">
      <c r="A72" s="1" t="s">
        <v>216</v>
      </c>
      <c r="B72" s="1" t="s">
        <v>217</v>
      </c>
      <c r="C72" s="1" t="s">
        <v>218</v>
      </c>
      <c r="D72" s="7" t="n">
        <v>43708</v>
      </c>
      <c r="E72" s="8" t="n">
        <v>0.948738425925926</v>
      </c>
      <c r="F72" s="1" t="n">
        <v>2</v>
      </c>
      <c r="G72" s="9" t="n">
        <v>24424</v>
      </c>
      <c r="H72" s="10" t="n">
        <f aca="false">IF(ISNUMBER(G72),0.3+0.7*MIN(1,MAX(0,(G$85-G72)/(G$85-G$84))),0)</f>
        <v>0.3</v>
      </c>
      <c r="I72" s="9" t="n">
        <v>42437</v>
      </c>
      <c r="J72" s="10" t="n">
        <f aca="false">IF(ISNUMBER(I72),0.3+0.7*MIN(1,MAX(0,(I$85-I72)/(I$85-I$84))),0)</f>
        <v>0.335306258465376</v>
      </c>
      <c r="K72" s="9" t="n">
        <v>61733</v>
      </c>
      <c r="L72" s="10" t="n">
        <f aca="false">IF(ISNUMBER(K72),0.3+0.7*MIN(1,MAX(0,(K$85-K72)/(K$85-K$84))),0)</f>
        <v>0.403248081083485</v>
      </c>
      <c r="M72" s="9" t="n">
        <v>293428</v>
      </c>
      <c r="N72" s="10" t="n">
        <f aca="false">IF(ISNUMBER(M72),0.3+0.7*MIN(1,MAX(0,(M$85-M72)/(M$85-M$84))),0)</f>
        <v>0.304441713994874</v>
      </c>
      <c r="O72" s="9" t="n">
        <v>438587</v>
      </c>
      <c r="P72" s="10" t="n">
        <f aca="false">IF(ISNUMBER(O72),0.3+0.7*MIN(1,MAX(0,(O$85-O72)/(O$85-O$84))),0)</f>
        <v>0.303030894766167</v>
      </c>
      <c r="Q72" s="2" t="n">
        <f aca="false">2*(H72+J72+L72+N72+P72)</f>
        <v>3.2920538966198</v>
      </c>
      <c r="R72" s="1" t="n">
        <f aca="false">IF(Q72&gt;Q$85, (Q72-Q$85)/(Q$83-Q$85), 0)</f>
        <v>0</v>
      </c>
      <c r="S72" s="3" t="n">
        <f aca="false">((1-0.1*F72)*Q72)+R72</f>
        <v>2.63364311729584</v>
      </c>
    </row>
    <row r="73" customFormat="false" ht="15" hidden="false" customHeight="true" outlineLevel="0" collapsed="false">
      <c r="A73" s="1" t="s">
        <v>219</v>
      </c>
      <c r="B73" s="1" t="s">
        <v>220</v>
      </c>
      <c r="C73" s="1" t="s">
        <v>43</v>
      </c>
      <c r="D73" s="13" t="n">
        <v>43706</v>
      </c>
      <c r="E73" s="14" t="n">
        <v>0.977800925925926</v>
      </c>
      <c r="F73" s="1" t="n">
        <v>0</v>
      </c>
      <c r="G73" s="16" t="n">
        <v>23395</v>
      </c>
      <c r="H73" s="10" t="n">
        <f aca="false">IF(ISNUMBER(G73),0.3+0.7*MIN(1,MAX(0,(G$85-G73)/(G$85-G$84))),0)</f>
        <v>0.382068028970512</v>
      </c>
      <c r="I73" s="16" t="n">
        <v>42194</v>
      </c>
      <c r="J73" s="10" t="n">
        <f aca="false">IF(ISNUMBER(I73),0.3+0.7*MIN(1,MAX(0,(I$85-I73)/(I$85-I$84))),0)</f>
        <v>0.353591469051663</v>
      </c>
      <c r="K73" s="16" t="n">
        <v>61815</v>
      </c>
      <c r="L73" s="10" t="n">
        <f aca="false">IF(ISNUMBER(K73),0.3+0.7*MIN(1,MAX(0,(K$85-K73)/(K$85-K$84))),0)</f>
        <v>0.39899534718312</v>
      </c>
      <c r="M73" s="16" t="s">
        <v>78</v>
      </c>
      <c r="N73" s="10" t="n">
        <f aca="false">IF(ISNUMBER(M73),0.3+0.7*MIN(1,MAX(0,(M$85-M73)/(M$85-M$84))),0)</f>
        <v>0</v>
      </c>
      <c r="O73" s="16" t="s">
        <v>78</v>
      </c>
      <c r="P73" s="10" t="n">
        <f aca="false">IF(ISNUMBER(O73),0.3+0.7*MIN(1,MAX(0,(O$85-O73)/(O$85-O$84))),0)</f>
        <v>0</v>
      </c>
      <c r="Q73" s="2" t="n">
        <f aca="false">2*(H73+J73+L73+N73+P73)</f>
        <v>2.26930969041059</v>
      </c>
      <c r="R73" s="1" t="n">
        <f aca="false">IF(Q73&gt;Q$85, (Q73-Q$85)/(Q$83-Q$85), 0)</f>
        <v>0</v>
      </c>
      <c r="S73" s="3" t="n">
        <f aca="false">((1-0.1*F73)*Q73)+R73</f>
        <v>2.26930969041059</v>
      </c>
    </row>
    <row r="74" customFormat="false" ht="15.6" hidden="false" customHeight="true" outlineLevel="0" collapsed="false">
      <c r="A74" s="1" t="s">
        <v>221</v>
      </c>
      <c r="B74" s="1" t="s">
        <v>222</v>
      </c>
      <c r="C74" s="1" t="s">
        <v>223</v>
      </c>
      <c r="D74" s="13" t="n">
        <v>43706</v>
      </c>
      <c r="E74" s="14" t="n">
        <v>0.980428240740741</v>
      </c>
      <c r="F74" s="1" t="n">
        <v>0</v>
      </c>
      <c r="G74" s="15" t="s">
        <v>78</v>
      </c>
      <c r="H74" s="12" t="n">
        <f aca="false">0.9*IF(ISNUMBER(G74),0.3+0.7*MIN(1,MAX(0,(G$85-G74)/(G$85-G$84))),0)</f>
        <v>0</v>
      </c>
      <c r="I74" s="15" t="n">
        <v>82992</v>
      </c>
      <c r="J74" s="12" t="n">
        <f aca="false">0.9*IF(ISNUMBER(I74),0.3+0.7*MIN(1,MAX(0,(I$85-I74)/(I$85-I$84))),0)</f>
        <v>0.27</v>
      </c>
      <c r="K74" s="15" t="n">
        <v>124741</v>
      </c>
      <c r="L74" s="12" t="n">
        <f aca="false">0.9*IF(ISNUMBER(K74),0.3+0.7*MIN(1,MAX(0,(K$85-K74)/(K$85-K$84))),0)</f>
        <v>0.27</v>
      </c>
      <c r="M74" s="15" t="n">
        <v>475627</v>
      </c>
      <c r="N74" s="12" t="n">
        <f aca="false">0.9*IF(ISNUMBER(M74),0.3+0.7*MIN(1,MAX(0,(M$85-M74)/(M$85-M$84))),0)</f>
        <v>0.27</v>
      </c>
      <c r="O74" s="15" t="n">
        <v>884137</v>
      </c>
      <c r="P74" s="12" t="n">
        <f aca="false">0.9*IF(ISNUMBER(O74),0.3+0.7*MIN(1,MAX(0,(O$85-O74)/(O$85-O$84))),0)</f>
        <v>0.27</v>
      </c>
      <c r="Q74" s="2" t="n">
        <f aca="false">2*(H74+J74+L74+N74+P74)</f>
        <v>2.16</v>
      </c>
      <c r="R74" s="1" t="n">
        <f aca="false">IF(Q74&gt;Q$85, (Q74-Q$85)/(Q$83-Q$85), 0)</f>
        <v>0</v>
      </c>
      <c r="S74" s="3" t="n">
        <f aca="false">((1-0.1*F74)*Q74)+R74</f>
        <v>2.16</v>
      </c>
    </row>
    <row r="75" customFormat="false" ht="15.6" hidden="false" customHeight="true" outlineLevel="0" collapsed="false">
      <c r="A75" s="1" t="s">
        <v>224</v>
      </c>
      <c r="B75" s="1" t="s">
        <v>225</v>
      </c>
      <c r="C75" s="1" t="s">
        <v>226</v>
      </c>
      <c r="D75" s="13" t="n">
        <v>43709</v>
      </c>
      <c r="E75" s="14" t="n">
        <v>0.902951388888889</v>
      </c>
      <c r="F75" s="1" t="n">
        <v>3</v>
      </c>
      <c r="G75" s="16" t="n">
        <v>29351</v>
      </c>
      <c r="H75" s="10" t="n">
        <f aca="false">IF(ISNUMBER(G75),0.3+0.7*MIN(1,MAX(0,(G$85-G75)/(G$85-G$84))),0)</f>
        <v>0.3</v>
      </c>
      <c r="I75" s="15" t="n">
        <v>72528</v>
      </c>
      <c r="J75" s="12" t="n">
        <f aca="false">0.9*IF(ISNUMBER(I75),0.3+0.7*MIN(1,MAX(0,(I$85-I75)/(I$85-I$84))),0)</f>
        <v>0.27</v>
      </c>
      <c r="K75" s="15" t="n">
        <v>92946</v>
      </c>
      <c r="L75" s="12" t="n">
        <f aca="false">0.9*IF(ISNUMBER(K75),0.3+0.7*MIN(1,MAX(0,(K$85-K75)/(K$85-K$84))),0)</f>
        <v>0.27</v>
      </c>
      <c r="M75" s="15" t="n">
        <v>519176</v>
      </c>
      <c r="N75" s="12" t="n">
        <f aca="false">0.9*IF(ISNUMBER(M75),0.3+0.7*MIN(1,MAX(0,(M$85-M75)/(M$85-M$84))),0)</f>
        <v>0.27</v>
      </c>
      <c r="O75" s="15" t="n">
        <v>722283</v>
      </c>
      <c r="P75" s="12" t="n">
        <f aca="false">0.9*IF(ISNUMBER(O75),0.3+0.7*MIN(1,MAX(0,(O$85-O75)/(O$85-O$84))),0)</f>
        <v>0.27</v>
      </c>
      <c r="Q75" s="2" t="n">
        <f aca="false">2*(H75+J75+L75+N75+P75)</f>
        <v>2.76</v>
      </c>
      <c r="R75" s="1" t="n">
        <f aca="false">IF(Q75&gt;Q$85, (Q75-Q$85)/(Q$83-Q$85), 0)</f>
        <v>0</v>
      </c>
      <c r="S75" s="3" t="n">
        <f aca="false">((1-0.1*F75)*Q75)+R75</f>
        <v>1.932</v>
      </c>
    </row>
    <row r="76" customFormat="false" ht="16.8" hidden="false" customHeight="true" outlineLevel="0" collapsed="false">
      <c r="A76" s="1" t="s">
        <v>227</v>
      </c>
      <c r="B76" s="1" t="s">
        <v>228</v>
      </c>
      <c r="C76" s="1" t="s">
        <v>229</v>
      </c>
      <c r="D76" s="13" t="n">
        <v>43707</v>
      </c>
      <c r="E76" s="14" t="n">
        <v>0.916134259259259</v>
      </c>
      <c r="F76" s="1" t="n">
        <v>1</v>
      </c>
      <c r="G76" s="16" t="n">
        <v>55208</v>
      </c>
      <c r="H76" s="10" t="n">
        <f aca="false">IF(ISNUMBER(G76),0.3+0.7*MIN(1,MAX(0,(G$85-G76)/(G$85-G$84))),0)</f>
        <v>0.3</v>
      </c>
      <c r="I76" s="16" t="n">
        <v>103350</v>
      </c>
      <c r="J76" s="10" t="n">
        <f aca="false">IF(ISNUMBER(I76),0.3+0.7*MIN(1,MAX(0,(I$85-I76)/(I$85-I$84))),0)</f>
        <v>0.3</v>
      </c>
      <c r="K76" s="15" t="n">
        <v>127903</v>
      </c>
      <c r="L76" s="12" t="n">
        <f aca="false">0.9*IF(ISNUMBER(K76),0.3+0.7*MIN(1,MAX(0,(K$85-K76)/(K$85-K$84))),0)</f>
        <v>0.27</v>
      </c>
      <c r="M76" s="15" t="s">
        <v>78</v>
      </c>
      <c r="N76" s="12" t="n">
        <f aca="false">0.9*IF(ISNUMBER(M76),0.3+0.7*MIN(1,MAX(0,(M$85-M76)/(M$85-M$84))),0)</f>
        <v>0</v>
      </c>
      <c r="O76" s="15" t="s">
        <v>78</v>
      </c>
      <c r="P76" s="12" t="n">
        <f aca="false">0.9*IF(ISNUMBER(O76),0.3+0.7*MIN(1,MAX(0,(O$85-O76)/(O$85-O$84))),0)</f>
        <v>0</v>
      </c>
      <c r="Q76" s="2" t="n">
        <f aca="false">2*(H76+J76+L76+N76+P76)</f>
        <v>1.74</v>
      </c>
      <c r="R76" s="1" t="n">
        <f aca="false">IF(Q76&gt;Q$85, (Q76-Q$85)/(Q$83-Q$85), 0)</f>
        <v>0</v>
      </c>
      <c r="S76" s="3" t="n">
        <f aca="false">((1-0.1*F76)*Q76)+R76</f>
        <v>1.566</v>
      </c>
    </row>
    <row r="77" customFormat="false" ht="16.25" hidden="false" customHeight="true" outlineLevel="0" collapsed="false">
      <c r="A77" s="1" t="s">
        <v>230</v>
      </c>
      <c r="B77" s="1" t="s">
        <v>231</v>
      </c>
      <c r="C77" s="1" t="s">
        <v>232</v>
      </c>
      <c r="D77" s="7" t="n">
        <v>43708</v>
      </c>
      <c r="E77" s="8" t="n">
        <v>0.853171296296296</v>
      </c>
      <c r="F77" s="1" t="n">
        <v>2</v>
      </c>
      <c r="G77" s="9" t="s">
        <v>78</v>
      </c>
      <c r="H77" s="10" t="n">
        <f aca="false">IF(ISNUMBER(G77),0.3+0.7*MIN(1,MAX(0,(G$85-G77)/(G$85-G$84))),0)</f>
        <v>0</v>
      </c>
      <c r="I77" s="9" t="s">
        <v>78</v>
      </c>
      <c r="J77" s="10" t="n">
        <f aca="false">IF(ISNUMBER(I77),0.3+0.7*MIN(1,MAX(0,(I$85-I77)/(I$85-I$84))),0)</f>
        <v>0</v>
      </c>
      <c r="K77" s="9" t="s">
        <v>78</v>
      </c>
      <c r="L77" s="10" t="n">
        <f aca="false">IF(ISNUMBER(K77),0.3+0.7*MIN(1,MAX(0,(K$85-K77)/(K$85-K$84))),0)</f>
        <v>0</v>
      </c>
      <c r="M77" s="9" t="s">
        <v>78</v>
      </c>
      <c r="N77" s="10" t="n">
        <f aca="false">IF(ISNUMBER(M77),0.3+0.7*MIN(1,MAX(0,(M$85-M77)/(M$85-M$84))),0)</f>
        <v>0</v>
      </c>
      <c r="O77" s="9" t="s">
        <v>78</v>
      </c>
      <c r="P77" s="10" t="n">
        <f aca="false">IF(ISNUMBER(O77),0.3+0.7*MIN(1,MAX(0,(O$85-O77)/(O$85-O$84))),0)</f>
        <v>0</v>
      </c>
      <c r="Q77" s="2" t="n">
        <f aca="false">2*(H77+J77+L77+N77+P77)</f>
        <v>0</v>
      </c>
      <c r="R77" s="1" t="n">
        <f aca="false">IF(Q77&gt;Q$85, (Q77-Q$85)/(Q$83-Q$85), 0)</f>
        <v>0</v>
      </c>
      <c r="S77" s="3" t="n">
        <f aca="false">((1-0.1*F77)*Q77)+R77</f>
        <v>0</v>
      </c>
    </row>
    <row r="78" customFormat="false" ht="15.6" hidden="false" customHeight="true" outlineLevel="0" collapsed="false">
      <c r="A78" s="1" t="s">
        <v>233</v>
      </c>
      <c r="B78" s="1" t="s">
        <v>234</v>
      </c>
      <c r="C78" s="1" t="s">
        <v>235</v>
      </c>
      <c r="D78" s="13" t="n">
        <v>43708</v>
      </c>
      <c r="E78" s="14" t="n">
        <v>0.995451388888889</v>
      </c>
      <c r="F78" s="1" t="n">
        <v>2</v>
      </c>
      <c r="G78" s="15" t="s">
        <v>78</v>
      </c>
      <c r="H78" s="12" t="n">
        <f aca="false">0.9*IF(ISNUMBER(G78),0.3+0.7*MIN(1,MAX(0,(G$85-G78)/(G$85-G$84))),0)</f>
        <v>0</v>
      </c>
      <c r="I78" s="15" t="s">
        <v>78</v>
      </c>
      <c r="J78" s="12" t="n">
        <f aca="false">0.9*IF(ISNUMBER(I78),0.3+0.7*MIN(1,MAX(0,(I$85-I78)/(I$85-I$84))),0)</f>
        <v>0</v>
      </c>
      <c r="K78" s="15" t="s">
        <v>78</v>
      </c>
      <c r="L78" s="12" t="n">
        <f aca="false">0.9*IF(ISNUMBER(K78),0.3+0.7*MIN(1,MAX(0,(K$85-K78)/(K$85-K$84))),0)</f>
        <v>0</v>
      </c>
      <c r="M78" s="15" t="s">
        <v>78</v>
      </c>
      <c r="N78" s="12" t="n">
        <f aca="false">0.9*IF(ISNUMBER(M78),0.3+0.7*MIN(1,MAX(0,(M$85-M78)/(M$85-M$84))),0)</f>
        <v>0</v>
      </c>
      <c r="O78" s="15" t="s">
        <v>78</v>
      </c>
      <c r="P78" s="12" t="n">
        <f aca="false">0.9*IF(ISNUMBER(O78),0.3+0.7*MIN(1,MAX(0,(O$85-O78)/(O$85-O$84))),0)</f>
        <v>0</v>
      </c>
      <c r="Q78" s="2" t="n">
        <f aca="false">2*(H78+J78+L78+N78+P78)</f>
        <v>0</v>
      </c>
      <c r="R78" s="1" t="n">
        <f aca="false">IF(Q78&gt;Q$85, (Q78-Q$85)/(Q$83-Q$85), 0)</f>
        <v>0</v>
      </c>
      <c r="S78" s="3" t="n">
        <f aca="false">((1-0.1*F78)*Q78)+R78</f>
        <v>0</v>
      </c>
    </row>
    <row r="79" customFormat="false" ht="14.45" hidden="false" customHeight="true" outlineLevel="0" collapsed="false">
      <c r="A79" s="1" t="s">
        <v>236</v>
      </c>
      <c r="B79" s="1" t="s">
        <v>237</v>
      </c>
      <c r="C79" s="1" t="s">
        <v>43</v>
      </c>
      <c r="D79" s="13" t="n">
        <v>43707</v>
      </c>
      <c r="E79" s="14" t="n">
        <v>0.800706018518519</v>
      </c>
      <c r="F79" s="1" t="n">
        <v>1</v>
      </c>
      <c r="G79" s="16" t="s">
        <v>78</v>
      </c>
      <c r="H79" s="10" t="n">
        <f aca="false">IF(ISNUMBER(G79),0.3+0.7*MIN(1,MAX(0,(G$85-G79)/(G$85-G$84))),0)</f>
        <v>0</v>
      </c>
      <c r="I79" s="16" t="s">
        <v>78</v>
      </c>
      <c r="J79" s="10" t="n">
        <f aca="false">IF(ISNUMBER(I79),0.3+0.7*MIN(1,MAX(0,(I$85-I79)/(I$85-I$84))),0)</f>
        <v>0</v>
      </c>
      <c r="K79" s="16" t="s">
        <v>78</v>
      </c>
      <c r="L79" s="10" t="n">
        <f aca="false">IF(ISNUMBER(K79),0.3+0.7*MIN(1,MAX(0,(K$85-K79)/(K$85-K$84))),0)</f>
        <v>0</v>
      </c>
      <c r="M79" s="16" t="s">
        <v>78</v>
      </c>
      <c r="N79" s="10" t="n">
        <f aca="false">IF(ISNUMBER(M79),0.3+0.7*MIN(1,MAX(0,(M$85-M79)/(M$85-M$84))),0)</f>
        <v>0</v>
      </c>
      <c r="O79" s="16" t="s">
        <v>78</v>
      </c>
      <c r="P79" s="10" t="n">
        <f aca="false">IF(ISNUMBER(O79),0.3+0.7*MIN(1,MAX(0,(O$85-O79)/(O$85-O$84))),0)</f>
        <v>0</v>
      </c>
      <c r="Q79" s="2" t="n">
        <f aca="false">2*(H79+J79+L79+N79+P79)</f>
        <v>0</v>
      </c>
      <c r="R79" s="1" t="n">
        <f aca="false">IF(Q79&gt;Q$85, (Q79-Q$85)/(Q$83-Q$85), 0)</f>
        <v>0</v>
      </c>
      <c r="S79" s="3" t="n">
        <f aca="false">((1-0.1*F79)*Q79)+R79</f>
        <v>0</v>
      </c>
    </row>
    <row r="80" customFormat="false" ht="13.8" hidden="false" customHeight="false" outlineLevel="0" collapsed="false">
      <c r="A80" s="4" t="s">
        <v>238</v>
      </c>
      <c r="G80" s="4" t="n">
        <f aca="false">AVERAGE(G$2:G$79)</f>
        <v>21816.6666666667</v>
      </c>
      <c r="H80" s="4" t="n">
        <f aca="false">AVERAGE(H$2:H$79)</f>
        <v>0.567047551301948</v>
      </c>
      <c r="I80" s="4" t="n">
        <f aca="false">AVERAGE(I$2:I$79)</f>
        <v>41675.32</v>
      </c>
      <c r="J80" s="4" t="n">
        <f aca="false">AVERAGE(J$2:J$79)</f>
        <v>0.607585312515332</v>
      </c>
      <c r="K80" s="4" t="n">
        <f aca="false">AVERAGE(K$2:K$79)</f>
        <v>60955</v>
      </c>
      <c r="L80" s="4" t="n">
        <f aca="false">AVERAGE(L$2:L$79)</f>
        <v>0.588268398687819</v>
      </c>
      <c r="M80" s="4" t="n">
        <f aca="false">AVERAGE(M$2:M$79)</f>
        <v>289370.361111111</v>
      </c>
      <c r="N80" s="4" t="n">
        <f aca="false">AVERAGE(N$2:N$79)</f>
        <v>0.557811673258323</v>
      </c>
      <c r="O80" s="4" t="n">
        <f aca="false">AVERAGE(O$2:O$79)</f>
        <v>431731.420289855</v>
      </c>
      <c r="P80" s="4" t="n">
        <f aca="false">AVERAGE(P$2:P$79)</f>
        <v>0.522299643395085</v>
      </c>
      <c r="Q80" s="4" t="n">
        <f aca="false">AVERAGE(Q$2:Q$79)</f>
        <v>5.68602515831702</v>
      </c>
      <c r="R80" s="4" t="n">
        <f aca="false">AVERAGE(R$2:R$79)</f>
        <v>0.0876370950390034</v>
      </c>
      <c r="S80" s="3" t="n">
        <f aca="false">AVERAGE(S$2:S$79)</f>
        <v>5.44083679207331</v>
      </c>
    </row>
    <row r="81" customFormat="false" ht="13.8" hidden="false" customHeight="false" outlineLevel="0" collapsed="false">
      <c r="A81" s="4" t="s">
        <v>239</v>
      </c>
      <c r="G81" s="4" t="n">
        <f aca="false">MEDIAN(G$2:G$79)</f>
        <v>21253.5</v>
      </c>
      <c r="H81" s="4" t="n">
        <f aca="false">MEDIAN(H$2:H$79)</f>
        <v>0.548252392653906</v>
      </c>
      <c r="I81" s="4" t="n">
        <f aca="false">MEDIAN(I$2:I$79)</f>
        <v>37772</v>
      </c>
      <c r="J81" s="4" t="n">
        <f aca="false">MEDIAN(J$2:J$79)</f>
        <v>0.638114505622084</v>
      </c>
      <c r="K81" s="4" t="n">
        <f aca="false">MEDIAN(K$2:K$79)</f>
        <v>58495</v>
      </c>
      <c r="L81" s="4" t="n">
        <f aca="false">MEDIAN(L$2:L$79)</f>
        <v>0.554564205909374</v>
      </c>
      <c r="M81" s="4" t="n">
        <f aca="false">MEDIAN(M$2:M$79)</f>
        <v>266719</v>
      </c>
      <c r="N81" s="4" t="n">
        <f aca="false">MEDIAN(N$2:N$79)</f>
        <v>0.655642792921061</v>
      </c>
      <c r="O81" s="4" t="n">
        <f aca="false">MEDIAN(O$2:O$79)</f>
        <v>395385</v>
      </c>
      <c r="P81" s="4" t="n">
        <f aca="false">MEDIAN(P$2:P$79)</f>
        <v>0.62499485781534</v>
      </c>
      <c r="Q81" s="4" t="n">
        <f aca="false">MEDIAN(Q$2:Q$79)</f>
        <v>5.75259435387902</v>
      </c>
      <c r="R81" s="4" t="n">
        <f aca="false">MEDIAN(R$2:R$79)</f>
        <v>0</v>
      </c>
      <c r="S81" s="3" t="n">
        <f aca="false">MEDIAN(S$2:S$79)</f>
        <v>5.15684201072862</v>
      </c>
    </row>
    <row r="82" customFormat="false" ht="13.8" hidden="false" customHeight="false" outlineLevel="0" collapsed="false">
      <c r="A82" s="4" t="s">
        <v>240</v>
      </c>
      <c r="G82" s="4" t="n">
        <f aca="false">MIN(G$2:G$79)</f>
        <v>16190</v>
      </c>
      <c r="H82" s="4" t="n">
        <f aca="false">MIN(H$2:H$79)</f>
        <v>0</v>
      </c>
      <c r="I82" s="4" t="n">
        <f aca="false">MIN(I$2:I$79)</f>
        <v>27716</v>
      </c>
      <c r="J82" s="4" t="n">
        <f aca="false">MIN(J$2:J$79)</f>
        <v>0</v>
      </c>
      <c r="K82" s="4" t="n">
        <f aca="false">MIN(K$2:K$79)</f>
        <v>43821</v>
      </c>
      <c r="L82" s="4" t="n">
        <f aca="false">MIN(L$2:L$79)</f>
        <v>0</v>
      </c>
      <c r="M82" s="4" t="n">
        <f aca="false">MIN(M$2:M$79)</f>
        <v>209571</v>
      </c>
      <c r="N82" s="4" t="n">
        <f aca="false">MIN(N$2:N$79)</f>
        <v>0</v>
      </c>
      <c r="O82" s="4" t="n">
        <f aca="false">MIN(O$2:O$79)</f>
        <v>309941</v>
      </c>
      <c r="P82" s="4" t="n">
        <f aca="false">MIN(P$2:P$79)</f>
        <v>0</v>
      </c>
      <c r="Q82" s="4" t="n">
        <f aca="false">MIN(Q$2:Q$79)</f>
        <v>0</v>
      </c>
      <c r="R82" s="4" t="n">
        <f aca="false">MIN(R$2:R$79)</f>
        <v>0</v>
      </c>
      <c r="S82" s="3" t="n">
        <f aca="false">MIN(S$2:S$79)</f>
        <v>0</v>
      </c>
    </row>
    <row r="83" customFormat="false" ht="13.8" hidden="false" customHeight="false" outlineLevel="0" collapsed="false">
      <c r="A83" s="4" t="s">
        <v>241</v>
      </c>
      <c r="G83" s="4" t="n">
        <f aca="false">MAX(G$2:G$79)</f>
        <v>55208</v>
      </c>
      <c r="H83" s="4" t="n">
        <f aca="false">MAX(H$2:H$79)</f>
        <v>1</v>
      </c>
      <c r="I83" s="4" t="n">
        <f aca="false">MAX(I$2:I$79)</f>
        <v>109507</v>
      </c>
      <c r="J83" s="4" t="n">
        <f aca="false">MAX(J$2:J$79)</f>
        <v>1</v>
      </c>
      <c r="K83" s="4" t="n">
        <f aca="false">MAX(K$2:K$79)</f>
        <v>139518</v>
      </c>
      <c r="L83" s="4" t="n">
        <f aca="false">MAX(L$2:L$79)</f>
        <v>1</v>
      </c>
      <c r="M83" s="4" t="n">
        <f aca="false">MAX(M$2:M$79)</f>
        <v>850414</v>
      </c>
      <c r="N83" s="4" t="n">
        <f aca="false">MAX(N$2:N$79)</f>
        <v>1</v>
      </c>
      <c r="O83" s="4" t="n">
        <f aca="false">MAX(O$2:O$79)</f>
        <v>1285940</v>
      </c>
      <c r="P83" s="4" t="n">
        <f aca="false">MAX(P$2:P$79)</f>
        <v>1</v>
      </c>
      <c r="Q83" s="4" t="n">
        <f aca="false">MAX(Q$2:Q$79)</f>
        <v>10</v>
      </c>
      <c r="R83" s="4" t="n">
        <f aca="false">MAX(R$2:R$79)</f>
        <v>1</v>
      </c>
      <c r="S83" s="3" t="n">
        <f aca="false">MAX(S$2:S$79)</f>
        <v>11</v>
      </c>
    </row>
    <row r="84" customFormat="false" ht="13.8" hidden="false" customHeight="false" outlineLevel="0" collapsed="false">
      <c r="A84" s="4" t="s">
        <v>242</v>
      </c>
      <c r="G84" s="4" t="n">
        <f aca="false">PERCENTILE(G$2:G$79, 0.1)</f>
        <v>17934.6</v>
      </c>
      <c r="H84" s="4" t="n">
        <f aca="false">PERCENTILE(H$2:H$79, 0.1)</f>
        <v>0.3</v>
      </c>
      <c r="I84" s="4" t="n">
        <f aca="false">PERCENTILE(I$2:I$79, 0.1)</f>
        <v>33603.6</v>
      </c>
      <c r="J84" s="4" t="n">
        <f aca="false">PERCENTILE(J$2:J$79, 0.1)</f>
        <v>0.295534732225399</v>
      </c>
      <c r="K84" s="4" t="n">
        <f aca="false">PERCENTILE(K$2:K$79, 0.1)</f>
        <v>50226.6</v>
      </c>
      <c r="L84" s="4" t="n">
        <f aca="false">PERCENTILE(L$2:L$79, 0.1)</f>
        <v>0.291</v>
      </c>
      <c r="M84" s="4" t="n">
        <f aca="false">PERCENTILE(M$2:M$79, 0.1)</f>
        <v>249111.1</v>
      </c>
      <c r="N84" s="4" t="n">
        <f aca="false">PERCENTILE(N$2:N$79, 0.1)</f>
        <v>0.27</v>
      </c>
      <c r="O84" s="4" t="n">
        <f aca="false">PERCENTILE(O$2:O$79, 0.1)</f>
        <v>362104</v>
      </c>
      <c r="P84" s="4" t="n">
        <f aca="false">PERCENTILE(P$2:P$79, 0.1)</f>
        <v>0</v>
      </c>
      <c r="Q84" s="4" t="n">
        <f aca="false">PERCENTILE(Q$2:Q$79, 0.1)</f>
        <v>2.93742922254919</v>
      </c>
      <c r="R84" s="4" t="n">
        <f aca="false">PERCENTILE(R$2:R$79, 0.1)</f>
        <v>0</v>
      </c>
      <c r="S84" s="3" t="n">
        <f aca="false">PERCENTILE(S$2:S$79, 0.1)</f>
        <v>2.64031543251357</v>
      </c>
    </row>
    <row r="85" customFormat="false" ht="13.8" hidden="false" customHeight="false" outlineLevel="0" collapsed="false">
      <c r="A85" s="4" t="s">
        <v>243</v>
      </c>
      <c r="G85" s="4" t="n">
        <f aca="false">PERCENTILE(G$2:G$79, 0.9)</f>
        <v>24120.2</v>
      </c>
      <c r="H85" s="4" t="n">
        <f aca="false">PERCENTILE(H$2:H$79, 0.9)</f>
        <v>0.957325077599586</v>
      </c>
      <c r="I85" s="4" t="n">
        <f aca="false">PERCENTILE(I$2:I$79, 0.9)</f>
        <v>42906.2</v>
      </c>
      <c r="J85" s="4" t="n">
        <f aca="false">PERCENTILE(J$2:J$79, 0.9)</f>
        <v>0.973076344247845</v>
      </c>
      <c r="K85" s="4" t="n">
        <f aca="false">PERCENTILE(K$2:K$79, 0.9)</f>
        <v>63723.8</v>
      </c>
      <c r="L85" s="4" t="n">
        <f aca="false">PERCENTILE(L$2:L$79, 0.9)</f>
        <v>0.978440713629494</v>
      </c>
      <c r="M85" s="4" t="n">
        <f aca="false">PERCENTILE(M$2:M$79, 0.9)</f>
        <v>293711</v>
      </c>
      <c r="N85" s="4" t="n">
        <f aca="false">PERCENTILE(N$2:N$79, 0.9)</f>
        <v>0.96561830856123</v>
      </c>
      <c r="O85" s="4" t="n">
        <f aca="false">PERCENTILE(O$2:O$79, 0.9)</f>
        <v>438919.6</v>
      </c>
      <c r="P85" s="4" t="n">
        <f aca="false">PERCENTILE(P$2:P$79, 0.9)</f>
        <v>0.911041507193851</v>
      </c>
      <c r="Q85" s="4" t="n">
        <v>9</v>
      </c>
      <c r="R85" s="4" t="n">
        <f aca="false">PERCENTILE(R$2:R$79, 0.9)</f>
        <v>0.339325046112241</v>
      </c>
      <c r="S85" s="3" t="n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9"/>
  <sheetViews>
    <sheetView showFormulas="false" showGridLines="true" showRowColHeaders="true" showZeros="true" rightToLeft="false" tabSelected="false" showOutlineSymbols="true" defaultGridColor="true" view="normal" topLeftCell="A44" colorId="64" zoomScale="53" zoomScaleNormal="53" zoomScalePageLayoutView="100" workbookViewId="0">
      <selection pane="topLeft" activeCell="L26" activeCellId="0" sqref="L26"/>
    </sheetView>
  </sheetViews>
  <sheetFormatPr defaultRowHeight="14.25" zeroHeight="false" outlineLevelRow="0" outlineLevelCol="0"/>
  <cols>
    <col collapsed="false" customWidth="true" hidden="false" outlineLevel="0" max="1" min="1" style="1" width="22.66"/>
    <col collapsed="false" customWidth="true" hidden="false" outlineLevel="0" max="3" min="2" style="1" width="13.01"/>
    <col collapsed="false" customWidth="true" hidden="false" outlineLevel="0" max="4" min="4" style="1" width="10.46"/>
    <col collapsed="false" customWidth="true" hidden="false" outlineLevel="0" max="5" min="5" style="1" width="9"/>
    <col collapsed="false" customWidth="true" hidden="false" outlineLevel="0" max="6" min="6" style="1" width="11.13"/>
    <col collapsed="false" customWidth="true" hidden="false" outlineLevel="0" max="11" min="7" style="1" width="9"/>
    <col collapsed="false" customWidth="true" hidden="false" outlineLevel="0" max="12" min="12" style="19" width="46.53"/>
    <col collapsed="false" customWidth="true" hidden="false" outlineLevel="0" max="13" min="13" style="1" width="73.86"/>
    <col collapsed="false" customWidth="true" hidden="false" outlineLevel="0" max="14" min="14" style="1" width="9"/>
    <col collapsed="false" customWidth="true" hidden="false" outlineLevel="0" max="16" min="15" style="1" width="8.86"/>
    <col collapsed="false" customWidth="true" hidden="false" outlineLevel="0" max="17" min="17" style="1" width="10.13"/>
    <col collapsed="false" customWidth="true" hidden="false" outlineLevel="0" max="23" min="18" style="1" width="9"/>
    <col collapsed="false" customWidth="true" hidden="false" outlineLevel="0" max="1025" min="24" style="1" width="8.86"/>
  </cols>
  <sheetData>
    <row r="1" s="4" customFormat="true" ht="15.6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0" t="s">
        <v>244</v>
      </c>
      <c r="M1" s="20" t="s">
        <v>245</v>
      </c>
    </row>
    <row r="2" customFormat="false" ht="14.25" hidden="false" customHeight="false" outlineLevel="0" collapsed="false">
      <c r="A2" s="1" t="s">
        <v>150</v>
      </c>
      <c r="B2" s="1" t="s">
        <v>151</v>
      </c>
      <c r="C2" s="1" t="s">
        <v>152</v>
      </c>
      <c r="D2" s="7" t="n">
        <v>43709</v>
      </c>
      <c r="E2" s="8" t="n">
        <v>0.986087962962963</v>
      </c>
      <c r="F2" s="1" t="n">
        <v>3</v>
      </c>
      <c r="G2" s="9" t="n">
        <v>19348</v>
      </c>
      <c r="H2" s="9" t="n">
        <v>40555</v>
      </c>
      <c r="I2" s="9" t="n">
        <v>58041</v>
      </c>
      <c r="J2" s="9" t="n">
        <v>270037</v>
      </c>
      <c r="K2" s="9" t="n">
        <v>415356</v>
      </c>
    </row>
    <row r="3" customFormat="false" ht="14.25" hidden="false" customHeight="false" outlineLevel="0" collapsed="false">
      <c r="A3" s="1" t="s">
        <v>161</v>
      </c>
      <c r="B3" s="1" t="s">
        <v>162</v>
      </c>
      <c r="C3" s="1" t="s">
        <v>163</v>
      </c>
      <c r="D3" s="7" t="n">
        <v>43710</v>
      </c>
      <c r="E3" s="8" t="n">
        <v>0.790868055555556</v>
      </c>
      <c r="F3" s="1" t="n">
        <v>4</v>
      </c>
      <c r="G3" s="9" t="n">
        <v>20150</v>
      </c>
      <c r="H3" s="9" t="n">
        <v>37570</v>
      </c>
      <c r="I3" s="9" t="n">
        <v>57553</v>
      </c>
      <c r="J3" s="9" t="n">
        <v>271244</v>
      </c>
      <c r="K3" s="9" t="n">
        <v>402864</v>
      </c>
    </row>
    <row r="4" customFormat="false" ht="14.25" hidden="false" customHeight="false" outlineLevel="0" collapsed="false">
      <c r="A4" s="1" t="s">
        <v>62</v>
      </c>
      <c r="B4" s="1" t="s">
        <v>63</v>
      </c>
      <c r="C4" s="1" t="s">
        <v>43</v>
      </c>
      <c r="D4" s="7" t="n">
        <v>43706</v>
      </c>
      <c r="E4" s="8" t="n">
        <v>0.87943287037037</v>
      </c>
      <c r="F4" s="1" t="n">
        <v>0</v>
      </c>
      <c r="G4" s="9" t="n">
        <v>19283</v>
      </c>
      <c r="H4" s="9" t="n">
        <v>36951</v>
      </c>
      <c r="I4" s="9" t="n">
        <v>57668</v>
      </c>
      <c r="J4" s="9" t="n">
        <v>263831</v>
      </c>
      <c r="K4" s="9" t="n">
        <v>392827</v>
      </c>
    </row>
    <row r="5" customFormat="false" ht="14.25" hidden="false" customHeight="false" outlineLevel="0" collapsed="false">
      <c r="A5" s="1" t="s">
        <v>41</v>
      </c>
      <c r="B5" s="1" t="s">
        <v>42</v>
      </c>
      <c r="C5" s="1" t="s">
        <v>43</v>
      </c>
      <c r="D5" s="7" t="n">
        <v>43707</v>
      </c>
      <c r="E5" s="8" t="n">
        <v>0.97119212962963</v>
      </c>
      <c r="F5" s="1" t="n">
        <v>1</v>
      </c>
      <c r="G5" s="9" t="n">
        <v>19389</v>
      </c>
      <c r="H5" s="9" t="n">
        <v>34376</v>
      </c>
      <c r="I5" s="9" t="n">
        <v>48977</v>
      </c>
      <c r="J5" s="9" t="n">
        <v>237393</v>
      </c>
      <c r="K5" s="9" t="n">
        <v>353493</v>
      </c>
    </row>
    <row r="6" customFormat="false" ht="14.25" hidden="false" customHeight="false" outlineLevel="0" collapsed="false">
      <c r="A6" s="1" t="s">
        <v>47</v>
      </c>
      <c r="B6" s="1" t="s">
        <v>48</v>
      </c>
      <c r="C6" s="1" t="s">
        <v>49</v>
      </c>
      <c r="D6" s="7" t="n">
        <v>43706</v>
      </c>
      <c r="E6" s="8" t="n">
        <v>0.896412037037037</v>
      </c>
      <c r="F6" s="1" t="n">
        <v>0</v>
      </c>
      <c r="G6" s="9" t="n">
        <v>17091</v>
      </c>
      <c r="H6" s="9" t="n">
        <v>33011</v>
      </c>
      <c r="I6" s="9" t="n">
        <v>47195</v>
      </c>
      <c r="J6" s="9" t="n">
        <v>266468</v>
      </c>
      <c r="K6" s="9" t="n">
        <v>401607</v>
      </c>
    </row>
    <row r="7" customFormat="false" ht="14.25" hidden="false" customHeight="false" outlineLevel="0" collapsed="false">
      <c r="A7" s="1" t="s">
        <v>32</v>
      </c>
      <c r="B7" s="1" t="s">
        <v>33</v>
      </c>
      <c r="C7" s="1" t="s">
        <v>34</v>
      </c>
      <c r="D7" s="7" t="n">
        <v>43706</v>
      </c>
      <c r="E7" s="8" t="n">
        <v>0.998356481481482</v>
      </c>
      <c r="F7" s="1" t="n">
        <v>0</v>
      </c>
      <c r="G7" s="9" t="n">
        <v>19112</v>
      </c>
      <c r="H7" s="9" t="n">
        <v>35028</v>
      </c>
      <c r="I7" s="9" t="n">
        <v>50723</v>
      </c>
      <c r="J7" s="9" t="n">
        <v>249108</v>
      </c>
      <c r="K7" s="9" t="n">
        <v>362784</v>
      </c>
    </row>
    <row r="8" customFormat="false" ht="14.25" hidden="false" customHeight="false" outlineLevel="0" collapsed="false">
      <c r="A8" s="1" t="s">
        <v>156</v>
      </c>
      <c r="B8" s="1" t="s">
        <v>157</v>
      </c>
      <c r="C8" s="1" t="s">
        <v>158</v>
      </c>
      <c r="D8" s="7" t="n">
        <v>43706</v>
      </c>
      <c r="E8" s="8" t="n">
        <v>0.957361111111111</v>
      </c>
      <c r="F8" s="1" t="n">
        <v>0</v>
      </c>
      <c r="G8" s="9" t="n">
        <v>22754</v>
      </c>
      <c r="H8" s="9" t="n">
        <v>41444</v>
      </c>
      <c r="I8" s="9" t="n">
        <v>60561</v>
      </c>
      <c r="J8" s="9" t="n">
        <v>287072</v>
      </c>
      <c r="K8" s="9" t="n">
        <v>436255</v>
      </c>
    </row>
    <row r="9" customFormat="false" ht="14.25" hidden="false" customHeight="false" outlineLevel="0" collapsed="false">
      <c r="A9" s="1" t="s">
        <v>17</v>
      </c>
      <c r="B9" s="1" t="s">
        <v>18</v>
      </c>
      <c r="C9" s="1" t="s">
        <v>19</v>
      </c>
      <c r="D9" s="7" t="n">
        <v>43706</v>
      </c>
      <c r="E9" s="8" t="n">
        <v>0.889259259259259</v>
      </c>
      <c r="F9" s="1" t="n">
        <v>0</v>
      </c>
      <c r="G9" s="9" t="n">
        <v>17906</v>
      </c>
      <c r="H9" s="9" t="n">
        <v>33562</v>
      </c>
      <c r="I9" s="9" t="n">
        <v>50454</v>
      </c>
      <c r="J9" s="9" t="n">
        <v>245977</v>
      </c>
      <c r="K9" s="9" t="n">
        <v>350894</v>
      </c>
    </row>
    <row r="10" customFormat="false" ht="14.25" hidden="false" customHeight="false" outlineLevel="0" collapsed="false">
      <c r="A10" s="1" t="s">
        <v>50</v>
      </c>
      <c r="B10" s="1" t="s">
        <v>51</v>
      </c>
      <c r="C10" s="1" t="s">
        <v>52</v>
      </c>
      <c r="D10" s="7" t="n">
        <v>43706</v>
      </c>
      <c r="E10" s="8" t="n">
        <v>0.9884375</v>
      </c>
      <c r="F10" s="1" t="n">
        <v>0</v>
      </c>
      <c r="G10" s="9" t="n">
        <v>18192</v>
      </c>
      <c r="H10" s="9" t="n">
        <v>31040</v>
      </c>
      <c r="I10" s="9" t="n">
        <v>45605</v>
      </c>
      <c r="J10" s="9" t="n">
        <v>266869</v>
      </c>
      <c r="K10" s="9" t="n">
        <v>403850</v>
      </c>
    </row>
    <row r="11" customFormat="false" ht="14.25" hidden="false" customHeight="false" outlineLevel="0" collapsed="false">
      <c r="A11" s="1" t="s">
        <v>109</v>
      </c>
      <c r="B11" s="1" t="s">
        <v>110</v>
      </c>
      <c r="C11" s="1" t="s">
        <v>111</v>
      </c>
      <c r="D11" s="7" t="n">
        <v>43707</v>
      </c>
      <c r="E11" s="8" t="n">
        <v>0.99662037037037</v>
      </c>
      <c r="F11" s="1" t="n">
        <v>1</v>
      </c>
      <c r="G11" s="9" t="n">
        <v>22550</v>
      </c>
      <c r="H11" s="9" t="n">
        <v>37772</v>
      </c>
      <c r="I11" s="9" t="n">
        <v>58974</v>
      </c>
      <c r="J11" s="9" t="n">
        <v>266242</v>
      </c>
      <c r="K11" s="9" t="n">
        <v>394452</v>
      </c>
    </row>
    <row r="12" customFormat="false" ht="14.25" hidden="false" customHeight="false" outlineLevel="0" collapsed="false">
      <c r="A12" s="1" t="s">
        <v>172</v>
      </c>
      <c r="B12" s="1" t="s">
        <v>173</v>
      </c>
      <c r="C12" s="1" t="s">
        <v>43</v>
      </c>
      <c r="D12" s="7" t="n">
        <v>43706</v>
      </c>
      <c r="E12" s="8" t="n">
        <v>0.998020833333333</v>
      </c>
      <c r="F12" s="1" t="n">
        <v>0</v>
      </c>
      <c r="G12" s="9" t="n">
        <v>23479</v>
      </c>
      <c r="H12" s="9" t="n">
        <v>41318</v>
      </c>
      <c r="I12" s="9" t="n">
        <v>60772</v>
      </c>
      <c r="J12" s="9" t="n">
        <v>291222</v>
      </c>
      <c r="K12" s="9" t="n">
        <v>434953</v>
      </c>
    </row>
    <row r="13" customFormat="false" ht="14.25" hidden="false" customHeight="false" outlineLevel="0" collapsed="false">
      <c r="A13" s="1" t="s">
        <v>114</v>
      </c>
      <c r="B13" s="1" t="s">
        <v>115</v>
      </c>
      <c r="C13" s="1" t="s">
        <v>116</v>
      </c>
      <c r="D13" s="7" t="n">
        <v>43706</v>
      </c>
      <c r="E13" s="8" t="n">
        <v>0.924988425925926</v>
      </c>
      <c r="F13" s="1" t="n">
        <v>0</v>
      </c>
      <c r="G13" s="9" t="n">
        <v>22677</v>
      </c>
      <c r="H13" s="9" t="n">
        <v>37645</v>
      </c>
      <c r="I13" s="9" t="n">
        <v>55872</v>
      </c>
      <c r="J13" s="9" t="n">
        <v>278051</v>
      </c>
      <c r="K13" s="9" t="n">
        <v>544656</v>
      </c>
    </row>
    <row r="14" customFormat="false" ht="14.25" hidden="false" customHeight="false" outlineLevel="0" collapsed="false">
      <c r="A14" s="1" t="s">
        <v>38</v>
      </c>
      <c r="B14" s="1" t="s">
        <v>39</v>
      </c>
      <c r="C14" s="1" t="s">
        <v>40</v>
      </c>
      <c r="D14" s="7" t="n">
        <v>43706</v>
      </c>
      <c r="E14" s="8" t="n">
        <v>0.702905092592593</v>
      </c>
      <c r="F14" s="1" t="n">
        <v>0</v>
      </c>
      <c r="G14" s="9" t="n">
        <v>19000</v>
      </c>
      <c r="H14" s="9" t="n">
        <v>35116</v>
      </c>
      <c r="I14" s="9" t="n">
        <v>51281</v>
      </c>
      <c r="J14" s="9" t="n">
        <v>253532</v>
      </c>
      <c r="K14" s="9" t="n">
        <v>369850</v>
      </c>
    </row>
    <row r="15" customFormat="false" ht="14.25" hidden="false" customHeight="false" outlineLevel="0" collapsed="false">
      <c r="A15" s="1" t="s">
        <v>20</v>
      </c>
      <c r="B15" s="1" t="s">
        <v>21</v>
      </c>
      <c r="C15" s="1" t="s">
        <v>22</v>
      </c>
      <c r="D15" s="7" t="n">
        <v>43706</v>
      </c>
      <c r="E15" s="8" t="n">
        <v>0.874212962962963</v>
      </c>
      <c r="F15" s="1" t="n">
        <v>0</v>
      </c>
      <c r="G15" s="9" t="n">
        <v>17612</v>
      </c>
      <c r="H15" s="9" t="n">
        <v>31069</v>
      </c>
      <c r="I15" s="9" t="n">
        <v>46465</v>
      </c>
      <c r="J15" s="9" t="n">
        <v>251995</v>
      </c>
      <c r="K15" s="9" t="n">
        <v>367432</v>
      </c>
    </row>
    <row r="16" customFormat="false" ht="14.25" hidden="false" customHeight="false" outlineLevel="0" collapsed="false">
      <c r="A16" s="1" t="s">
        <v>82</v>
      </c>
      <c r="B16" s="1" t="s">
        <v>83</v>
      </c>
      <c r="C16" s="1" t="s">
        <v>84</v>
      </c>
      <c r="D16" s="7" t="n">
        <v>43706</v>
      </c>
      <c r="E16" s="8" t="n">
        <v>0.982361111111111</v>
      </c>
      <c r="F16" s="1" t="n">
        <v>0</v>
      </c>
      <c r="G16" s="9" t="n">
        <v>20024</v>
      </c>
      <c r="H16" s="9" t="n">
        <v>38474</v>
      </c>
      <c r="I16" s="9" t="n">
        <v>59110</v>
      </c>
      <c r="J16" s="9" t="n">
        <v>270012</v>
      </c>
      <c r="K16" s="9" t="n">
        <v>395401</v>
      </c>
    </row>
    <row r="17" customFormat="false" ht="14.25" hidden="false" customHeight="false" outlineLevel="0" collapsed="false">
      <c r="A17" s="1" t="s">
        <v>56</v>
      </c>
      <c r="B17" s="1" t="s">
        <v>57</v>
      </c>
      <c r="C17" s="1" t="s">
        <v>58</v>
      </c>
      <c r="D17" s="7" t="n">
        <v>43706</v>
      </c>
      <c r="E17" s="8" t="n">
        <v>0.948055555555555</v>
      </c>
      <c r="F17" s="1" t="n">
        <v>0</v>
      </c>
      <c r="G17" s="9" t="n">
        <v>19435</v>
      </c>
      <c r="H17" s="9" t="n">
        <v>37062</v>
      </c>
      <c r="I17" s="9" t="n">
        <v>53851</v>
      </c>
      <c r="J17" s="9" t="n">
        <v>269686</v>
      </c>
      <c r="K17" s="9" t="n">
        <v>385747</v>
      </c>
    </row>
    <row r="18" customFormat="false" ht="14.25" hidden="false" customHeight="false" outlineLevel="0" collapsed="false">
      <c r="A18" s="1" t="s">
        <v>190</v>
      </c>
      <c r="B18" s="1" t="s">
        <v>191</v>
      </c>
      <c r="C18" s="1" t="s">
        <v>192</v>
      </c>
      <c r="D18" s="7" t="n">
        <v>43706</v>
      </c>
      <c r="E18" s="8" t="n">
        <v>0.930185185185185</v>
      </c>
      <c r="F18" s="1" t="n">
        <v>0</v>
      </c>
      <c r="G18" s="9" t="n">
        <v>23626</v>
      </c>
      <c r="H18" s="9" t="n">
        <v>42302</v>
      </c>
      <c r="I18" s="9" t="n">
        <v>62278</v>
      </c>
      <c r="J18" s="9" t="n">
        <v>292840</v>
      </c>
      <c r="K18" s="9" t="n">
        <v>438512</v>
      </c>
    </row>
    <row r="19" customFormat="false" ht="14.25" hidden="false" customHeight="false" outlineLevel="0" collapsed="false">
      <c r="A19" s="1" t="s">
        <v>187</v>
      </c>
      <c r="B19" s="1" t="s">
        <v>188</v>
      </c>
      <c r="C19" s="1" t="s">
        <v>189</v>
      </c>
      <c r="D19" s="7" t="n">
        <v>43709</v>
      </c>
      <c r="E19" s="8" t="n">
        <v>0.935081018518518</v>
      </c>
      <c r="F19" s="1" t="n">
        <v>3</v>
      </c>
      <c r="G19" s="9" t="n">
        <v>22550</v>
      </c>
      <c r="H19" s="9" t="n">
        <v>90341</v>
      </c>
      <c r="I19" s="9" t="n">
        <v>97790</v>
      </c>
      <c r="J19" s="9" t="n">
        <v>266242</v>
      </c>
      <c r="K19" s="9" t="n">
        <v>394452</v>
      </c>
    </row>
    <row r="20" customFormat="false" ht="14.25" hidden="false" customHeight="false" outlineLevel="0" collapsed="false">
      <c r="A20" s="1" t="s">
        <v>53</v>
      </c>
      <c r="B20" s="1" t="s">
        <v>54</v>
      </c>
      <c r="C20" s="1" t="s">
        <v>55</v>
      </c>
      <c r="D20" s="7" t="n">
        <v>43706</v>
      </c>
      <c r="E20" s="8" t="n">
        <v>0.985046296296296</v>
      </c>
      <c r="F20" s="1" t="n">
        <v>0</v>
      </c>
      <c r="G20" s="9" t="n">
        <v>20862</v>
      </c>
      <c r="H20" s="9" t="n">
        <v>36350</v>
      </c>
      <c r="I20" s="9" t="n">
        <v>52986</v>
      </c>
      <c r="J20" s="9" t="n">
        <v>249684</v>
      </c>
      <c r="K20" s="9" t="n">
        <v>372730</v>
      </c>
    </row>
    <row r="21" customFormat="false" ht="14.25" hidden="false" customHeight="false" outlineLevel="0" collapsed="false">
      <c r="A21" s="1" t="s">
        <v>216</v>
      </c>
      <c r="B21" s="1" t="s">
        <v>217</v>
      </c>
      <c r="C21" s="1" t="s">
        <v>218</v>
      </c>
      <c r="D21" s="7" t="n">
        <v>43708</v>
      </c>
      <c r="E21" s="8" t="n">
        <v>0.948738425925926</v>
      </c>
      <c r="F21" s="1" t="n">
        <v>2</v>
      </c>
      <c r="G21" s="9" t="n">
        <v>24424</v>
      </c>
      <c r="H21" s="9" t="n">
        <v>42437</v>
      </c>
      <c r="I21" s="9" t="n">
        <v>61733</v>
      </c>
      <c r="J21" s="9" t="n">
        <v>293428</v>
      </c>
      <c r="K21" s="9" t="n">
        <v>438587</v>
      </c>
    </row>
    <row r="22" customFormat="false" ht="14.25" hidden="false" customHeight="false" outlineLevel="0" collapsed="false">
      <c r="A22" s="1" t="s">
        <v>182</v>
      </c>
      <c r="B22" s="1" t="s">
        <v>183</v>
      </c>
      <c r="C22" s="1" t="s">
        <v>184</v>
      </c>
      <c r="D22" s="7" t="n">
        <v>43707</v>
      </c>
      <c r="E22" s="8" t="n">
        <v>0.581550925925926</v>
      </c>
      <c r="F22" s="1" t="n">
        <v>1</v>
      </c>
      <c r="G22" s="17" t="n">
        <v>21638</v>
      </c>
      <c r="H22" s="17" t="n">
        <v>41846</v>
      </c>
      <c r="I22" s="17" t="n">
        <v>61831</v>
      </c>
      <c r="J22" s="17" t="n">
        <v>290486</v>
      </c>
      <c r="K22" s="17" t="n">
        <v>431348</v>
      </c>
    </row>
    <row r="23" customFormat="false" ht="14.25" hidden="false" customHeight="false" outlineLevel="0" collapsed="false">
      <c r="A23" s="1" t="s">
        <v>66</v>
      </c>
      <c r="B23" s="1" t="s">
        <v>67</v>
      </c>
      <c r="C23" s="1" t="s">
        <v>68</v>
      </c>
      <c r="D23" s="7" t="n">
        <v>43706</v>
      </c>
      <c r="E23" s="8" t="n">
        <v>0.972534722222222</v>
      </c>
      <c r="F23" s="1" t="n">
        <v>0</v>
      </c>
      <c r="G23" s="9" t="n">
        <v>19950</v>
      </c>
      <c r="H23" s="9" t="n">
        <v>37404</v>
      </c>
      <c r="I23" s="9" t="n">
        <v>56930</v>
      </c>
      <c r="J23" s="9" t="n">
        <v>265306</v>
      </c>
      <c r="K23" s="9" t="n">
        <v>391689</v>
      </c>
    </row>
    <row r="24" customFormat="false" ht="14.25" hidden="false" customHeight="false" outlineLevel="0" collapsed="false">
      <c r="A24" s="1" t="s">
        <v>59</v>
      </c>
      <c r="B24" s="1" t="s">
        <v>60</v>
      </c>
      <c r="C24" s="1" t="s">
        <v>61</v>
      </c>
      <c r="D24" s="7" t="n">
        <v>43706</v>
      </c>
      <c r="E24" s="8" t="n">
        <v>0.9740625</v>
      </c>
      <c r="F24" s="1" t="n">
        <v>0</v>
      </c>
      <c r="G24" s="9" t="n">
        <v>17786</v>
      </c>
      <c r="H24" s="9" t="n">
        <v>37816</v>
      </c>
      <c r="I24" s="9" t="n">
        <v>56628</v>
      </c>
      <c r="J24" s="9" t="n">
        <v>265821</v>
      </c>
      <c r="K24" s="9" t="n">
        <v>393658</v>
      </c>
    </row>
    <row r="25" customFormat="false" ht="14.25" hidden="false" customHeight="false" outlineLevel="0" collapsed="false">
      <c r="A25" s="1" t="s">
        <v>35</v>
      </c>
      <c r="B25" s="1" t="s">
        <v>36</v>
      </c>
      <c r="C25" s="1" t="s">
        <v>37</v>
      </c>
      <c r="D25" s="7" t="n">
        <v>43706</v>
      </c>
      <c r="E25" s="8" t="n">
        <v>0.925798611111111</v>
      </c>
      <c r="F25" s="1" t="n">
        <v>0</v>
      </c>
      <c r="G25" s="9" t="n">
        <v>18363</v>
      </c>
      <c r="H25" s="9" t="n">
        <v>33666</v>
      </c>
      <c r="I25" s="9" t="n">
        <v>51105</v>
      </c>
      <c r="J25" s="9" t="n">
        <v>246397</v>
      </c>
      <c r="K25" s="9" t="n">
        <v>390246</v>
      </c>
    </row>
    <row r="26" customFormat="false" ht="14.25" hidden="false" customHeight="false" outlineLevel="0" collapsed="false">
      <c r="A26" s="1" t="s">
        <v>103</v>
      </c>
      <c r="B26" s="1" t="s">
        <v>104</v>
      </c>
      <c r="C26" s="1" t="s">
        <v>105</v>
      </c>
      <c r="D26" s="7" t="n">
        <v>43706</v>
      </c>
      <c r="E26" s="8" t="n">
        <v>0.979247685185185</v>
      </c>
      <c r="F26" s="1" t="n">
        <v>0</v>
      </c>
      <c r="G26" s="9" t="n">
        <v>20865</v>
      </c>
      <c r="H26" s="9" t="n">
        <v>37943</v>
      </c>
      <c r="I26" s="9" t="n">
        <v>55783</v>
      </c>
      <c r="J26" s="9" t="n">
        <v>290434</v>
      </c>
      <c r="K26" s="9" t="n">
        <v>415345</v>
      </c>
    </row>
    <row r="27" customFormat="false" ht="14.25" hidden="false" customHeight="false" outlineLevel="0" collapsed="false">
      <c r="A27" s="1" t="s">
        <v>207</v>
      </c>
      <c r="B27" s="1" t="s">
        <v>208</v>
      </c>
      <c r="C27" s="1" t="s">
        <v>209</v>
      </c>
      <c r="D27" s="7" t="n">
        <v>43707</v>
      </c>
      <c r="E27" s="8" t="n">
        <v>0.0642592592592593</v>
      </c>
      <c r="F27" s="1" t="n">
        <v>1</v>
      </c>
      <c r="G27" s="9" t="n">
        <v>30340</v>
      </c>
      <c r="H27" s="9" t="n">
        <v>109507</v>
      </c>
      <c r="I27" s="9" t="n">
        <v>139518</v>
      </c>
      <c r="J27" s="9" t="n">
        <v>850414</v>
      </c>
      <c r="K27" s="9" t="n">
        <v>1285940</v>
      </c>
    </row>
    <row r="28" customFormat="false" ht="14.25" hidden="false" customHeight="false" outlineLevel="0" collapsed="false">
      <c r="A28" s="1" t="s">
        <v>91</v>
      </c>
      <c r="B28" s="1" t="s">
        <v>92</v>
      </c>
      <c r="C28" s="1" t="s">
        <v>93</v>
      </c>
      <c r="D28" s="7" t="n">
        <v>43707</v>
      </c>
      <c r="E28" s="8" t="n">
        <v>0.960162037037037</v>
      </c>
      <c r="F28" s="1" t="n">
        <v>1</v>
      </c>
      <c r="G28" s="9" t="n">
        <v>20962</v>
      </c>
      <c r="H28" s="9" t="n">
        <v>35379</v>
      </c>
      <c r="I28" s="9" t="n">
        <v>55939</v>
      </c>
      <c r="J28" s="9" t="n">
        <v>266225</v>
      </c>
      <c r="K28" s="9" t="n">
        <v>395563</v>
      </c>
    </row>
    <row r="29" customFormat="false" ht="14.25" hidden="false" customHeight="false" outlineLevel="0" collapsed="false">
      <c r="A29" s="1" t="s">
        <v>164</v>
      </c>
      <c r="B29" s="1" t="s">
        <v>165</v>
      </c>
      <c r="C29" s="1" t="s">
        <v>43</v>
      </c>
      <c r="D29" s="7" t="n">
        <v>43709</v>
      </c>
      <c r="E29" s="8" t="n">
        <v>0.863888888888889</v>
      </c>
      <c r="F29" s="1" t="n">
        <v>3</v>
      </c>
      <c r="G29" s="9" t="n">
        <v>22808</v>
      </c>
      <c r="H29" s="9" t="n">
        <v>38655</v>
      </c>
      <c r="I29" s="9" t="n">
        <v>59341</v>
      </c>
      <c r="J29" s="9" t="n">
        <v>271730</v>
      </c>
      <c r="K29" s="9" t="n">
        <v>403481</v>
      </c>
    </row>
    <row r="30" customFormat="false" ht="14.25" hidden="false" customHeight="false" outlineLevel="0" collapsed="false">
      <c r="A30" s="1" t="s">
        <v>14</v>
      </c>
      <c r="B30" s="1" t="s">
        <v>15</v>
      </c>
      <c r="C30" s="1" t="s">
        <v>16</v>
      </c>
      <c r="D30" s="7" t="n">
        <v>43706</v>
      </c>
      <c r="E30" s="8" t="n">
        <v>0.856053240740741</v>
      </c>
      <c r="F30" s="1" t="n">
        <v>0</v>
      </c>
      <c r="G30" s="9" t="n">
        <v>17669</v>
      </c>
      <c r="H30" s="9" t="n">
        <v>33548</v>
      </c>
      <c r="I30" s="9" t="n">
        <v>50075</v>
      </c>
      <c r="J30" s="9" t="n">
        <v>246532</v>
      </c>
      <c r="K30" s="9" t="n">
        <v>359384</v>
      </c>
    </row>
    <row r="31" customFormat="false" ht="14.25" hidden="false" customHeight="false" outlineLevel="0" collapsed="false">
      <c r="A31" s="1" t="s">
        <v>26</v>
      </c>
      <c r="B31" s="1" t="s">
        <v>27</v>
      </c>
      <c r="C31" s="1" t="s">
        <v>28</v>
      </c>
      <c r="D31" s="7" t="n">
        <v>43706</v>
      </c>
      <c r="E31" s="8" t="n">
        <v>0.980104166666667</v>
      </c>
      <c r="F31" s="1" t="n">
        <v>0</v>
      </c>
      <c r="G31" s="9" t="n">
        <v>18448</v>
      </c>
      <c r="H31" s="9" t="n">
        <v>34546</v>
      </c>
      <c r="I31" s="9" t="n">
        <v>51534</v>
      </c>
      <c r="J31" s="9" t="n">
        <v>249139</v>
      </c>
      <c r="K31" s="9" t="n">
        <v>355724</v>
      </c>
    </row>
    <row r="32" customFormat="false" ht="14.25" hidden="false" customHeight="false" outlineLevel="0" collapsed="false">
      <c r="A32" s="1" t="s">
        <v>174</v>
      </c>
      <c r="B32" s="1" t="s">
        <v>175</v>
      </c>
      <c r="C32" s="1" t="s">
        <v>43</v>
      </c>
      <c r="D32" s="7" t="n">
        <v>43706</v>
      </c>
      <c r="E32" s="8" t="n">
        <v>0.89224537037037</v>
      </c>
      <c r="F32" s="1" t="n">
        <v>0</v>
      </c>
      <c r="G32" s="9" t="n">
        <v>23534</v>
      </c>
      <c r="H32" s="9" t="n">
        <v>41455</v>
      </c>
      <c r="I32" s="9" t="n">
        <v>61087</v>
      </c>
      <c r="J32" s="9" t="n">
        <v>289616</v>
      </c>
      <c r="K32" s="9" t="n">
        <v>436031</v>
      </c>
    </row>
    <row r="33" customFormat="false" ht="14.25" hidden="false" customHeight="false" outlineLevel="0" collapsed="false">
      <c r="A33" s="1" t="s">
        <v>204</v>
      </c>
      <c r="B33" s="1" t="s">
        <v>205</v>
      </c>
      <c r="C33" s="1" t="s">
        <v>206</v>
      </c>
      <c r="D33" s="7" t="n">
        <v>43707</v>
      </c>
      <c r="E33" s="8" t="n">
        <v>0.864953703703704</v>
      </c>
      <c r="F33" s="1" t="n">
        <v>1</v>
      </c>
      <c r="G33" s="9" t="n">
        <v>24152</v>
      </c>
      <c r="H33" s="9" t="n">
        <v>43035</v>
      </c>
      <c r="I33" s="9" t="n">
        <v>62708</v>
      </c>
      <c r="J33" s="9" t="n">
        <v>293003</v>
      </c>
      <c r="K33" s="9" t="n">
        <v>438800</v>
      </c>
    </row>
    <row r="34" customFormat="false" ht="14.25" hidden="false" customHeight="false" outlineLevel="0" collapsed="false">
      <c r="A34" s="1" t="s">
        <v>199</v>
      </c>
      <c r="B34" s="1" t="s">
        <v>200</v>
      </c>
      <c r="C34" s="1" t="s">
        <v>43</v>
      </c>
      <c r="D34" s="7" t="n">
        <v>43706</v>
      </c>
      <c r="E34" s="8" t="n">
        <v>0.857071759259259</v>
      </c>
      <c r="F34" s="1" t="n">
        <v>0</v>
      </c>
      <c r="G34" s="9" t="n">
        <v>26761</v>
      </c>
      <c r="H34" s="9" t="n">
        <v>65996</v>
      </c>
      <c r="I34" s="9" t="n">
        <v>87950</v>
      </c>
      <c r="J34" s="9" t="n">
        <v>506502</v>
      </c>
      <c r="K34" s="9" t="n">
        <v>708445</v>
      </c>
    </row>
    <row r="35" customFormat="false" ht="14.25" hidden="false" customHeight="false" outlineLevel="0" collapsed="false">
      <c r="A35" s="1" t="s">
        <v>141</v>
      </c>
      <c r="B35" s="1" t="s">
        <v>142</v>
      </c>
      <c r="C35" s="1" t="s">
        <v>143</v>
      </c>
      <c r="D35" s="7" t="n">
        <v>43706</v>
      </c>
      <c r="E35" s="8" t="n">
        <v>0.979976851851852</v>
      </c>
      <c r="F35" s="1" t="n">
        <v>0</v>
      </c>
      <c r="G35" s="9" t="n">
        <v>20882</v>
      </c>
      <c r="H35" s="9" t="n">
        <v>42706</v>
      </c>
      <c r="I35" s="9" t="n">
        <v>61665</v>
      </c>
      <c r="J35" s="9" t="n">
        <v>325399</v>
      </c>
      <c r="K35" s="9" t="n">
        <v>392912</v>
      </c>
    </row>
    <row r="36" customFormat="false" ht="14.25" hidden="false" customHeight="false" outlineLevel="0" collapsed="false">
      <c r="A36" s="1" t="s">
        <v>120</v>
      </c>
      <c r="B36" s="1" t="s">
        <v>121</v>
      </c>
      <c r="C36" s="1" t="s">
        <v>122</v>
      </c>
      <c r="D36" s="7" t="n">
        <v>43706</v>
      </c>
      <c r="E36" s="8" t="n">
        <v>0.92462962962963</v>
      </c>
      <c r="F36" s="1" t="n">
        <v>0</v>
      </c>
      <c r="G36" s="9" t="n">
        <v>21938</v>
      </c>
      <c r="H36" s="9" t="n">
        <v>38372</v>
      </c>
      <c r="I36" s="9" t="n">
        <v>56888</v>
      </c>
      <c r="J36" s="9" t="n">
        <v>285625</v>
      </c>
      <c r="K36" s="9" t="n">
        <v>428761</v>
      </c>
    </row>
    <row r="37" customFormat="false" ht="14.25" hidden="false" customHeight="false" outlineLevel="0" collapsed="false">
      <c r="A37" s="1" t="s">
        <v>44</v>
      </c>
      <c r="B37" s="1" t="s">
        <v>45</v>
      </c>
      <c r="C37" s="1" t="s">
        <v>46</v>
      </c>
      <c r="D37" s="7" t="n">
        <v>43706</v>
      </c>
      <c r="E37" s="8" t="n">
        <v>0.939664351851852</v>
      </c>
      <c r="F37" s="1" t="n">
        <v>0</v>
      </c>
      <c r="G37" s="9" t="n">
        <v>20502</v>
      </c>
      <c r="H37" s="9" t="n">
        <v>34088</v>
      </c>
      <c r="I37" s="9" t="n">
        <v>55032</v>
      </c>
      <c r="J37" s="9" t="n">
        <v>240392</v>
      </c>
      <c r="K37" s="9" t="n">
        <v>350948</v>
      </c>
    </row>
    <row r="38" customFormat="false" ht="14.25" hidden="false" customHeight="false" outlineLevel="0" collapsed="false">
      <c r="A38" s="1" t="s">
        <v>69</v>
      </c>
      <c r="B38" s="1" t="s">
        <v>70</v>
      </c>
      <c r="C38" s="1" t="s">
        <v>71</v>
      </c>
      <c r="D38" s="7" t="n">
        <v>43706</v>
      </c>
      <c r="E38" s="8" t="n">
        <v>0.879664351851852</v>
      </c>
      <c r="F38" s="1" t="n">
        <v>0</v>
      </c>
      <c r="G38" s="9" t="n">
        <v>24372</v>
      </c>
      <c r="H38" s="9" t="n">
        <v>36551</v>
      </c>
      <c r="I38" s="9" t="n">
        <v>50806</v>
      </c>
      <c r="J38" s="9" t="n">
        <v>260145</v>
      </c>
      <c r="K38" s="9" t="n">
        <v>406353</v>
      </c>
    </row>
    <row r="39" customFormat="false" ht="14.25" hidden="false" customHeight="false" outlineLevel="0" collapsed="false">
      <c r="A39" s="1" t="s">
        <v>185</v>
      </c>
      <c r="B39" s="1" t="s">
        <v>186</v>
      </c>
      <c r="C39" s="1" t="s">
        <v>43</v>
      </c>
      <c r="D39" s="7" t="n">
        <v>43711</v>
      </c>
      <c r="E39" s="8" t="n">
        <v>0.0802777777777778</v>
      </c>
      <c r="F39" s="1" t="n">
        <v>5</v>
      </c>
      <c r="G39" s="9" t="n">
        <v>20105</v>
      </c>
      <c r="H39" s="9" t="n">
        <v>37509</v>
      </c>
      <c r="I39" s="9" t="n">
        <v>58185</v>
      </c>
      <c r="J39" s="9" t="n">
        <v>259644</v>
      </c>
      <c r="K39" s="9" t="n">
        <v>391049</v>
      </c>
    </row>
    <row r="40" customFormat="false" ht="14.25" hidden="false" customHeight="false" outlineLevel="0" collapsed="false">
      <c r="A40" s="1" t="s">
        <v>169</v>
      </c>
      <c r="B40" s="1" t="s">
        <v>170</v>
      </c>
      <c r="C40" s="1" t="s">
        <v>171</v>
      </c>
      <c r="D40" s="7" t="n">
        <v>43707</v>
      </c>
      <c r="E40" s="8" t="n">
        <v>0.536296296296296</v>
      </c>
      <c r="F40" s="1" t="n">
        <v>1</v>
      </c>
      <c r="G40" s="9" t="n">
        <v>22774</v>
      </c>
      <c r="H40" s="9" t="n">
        <v>40840</v>
      </c>
      <c r="I40" s="9" t="n">
        <v>59522</v>
      </c>
      <c r="J40" s="9" t="n">
        <v>288056</v>
      </c>
      <c r="K40" s="9" t="n">
        <v>431994</v>
      </c>
    </row>
    <row r="41" customFormat="false" ht="14.45" hidden="false" customHeight="true" outlineLevel="0" collapsed="false">
      <c r="A41" s="1" t="s">
        <v>23</v>
      </c>
      <c r="B41" s="1" t="s">
        <v>24</v>
      </c>
      <c r="C41" s="1" t="s">
        <v>25</v>
      </c>
      <c r="D41" s="7" t="n">
        <v>43706</v>
      </c>
      <c r="E41" s="8" t="n">
        <v>0.998518518518518</v>
      </c>
      <c r="F41" s="1" t="n">
        <v>0</v>
      </c>
      <c r="G41" s="9" t="n">
        <v>17404</v>
      </c>
      <c r="H41" s="9" t="n">
        <v>32706</v>
      </c>
      <c r="I41" s="9" t="n">
        <v>48358</v>
      </c>
      <c r="J41" s="11" t="n">
        <v>241707</v>
      </c>
      <c r="K41" s="11" t="n">
        <v>345026</v>
      </c>
      <c r="L41" s="16"/>
      <c r="M41" s="9" t="s">
        <v>246</v>
      </c>
    </row>
    <row r="42" customFormat="false" ht="327.75" hidden="false" customHeight="false" outlineLevel="0" collapsed="false">
      <c r="A42" s="1" t="s">
        <v>75</v>
      </c>
      <c r="B42" s="1" t="s">
        <v>76</v>
      </c>
      <c r="C42" s="1" t="s">
        <v>77</v>
      </c>
      <c r="D42" s="7" t="n">
        <v>43706</v>
      </c>
      <c r="E42" s="8" t="n">
        <v>0.916701388888889</v>
      </c>
      <c r="F42" s="1" t="n">
        <v>0</v>
      </c>
      <c r="G42" s="17" t="n">
        <v>16190</v>
      </c>
      <c r="H42" s="17" t="n">
        <v>31676</v>
      </c>
      <c r="I42" s="17" t="n">
        <v>46501</v>
      </c>
      <c r="J42" s="11" t="n">
        <v>289461</v>
      </c>
      <c r="K42" s="18" t="s">
        <v>247</v>
      </c>
      <c r="L42" s="18" t="s">
        <v>248</v>
      </c>
      <c r="M42" s="17"/>
    </row>
    <row r="43" customFormat="false" ht="14.25" hidden="false" customHeight="false" outlineLevel="0" collapsed="false">
      <c r="A43" s="1" t="s">
        <v>230</v>
      </c>
      <c r="B43" s="1" t="s">
        <v>231</v>
      </c>
      <c r="C43" s="1" t="s">
        <v>232</v>
      </c>
      <c r="D43" s="7" t="n">
        <v>43708</v>
      </c>
      <c r="E43" s="8" t="n">
        <v>0.853171296296296</v>
      </c>
      <c r="F43" s="1" t="n">
        <v>2</v>
      </c>
      <c r="G43" s="9" t="s">
        <v>249</v>
      </c>
      <c r="H43" s="9" t="s">
        <v>249</v>
      </c>
      <c r="I43" s="9" t="s">
        <v>249</v>
      </c>
      <c r="J43" s="9" t="s">
        <v>250</v>
      </c>
      <c r="K43" s="9" t="s">
        <v>250</v>
      </c>
      <c r="L43" s="16"/>
      <c r="M43" s="9"/>
    </row>
    <row r="44" customFormat="false" ht="409.5" hidden="false" customHeight="false" outlineLevel="0" collapsed="false">
      <c r="A44" s="1" t="s">
        <v>147</v>
      </c>
      <c r="B44" s="1" t="s">
        <v>148</v>
      </c>
      <c r="C44" s="1" t="s">
        <v>149</v>
      </c>
      <c r="D44" s="7" t="n">
        <v>43708</v>
      </c>
      <c r="E44" s="8" t="n">
        <v>0.879097222222222</v>
      </c>
      <c r="F44" s="1" t="n">
        <v>2</v>
      </c>
      <c r="G44" s="9" t="n">
        <v>21164</v>
      </c>
      <c r="H44" s="11" t="n">
        <v>38385</v>
      </c>
      <c r="I44" s="11" t="n">
        <v>58723</v>
      </c>
      <c r="J44" s="11" t="n">
        <v>271165</v>
      </c>
      <c r="K44" s="11" t="n">
        <v>402322</v>
      </c>
      <c r="L44" s="16" t="s">
        <v>251</v>
      </c>
      <c r="M44" s="9"/>
    </row>
    <row r="45" customFormat="false" ht="13.25" hidden="false" customHeight="true" outlineLevel="0" collapsed="false">
      <c r="A45" s="1" t="s">
        <v>94</v>
      </c>
      <c r="B45" s="1" t="s">
        <v>95</v>
      </c>
      <c r="C45" s="1" t="s">
        <v>96</v>
      </c>
      <c r="D45" s="13" t="n">
        <v>43706</v>
      </c>
      <c r="E45" s="14" t="n">
        <v>0.991921296296296</v>
      </c>
      <c r="F45" s="1" t="n">
        <v>0</v>
      </c>
      <c r="G45" s="15" t="n">
        <v>20297</v>
      </c>
      <c r="H45" s="15" t="n">
        <v>37105</v>
      </c>
      <c r="I45" s="15" t="n">
        <v>57117</v>
      </c>
      <c r="J45" s="15" t="n">
        <v>264306</v>
      </c>
      <c r="K45" s="15" t="n">
        <v>391336</v>
      </c>
      <c r="L45" s="18" t="s">
        <v>252</v>
      </c>
      <c r="M45" s="18" t="s">
        <v>253</v>
      </c>
    </row>
    <row r="46" customFormat="false" ht="14.45" hidden="false" customHeight="true" outlineLevel="0" collapsed="false">
      <c r="A46" s="1" t="s">
        <v>129</v>
      </c>
      <c r="B46" s="1" t="s">
        <v>130</v>
      </c>
      <c r="C46" s="1" t="s">
        <v>131</v>
      </c>
      <c r="D46" s="13" t="n">
        <v>43707</v>
      </c>
      <c r="E46" s="14" t="n">
        <v>0.948171296296296</v>
      </c>
      <c r="F46" s="1" t="n">
        <v>1</v>
      </c>
      <c r="G46" s="18" t="n">
        <v>22822</v>
      </c>
      <c r="H46" s="15" t="n">
        <v>37772</v>
      </c>
      <c r="I46" s="15" t="n">
        <v>58974</v>
      </c>
      <c r="J46" s="15" t="n">
        <v>266242</v>
      </c>
      <c r="K46" s="15" t="n">
        <v>394452</v>
      </c>
      <c r="L46" s="18" t="s">
        <v>254</v>
      </c>
      <c r="M46" s="18" t="s">
        <v>255</v>
      </c>
    </row>
    <row r="47" customFormat="false" ht="14.45" hidden="false" customHeight="true" outlineLevel="0" collapsed="false">
      <c r="A47" s="1" t="s">
        <v>88</v>
      </c>
      <c r="B47" s="1" t="s">
        <v>89</v>
      </c>
      <c r="C47" s="1" t="s">
        <v>90</v>
      </c>
      <c r="D47" s="13" t="n">
        <v>43706</v>
      </c>
      <c r="E47" s="14" t="n">
        <v>0.796689814814815</v>
      </c>
      <c r="F47" s="1" t="n">
        <v>0</v>
      </c>
      <c r="G47" s="15" t="n">
        <v>21343</v>
      </c>
      <c r="H47" s="16" t="n">
        <v>37327</v>
      </c>
      <c r="I47" s="16" t="n">
        <v>56111</v>
      </c>
      <c r="J47" s="15" t="n">
        <v>265511</v>
      </c>
      <c r="K47" s="15" t="n">
        <v>391985</v>
      </c>
      <c r="L47" s="16" t="s">
        <v>256</v>
      </c>
      <c r="M47" s="16"/>
    </row>
    <row r="48" customFormat="false" ht="14.45" hidden="false" customHeight="true" outlineLevel="0" collapsed="false">
      <c r="A48" s="1" t="s">
        <v>233</v>
      </c>
      <c r="B48" s="1" t="s">
        <v>234</v>
      </c>
      <c r="C48" s="1" t="s">
        <v>235</v>
      </c>
      <c r="D48" s="13" t="n">
        <v>43708</v>
      </c>
      <c r="E48" s="14" t="n">
        <v>0.995451388888889</v>
      </c>
      <c r="F48" s="1" t="n">
        <v>2</v>
      </c>
      <c r="G48" s="15" t="s">
        <v>257</v>
      </c>
      <c r="H48" s="15" t="s">
        <v>257</v>
      </c>
      <c r="I48" s="15" t="s">
        <v>257</v>
      </c>
      <c r="J48" s="15" t="s">
        <v>257</v>
      </c>
      <c r="K48" s="15" t="s">
        <v>257</v>
      </c>
      <c r="L48" s="16"/>
      <c r="M48" s="16" t="s">
        <v>258</v>
      </c>
    </row>
    <row r="49" customFormat="false" ht="14.45" hidden="false" customHeight="true" outlineLevel="0" collapsed="false">
      <c r="A49" s="1" t="s">
        <v>64</v>
      </c>
      <c r="B49" s="1" t="s">
        <v>65</v>
      </c>
      <c r="C49" s="1" t="s">
        <v>43</v>
      </c>
      <c r="D49" s="13" t="n">
        <v>43706</v>
      </c>
      <c r="E49" s="14" t="n">
        <v>0.991215277777778</v>
      </c>
      <c r="F49" s="1" t="n">
        <v>0</v>
      </c>
      <c r="G49" s="15" t="n">
        <v>19493</v>
      </c>
      <c r="H49" s="15" t="n">
        <v>35539</v>
      </c>
      <c r="I49" s="15" t="n">
        <v>53604</v>
      </c>
      <c r="J49" s="15" t="n">
        <v>260403</v>
      </c>
      <c r="K49" s="15" t="n">
        <v>386666</v>
      </c>
      <c r="L49" s="16"/>
      <c r="M49" s="16" t="s">
        <v>259</v>
      </c>
    </row>
    <row r="50" customFormat="false" ht="15.6" hidden="false" customHeight="true" outlineLevel="0" collapsed="false">
      <c r="A50" s="1" t="s">
        <v>138</v>
      </c>
      <c r="B50" s="1" t="s">
        <v>139</v>
      </c>
      <c r="C50" s="1" t="s">
        <v>140</v>
      </c>
      <c r="D50" s="13" t="n">
        <v>43706</v>
      </c>
      <c r="E50" s="14" t="n">
        <v>0.630636574074074</v>
      </c>
      <c r="F50" s="1" t="n">
        <v>0</v>
      </c>
      <c r="G50" s="16" t="n">
        <v>20948</v>
      </c>
      <c r="H50" s="16" t="n">
        <v>38964</v>
      </c>
      <c r="I50" s="16" t="n">
        <v>58544</v>
      </c>
      <c r="J50" s="16" t="n">
        <v>293549</v>
      </c>
      <c r="K50" s="15" t="n">
        <v>436487</v>
      </c>
      <c r="L50" s="16"/>
      <c r="M50" s="16"/>
    </row>
    <row r="51" customFormat="false" ht="14.25" hidden="false" customHeight="false" outlineLevel="0" collapsed="false">
      <c r="A51" s="1" t="s">
        <v>260</v>
      </c>
      <c r="B51" s="1" t="s">
        <v>98</v>
      </c>
      <c r="C51" s="1" t="s">
        <v>99</v>
      </c>
      <c r="D51" s="13" t="n">
        <v>43706</v>
      </c>
      <c r="E51" s="14" t="n">
        <v>0.977222222222222</v>
      </c>
      <c r="F51" s="1" t="n">
        <v>0</v>
      </c>
      <c r="G51" s="16" t="n">
        <f aca="false">FALSE()</f>
        <v>0</v>
      </c>
      <c r="H51" s="16" t="n">
        <f aca="false">FALSE()</f>
        <v>0</v>
      </c>
      <c r="I51" s="16" t="n">
        <f aca="false">FALSE()</f>
        <v>0</v>
      </c>
      <c r="J51" s="16" t="n">
        <f aca="false">FALSE()</f>
        <v>0</v>
      </c>
      <c r="K51" s="16" t="n">
        <f aca="false">FALSE()</f>
        <v>0</v>
      </c>
      <c r="L51" s="16"/>
      <c r="M51" s="16"/>
      <c r="N51" s="1" t="s">
        <v>97</v>
      </c>
      <c r="O51" s="1" t="s">
        <v>98</v>
      </c>
      <c r="P51" s="1" t="s">
        <v>99</v>
      </c>
      <c r="Q51" s="7" t="n">
        <v>43706</v>
      </c>
      <c r="R51" s="8" t="n">
        <v>0.888645833333333</v>
      </c>
      <c r="S51" s="1" t="n">
        <v>0</v>
      </c>
      <c r="T51" s="9" t="n">
        <v>22550</v>
      </c>
      <c r="U51" s="9" t="n">
        <v>37772</v>
      </c>
      <c r="V51" s="9" t="n">
        <v>58974</v>
      </c>
      <c r="W51" s="9" t="n">
        <v>266242</v>
      </c>
      <c r="X51" s="9" t="n">
        <v>394452</v>
      </c>
    </row>
    <row r="52" customFormat="false" ht="15.6" hidden="false" customHeight="true" outlineLevel="0" collapsed="false">
      <c r="A52" s="1" t="s">
        <v>219</v>
      </c>
      <c r="B52" s="1" t="s">
        <v>220</v>
      </c>
      <c r="C52" s="1" t="s">
        <v>43</v>
      </c>
      <c r="D52" s="13" t="n">
        <v>43706</v>
      </c>
      <c r="E52" s="14" t="n">
        <v>0.977800925925926</v>
      </c>
      <c r="F52" s="1" t="n">
        <v>0</v>
      </c>
      <c r="G52" s="16" t="n">
        <v>23395</v>
      </c>
      <c r="H52" s="16" t="n">
        <v>42194</v>
      </c>
      <c r="I52" s="16" t="n">
        <v>61815</v>
      </c>
      <c r="J52" s="16" t="s">
        <v>250</v>
      </c>
      <c r="K52" s="16" t="s">
        <v>250</v>
      </c>
      <c r="L52" s="16"/>
      <c r="M52" s="16"/>
    </row>
    <row r="53" customFormat="false" ht="15.6" hidden="false" customHeight="true" outlineLevel="0" collapsed="false">
      <c r="A53" s="1" t="s">
        <v>236</v>
      </c>
      <c r="B53" s="1" t="s">
        <v>237</v>
      </c>
      <c r="C53" s="1" t="s">
        <v>43</v>
      </c>
      <c r="D53" s="13" t="n">
        <v>43707</v>
      </c>
      <c r="E53" s="14" t="n">
        <v>0.800706018518519</v>
      </c>
      <c r="F53" s="1" t="n">
        <v>1</v>
      </c>
      <c r="G53" s="16" t="s">
        <v>261</v>
      </c>
      <c r="H53" s="16" t="s">
        <v>261</v>
      </c>
      <c r="I53" s="16" t="s">
        <v>261</v>
      </c>
      <c r="J53" s="16" t="s">
        <v>261</v>
      </c>
      <c r="K53" s="16" t="s">
        <v>261</v>
      </c>
      <c r="L53" s="16"/>
      <c r="M53" s="16"/>
    </row>
    <row r="54" customFormat="false" ht="16.25" hidden="false" customHeight="true" outlineLevel="0" collapsed="false">
      <c r="A54" s="1" t="s">
        <v>227</v>
      </c>
      <c r="B54" s="1" t="s">
        <v>228</v>
      </c>
      <c r="C54" s="1" t="s">
        <v>229</v>
      </c>
      <c r="D54" s="13" t="n">
        <v>43707</v>
      </c>
      <c r="E54" s="14" t="n">
        <v>0.916134259259259</v>
      </c>
      <c r="F54" s="1" t="n">
        <v>1</v>
      </c>
      <c r="G54" s="16" t="n">
        <v>55208</v>
      </c>
      <c r="H54" s="16" t="n">
        <v>103350</v>
      </c>
      <c r="I54" s="15" t="n">
        <v>127903</v>
      </c>
      <c r="J54" s="15" t="s">
        <v>262</v>
      </c>
      <c r="K54" s="15" t="s">
        <v>262</v>
      </c>
      <c r="L54" s="16"/>
      <c r="M54" s="16" t="s">
        <v>259</v>
      </c>
    </row>
    <row r="55" customFormat="false" ht="16.25" hidden="false" customHeight="true" outlineLevel="0" collapsed="false">
      <c r="A55" s="1" t="s">
        <v>166</v>
      </c>
      <c r="B55" s="1" t="s">
        <v>167</v>
      </c>
      <c r="C55" s="1" t="s">
        <v>168</v>
      </c>
      <c r="D55" s="13" t="n">
        <v>43709</v>
      </c>
      <c r="E55" s="14" t="n">
        <v>0.791689814814815</v>
      </c>
      <c r="F55" s="1" t="n">
        <v>3</v>
      </c>
      <c r="G55" s="15" t="n">
        <v>22550</v>
      </c>
      <c r="H55" s="15" t="n">
        <v>37772</v>
      </c>
      <c r="I55" s="15" t="n">
        <v>58974</v>
      </c>
      <c r="J55" s="15" t="n">
        <v>266242</v>
      </c>
      <c r="K55" s="15" t="n">
        <v>394452</v>
      </c>
      <c r="L55" s="16"/>
      <c r="M55" s="16" t="s">
        <v>263</v>
      </c>
    </row>
    <row r="56" customFormat="false" ht="16.25" hidden="false" customHeight="true" outlineLevel="0" collapsed="false">
      <c r="A56" s="1" t="s">
        <v>144</v>
      </c>
      <c r="B56" s="1" t="s">
        <v>145</v>
      </c>
      <c r="C56" s="1" t="s">
        <v>146</v>
      </c>
      <c r="D56" s="13" t="n">
        <v>43706</v>
      </c>
      <c r="E56" s="14" t="n">
        <v>0.975219907407407</v>
      </c>
      <c r="F56" s="1" t="n">
        <v>0</v>
      </c>
      <c r="G56" s="15" t="s">
        <v>264</v>
      </c>
      <c r="H56" s="15" t="n">
        <v>38118</v>
      </c>
      <c r="I56" s="15" t="n">
        <v>59180</v>
      </c>
      <c r="J56" s="15" t="n">
        <v>266860</v>
      </c>
      <c r="K56" s="15" t="n">
        <v>395385</v>
      </c>
      <c r="L56" s="16"/>
      <c r="M56" s="16" t="s">
        <v>265</v>
      </c>
    </row>
    <row r="57" customFormat="false" ht="16.8" hidden="false" customHeight="true" outlineLevel="0" collapsed="false">
      <c r="A57" s="1" t="s">
        <v>85</v>
      </c>
      <c r="B57" s="1" t="s">
        <v>86</v>
      </c>
      <c r="C57" s="1" t="s">
        <v>87</v>
      </c>
      <c r="D57" s="13" t="n">
        <v>43706</v>
      </c>
      <c r="E57" s="14" t="n">
        <v>0.983368055555556</v>
      </c>
      <c r="F57" s="1" t="n">
        <v>0</v>
      </c>
      <c r="G57" s="16" t="n">
        <v>20781</v>
      </c>
      <c r="H57" s="16" t="n">
        <v>37772</v>
      </c>
      <c r="I57" s="16" t="n">
        <v>58495</v>
      </c>
      <c r="J57" s="16" t="n">
        <v>266208</v>
      </c>
      <c r="K57" s="15" t="n">
        <v>394382</v>
      </c>
      <c r="L57" s="16"/>
      <c r="M57" s="16" t="s">
        <v>266</v>
      </c>
    </row>
    <row r="58" customFormat="false" ht="15.6" hidden="false" customHeight="true" outlineLevel="0" collapsed="false">
      <c r="A58" s="1" t="s">
        <v>72</v>
      </c>
      <c r="B58" s="1" t="s">
        <v>73</v>
      </c>
      <c r="C58" s="1" t="s">
        <v>74</v>
      </c>
      <c r="D58" s="13" t="n">
        <v>43706</v>
      </c>
      <c r="E58" s="14" t="n">
        <v>0.988518518518518</v>
      </c>
      <c r="F58" s="1" t="n">
        <v>0</v>
      </c>
      <c r="G58" s="16" t="n">
        <v>20358</v>
      </c>
      <c r="H58" s="16" t="n">
        <v>37052</v>
      </c>
      <c r="I58" s="15" t="n">
        <v>56960</v>
      </c>
      <c r="J58" s="15" t="n">
        <v>265947</v>
      </c>
      <c r="K58" s="15" t="n">
        <v>391315</v>
      </c>
      <c r="L58" s="16" t="s">
        <v>267</v>
      </c>
      <c r="M58" s="16"/>
    </row>
    <row r="59" customFormat="false" ht="15.6" hidden="false" customHeight="true" outlineLevel="0" collapsed="false">
      <c r="A59" s="1" t="s">
        <v>132</v>
      </c>
      <c r="B59" s="1" t="s">
        <v>133</v>
      </c>
      <c r="C59" s="1" t="s">
        <v>134</v>
      </c>
      <c r="D59" s="13" t="n">
        <v>43707</v>
      </c>
      <c r="E59" s="14" t="n">
        <v>0.885486111111111</v>
      </c>
      <c r="F59" s="1" t="n">
        <v>1</v>
      </c>
      <c r="G59" s="15" t="n">
        <v>22550</v>
      </c>
      <c r="H59" s="15" t="n">
        <v>37772</v>
      </c>
      <c r="I59" s="15" t="n">
        <v>58974</v>
      </c>
      <c r="J59" s="15" t="n">
        <v>266242</v>
      </c>
      <c r="K59" s="15" t="n">
        <v>394452</v>
      </c>
      <c r="L59" s="16"/>
      <c r="M59" s="16" t="s">
        <v>268</v>
      </c>
      <c r="N59" s="21" t="n">
        <v>2</v>
      </c>
    </row>
    <row r="60" customFormat="false" ht="16.25" hidden="false" customHeight="true" outlineLevel="0" collapsed="false">
      <c r="A60" s="1" t="s">
        <v>196</v>
      </c>
      <c r="B60" s="1" t="s">
        <v>197</v>
      </c>
      <c r="C60" s="1" t="s">
        <v>198</v>
      </c>
      <c r="D60" s="13" t="n">
        <v>43706</v>
      </c>
      <c r="E60" s="14" t="n">
        <v>0.95912037037037</v>
      </c>
      <c r="F60" s="1" t="n">
        <v>0</v>
      </c>
      <c r="G60" s="15" t="n">
        <v>23591</v>
      </c>
      <c r="H60" s="15" t="n">
        <v>42713</v>
      </c>
      <c r="I60" s="15" t="n">
        <v>62352</v>
      </c>
      <c r="J60" s="15" t="n">
        <v>293675</v>
      </c>
      <c r="K60" s="15" t="n">
        <v>435373</v>
      </c>
      <c r="L60" s="18" t="s">
        <v>269</v>
      </c>
      <c r="M60" s="18"/>
    </row>
    <row r="61" customFormat="false" ht="15" hidden="false" customHeight="true" outlineLevel="0" collapsed="false">
      <c r="A61" s="1" t="s">
        <v>201</v>
      </c>
      <c r="B61" s="1" t="s">
        <v>202</v>
      </c>
      <c r="C61" s="1" t="s">
        <v>203</v>
      </c>
      <c r="D61" s="13" t="n">
        <v>43706</v>
      </c>
      <c r="E61" s="14" t="n">
        <v>0.996331018518518</v>
      </c>
      <c r="F61" s="1" t="n">
        <v>0</v>
      </c>
      <c r="G61" s="16" t="n">
        <v>23834</v>
      </c>
      <c r="H61" s="16" t="n">
        <v>42188</v>
      </c>
      <c r="I61" s="15" t="n">
        <v>67118</v>
      </c>
      <c r="J61" s="15" t="n">
        <v>349691</v>
      </c>
      <c r="K61" s="15" t="n">
        <v>473392</v>
      </c>
      <c r="L61" s="16"/>
      <c r="M61" s="16"/>
    </row>
    <row r="62" customFormat="false" ht="16.25" hidden="false" customHeight="true" outlineLevel="0" collapsed="false">
      <c r="A62" s="1" t="s">
        <v>79</v>
      </c>
      <c r="B62" s="1" t="s">
        <v>80</v>
      </c>
      <c r="C62" s="1" t="s">
        <v>81</v>
      </c>
      <c r="D62" s="13" t="n">
        <v>43706</v>
      </c>
      <c r="E62" s="14" t="n">
        <v>0.817650462962963</v>
      </c>
      <c r="F62" s="1" t="n">
        <v>0</v>
      </c>
      <c r="G62" s="15" t="n">
        <v>20961</v>
      </c>
      <c r="H62" s="16" t="n">
        <v>37240</v>
      </c>
      <c r="I62" s="16" t="n">
        <v>56484</v>
      </c>
      <c r="J62" s="15" t="n">
        <v>264994</v>
      </c>
      <c r="K62" s="15" t="n">
        <v>391727</v>
      </c>
      <c r="L62" s="16" t="s">
        <v>270</v>
      </c>
      <c r="M62" s="16"/>
    </row>
    <row r="63" customFormat="false" ht="13.8" hidden="false" customHeight="true" outlineLevel="0" collapsed="false">
      <c r="A63" s="1" t="s">
        <v>210</v>
      </c>
      <c r="B63" s="1" t="s">
        <v>211</v>
      </c>
      <c r="C63" s="1" t="s">
        <v>212</v>
      </c>
      <c r="D63" s="13" t="n">
        <v>43707</v>
      </c>
      <c r="E63" s="14" t="n">
        <v>0.687476851851852</v>
      </c>
      <c r="F63" s="1" t="n">
        <v>1</v>
      </c>
      <c r="G63" s="15" t="n">
        <v>23146</v>
      </c>
      <c r="H63" s="15" t="n">
        <v>44983</v>
      </c>
      <c r="I63" s="15" t="n">
        <v>64401</v>
      </c>
      <c r="J63" s="15" t="n">
        <v>293715</v>
      </c>
      <c r="K63" s="15" t="n">
        <v>436528</v>
      </c>
      <c r="L63" s="16" t="s">
        <v>271</v>
      </c>
      <c r="M63" s="16"/>
    </row>
    <row r="64" customFormat="false" ht="18" hidden="false" customHeight="true" outlineLevel="0" collapsed="false">
      <c r="A64" s="1" t="s">
        <v>159</v>
      </c>
      <c r="B64" s="1" t="s">
        <v>160</v>
      </c>
      <c r="C64" s="1" t="s">
        <v>43</v>
      </c>
      <c r="D64" s="13" t="n">
        <v>43707</v>
      </c>
      <c r="E64" s="14" t="n">
        <v>0.954386574074074</v>
      </c>
      <c r="F64" s="1" t="n">
        <v>1</v>
      </c>
      <c r="G64" s="16" t="n">
        <v>22550</v>
      </c>
      <c r="H64" s="15" t="n">
        <v>37772</v>
      </c>
      <c r="I64" s="15" t="n">
        <v>58974</v>
      </c>
      <c r="J64" s="15" t="n">
        <v>266242</v>
      </c>
      <c r="K64" s="15" t="s">
        <v>264</v>
      </c>
      <c r="L64" s="16"/>
      <c r="M64" s="16" t="s">
        <v>272</v>
      </c>
    </row>
    <row r="65" customFormat="false" ht="14.25" hidden="false" customHeight="false" outlineLevel="0" collapsed="false">
      <c r="A65" s="1" t="s">
        <v>112</v>
      </c>
      <c r="B65" s="1" t="s">
        <v>113</v>
      </c>
      <c r="C65" s="1" t="s">
        <v>43</v>
      </c>
      <c r="D65" s="13" t="n">
        <v>43706</v>
      </c>
      <c r="E65" s="14" t="n">
        <v>0.998078703703704</v>
      </c>
      <c r="F65" s="1" t="n">
        <v>0</v>
      </c>
      <c r="G65" s="16" t="n">
        <v>22731</v>
      </c>
      <c r="H65" s="15" t="n">
        <v>39066</v>
      </c>
      <c r="I65" s="15" t="n">
        <v>59401</v>
      </c>
      <c r="J65" s="15" t="n">
        <v>266578</v>
      </c>
      <c r="K65" s="15" t="n">
        <v>394050</v>
      </c>
      <c r="L65" s="16"/>
      <c r="M65" s="16"/>
    </row>
    <row r="66" customFormat="false" ht="14.45" hidden="false" customHeight="true" outlineLevel="0" collapsed="false">
      <c r="A66" s="1" t="s">
        <v>100</v>
      </c>
      <c r="B66" s="1" t="s">
        <v>101</v>
      </c>
      <c r="C66" s="1" t="s">
        <v>102</v>
      </c>
      <c r="D66" s="13" t="n">
        <v>43706</v>
      </c>
      <c r="E66" s="14" t="n">
        <v>0.916388888888889</v>
      </c>
      <c r="F66" s="1" t="n">
        <v>0</v>
      </c>
      <c r="G66" s="15" t="n">
        <v>22550</v>
      </c>
      <c r="H66" s="16" t="n">
        <v>37772</v>
      </c>
      <c r="I66" s="16" t="n">
        <v>58974</v>
      </c>
      <c r="J66" s="15" t="n">
        <v>266242</v>
      </c>
      <c r="K66" s="15" t="n">
        <v>394452</v>
      </c>
      <c r="L66" s="16"/>
      <c r="M66" s="16" t="s">
        <v>273</v>
      </c>
    </row>
    <row r="67" customFormat="false" ht="15" hidden="false" customHeight="true" outlineLevel="0" collapsed="false">
      <c r="A67" s="1" t="s">
        <v>135</v>
      </c>
      <c r="B67" s="1" t="s">
        <v>136</v>
      </c>
      <c r="C67" s="1" t="s">
        <v>137</v>
      </c>
      <c r="D67" s="13" t="n">
        <v>43706</v>
      </c>
      <c r="E67" s="14" t="n">
        <v>0.904444444444444</v>
      </c>
      <c r="F67" s="1" t="n">
        <v>0</v>
      </c>
      <c r="G67" s="16" t="n">
        <v>18750</v>
      </c>
      <c r="H67" s="16" t="n">
        <v>36554</v>
      </c>
      <c r="I67" s="16" t="n">
        <v>53076</v>
      </c>
      <c r="J67" s="15" t="s">
        <v>274</v>
      </c>
      <c r="K67" s="15" t="s">
        <v>274</v>
      </c>
      <c r="L67" s="16"/>
      <c r="M67" s="16"/>
    </row>
    <row r="68" customFormat="false" ht="15.6" hidden="false" customHeight="true" outlineLevel="0" collapsed="false">
      <c r="A68" s="1" t="s">
        <v>176</v>
      </c>
      <c r="B68" s="1" t="s">
        <v>177</v>
      </c>
      <c r="C68" s="1" t="s">
        <v>178</v>
      </c>
      <c r="D68" s="13" t="n">
        <v>43707</v>
      </c>
      <c r="E68" s="14" t="n">
        <v>0.972326388888889</v>
      </c>
      <c r="F68" s="1" t="n">
        <v>1</v>
      </c>
      <c r="G68" s="18" t="n">
        <v>21915</v>
      </c>
      <c r="H68" s="18" t="n">
        <v>40978</v>
      </c>
      <c r="I68" s="18" t="n">
        <v>58947</v>
      </c>
      <c r="J68" s="15" t="n">
        <v>293831</v>
      </c>
      <c r="K68" s="15" t="n">
        <v>437757</v>
      </c>
      <c r="L68" s="18" t="s">
        <v>275</v>
      </c>
      <c r="M68" s="18"/>
    </row>
    <row r="69" customFormat="false" ht="16.8" hidden="false" customHeight="true" outlineLevel="0" collapsed="false">
      <c r="A69" s="1" t="s">
        <v>29</v>
      </c>
      <c r="B69" s="1" t="s">
        <v>30</v>
      </c>
      <c r="C69" s="1" t="s">
        <v>31</v>
      </c>
      <c r="D69" s="13" t="n">
        <v>43706</v>
      </c>
      <c r="E69" s="14" t="n">
        <v>0.989791666666667</v>
      </c>
      <c r="F69" s="1" t="n">
        <v>0</v>
      </c>
      <c r="G69" s="15" t="n">
        <v>16871</v>
      </c>
      <c r="H69" s="15" t="n">
        <v>27716</v>
      </c>
      <c r="I69" s="15" t="n">
        <v>43821</v>
      </c>
      <c r="J69" s="15" t="n">
        <v>209571</v>
      </c>
      <c r="K69" s="15" t="n">
        <v>309941</v>
      </c>
      <c r="L69" s="16" t="s">
        <v>276</v>
      </c>
      <c r="M69" s="16" t="s">
        <v>277</v>
      </c>
    </row>
    <row r="70" customFormat="false" ht="16.8" hidden="false" customHeight="true" outlineLevel="0" collapsed="false">
      <c r="A70" s="1" t="s">
        <v>123</v>
      </c>
      <c r="B70" s="1" t="s">
        <v>124</v>
      </c>
      <c r="C70" s="1" t="s">
        <v>125</v>
      </c>
      <c r="D70" s="7" t="n">
        <v>43707</v>
      </c>
      <c r="E70" s="8" t="n">
        <v>0.0905439814814815</v>
      </c>
      <c r="F70" s="1" t="n">
        <v>1</v>
      </c>
      <c r="G70" s="15" t="n">
        <v>22191</v>
      </c>
      <c r="H70" s="15" t="n">
        <v>37516</v>
      </c>
      <c r="I70" s="15" t="n">
        <v>57405</v>
      </c>
      <c r="J70" s="15" t="n">
        <v>269586</v>
      </c>
      <c r="K70" s="15" t="n">
        <v>396546</v>
      </c>
      <c r="L70" s="16"/>
      <c r="M70" s="16"/>
    </row>
    <row r="71" customFormat="false" ht="15.6" hidden="false" customHeight="true" outlineLevel="0" collapsed="false">
      <c r="A71" s="1" t="s">
        <v>117</v>
      </c>
      <c r="B71" s="1" t="s">
        <v>118</v>
      </c>
      <c r="C71" s="1" t="s">
        <v>119</v>
      </c>
      <c r="D71" s="13" t="n">
        <v>43706</v>
      </c>
      <c r="E71" s="14" t="n">
        <v>0.989780092592593</v>
      </c>
      <c r="F71" s="1" t="n">
        <v>0</v>
      </c>
      <c r="G71" s="16" t="s">
        <v>249</v>
      </c>
      <c r="H71" s="16" t="n">
        <v>37772</v>
      </c>
      <c r="I71" s="16" t="n">
        <v>58974</v>
      </c>
      <c r="J71" s="16" t="n">
        <v>266242</v>
      </c>
      <c r="K71" s="16" t="n">
        <v>394452</v>
      </c>
      <c r="L71" s="16"/>
      <c r="M71" s="16"/>
    </row>
    <row r="72" customFormat="false" ht="16.8" hidden="false" customHeight="true" outlineLevel="0" collapsed="false">
      <c r="A72" s="1" t="s">
        <v>193</v>
      </c>
      <c r="B72" s="1" t="s">
        <v>194</v>
      </c>
      <c r="C72" s="1" t="s">
        <v>195</v>
      </c>
      <c r="D72" s="13" t="n">
        <v>43708</v>
      </c>
      <c r="E72" s="14" t="n">
        <v>0.786122685185185</v>
      </c>
      <c r="F72" s="1" t="n">
        <v>2</v>
      </c>
      <c r="G72" s="16" t="n">
        <v>23405</v>
      </c>
      <c r="H72" s="16" t="n">
        <v>41307</v>
      </c>
      <c r="I72" s="16" t="n">
        <v>60372</v>
      </c>
      <c r="J72" s="15" t="n">
        <v>289112</v>
      </c>
      <c r="K72" s="15" t="n">
        <v>434823</v>
      </c>
      <c r="L72" s="16"/>
      <c r="M72" s="16" t="s">
        <v>278</v>
      </c>
    </row>
    <row r="73" customFormat="false" ht="15" hidden="false" customHeight="true" outlineLevel="0" collapsed="false">
      <c r="A73" s="1" t="s">
        <v>213</v>
      </c>
      <c r="B73" s="1" t="s">
        <v>214</v>
      </c>
      <c r="C73" s="1" t="s">
        <v>215</v>
      </c>
      <c r="D73" s="13" t="n">
        <v>43707</v>
      </c>
      <c r="E73" s="14" t="n">
        <v>0.793668981481481</v>
      </c>
      <c r="F73" s="1" t="n">
        <v>1</v>
      </c>
      <c r="G73" s="15" t="n">
        <v>24660</v>
      </c>
      <c r="H73" s="15" t="n">
        <v>42683</v>
      </c>
      <c r="I73" s="15" t="n">
        <v>61767</v>
      </c>
      <c r="J73" s="15" t="n">
        <v>292863</v>
      </c>
      <c r="K73" s="15" t="n">
        <v>439398</v>
      </c>
      <c r="L73" s="16"/>
      <c r="M73" s="16" t="s">
        <v>279</v>
      </c>
    </row>
    <row r="74" customFormat="false" ht="15.6" hidden="false" customHeight="true" outlineLevel="0" collapsed="false">
      <c r="A74" s="1" t="s">
        <v>153</v>
      </c>
      <c r="B74" s="1" t="s">
        <v>154</v>
      </c>
      <c r="C74" s="1" t="s">
        <v>155</v>
      </c>
      <c r="D74" s="13" t="n">
        <v>43709</v>
      </c>
      <c r="E74" s="14" t="n">
        <v>0.00170138888888889</v>
      </c>
      <c r="F74" s="1" t="n">
        <v>3</v>
      </c>
      <c r="G74" s="15" t="n">
        <v>19905</v>
      </c>
      <c r="H74" s="15" t="n">
        <v>34928</v>
      </c>
      <c r="I74" s="15" t="n">
        <v>51712</v>
      </c>
      <c r="J74" s="15" t="n">
        <v>288830</v>
      </c>
      <c r="K74" s="15" t="n">
        <v>437921</v>
      </c>
      <c r="L74" s="18" t="s">
        <v>280</v>
      </c>
      <c r="M74" s="18" t="s">
        <v>281</v>
      </c>
      <c r="N74" s="21" t="n">
        <v>2</v>
      </c>
    </row>
    <row r="75" customFormat="false" ht="15.6" hidden="false" customHeight="true" outlineLevel="0" collapsed="false">
      <c r="A75" s="1" t="s">
        <v>221</v>
      </c>
      <c r="B75" s="1" t="s">
        <v>222</v>
      </c>
      <c r="C75" s="1" t="s">
        <v>223</v>
      </c>
      <c r="D75" s="13" t="n">
        <v>43706</v>
      </c>
      <c r="E75" s="14" t="n">
        <v>0.980428240740741</v>
      </c>
      <c r="F75" s="1" t="n">
        <v>0</v>
      </c>
      <c r="G75" s="15" t="n">
        <f aca="false">FALSE()</f>
        <v>0</v>
      </c>
      <c r="H75" s="15" t="n">
        <v>82992</v>
      </c>
      <c r="I75" s="15" t="n">
        <v>124741</v>
      </c>
      <c r="J75" s="15" t="n">
        <v>475627</v>
      </c>
      <c r="K75" s="15" t="n">
        <v>884137</v>
      </c>
      <c r="L75" s="16"/>
      <c r="M75" s="16"/>
    </row>
    <row r="76" customFormat="false" ht="16.8" hidden="false" customHeight="true" outlineLevel="0" collapsed="false">
      <c r="A76" s="1" t="s">
        <v>106</v>
      </c>
      <c r="B76" s="1" t="s">
        <v>107</v>
      </c>
      <c r="C76" s="1" t="s">
        <v>108</v>
      </c>
      <c r="D76" s="13" t="n">
        <v>43706</v>
      </c>
      <c r="E76" s="14" t="n">
        <v>0.981134259259259</v>
      </c>
      <c r="F76" s="1" t="n">
        <v>0</v>
      </c>
      <c r="G76" s="18" t="n">
        <v>22550</v>
      </c>
      <c r="H76" s="15" t="n">
        <v>37772</v>
      </c>
      <c r="I76" s="15" t="n">
        <v>58974</v>
      </c>
      <c r="J76" s="15" t="n">
        <v>266242</v>
      </c>
      <c r="K76" s="15" t="n">
        <v>394452</v>
      </c>
      <c r="L76" s="18" t="s">
        <v>282</v>
      </c>
      <c r="M76" s="18"/>
    </row>
    <row r="77" customFormat="false" ht="16.25" hidden="false" customHeight="true" outlineLevel="0" collapsed="false">
      <c r="A77" s="1" t="s">
        <v>224</v>
      </c>
      <c r="B77" s="1" t="s">
        <v>225</v>
      </c>
      <c r="C77" s="1" t="s">
        <v>226</v>
      </c>
      <c r="D77" s="13" t="n">
        <v>43709</v>
      </c>
      <c r="E77" s="14" t="n">
        <v>0.902951388888889</v>
      </c>
      <c r="F77" s="1" t="n">
        <v>3</v>
      </c>
      <c r="G77" s="16" t="n">
        <v>29351</v>
      </c>
      <c r="H77" s="15" t="n">
        <v>72528</v>
      </c>
      <c r="I77" s="15" t="n">
        <v>92946</v>
      </c>
      <c r="J77" s="15" t="n">
        <v>519176</v>
      </c>
      <c r="K77" s="15" t="n">
        <v>722283</v>
      </c>
      <c r="L77" s="16" t="s">
        <v>283</v>
      </c>
      <c r="M77" s="16"/>
    </row>
    <row r="78" customFormat="false" ht="15.6" hidden="false" customHeight="true" outlineLevel="0" collapsed="false">
      <c r="A78" s="1" t="s">
        <v>179</v>
      </c>
      <c r="B78" s="1" t="s">
        <v>180</v>
      </c>
      <c r="C78" s="1" t="s">
        <v>181</v>
      </c>
      <c r="D78" s="13" t="n">
        <v>43706</v>
      </c>
      <c r="E78" s="14" t="n">
        <v>0.932048611111111</v>
      </c>
      <c r="F78" s="1" t="n">
        <v>0</v>
      </c>
      <c r="G78" s="15" t="n">
        <v>21725</v>
      </c>
      <c r="H78" s="15" t="n">
        <v>39420</v>
      </c>
      <c r="I78" s="15" t="n">
        <v>57481</v>
      </c>
      <c r="J78" s="15" t="n">
        <v>291815</v>
      </c>
      <c r="K78" s="15" t="s">
        <v>264</v>
      </c>
      <c r="L78" s="18" t="s">
        <v>284</v>
      </c>
      <c r="M78" s="18"/>
    </row>
    <row r="79" customFormat="false" ht="14.45" hidden="false" customHeight="true" outlineLevel="0" collapsed="false">
      <c r="A79" s="1" t="s">
        <v>126</v>
      </c>
      <c r="B79" s="1" t="s">
        <v>127</v>
      </c>
      <c r="C79" s="1" t="s">
        <v>128</v>
      </c>
      <c r="D79" s="13" t="n">
        <v>43707</v>
      </c>
      <c r="E79" s="14" t="n">
        <v>0.786840277777778</v>
      </c>
      <c r="F79" s="1" t="n">
        <v>1</v>
      </c>
      <c r="G79" s="16" t="n">
        <v>19748</v>
      </c>
      <c r="H79" s="15" t="n">
        <v>36188</v>
      </c>
      <c r="I79" s="15" t="n">
        <v>54082</v>
      </c>
      <c r="J79" s="15" t="n">
        <v>288750</v>
      </c>
      <c r="K79" s="15" t="n">
        <v>435151</v>
      </c>
      <c r="L79" s="16" t="s">
        <v>285</v>
      </c>
      <c r="M79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2019-11-04T09:51:59Z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