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FH\4. Semester\AI and Data Scienece\Assignments\2 until 28.05.2020\"/>
    </mc:Choice>
  </mc:AlternateContent>
  <xr:revisionPtr revIDLastSave="0" documentId="13_ncr:1_{6CA803EB-A0B9-4289-96D6-9786A9CE9046}" xr6:coauthVersionLast="47" xr6:coauthVersionMax="47" xr10:uidLastSave="{00000000-0000-0000-0000-000000000000}"/>
  <bookViews>
    <workbookView xWindow="-120" yWindow="-120" windowWidth="29040" windowHeight="15840" xr2:uid="{875315ED-0874-49CC-ABA2-4DE72CC8AF1F}"/>
  </bookViews>
  <sheets>
    <sheet name="Evaluations" sheetId="1" r:id="rId1"/>
    <sheet name="Data" sheetId="2" r:id="rId2"/>
    <sheet name="Graphs" sheetId="3" r:id="rId3"/>
    <sheet name="Data Sorted by Nodes Expanded" sheetId="4" r:id="rId4"/>
  </sheets>
  <definedNames>
    <definedName name="ExterneDaten_1" localSheetId="1" hidden="1">Data!$A$2:$C$102</definedName>
    <definedName name="ExterneDaten_1" localSheetId="3" hidden="1">'Data Sorted by Nodes Expanded'!$A$2:$C$102</definedName>
    <definedName name="ExterneDaten_2" localSheetId="1" hidden="1">Data!$D$2:$E$102</definedName>
    <definedName name="ExterneDaten_2" localSheetId="3" hidden="1">'Data Sorted by Nodes Expanded'!$E$2:$F$102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H15" i="1"/>
  <c r="H12" i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B18" i="1"/>
  <c r="D18" i="1" s="1" a="1"/>
  <c r="D18" i="1" s="1"/>
  <c r="F10" i="1" s="1"/>
  <c r="B19" i="1"/>
  <c r="D19" i="1" s="1" a="1"/>
  <c r="D19" i="1" s="1"/>
  <c r="F16" i="1" s="1"/>
  <c r="B16" i="1"/>
  <c r="D16" i="1" s="1" a="1"/>
  <c r="D16" i="1" s="1"/>
  <c r="F7" i="1" s="1"/>
  <c r="B13" i="1"/>
  <c r="D13" i="1" s="1" a="1"/>
  <c r="D13" i="1" s="1"/>
  <c r="F15" i="1" s="1"/>
  <c r="B12" i="1"/>
  <c r="D12" i="1" s="1" a="1"/>
  <c r="D12" i="1" s="1"/>
  <c r="F9" i="1" s="1"/>
  <c r="B17" i="1"/>
  <c r="D17" i="1" s="1" a="1"/>
  <c r="D17" i="1" s="1"/>
  <c r="F13" i="1" s="1"/>
  <c r="J13" i="1" s="1"/>
  <c r="B11" i="1"/>
  <c r="D11" i="1" s="1" a="1"/>
  <c r="D11" i="1" s="1"/>
  <c r="F12" i="1" s="1"/>
  <c r="B10" i="1"/>
  <c r="D10" i="1" s="1" a="1"/>
  <c r="D10" i="1" s="1"/>
  <c r="F6" i="1" s="1"/>
  <c r="C5" i="1"/>
  <c r="B5" i="1"/>
  <c r="C4" i="1"/>
  <c r="I16" i="1" l="1"/>
  <c r="J16" i="1"/>
  <c r="J15" i="1"/>
  <c r="I15" i="1"/>
  <c r="J12" i="1"/>
  <c r="I12" i="1"/>
  <c r="G12" i="1"/>
  <c r="G15" i="1"/>
  <c r="G13" i="1"/>
  <c r="H13" i="1"/>
  <c r="I13" i="1"/>
  <c r="G16" i="1"/>
  <c r="H16" i="1"/>
  <c r="J9" i="1"/>
  <c r="J6" i="1"/>
  <c r="J7" i="1"/>
  <c r="H6" i="1"/>
  <c r="G10" i="1"/>
  <c r="J10" i="1"/>
  <c r="H10" i="1"/>
  <c r="H9" i="1"/>
  <c r="G6" i="1"/>
  <c r="I6" i="1"/>
  <c r="G9" i="1"/>
  <c r="I9" i="1"/>
  <c r="I10" i="1"/>
  <c r="H7" i="1" l="1"/>
  <c r="G7" i="1"/>
  <c r="I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08228-8E78-4160-BFCF-E9CECA10521B}" keepAlive="1" name="Abfrage - hamming" description="Verbindung mit der Abfrage 'hamming' in der Arbeitsmappe." type="5" refreshedVersion="0" background="1">
    <dbPr connection="Provider=Microsoft.Mashup.OleDb.1;Data Source=$Workbook$;Location=hamming;Extended Properties=&quot;&quot;" command="SELECT * FROM [hamming]"/>
  </connection>
  <connection id="2" xr16:uid="{9667BD99-2E16-458D-BA64-BF7167F9CB41}" keepAlive="1" name="Abfrage - hamming (2)" description="Verbindung mit der Abfrage 'hamming (2)' in der Arbeitsmappe." type="5" refreshedVersion="7" background="1" saveData="1">
    <dbPr connection="Provider=Microsoft.Mashup.OleDb.1;Data Source=$Workbook$;Location=&quot;hamming (2)&quot;;Extended Properties=&quot;&quot;" command="SELECT * FROM [hamming (2)]"/>
  </connection>
  <connection id="3" xr16:uid="{B2F508F0-A235-481A-83E0-D7552E2D7F27}" keepAlive="1" name="Abfrage - hamming (3)" description="Verbindung mit der Abfrage 'hamming (3)' in der Arbeitsmappe." type="5" refreshedVersion="7" background="1" saveData="1">
    <dbPr connection="Provider=Microsoft.Mashup.OleDb.1;Data Source=$Workbook$;Location=&quot;hamming (3)&quot;;Extended Properties=&quot;&quot;" command="SELECT * FROM [hamming (3)]"/>
  </connection>
  <connection id="4" xr16:uid="{3D30F15F-4D8D-4FC1-BDCC-C0B33E7F1973}" keepAlive="1" name="Abfrage - manhattan" description="Verbindung mit der Abfrage 'manhattan' in der Arbeitsmappe." type="5" refreshedVersion="7" background="1" saveData="1">
    <dbPr connection="Provider=Microsoft.Mashup.OleDb.1;Data Source=$Workbook$;Location=manhattan;Extended Properties=&quot;&quot;" command="SELECT * FROM [manhattan]"/>
  </connection>
  <connection id="5" xr16:uid="{30800C1B-C6F6-41CE-8DA9-430A269E613F}" keepAlive="1" name="Abfrage - manhattan (2)" description="Verbindung mit der Abfrage 'manhattan (2)' in der Arbeitsmappe." type="5" refreshedVersion="7" background="1" saveData="1">
    <dbPr connection="Provider=Microsoft.Mashup.OleDb.1;Data Source=$Workbook$;Location=&quot;manhattan (2)&quot;;Extended Properties=&quot;&quot;" command="SELECT * FROM [manhattan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<sst xmlns="http://schemas.openxmlformats.org/spreadsheetml/2006/main" count="262" uniqueCount="130">
  <si>
    <t>Initial Node</t>
  </si>
  <si>
    <t>Nodes Expanded</t>
  </si>
  <si>
    <t>[[740][835][126]]</t>
  </si>
  <si>
    <t>[[417][085][326]]</t>
  </si>
  <si>
    <t>[[761][452][803]]</t>
  </si>
  <si>
    <t>[[036][254][817]]</t>
  </si>
  <si>
    <t>[[207][316][485]]</t>
  </si>
  <si>
    <t>[[478][503][261]]</t>
  </si>
  <si>
    <t>[[480][162][357]]</t>
  </si>
  <si>
    <t>[[785][416][032]]</t>
  </si>
  <si>
    <t>[[647][201][853]]</t>
  </si>
  <si>
    <t>[[183][640][752]]</t>
  </si>
  <si>
    <t>[[025][817][463]]</t>
  </si>
  <si>
    <t>[[145][823][670]]</t>
  </si>
  <si>
    <t>[[608][153][427]]</t>
  </si>
  <si>
    <t>[[480][372][156]]</t>
  </si>
  <si>
    <t>[[801][652][734]]</t>
  </si>
  <si>
    <t>[[083][725][164]]</t>
  </si>
  <si>
    <t>[[817][326][504]]</t>
  </si>
  <si>
    <t>[[670][135][428]]</t>
  </si>
  <si>
    <t>[[175][403][862]]</t>
  </si>
  <si>
    <t>[[452][867][301]]</t>
  </si>
  <si>
    <t>[[801][237][456]]</t>
  </si>
  <si>
    <t>[[536][710][482]]</t>
  </si>
  <si>
    <t>[[270][154][386]]</t>
  </si>
  <si>
    <t>[[032][578][164]]</t>
  </si>
  <si>
    <t>[[126][387][045]]</t>
  </si>
  <si>
    <t>[[627][083][154]]</t>
  </si>
  <si>
    <t>[[173][580][642]]</t>
  </si>
  <si>
    <t>[[175][462][308]]</t>
  </si>
  <si>
    <t>[[367][524][801]]</t>
  </si>
  <si>
    <t>[[827][640][531]]</t>
  </si>
  <si>
    <t>[[358][460][127]]</t>
  </si>
  <si>
    <t>[[367][824][105]]</t>
  </si>
  <si>
    <t>[[650][483][127]]</t>
  </si>
  <si>
    <t>[[703][186][254]]</t>
  </si>
  <si>
    <t>[[487][062][153]]</t>
  </si>
  <si>
    <t>[[683][150][427]]</t>
  </si>
  <si>
    <t>[[542][613][708]]</t>
  </si>
  <si>
    <t>[[561][840][372]]</t>
  </si>
  <si>
    <t>[[318][057][246]]</t>
  </si>
  <si>
    <t>[[681][073][524]]</t>
  </si>
  <si>
    <t>[[051][386][274]]</t>
  </si>
  <si>
    <t>[[260][413][875]]</t>
  </si>
  <si>
    <t>[[124][570][683]]</t>
  </si>
  <si>
    <t>[[271][468][503]]</t>
  </si>
  <si>
    <t>[[547][302][681]]</t>
  </si>
  <si>
    <t>[[517][603][824]]</t>
  </si>
  <si>
    <t>[[234][567][108]]</t>
  </si>
  <si>
    <t>[[165][702][834]]</t>
  </si>
  <si>
    <t>[[546][027][831]]</t>
  </si>
  <si>
    <t>[[431][865][270]]</t>
  </si>
  <si>
    <t>[[571][862][340]]</t>
  </si>
  <si>
    <t>[[571][268][043]]</t>
  </si>
  <si>
    <t>[[653][417][028]]</t>
  </si>
  <si>
    <t>[[378][240][156]]</t>
  </si>
  <si>
    <t>[[614][230][587]]</t>
  </si>
  <si>
    <t>[[037][864][512]]</t>
  </si>
  <si>
    <t>[[872][534][601]]</t>
  </si>
  <si>
    <t>[[136][524][708]]</t>
  </si>
  <si>
    <t>[[257][860][143]]</t>
  </si>
  <si>
    <t>[[738][150][426]]</t>
  </si>
  <si>
    <t>[[625][381][074]]</t>
  </si>
  <si>
    <t>[[014][857][362]]</t>
  </si>
  <si>
    <t>[[467][251][380]]</t>
  </si>
  <si>
    <t>[[678][431][205]]</t>
  </si>
  <si>
    <t>[[102][837][645]]</t>
  </si>
  <si>
    <t>[[860][153][724]]</t>
  </si>
  <si>
    <t>[[345][682][017]]</t>
  </si>
  <si>
    <t>[[426][518][703]]</t>
  </si>
  <si>
    <t>[[385][240][761]]</t>
  </si>
  <si>
    <t>[[136][048][725]]</t>
  </si>
  <si>
    <t>[[017][564][283]]</t>
  </si>
  <si>
    <t>[[504][817][263]]</t>
  </si>
  <si>
    <t>[[436][201][587]]</t>
  </si>
  <si>
    <t>[[864][523][107]]</t>
  </si>
  <si>
    <t>[[713][684][205]]</t>
  </si>
  <si>
    <t>[[246][718][503]]</t>
  </si>
  <si>
    <t>[[386][507][241]]</t>
  </si>
  <si>
    <t>[[086][432][157]]</t>
  </si>
  <si>
    <t>[[607][453][812]]</t>
  </si>
  <si>
    <t>[[021][867][534]]</t>
  </si>
  <si>
    <t>[[310][265][487]]</t>
  </si>
  <si>
    <t>[[418][253][076]]</t>
  </si>
  <si>
    <t>[[621][034][785]]</t>
  </si>
  <si>
    <t>[[032][476][518]]</t>
  </si>
  <si>
    <t>[[263][481][570]]</t>
  </si>
  <si>
    <t>[[560][312][478]]</t>
  </si>
  <si>
    <t>[[826][017][354]]</t>
  </si>
  <si>
    <t>[[452][318][670]]</t>
  </si>
  <si>
    <t>[[463][270][815]]</t>
  </si>
  <si>
    <t>[[231][768][054]]</t>
  </si>
  <si>
    <t>[[701][386][245]]</t>
  </si>
  <si>
    <t>[[105][468][372]]</t>
  </si>
  <si>
    <t>[[308][624][571]]</t>
  </si>
  <si>
    <t>[[630][841][725]]</t>
  </si>
  <si>
    <t>[[418][563][072]]</t>
  </si>
  <si>
    <t>[[815][364][270]]</t>
  </si>
  <si>
    <t>[[731][248][056]]</t>
  </si>
  <si>
    <t>[[365][714][082]]</t>
  </si>
  <si>
    <t>[[015][672][438]]</t>
  </si>
  <si>
    <t>[[653][824][701]]</t>
  </si>
  <si>
    <t>Manhattan</t>
  </si>
  <si>
    <t>Hamming</t>
  </si>
  <si>
    <t>Median Nodes Expanded</t>
  </si>
  <si>
    <t>Median Time Expended</t>
  </si>
  <si>
    <t>[ms]</t>
  </si>
  <si>
    <t>[n]</t>
  </si>
  <si>
    <t>Minimal amout of time expended</t>
  </si>
  <si>
    <t>Maximal number of nodes expanded</t>
  </si>
  <si>
    <t>Minimal number of nodes expanded</t>
  </si>
  <si>
    <t>Maximal amout of time expended</t>
  </si>
  <si>
    <t>Value</t>
  </si>
  <si>
    <t>Unit</t>
  </si>
  <si>
    <t>Getting the initial nodes of the most extreme cases</t>
  </si>
  <si>
    <t>Nodes expanded [n]</t>
  </si>
  <si>
    <t>Time expended [ms]</t>
  </si>
  <si>
    <t>Minimal</t>
  </si>
  <si>
    <t>Minimum Number of Nodes Expanded</t>
  </si>
  <si>
    <t>Maximum Number of Nodes Expanded</t>
  </si>
  <si>
    <t>Minimum Amount of Time Expended</t>
  </si>
  <si>
    <t>Maximum Amount of Time Expended</t>
  </si>
  <si>
    <t>Comparison</t>
  </si>
  <si>
    <t>Medians</t>
  </si>
  <si>
    <t>Time Expended [ns]</t>
  </si>
  <si>
    <t>Time Expended [ms]</t>
  </si>
  <si>
    <t>NOTE The following Graphs have been made using the "Data Sorted by Nodes Expanded" sheet</t>
  </si>
  <si>
    <t>Time Expended [s]</t>
  </si>
  <si>
    <t>Time Expended [m]</t>
  </si>
  <si>
    <t>Time Expended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</si>
</sst>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4" xfId="0" applyFont="1" applyBorder="1"/>
    <xf numFmtId="0" fontId="2" fillId="0" borderId="0" xfId="0" applyFont="1"/>
    <xf numFmtId="0" fontId="0" fillId="0" borderId="19" xfId="0" applyBorder="1"/>
    <xf numFmtId="0" fontId="0" fillId="0" borderId="20" xfId="0" applyBorder="1"/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Manhattan Distance: </a:t>
            </a:r>
            <a:r>
              <a:rPr lang="de-DE"/>
              <a:t>Correlation between time</a:t>
            </a:r>
            <a:r>
              <a:rPr lang="de-DE" baseline="0"/>
              <a:t> expended and nodes expanded (Set of all 100 datapoints)</a:t>
            </a:r>
            <a:endParaRPr lang="de-DE"/>
          </a:p>
        </c:rich>
      </c:tx>
      <c:layout>
        <c:manualLayout>
          <c:xMode val="edge"/>
          <c:yMode val="edge"/>
          <c:x val="1.3915486738558185E-2"/>
          <c:y val="2.05325529885373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1507144220483205E-2"/>
          <c:y val="0.13109166087336102"/>
          <c:w val="0.83081570734605004"/>
          <c:h val="0.80458728760124809"/>
        </c:manualLayout>
      </c:layout>
      <c:lineChart>
        <c:grouping val="standard"/>
        <c:varyColors val="0"/>
        <c:ser>
          <c:idx val="0"/>
          <c:order val="0"/>
          <c:tx>
            <c:strRef>
              <c:f>'Data Sorted by Nodes Expanded'!$B$2</c:f>
              <c:strCache>
                <c:ptCount val="1"/>
                <c:pt idx="0">
                  <c:v>Nodes Expanded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 Sorted by Nodes Expanded'!$B$3:$B$102</c:f>
              <c:numCache>
                <c:formatCode>General</c:formatCode>
                <c:ptCount val="100"/>
                <c:pt idx="0">
                  <c:v>61</c:v>
                </c:pt>
                <c:pt idx="1">
                  <c:v>82</c:v>
                </c:pt>
                <c:pt idx="2">
                  <c:v>89</c:v>
                </c:pt>
                <c:pt idx="3">
                  <c:v>92</c:v>
                </c:pt>
                <c:pt idx="4">
                  <c:v>100</c:v>
                </c:pt>
                <c:pt idx="5">
                  <c:v>130</c:v>
                </c:pt>
                <c:pt idx="6">
                  <c:v>156</c:v>
                </c:pt>
                <c:pt idx="7">
                  <c:v>174</c:v>
                </c:pt>
                <c:pt idx="8">
                  <c:v>189</c:v>
                </c:pt>
                <c:pt idx="9">
                  <c:v>205</c:v>
                </c:pt>
                <c:pt idx="10">
                  <c:v>219</c:v>
                </c:pt>
                <c:pt idx="11">
                  <c:v>230</c:v>
                </c:pt>
                <c:pt idx="12">
                  <c:v>233</c:v>
                </c:pt>
                <c:pt idx="13">
                  <c:v>248</c:v>
                </c:pt>
                <c:pt idx="14">
                  <c:v>260</c:v>
                </c:pt>
                <c:pt idx="15">
                  <c:v>295</c:v>
                </c:pt>
                <c:pt idx="16">
                  <c:v>297</c:v>
                </c:pt>
                <c:pt idx="17">
                  <c:v>316</c:v>
                </c:pt>
                <c:pt idx="18">
                  <c:v>327</c:v>
                </c:pt>
                <c:pt idx="19">
                  <c:v>344</c:v>
                </c:pt>
                <c:pt idx="20">
                  <c:v>359</c:v>
                </c:pt>
                <c:pt idx="21">
                  <c:v>389</c:v>
                </c:pt>
                <c:pt idx="22">
                  <c:v>392</c:v>
                </c:pt>
                <c:pt idx="23">
                  <c:v>409</c:v>
                </c:pt>
                <c:pt idx="24">
                  <c:v>425</c:v>
                </c:pt>
                <c:pt idx="25">
                  <c:v>430</c:v>
                </c:pt>
                <c:pt idx="26">
                  <c:v>493</c:v>
                </c:pt>
                <c:pt idx="27">
                  <c:v>495</c:v>
                </c:pt>
                <c:pt idx="28">
                  <c:v>503</c:v>
                </c:pt>
                <c:pt idx="29">
                  <c:v>522</c:v>
                </c:pt>
                <c:pt idx="30">
                  <c:v>525</c:v>
                </c:pt>
                <c:pt idx="31">
                  <c:v>537</c:v>
                </c:pt>
                <c:pt idx="32">
                  <c:v>540</c:v>
                </c:pt>
                <c:pt idx="33">
                  <c:v>556</c:v>
                </c:pt>
                <c:pt idx="34">
                  <c:v>580</c:v>
                </c:pt>
                <c:pt idx="35">
                  <c:v>584</c:v>
                </c:pt>
                <c:pt idx="36">
                  <c:v>604</c:v>
                </c:pt>
                <c:pt idx="37">
                  <c:v>616</c:v>
                </c:pt>
                <c:pt idx="38">
                  <c:v>640</c:v>
                </c:pt>
                <c:pt idx="39">
                  <c:v>646</c:v>
                </c:pt>
                <c:pt idx="40">
                  <c:v>652</c:v>
                </c:pt>
                <c:pt idx="41">
                  <c:v>695</c:v>
                </c:pt>
                <c:pt idx="42">
                  <c:v>704</c:v>
                </c:pt>
                <c:pt idx="43">
                  <c:v>718</c:v>
                </c:pt>
                <c:pt idx="44">
                  <c:v>753</c:v>
                </c:pt>
                <c:pt idx="45">
                  <c:v>758</c:v>
                </c:pt>
                <c:pt idx="46">
                  <c:v>770</c:v>
                </c:pt>
                <c:pt idx="47">
                  <c:v>804</c:v>
                </c:pt>
                <c:pt idx="48">
                  <c:v>815</c:v>
                </c:pt>
                <c:pt idx="49">
                  <c:v>818</c:v>
                </c:pt>
                <c:pt idx="50">
                  <c:v>822</c:v>
                </c:pt>
                <c:pt idx="51">
                  <c:v>825</c:v>
                </c:pt>
                <c:pt idx="52">
                  <c:v>841</c:v>
                </c:pt>
                <c:pt idx="53">
                  <c:v>880</c:v>
                </c:pt>
                <c:pt idx="54">
                  <c:v>893</c:v>
                </c:pt>
                <c:pt idx="55">
                  <c:v>922</c:v>
                </c:pt>
                <c:pt idx="56">
                  <c:v>935</c:v>
                </c:pt>
                <c:pt idx="57">
                  <c:v>1018</c:v>
                </c:pt>
                <c:pt idx="58">
                  <c:v>1072</c:v>
                </c:pt>
                <c:pt idx="59">
                  <c:v>1089</c:v>
                </c:pt>
                <c:pt idx="60">
                  <c:v>1139</c:v>
                </c:pt>
                <c:pt idx="61">
                  <c:v>1165</c:v>
                </c:pt>
                <c:pt idx="62">
                  <c:v>1200</c:v>
                </c:pt>
                <c:pt idx="63">
                  <c:v>1254</c:v>
                </c:pt>
                <c:pt idx="64">
                  <c:v>1298</c:v>
                </c:pt>
                <c:pt idx="65">
                  <c:v>1425</c:v>
                </c:pt>
                <c:pt idx="66">
                  <c:v>1497</c:v>
                </c:pt>
                <c:pt idx="67">
                  <c:v>1516</c:v>
                </c:pt>
                <c:pt idx="68">
                  <c:v>1589</c:v>
                </c:pt>
                <c:pt idx="69">
                  <c:v>1672</c:v>
                </c:pt>
                <c:pt idx="70">
                  <c:v>1696</c:v>
                </c:pt>
                <c:pt idx="71">
                  <c:v>1779</c:v>
                </c:pt>
                <c:pt idx="72">
                  <c:v>1893</c:v>
                </c:pt>
                <c:pt idx="73">
                  <c:v>1949</c:v>
                </c:pt>
                <c:pt idx="74">
                  <c:v>1961</c:v>
                </c:pt>
                <c:pt idx="75">
                  <c:v>1961</c:v>
                </c:pt>
                <c:pt idx="76">
                  <c:v>1979</c:v>
                </c:pt>
                <c:pt idx="77">
                  <c:v>2016</c:v>
                </c:pt>
                <c:pt idx="78">
                  <c:v>2267</c:v>
                </c:pt>
                <c:pt idx="79">
                  <c:v>2455</c:v>
                </c:pt>
                <c:pt idx="80">
                  <c:v>2625</c:v>
                </c:pt>
                <c:pt idx="81">
                  <c:v>2671</c:v>
                </c:pt>
                <c:pt idx="82">
                  <c:v>2972</c:v>
                </c:pt>
                <c:pt idx="83">
                  <c:v>3016</c:v>
                </c:pt>
                <c:pt idx="84">
                  <c:v>3419</c:v>
                </c:pt>
                <c:pt idx="85">
                  <c:v>3764</c:v>
                </c:pt>
                <c:pt idx="86">
                  <c:v>3824</c:v>
                </c:pt>
                <c:pt idx="87">
                  <c:v>4479</c:v>
                </c:pt>
                <c:pt idx="88">
                  <c:v>5729</c:v>
                </c:pt>
                <c:pt idx="89">
                  <c:v>6617</c:v>
                </c:pt>
                <c:pt idx="90">
                  <c:v>6761</c:v>
                </c:pt>
                <c:pt idx="91">
                  <c:v>7546</c:v>
                </c:pt>
                <c:pt idx="92">
                  <c:v>7602</c:v>
                </c:pt>
                <c:pt idx="93">
                  <c:v>8306</c:v>
                </c:pt>
                <c:pt idx="94">
                  <c:v>9068</c:v>
                </c:pt>
                <c:pt idx="95">
                  <c:v>9268</c:v>
                </c:pt>
                <c:pt idx="96">
                  <c:v>10093</c:v>
                </c:pt>
                <c:pt idx="97">
                  <c:v>10598</c:v>
                </c:pt>
                <c:pt idx="98">
                  <c:v>12658</c:v>
                </c:pt>
                <c:pt idx="99">
                  <c:v>16702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C-48F3-830C-279A6AF18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3913824"/>
        <c:axId val="1543916320"/>
      </c:lineChart>
      <c:lineChart>
        <c:grouping val="standard"/>
        <c:varyColors val="0"/>
        <c:ser>
          <c:idx val="1"/>
          <c:order val="1"/>
          <c:tx>
            <c:strRef>
              <c:f>'Data Sorted by Nodes Expanded'!$D$2</c:f>
              <c:strCache>
                <c:ptCount val="1"/>
                <c:pt idx="0">
                  <c:v>Time Expended [ms]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'Data Sorted by Nodes Expanded'!$D$3:$D$102</c:f>
              <c:numCache>
                <c:formatCode>General</c:formatCode>
                <c:ptCount val="100"/>
                <c:pt idx="0">
                  <c:v>0.1143</c:v>
                </c:pt>
                <c:pt idx="1">
                  <c:v>0.1381</c:v>
                </c:pt>
                <c:pt idx="2">
                  <c:v>0.24010000000000001</c:v>
                </c:pt>
                <c:pt idx="3">
                  <c:v>0.18870000000000001</c:v>
                </c:pt>
                <c:pt idx="4">
                  <c:v>0.21160000000000001</c:v>
                </c:pt>
                <c:pt idx="5">
                  <c:v>0.50290000000000001</c:v>
                </c:pt>
                <c:pt idx="6">
                  <c:v>0.46639999999999998</c:v>
                </c:pt>
                <c:pt idx="7">
                  <c:v>0.57850000000000001</c:v>
                </c:pt>
                <c:pt idx="8">
                  <c:v>0.62350000000000005</c:v>
                </c:pt>
                <c:pt idx="9">
                  <c:v>0.77500000000000002</c:v>
                </c:pt>
                <c:pt idx="10">
                  <c:v>0.98619999999999997</c:v>
                </c:pt>
                <c:pt idx="11">
                  <c:v>1.7937000000000001</c:v>
                </c:pt>
                <c:pt idx="12">
                  <c:v>0.87329999999999997</c:v>
                </c:pt>
                <c:pt idx="13">
                  <c:v>1.1877</c:v>
                </c:pt>
                <c:pt idx="14">
                  <c:v>1.0996999999999999</c:v>
                </c:pt>
                <c:pt idx="15">
                  <c:v>1.2622</c:v>
                </c:pt>
                <c:pt idx="16">
                  <c:v>1.3225</c:v>
                </c:pt>
                <c:pt idx="17">
                  <c:v>15.255599999999999</c:v>
                </c:pt>
                <c:pt idx="18">
                  <c:v>1.6023000000000001</c:v>
                </c:pt>
                <c:pt idx="19">
                  <c:v>1.7249000000000001</c:v>
                </c:pt>
                <c:pt idx="20">
                  <c:v>1.8435999999999999</c:v>
                </c:pt>
                <c:pt idx="21">
                  <c:v>2.1273</c:v>
                </c:pt>
                <c:pt idx="22">
                  <c:v>2.4230999999999998</c:v>
                </c:pt>
                <c:pt idx="23">
                  <c:v>2.0964999999999998</c:v>
                </c:pt>
                <c:pt idx="24">
                  <c:v>2.5857999999999999</c:v>
                </c:pt>
                <c:pt idx="25">
                  <c:v>2.2947000000000002</c:v>
                </c:pt>
                <c:pt idx="26">
                  <c:v>2.8490000000000002</c:v>
                </c:pt>
                <c:pt idx="27">
                  <c:v>3.2363</c:v>
                </c:pt>
                <c:pt idx="28">
                  <c:v>4.9794999999999998</c:v>
                </c:pt>
                <c:pt idx="29">
                  <c:v>4.9161999999999999</c:v>
                </c:pt>
                <c:pt idx="30">
                  <c:v>3.5743</c:v>
                </c:pt>
                <c:pt idx="31">
                  <c:v>3.9832000000000001</c:v>
                </c:pt>
                <c:pt idx="32">
                  <c:v>3.9342999999999999</c:v>
                </c:pt>
                <c:pt idx="33">
                  <c:v>4.4825999999999997</c:v>
                </c:pt>
                <c:pt idx="34">
                  <c:v>4.7373000000000003</c:v>
                </c:pt>
                <c:pt idx="35">
                  <c:v>4.2690999999999999</c:v>
                </c:pt>
                <c:pt idx="36">
                  <c:v>5.0206</c:v>
                </c:pt>
                <c:pt idx="37">
                  <c:v>10.6739</c:v>
                </c:pt>
                <c:pt idx="38">
                  <c:v>8.7247000000000003</c:v>
                </c:pt>
                <c:pt idx="39">
                  <c:v>8.1353000000000009</c:v>
                </c:pt>
                <c:pt idx="40">
                  <c:v>4.9541000000000004</c:v>
                </c:pt>
                <c:pt idx="41">
                  <c:v>6.8624999999999998</c:v>
                </c:pt>
                <c:pt idx="42">
                  <c:v>6.5816999999999997</c:v>
                </c:pt>
                <c:pt idx="43">
                  <c:v>7.1736000000000004</c:v>
                </c:pt>
                <c:pt idx="44">
                  <c:v>15.1889</c:v>
                </c:pt>
                <c:pt idx="45">
                  <c:v>6.5640999999999998</c:v>
                </c:pt>
                <c:pt idx="46">
                  <c:v>7.6391999999999998</c:v>
                </c:pt>
                <c:pt idx="47">
                  <c:v>8.1592000000000002</c:v>
                </c:pt>
                <c:pt idx="48">
                  <c:v>8.6801999999999992</c:v>
                </c:pt>
                <c:pt idx="49">
                  <c:v>8.5137999999999998</c:v>
                </c:pt>
                <c:pt idx="50">
                  <c:v>9.8767999999999994</c:v>
                </c:pt>
                <c:pt idx="51">
                  <c:v>11.2394</c:v>
                </c:pt>
                <c:pt idx="52">
                  <c:v>9.5321999999999996</c:v>
                </c:pt>
                <c:pt idx="53">
                  <c:v>9.4197000000000006</c:v>
                </c:pt>
                <c:pt idx="54">
                  <c:v>10.7668</c:v>
                </c:pt>
                <c:pt idx="55">
                  <c:v>10.927099999999999</c:v>
                </c:pt>
                <c:pt idx="56">
                  <c:v>10.6776</c:v>
                </c:pt>
                <c:pt idx="57">
                  <c:v>14.024699999999999</c:v>
                </c:pt>
                <c:pt idx="58">
                  <c:v>15.811999999999999</c:v>
                </c:pt>
                <c:pt idx="59">
                  <c:v>14.691800000000001</c:v>
                </c:pt>
                <c:pt idx="60">
                  <c:v>16.367599999999999</c:v>
                </c:pt>
                <c:pt idx="61">
                  <c:v>16.7864</c:v>
                </c:pt>
                <c:pt idx="62">
                  <c:v>15.4094</c:v>
                </c:pt>
                <c:pt idx="63">
                  <c:v>18.343399999999999</c:v>
                </c:pt>
                <c:pt idx="64">
                  <c:v>20.912600000000001</c:v>
                </c:pt>
                <c:pt idx="65">
                  <c:v>27.618300000000001</c:v>
                </c:pt>
                <c:pt idx="66">
                  <c:v>24.302900000000001</c:v>
                </c:pt>
                <c:pt idx="67">
                  <c:v>35.855400000000003</c:v>
                </c:pt>
                <c:pt idx="68">
                  <c:v>31.3645</c:v>
                </c:pt>
                <c:pt idx="69">
                  <c:v>32.891800000000003</c:v>
                </c:pt>
                <c:pt idx="70">
                  <c:v>36.691899999999997</c:v>
                </c:pt>
                <c:pt idx="71">
                  <c:v>35.842599999999997</c:v>
                </c:pt>
                <c:pt idx="72">
                  <c:v>41.096400000000003</c:v>
                </c:pt>
                <c:pt idx="73">
                  <c:v>68.259600000000006</c:v>
                </c:pt>
                <c:pt idx="74">
                  <c:v>46.978499999999997</c:v>
                </c:pt>
                <c:pt idx="75">
                  <c:v>48.147399999999998</c:v>
                </c:pt>
                <c:pt idx="76">
                  <c:v>46.554099999999998</c:v>
                </c:pt>
                <c:pt idx="77">
                  <c:v>48.5319</c:v>
                </c:pt>
                <c:pt idx="78">
                  <c:v>57.372599999999998</c:v>
                </c:pt>
                <c:pt idx="79">
                  <c:v>77.012699999999995</c:v>
                </c:pt>
                <c:pt idx="80">
                  <c:v>85.284599999999998</c:v>
                </c:pt>
                <c:pt idx="81">
                  <c:v>87.748999999999995</c:v>
                </c:pt>
                <c:pt idx="82">
                  <c:v>120.17610000000001</c:v>
                </c:pt>
                <c:pt idx="83">
                  <c:v>108.9235</c:v>
                </c:pt>
                <c:pt idx="84">
                  <c:v>133.25210000000001</c:v>
                </c:pt>
                <c:pt idx="85">
                  <c:v>186.202</c:v>
                </c:pt>
                <c:pt idx="86">
                  <c:v>217.3098</c:v>
                </c:pt>
                <c:pt idx="87">
                  <c:v>283.8485</c:v>
                </c:pt>
                <c:pt idx="88">
                  <c:v>501.95569999999998</c:v>
                </c:pt>
                <c:pt idx="89">
                  <c:v>751.08150000000001</c:v>
                </c:pt>
                <c:pt idx="90">
                  <c:v>706.59960000000001</c:v>
                </c:pt>
                <c:pt idx="91">
                  <c:v>808.40129999999999</c:v>
                </c:pt>
                <c:pt idx="92">
                  <c:v>1062.8071</c:v>
                </c:pt>
                <c:pt idx="93">
                  <c:v>1299.9902</c:v>
                </c:pt>
                <c:pt idx="94">
                  <c:v>1718.0171</c:v>
                </c:pt>
                <c:pt idx="95">
                  <c:v>1811.9882</c:v>
                </c:pt>
                <c:pt idx="96">
                  <c:v>2358.3272000000002</c:v>
                </c:pt>
                <c:pt idx="97">
                  <c:v>1855.5116</c:v>
                </c:pt>
                <c:pt idx="98">
                  <c:v>5639.1211000000003</c:v>
                </c:pt>
                <c:pt idx="99">
                  <c:v>14162.4105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FC-48F3-830C-279A6AF18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0161008"/>
        <c:axId val="1550163920"/>
      </c:lineChart>
      <c:catAx>
        <c:axId val="1543913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3916320"/>
        <c:crosses val="autoZero"/>
        <c:auto val="1"/>
        <c:lblAlgn val="ctr"/>
        <c:lblOffset val="100"/>
        <c:noMultiLvlLbl val="0"/>
      </c:catAx>
      <c:valAx>
        <c:axId val="154391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No. of Nodes Expanded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3913824"/>
        <c:crosses val="autoZero"/>
        <c:crossBetween val="between"/>
      </c:valAx>
      <c:valAx>
        <c:axId val="15501639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Time Expended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0161008"/>
        <c:crosses val="max"/>
        <c:crossBetween val="between"/>
      </c:valAx>
      <c:catAx>
        <c:axId val="1550161008"/>
        <c:scaling>
          <c:orientation val="minMax"/>
        </c:scaling>
        <c:delete val="1"/>
        <c:axPos val="b"/>
        <c:majorTickMark val="out"/>
        <c:minorTickMark val="none"/>
        <c:tickLblPos val="nextTo"/>
        <c:crossAx val="15501639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Manhattan Distance: Correlation between time</a:t>
            </a:r>
            <a:r>
              <a:rPr lang="de-DE" baseline="0"/>
              <a:t> expended and nodes expanded (Set of the first 30 datapoints)</a:t>
            </a:r>
            <a:endParaRPr lang="de-DE"/>
          </a:p>
        </c:rich>
      </c:tx>
      <c:layout>
        <c:manualLayout>
          <c:xMode val="edge"/>
          <c:yMode val="edge"/>
          <c:x val="1.3915486738558185E-2"/>
          <c:y val="2.05325529885373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1507144220483205E-2"/>
          <c:y val="0.13109166087336102"/>
          <c:w val="0.83081570734605004"/>
          <c:h val="0.8045872876012480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 Sorted by Nodes Expanded'!$B$3:$B$33</c:f>
              <c:numCache>
                <c:formatCode>General</c:formatCode>
                <c:ptCount val="31"/>
                <c:pt idx="0">
                  <c:v>61</c:v>
                </c:pt>
                <c:pt idx="1">
                  <c:v>82</c:v>
                </c:pt>
                <c:pt idx="2">
                  <c:v>89</c:v>
                </c:pt>
                <c:pt idx="3">
                  <c:v>92</c:v>
                </c:pt>
                <c:pt idx="4">
                  <c:v>100</c:v>
                </c:pt>
                <c:pt idx="5">
                  <c:v>130</c:v>
                </c:pt>
                <c:pt idx="6">
                  <c:v>156</c:v>
                </c:pt>
                <c:pt idx="7">
                  <c:v>174</c:v>
                </c:pt>
                <c:pt idx="8">
                  <c:v>189</c:v>
                </c:pt>
                <c:pt idx="9">
                  <c:v>205</c:v>
                </c:pt>
                <c:pt idx="10">
                  <c:v>219</c:v>
                </c:pt>
                <c:pt idx="11">
                  <c:v>230</c:v>
                </c:pt>
                <c:pt idx="12">
                  <c:v>233</c:v>
                </c:pt>
                <c:pt idx="13">
                  <c:v>248</c:v>
                </c:pt>
                <c:pt idx="14">
                  <c:v>260</c:v>
                </c:pt>
                <c:pt idx="15">
                  <c:v>295</c:v>
                </c:pt>
                <c:pt idx="16">
                  <c:v>297</c:v>
                </c:pt>
                <c:pt idx="17">
                  <c:v>316</c:v>
                </c:pt>
                <c:pt idx="18">
                  <c:v>327</c:v>
                </c:pt>
                <c:pt idx="19">
                  <c:v>344</c:v>
                </c:pt>
                <c:pt idx="20">
                  <c:v>359</c:v>
                </c:pt>
                <c:pt idx="21">
                  <c:v>389</c:v>
                </c:pt>
                <c:pt idx="22">
                  <c:v>392</c:v>
                </c:pt>
                <c:pt idx="23">
                  <c:v>409</c:v>
                </c:pt>
                <c:pt idx="24">
                  <c:v>425</c:v>
                </c:pt>
                <c:pt idx="25">
                  <c:v>430</c:v>
                </c:pt>
                <c:pt idx="26">
                  <c:v>493</c:v>
                </c:pt>
                <c:pt idx="27">
                  <c:v>495</c:v>
                </c:pt>
                <c:pt idx="28">
                  <c:v>503</c:v>
                </c:pt>
                <c:pt idx="29">
                  <c:v>522</c:v>
                </c:pt>
                <c:pt idx="30">
                  <c:v>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2-4B88-AD24-3EA9186D1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3913824"/>
        <c:axId val="1543916320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'Data Sorted by Nodes Expanded'!$D$3:$D$33</c:f>
              <c:numCache>
                <c:formatCode>General</c:formatCode>
                <c:ptCount val="31"/>
                <c:pt idx="0">
                  <c:v>0.1143</c:v>
                </c:pt>
                <c:pt idx="1">
                  <c:v>0.1381</c:v>
                </c:pt>
                <c:pt idx="2">
                  <c:v>0.24010000000000001</c:v>
                </c:pt>
                <c:pt idx="3">
                  <c:v>0.18870000000000001</c:v>
                </c:pt>
                <c:pt idx="4">
                  <c:v>0.21160000000000001</c:v>
                </c:pt>
                <c:pt idx="5">
                  <c:v>0.50290000000000001</c:v>
                </c:pt>
                <c:pt idx="6">
                  <c:v>0.46639999999999998</c:v>
                </c:pt>
                <c:pt idx="7">
                  <c:v>0.57850000000000001</c:v>
                </c:pt>
                <c:pt idx="8">
                  <c:v>0.62350000000000005</c:v>
                </c:pt>
                <c:pt idx="9">
                  <c:v>0.77500000000000002</c:v>
                </c:pt>
                <c:pt idx="10">
                  <c:v>0.98619999999999997</c:v>
                </c:pt>
                <c:pt idx="11">
                  <c:v>1.7937000000000001</c:v>
                </c:pt>
                <c:pt idx="12">
                  <c:v>0.87329999999999997</c:v>
                </c:pt>
                <c:pt idx="13">
                  <c:v>1.1877</c:v>
                </c:pt>
                <c:pt idx="14">
                  <c:v>1.0996999999999999</c:v>
                </c:pt>
                <c:pt idx="15">
                  <c:v>1.2622</c:v>
                </c:pt>
                <c:pt idx="16">
                  <c:v>1.3225</c:v>
                </c:pt>
                <c:pt idx="17">
                  <c:v>15.255599999999999</c:v>
                </c:pt>
                <c:pt idx="18">
                  <c:v>1.6023000000000001</c:v>
                </c:pt>
                <c:pt idx="19">
                  <c:v>1.7249000000000001</c:v>
                </c:pt>
                <c:pt idx="20">
                  <c:v>1.8435999999999999</c:v>
                </c:pt>
                <c:pt idx="21">
                  <c:v>2.1273</c:v>
                </c:pt>
                <c:pt idx="22">
                  <c:v>2.4230999999999998</c:v>
                </c:pt>
                <c:pt idx="23">
                  <c:v>2.0964999999999998</c:v>
                </c:pt>
                <c:pt idx="24">
                  <c:v>2.5857999999999999</c:v>
                </c:pt>
                <c:pt idx="25">
                  <c:v>2.2947000000000002</c:v>
                </c:pt>
                <c:pt idx="26">
                  <c:v>2.8490000000000002</c:v>
                </c:pt>
                <c:pt idx="27">
                  <c:v>3.2363</c:v>
                </c:pt>
                <c:pt idx="28">
                  <c:v>4.9794999999999998</c:v>
                </c:pt>
                <c:pt idx="29">
                  <c:v>4.9161999999999999</c:v>
                </c:pt>
                <c:pt idx="30">
                  <c:v>3.5743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2-4B88-AD24-3EA9186D1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0161008"/>
        <c:axId val="1550163920"/>
      </c:lineChart>
      <c:catAx>
        <c:axId val="1543913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3916320"/>
        <c:crosses val="autoZero"/>
        <c:auto val="1"/>
        <c:lblAlgn val="ctr"/>
        <c:lblOffset val="100"/>
        <c:noMultiLvlLbl val="0"/>
      </c:catAx>
      <c:valAx>
        <c:axId val="154391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No. of Nodes Expanded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3913824"/>
        <c:crosses val="autoZero"/>
        <c:crossBetween val="between"/>
      </c:valAx>
      <c:valAx>
        <c:axId val="15501639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Time Expended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0161008"/>
        <c:crosses val="max"/>
        <c:crossBetween val="between"/>
      </c:valAx>
      <c:catAx>
        <c:axId val="1550161008"/>
        <c:scaling>
          <c:orientation val="minMax"/>
        </c:scaling>
        <c:delete val="1"/>
        <c:axPos val="b"/>
        <c:majorTickMark val="out"/>
        <c:minorTickMark val="none"/>
        <c:tickLblPos val="nextTo"/>
        <c:crossAx val="1550163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Hamming Distance: </a:t>
            </a:r>
            <a:r>
              <a:rPr lang="de-DE"/>
              <a:t>Correlation between time</a:t>
            </a:r>
            <a:r>
              <a:rPr lang="de-DE" baseline="0"/>
              <a:t> expended and nodes expanded (Set of all 100 datapoints)</a:t>
            </a:r>
            <a:endParaRPr lang="de-DE"/>
          </a:p>
        </c:rich>
      </c:tx>
      <c:layout>
        <c:manualLayout>
          <c:xMode val="edge"/>
          <c:yMode val="edge"/>
          <c:x val="1.3915486738558185E-2"/>
          <c:y val="2.05325529885373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1507144220483205E-2"/>
          <c:y val="0.13109166087336102"/>
          <c:w val="0.83081570734605004"/>
          <c:h val="0.80458728760124809"/>
        </c:manualLayout>
      </c:layout>
      <c:lineChart>
        <c:grouping val="standard"/>
        <c:varyColors val="0"/>
        <c:ser>
          <c:idx val="0"/>
          <c:order val="0"/>
          <c:tx>
            <c:strRef>
              <c:f>'Data Sorted by Nodes Expanded'!$E$2</c:f>
              <c:strCache>
                <c:ptCount val="1"/>
                <c:pt idx="0">
                  <c:v>Nodes Expanded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 Sorted by Nodes Expanded'!$E$3:$E$102</c:f>
              <c:numCache>
                <c:formatCode>General</c:formatCode>
                <c:ptCount val="100"/>
                <c:pt idx="0">
                  <c:v>303</c:v>
                </c:pt>
                <c:pt idx="1">
                  <c:v>459</c:v>
                </c:pt>
                <c:pt idx="2">
                  <c:v>526</c:v>
                </c:pt>
                <c:pt idx="3">
                  <c:v>566</c:v>
                </c:pt>
                <c:pt idx="4">
                  <c:v>876</c:v>
                </c:pt>
                <c:pt idx="5">
                  <c:v>958</c:v>
                </c:pt>
                <c:pt idx="6">
                  <c:v>1010</c:v>
                </c:pt>
                <c:pt idx="7">
                  <c:v>1087</c:v>
                </c:pt>
                <c:pt idx="8">
                  <c:v>1120</c:v>
                </c:pt>
                <c:pt idx="9">
                  <c:v>1420</c:v>
                </c:pt>
                <c:pt idx="10">
                  <c:v>1463</c:v>
                </c:pt>
                <c:pt idx="11">
                  <c:v>1494</c:v>
                </c:pt>
                <c:pt idx="12">
                  <c:v>1796</c:v>
                </c:pt>
                <c:pt idx="13">
                  <c:v>2127</c:v>
                </c:pt>
                <c:pt idx="14">
                  <c:v>2295</c:v>
                </c:pt>
                <c:pt idx="15">
                  <c:v>2811</c:v>
                </c:pt>
                <c:pt idx="16">
                  <c:v>2856</c:v>
                </c:pt>
                <c:pt idx="17">
                  <c:v>3176</c:v>
                </c:pt>
                <c:pt idx="18">
                  <c:v>3246</c:v>
                </c:pt>
                <c:pt idx="19">
                  <c:v>3311</c:v>
                </c:pt>
                <c:pt idx="20">
                  <c:v>3421</c:v>
                </c:pt>
                <c:pt idx="21">
                  <c:v>3424</c:v>
                </c:pt>
                <c:pt idx="22">
                  <c:v>3507</c:v>
                </c:pt>
                <c:pt idx="23">
                  <c:v>3755</c:v>
                </c:pt>
                <c:pt idx="24">
                  <c:v>3886</c:v>
                </c:pt>
                <c:pt idx="25">
                  <c:v>4465</c:v>
                </c:pt>
                <c:pt idx="26">
                  <c:v>5281</c:v>
                </c:pt>
                <c:pt idx="27">
                  <c:v>5464</c:v>
                </c:pt>
                <c:pt idx="28">
                  <c:v>5536</c:v>
                </c:pt>
                <c:pt idx="29">
                  <c:v>5564</c:v>
                </c:pt>
                <c:pt idx="30">
                  <c:v>5600</c:v>
                </c:pt>
                <c:pt idx="31">
                  <c:v>5664</c:v>
                </c:pt>
                <c:pt idx="32">
                  <c:v>5776</c:v>
                </c:pt>
                <c:pt idx="33">
                  <c:v>5811</c:v>
                </c:pt>
                <c:pt idx="34">
                  <c:v>5840</c:v>
                </c:pt>
                <c:pt idx="35">
                  <c:v>5994</c:v>
                </c:pt>
                <c:pt idx="36">
                  <c:v>6037</c:v>
                </c:pt>
                <c:pt idx="37">
                  <c:v>6373</c:v>
                </c:pt>
                <c:pt idx="38">
                  <c:v>7425</c:v>
                </c:pt>
                <c:pt idx="39">
                  <c:v>7888</c:v>
                </c:pt>
                <c:pt idx="40">
                  <c:v>7923</c:v>
                </c:pt>
                <c:pt idx="41">
                  <c:v>7934</c:v>
                </c:pt>
                <c:pt idx="42">
                  <c:v>7936</c:v>
                </c:pt>
                <c:pt idx="43">
                  <c:v>7956</c:v>
                </c:pt>
                <c:pt idx="44">
                  <c:v>8063</c:v>
                </c:pt>
                <c:pt idx="45">
                  <c:v>8121</c:v>
                </c:pt>
                <c:pt idx="46">
                  <c:v>8173</c:v>
                </c:pt>
                <c:pt idx="47">
                  <c:v>8192</c:v>
                </c:pt>
                <c:pt idx="48">
                  <c:v>8352</c:v>
                </c:pt>
                <c:pt idx="49">
                  <c:v>8655</c:v>
                </c:pt>
                <c:pt idx="50">
                  <c:v>8781</c:v>
                </c:pt>
                <c:pt idx="51">
                  <c:v>8821</c:v>
                </c:pt>
                <c:pt idx="52">
                  <c:v>9500</c:v>
                </c:pt>
                <c:pt idx="53">
                  <c:v>9530</c:v>
                </c:pt>
                <c:pt idx="54">
                  <c:v>9746</c:v>
                </c:pt>
                <c:pt idx="55">
                  <c:v>12976</c:v>
                </c:pt>
                <c:pt idx="56">
                  <c:v>13058</c:v>
                </c:pt>
                <c:pt idx="57">
                  <c:v>13333</c:v>
                </c:pt>
                <c:pt idx="58">
                  <c:v>13489</c:v>
                </c:pt>
                <c:pt idx="59">
                  <c:v>13494</c:v>
                </c:pt>
                <c:pt idx="60">
                  <c:v>13581</c:v>
                </c:pt>
                <c:pt idx="61">
                  <c:v>13618</c:v>
                </c:pt>
                <c:pt idx="62">
                  <c:v>13655</c:v>
                </c:pt>
                <c:pt idx="63">
                  <c:v>14005</c:v>
                </c:pt>
                <c:pt idx="64">
                  <c:v>14248</c:v>
                </c:pt>
                <c:pt idx="65">
                  <c:v>14325</c:v>
                </c:pt>
                <c:pt idx="66">
                  <c:v>14417</c:v>
                </c:pt>
                <c:pt idx="67">
                  <c:v>14763</c:v>
                </c:pt>
                <c:pt idx="68">
                  <c:v>17935</c:v>
                </c:pt>
                <c:pt idx="69">
                  <c:v>17997</c:v>
                </c:pt>
                <c:pt idx="70">
                  <c:v>18686</c:v>
                </c:pt>
                <c:pt idx="71">
                  <c:v>18773</c:v>
                </c:pt>
                <c:pt idx="72">
                  <c:v>18816</c:v>
                </c:pt>
                <c:pt idx="73">
                  <c:v>18983</c:v>
                </c:pt>
                <c:pt idx="74">
                  <c:v>19491</c:v>
                </c:pt>
                <c:pt idx="75">
                  <c:v>23025</c:v>
                </c:pt>
                <c:pt idx="76">
                  <c:v>23695</c:v>
                </c:pt>
                <c:pt idx="77">
                  <c:v>29236</c:v>
                </c:pt>
                <c:pt idx="78">
                  <c:v>30201</c:v>
                </c:pt>
                <c:pt idx="79">
                  <c:v>30328</c:v>
                </c:pt>
                <c:pt idx="80">
                  <c:v>30540</c:v>
                </c:pt>
                <c:pt idx="81">
                  <c:v>30711</c:v>
                </c:pt>
                <c:pt idx="82">
                  <c:v>30829</c:v>
                </c:pt>
                <c:pt idx="83">
                  <c:v>31004</c:v>
                </c:pt>
                <c:pt idx="84">
                  <c:v>39798</c:v>
                </c:pt>
                <c:pt idx="85">
                  <c:v>40802</c:v>
                </c:pt>
                <c:pt idx="86">
                  <c:v>40952</c:v>
                </c:pt>
                <c:pt idx="87">
                  <c:v>46412</c:v>
                </c:pt>
                <c:pt idx="88">
                  <c:v>59903</c:v>
                </c:pt>
                <c:pt idx="89">
                  <c:v>59917</c:v>
                </c:pt>
                <c:pt idx="90">
                  <c:v>60026</c:v>
                </c:pt>
                <c:pt idx="91">
                  <c:v>60703</c:v>
                </c:pt>
                <c:pt idx="92">
                  <c:v>60828</c:v>
                </c:pt>
                <c:pt idx="93">
                  <c:v>60869</c:v>
                </c:pt>
                <c:pt idx="94">
                  <c:v>75911</c:v>
                </c:pt>
                <c:pt idx="95">
                  <c:v>76402</c:v>
                </c:pt>
                <c:pt idx="96">
                  <c:v>85572</c:v>
                </c:pt>
                <c:pt idx="97">
                  <c:v>103887</c:v>
                </c:pt>
                <c:pt idx="98">
                  <c:v>104166</c:v>
                </c:pt>
                <c:pt idx="99">
                  <c:v>104759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BC-4412-959F-515343AD5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3913824"/>
        <c:axId val="1543916320"/>
      </c:lineChart>
      <c:lineChart>
        <c:grouping val="standard"/>
        <c:varyColors val="0"/>
        <c:ser>
          <c:idx val="1"/>
          <c:order val="1"/>
          <c:tx>
            <c:strRef>
              <c:f>'Data Sorted by Nodes Expanded'!$G$2</c:f>
              <c:strCache>
                <c:ptCount val="1"/>
                <c:pt idx="0">
                  <c:v>Time Expended [s]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'Data Sorted by Nodes Expanded'!$G$3:$G$102</c:f>
              <c:numCache>
                <c:formatCode>General</c:formatCode>
                <c:ptCount val="100"/>
                <c:pt idx="0">
                  <c:v>1.5581E-3</c:v>
                </c:pt>
                <c:pt idx="1">
                  <c:v>4.9106999999999996E-3</c:v>
                </c:pt>
                <c:pt idx="2">
                  <c:v>3.4986000000000001E-3</c:v>
                </c:pt>
                <c:pt idx="3">
                  <c:v>3.9205000000000004E-3</c:v>
                </c:pt>
                <c:pt idx="4">
                  <c:v>9.4622999999999999E-3</c:v>
                </c:pt>
                <c:pt idx="5">
                  <c:v>1.3292E-2</c:v>
                </c:pt>
                <c:pt idx="6">
                  <c:v>1.31206E-2</c:v>
                </c:pt>
                <c:pt idx="7">
                  <c:v>1.3296000000000001E-2</c:v>
                </c:pt>
                <c:pt idx="8">
                  <c:v>1.62934E-2</c:v>
                </c:pt>
                <c:pt idx="9">
                  <c:v>2.7185399999999998E-2</c:v>
                </c:pt>
                <c:pt idx="10">
                  <c:v>2.7296299999999999E-2</c:v>
                </c:pt>
                <c:pt idx="11">
                  <c:v>2.5126099999999998E-2</c:v>
                </c:pt>
                <c:pt idx="12">
                  <c:v>3.9232599999999999E-2</c:v>
                </c:pt>
                <c:pt idx="13">
                  <c:v>8.4253499999999995E-2</c:v>
                </c:pt>
                <c:pt idx="14">
                  <c:v>6.1640899999999998E-2</c:v>
                </c:pt>
                <c:pt idx="15">
                  <c:v>0.12235119999999999</c:v>
                </c:pt>
                <c:pt idx="16">
                  <c:v>0.10002900000000001</c:v>
                </c:pt>
                <c:pt idx="17">
                  <c:v>0.12150710000000001</c:v>
                </c:pt>
                <c:pt idx="18">
                  <c:v>0.12401520000000001</c:v>
                </c:pt>
                <c:pt idx="19">
                  <c:v>0.1429088</c:v>
                </c:pt>
                <c:pt idx="20">
                  <c:v>0.14414560000000001</c:v>
                </c:pt>
                <c:pt idx="21">
                  <c:v>0.19950200000000001</c:v>
                </c:pt>
                <c:pt idx="22">
                  <c:v>0.13909759999999999</c:v>
                </c:pt>
                <c:pt idx="23">
                  <c:v>0.186362</c:v>
                </c:pt>
                <c:pt idx="24">
                  <c:v>0.22649710000000001</c:v>
                </c:pt>
                <c:pt idx="25">
                  <c:v>0.28480109999999997</c:v>
                </c:pt>
                <c:pt idx="26">
                  <c:v>0.41708869999999998</c:v>
                </c:pt>
                <c:pt idx="27">
                  <c:v>0.46344540000000001</c:v>
                </c:pt>
                <c:pt idx="28">
                  <c:v>1.6314058</c:v>
                </c:pt>
                <c:pt idx="29">
                  <c:v>0.56472169999999999</c:v>
                </c:pt>
                <c:pt idx="30">
                  <c:v>0.53267419999999999</c:v>
                </c:pt>
                <c:pt idx="31">
                  <c:v>0.5459851</c:v>
                </c:pt>
                <c:pt idx="32">
                  <c:v>0.57427229999999996</c:v>
                </c:pt>
                <c:pt idx="33">
                  <c:v>0.9773944</c:v>
                </c:pt>
                <c:pt idx="34">
                  <c:v>0.58687270000000002</c:v>
                </c:pt>
                <c:pt idx="35">
                  <c:v>0.58685670000000001</c:v>
                </c:pt>
                <c:pt idx="36">
                  <c:v>0.65937959999999995</c:v>
                </c:pt>
                <c:pt idx="37">
                  <c:v>0.71188739999999995</c:v>
                </c:pt>
                <c:pt idx="38">
                  <c:v>1.1350733</c:v>
                </c:pt>
                <c:pt idx="39">
                  <c:v>1.0155783</c:v>
                </c:pt>
                <c:pt idx="40">
                  <c:v>1.2209378</c:v>
                </c:pt>
                <c:pt idx="41">
                  <c:v>1.3547469999999999</c:v>
                </c:pt>
                <c:pt idx="42">
                  <c:v>1.16242</c:v>
                </c:pt>
                <c:pt idx="43">
                  <c:v>1.5573436000000001</c:v>
                </c:pt>
                <c:pt idx="44">
                  <c:v>1.3520468000000001</c:v>
                </c:pt>
                <c:pt idx="45">
                  <c:v>1.3283651000000001</c:v>
                </c:pt>
                <c:pt idx="46">
                  <c:v>1.1883788</c:v>
                </c:pt>
                <c:pt idx="47">
                  <c:v>1.3240311</c:v>
                </c:pt>
                <c:pt idx="48">
                  <c:v>1.3853804999999999</c:v>
                </c:pt>
                <c:pt idx="49">
                  <c:v>1.2714702</c:v>
                </c:pt>
                <c:pt idx="50">
                  <c:v>1.4501519</c:v>
                </c:pt>
                <c:pt idx="51">
                  <c:v>1.5661904</c:v>
                </c:pt>
                <c:pt idx="52">
                  <c:v>1.8202574</c:v>
                </c:pt>
                <c:pt idx="53">
                  <c:v>2.8313003000000001</c:v>
                </c:pt>
                <c:pt idx="54">
                  <c:v>2.7923867000000002</c:v>
                </c:pt>
                <c:pt idx="55">
                  <c:v>3.4018765000000002</c:v>
                </c:pt>
                <c:pt idx="56">
                  <c:v>4.3205628999999997</c:v>
                </c:pt>
                <c:pt idx="57">
                  <c:v>6.5924585999999996</c:v>
                </c:pt>
                <c:pt idx="58">
                  <c:v>4.8279804000000004</c:v>
                </c:pt>
                <c:pt idx="59">
                  <c:v>3.2554034000000001</c:v>
                </c:pt>
                <c:pt idx="60">
                  <c:v>6.7510810000000001</c:v>
                </c:pt>
                <c:pt idx="61">
                  <c:v>7.0630217000000002</c:v>
                </c:pt>
                <c:pt idx="62">
                  <c:v>4.3377265999999999</c:v>
                </c:pt>
                <c:pt idx="63">
                  <c:v>4.8739470000000003</c:v>
                </c:pt>
                <c:pt idx="64">
                  <c:v>9.3192763999999997</c:v>
                </c:pt>
                <c:pt idx="65">
                  <c:v>7.7305883</c:v>
                </c:pt>
                <c:pt idx="66">
                  <c:v>7.0546632000000002</c:v>
                </c:pt>
                <c:pt idx="67">
                  <c:v>8.5988466999999993</c:v>
                </c:pt>
                <c:pt idx="68">
                  <c:v>18.7728398</c:v>
                </c:pt>
                <c:pt idx="69">
                  <c:v>17.366748999999999</c:v>
                </c:pt>
                <c:pt idx="70">
                  <c:v>14.246779699999999</c:v>
                </c:pt>
                <c:pt idx="71">
                  <c:v>13.2534054</c:v>
                </c:pt>
                <c:pt idx="72">
                  <c:v>9.7612375999999994</c:v>
                </c:pt>
                <c:pt idx="73">
                  <c:v>17.9772015</c:v>
                </c:pt>
                <c:pt idx="74">
                  <c:v>20.705811300000001</c:v>
                </c:pt>
                <c:pt idx="75">
                  <c:v>23.253618299999999</c:v>
                </c:pt>
                <c:pt idx="76">
                  <c:v>33.333007299999998</c:v>
                </c:pt>
                <c:pt idx="77">
                  <c:v>25.6073412</c:v>
                </c:pt>
                <c:pt idx="78">
                  <c:v>46.567366100000001</c:v>
                </c:pt>
                <c:pt idx="79">
                  <c:v>52.157858099999999</c:v>
                </c:pt>
                <c:pt idx="80">
                  <c:v>62.894626600000002</c:v>
                </c:pt>
                <c:pt idx="81">
                  <c:v>35.980132900000001</c:v>
                </c:pt>
                <c:pt idx="82">
                  <c:v>49.322520799999999</c:v>
                </c:pt>
                <c:pt idx="83">
                  <c:v>47.443530000000003</c:v>
                </c:pt>
                <c:pt idx="84">
                  <c:v>77.204417000000007</c:v>
                </c:pt>
                <c:pt idx="85">
                  <c:v>102.8518297</c:v>
                </c:pt>
                <c:pt idx="86">
                  <c:v>116.87943319999999</c:v>
                </c:pt>
                <c:pt idx="87">
                  <c:v>120.5075326</c:v>
                </c:pt>
                <c:pt idx="88">
                  <c:v>204.1072829</c:v>
                </c:pt>
                <c:pt idx="89">
                  <c:v>194.4106841</c:v>
                </c:pt>
                <c:pt idx="90">
                  <c:v>174.3580566</c:v>
                </c:pt>
                <c:pt idx="91">
                  <c:v>254.21413179999999</c:v>
                </c:pt>
                <c:pt idx="92">
                  <c:v>229.23432980000001</c:v>
                </c:pt>
                <c:pt idx="93">
                  <c:v>184.75152890000001</c:v>
                </c:pt>
                <c:pt idx="94">
                  <c:v>354.48006229999999</c:v>
                </c:pt>
                <c:pt idx="95">
                  <c:v>301.82238849999999</c:v>
                </c:pt>
                <c:pt idx="96">
                  <c:v>381.16178020000001</c:v>
                </c:pt>
                <c:pt idx="97">
                  <c:v>608.46041330000003</c:v>
                </c:pt>
                <c:pt idx="98">
                  <c:v>608.74684830000001</c:v>
                </c:pt>
                <c:pt idx="99">
                  <c:v>604.76962930000002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BC-4412-959F-515343AD5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0161008"/>
        <c:axId val="1550163920"/>
      </c:lineChart>
      <c:catAx>
        <c:axId val="1543913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3916320"/>
        <c:crosses val="autoZero"/>
        <c:auto val="1"/>
        <c:lblAlgn val="ctr"/>
        <c:lblOffset val="100"/>
        <c:noMultiLvlLbl val="0"/>
      </c:catAx>
      <c:valAx>
        <c:axId val="154391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No. of Nodes Expanded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3913824"/>
        <c:crosses val="autoZero"/>
        <c:crossBetween val="between"/>
      </c:valAx>
      <c:valAx>
        <c:axId val="15501639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Time Expended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0161008"/>
        <c:crosses val="max"/>
        <c:crossBetween val="between"/>
      </c:valAx>
      <c:catAx>
        <c:axId val="1550161008"/>
        <c:scaling>
          <c:orientation val="minMax"/>
        </c:scaling>
        <c:delete val="1"/>
        <c:axPos val="b"/>
        <c:majorTickMark val="out"/>
        <c:minorTickMark val="none"/>
        <c:tickLblPos val="nextTo"/>
        <c:crossAx val="1550163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Hamming Distance: Correlation between time</a:t>
            </a:r>
            <a:r>
              <a:rPr lang="de-DE" baseline="0"/>
              <a:t> expended and nodes expanded (Set of the first 30 datapoints)</a:t>
            </a:r>
            <a:endParaRPr lang="de-DE"/>
          </a:p>
        </c:rich>
      </c:tx>
      <c:layout>
        <c:manualLayout>
          <c:xMode val="edge"/>
          <c:yMode val="edge"/>
          <c:x val="1.3915486738558185E-2"/>
          <c:y val="2.05325529885373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1507144220483205E-2"/>
          <c:y val="0.13109166087336102"/>
          <c:w val="0.83081570734605004"/>
          <c:h val="0.8045872876012480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 Sorted by Nodes Expanded'!$E$3:$E$33</c:f>
              <c:numCache>
                <c:formatCode>General</c:formatCode>
                <c:ptCount val="31"/>
                <c:pt idx="0">
                  <c:v>303</c:v>
                </c:pt>
                <c:pt idx="1">
                  <c:v>459</c:v>
                </c:pt>
                <c:pt idx="2">
                  <c:v>526</c:v>
                </c:pt>
                <c:pt idx="3">
                  <c:v>566</c:v>
                </c:pt>
                <c:pt idx="4">
                  <c:v>876</c:v>
                </c:pt>
                <c:pt idx="5">
                  <c:v>958</c:v>
                </c:pt>
                <c:pt idx="6">
                  <c:v>1010</c:v>
                </c:pt>
                <c:pt idx="7">
                  <c:v>1087</c:v>
                </c:pt>
                <c:pt idx="8">
                  <c:v>1120</c:v>
                </c:pt>
                <c:pt idx="9">
                  <c:v>1420</c:v>
                </c:pt>
                <c:pt idx="10">
                  <c:v>1463</c:v>
                </c:pt>
                <c:pt idx="11">
                  <c:v>1494</c:v>
                </c:pt>
                <c:pt idx="12">
                  <c:v>1796</c:v>
                </c:pt>
                <c:pt idx="13">
                  <c:v>2127</c:v>
                </c:pt>
                <c:pt idx="14">
                  <c:v>2295</c:v>
                </c:pt>
                <c:pt idx="15">
                  <c:v>2811</c:v>
                </c:pt>
                <c:pt idx="16">
                  <c:v>2856</c:v>
                </c:pt>
                <c:pt idx="17">
                  <c:v>3176</c:v>
                </c:pt>
                <c:pt idx="18">
                  <c:v>3246</c:v>
                </c:pt>
                <c:pt idx="19">
                  <c:v>3311</c:v>
                </c:pt>
                <c:pt idx="20">
                  <c:v>3421</c:v>
                </c:pt>
                <c:pt idx="21">
                  <c:v>3424</c:v>
                </c:pt>
                <c:pt idx="22">
                  <c:v>3507</c:v>
                </c:pt>
                <c:pt idx="23">
                  <c:v>3755</c:v>
                </c:pt>
                <c:pt idx="24">
                  <c:v>3886</c:v>
                </c:pt>
                <c:pt idx="25">
                  <c:v>4465</c:v>
                </c:pt>
                <c:pt idx="26">
                  <c:v>5281</c:v>
                </c:pt>
                <c:pt idx="27">
                  <c:v>5464</c:v>
                </c:pt>
                <c:pt idx="28">
                  <c:v>5536</c:v>
                </c:pt>
                <c:pt idx="29">
                  <c:v>5564</c:v>
                </c:pt>
                <c:pt idx="30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8-4052-932F-F67BA73C1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3913824"/>
        <c:axId val="1543916320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'Data Sorted by Nodes Expanded'!$G$3:$G$33</c:f>
              <c:numCache>
                <c:formatCode>General</c:formatCode>
                <c:ptCount val="31"/>
                <c:pt idx="0">
                  <c:v>1.5581E-3</c:v>
                </c:pt>
                <c:pt idx="1">
                  <c:v>4.9106999999999996E-3</c:v>
                </c:pt>
                <c:pt idx="2">
                  <c:v>3.4986000000000001E-3</c:v>
                </c:pt>
                <c:pt idx="3">
                  <c:v>3.9205000000000004E-3</c:v>
                </c:pt>
                <c:pt idx="4">
                  <c:v>9.4622999999999999E-3</c:v>
                </c:pt>
                <c:pt idx="5">
                  <c:v>1.3292E-2</c:v>
                </c:pt>
                <c:pt idx="6">
                  <c:v>1.31206E-2</c:v>
                </c:pt>
                <c:pt idx="7">
                  <c:v>1.3296000000000001E-2</c:v>
                </c:pt>
                <c:pt idx="8">
                  <c:v>1.62934E-2</c:v>
                </c:pt>
                <c:pt idx="9">
                  <c:v>2.7185399999999998E-2</c:v>
                </c:pt>
                <c:pt idx="10">
                  <c:v>2.7296299999999999E-2</c:v>
                </c:pt>
                <c:pt idx="11">
                  <c:v>2.5126099999999998E-2</c:v>
                </c:pt>
                <c:pt idx="12">
                  <c:v>3.9232599999999999E-2</c:v>
                </c:pt>
                <c:pt idx="13">
                  <c:v>8.4253499999999995E-2</c:v>
                </c:pt>
                <c:pt idx="14">
                  <c:v>6.1640899999999998E-2</c:v>
                </c:pt>
                <c:pt idx="15">
                  <c:v>0.12235119999999999</c:v>
                </c:pt>
                <c:pt idx="16">
                  <c:v>0.10002900000000001</c:v>
                </c:pt>
                <c:pt idx="17">
                  <c:v>0.12150710000000001</c:v>
                </c:pt>
                <c:pt idx="18">
                  <c:v>0.12401520000000001</c:v>
                </c:pt>
                <c:pt idx="19">
                  <c:v>0.1429088</c:v>
                </c:pt>
                <c:pt idx="20">
                  <c:v>0.14414560000000001</c:v>
                </c:pt>
                <c:pt idx="21">
                  <c:v>0.19950200000000001</c:v>
                </c:pt>
                <c:pt idx="22">
                  <c:v>0.13909759999999999</c:v>
                </c:pt>
                <c:pt idx="23">
                  <c:v>0.186362</c:v>
                </c:pt>
                <c:pt idx="24">
                  <c:v>0.22649710000000001</c:v>
                </c:pt>
                <c:pt idx="25">
                  <c:v>0.28480109999999997</c:v>
                </c:pt>
                <c:pt idx="26">
                  <c:v>0.41708869999999998</c:v>
                </c:pt>
                <c:pt idx="27">
                  <c:v>0.46344540000000001</c:v>
                </c:pt>
                <c:pt idx="28">
                  <c:v>1.6314058</c:v>
                </c:pt>
                <c:pt idx="29">
                  <c:v>0.56472169999999999</c:v>
                </c:pt>
                <c:pt idx="30">
                  <c:v>0.53267419999999999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E8-4052-932F-F67BA73C1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0163088"/>
        <c:axId val="1550162672"/>
      </c:lineChart>
      <c:catAx>
        <c:axId val="1543913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3916320"/>
        <c:crosses val="autoZero"/>
        <c:auto val="1"/>
        <c:lblAlgn val="ctr"/>
        <c:lblOffset val="100"/>
        <c:noMultiLvlLbl val="0"/>
      </c:catAx>
      <c:valAx>
        <c:axId val="154391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No. of Nodes Expanded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3913824"/>
        <c:crosses val="autoZero"/>
        <c:crossBetween val="between"/>
      </c:valAx>
      <c:valAx>
        <c:axId val="15501626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Time</a:t>
                </a:r>
                <a:r>
                  <a:rPr lang="de-DE" sz="1050" baseline="0"/>
                  <a:t> Expended [s]</a:t>
                </a:r>
                <a:endParaRPr lang="de-DE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0163088"/>
        <c:crosses val="max"/>
        <c:crossBetween val="between"/>
      </c:valAx>
      <c:catAx>
        <c:axId val="1550163088"/>
        <c:scaling>
          <c:orientation val="minMax"/>
        </c:scaling>
        <c:delete val="1"/>
        <c:axPos val="b"/>
        <c:majorTickMark val="out"/>
        <c:minorTickMark val="none"/>
        <c:tickLblPos val="nextTo"/>
        <c:crossAx val="15501626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44527</xdr:colOff>
      <xdr:row>25</xdr:row>
      <xdr:rowOff>154846</xdr:rowOff>
    </xdr:from>
    <xdr:to>
      <xdr:col>13</xdr:col>
      <xdr:colOff>755178</xdr:colOff>
      <xdr:row>49</xdr:row>
      <xdr:rowOff>92936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D201603-7B66-4F11-97FA-6A45B1D75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44824</xdr:colOff>
      <xdr:row>1</xdr:row>
      <xdr:rowOff>119063</xdr:rowOff>
    </xdr:from>
    <xdr:to>
      <xdr:col>13</xdr:col>
      <xdr:colOff>755475</xdr:colOff>
      <xdr:row>25</xdr:row>
      <xdr:rowOff>57153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D332FC8-F6CE-46EB-8CB6-77CE2400A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44824</xdr:colOff>
      <xdr:row>76</xdr:row>
      <xdr:rowOff>35783</xdr:rowOff>
    </xdr:from>
    <xdr:to>
      <xdr:col>13</xdr:col>
      <xdr:colOff>755475</xdr:colOff>
      <xdr:row>99</xdr:row>
      <xdr:rowOff>164373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441104A0-E1A3-4787-9C49-6551420A2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45121</xdr:colOff>
      <xdr:row>52</xdr:row>
      <xdr:rowOff>0</xdr:rowOff>
    </xdr:from>
    <xdr:to>
      <xdr:col>13</xdr:col>
      <xdr:colOff>755772</xdr:colOff>
      <xdr:row>75</xdr:row>
      <xdr:rowOff>128590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42375F0-55B5-49B1-8029-DDB055B4B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8C3E0A78-2A17-41AB-BB8B-2AEB6F47A9F9}" autoFormatId="16" applyNumberFormats="0" applyBorderFormats="0" applyFontFormats="0" applyPatternFormats="0" applyAlignmentFormats="0" applyWidthHeightFormats="0">
  <queryTableRefresh nextId="4">
    <queryTableFields count="3">
      <queryTableField id="1" name="Initial Node" tableColumnId="1"/>
      <queryTableField id="2" name="Nodes Expanded" tableColumnId="2"/>
      <queryTableField id="3" name="Time Expende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2031E3B2-A44C-4839-BB37-CC2960D9A6E5}" autoFormatId="16" applyNumberFormats="0" applyBorderFormats="0" applyFontFormats="0" applyPatternFormats="0" applyAlignmentFormats="0" applyWidthHeightFormats="0">
  <queryTableRefresh nextId="3">
    <queryTableFields count="2">
      <queryTableField id="1" name="Column10" tableColumnId="1"/>
      <queryTableField id="2" name="Column1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6274A111-08C8-4591-8A54-89F432BE7EA2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Initial Node" tableColumnId="1"/>
      <queryTableField id="2" name="Nodes Expanded" tableColumnId="2"/>
      <queryTableField id="3" name="Time Expended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A0527E27-8DB7-4CD4-9A35-B5FC88EC318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0" tableColumnId="1"/>
      <queryTableField id="2" name="Column11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8B61B-D8F8-4237-80E9-A7190140686A}" name="manhattan" displayName="manhattan" ref="A2:C102" tableType="queryTable" totalsRowShown="0">
  <autoFilter ref="A2:C102" xr:uid="{A678B61B-D8F8-4237-80E9-A7190140686A}"/>
  <tableColumns count="3">
    <tableColumn id="1" xr3:uid="{3F509F8D-22E3-4ED1-ADEE-3F61AA9FBEA6}" uniqueName="1" name="Initial Node" queryTableFieldId="1" dataDxfId="3"/>
    <tableColumn id="2" xr3:uid="{AB95B50D-AAB5-4D32-8C8E-11E7ABE0AA9B}" uniqueName="2" name="Nodes Expanded" queryTableFieldId="2"/>
    <tableColumn id="3" xr3:uid="{10A6F108-0533-43A0-8EA8-7E99C11DDB9B}" uniqueName="3" name="Time Expended [n]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0A4504-57CC-45DC-AD0B-8D05ED2E87C0}" name="hamming4" displayName="hamming4" ref="D2:E102" tableType="queryTable" totalsRowShown="0">
  <autoFilter ref="D2:E102" xr:uid="{5D0A4504-57CC-45DC-AD0B-8D05ED2E87C0}"/>
  <tableColumns count="2">
    <tableColumn id="1" xr3:uid="{F50FBCAA-6B35-44CD-BB1C-712454926A28}" uniqueName="1" name="Nodes Expanded" queryTableFieldId="1"/>
    <tableColumn id="2" xr3:uid="{87B817B2-4BAF-4B5C-89D5-6D5C79C2E841}" uniqueName="2" name="Time Expended [n]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C89569-ADB1-43BE-9240-95FEA4541B53}" name="manhattan3" displayName="manhattan3" ref="A2:D102" tableType="queryTable" totalsRowShown="0">
  <autoFilter ref="A2:D102" xr:uid="{41C89569-ADB1-43BE-9240-95FEA4541B53}"/>
  <sortState xmlns:xlrd2="http://schemas.microsoft.com/office/spreadsheetml/2017/richdata2" ref="A3:C102">
    <sortCondition ref="B2:B102"/>
  </sortState>
  <tableColumns count="4">
    <tableColumn id="1" xr3:uid="{20EC49C7-EF27-4015-BA2C-22D734564BE2}" uniqueName="1" name="Initial Node" queryTableFieldId="1" dataDxfId="2"/>
    <tableColumn id="2" xr3:uid="{29913078-D8D4-4FEF-9490-569EE4FDDE32}" uniqueName="2" name="Nodes Expanded" queryTableFieldId="2"/>
    <tableColumn id="3" xr3:uid="{DC1F9194-BA06-480A-8C05-172A4A6CCF14}" uniqueName="3" name="Time Expended [ns]" queryTableFieldId="3"/>
    <tableColumn id="4" xr3:uid="{E4CF4C15-6971-4895-ACE4-90C10833B527}" uniqueName="4" name="Time Expended [ms]" queryTableFieldId="4" dataDxfId="1">
      <calculatedColumnFormula>manhattan3[[#This Row],[Time Expended '[ns']]]/1000000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F14FB-445D-4879-8354-20A51BAEF1C4}" name="hamming45" displayName="hamming45" ref="E2:G102" tableType="queryTable" totalsRowShown="0">
  <autoFilter ref="E2:G102" xr:uid="{4B7F14FB-445D-4879-8354-20A51BAEF1C4}"/>
  <sortState xmlns:xlrd2="http://schemas.microsoft.com/office/spreadsheetml/2017/richdata2" ref="E3:F102">
    <sortCondition ref="E2:E102"/>
  </sortState>
  <tableColumns count="3">
    <tableColumn id="1" xr3:uid="{90E2C261-3234-465A-A2F0-13E50E46EED7}" uniqueName="1" name="Nodes Expanded" queryTableFieldId="1"/>
    <tableColumn id="2" xr3:uid="{2D1C2518-7E96-40BB-A8DC-E2CFB18C0EB7}" uniqueName="2" name="Time Expended [m]" queryTableFieldId="2"/>
    <tableColumn id="3" xr3:uid="{B896BBEB-5A29-478F-A8CE-8151782E6934}" uniqueName="3" name="Time Expended [s]" queryTableFieldId="3" dataDxfId="0">
      <calculatedColumnFormula>hamming45[[#This Row],[Time Expended '[m']]]/1000000000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7B4C-97A1-41B7-944A-389A5545A8D4}">
  <dimension ref="A2:J19"/>
  <sheetViews>
    <sheetView tabSelected="1" zoomScaleNormal="100" workbookViewId="0">
      <selection activeCell="F19" sqref="F19"/>
    </sheetView>
  </sheetViews>
  <sheetFormatPr baseColWidth="10" defaultRowHeight="15" x14ac:dyDescent="0.25"/>
  <cols>
    <col min="1" max="1" width="35.5703125" customWidth="1"/>
    <col min="2" max="2" width="12.7109375" customWidth="1"/>
    <col min="3" max="3" width="9.85546875" customWidth="1"/>
    <col min="4" max="4" width="15.85546875" customWidth="1"/>
    <col min="6" max="6" width="15.7109375" customWidth="1"/>
    <col min="7" max="7" width="19.140625" bestFit="1" customWidth="1"/>
    <col min="8" max="8" width="19.42578125" bestFit="1" customWidth="1"/>
    <col min="9" max="9" width="19.140625" bestFit="1" customWidth="1"/>
    <col min="10" max="11" width="19.42578125" bestFit="1" customWidth="1"/>
  </cols>
  <sheetData>
    <row r="2" spans="1:10" ht="15.75" thickBot="1" x14ac:dyDescent="0.3">
      <c r="F2" s="3" t="s">
        <v>122</v>
      </c>
    </row>
    <row r="3" spans="1:10" x14ac:dyDescent="0.25">
      <c r="A3" s="22" t="s">
        <v>123</v>
      </c>
      <c r="B3" s="18" t="s">
        <v>102</v>
      </c>
      <c r="C3" s="18" t="s">
        <v>103</v>
      </c>
      <c r="D3" s="19"/>
      <c r="F3" s="16" t="s">
        <v>117</v>
      </c>
      <c r="G3" s="28" t="s">
        <v>102</v>
      </c>
      <c r="H3" s="30"/>
      <c r="I3" s="28" t="s">
        <v>103</v>
      </c>
      <c r="J3" s="29"/>
    </row>
    <row r="4" spans="1:10" x14ac:dyDescent="0.25">
      <c r="A4" s="23" t="s">
        <v>104</v>
      </c>
      <c r="B4" s="5">
        <f>MEDIAN(manhattan[Nodes Expanded])</f>
        <v>820</v>
      </c>
      <c r="C4" s="5">
        <f>MEDIAN(hamming4[Nodes Expanded])</f>
        <v>8718</v>
      </c>
      <c r="D4" s="11" t="s">
        <v>107</v>
      </c>
      <c r="F4" s="8" t="s">
        <v>0</v>
      </c>
      <c r="G4" s="7" t="s">
        <v>115</v>
      </c>
      <c r="H4" s="6" t="s">
        <v>116</v>
      </c>
      <c r="I4" s="7" t="s">
        <v>115</v>
      </c>
      <c r="J4" s="9" t="s">
        <v>116</v>
      </c>
    </row>
    <row r="5" spans="1:10" ht="15.75" thickBot="1" x14ac:dyDescent="0.3">
      <c r="A5" s="24" t="s">
        <v>105</v>
      </c>
      <c r="B5" s="14">
        <f>MEDIAN(manhattan[Time Expended '[n']])/1000000</f>
        <v>10.27535</v>
      </c>
      <c r="C5" s="14">
        <f>MEDIAN(hamming4[Time Expended '[n']])/1000000</f>
        <v>1561.7670000000001</v>
      </c>
      <c r="D5" s="15" t="s">
        <v>106</v>
      </c>
      <c r="F5" s="25" t="s">
        <v>118</v>
      </c>
      <c r="G5" s="26"/>
      <c r="H5" s="26"/>
      <c r="I5" s="26"/>
      <c r="J5" s="27"/>
    </row>
    <row r="6" spans="1:10" x14ac:dyDescent="0.25">
      <c r="F6" s="10" t="str">
        <f>D10</f>
        <v>[[014][857][362]]</v>
      </c>
      <c r="G6" s="4">
        <f>INDEX(manhattan[Nodes Expanded],MATCH(F6, manhattan[Initial Node], 0), 1)</f>
        <v>61</v>
      </c>
      <c r="H6" s="5">
        <f>INDEX(manhattan[Time Expended '[n']],MATCH(F6, manhattan[Initial Node], 0), 1) /1000000</f>
        <v>0.1143</v>
      </c>
      <c r="I6" s="4">
        <f>INDEX(hamming4[Nodes Expanded],MATCH(F6, manhattan[Initial Node], 0), 1)</f>
        <v>526</v>
      </c>
      <c r="J6" s="11">
        <f>INDEX(hamming4[Time Expended '[n']],MATCH(F6, manhattan[Initial Node], 0), 1) /1000000</f>
        <v>3.4986000000000002</v>
      </c>
    </row>
    <row r="7" spans="1:10" x14ac:dyDescent="0.25">
      <c r="A7" s="17" t="s">
        <v>114</v>
      </c>
      <c r="F7" s="10" t="str">
        <f>D16</f>
        <v>[[452][318][670]]</v>
      </c>
      <c r="G7" s="4">
        <f>INDEX(manhattan[Nodes Expanded],MATCH(F7, manhattan[Initial Node], 0), 1)</f>
        <v>130</v>
      </c>
      <c r="H7" s="5">
        <f>INDEX(manhattan[Time Expended '[n']],MATCH(F7, manhattan[Initial Node], 0), 1) /1000000</f>
        <v>0.50290000000000001</v>
      </c>
      <c r="I7" s="4">
        <f>INDEX(hamming4[Nodes Expanded],MATCH(F7, manhattan[Initial Node], 0), 1)</f>
        <v>303</v>
      </c>
      <c r="J7" s="11">
        <f>INDEX(hamming4[Time Expended '[n']],MATCH(F7, manhattan[Initial Node], 0), 1) /1000000</f>
        <v>1.5581</v>
      </c>
    </row>
    <row r="8" spans="1:10" ht="15.75" thickBot="1" x14ac:dyDescent="0.3">
      <c r="A8" s="3"/>
      <c r="F8" s="25" t="s">
        <v>119</v>
      </c>
      <c r="G8" s="26"/>
      <c r="H8" s="26"/>
      <c r="I8" s="26"/>
      <c r="J8" s="27"/>
    </row>
    <row r="9" spans="1:10" x14ac:dyDescent="0.25">
      <c r="A9" s="22" t="s">
        <v>102</v>
      </c>
      <c r="B9" s="18" t="s">
        <v>112</v>
      </c>
      <c r="C9" s="18" t="s">
        <v>113</v>
      </c>
      <c r="D9" s="19" t="s">
        <v>0</v>
      </c>
      <c r="F9" s="10" t="str">
        <f>D12</f>
        <v>[[678][431][205]]</v>
      </c>
      <c r="G9" s="4">
        <f>INDEX(manhattan[Nodes Expanded],MATCH(F9, manhattan[Initial Node], 0), 1)</f>
        <v>16702</v>
      </c>
      <c r="H9" s="5">
        <f>INDEX(manhattan[Time Expended '[n']],MATCH(F9, manhattan[Initial Node], 0), 1) /1000000</f>
        <v>14162.4105</v>
      </c>
      <c r="I9" s="4">
        <f>INDEX(hamming4[Nodes Expanded],MATCH(F9, manhattan[Initial Node], 0), 1)</f>
        <v>103887</v>
      </c>
      <c r="J9" s="11">
        <f>INDEX(hamming4[Time Expended '[n']],MATCH(F9, manhattan[Initial Node], 0), 1) /1000000</f>
        <v>608460.41330000001</v>
      </c>
    </row>
    <row r="10" spans="1:10" ht="15.75" thickBot="1" x14ac:dyDescent="0.3">
      <c r="A10" s="20" t="s">
        <v>110</v>
      </c>
      <c r="B10" s="5">
        <f>MIN(manhattan[Nodes Expanded])</f>
        <v>61</v>
      </c>
      <c r="C10" s="5" t="s">
        <v>107</v>
      </c>
      <c r="D10" s="11" t="str" cm="1">
        <f t="array" ref="D10">INDEX(manhattan[Initial Node],MATCH(Evaluations!B10, manhattan[Nodes Expanded],0), 0)</f>
        <v>[[014][857][362]]</v>
      </c>
      <c r="F10" s="12" t="str">
        <f>D18</f>
        <v>[[546][027][831]]</v>
      </c>
      <c r="G10" s="13">
        <f>INDEX(manhattan[Nodes Expanded],MATCH(F10, manhattan[Initial Node], 0), 1)</f>
        <v>12658</v>
      </c>
      <c r="H10" s="14">
        <f>INDEX(manhattan[Time Expended '[n']],MATCH(F10, manhattan[Initial Node], 0), 1) /1000000</f>
        <v>5639.1211000000003</v>
      </c>
      <c r="I10" s="13">
        <f>INDEX(hamming4[Nodes Expanded],MATCH(F10, manhattan[Initial Node], 0), 1)</f>
        <v>104759</v>
      </c>
      <c r="J10" s="15">
        <f>INDEX(hamming4[Time Expended '[n']],MATCH(F10, manhattan[Initial Node], 0), 1) /1000000</f>
        <v>604769.62930000003</v>
      </c>
    </row>
    <row r="11" spans="1:10" x14ac:dyDescent="0.25">
      <c r="A11" s="20" t="s">
        <v>108</v>
      </c>
      <c r="B11" s="5">
        <f>MIN(manhattan[Time Expended '[n']])/1000000</f>
        <v>0.1143</v>
      </c>
      <c r="C11" s="5" t="s">
        <v>106</v>
      </c>
      <c r="D11" s="11" t="str" cm="1">
        <f t="array" ref="D11">INDEX(manhattan[Initial Node],MATCH(Evaluations!B11*1000000, manhattan[Time Expended '[n']],0), 0)</f>
        <v>[[014][857][362]]</v>
      </c>
      <c r="F11" s="25" t="s">
        <v>120</v>
      </c>
      <c r="G11" s="26"/>
      <c r="H11" s="26"/>
      <c r="I11" s="26"/>
      <c r="J11" s="27"/>
    </row>
    <row r="12" spans="1:10" x14ac:dyDescent="0.25">
      <c r="A12" s="20" t="s">
        <v>109</v>
      </c>
      <c r="B12" s="5">
        <f>MAX(manhattan[Nodes Expanded])</f>
        <v>16702</v>
      </c>
      <c r="C12" s="5" t="s">
        <v>107</v>
      </c>
      <c r="D12" s="11" t="str" cm="1">
        <f t="array" ref="D12">INDEX(manhattan[Initial Node],MATCH(Evaluations!B12, manhattan[Nodes Expanded],0), 0)</f>
        <v>[[678][431][205]]</v>
      </c>
      <c r="F12" s="10" t="str">
        <f>D11</f>
        <v>[[014][857][362]]</v>
      </c>
      <c r="G12" s="4">
        <f>INDEX(manhattan[Nodes Expanded],MATCH(F12, manhattan[Initial Node], 0), 1)</f>
        <v>61</v>
      </c>
      <c r="H12" s="5">
        <f>INDEX(manhattan[Time Expended '[n']],MATCH(F12, manhattan[Initial Node], 0), 1) /1000000</f>
        <v>0.1143</v>
      </c>
      <c r="I12" s="4">
        <f>INDEX(hamming4[Nodes Expanded],MATCH(F12, manhattan[Initial Node], 0), 1)</f>
        <v>526</v>
      </c>
      <c r="J12" s="11">
        <f>INDEX(hamming4[Time Expended '[n']],MATCH(F12, manhattan[Initial Node], 0), 1) /1000000</f>
        <v>3.4986000000000002</v>
      </c>
    </row>
    <row r="13" spans="1:10" ht="15.75" thickBot="1" x14ac:dyDescent="0.3">
      <c r="A13" s="21" t="s">
        <v>111</v>
      </c>
      <c r="B13" s="14">
        <f>MAX(manhattan[Time Expended '[n']])/1000000</f>
        <v>14162.4105</v>
      </c>
      <c r="C13" s="14" t="s">
        <v>106</v>
      </c>
      <c r="D13" s="15" t="str" cm="1">
        <f t="array" ref="D13">INDEX(manhattan[Initial Node],MATCH(Evaluations!B13*1000000, manhattan[Time Expended '[n']],0), 0)</f>
        <v>[[678][431][205]]</v>
      </c>
      <c r="F13" s="10" t="str">
        <f>D17</f>
        <v>[[452][318][670]]</v>
      </c>
      <c r="G13" s="4">
        <f>INDEX(manhattan[Nodes Expanded],MATCH(F13, manhattan[Initial Node], 0), 1)</f>
        <v>130</v>
      </c>
      <c r="H13" s="5">
        <f>INDEX(manhattan[Time Expended '[n']],MATCH(F13, manhattan[Initial Node], 0), 1) /1000000</f>
        <v>0.50290000000000001</v>
      </c>
      <c r="I13" s="4">
        <f>INDEX(hamming4[Nodes Expanded],MATCH(F13, manhattan[Initial Node], 0), 1)</f>
        <v>303</v>
      </c>
      <c r="J13" s="11">
        <f>INDEX(hamming4[Time Expended '[n']],MATCH(F13, manhattan[Initial Node], 0), 1) /1000000</f>
        <v>1.5581</v>
      </c>
    </row>
    <row r="14" spans="1:10" ht="15.75" thickBot="1" x14ac:dyDescent="0.3">
      <c r="A14" s="2"/>
      <c r="F14" s="25" t="s">
        <v>121</v>
      </c>
      <c r="G14" s="26"/>
      <c r="H14" s="26"/>
      <c r="I14" s="26"/>
      <c r="J14" s="27"/>
    </row>
    <row r="15" spans="1:10" x14ac:dyDescent="0.25">
      <c r="A15" s="22" t="s">
        <v>103</v>
      </c>
      <c r="B15" s="18" t="s">
        <v>112</v>
      </c>
      <c r="C15" s="18" t="s">
        <v>113</v>
      </c>
      <c r="D15" s="19" t="s">
        <v>0</v>
      </c>
      <c r="F15" s="10" t="str">
        <f>D13</f>
        <v>[[678][431][205]]</v>
      </c>
      <c r="G15" s="4">
        <f>INDEX(manhattan[Nodes Expanded],MATCH(F15, manhattan[Initial Node], 0), 1)</f>
        <v>16702</v>
      </c>
      <c r="H15" s="5">
        <f>INDEX(manhattan[Time Expended '[n']],MATCH(F15, manhattan[Initial Node], 0), 1) /1000000</f>
        <v>14162.4105</v>
      </c>
      <c r="I15" s="4">
        <f>INDEX(hamming4[Nodes Expanded],MATCH(F15, manhattan[Initial Node], 0), 1)</f>
        <v>103887</v>
      </c>
      <c r="J15" s="11">
        <f>INDEX(hamming4[Time Expended '[n']],MATCH(F15, manhattan[Initial Node], 0), 1) /1000000</f>
        <v>608460.41330000001</v>
      </c>
    </row>
    <row r="16" spans="1:10" ht="15.75" thickBot="1" x14ac:dyDescent="0.3">
      <c r="A16" s="20" t="s">
        <v>110</v>
      </c>
      <c r="B16" s="5">
        <f>MIN(hamming4[Nodes Expanded])</f>
        <v>303</v>
      </c>
      <c r="C16" s="5" t="s">
        <v>107</v>
      </c>
      <c r="D16" s="11" t="str" cm="1">
        <f t="array" ref="D16">INDEX(manhattan[Initial Node],MATCH(Evaluations!B16, hamming4[Nodes Expanded],0), 0)</f>
        <v>[[452][318][670]]</v>
      </c>
      <c r="F16" s="12" t="str">
        <f>D19</f>
        <v>[[703][186][254]]</v>
      </c>
      <c r="G16" s="13">
        <f>INDEX(manhattan[Nodes Expanded],MATCH(F16, manhattan[Initial Node], 0), 1)</f>
        <v>10093</v>
      </c>
      <c r="H16" s="14">
        <f>INDEX(manhattan[Time Expended '[n']],MATCH(F16, manhattan[Initial Node], 0), 1) /1000000</f>
        <v>2358.3272000000002</v>
      </c>
      <c r="I16" s="13">
        <f>INDEX(hamming4[Nodes Expanded],MATCH(F16, manhattan[Initial Node], 0), 1)</f>
        <v>104166</v>
      </c>
      <c r="J16" s="15">
        <f>INDEX(hamming4[Time Expended '[n']],MATCH(F16, manhattan[Initial Node], 0), 1) /1000000</f>
        <v>608746.84829999995</v>
      </c>
    </row>
    <row r="17" spans="1:4" x14ac:dyDescent="0.25">
      <c r="A17" s="20" t="s">
        <v>108</v>
      </c>
      <c r="B17" s="5">
        <f>MIN(hamming4[Time Expended '[n']])/1000000</f>
        <v>1.5581</v>
      </c>
      <c r="C17" s="5" t="s">
        <v>106</v>
      </c>
      <c r="D17" s="11" t="str" cm="1">
        <f t="array" ref="D17">INDEX(manhattan[Initial Node],MATCH(Evaluations!B17*1000000, hamming4[Time Expended '[n']],0), 0)</f>
        <v>[[452][318][670]]</v>
      </c>
    </row>
    <row r="18" spans="1:4" x14ac:dyDescent="0.25">
      <c r="A18" s="20" t="s">
        <v>109</v>
      </c>
      <c r="B18" s="5">
        <f>MAX(hamming4[Nodes Expanded])</f>
        <v>104759</v>
      </c>
      <c r="C18" s="5" t="s">
        <v>107</v>
      </c>
      <c r="D18" s="11" t="str" cm="1">
        <f t="array" ref="D18">INDEX(manhattan[Initial Node],MATCH(Evaluations!B18, hamming4[Nodes Expanded],0), 0)</f>
        <v>[[546][027][831]]</v>
      </c>
    </row>
    <row r="19" spans="1:4" ht="15.75" thickBot="1" x14ac:dyDescent="0.3">
      <c r="A19" s="21" t="s">
        <v>111</v>
      </c>
      <c r="B19" s="14">
        <f>MAX(hamming4[Time Expended '[n']])/1000000</f>
        <v>608746.84829999995</v>
      </c>
      <c r="C19" s="14" t="s">
        <v>106</v>
      </c>
      <c r="D19" s="15" t="str" cm="1">
        <f t="array" ref="D19">INDEX(manhattan[Initial Node],MATCH(Evaluations!B19*1000000, hamming4[Time Expended '[n']],0), 0)</f>
        <v>[[703][186][254]]</v>
      </c>
    </row>
  </sheetData>
  <mergeCells count="6">
    <mergeCell ref="F14:J14"/>
    <mergeCell ref="F5:J5"/>
    <mergeCell ref="I3:J3"/>
    <mergeCell ref="G3:H3"/>
    <mergeCell ref="F8:J8"/>
    <mergeCell ref="F11:J11"/>
  </mergeCells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6148-9B52-4B28-B496-A55A3A9660CF}">
  <dimension ref="A1:E102"/>
  <sheetViews>
    <sheetView topLeftCell="A31" workbookViewId="0">
      <selection activeCell="A3" sqref="A3"/>
    </sheetView>
  </sheetViews>
  <sheetFormatPr baseColWidth="10" defaultRowHeight="15" x14ac:dyDescent="0.25"/>
  <cols>
    <col min="1" max="1" width="18" bestFit="1" customWidth="1"/>
    <col min="2" max="2" width="18.140625" bestFit="1" customWidth="1"/>
    <col min="3" max="3" width="20.140625" bestFit="1" customWidth="1"/>
    <col min="4" max="4" width="18.140625" bestFit="1" customWidth="1"/>
    <col min="5" max="5" width="20.140625" bestFit="1" customWidth="1"/>
  </cols>
  <sheetData>
    <row r="1" spans="1:5" x14ac:dyDescent="0.25">
      <c r="B1" s="31" t="s">
        <v>102</v>
      </c>
      <c r="C1" s="31"/>
      <c r="D1" s="31" t="s">
        <v>103</v>
      </c>
      <c r="E1" s="31"/>
    </row>
    <row r="2" spans="1:5" x14ac:dyDescent="0.25">
      <c r="A2" t="s">
        <v>0</v>
      </c>
      <c r="B2" t="s">
        <v>1</v>
      </c>
      <c r="C2" t="s">
        <v>129</v>
      </c>
      <c r="D2" t="s">
        <v>1</v>
      </c>
      <c r="E2" t="s">
        <v>129</v>
      </c>
    </row>
    <row r="3" spans="1:5" x14ac:dyDescent="0.25">
      <c r="A3" s="1" t="s">
        <v>2</v>
      </c>
      <c r="B3">
        <v>316</v>
      </c>
      <c r="C3">
        <v>15255600</v>
      </c>
      <c r="D3">
        <v>7425</v>
      </c>
      <c r="E3">
        <v>1135073300</v>
      </c>
    </row>
    <row r="4" spans="1:5" x14ac:dyDescent="0.25">
      <c r="A4" s="1" t="s">
        <v>3</v>
      </c>
      <c r="B4">
        <v>580</v>
      </c>
      <c r="C4">
        <v>4737300</v>
      </c>
      <c r="D4">
        <v>5840</v>
      </c>
      <c r="E4">
        <v>586872700</v>
      </c>
    </row>
    <row r="5" spans="1:5" x14ac:dyDescent="0.25">
      <c r="A5" s="1" t="s">
        <v>4</v>
      </c>
      <c r="B5">
        <v>616</v>
      </c>
      <c r="C5">
        <v>10673900</v>
      </c>
      <c r="D5">
        <v>5776</v>
      </c>
      <c r="E5">
        <v>574272300</v>
      </c>
    </row>
    <row r="6" spans="1:5" x14ac:dyDescent="0.25">
      <c r="A6" s="1" t="s">
        <v>5</v>
      </c>
      <c r="B6">
        <v>8306</v>
      </c>
      <c r="C6">
        <v>1299990200</v>
      </c>
      <c r="D6">
        <v>75911</v>
      </c>
      <c r="E6">
        <v>354480062300</v>
      </c>
    </row>
    <row r="7" spans="1:5" x14ac:dyDescent="0.25">
      <c r="A7" s="1" t="s">
        <v>6</v>
      </c>
      <c r="B7">
        <v>770</v>
      </c>
      <c r="C7">
        <v>7639200</v>
      </c>
      <c r="D7">
        <v>5994</v>
      </c>
      <c r="E7">
        <v>586856700</v>
      </c>
    </row>
    <row r="8" spans="1:5" x14ac:dyDescent="0.25">
      <c r="A8" s="1" t="s">
        <v>7</v>
      </c>
      <c r="B8">
        <v>3016</v>
      </c>
      <c r="C8">
        <v>108923500</v>
      </c>
      <c r="D8">
        <v>46412</v>
      </c>
      <c r="E8">
        <v>120507532600</v>
      </c>
    </row>
    <row r="9" spans="1:5" x14ac:dyDescent="0.25">
      <c r="A9" s="1" t="s">
        <v>8</v>
      </c>
      <c r="B9">
        <v>82</v>
      </c>
      <c r="C9">
        <v>138100</v>
      </c>
      <c r="D9">
        <v>566</v>
      </c>
      <c r="E9">
        <v>3920500</v>
      </c>
    </row>
    <row r="10" spans="1:5" x14ac:dyDescent="0.25">
      <c r="A10" s="1" t="s">
        <v>9</v>
      </c>
      <c r="B10">
        <v>3764</v>
      </c>
      <c r="C10">
        <v>186202000</v>
      </c>
      <c r="D10">
        <v>40952</v>
      </c>
      <c r="E10">
        <v>116879433200</v>
      </c>
    </row>
    <row r="11" spans="1:5" x14ac:dyDescent="0.25">
      <c r="A11" s="1" t="s">
        <v>10</v>
      </c>
      <c r="B11">
        <v>503</v>
      </c>
      <c r="C11">
        <v>4979500</v>
      </c>
      <c r="D11">
        <v>9530</v>
      </c>
      <c r="E11">
        <v>2831300300</v>
      </c>
    </row>
    <row r="12" spans="1:5" x14ac:dyDescent="0.25">
      <c r="A12" s="1" t="s">
        <v>11</v>
      </c>
      <c r="B12">
        <v>174</v>
      </c>
      <c r="C12">
        <v>578500</v>
      </c>
      <c r="D12">
        <v>958</v>
      </c>
      <c r="E12">
        <v>13292000</v>
      </c>
    </row>
    <row r="13" spans="1:5" x14ac:dyDescent="0.25">
      <c r="A13" s="1" t="s">
        <v>12</v>
      </c>
      <c r="B13">
        <v>1018</v>
      </c>
      <c r="C13">
        <v>14024700</v>
      </c>
      <c r="D13">
        <v>8063</v>
      </c>
      <c r="E13">
        <v>1352046800</v>
      </c>
    </row>
    <row r="14" spans="1:5" x14ac:dyDescent="0.25">
      <c r="A14" s="1" t="s">
        <v>13</v>
      </c>
      <c r="B14">
        <v>1425</v>
      </c>
      <c r="C14">
        <v>27618300</v>
      </c>
      <c r="D14">
        <v>8821</v>
      </c>
      <c r="E14">
        <v>1566190400</v>
      </c>
    </row>
    <row r="15" spans="1:5" x14ac:dyDescent="0.25">
      <c r="A15" s="1" t="s">
        <v>14</v>
      </c>
      <c r="B15">
        <v>359</v>
      </c>
      <c r="C15">
        <v>1843600</v>
      </c>
      <c r="D15">
        <v>5600</v>
      </c>
      <c r="E15">
        <v>532674200</v>
      </c>
    </row>
    <row r="16" spans="1:5" x14ac:dyDescent="0.25">
      <c r="A16" s="1" t="s">
        <v>15</v>
      </c>
      <c r="B16">
        <v>893</v>
      </c>
      <c r="C16">
        <v>10766800</v>
      </c>
      <c r="D16">
        <v>8121</v>
      </c>
      <c r="E16">
        <v>1328365100</v>
      </c>
    </row>
    <row r="17" spans="1:5" x14ac:dyDescent="0.25">
      <c r="A17" s="1" t="s">
        <v>16</v>
      </c>
      <c r="B17">
        <v>1949</v>
      </c>
      <c r="C17">
        <v>68259600</v>
      </c>
      <c r="D17">
        <v>14763</v>
      </c>
      <c r="E17">
        <v>8598846700</v>
      </c>
    </row>
    <row r="18" spans="1:5" x14ac:dyDescent="0.25">
      <c r="A18" s="1" t="s">
        <v>17</v>
      </c>
      <c r="B18">
        <v>537</v>
      </c>
      <c r="C18">
        <v>3983200</v>
      </c>
      <c r="D18">
        <v>7923</v>
      </c>
      <c r="E18">
        <v>1220937800</v>
      </c>
    </row>
    <row r="19" spans="1:5" x14ac:dyDescent="0.25">
      <c r="A19" s="1" t="s">
        <v>18</v>
      </c>
      <c r="B19">
        <v>525</v>
      </c>
      <c r="C19">
        <v>3574300</v>
      </c>
      <c r="D19">
        <v>12976</v>
      </c>
      <c r="E19">
        <v>3401876500</v>
      </c>
    </row>
    <row r="20" spans="1:5" x14ac:dyDescent="0.25">
      <c r="A20" s="1" t="s">
        <v>19</v>
      </c>
      <c r="B20">
        <v>880</v>
      </c>
      <c r="C20">
        <v>9419700</v>
      </c>
      <c r="D20">
        <v>8352</v>
      </c>
      <c r="E20">
        <v>1385380500</v>
      </c>
    </row>
    <row r="21" spans="1:5" x14ac:dyDescent="0.25">
      <c r="A21" s="1" t="s">
        <v>20</v>
      </c>
      <c r="B21">
        <v>2972</v>
      </c>
      <c r="C21">
        <v>120176100</v>
      </c>
      <c r="D21">
        <v>23695</v>
      </c>
      <c r="E21">
        <v>33333007300</v>
      </c>
    </row>
    <row r="22" spans="1:5" x14ac:dyDescent="0.25">
      <c r="A22" s="1" t="s">
        <v>21</v>
      </c>
      <c r="B22">
        <v>818</v>
      </c>
      <c r="C22">
        <v>8513800</v>
      </c>
      <c r="D22">
        <v>6373</v>
      </c>
      <c r="E22">
        <v>711887400</v>
      </c>
    </row>
    <row r="23" spans="1:5" x14ac:dyDescent="0.25">
      <c r="A23" s="1" t="s">
        <v>22</v>
      </c>
      <c r="B23">
        <v>1072</v>
      </c>
      <c r="C23">
        <v>15812000</v>
      </c>
      <c r="D23">
        <v>13581</v>
      </c>
      <c r="E23">
        <v>6751081000</v>
      </c>
    </row>
    <row r="24" spans="1:5" x14ac:dyDescent="0.25">
      <c r="A24" s="1" t="s">
        <v>23</v>
      </c>
      <c r="B24">
        <v>409</v>
      </c>
      <c r="C24">
        <v>2096500</v>
      </c>
      <c r="D24">
        <v>5664</v>
      </c>
      <c r="E24">
        <v>545985100</v>
      </c>
    </row>
    <row r="25" spans="1:5" x14ac:dyDescent="0.25">
      <c r="A25" s="1" t="s">
        <v>24</v>
      </c>
      <c r="B25">
        <v>522</v>
      </c>
      <c r="C25">
        <v>4916200</v>
      </c>
      <c r="D25">
        <v>3424</v>
      </c>
      <c r="E25">
        <v>199502000</v>
      </c>
    </row>
    <row r="26" spans="1:5" x14ac:dyDescent="0.25">
      <c r="A26" s="1" t="s">
        <v>25</v>
      </c>
      <c r="B26">
        <v>260</v>
      </c>
      <c r="C26">
        <v>1099700</v>
      </c>
      <c r="D26">
        <v>1463</v>
      </c>
      <c r="E26">
        <v>27296300</v>
      </c>
    </row>
    <row r="27" spans="1:5" x14ac:dyDescent="0.25">
      <c r="A27" s="1" t="s">
        <v>26</v>
      </c>
      <c r="B27">
        <v>156</v>
      </c>
      <c r="C27">
        <v>466400</v>
      </c>
      <c r="D27">
        <v>1420</v>
      </c>
      <c r="E27">
        <v>27185400</v>
      </c>
    </row>
    <row r="28" spans="1:5" x14ac:dyDescent="0.25">
      <c r="A28" s="1" t="s">
        <v>27</v>
      </c>
      <c r="B28">
        <v>922</v>
      </c>
      <c r="C28">
        <v>10927100</v>
      </c>
      <c r="D28">
        <v>13618</v>
      </c>
      <c r="E28">
        <v>7063021700</v>
      </c>
    </row>
    <row r="29" spans="1:5" x14ac:dyDescent="0.25">
      <c r="A29" s="1" t="s">
        <v>28</v>
      </c>
      <c r="B29">
        <v>1696</v>
      </c>
      <c r="C29">
        <v>36691900</v>
      </c>
      <c r="D29">
        <v>14325</v>
      </c>
      <c r="E29">
        <v>7730588300</v>
      </c>
    </row>
    <row r="30" spans="1:5" x14ac:dyDescent="0.25">
      <c r="A30" s="1" t="s">
        <v>29</v>
      </c>
      <c r="B30">
        <v>704</v>
      </c>
      <c r="C30">
        <v>6581700</v>
      </c>
      <c r="D30">
        <v>2856</v>
      </c>
      <c r="E30">
        <v>100029000</v>
      </c>
    </row>
    <row r="31" spans="1:5" x14ac:dyDescent="0.25">
      <c r="A31" s="1" t="s">
        <v>30</v>
      </c>
      <c r="B31">
        <v>6617</v>
      </c>
      <c r="C31">
        <v>751081500</v>
      </c>
      <c r="D31">
        <v>60828</v>
      </c>
      <c r="E31">
        <v>229234329800</v>
      </c>
    </row>
    <row r="32" spans="1:5" x14ac:dyDescent="0.25">
      <c r="A32" s="1" t="s">
        <v>31</v>
      </c>
      <c r="B32">
        <v>5729</v>
      </c>
      <c r="C32">
        <v>501955700</v>
      </c>
      <c r="D32">
        <v>59903</v>
      </c>
      <c r="E32">
        <v>204107282900</v>
      </c>
    </row>
    <row r="33" spans="1:5" x14ac:dyDescent="0.25">
      <c r="A33" s="1" t="s">
        <v>32</v>
      </c>
      <c r="B33">
        <v>189</v>
      </c>
      <c r="C33">
        <v>623500</v>
      </c>
      <c r="D33">
        <v>2295</v>
      </c>
      <c r="E33">
        <v>61640900</v>
      </c>
    </row>
    <row r="34" spans="1:5" x14ac:dyDescent="0.25">
      <c r="A34" s="1" t="s">
        <v>33</v>
      </c>
      <c r="B34">
        <v>2455</v>
      </c>
      <c r="C34">
        <v>77012700</v>
      </c>
      <c r="D34">
        <v>30711</v>
      </c>
      <c r="E34">
        <v>35980132900</v>
      </c>
    </row>
    <row r="35" spans="1:5" x14ac:dyDescent="0.25">
      <c r="A35" s="1" t="s">
        <v>34</v>
      </c>
      <c r="B35">
        <v>425</v>
      </c>
      <c r="C35">
        <v>2585800</v>
      </c>
      <c r="D35">
        <v>7936</v>
      </c>
      <c r="E35">
        <v>1162420000</v>
      </c>
    </row>
    <row r="36" spans="1:5" x14ac:dyDescent="0.25">
      <c r="A36" s="1" t="s">
        <v>35</v>
      </c>
      <c r="B36">
        <v>10093</v>
      </c>
      <c r="C36">
        <v>2358327200</v>
      </c>
      <c r="D36">
        <v>104166</v>
      </c>
      <c r="E36">
        <v>608746848300</v>
      </c>
    </row>
    <row r="37" spans="1:5" x14ac:dyDescent="0.25">
      <c r="A37" s="1" t="s">
        <v>36</v>
      </c>
      <c r="B37">
        <v>230</v>
      </c>
      <c r="C37">
        <v>1793700</v>
      </c>
      <c r="D37">
        <v>5536</v>
      </c>
      <c r="E37">
        <v>1631405800</v>
      </c>
    </row>
    <row r="38" spans="1:5" x14ac:dyDescent="0.25">
      <c r="A38" s="1" t="s">
        <v>37</v>
      </c>
      <c r="B38">
        <v>344</v>
      </c>
      <c r="C38">
        <v>1724900</v>
      </c>
      <c r="D38">
        <v>5564</v>
      </c>
      <c r="E38">
        <v>564721700</v>
      </c>
    </row>
    <row r="39" spans="1:5" x14ac:dyDescent="0.25">
      <c r="A39" s="1" t="s">
        <v>38</v>
      </c>
      <c r="B39">
        <v>89</v>
      </c>
      <c r="C39">
        <v>240100</v>
      </c>
      <c r="D39">
        <v>459</v>
      </c>
      <c r="E39">
        <v>4910700</v>
      </c>
    </row>
    <row r="40" spans="1:5" x14ac:dyDescent="0.25">
      <c r="A40" s="1" t="s">
        <v>39</v>
      </c>
      <c r="B40">
        <v>640</v>
      </c>
      <c r="C40">
        <v>8724700</v>
      </c>
      <c r="D40">
        <v>5811</v>
      </c>
      <c r="E40">
        <v>977394400</v>
      </c>
    </row>
    <row r="41" spans="1:5" x14ac:dyDescent="0.25">
      <c r="A41" s="1" t="s">
        <v>40</v>
      </c>
      <c r="B41">
        <v>248</v>
      </c>
      <c r="C41">
        <v>1187700</v>
      </c>
      <c r="D41">
        <v>2127</v>
      </c>
      <c r="E41">
        <v>84253500</v>
      </c>
    </row>
    <row r="42" spans="1:5" x14ac:dyDescent="0.25">
      <c r="A42" s="1" t="s">
        <v>41</v>
      </c>
      <c r="B42">
        <v>825</v>
      </c>
      <c r="C42">
        <v>11239400</v>
      </c>
      <c r="D42">
        <v>13333</v>
      </c>
      <c r="E42">
        <v>6592458600</v>
      </c>
    </row>
    <row r="43" spans="1:5" x14ac:dyDescent="0.25">
      <c r="A43" s="1" t="s">
        <v>42</v>
      </c>
      <c r="B43">
        <v>604</v>
      </c>
      <c r="C43">
        <v>5020600</v>
      </c>
      <c r="D43">
        <v>7956</v>
      </c>
      <c r="E43">
        <v>1557343600</v>
      </c>
    </row>
    <row r="44" spans="1:5" x14ac:dyDescent="0.25">
      <c r="A44" s="1" t="s">
        <v>43</v>
      </c>
      <c r="B44">
        <v>753</v>
      </c>
      <c r="C44">
        <v>15188900</v>
      </c>
      <c r="D44">
        <v>7934</v>
      </c>
      <c r="E44">
        <v>1354747000</v>
      </c>
    </row>
    <row r="45" spans="1:5" x14ac:dyDescent="0.25">
      <c r="A45" s="1" t="s">
        <v>44</v>
      </c>
      <c r="B45">
        <v>219</v>
      </c>
      <c r="C45">
        <v>986200</v>
      </c>
      <c r="D45">
        <v>1120</v>
      </c>
      <c r="E45">
        <v>16293400</v>
      </c>
    </row>
    <row r="46" spans="1:5" x14ac:dyDescent="0.25">
      <c r="A46" s="1" t="s">
        <v>45</v>
      </c>
      <c r="B46">
        <v>9268</v>
      </c>
      <c r="C46">
        <v>1811988200</v>
      </c>
      <c r="D46">
        <v>60703</v>
      </c>
      <c r="E46">
        <v>254214131800</v>
      </c>
    </row>
    <row r="47" spans="1:5" x14ac:dyDescent="0.25">
      <c r="A47" s="1" t="s">
        <v>46</v>
      </c>
      <c r="B47">
        <v>233</v>
      </c>
      <c r="C47">
        <v>873300</v>
      </c>
      <c r="D47">
        <v>1796</v>
      </c>
      <c r="E47">
        <v>39232600</v>
      </c>
    </row>
    <row r="48" spans="1:5" x14ac:dyDescent="0.25">
      <c r="A48" s="1" t="s">
        <v>47</v>
      </c>
      <c r="B48">
        <v>822</v>
      </c>
      <c r="C48">
        <v>9876800</v>
      </c>
      <c r="D48">
        <v>9746</v>
      </c>
      <c r="E48">
        <v>2792386700</v>
      </c>
    </row>
    <row r="49" spans="1:5" x14ac:dyDescent="0.25">
      <c r="A49" s="1" t="s">
        <v>48</v>
      </c>
      <c r="B49">
        <v>646</v>
      </c>
      <c r="C49">
        <v>8135300</v>
      </c>
      <c r="D49">
        <v>6037</v>
      </c>
      <c r="E49">
        <v>659379600</v>
      </c>
    </row>
    <row r="50" spans="1:5" x14ac:dyDescent="0.25">
      <c r="A50" s="1" t="s">
        <v>49</v>
      </c>
      <c r="B50">
        <v>584</v>
      </c>
      <c r="C50">
        <v>4269100</v>
      </c>
      <c r="D50">
        <v>4465</v>
      </c>
      <c r="E50">
        <v>284801100</v>
      </c>
    </row>
    <row r="51" spans="1:5" x14ac:dyDescent="0.25">
      <c r="A51" s="1" t="s">
        <v>50</v>
      </c>
      <c r="B51">
        <v>12658</v>
      </c>
      <c r="C51">
        <v>5639121100</v>
      </c>
      <c r="D51">
        <v>104759</v>
      </c>
      <c r="E51">
        <v>604769629300</v>
      </c>
    </row>
    <row r="52" spans="1:5" x14ac:dyDescent="0.25">
      <c r="A52" s="1" t="s">
        <v>51</v>
      </c>
      <c r="B52">
        <v>392</v>
      </c>
      <c r="C52">
        <v>2423100</v>
      </c>
      <c r="D52">
        <v>3311</v>
      </c>
      <c r="E52">
        <v>142908800</v>
      </c>
    </row>
    <row r="53" spans="1:5" x14ac:dyDescent="0.25">
      <c r="A53" s="1" t="s">
        <v>52</v>
      </c>
      <c r="B53">
        <v>804</v>
      </c>
      <c r="C53">
        <v>8159200</v>
      </c>
      <c r="D53">
        <v>8192</v>
      </c>
      <c r="E53">
        <v>1324031100</v>
      </c>
    </row>
    <row r="54" spans="1:5" x14ac:dyDescent="0.25">
      <c r="A54" s="1" t="s">
        <v>53</v>
      </c>
      <c r="B54">
        <v>1589</v>
      </c>
      <c r="C54">
        <v>31364500</v>
      </c>
      <c r="D54">
        <v>18983</v>
      </c>
      <c r="E54">
        <v>17977201500</v>
      </c>
    </row>
    <row r="55" spans="1:5" x14ac:dyDescent="0.25">
      <c r="A55" s="1" t="s">
        <v>54</v>
      </c>
      <c r="B55">
        <v>4479</v>
      </c>
      <c r="C55">
        <v>283848500</v>
      </c>
      <c r="D55">
        <v>40802</v>
      </c>
      <c r="E55">
        <v>102851829700</v>
      </c>
    </row>
    <row r="56" spans="1:5" x14ac:dyDescent="0.25">
      <c r="A56" s="1" t="s">
        <v>55</v>
      </c>
      <c r="B56">
        <v>2625</v>
      </c>
      <c r="C56">
        <v>85284600</v>
      </c>
      <c r="D56">
        <v>30540</v>
      </c>
      <c r="E56">
        <v>62894626600</v>
      </c>
    </row>
    <row r="57" spans="1:5" x14ac:dyDescent="0.25">
      <c r="A57" s="1" t="s">
        <v>56</v>
      </c>
      <c r="B57">
        <v>1516</v>
      </c>
      <c r="C57">
        <v>35855400</v>
      </c>
      <c r="D57">
        <v>14248</v>
      </c>
      <c r="E57">
        <v>9319276400</v>
      </c>
    </row>
    <row r="58" spans="1:5" x14ac:dyDescent="0.25">
      <c r="A58" s="1" t="s">
        <v>57</v>
      </c>
      <c r="B58">
        <v>935</v>
      </c>
      <c r="C58">
        <v>10677600</v>
      </c>
      <c r="D58">
        <v>17997</v>
      </c>
      <c r="E58">
        <v>17366749000</v>
      </c>
    </row>
    <row r="59" spans="1:5" x14ac:dyDescent="0.25">
      <c r="A59" s="1" t="s">
        <v>58</v>
      </c>
      <c r="B59">
        <v>7602</v>
      </c>
      <c r="C59">
        <v>1062807100</v>
      </c>
      <c r="D59">
        <v>59917</v>
      </c>
      <c r="E59">
        <v>194410684100</v>
      </c>
    </row>
    <row r="60" spans="1:5" x14ac:dyDescent="0.25">
      <c r="A60" s="1" t="s">
        <v>59</v>
      </c>
      <c r="B60">
        <v>3824</v>
      </c>
      <c r="C60">
        <v>217309800</v>
      </c>
      <c r="D60">
        <v>31004</v>
      </c>
      <c r="E60">
        <v>47443530000</v>
      </c>
    </row>
    <row r="61" spans="1:5" x14ac:dyDescent="0.25">
      <c r="A61" s="1" t="s">
        <v>60</v>
      </c>
      <c r="B61">
        <v>100</v>
      </c>
      <c r="C61">
        <v>211600</v>
      </c>
      <c r="D61">
        <v>5281</v>
      </c>
      <c r="E61">
        <v>417088700</v>
      </c>
    </row>
    <row r="62" spans="1:5" x14ac:dyDescent="0.25">
      <c r="A62" s="1" t="s">
        <v>61</v>
      </c>
      <c r="B62">
        <v>389</v>
      </c>
      <c r="C62">
        <v>2127300</v>
      </c>
      <c r="D62">
        <v>5464</v>
      </c>
      <c r="E62">
        <v>463445400</v>
      </c>
    </row>
    <row r="63" spans="1:5" x14ac:dyDescent="0.25">
      <c r="A63" s="1" t="s">
        <v>62</v>
      </c>
      <c r="B63">
        <v>695</v>
      </c>
      <c r="C63">
        <v>6862500</v>
      </c>
      <c r="D63">
        <v>3755</v>
      </c>
      <c r="E63">
        <v>186362000</v>
      </c>
    </row>
    <row r="64" spans="1:5" x14ac:dyDescent="0.25">
      <c r="A64" s="1" t="s">
        <v>63</v>
      </c>
      <c r="B64">
        <v>61</v>
      </c>
      <c r="C64">
        <v>114300</v>
      </c>
      <c r="D64">
        <v>526</v>
      </c>
      <c r="E64">
        <v>3498600</v>
      </c>
    </row>
    <row r="65" spans="1:5" x14ac:dyDescent="0.25">
      <c r="A65" s="1" t="s">
        <v>64</v>
      </c>
      <c r="B65">
        <v>1961</v>
      </c>
      <c r="C65">
        <v>46978500</v>
      </c>
      <c r="D65">
        <v>19491</v>
      </c>
      <c r="E65">
        <v>20705811300</v>
      </c>
    </row>
    <row r="66" spans="1:5" x14ac:dyDescent="0.25">
      <c r="A66" s="1" t="s">
        <v>65</v>
      </c>
      <c r="B66">
        <v>16702</v>
      </c>
      <c r="C66">
        <v>14162410500</v>
      </c>
      <c r="D66">
        <v>103887</v>
      </c>
      <c r="E66">
        <v>608460413300</v>
      </c>
    </row>
    <row r="67" spans="1:5" x14ac:dyDescent="0.25">
      <c r="A67" s="1" t="s">
        <v>66</v>
      </c>
      <c r="B67">
        <v>556</v>
      </c>
      <c r="C67">
        <v>4482600</v>
      </c>
      <c r="D67">
        <v>2811</v>
      </c>
      <c r="E67">
        <v>122351200</v>
      </c>
    </row>
    <row r="68" spans="1:5" x14ac:dyDescent="0.25">
      <c r="A68" s="1" t="s">
        <v>67</v>
      </c>
      <c r="B68">
        <v>1139</v>
      </c>
      <c r="C68">
        <v>16367600</v>
      </c>
      <c r="D68">
        <v>17935</v>
      </c>
      <c r="E68">
        <v>18772839800</v>
      </c>
    </row>
    <row r="69" spans="1:5" x14ac:dyDescent="0.25">
      <c r="A69" s="1" t="s">
        <v>68</v>
      </c>
      <c r="B69">
        <v>718</v>
      </c>
      <c r="C69">
        <v>7173600</v>
      </c>
      <c r="D69">
        <v>3886</v>
      </c>
      <c r="E69">
        <v>226497100</v>
      </c>
    </row>
    <row r="70" spans="1:5" x14ac:dyDescent="0.25">
      <c r="A70" s="1" t="s">
        <v>69</v>
      </c>
      <c r="B70">
        <v>1165</v>
      </c>
      <c r="C70">
        <v>16786400</v>
      </c>
      <c r="D70">
        <v>14005</v>
      </c>
      <c r="E70">
        <v>4873947000</v>
      </c>
    </row>
    <row r="71" spans="1:5" x14ac:dyDescent="0.25">
      <c r="A71" s="1" t="s">
        <v>70</v>
      </c>
      <c r="B71">
        <v>1672</v>
      </c>
      <c r="C71">
        <v>32891800</v>
      </c>
      <c r="D71">
        <v>14417</v>
      </c>
      <c r="E71">
        <v>7054663200</v>
      </c>
    </row>
    <row r="72" spans="1:5" x14ac:dyDescent="0.25">
      <c r="A72" s="1" t="s">
        <v>71</v>
      </c>
      <c r="B72">
        <v>9068</v>
      </c>
      <c r="C72">
        <v>1718017100</v>
      </c>
      <c r="D72">
        <v>60869</v>
      </c>
      <c r="E72">
        <v>184751528900</v>
      </c>
    </row>
    <row r="73" spans="1:5" x14ac:dyDescent="0.25">
      <c r="A73" s="1" t="s">
        <v>72</v>
      </c>
      <c r="B73">
        <v>2671</v>
      </c>
      <c r="C73">
        <v>87749000</v>
      </c>
      <c r="D73">
        <v>39798</v>
      </c>
      <c r="E73">
        <v>77204417000</v>
      </c>
    </row>
    <row r="74" spans="1:5" x14ac:dyDescent="0.25">
      <c r="A74" s="1" t="s">
        <v>73</v>
      </c>
      <c r="B74">
        <v>652</v>
      </c>
      <c r="C74">
        <v>4954100</v>
      </c>
      <c r="D74">
        <v>13058</v>
      </c>
      <c r="E74">
        <v>4320562900</v>
      </c>
    </row>
    <row r="75" spans="1:5" x14ac:dyDescent="0.25">
      <c r="A75" s="1" t="s">
        <v>74</v>
      </c>
      <c r="B75">
        <v>1779</v>
      </c>
      <c r="C75">
        <v>35842600</v>
      </c>
      <c r="D75">
        <v>23025</v>
      </c>
      <c r="E75">
        <v>23253618300</v>
      </c>
    </row>
    <row r="76" spans="1:5" x14ac:dyDescent="0.25">
      <c r="A76" s="1" t="s">
        <v>75</v>
      </c>
      <c r="B76">
        <v>1200</v>
      </c>
      <c r="C76">
        <v>15409400</v>
      </c>
      <c r="D76">
        <v>29236</v>
      </c>
      <c r="E76">
        <v>25607341200</v>
      </c>
    </row>
    <row r="77" spans="1:5" x14ac:dyDescent="0.25">
      <c r="A77" s="1" t="s">
        <v>76</v>
      </c>
      <c r="B77">
        <v>3419</v>
      </c>
      <c r="C77">
        <v>133252100</v>
      </c>
      <c r="D77">
        <v>30829</v>
      </c>
      <c r="E77">
        <v>49322520800</v>
      </c>
    </row>
    <row r="78" spans="1:5" x14ac:dyDescent="0.25">
      <c r="A78" s="1" t="s">
        <v>77</v>
      </c>
      <c r="B78">
        <v>758</v>
      </c>
      <c r="C78">
        <v>6564100</v>
      </c>
      <c r="D78">
        <v>13489</v>
      </c>
      <c r="E78">
        <v>4827980400</v>
      </c>
    </row>
    <row r="79" spans="1:5" x14ac:dyDescent="0.25">
      <c r="A79" s="1" t="s">
        <v>78</v>
      </c>
      <c r="B79">
        <v>7546</v>
      </c>
      <c r="C79">
        <v>808401300</v>
      </c>
      <c r="D79">
        <v>85572</v>
      </c>
      <c r="E79">
        <v>381161780200</v>
      </c>
    </row>
    <row r="80" spans="1:5" x14ac:dyDescent="0.25">
      <c r="A80" s="1" t="s">
        <v>79</v>
      </c>
      <c r="B80">
        <v>493</v>
      </c>
      <c r="C80">
        <v>2849000</v>
      </c>
      <c r="D80">
        <v>7888</v>
      </c>
      <c r="E80">
        <v>1015578300</v>
      </c>
    </row>
    <row r="81" spans="1:5" x14ac:dyDescent="0.25">
      <c r="A81" s="1" t="s">
        <v>80</v>
      </c>
      <c r="B81">
        <v>2267</v>
      </c>
      <c r="C81">
        <v>57372600</v>
      </c>
      <c r="D81">
        <v>30201</v>
      </c>
      <c r="E81">
        <v>46567366100</v>
      </c>
    </row>
    <row r="82" spans="1:5" x14ac:dyDescent="0.25">
      <c r="A82" s="1" t="s">
        <v>81</v>
      </c>
      <c r="B82">
        <v>10598</v>
      </c>
      <c r="C82">
        <v>1855511600</v>
      </c>
      <c r="D82">
        <v>76402</v>
      </c>
      <c r="E82">
        <v>301822388500</v>
      </c>
    </row>
    <row r="83" spans="1:5" x14ac:dyDescent="0.25">
      <c r="A83" s="1" t="s">
        <v>82</v>
      </c>
      <c r="B83">
        <v>297</v>
      </c>
      <c r="C83">
        <v>1322500</v>
      </c>
      <c r="D83">
        <v>1494</v>
      </c>
      <c r="E83">
        <v>25126100</v>
      </c>
    </row>
    <row r="84" spans="1:5" x14ac:dyDescent="0.25">
      <c r="A84" s="1" t="s">
        <v>83</v>
      </c>
      <c r="B84">
        <v>1893</v>
      </c>
      <c r="C84">
        <v>41096400</v>
      </c>
      <c r="D84">
        <v>18773</v>
      </c>
      <c r="E84">
        <v>13253405400</v>
      </c>
    </row>
    <row r="85" spans="1:5" x14ac:dyDescent="0.25">
      <c r="A85" s="1" t="s">
        <v>84</v>
      </c>
      <c r="B85">
        <v>295</v>
      </c>
      <c r="C85">
        <v>1262200</v>
      </c>
      <c r="D85">
        <v>1087</v>
      </c>
      <c r="E85">
        <v>13296000</v>
      </c>
    </row>
    <row r="86" spans="1:5" x14ac:dyDescent="0.25">
      <c r="A86" s="1" t="s">
        <v>85</v>
      </c>
      <c r="B86">
        <v>430</v>
      </c>
      <c r="C86">
        <v>2294700</v>
      </c>
      <c r="D86">
        <v>3507</v>
      </c>
      <c r="E86">
        <v>139097600</v>
      </c>
    </row>
    <row r="87" spans="1:5" x14ac:dyDescent="0.25">
      <c r="A87" s="1" t="s">
        <v>86</v>
      </c>
      <c r="B87">
        <v>1254</v>
      </c>
      <c r="C87">
        <v>18343400</v>
      </c>
      <c r="D87">
        <v>18816</v>
      </c>
      <c r="E87">
        <v>9761237600</v>
      </c>
    </row>
    <row r="88" spans="1:5" x14ac:dyDescent="0.25">
      <c r="A88" s="1" t="s">
        <v>87</v>
      </c>
      <c r="B88">
        <v>1497</v>
      </c>
      <c r="C88">
        <v>24302900</v>
      </c>
      <c r="D88">
        <v>8655</v>
      </c>
      <c r="E88">
        <v>1271470200</v>
      </c>
    </row>
    <row r="89" spans="1:5" x14ac:dyDescent="0.25">
      <c r="A89" s="1" t="s">
        <v>88</v>
      </c>
      <c r="B89">
        <v>6761</v>
      </c>
      <c r="C89">
        <v>706599600</v>
      </c>
      <c r="D89">
        <v>60026</v>
      </c>
      <c r="E89">
        <v>174358056600</v>
      </c>
    </row>
    <row r="90" spans="1:5" x14ac:dyDescent="0.25">
      <c r="A90" s="1" t="s">
        <v>89</v>
      </c>
      <c r="B90">
        <v>130</v>
      </c>
      <c r="C90">
        <v>502900</v>
      </c>
      <c r="D90">
        <v>303</v>
      </c>
      <c r="E90">
        <v>1558100</v>
      </c>
    </row>
    <row r="91" spans="1:5" x14ac:dyDescent="0.25">
      <c r="A91" s="1" t="s">
        <v>90</v>
      </c>
      <c r="B91">
        <v>1961</v>
      </c>
      <c r="C91">
        <v>48147400</v>
      </c>
      <c r="D91">
        <v>30328</v>
      </c>
      <c r="E91">
        <v>52157858100</v>
      </c>
    </row>
    <row r="92" spans="1:5" x14ac:dyDescent="0.25">
      <c r="A92" s="1" t="s">
        <v>91</v>
      </c>
      <c r="B92">
        <v>1298</v>
      </c>
      <c r="C92">
        <v>20912600</v>
      </c>
      <c r="D92">
        <v>8781</v>
      </c>
      <c r="E92">
        <v>1450151900</v>
      </c>
    </row>
    <row r="93" spans="1:5" x14ac:dyDescent="0.25">
      <c r="A93" s="1" t="s">
        <v>92</v>
      </c>
      <c r="B93">
        <v>841</v>
      </c>
      <c r="C93">
        <v>9532200</v>
      </c>
      <c r="D93">
        <v>13494</v>
      </c>
      <c r="E93">
        <v>3255403400</v>
      </c>
    </row>
    <row r="94" spans="1:5" x14ac:dyDescent="0.25">
      <c r="A94" s="1" t="s">
        <v>93</v>
      </c>
      <c r="B94">
        <v>205</v>
      </c>
      <c r="C94">
        <v>775000</v>
      </c>
      <c r="D94">
        <v>1010</v>
      </c>
      <c r="E94">
        <v>13120600</v>
      </c>
    </row>
    <row r="95" spans="1:5" x14ac:dyDescent="0.25">
      <c r="A95" s="1" t="s">
        <v>94</v>
      </c>
      <c r="B95">
        <v>92</v>
      </c>
      <c r="C95">
        <v>188700</v>
      </c>
      <c r="D95">
        <v>876</v>
      </c>
      <c r="E95">
        <v>9462300</v>
      </c>
    </row>
    <row r="96" spans="1:5" x14ac:dyDescent="0.25">
      <c r="A96" s="1" t="s">
        <v>95</v>
      </c>
      <c r="B96">
        <v>495</v>
      </c>
      <c r="C96">
        <v>3236300</v>
      </c>
      <c r="D96">
        <v>3246</v>
      </c>
      <c r="E96">
        <v>124015200</v>
      </c>
    </row>
    <row r="97" spans="1:5" x14ac:dyDescent="0.25">
      <c r="A97" s="1" t="s">
        <v>96</v>
      </c>
      <c r="B97">
        <v>815</v>
      </c>
      <c r="C97">
        <v>8680200</v>
      </c>
      <c r="D97">
        <v>8173</v>
      </c>
      <c r="E97">
        <v>1188378800</v>
      </c>
    </row>
    <row r="98" spans="1:5" x14ac:dyDescent="0.25">
      <c r="A98" s="1" t="s">
        <v>97</v>
      </c>
      <c r="B98">
        <v>1979</v>
      </c>
      <c r="C98">
        <v>46554100</v>
      </c>
      <c r="D98">
        <v>18686</v>
      </c>
      <c r="E98">
        <v>14246779700</v>
      </c>
    </row>
    <row r="99" spans="1:5" x14ac:dyDescent="0.25">
      <c r="A99" s="1" t="s">
        <v>98</v>
      </c>
      <c r="B99">
        <v>327</v>
      </c>
      <c r="C99">
        <v>1602300</v>
      </c>
      <c r="D99">
        <v>3176</v>
      </c>
      <c r="E99">
        <v>121507100</v>
      </c>
    </row>
    <row r="100" spans="1:5" x14ac:dyDescent="0.25">
      <c r="A100" s="1" t="s">
        <v>99</v>
      </c>
      <c r="B100">
        <v>540</v>
      </c>
      <c r="C100">
        <v>3934300</v>
      </c>
      <c r="D100">
        <v>3421</v>
      </c>
      <c r="E100">
        <v>144145600</v>
      </c>
    </row>
    <row r="101" spans="1:5" x14ac:dyDescent="0.25">
      <c r="A101" s="1" t="s">
        <v>100</v>
      </c>
      <c r="B101">
        <v>2016</v>
      </c>
      <c r="C101">
        <v>48531900</v>
      </c>
      <c r="D101">
        <v>9500</v>
      </c>
      <c r="E101">
        <v>1820257400</v>
      </c>
    </row>
    <row r="102" spans="1:5" x14ac:dyDescent="0.25">
      <c r="A102" s="1" t="s">
        <v>101</v>
      </c>
      <c r="B102">
        <v>1089</v>
      </c>
      <c r="C102">
        <v>14691800</v>
      </c>
      <c r="D102">
        <v>13655</v>
      </c>
      <c r="E102">
        <v>4337726600</v>
      </c>
    </row>
  </sheetData>
  <mergeCells count="2">
    <mergeCell ref="B1:C1"/>
    <mergeCell ref="D1:E1"/>
  </mergeCells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7E1D-C715-455C-AA23-122DB5331268}">
  <dimension ref="A1"/>
  <sheetViews>
    <sheetView zoomScale="85" zoomScaleNormal="85" workbookViewId="0">
      <selection activeCell="R12" sqref="R12"/>
    </sheetView>
  </sheetViews>
  <sheetFormatPr baseColWidth="10" defaultRowHeight="15" x14ac:dyDescent="0.25"/>
  <sheetData>
    <row r="1" spans="1:1" x14ac:dyDescent="0.25">
      <c r="A1" t="s">
        <v>126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527A-8221-4088-AD1F-108C151184BD}">
  <dimension ref="A1:G102"/>
  <sheetViews>
    <sheetView workbookViewId="0">
      <selection activeCell="G102" sqref="G102"/>
    </sheetView>
  </sheetViews>
  <sheetFormatPr baseColWidth="10" defaultRowHeight="15" x14ac:dyDescent="0.25"/>
  <cols>
    <col min="1" max="1" width="15.7109375" bestFit="1" customWidth="1"/>
    <col min="2" max="2" width="18.140625" bestFit="1" customWidth="1"/>
    <col min="3" max="3" width="21" bestFit="1" customWidth="1"/>
    <col min="4" max="4" width="21.5703125" bestFit="1" customWidth="1"/>
    <col min="5" max="5" width="18.140625" bestFit="1" customWidth="1"/>
    <col min="6" max="6" width="20.7109375" bestFit="1" customWidth="1"/>
    <col min="7" max="7" width="19.85546875" bestFit="1" customWidth="1"/>
  </cols>
  <sheetData>
    <row r="1" spans="1:7" x14ac:dyDescent="0.25">
      <c r="B1" s="31" t="s">
        <v>102</v>
      </c>
      <c r="C1" s="31"/>
      <c r="D1" s="31"/>
      <c r="E1" s="31" t="s">
        <v>103</v>
      </c>
      <c r="F1" s="31"/>
    </row>
    <row r="2" spans="1:7" x14ac:dyDescent="0.25">
      <c r="A2" t="s">
        <v>0</v>
      </c>
      <c r="B2" t="s">
        <v>1</v>
      </c>
      <c r="C2" t="s">
        <v>124</v>
      </c>
      <c r="D2" t="s">
        <v>125</v>
      </c>
      <c r="E2" t="s">
        <v>1</v>
      </c>
      <c r="F2" t="s">
        <v>128</v>
      </c>
      <c r="G2" t="s">
        <v>127</v>
      </c>
    </row>
    <row r="3" spans="1:7" x14ac:dyDescent="0.25">
      <c r="A3" s="1" t="s">
        <v>63</v>
      </c>
      <c r="B3">
        <v>61</v>
      </c>
      <c r="C3">
        <v>114300</v>
      </c>
      <c r="D3">
        <f>manhattan3[[#This Row],[Time Expended '[ns']]]/1000000</f>
        <v>0.1143</v>
      </c>
      <c r="E3">
        <v>303</v>
      </c>
      <c r="F3">
        <v>1558100</v>
      </c>
      <c r="G3">
        <f>hamming45[[#This Row],[Time Expended '[m']]]/1000000000</f>
        <v>1.5581E-3</v>
      </c>
    </row>
    <row r="4" spans="1:7" x14ac:dyDescent="0.25">
      <c r="A4" s="1" t="s">
        <v>8</v>
      </c>
      <c r="B4">
        <v>82</v>
      </c>
      <c r="C4">
        <v>138100</v>
      </c>
      <c r="D4">
        <f>manhattan3[[#This Row],[Time Expended '[ns']]]/1000000</f>
        <v>0.1381</v>
      </c>
      <c r="E4">
        <v>459</v>
      </c>
      <c r="F4">
        <v>4910700</v>
      </c>
      <c r="G4">
        <f>hamming45[[#This Row],[Time Expended '[m']]]/1000000000</f>
        <v>4.9106999999999996E-3</v>
      </c>
    </row>
    <row r="5" spans="1:7" x14ac:dyDescent="0.25">
      <c r="A5" s="1" t="s">
        <v>38</v>
      </c>
      <c r="B5">
        <v>89</v>
      </c>
      <c r="C5">
        <v>240100</v>
      </c>
      <c r="D5">
        <f>manhattan3[[#This Row],[Time Expended '[ns']]]/1000000</f>
        <v>0.24010000000000001</v>
      </c>
      <c r="E5">
        <v>526</v>
      </c>
      <c r="F5">
        <v>3498600</v>
      </c>
      <c r="G5">
        <f>hamming45[[#This Row],[Time Expended '[m']]]/1000000000</f>
        <v>3.4986000000000001E-3</v>
      </c>
    </row>
    <row r="6" spans="1:7" x14ac:dyDescent="0.25">
      <c r="A6" s="1" t="s">
        <v>94</v>
      </c>
      <c r="B6">
        <v>92</v>
      </c>
      <c r="C6">
        <v>188700</v>
      </c>
      <c r="D6">
        <f>manhattan3[[#This Row],[Time Expended '[ns']]]/1000000</f>
        <v>0.18870000000000001</v>
      </c>
      <c r="E6">
        <v>566</v>
      </c>
      <c r="F6">
        <v>3920500</v>
      </c>
      <c r="G6">
        <f>hamming45[[#This Row],[Time Expended '[m']]]/1000000000</f>
        <v>3.9205000000000004E-3</v>
      </c>
    </row>
    <row r="7" spans="1:7" x14ac:dyDescent="0.25">
      <c r="A7" s="1" t="s">
        <v>60</v>
      </c>
      <c r="B7">
        <v>100</v>
      </c>
      <c r="C7">
        <v>211600</v>
      </c>
      <c r="D7">
        <f>manhattan3[[#This Row],[Time Expended '[ns']]]/1000000</f>
        <v>0.21160000000000001</v>
      </c>
      <c r="E7">
        <v>876</v>
      </c>
      <c r="F7">
        <v>9462300</v>
      </c>
      <c r="G7">
        <f>hamming45[[#This Row],[Time Expended '[m']]]/1000000000</f>
        <v>9.4622999999999999E-3</v>
      </c>
    </row>
    <row r="8" spans="1:7" x14ac:dyDescent="0.25">
      <c r="A8" s="1" t="s">
        <v>89</v>
      </c>
      <c r="B8">
        <v>130</v>
      </c>
      <c r="C8">
        <v>502900</v>
      </c>
      <c r="D8">
        <f>manhattan3[[#This Row],[Time Expended '[ns']]]/1000000</f>
        <v>0.50290000000000001</v>
      </c>
      <c r="E8">
        <v>958</v>
      </c>
      <c r="F8">
        <v>13292000</v>
      </c>
      <c r="G8">
        <f>hamming45[[#This Row],[Time Expended '[m']]]/1000000000</f>
        <v>1.3292E-2</v>
      </c>
    </row>
    <row r="9" spans="1:7" x14ac:dyDescent="0.25">
      <c r="A9" s="1" t="s">
        <v>26</v>
      </c>
      <c r="B9">
        <v>156</v>
      </c>
      <c r="C9">
        <v>466400</v>
      </c>
      <c r="D9">
        <f>manhattan3[[#This Row],[Time Expended '[ns']]]/1000000</f>
        <v>0.46639999999999998</v>
      </c>
      <c r="E9">
        <v>1010</v>
      </c>
      <c r="F9">
        <v>13120600</v>
      </c>
      <c r="G9">
        <f>hamming45[[#This Row],[Time Expended '[m']]]/1000000000</f>
        <v>1.31206E-2</v>
      </c>
    </row>
    <row r="10" spans="1:7" x14ac:dyDescent="0.25">
      <c r="A10" s="1" t="s">
        <v>11</v>
      </c>
      <c r="B10">
        <v>174</v>
      </c>
      <c r="C10">
        <v>578500</v>
      </c>
      <c r="D10">
        <f>manhattan3[[#This Row],[Time Expended '[ns']]]/1000000</f>
        <v>0.57850000000000001</v>
      </c>
      <c r="E10">
        <v>1087</v>
      </c>
      <c r="F10">
        <v>13296000</v>
      </c>
      <c r="G10">
        <f>hamming45[[#This Row],[Time Expended '[m']]]/1000000000</f>
        <v>1.3296000000000001E-2</v>
      </c>
    </row>
    <row r="11" spans="1:7" x14ac:dyDescent="0.25">
      <c r="A11" s="1" t="s">
        <v>32</v>
      </c>
      <c r="B11">
        <v>189</v>
      </c>
      <c r="C11">
        <v>623500</v>
      </c>
      <c r="D11">
        <f>manhattan3[[#This Row],[Time Expended '[ns']]]/1000000</f>
        <v>0.62350000000000005</v>
      </c>
      <c r="E11">
        <v>1120</v>
      </c>
      <c r="F11">
        <v>16293400</v>
      </c>
      <c r="G11">
        <f>hamming45[[#This Row],[Time Expended '[m']]]/1000000000</f>
        <v>1.62934E-2</v>
      </c>
    </row>
    <row r="12" spans="1:7" x14ac:dyDescent="0.25">
      <c r="A12" s="1" t="s">
        <v>93</v>
      </c>
      <c r="B12">
        <v>205</v>
      </c>
      <c r="C12">
        <v>775000</v>
      </c>
      <c r="D12">
        <f>manhattan3[[#This Row],[Time Expended '[ns']]]/1000000</f>
        <v>0.77500000000000002</v>
      </c>
      <c r="E12">
        <v>1420</v>
      </c>
      <c r="F12">
        <v>27185400</v>
      </c>
      <c r="G12">
        <f>hamming45[[#This Row],[Time Expended '[m']]]/1000000000</f>
        <v>2.7185399999999998E-2</v>
      </c>
    </row>
    <row r="13" spans="1:7" x14ac:dyDescent="0.25">
      <c r="A13" s="1" t="s">
        <v>44</v>
      </c>
      <c r="B13">
        <v>219</v>
      </c>
      <c r="C13">
        <v>986200</v>
      </c>
      <c r="D13">
        <f>manhattan3[[#This Row],[Time Expended '[ns']]]/1000000</f>
        <v>0.98619999999999997</v>
      </c>
      <c r="E13">
        <v>1463</v>
      </c>
      <c r="F13">
        <v>27296300</v>
      </c>
      <c r="G13">
        <f>hamming45[[#This Row],[Time Expended '[m']]]/1000000000</f>
        <v>2.7296299999999999E-2</v>
      </c>
    </row>
    <row r="14" spans="1:7" x14ac:dyDescent="0.25">
      <c r="A14" s="1" t="s">
        <v>36</v>
      </c>
      <c r="B14">
        <v>230</v>
      </c>
      <c r="C14">
        <v>1793700</v>
      </c>
      <c r="D14">
        <f>manhattan3[[#This Row],[Time Expended '[ns']]]/1000000</f>
        <v>1.7937000000000001</v>
      </c>
      <c r="E14">
        <v>1494</v>
      </c>
      <c r="F14">
        <v>25126100</v>
      </c>
      <c r="G14">
        <f>hamming45[[#This Row],[Time Expended '[m']]]/1000000000</f>
        <v>2.5126099999999998E-2</v>
      </c>
    </row>
    <row r="15" spans="1:7" x14ac:dyDescent="0.25">
      <c r="A15" s="1" t="s">
        <v>46</v>
      </c>
      <c r="B15">
        <v>233</v>
      </c>
      <c r="C15">
        <v>873300</v>
      </c>
      <c r="D15">
        <f>manhattan3[[#This Row],[Time Expended '[ns']]]/1000000</f>
        <v>0.87329999999999997</v>
      </c>
      <c r="E15">
        <v>1796</v>
      </c>
      <c r="F15">
        <v>39232600</v>
      </c>
      <c r="G15">
        <f>hamming45[[#This Row],[Time Expended '[m']]]/1000000000</f>
        <v>3.9232599999999999E-2</v>
      </c>
    </row>
    <row r="16" spans="1:7" x14ac:dyDescent="0.25">
      <c r="A16" s="1" t="s">
        <v>40</v>
      </c>
      <c r="B16">
        <v>248</v>
      </c>
      <c r="C16">
        <v>1187700</v>
      </c>
      <c r="D16">
        <f>manhattan3[[#This Row],[Time Expended '[ns']]]/1000000</f>
        <v>1.1877</v>
      </c>
      <c r="E16">
        <v>2127</v>
      </c>
      <c r="F16">
        <v>84253500</v>
      </c>
      <c r="G16">
        <f>hamming45[[#This Row],[Time Expended '[m']]]/1000000000</f>
        <v>8.4253499999999995E-2</v>
      </c>
    </row>
    <row r="17" spans="1:7" x14ac:dyDescent="0.25">
      <c r="A17" s="1" t="s">
        <v>25</v>
      </c>
      <c r="B17">
        <v>260</v>
      </c>
      <c r="C17">
        <v>1099700</v>
      </c>
      <c r="D17">
        <f>manhattan3[[#This Row],[Time Expended '[ns']]]/1000000</f>
        <v>1.0996999999999999</v>
      </c>
      <c r="E17">
        <v>2295</v>
      </c>
      <c r="F17">
        <v>61640900</v>
      </c>
      <c r="G17">
        <f>hamming45[[#This Row],[Time Expended '[m']]]/1000000000</f>
        <v>6.1640899999999998E-2</v>
      </c>
    </row>
    <row r="18" spans="1:7" x14ac:dyDescent="0.25">
      <c r="A18" s="1" t="s">
        <v>84</v>
      </c>
      <c r="B18">
        <v>295</v>
      </c>
      <c r="C18">
        <v>1262200</v>
      </c>
      <c r="D18">
        <f>manhattan3[[#This Row],[Time Expended '[ns']]]/1000000</f>
        <v>1.2622</v>
      </c>
      <c r="E18">
        <v>2811</v>
      </c>
      <c r="F18">
        <v>122351200</v>
      </c>
      <c r="G18">
        <f>hamming45[[#This Row],[Time Expended '[m']]]/1000000000</f>
        <v>0.12235119999999999</v>
      </c>
    </row>
    <row r="19" spans="1:7" x14ac:dyDescent="0.25">
      <c r="A19" s="1" t="s">
        <v>82</v>
      </c>
      <c r="B19">
        <v>297</v>
      </c>
      <c r="C19">
        <v>1322500</v>
      </c>
      <c r="D19">
        <f>manhattan3[[#This Row],[Time Expended '[ns']]]/1000000</f>
        <v>1.3225</v>
      </c>
      <c r="E19">
        <v>2856</v>
      </c>
      <c r="F19">
        <v>100029000</v>
      </c>
      <c r="G19">
        <f>hamming45[[#This Row],[Time Expended '[m']]]/1000000000</f>
        <v>0.10002900000000001</v>
      </c>
    </row>
    <row r="20" spans="1:7" x14ac:dyDescent="0.25">
      <c r="A20" s="1" t="s">
        <v>2</v>
      </c>
      <c r="B20">
        <v>316</v>
      </c>
      <c r="C20">
        <v>15255600</v>
      </c>
      <c r="D20">
        <f>manhattan3[[#This Row],[Time Expended '[ns']]]/1000000</f>
        <v>15.255599999999999</v>
      </c>
      <c r="E20">
        <v>3176</v>
      </c>
      <c r="F20">
        <v>121507100</v>
      </c>
      <c r="G20">
        <f>hamming45[[#This Row],[Time Expended '[m']]]/1000000000</f>
        <v>0.12150710000000001</v>
      </c>
    </row>
    <row r="21" spans="1:7" x14ac:dyDescent="0.25">
      <c r="A21" s="1" t="s">
        <v>98</v>
      </c>
      <c r="B21">
        <v>327</v>
      </c>
      <c r="C21">
        <v>1602300</v>
      </c>
      <c r="D21">
        <f>manhattan3[[#This Row],[Time Expended '[ns']]]/1000000</f>
        <v>1.6023000000000001</v>
      </c>
      <c r="E21">
        <v>3246</v>
      </c>
      <c r="F21">
        <v>124015200</v>
      </c>
      <c r="G21">
        <f>hamming45[[#This Row],[Time Expended '[m']]]/1000000000</f>
        <v>0.12401520000000001</v>
      </c>
    </row>
    <row r="22" spans="1:7" x14ac:dyDescent="0.25">
      <c r="A22" s="1" t="s">
        <v>37</v>
      </c>
      <c r="B22">
        <v>344</v>
      </c>
      <c r="C22">
        <v>1724900</v>
      </c>
      <c r="D22">
        <f>manhattan3[[#This Row],[Time Expended '[ns']]]/1000000</f>
        <v>1.7249000000000001</v>
      </c>
      <c r="E22">
        <v>3311</v>
      </c>
      <c r="F22">
        <v>142908800</v>
      </c>
      <c r="G22">
        <f>hamming45[[#This Row],[Time Expended '[m']]]/1000000000</f>
        <v>0.1429088</v>
      </c>
    </row>
    <row r="23" spans="1:7" x14ac:dyDescent="0.25">
      <c r="A23" s="1" t="s">
        <v>14</v>
      </c>
      <c r="B23">
        <v>359</v>
      </c>
      <c r="C23">
        <v>1843600</v>
      </c>
      <c r="D23">
        <f>manhattan3[[#This Row],[Time Expended '[ns']]]/1000000</f>
        <v>1.8435999999999999</v>
      </c>
      <c r="E23">
        <v>3421</v>
      </c>
      <c r="F23">
        <v>144145600</v>
      </c>
      <c r="G23">
        <f>hamming45[[#This Row],[Time Expended '[m']]]/1000000000</f>
        <v>0.14414560000000001</v>
      </c>
    </row>
    <row r="24" spans="1:7" x14ac:dyDescent="0.25">
      <c r="A24" s="1" t="s">
        <v>61</v>
      </c>
      <c r="B24">
        <v>389</v>
      </c>
      <c r="C24">
        <v>2127300</v>
      </c>
      <c r="D24">
        <f>manhattan3[[#This Row],[Time Expended '[ns']]]/1000000</f>
        <v>2.1273</v>
      </c>
      <c r="E24">
        <v>3424</v>
      </c>
      <c r="F24">
        <v>199502000</v>
      </c>
      <c r="G24">
        <f>hamming45[[#This Row],[Time Expended '[m']]]/1000000000</f>
        <v>0.19950200000000001</v>
      </c>
    </row>
    <row r="25" spans="1:7" x14ac:dyDescent="0.25">
      <c r="A25" s="1" t="s">
        <v>51</v>
      </c>
      <c r="B25">
        <v>392</v>
      </c>
      <c r="C25">
        <v>2423100</v>
      </c>
      <c r="D25">
        <f>manhattan3[[#This Row],[Time Expended '[ns']]]/1000000</f>
        <v>2.4230999999999998</v>
      </c>
      <c r="E25">
        <v>3507</v>
      </c>
      <c r="F25">
        <v>139097600</v>
      </c>
      <c r="G25">
        <f>hamming45[[#This Row],[Time Expended '[m']]]/1000000000</f>
        <v>0.13909759999999999</v>
      </c>
    </row>
    <row r="26" spans="1:7" x14ac:dyDescent="0.25">
      <c r="A26" s="1" t="s">
        <v>23</v>
      </c>
      <c r="B26">
        <v>409</v>
      </c>
      <c r="C26">
        <v>2096500</v>
      </c>
      <c r="D26">
        <f>manhattan3[[#This Row],[Time Expended '[ns']]]/1000000</f>
        <v>2.0964999999999998</v>
      </c>
      <c r="E26">
        <v>3755</v>
      </c>
      <c r="F26">
        <v>186362000</v>
      </c>
      <c r="G26">
        <f>hamming45[[#This Row],[Time Expended '[m']]]/1000000000</f>
        <v>0.186362</v>
      </c>
    </row>
    <row r="27" spans="1:7" x14ac:dyDescent="0.25">
      <c r="A27" s="1" t="s">
        <v>34</v>
      </c>
      <c r="B27">
        <v>425</v>
      </c>
      <c r="C27">
        <v>2585800</v>
      </c>
      <c r="D27">
        <f>manhattan3[[#This Row],[Time Expended '[ns']]]/1000000</f>
        <v>2.5857999999999999</v>
      </c>
      <c r="E27">
        <v>3886</v>
      </c>
      <c r="F27">
        <v>226497100</v>
      </c>
      <c r="G27">
        <f>hamming45[[#This Row],[Time Expended '[m']]]/1000000000</f>
        <v>0.22649710000000001</v>
      </c>
    </row>
    <row r="28" spans="1:7" x14ac:dyDescent="0.25">
      <c r="A28" s="1" t="s">
        <v>85</v>
      </c>
      <c r="B28">
        <v>430</v>
      </c>
      <c r="C28">
        <v>2294700</v>
      </c>
      <c r="D28">
        <f>manhattan3[[#This Row],[Time Expended '[ns']]]/1000000</f>
        <v>2.2947000000000002</v>
      </c>
      <c r="E28">
        <v>4465</v>
      </c>
      <c r="F28">
        <v>284801100</v>
      </c>
      <c r="G28">
        <f>hamming45[[#This Row],[Time Expended '[m']]]/1000000000</f>
        <v>0.28480109999999997</v>
      </c>
    </row>
    <row r="29" spans="1:7" x14ac:dyDescent="0.25">
      <c r="A29" s="1" t="s">
        <v>79</v>
      </c>
      <c r="B29">
        <v>493</v>
      </c>
      <c r="C29">
        <v>2849000</v>
      </c>
      <c r="D29">
        <f>manhattan3[[#This Row],[Time Expended '[ns']]]/1000000</f>
        <v>2.8490000000000002</v>
      </c>
      <c r="E29">
        <v>5281</v>
      </c>
      <c r="F29">
        <v>417088700</v>
      </c>
      <c r="G29">
        <f>hamming45[[#This Row],[Time Expended '[m']]]/1000000000</f>
        <v>0.41708869999999998</v>
      </c>
    </row>
    <row r="30" spans="1:7" x14ac:dyDescent="0.25">
      <c r="A30" s="1" t="s">
        <v>95</v>
      </c>
      <c r="B30">
        <v>495</v>
      </c>
      <c r="C30">
        <v>3236300</v>
      </c>
      <c r="D30">
        <f>manhattan3[[#This Row],[Time Expended '[ns']]]/1000000</f>
        <v>3.2363</v>
      </c>
      <c r="E30">
        <v>5464</v>
      </c>
      <c r="F30">
        <v>463445400</v>
      </c>
      <c r="G30">
        <f>hamming45[[#This Row],[Time Expended '[m']]]/1000000000</f>
        <v>0.46344540000000001</v>
      </c>
    </row>
    <row r="31" spans="1:7" x14ac:dyDescent="0.25">
      <c r="A31" s="1" t="s">
        <v>10</v>
      </c>
      <c r="B31">
        <v>503</v>
      </c>
      <c r="C31">
        <v>4979500</v>
      </c>
      <c r="D31">
        <f>manhattan3[[#This Row],[Time Expended '[ns']]]/1000000</f>
        <v>4.9794999999999998</v>
      </c>
      <c r="E31">
        <v>5536</v>
      </c>
      <c r="F31">
        <v>1631405800</v>
      </c>
      <c r="G31">
        <f>hamming45[[#This Row],[Time Expended '[m']]]/1000000000</f>
        <v>1.6314058</v>
      </c>
    </row>
    <row r="32" spans="1:7" x14ac:dyDescent="0.25">
      <c r="A32" s="1" t="s">
        <v>24</v>
      </c>
      <c r="B32">
        <v>522</v>
      </c>
      <c r="C32">
        <v>4916200</v>
      </c>
      <c r="D32">
        <f>manhattan3[[#This Row],[Time Expended '[ns']]]/1000000</f>
        <v>4.9161999999999999</v>
      </c>
      <c r="E32">
        <v>5564</v>
      </c>
      <c r="F32">
        <v>564721700</v>
      </c>
      <c r="G32">
        <f>hamming45[[#This Row],[Time Expended '[m']]]/1000000000</f>
        <v>0.56472169999999999</v>
      </c>
    </row>
    <row r="33" spans="1:7" x14ac:dyDescent="0.25">
      <c r="A33" s="1" t="s">
        <v>18</v>
      </c>
      <c r="B33">
        <v>525</v>
      </c>
      <c r="C33">
        <v>3574300</v>
      </c>
      <c r="D33">
        <f>manhattan3[[#This Row],[Time Expended '[ns']]]/1000000</f>
        <v>3.5743</v>
      </c>
      <c r="E33">
        <v>5600</v>
      </c>
      <c r="F33">
        <v>532674200</v>
      </c>
      <c r="G33">
        <f>hamming45[[#This Row],[Time Expended '[m']]]/1000000000</f>
        <v>0.53267419999999999</v>
      </c>
    </row>
    <row r="34" spans="1:7" x14ac:dyDescent="0.25">
      <c r="A34" s="1" t="s">
        <v>17</v>
      </c>
      <c r="B34">
        <v>537</v>
      </c>
      <c r="C34">
        <v>3983200</v>
      </c>
      <c r="D34">
        <f>manhattan3[[#This Row],[Time Expended '[ns']]]/1000000</f>
        <v>3.9832000000000001</v>
      </c>
      <c r="E34">
        <v>5664</v>
      </c>
      <c r="F34">
        <v>545985100</v>
      </c>
      <c r="G34">
        <f>hamming45[[#This Row],[Time Expended '[m']]]/1000000000</f>
        <v>0.5459851</v>
      </c>
    </row>
    <row r="35" spans="1:7" x14ac:dyDescent="0.25">
      <c r="A35" s="1" t="s">
        <v>99</v>
      </c>
      <c r="B35">
        <v>540</v>
      </c>
      <c r="C35">
        <v>3934300</v>
      </c>
      <c r="D35">
        <f>manhattan3[[#This Row],[Time Expended '[ns']]]/1000000</f>
        <v>3.9342999999999999</v>
      </c>
      <c r="E35">
        <v>5776</v>
      </c>
      <c r="F35">
        <v>574272300</v>
      </c>
      <c r="G35">
        <f>hamming45[[#This Row],[Time Expended '[m']]]/1000000000</f>
        <v>0.57427229999999996</v>
      </c>
    </row>
    <row r="36" spans="1:7" x14ac:dyDescent="0.25">
      <c r="A36" s="1" t="s">
        <v>66</v>
      </c>
      <c r="B36">
        <v>556</v>
      </c>
      <c r="C36">
        <v>4482600</v>
      </c>
      <c r="D36">
        <f>manhattan3[[#This Row],[Time Expended '[ns']]]/1000000</f>
        <v>4.4825999999999997</v>
      </c>
      <c r="E36">
        <v>5811</v>
      </c>
      <c r="F36">
        <v>977394400</v>
      </c>
      <c r="G36">
        <f>hamming45[[#This Row],[Time Expended '[m']]]/1000000000</f>
        <v>0.9773944</v>
      </c>
    </row>
    <row r="37" spans="1:7" x14ac:dyDescent="0.25">
      <c r="A37" s="1" t="s">
        <v>3</v>
      </c>
      <c r="B37">
        <v>580</v>
      </c>
      <c r="C37">
        <v>4737300</v>
      </c>
      <c r="D37">
        <f>manhattan3[[#This Row],[Time Expended '[ns']]]/1000000</f>
        <v>4.7373000000000003</v>
      </c>
      <c r="E37">
        <v>5840</v>
      </c>
      <c r="F37">
        <v>586872700</v>
      </c>
      <c r="G37">
        <f>hamming45[[#This Row],[Time Expended '[m']]]/1000000000</f>
        <v>0.58687270000000002</v>
      </c>
    </row>
    <row r="38" spans="1:7" x14ac:dyDescent="0.25">
      <c r="A38" s="1" t="s">
        <v>49</v>
      </c>
      <c r="B38">
        <v>584</v>
      </c>
      <c r="C38">
        <v>4269100</v>
      </c>
      <c r="D38">
        <f>manhattan3[[#This Row],[Time Expended '[ns']]]/1000000</f>
        <v>4.2690999999999999</v>
      </c>
      <c r="E38">
        <v>5994</v>
      </c>
      <c r="F38">
        <v>586856700</v>
      </c>
      <c r="G38">
        <f>hamming45[[#This Row],[Time Expended '[m']]]/1000000000</f>
        <v>0.58685670000000001</v>
      </c>
    </row>
    <row r="39" spans="1:7" x14ac:dyDescent="0.25">
      <c r="A39" s="1" t="s">
        <v>42</v>
      </c>
      <c r="B39">
        <v>604</v>
      </c>
      <c r="C39">
        <v>5020600</v>
      </c>
      <c r="D39">
        <f>manhattan3[[#This Row],[Time Expended '[ns']]]/1000000</f>
        <v>5.0206</v>
      </c>
      <c r="E39">
        <v>6037</v>
      </c>
      <c r="F39">
        <v>659379600</v>
      </c>
      <c r="G39">
        <f>hamming45[[#This Row],[Time Expended '[m']]]/1000000000</f>
        <v>0.65937959999999995</v>
      </c>
    </row>
    <row r="40" spans="1:7" x14ac:dyDescent="0.25">
      <c r="A40" s="1" t="s">
        <v>4</v>
      </c>
      <c r="B40">
        <v>616</v>
      </c>
      <c r="C40">
        <v>10673900</v>
      </c>
      <c r="D40">
        <f>manhattan3[[#This Row],[Time Expended '[ns']]]/1000000</f>
        <v>10.6739</v>
      </c>
      <c r="E40">
        <v>6373</v>
      </c>
      <c r="F40">
        <v>711887400</v>
      </c>
      <c r="G40">
        <f>hamming45[[#This Row],[Time Expended '[m']]]/1000000000</f>
        <v>0.71188739999999995</v>
      </c>
    </row>
    <row r="41" spans="1:7" x14ac:dyDescent="0.25">
      <c r="A41" s="1" t="s">
        <v>39</v>
      </c>
      <c r="B41">
        <v>640</v>
      </c>
      <c r="C41">
        <v>8724700</v>
      </c>
      <c r="D41">
        <f>manhattan3[[#This Row],[Time Expended '[ns']]]/1000000</f>
        <v>8.7247000000000003</v>
      </c>
      <c r="E41">
        <v>7425</v>
      </c>
      <c r="F41">
        <v>1135073300</v>
      </c>
      <c r="G41">
        <f>hamming45[[#This Row],[Time Expended '[m']]]/1000000000</f>
        <v>1.1350733</v>
      </c>
    </row>
    <row r="42" spans="1:7" x14ac:dyDescent="0.25">
      <c r="A42" s="1" t="s">
        <v>48</v>
      </c>
      <c r="B42">
        <v>646</v>
      </c>
      <c r="C42">
        <v>8135300</v>
      </c>
      <c r="D42">
        <f>manhattan3[[#This Row],[Time Expended '[ns']]]/1000000</f>
        <v>8.1353000000000009</v>
      </c>
      <c r="E42">
        <v>7888</v>
      </c>
      <c r="F42">
        <v>1015578300</v>
      </c>
      <c r="G42">
        <f>hamming45[[#This Row],[Time Expended '[m']]]/1000000000</f>
        <v>1.0155783</v>
      </c>
    </row>
    <row r="43" spans="1:7" x14ac:dyDescent="0.25">
      <c r="A43" s="1" t="s">
        <v>73</v>
      </c>
      <c r="B43">
        <v>652</v>
      </c>
      <c r="C43">
        <v>4954100</v>
      </c>
      <c r="D43">
        <f>manhattan3[[#This Row],[Time Expended '[ns']]]/1000000</f>
        <v>4.9541000000000004</v>
      </c>
      <c r="E43">
        <v>7923</v>
      </c>
      <c r="F43">
        <v>1220937800</v>
      </c>
      <c r="G43">
        <f>hamming45[[#This Row],[Time Expended '[m']]]/1000000000</f>
        <v>1.2209378</v>
      </c>
    </row>
    <row r="44" spans="1:7" x14ac:dyDescent="0.25">
      <c r="A44" s="1" t="s">
        <v>62</v>
      </c>
      <c r="B44">
        <v>695</v>
      </c>
      <c r="C44">
        <v>6862500</v>
      </c>
      <c r="D44">
        <f>manhattan3[[#This Row],[Time Expended '[ns']]]/1000000</f>
        <v>6.8624999999999998</v>
      </c>
      <c r="E44">
        <v>7934</v>
      </c>
      <c r="F44">
        <v>1354747000</v>
      </c>
      <c r="G44">
        <f>hamming45[[#This Row],[Time Expended '[m']]]/1000000000</f>
        <v>1.3547469999999999</v>
      </c>
    </row>
    <row r="45" spans="1:7" x14ac:dyDescent="0.25">
      <c r="A45" s="1" t="s">
        <v>29</v>
      </c>
      <c r="B45">
        <v>704</v>
      </c>
      <c r="C45">
        <v>6581700</v>
      </c>
      <c r="D45">
        <f>manhattan3[[#This Row],[Time Expended '[ns']]]/1000000</f>
        <v>6.5816999999999997</v>
      </c>
      <c r="E45">
        <v>7936</v>
      </c>
      <c r="F45">
        <v>1162420000</v>
      </c>
      <c r="G45">
        <f>hamming45[[#This Row],[Time Expended '[m']]]/1000000000</f>
        <v>1.16242</v>
      </c>
    </row>
    <row r="46" spans="1:7" x14ac:dyDescent="0.25">
      <c r="A46" s="1" t="s">
        <v>68</v>
      </c>
      <c r="B46">
        <v>718</v>
      </c>
      <c r="C46">
        <v>7173600</v>
      </c>
      <c r="D46">
        <f>manhattan3[[#This Row],[Time Expended '[ns']]]/1000000</f>
        <v>7.1736000000000004</v>
      </c>
      <c r="E46">
        <v>7956</v>
      </c>
      <c r="F46">
        <v>1557343600</v>
      </c>
      <c r="G46">
        <f>hamming45[[#This Row],[Time Expended '[m']]]/1000000000</f>
        <v>1.5573436000000001</v>
      </c>
    </row>
    <row r="47" spans="1:7" x14ac:dyDescent="0.25">
      <c r="A47" s="1" t="s">
        <v>43</v>
      </c>
      <c r="B47">
        <v>753</v>
      </c>
      <c r="C47">
        <v>15188900</v>
      </c>
      <c r="D47">
        <f>manhattan3[[#This Row],[Time Expended '[ns']]]/1000000</f>
        <v>15.1889</v>
      </c>
      <c r="E47">
        <v>8063</v>
      </c>
      <c r="F47">
        <v>1352046800</v>
      </c>
      <c r="G47">
        <f>hamming45[[#This Row],[Time Expended '[m']]]/1000000000</f>
        <v>1.3520468000000001</v>
      </c>
    </row>
    <row r="48" spans="1:7" x14ac:dyDescent="0.25">
      <c r="A48" s="1" t="s">
        <v>77</v>
      </c>
      <c r="B48">
        <v>758</v>
      </c>
      <c r="C48">
        <v>6564100</v>
      </c>
      <c r="D48">
        <f>manhattan3[[#This Row],[Time Expended '[ns']]]/1000000</f>
        <v>6.5640999999999998</v>
      </c>
      <c r="E48">
        <v>8121</v>
      </c>
      <c r="F48">
        <v>1328365100</v>
      </c>
      <c r="G48">
        <f>hamming45[[#This Row],[Time Expended '[m']]]/1000000000</f>
        <v>1.3283651000000001</v>
      </c>
    </row>
    <row r="49" spans="1:7" x14ac:dyDescent="0.25">
      <c r="A49" s="1" t="s">
        <v>6</v>
      </c>
      <c r="B49">
        <v>770</v>
      </c>
      <c r="C49">
        <v>7639200</v>
      </c>
      <c r="D49">
        <f>manhattan3[[#This Row],[Time Expended '[ns']]]/1000000</f>
        <v>7.6391999999999998</v>
      </c>
      <c r="E49">
        <v>8173</v>
      </c>
      <c r="F49">
        <v>1188378800</v>
      </c>
      <c r="G49">
        <f>hamming45[[#This Row],[Time Expended '[m']]]/1000000000</f>
        <v>1.1883788</v>
      </c>
    </row>
    <row r="50" spans="1:7" x14ac:dyDescent="0.25">
      <c r="A50" s="1" t="s">
        <v>52</v>
      </c>
      <c r="B50">
        <v>804</v>
      </c>
      <c r="C50">
        <v>8159200</v>
      </c>
      <c r="D50">
        <f>manhattan3[[#This Row],[Time Expended '[ns']]]/1000000</f>
        <v>8.1592000000000002</v>
      </c>
      <c r="E50">
        <v>8192</v>
      </c>
      <c r="F50">
        <v>1324031100</v>
      </c>
      <c r="G50">
        <f>hamming45[[#This Row],[Time Expended '[m']]]/1000000000</f>
        <v>1.3240311</v>
      </c>
    </row>
    <row r="51" spans="1:7" x14ac:dyDescent="0.25">
      <c r="A51" s="1" t="s">
        <v>96</v>
      </c>
      <c r="B51">
        <v>815</v>
      </c>
      <c r="C51">
        <v>8680200</v>
      </c>
      <c r="D51">
        <f>manhattan3[[#This Row],[Time Expended '[ns']]]/1000000</f>
        <v>8.6801999999999992</v>
      </c>
      <c r="E51">
        <v>8352</v>
      </c>
      <c r="F51">
        <v>1385380500</v>
      </c>
      <c r="G51">
        <f>hamming45[[#This Row],[Time Expended '[m']]]/1000000000</f>
        <v>1.3853804999999999</v>
      </c>
    </row>
    <row r="52" spans="1:7" x14ac:dyDescent="0.25">
      <c r="A52" s="1" t="s">
        <v>21</v>
      </c>
      <c r="B52">
        <v>818</v>
      </c>
      <c r="C52">
        <v>8513800</v>
      </c>
      <c r="D52">
        <f>manhattan3[[#This Row],[Time Expended '[ns']]]/1000000</f>
        <v>8.5137999999999998</v>
      </c>
      <c r="E52">
        <v>8655</v>
      </c>
      <c r="F52">
        <v>1271470200</v>
      </c>
      <c r="G52">
        <f>hamming45[[#This Row],[Time Expended '[m']]]/1000000000</f>
        <v>1.2714702</v>
      </c>
    </row>
    <row r="53" spans="1:7" x14ac:dyDescent="0.25">
      <c r="A53" s="1" t="s">
        <v>47</v>
      </c>
      <c r="B53">
        <v>822</v>
      </c>
      <c r="C53">
        <v>9876800</v>
      </c>
      <c r="D53">
        <f>manhattan3[[#This Row],[Time Expended '[ns']]]/1000000</f>
        <v>9.8767999999999994</v>
      </c>
      <c r="E53">
        <v>8781</v>
      </c>
      <c r="F53">
        <v>1450151900</v>
      </c>
      <c r="G53">
        <f>hamming45[[#This Row],[Time Expended '[m']]]/1000000000</f>
        <v>1.4501519</v>
      </c>
    </row>
    <row r="54" spans="1:7" x14ac:dyDescent="0.25">
      <c r="A54" s="1" t="s">
        <v>41</v>
      </c>
      <c r="B54">
        <v>825</v>
      </c>
      <c r="C54">
        <v>11239400</v>
      </c>
      <c r="D54">
        <f>manhattan3[[#This Row],[Time Expended '[ns']]]/1000000</f>
        <v>11.2394</v>
      </c>
      <c r="E54">
        <v>8821</v>
      </c>
      <c r="F54">
        <v>1566190400</v>
      </c>
      <c r="G54">
        <f>hamming45[[#This Row],[Time Expended '[m']]]/1000000000</f>
        <v>1.5661904</v>
      </c>
    </row>
    <row r="55" spans="1:7" x14ac:dyDescent="0.25">
      <c r="A55" s="1" t="s">
        <v>92</v>
      </c>
      <c r="B55">
        <v>841</v>
      </c>
      <c r="C55">
        <v>9532200</v>
      </c>
      <c r="D55">
        <f>manhattan3[[#This Row],[Time Expended '[ns']]]/1000000</f>
        <v>9.5321999999999996</v>
      </c>
      <c r="E55">
        <v>9500</v>
      </c>
      <c r="F55">
        <v>1820257400</v>
      </c>
      <c r="G55">
        <f>hamming45[[#This Row],[Time Expended '[m']]]/1000000000</f>
        <v>1.8202574</v>
      </c>
    </row>
    <row r="56" spans="1:7" x14ac:dyDescent="0.25">
      <c r="A56" s="1" t="s">
        <v>19</v>
      </c>
      <c r="B56">
        <v>880</v>
      </c>
      <c r="C56">
        <v>9419700</v>
      </c>
      <c r="D56">
        <f>manhattan3[[#This Row],[Time Expended '[ns']]]/1000000</f>
        <v>9.4197000000000006</v>
      </c>
      <c r="E56">
        <v>9530</v>
      </c>
      <c r="F56">
        <v>2831300300</v>
      </c>
      <c r="G56">
        <f>hamming45[[#This Row],[Time Expended '[m']]]/1000000000</f>
        <v>2.8313003000000001</v>
      </c>
    </row>
    <row r="57" spans="1:7" x14ac:dyDescent="0.25">
      <c r="A57" s="1" t="s">
        <v>15</v>
      </c>
      <c r="B57">
        <v>893</v>
      </c>
      <c r="C57">
        <v>10766800</v>
      </c>
      <c r="D57">
        <f>manhattan3[[#This Row],[Time Expended '[ns']]]/1000000</f>
        <v>10.7668</v>
      </c>
      <c r="E57">
        <v>9746</v>
      </c>
      <c r="F57">
        <v>2792386700</v>
      </c>
      <c r="G57">
        <f>hamming45[[#This Row],[Time Expended '[m']]]/1000000000</f>
        <v>2.7923867000000002</v>
      </c>
    </row>
    <row r="58" spans="1:7" x14ac:dyDescent="0.25">
      <c r="A58" s="1" t="s">
        <v>27</v>
      </c>
      <c r="B58">
        <v>922</v>
      </c>
      <c r="C58">
        <v>10927100</v>
      </c>
      <c r="D58">
        <f>manhattan3[[#This Row],[Time Expended '[ns']]]/1000000</f>
        <v>10.927099999999999</v>
      </c>
      <c r="E58">
        <v>12976</v>
      </c>
      <c r="F58">
        <v>3401876500</v>
      </c>
      <c r="G58">
        <f>hamming45[[#This Row],[Time Expended '[m']]]/1000000000</f>
        <v>3.4018765000000002</v>
      </c>
    </row>
    <row r="59" spans="1:7" x14ac:dyDescent="0.25">
      <c r="A59" s="1" t="s">
        <v>57</v>
      </c>
      <c r="B59">
        <v>935</v>
      </c>
      <c r="C59">
        <v>10677600</v>
      </c>
      <c r="D59">
        <f>manhattan3[[#This Row],[Time Expended '[ns']]]/1000000</f>
        <v>10.6776</v>
      </c>
      <c r="E59">
        <v>13058</v>
      </c>
      <c r="F59">
        <v>4320562900</v>
      </c>
      <c r="G59">
        <f>hamming45[[#This Row],[Time Expended '[m']]]/1000000000</f>
        <v>4.3205628999999997</v>
      </c>
    </row>
    <row r="60" spans="1:7" x14ac:dyDescent="0.25">
      <c r="A60" s="1" t="s">
        <v>12</v>
      </c>
      <c r="B60">
        <v>1018</v>
      </c>
      <c r="C60">
        <v>14024700</v>
      </c>
      <c r="D60">
        <f>manhattan3[[#This Row],[Time Expended '[ns']]]/1000000</f>
        <v>14.024699999999999</v>
      </c>
      <c r="E60">
        <v>13333</v>
      </c>
      <c r="F60">
        <v>6592458600</v>
      </c>
      <c r="G60">
        <f>hamming45[[#This Row],[Time Expended '[m']]]/1000000000</f>
        <v>6.5924585999999996</v>
      </c>
    </row>
    <row r="61" spans="1:7" x14ac:dyDescent="0.25">
      <c r="A61" s="1" t="s">
        <v>22</v>
      </c>
      <c r="B61">
        <v>1072</v>
      </c>
      <c r="C61">
        <v>15812000</v>
      </c>
      <c r="D61">
        <f>manhattan3[[#This Row],[Time Expended '[ns']]]/1000000</f>
        <v>15.811999999999999</v>
      </c>
      <c r="E61">
        <v>13489</v>
      </c>
      <c r="F61">
        <v>4827980400</v>
      </c>
      <c r="G61">
        <f>hamming45[[#This Row],[Time Expended '[m']]]/1000000000</f>
        <v>4.8279804000000004</v>
      </c>
    </row>
    <row r="62" spans="1:7" x14ac:dyDescent="0.25">
      <c r="A62" s="1" t="s">
        <v>101</v>
      </c>
      <c r="B62">
        <v>1089</v>
      </c>
      <c r="C62">
        <v>14691800</v>
      </c>
      <c r="D62">
        <f>manhattan3[[#This Row],[Time Expended '[ns']]]/1000000</f>
        <v>14.691800000000001</v>
      </c>
      <c r="E62">
        <v>13494</v>
      </c>
      <c r="F62">
        <v>3255403400</v>
      </c>
      <c r="G62">
        <f>hamming45[[#This Row],[Time Expended '[m']]]/1000000000</f>
        <v>3.2554034000000001</v>
      </c>
    </row>
    <row r="63" spans="1:7" x14ac:dyDescent="0.25">
      <c r="A63" s="1" t="s">
        <v>67</v>
      </c>
      <c r="B63">
        <v>1139</v>
      </c>
      <c r="C63">
        <v>16367600</v>
      </c>
      <c r="D63">
        <f>manhattan3[[#This Row],[Time Expended '[ns']]]/1000000</f>
        <v>16.367599999999999</v>
      </c>
      <c r="E63">
        <v>13581</v>
      </c>
      <c r="F63">
        <v>6751081000</v>
      </c>
      <c r="G63">
        <f>hamming45[[#This Row],[Time Expended '[m']]]/1000000000</f>
        <v>6.7510810000000001</v>
      </c>
    </row>
    <row r="64" spans="1:7" x14ac:dyDescent="0.25">
      <c r="A64" s="1" t="s">
        <v>69</v>
      </c>
      <c r="B64">
        <v>1165</v>
      </c>
      <c r="C64">
        <v>16786400</v>
      </c>
      <c r="D64">
        <f>manhattan3[[#This Row],[Time Expended '[ns']]]/1000000</f>
        <v>16.7864</v>
      </c>
      <c r="E64">
        <v>13618</v>
      </c>
      <c r="F64">
        <v>7063021700</v>
      </c>
      <c r="G64">
        <f>hamming45[[#This Row],[Time Expended '[m']]]/1000000000</f>
        <v>7.0630217000000002</v>
      </c>
    </row>
    <row r="65" spans="1:7" x14ac:dyDescent="0.25">
      <c r="A65" s="1" t="s">
        <v>75</v>
      </c>
      <c r="B65">
        <v>1200</v>
      </c>
      <c r="C65">
        <v>15409400</v>
      </c>
      <c r="D65">
        <f>manhattan3[[#This Row],[Time Expended '[ns']]]/1000000</f>
        <v>15.4094</v>
      </c>
      <c r="E65">
        <v>13655</v>
      </c>
      <c r="F65">
        <v>4337726600</v>
      </c>
      <c r="G65">
        <f>hamming45[[#This Row],[Time Expended '[m']]]/1000000000</f>
        <v>4.3377265999999999</v>
      </c>
    </row>
    <row r="66" spans="1:7" x14ac:dyDescent="0.25">
      <c r="A66" s="1" t="s">
        <v>86</v>
      </c>
      <c r="B66">
        <v>1254</v>
      </c>
      <c r="C66">
        <v>18343400</v>
      </c>
      <c r="D66">
        <f>manhattan3[[#This Row],[Time Expended '[ns']]]/1000000</f>
        <v>18.343399999999999</v>
      </c>
      <c r="E66">
        <v>14005</v>
      </c>
      <c r="F66">
        <v>4873947000</v>
      </c>
      <c r="G66">
        <f>hamming45[[#This Row],[Time Expended '[m']]]/1000000000</f>
        <v>4.8739470000000003</v>
      </c>
    </row>
    <row r="67" spans="1:7" x14ac:dyDescent="0.25">
      <c r="A67" s="1" t="s">
        <v>91</v>
      </c>
      <c r="B67">
        <v>1298</v>
      </c>
      <c r="C67">
        <v>20912600</v>
      </c>
      <c r="D67">
        <f>manhattan3[[#This Row],[Time Expended '[ns']]]/1000000</f>
        <v>20.912600000000001</v>
      </c>
      <c r="E67">
        <v>14248</v>
      </c>
      <c r="F67">
        <v>9319276400</v>
      </c>
      <c r="G67">
        <f>hamming45[[#This Row],[Time Expended '[m']]]/1000000000</f>
        <v>9.3192763999999997</v>
      </c>
    </row>
    <row r="68" spans="1:7" x14ac:dyDescent="0.25">
      <c r="A68" s="1" t="s">
        <v>13</v>
      </c>
      <c r="B68">
        <v>1425</v>
      </c>
      <c r="C68">
        <v>27618300</v>
      </c>
      <c r="D68">
        <f>manhattan3[[#This Row],[Time Expended '[ns']]]/1000000</f>
        <v>27.618300000000001</v>
      </c>
      <c r="E68">
        <v>14325</v>
      </c>
      <c r="F68">
        <v>7730588300</v>
      </c>
      <c r="G68">
        <f>hamming45[[#This Row],[Time Expended '[m']]]/1000000000</f>
        <v>7.7305883</v>
      </c>
    </row>
    <row r="69" spans="1:7" x14ac:dyDescent="0.25">
      <c r="A69" s="1" t="s">
        <v>87</v>
      </c>
      <c r="B69">
        <v>1497</v>
      </c>
      <c r="C69">
        <v>24302900</v>
      </c>
      <c r="D69">
        <f>manhattan3[[#This Row],[Time Expended '[ns']]]/1000000</f>
        <v>24.302900000000001</v>
      </c>
      <c r="E69">
        <v>14417</v>
      </c>
      <c r="F69">
        <v>7054663200</v>
      </c>
      <c r="G69">
        <f>hamming45[[#This Row],[Time Expended '[m']]]/1000000000</f>
        <v>7.0546632000000002</v>
      </c>
    </row>
    <row r="70" spans="1:7" x14ac:dyDescent="0.25">
      <c r="A70" s="1" t="s">
        <v>56</v>
      </c>
      <c r="B70">
        <v>1516</v>
      </c>
      <c r="C70">
        <v>35855400</v>
      </c>
      <c r="D70">
        <f>manhattan3[[#This Row],[Time Expended '[ns']]]/1000000</f>
        <v>35.855400000000003</v>
      </c>
      <c r="E70">
        <v>14763</v>
      </c>
      <c r="F70">
        <v>8598846700</v>
      </c>
      <c r="G70">
        <f>hamming45[[#This Row],[Time Expended '[m']]]/1000000000</f>
        <v>8.5988466999999993</v>
      </c>
    </row>
    <row r="71" spans="1:7" x14ac:dyDescent="0.25">
      <c r="A71" s="1" t="s">
        <v>53</v>
      </c>
      <c r="B71">
        <v>1589</v>
      </c>
      <c r="C71">
        <v>31364500</v>
      </c>
      <c r="D71">
        <f>manhattan3[[#This Row],[Time Expended '[ns']]]/1000000</f>
        <v>31.3645</v>
      </c>
      <c r="E71">
        <v>17935</v>
      </c>
      <c r="F71">
        <v>18772839800</v>
      </c>
      <c r="G71">
        <f>hamming45[[#This Row],[Time Expended '[m']]]/1000000000</f>
        <v>18.7728398</v>
      </c>
    </row>
    <row r="72" spans="1:7" x14ac:dyDescent="0.25">
      <c r="A72" s="1" t="s">
        <v>70</v>
      </c>
      <c r="B72">
        <v>1672</v>
      </c>
      <c r="C72">
        <v>32891800</v>
      </c>
      <c r="D72">
        <f>manhattan3[[#This Row],[Time Expended '[ns']]]/1000000</f>
        <v>32.891800000000003</v>
      </c>
      <c r="E72">
        <v>17997</v>
      </c>
      <c r="F72">
        <v>17366749000</v>
      </c>
      <c r="G72">
        <f>hamming45[[#This Row],[Time Expended '[m']]]/1000000000</f>
        <v>17.366748999999999</v>
      </c>
    </row>
    <row r="73" spans="1:7" x14ac:dyDescent="0.25">
      <c r="A73" s="1" t="s">
        <v>28</v>
      </c>
      <c r="B73">
        <v>1696</v>
      </c>
      <c r="C73">
        <v>36691900</v>
      </c>
      <c r="D73">
        <f>manhattan3[[#This Row],[Time Expended '[ns']]]/1000000</f>
        <v>36.691899999999997</v>
      </c>
      <c r="E73">
        <v>18686</v>
      </c>
      <c r="F73">
        <v>14246779700</v>
      </c>
      <c r="G73">
        <f>hamming45[[#This Row],[Time Expended '[m']]]/1000000000</f>
        <v>14.246779699999999</v>
      </c>
    </row>
    <row r="74" spans="1:7" x14ac:dyDescent="0.25">
      <c r="A74" s="1" t="s">
        <v>74</v>
      </c>
      <c r="B74">
        <v>1779</v>
      </c>
      <c r="C74">
        <v>35842600</v>
      </c>
      <c r="D74">
        <f>manhattan3[[#This Row],[Time Expended '[ns']]]/1000000</f>
        <v>35.842599999999997</v>
      </c>
      <c r="E74">
        <v>18773</v>
      </c>
      <c r="F74">
        <v>13253405400</v>
      </c>
      <c r="G74">
        <f>hamming45[[#This Row],[Time Expended '[m']]]/1000000000</f>
        <v>13.2534054</v>
      </c>
    </row>
    <row r="75" spans="1:7" x14ac:dyDescent="0.25">
      <c r="A75" s="1" t="s">
        <v>83</v>
      </c>
      <c r="B75">
        <v>1893</v>
      </c>
      <c r="C75">
        <v>41096400</v>
      </c>
      <c r="D75">
        <f>manhattan3[[#This Row],[Time Expended '[ns']]]/1000000</f>
        <v>41.096400000000003</v>
      </c>
      <c r="E75">
        <v>18816</v>
      </c>
      <c r="F75">
        <v>9761237600</v>
      </c>
      <c r="G75">
        <f>hamming45[[#This Row],[Time Expended '[m']]]/1000000000</f>
        <v>9.7612375999999994</v>
      </c>
    </row>
    <row r="76" spans="1:7" x14ac:dyDescent="0.25">
      <c r="A76" s="1" t="s">
        <v>16</v>
      </c>
      <c r="B76">
        <v>1949</v>
      </c>
      <c r="C76">
        <v>68259600</v>
      </c>
      <c r="D76">
        <f>manhattan3[[#This Row],[Time Expended '[ns']]]/1000000</f>
        <v>68.259600000000006</v>
      </c>
      <c r="E76">
        <v>18983</v>
      </c>
      <c r="F76">
        <v>17977201500</v>
      </c>
      <c r="G76">
        <f>hamming45[[#This Row],[Time Expended '[m']]]/1000000000</f>
        <v>17.9772015</v>
      </c>
    </row>
    <row r="77" spans="1:7" x14ac:dyDescent="0.25">
      <c r="A77" s="1" t="s">
        <v>64</v>
      </c>
      <c r="B77">
        <v>1961</v>
      </c>
      <c r="C77">
        <v>46978500</v>
      </c>
      <c r="D77">
        <f>manhattan3[[#This Row],[Time Expended '[ns']]]/1000000</f>
        <v>46.978499999999997</v>
      </c>
      <c r="E77">
        <v>19491</v>
      </c>
      <c r="F77">
        <v>20705811300</v>
      </c>
      <c r="G77">
        <f>hamming45[[#This Row],[Time Expended '[m']]]/1000000000</f>
        <v>20.705811300000001</v>
      </c>
    </row>
    <row r="78" spans="1:7" x14ac:dyDescent="0.25">
      <c r="A78" s="1" t="s">
        <v>90</v>
      </c>
      <c r="B78">
        <v>1961</v>
      </c>
      <c r="C78">
        <v>48147400</v>
      </c>
      <c r="D78">
        <f>manhattan3[[#This Row],[Time Expended '[ns']]]/1000000</f>
        <v>48.147399999999998</v>
      </c>
      <c r="E78">
        <v>23025</v>
      </c>
      <c r="F78">
        <v>23253618300</v>
      </c>
      <c r="G78">
        <f>hamming45[[#This Row],[Time Expended '[m']]]/1000000000</f>
        <v>23.253618299999999</v>
      </c>
    </row>
    <row r="79" spans="1:7" x14ac:dyDescent="0.25">
      <c r="A79" s="1" t="s">
        <v>97</v>
      </c>
      <c r="B79">
        <v>1979</v>
      </c>
      <c r="C79">
        <v>46554100</v>
      </c>
      <c r="D79">
        <f>manhattan3[[#This Row],[Time Expended '[ns']]]/1000000</f>
        <v>46.554099999999998</v>
      </c>
      <c r="E79">
        <v>23695</v>
      </c>
      <c r="F79">
        <v>33333007300</v>
      </c>
      <c r="G79">
        <f>hamming45[[#This Row],[Time Expended '[m']]]/1000000000</f>
        <v>33.333007299999998</v>
      </c>
    </row>
    <row r="80" spans="1:7" x14ac:dyDescent="0.25">
      <c r="A80" s="1" t="s">
        <v>100</v>
      </c>
      <c r="B80">
        <v>2016</v>
      </c>
      <c r="C80">
        <v>48531900</v>
      </c>
      <c r="D80">
        <f>manhattan3[[#This Row],[Time Expended '[ns']]]/1000000</f>
        <v>48.5319</v>
      </c>
      <c r="E80">
        <v>29236</v>
      </c>
      <c r="F80">
        <v>25607341200</v>
      </c>
      <c r="G80">
        <f>hamming45[[#This Row],[Time Expended '[m']]]/1000000000</f>
        <v>25.6073412</v>
      </c>
    </row>
    <row r="81" spans="1:7" x14ac:dyDescent="0.25">
      <c r="A81" s="1" t="s">
        <v>80</v>
      </c>
      <c r="B81">
        <v>2267</v>
      </c>
      <c r="C81">
        <v>57372600</v>
      </c>
      <c r="D81">
        <f>manhattan3[[#This Row],[Time Expended '[ns']]]/1000000</f>
        <v>57.372599999999998</v>
      </c>
      <c r="E81">
        <v>30201</v>
      </c>
      <c r="F81">
        <v>46567366100</v>
      </c>
      <c r="G81">
        <f>hamming45[[#This Row],[Time Expended '[m']]]/1000000000</f>
        <v>46.567366100000001</v>
      </c>
    </row>
    <row r="82" spans="1:7" x14ac:dyDescent="0.25">
      <c r="A82" s="1" t="s">
        <v>33</v>
      </c>
      <c r="B82">
        <v>2455</v>
      </c>
      <c r="C82">
        <v>77012700</v>
      </c>
      <c r="D82">
        <f>manhattan3[[#This Row],[Time Expended '[ns']]]/1000000</f>
        <v>77.012699999999995</v>
      </c>
      <c r="E82">
        <v>30328</v>
      </c>
      <c r="F82">
        <v>52157858100</v>
      </c>
      <c r="G82">
        <f>hamming45[[#This Row],[Time Expended '[m']]]/1000000000</f>
        <v>52.157858099999999</v>
      </c>
    </row>
    <row r="83" spans="1:7" x14ac:dyDescent="0.25">
      <c r="A83" s="1" t="s">
        <v>55</v>
      </c>
      <c r="B83">
        <v>2625</v>
      </c>
      <c r="C83">
        <v>85284600</v>
      </c>
      <c r="D83">
        <f>manhattan3[[#This Row],[Time Expended '[ns']]]/1000000</f>
        <v>85.284599999999998</v>
      </c>
      <c r="E83">
        <v>30540</v>
      </c>
      <c r="F83">
        <v>62894626600</v>
      </c>
      <c r="G83">
        <f>hamming45[[#This Row],[Time Expended '[m']]]/1000000000</f>
        <v>62.894626600000002</v>
      </c>
    </row>
    <row r="84" spans="1:7" x14ac:dyDescent="0.25">
      <c r="A84" s="1" t="s">
        <v>72</v>
      </c>
      <c r="B84">
        <v>2671</v>
      </c>
      <c r="C84">
        <v>87749000</v>
      </c>
      <c r="D84">
        <f>manhattan3[[#This Row],[Time Expended '[ns']]]/1000000</f>
        <v>87.748999999999995</v>
      </c>
      <c r="E84">
        <v>30711</v>
      </c>
      <c r="F84">
        <v>35980132900</v>
      </c>
      <c r="G84">
        <f>hamming45[[#This Row],[Time Expended '[m']]]/1000000000</f>
        <v>35.980132900000001</v>
      </c>
    </row>
    <row r="85" spans="1:7" x14ac:dyDescent="0.25">
      <c r="A85" s="1" t="s">
        <v>20</v>
      </c>
      <c r="B85">
        <v>2972</v>
      </c>
      <c r="C85">
        <v>120176100</v>
      </c>
      <c r="D85">
        <f>manhattan3[[#This Row],[Time Expended '[ns']]]/1000000</f>
        <v>120.17610000000001</v>
      </c>
      <c r="E85">
        <v>30829</v>
      </c>
      <c r="F85">
        <v>49322520800</v>
      </c>
      <c r="G85">
        <f>hamming45[[#This Row],[Time Expended '[m']]]/1000000000</f>
        <v>49.322520799999999</v>
      </c>
    </row>
    <row r="86" spans="1:7" x14ac:dyDescent="0.25">
      <c r="A86" s="1" t="s">
        <v>7</v>
      </c>
      <c r="B86">
        <v>3016</v>
      </c>
      <c r="C86">
        <v>108923500</v>
      </c>
      <c r="D86">
        <f>manhattan3[[#This Row],[Time Expended '[ns']]]/1000000</f>
        <v>108.9235</v>
      </c>
      <c r="E86">
        <v>31004</v>
      </c>
      <c r="F86">
        <v>47443530000</v>
      </c>
      <c r="G86">
        <f>hamming45[[#This Row],[Time Expended '[m']]]/1000000000</f>
        <v>47.443530000000003</v>
      </c>
    </row>
    <row r="87" spans="1:7" x14ac:dyDescent="0.25">
      <c r="A87" s="1" t="s">
        <v>76</v>
      </c>
      <c r="B87">
        <v>3419</v>
      </c>
      <c r="C87">
        <v>133252100</v>
      </c>
      <c r="D87">
        <f>manhattan3[[#This Row],[Time Expended '[ns']]]/1000000</f>
        <v>133.25210000000001</v>
      </c>
      <c r="E87">
        <v>39798</v>
      </c>
      <c r="F87">
        <v>77204417000</v>
      </c>
      <c r="G87">
        <f>hamming45[[#This Row],[Time Expended '[m']]]/1000000000</f>
        <v>77.204417000000007</v>
      </c>
    </row>
    <row r="88" spans="1:7" x14ac:dyDescent="0.25">
      <c r="A88" s="1" t="s">
        <v>9</v>
      </c>
      <c r="B88">
        <v>3764</v>
      </c>
      <c r="C88">
        <v>186202000</v>
      </c>
      <c r="D88">
        <f>manhattan3[[#This Row],[Time Expended '[ns']]]/1000000</f>
        <v>186.202</v>
      </c>
      <c r="E88">
        <v>40802</v>
      </c>
      <c r="F88">
        <v>102851829700</v>
      </c>
      <c r="G88">
        <f>hamming45[[#This Row],[Time Expended '[m']]]/1000000000</f>
        <v>102.8518297</v>
      </c>
    </row>
    <row r="89" spans="1:7" x14ac:dyDescent="0.25">
      <c r="A89" s="1" t="s">
        <v>59</v>
      </c>
      <c r="B89">
        <v>3824</v>
      </c>
      <c r="C89">
        <v>217309800</v>
      </c>
      <c r="D89">
        <f>manhattan3[[#This Row],[Time Expended '[ns']]]/1000000</f>
        <v>217.3098</v>
      </c>
      <c r="E89">
        <v>40952</v>
      </c>
      <c r="F89">
        <v>116879433200</v>
      </c>
      <c r="G89">
        <f>hamming45[[#This Row],[Time Expended '[m']]]/1000000000</f>
        <v>116.87943319999999</v>
      </c>
    </row>
    <row r="90" spans="1:7" x14ac:dyDescent="0.25">
      <c r="A90" s="1" t="s">
        <v>54</v>
      </c>
      <c r="B90">
        <v>4479</v>
      </c>
      <c r="C90">
        <v>283848500</v>
      </c>
      <c r="D90">
        <f>manhattan3[[#This Row],[Time Expended '[ns']]]/1000000</f>
        <v>283.8485</v>
      </c>
      <c r="E90">
        <v>46412</v>
      </c>
      <c r="F90">
        <v>120507532600</v>
      </c>
      <c r="G90">
        <f>hamming45[[#This Row],[Time Expended '[m']]]/1000000000</f>
        <v>120.5075326</v>
      </c>
    </row>
    <row r="91" spans="1:7" x14ac:dyDescent="0.25">
      <c r="A91" s="1" t="s">
        <v>31</v>
      </c>
      <c r="B91">
        <v>5729</v>
      </c>
      <c r="C91">
        <v>501955700</v>
      </c>
      <c r="D91">
        <f>manhattan3[[#This Row],[Time Expended '[ns']]]/1000000</f>
        <v>501.95569999999998</v>
      </c>
      <c r="E91">
        <v>59903</v>
      </c>
      <c r="F91">
        <v>204107282900</v>
      </c>
      <c r="G91">
        <f>hamming45[[#This Row],[Time Expended '[m']]]/1000000000</f>
        <v>204.1072829</v>
      </c>
    </row>
    <row r="92" spans="1:7" x14ac:dyDescent="0.25">
      <c r="A92" s="1" t="s">
        <v>30</v>
      </c>
      <c r="B92">
        <v>6617</v>
      </c>
      <c r="C92">
        <v>751081500</v>
      </c>
      <c r="D92">
        <f>manhattan3[[#This Row],[Time Expended '[ns']]]/1000000</f>
        <v>751.08150000000001</v>
      </c>
      <c r="E92">
        <v>59917</v>
      </c>
      <c r="F92">
        <v>194410684100</v>
      </c>
      <c r="G92">
        <f>hamming45[[#This Row],[Time Expended '[m']]]/1000000000</f>
        <v>194.4106841</v>
      </c>
    </row>
    <row r="93" spans="1:7" x14ac:dyDescent="0.25">
      <c r="A93" s="1" t="s">
        <v>88</v>
      </c>
      <c r="B93">
        <v>6761</v>
      </c>
      <c r="C93">
        <v>706599600</v>
      </c>
      <c r="D93">
        <f>manhattan3[[#This Row],[Time Expended '[ns']]]/1000000</f>
        <v>706.59960000000001</v>
      </c>
      <c r="E93">
        <v>60026</v>
      </c>
      <c r="F93">
        <v>174358056600</v>
      </c>
      <c r="G93">
        <f>hamming45[[#This Row],[Time Expended '[m']]]/1000000000</f>
        <v>174.3580566</v>
      </c>
    </row>
    <row r="94" spans="1:7" x14ac:dyDescent="0.25">
      <c r="A94" s="1" t="s">
        <v>78</v>
      </c>
      <c r="B94">
        <v>7546</v>
      </c>
      <c r="C94">
        <v>808401300</v>
      </c>
      <c r="D94">
        <f>manhattan3[[#This Row],[Time Expended '[ns']]]/1000000</f>
        <v>808.40129999999999</v>
      </c>
      <c r="E94">
        <v>60703</v>
      </c>
      <c r="F94">
        <v>254214131800</v>
      </c>
      <c r="G94">
        <f>hamming45[[#This Row],[Time Expended '[m']]]/1000000000</f>
        <v>254.21413179999999</v>
      </c>
    </row>
    <row r="95" spans="1:7" x14ac:dyDescent="0.25">
      <c r="A95" s="1" t="s">
        <v>58</v>
      </c>
      <c r="B95">
        <v>7602</v>
      </c>
      <c r="C95">
        <v>1062807100</v>
      </c>
      <c r="D95">
        <f>manhattan3[[#This Row],[Time Expended '[ns']]]/1000000</f>
        <v>1062.8071</v>
      </c>
      <c r="E95">
        <v>60828</v>
      </c>
      <c r="F95">
        <v>229234329800</v>
      </c>
      <c r="G95">
        <f>hamming45[[#This Row],[Time Expended '[m']]]/1000000000</f>
        <v>229.23432980000001</v>
      </c>
    </row>
    <row r="96" spans="1:7" x14ac:dyDescent="0.25">
      <c r="A96" s="1" t="s">
        <v>5</v>
      </c>
      <c r="B96">
        <v>8306</v>
      </c>
      <c r="C96">
        <v>1299990200</v>
      </c>
      <c r="D96">
        <f>manhattan3[[#This Row],[Time Expended '[ns']]]/1000000</f>
        <v>1299.9902</v>
      </c>
      <c r="E96">
        <v>60869</v>
      </c>
      <c r="F96">
        <v>184751528900</v>
      </c>
      <c r="G96">
        <f>hamming45[[#This Row],[Time Expended '[m']]]/1000000000</f>
        <v>184.75152890000001</v>
      </c>
    </row>
    <row r="97" spans="1:7" x14ac:dyDescent="0.25">
      <c r="A97" s="1" t="s">
        <v>71</v>
      </c>
      <c r="B97">
        <v>9068</v>
      </c>
      <c r="C97">
        <v>1718017100</v>
      </c>
      <c r="D97">
        <f>manhattan3[[#This Row],[Time Expended '[ns']]]/1000000</f>
        <v>1718.0171</v>
      </c>
      <c r="E97">
        <v>75911</v>
      </c>
      <c r="F97">
        <v>354480062300</v>
      </c>
      <c r="G97">
        <f>hamming45[[#This Row],[Time Expended '[m']]]/1000000000</f>
        <v>354.48006229999999</v>
      </c>
    </row>
    <row r="98" spans="1:7" x14ac:dyDescent="0.25">
      <c r="A98" s="1" t="s">
        <v>45</v>
      </c>
      <c r="B98">
        <v>9268</v>
      </c>
      <c r="C98">
        <v>1811988200</v>
      </c>
      <c r="D98">
        <f>manhattan3[[#This Row],[Time Expended '[ns']]]/1000000</f>
        <v>1811.9882</v>
      </c>
      <c r="E98">
        <v>76402</v>
      </c>
      <c r="F98">
        <v>301822388500</v>
      </c>
      <c r="G98">
        <f>hamming45[[#This Row],[Time Expended '[m']]]/1000000000</f>
        <v>301.82238849999999</v>
      </c>
    </row>
    <row r="99" spans="1:7" x14ac:dyDescent="0.25">
      <c r="A99" s="1" t="s">
        <v>35</v>
      </c>
      <c r="B99">
        <v>10093</v>
      </c>
      <c r="C99">
        <v>2358327200</v>
      </c>
      <c r="D99">
        <f>manhattan3[[#This Row],[Time Expended '[ns']]]/1000000</f>
        <v>2358.3272000000002</v>
      </c>
      <c r="E99">
        <v>85572</v>
      </c>
      <c r="F99">
        <v>381161780200</v>
      </c>
      <c r="G99">
        <f>hamming45[[#This Row],[Time Expended '[m']]]/1000000000</f>
        <v>381.16178020000001</v>
      </c>
    </row>
    <row r="100" spans="1:7" x14ac:dyDescent="0.25">
      <c r="A100" s="1" t="s">
        <v>81</v>
      </c>
      <c r="B100">
        <v>10598</v>
      </c>
      <c r="C100">
        <v>1855511600</v>
      </c>
      <c r="D100">
        <f>manhattan3[[#This Row],[Time Expended '[ns']]]/1000000</f>
        <v>1855.5116</v>
      </c>
      <c r="E100">
        <v>103887</v>
      </c>
      <c r="F100">
        <v>608460413300</v>
      </c>
      <c r="G100">
        <f>hamming45[[#This Row],[Time Expended '[m']]]/1000000000</f>
        <v>608.46041330000003</v>
      </c>
    </row>
    <row r="101" spans="1:7" x14ac:dyDescent="0.25">
      <c r="A101" s="1" t="s">
        <v>50</v>
      </c>
      <c r="B101">
        <v>12658</v>
      </c>
      <c r="C101">
        <v>5639121100</v>
      </c>
      <c r="D101">
        <f>manhattan3[[#This Row],[Time Expended '[ns']]]/1000000</f>
        <v>5639.1211000000003</v>
      </c>
      <c r="E101">
        <v>104166</v>
      </c>
      <c r="F101">
        <v>608746848300</v>
      </c>
      <c r="G101">
        <f>hamming45[[#This Row],[Time Expended '[m']]]/1000000000</f>
        <v>608.74684830000001</v>
      </c>
    </row>
    <row r="102" spans="1:7" x14ac:dyDescent="0.25">
      <c r="A102" s="1" t="s">
        <v>65</v>
      </c>
      <c r="B102">
        <v>16702</v>
      </c>
      <c r="C102">
        <v>14162410500</v>
      </c>
      <c r="D102">
        <f>manhattan3[[#This Row],[Time Expended '[ns']]]/1000000</f>
        <v>14162.4105</v>
      </c>
      <c r="E102">
        <v>104759</v>
      </c>
      <c r="F102">
        <v>604769629300</v>
      </c>
      <c r="G102">
        <f>hamming45[[#This Row],[Time Expended '[m']]]/1000000000</f>
        <v>604.76962930000002</v>
      </c>
    </row>
  </sheetData>
  <mergeCells count="2">
    <mergeCell ref="E1:F1"/>
    <mergeCell ref="B1:D1"/>
  </mergeCells>
  <pageMargins left="0.7" right="0.7" top="0.78740157499999996" bottom="0.78740157499999996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E843A-D52C-423F-8D7C-AABA5A461F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Evaluations</vt:lpstr>
      <vt:lpstr>Data</vt:lpstr>
      <vt:lpstr>Graphs</vt:lpstr>
      <vt:lpstr>Data Sorted by Nodes Expanded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Dworscak</dc:creator>
  <cp:lastModifiedBy>Andreas Dworscak</cp:lastModifiedBy>
  <cp:lastPrinted>2022-06-15T13:54:23Z</cp:lastPrinted>
  <dcterms:created xsi:type="dcterms:W3CDTF">2022-06-13T11:41:09Z</dcterms:created>
  <dcterms:modified xsi:type="dcterms:W3CDTF">2022-06-15T19:19:03Z</dcterms:modified>
</cp:coreProperties>
</file>