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eterCode\Cu-SX-Fault-Identification\results\Performance\training\"/>
    </mc:Choice>
  </mc:AlternateContent>
  <xr:revisionPtr revIDLastSave="0" documentId="13_ncr:1_{D454E58B-2112-47FB-B1EE-C0C2FD68F548}" xr6:coauthVersionLast="47" xr6:coauthVersionMax="47" xr10:uidLastSave="{00000000-0000-0000-0000-000000000000}"/>
  <bookViews>
    <workbookView xWindow="-23148" yWindow="-108" windowWidth="23256" windowHeight="12456" activeTab="2" xr2:uid="{C5A8010D-4915-4E6C-945B-B521AF274DB4}"/>
  </bookViews>
  <sheets>
    <sheet name="Training" sheetId="1" r:id="rId1"/>
    <sheet name="Sep" sheetId="3" r:id="rId2"/>
    <sheet name="Full" sheetId="6" r:id="rId3"/>
    <sheet name="P_Drift" sheetId="7" r:id="rId4"/>
    <sheet name="Drift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" l="1"/>
  <c r="C20" i="1"/>
  <c r="Y13" i="3" a="1"/>
  <c r="Y13" i="3" s="1"/>
  <c r="X13" i="3" a="1"/>
  <c r="X13" i="3" s="1"/>
  <c r="W13" i="3" a="1"/>
  <c r="W13" i="3" s="1"/>
  <c r="T13" i="3" a="1"/>
  <c r="T13" i="3" s="1"/>
  <c r="S13" i="3" a="1"/>
  <c r="S13" i="3" s="1"/>
  <c r="R13" i="3" a="1"/>
  <c r="R13" i="3" s="1"/>
  <c r="O13" i="3" a="1"/>
  <c r="O13" i="3" s="1"/>
  <c r="N13" i="3" a="1"/>
  <c r="N13" i="3" s="1"/>
  <c r="M13" i="3" a="1"/>
  <c r="M13" i="3" s="1"/>
  <c r="J13" i="3" a="1"/>
  <c r="J13" i="3" s="1"/>
  <c r="I13" i="3" a="1"/>
  <c r="I13" i="3" s="1"/>
  <c r="H13" i="3" a="1"/>
  <c r="H13" i="3" s="1"/>
  <c r="B13" i="1" a="1"/>
  <c r="B13" i="1" s="1"/>
  <c r="E8" i="6"/>
  <c r="D8" i="6"/>
  <c r="C8" i="6"/>
  <c r="B8" i="6"/>
  <c r="H8" i="6"/>
  <c r="J8" i="6"/>
  <c r="I8" i="6"/>
  <c r="K8" i="6"/>
  <c r="K5" i="6"/>
  <c r="B5" i="6"/>
  <c r="C5" i="6"/>
  <c r="D5" i="6"/>
  <c r="E5" i="6"/>
  <c r="H5" i="6"/>
  <c r="I5" i="6"/>
  <c r="J5" i="6"/>
  <c r="E7" i="6"/>
  <c r="D7" i="6"/>
  <c r="C7" i="6"/>
  <c r="B7" i="6"/>
  <c r="H7" i="6"/>
  <c r="J7" i="6"/>
  <c r="I7" i="6"/>
  <c r="K7" i="6"/>
  <c r="K6" i="6"/>
  <c r="I6" i="6"/>
  <c r="B6" i="6"/>
  <c r="C6" i="6"/>
  <c r="D6" i="6"/>
  <c r="E6" i="6"/>
  <c r="H6" i="6"/>
  <c r="J6" i="6"/>
  <c r="E4" i="6"/>
  <c r="D4" i="6"/>
  <c r="C4" i="6"/>
  <c r="B4" i="6"/>
  <c r="H4" i="6"/>
  <c r="K4" i="6"/>
  <c r="I4" i="6"/>
  <c r="J4" i="6"/>
  <c r="K3" i="6"/>
  <c r="J3" i="6"/>
  <c r="I3" i="6"/>
  <c r="H3" i="6"/>
  <c r="E3" i="6"/>
  <c r="D3" i="6"/>
  <c r="C3" i="6"/>
  <c r="B3" i="6"/>
  <c r="B3" i="8" a="1"/>
  <c r="B3" i="8" s="1"/>
  <c r="B3" i="7" a="1"/>
  <c r="B3" i="7" s="1"/>
  <c r="B13" i="7" a="1"/>
  <c r="B13" i="7" s="1"/>
  <c r="B13" i="3" a="1"/>
  <c r="B13" i="3" s="1"/>
  <c r="T3" i="3" a="1"/>
  <c r="T3" i="3" s="1"/>
  <c r="N3" i="3" a="1"/>
  <c r="N3" i="3" s="1"/>
  <c r="H3" i="3" a="1"/>
  <c r="H3" i="3" s="1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E3" i="3"/>
  <c r="C3" i="3"/>
  <c r="D3" i="3"/>
  <c r="B3" i="3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Q3" i="1"/>
  <c r="P3" i="1"/>
  <c r="O3" i="1"/>
  <c r="N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K3" i="1"/>
  <c r="L3" i="1"/>
  <c r="J3" i="1"/>
  <c r="I3" i="1"/>
  <c r="E7" i="1"/>
  <c r="D7" i="1"/>
  <c r="C7" i="1"/>
  <c r="B7" i="1"/>
  <c r="B6" i="1"/>
  <c r="B4" i="1"/>
  <c r="B5" i="1"/>
  <c r="B3" i="1"/>
  <c r="B2" i="1"/>
  <c r="E5" i="1"/>
  <c r="D5" i="1"/>
  <c r="C5" i="1"/>
  <c r="E3" i="1"/>
  <c r="D3" i="1"/>
  <c r="C3" i="1"/>
  <c r="E6" i="1"/>
  <c r="D6" i="1"/>
  <c r="C6" i="1"/>
  <c r="E4" i="1"/>
  <c r="D4" i="1"/>
  <c r="C4" i="1"/>
  <c r="E2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<sst xmlns="http://schemas.openxmlformats.org/spreadsheetml/2006/main" count="189" uniqueCount="35">
  <si>
    <t>kNN</t>
  </si>
  <si>
    <t>kNN2</t>
  </si>
  <si>
    <t>kNN4</t>
  </si>
  <si>
    <t>LDA2</t>
  </si>
  <si>
    <t>LDA4</t>
  </si>
  <si>
    <t>SVM_G</t>
  </si>
  <si>
    <t>Acc.</t>
  </si>
  <si>
    <t>Prec.</t>
  </si>
  <si>
    <t>Sens.</t>
  </si>
  <si>
    <t>Spec.</t>
  </si>
  <si>
    <t>k</t>
  </si>
  <si>
    <t>Accuracy (%)</t>
  </si>
  <si>
    <t>Precision</t>
  </si>
  <si>
    <t>Sensitivity</t>
  </si>
  <si>
    <t>Specificity</t>
  </si>
  <si>
    <t>ED</t>
  </si>
  <si>
    <t>SV</t>
  </si>
  <si>
    <t>SD</t>
  </si>
  <si>
    <t>PD</t>
  </si>
  <si>
    <t>AUC</t>
  </si>
  <si>
    <t>Separate</t>
  </si>
  <si>
    <t>Full</t>
  </si>
  <si>
    <t>Training</t>
  </si>
  <si>
    <t>Accuracies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</si>
  <si>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</si>
  <si>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nd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</si>
  <si>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rd</t>
    </r>
  </si>
  <si>
    <r>
      <t>4</t>
    </r>
    <r>
      <rPr>
        <b/>
        <vertAlign val="superscript"/>
        <sz val="11"/>
        <color theme="1"/>
        <rFont val="Calibri"/>
        <family val="2"/>
        <scheme val="minor"/>
      </rPr>
      <t>th</t>
    </r>
  </si>
  <si>
    <t>Based on best accuracy</t>
  </si>
  <si>
    <t>Best of each</t>
  </si>
  <si>
    <t>E.D.</t>
  </si>
  <si>
    <t>S.V.</t>
  </si>
  <si>
    <t>S.D.</t>
  </si>
  <si>
    <t>P.D.</t>
  </si>
  <si>
    <t>Positive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</si>
</sst>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0" fillId="0" borderId="4" xfId="1" applyNumberFormat="1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164" fontId="2" fillId="0" borderId="0" xfId="1" applyNumberFormat="1" applyFont="1" applyBorder="1"/>
    <xf numFmtId="2" fontId="0" fillId="0" borderId="0" xfId="1" applyNumberFormat="1" applyFont="1" applyBorder="1"/>
    <xf numFmtId="2" fontId="0" fillId="0" borderId="2" xfId="1" applyNumberFormat="1" applyFont="1" applyBorder="1"/>
    <xf numFmtId="2" fontId="2" fillId="0" borderId="0" xfId="1" applyNumberFormat="1" applyFont="1" applyBorder="1"/>
    <xf numFmtId="2" fontId="0" fillId="0" borderId="3" xfId="1" applyNumberFormat="1" applyFont="1" applyBorder="1"/>
    <xf numFmtId="2" fontId="0" fillId="0" borderId="4" xfId="1" applyNumberFormat="1" applyFont="1" applyBorder="1"/>
    <xf numFmtId="2" fontId="2" fillId="0" borderId="2" xfId="1" applyNumberFormat="1" applyFont="1" applyBorder="1"/>
    <xf numFmtId="164" fontId="0" fillId="0" borderId="12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2" fontId="0" fillId="0" borderId="12" xfId="1" applyNumberFormat="1" applyFont="1" applyBorder="1"/>
    <xf numFmtId="2" fontId="0" fillId="0" borderId="10" xfId="1" applyNumberFormat="1" applyFont="1" applyBorder="1"/>
    <xf numFmtId="2" fontId="0" fillId="0" borderId="11" xfId="1" applyNumberFormat="1" applyFont="1" applyBorder="1"/>
    <xf numFmtId="2" fontId="0" fillId="0" borderId="13" xfId="1" applyNumberFormat="1" applyFont="1" applyBorder="1"/>
    <xf numFmtId="2" fontId="0" fillId="0" borderId="14" xfId="1" applyNumberFormat="1" applyFont="1" applyBorder="1"/>
    <xf numFmtId="0" fontId="0" fillId="0" borderId="1" xfId="0" applyBorder="1"/>
    <xf numFmtId="164" fontId="2" fillId="0" borderId="10" xfId="1" applyNumberFormat="1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4" xfId="0" applyFont="1" applyBorder="1"/>
    <xf numFmtId="164" fontId="2" fillId="0" borderId="2" xfId="1" applyNumberFormat="1" applyFont="1" applyBorder="1"/>
    <xf numFmtId="164" fontId="2" fillId="0" borderId="3" xfId="1" applyNumberFormat="1" applyFont="1" applyBorder="1"/>
    <xf numFmtId="2" fontId="2" fillId="0" borderId="14" xfId="1" applyNumberFormat="1" applyFont="1" applyBorder="1"/>
    <xf numFmtId="2" fontId="2" fillId="0" borderId="3" xfId="1" applyNumberFormat="1" applyFont="1" applyBorder="1"/>
    <xf numFmtId="164" fontId="2" fillId="0" borderId="14" xfId="1" applyNumberFormat="1" applyFont="1" applyBorder="1"/>
    <xf numFmtId="164" fontId="2" fillId="0" borderId="3" xfId="0" applyNumberFormat="1" applyFont="1" applyBorder="1"/>
    <xf numFmtId="2" fontId="2" fillId="0" borderId="4" xfId="1" applyNumberFormat="1" applyFont="1" applyBorder="1"/>
    <xf numFmtId="164" fontId="2" fillId="0" borderId="4" xfId="1" applyNumberFormat="1" applyFont="1" applyBorder="1"/>
    <xf numFmtId="164" fontId="1" fillId="0" borderId="3" xfId="1" applyNumberFormat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/>
    <xf numFmtId="164" fontId="2" fillId="0" borderId="0" xfId="0" applyNumberFormat="1" applyFont="1" applyBorder="1"/>
    <xf numFmtId="164" fontId="0" fillId="0" borderId="3" xfId="0" applyNumberFormat="1" applyBorder="1"/>
    <xf numFmtId="0" fontId="2" fillId="0" borderId="6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kNN_accuracies.csv" TargetMode="External"/><Relationship Id="rId1" Type="http://schemas.openxmlformats.org/officeDocument/2006/relationships/externalLinkPath" Target="kNN_accuracie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kNN_results.csv" TargetMode="External"/><Relationship Id="rId1" Type="http://schemas.openxmlformats.org/officeDocument/2006/relationships/externalLinkPath" Target="kNN_resul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2comp_and_kNN_accuracies.csv" TargetMode="External"/><Relationship Id="rId1" Type="http://schemas.openxmlformats.org/officeDocument/2006/relationships/externalLinkPath" Target="LDA_2comp_and_kNN_accuracie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2comp_and_kNN_results.csv" TargetMode="External"/><Relationship Id="rId1" Type="http://schemas.openxmlformats.org/officeDocument/2006/relationships/externalLinkPath" Target="LDA_2comp_and_kNN_results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4comp_and_kNN_accuracies.csv" TargetMode="External"/><Relationship Id="rId1" Type="http://schemas.openxmlformats.org/officeDocument/2006/relationships/externalLinkPath" Target="LDA_4comp_and_kNN_accuracies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4comp_and_kNN_results.csv" TargetMode="External"/><Relationship Id="rId1" Type="http://schemas.openxmlformats.org/officeDocument/2006/relationships/externalLinkPath" Target="LDA_4comp_and_kNN_results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SVM_G_performance.csv" TargetMode="External"/><Relationship Id="rId1" Type="http://schemas.openxmlformats.org/officeDocument/2006/relationships/externalLinkPath" Target="SVM_G_performance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combined_AUC_values.csv" TargetMode="External"/><Relationship Id="rId1" Type="http://schemas.openxmlformats.org/officeDocument/2006/relationships/externalLinkPath" Target="combined_AUC_values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_half\performance.csv" TargetMode="External"/><Relationship Id="rId1" Type="http://schemas.openxmlformats.org/officeDocument/2006/relationships/externalLinkPath" Target="/PieterCode/Cu-SX-Fault-Identification/results/Performance/testing_half/performance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_half\combined_AUC_values.csv" TargetMode="External"/><Relationship Id="rId1" Type="http://schemas.openxmlformats.org/officeDocument/2006/relationships/externalLinkPath" Target="/PieterCode/Cu-SX-Fault-Identification/results/Performance/testing_half/combined_AUC_values.csv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_performance.csv" TargetMode="External"/><Relationship Id="rId1" Type="http://schemas.openxmlformats.org/officeDocument/2006/relationships/externalLinkPath" Target="/PieterCode/Cu-SX-Fault-Identification/results/Performance/testing/kNN_performance.csv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2_performance.csv" TargetMode="External"/><Relationship Id="rId1" Type="http://schemas.openxmlformats.org/officeDocument/2006/relationships/externalLinkPath" Target="/PieterCode/Cu-SX-Fault-Identification/results/Performance/testing/kNN2_performance.csv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4_performance.csv" TargetMode="External"/><Relationship Id="rId1" Type="http://schemas.openxmlformats.org/officeDocument/2006/relationships/externalLinkPath" Target="/PieterCode/Cu-SX-Fault-Identification/results/Performance/testing/kNN4_performance.csv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LDA2_performance.csv" TargetMode="External"/><Relationship Id="rId1" Type="http://schemas.openxmlformats.org/officeDocument/2006/relationships/externalLinkPath" Target="/PieterCode/Cu-SX-Fault-Identification/results/Performance/testing/LDA2_performance.csv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LDA4_performance.csv" TargetMode="External"/><Relationship Id="rId1" Type="http://schemas.openxmlformats.org/officeDocument/2006/relationships/externalLinkPath" Target="/PieterCode/Cu-SX-Fault-Identification/results/Performance/testing/LDA4_performance.csv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SVM_G_performance.csv" TargetMode="External"/><Relationship Id="rId1" Type="http://schemas.openxmlformats.org/officeDocument/2006/relationships/externalLinkPath" Target="/PieterCode/Cu-SX-Fault-Identification/results/Performance/testing/SVM_G_performance.csv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p_drift\performance.csv" TargetMode="External"/><Relationship Id="rId1" Type="http://schemas.openxmlformats.org/officeDocument/2006/relationships/externalLinkPath" Target="/PieterCode/Cu-SX-Fault-Identification/results/Performance/p_drift/performance.csv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p_drift\combined_AUC_values.csv" TargetMode="External"/><Relationship Id="rId1" Type="http://schemas.openxmlformats.org/officeDocument/2006/relationships/externalLinkPath" Target="/PieterCode/Cu-SX-Fault-Identification/results/Performance/p_drift/combined_AUC_values.csv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drift\performance.csv" TargetMode="External"/><Relationship Id="rId1" Type="http://schemas.openxmlformats.org/officeDocument/2006/relationships/externalLinkPath" Target="/PieterCode/Cu-SX-Fault-Identification/results/Performance/drift/perform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accuracies"/>
    </sheetNames>
    <sheetDataSet>
      <sheetData sheetId="0">
        <row r="2">
          <cell r="A2">
            <v>1</v>
          </cell>
          <cell r="B2">
            <v>0.95600171300000003</v>
          </cell>
        </row>
        <row r="3">
          <cell r="A3">
            <v>2</v>
          </cell>
          <cell r="B3">
            <v>0.94213525399999998</v>
          </cell>
        </row>
        <row r="4">
          <cell r="A4">
            <v>3</v>
          </cell>
          <cell r="B4">
            <v>0.95041994399999996</v>
          </cell>
        </row>
        <row r="5">
          <cell r="A5">
            <v>4</v>
          </cell>
          <cell r="B5">
            <v>0.94708893900000002</v>
          </cell>
        </row>
        <row r="6">
          <cell r="A6">
            <v>5</v>
          </cell>
          <cell r="B6">
            <v>0.95171700699999995</v>
          </cell>
        </row>
        <row r="7">
          <cell r="A7">
            <v>6</v>
          </cell>
          <cell r="B7">
            <v>0.95645464300000005</v>
          </cell>
        </row>
        <row r="8">
          <cell r="A8">
            <v>7</v>
          </cell>
          <cell r="B8">
            <v>0.95493690200000003</v>
          </cell>
        </row>
        <row r="9">
          <cell r="A9">
            <v>8</v>
          </cell>
          <cell r="B9">
            <v>0.95865370900000002</v>
          </cell>
        </row>
        <row r="10">
          <cell r="A10">
            <v>9</v>
          </cell>
          <cell r="B10">
            <v>0.95617995300000003</v>
          </cell>
        </row>
        <row r="11">
          <cell r="A11">
            <v>10</v>
          </cell>
          <cell r="B11">
            <v>0.95715217100000005</v>
          </cell>
        </row>
        <row r="12">
          <cell r="A12">
            <v>20</v>
          </cell>
          <cell r="B12">
            <v>0.95401329499999998</v>
          </cell>
        </row>
        <row r="13">
          <cell r="A13">
            <v>30</v>
          </cell>
          <cell r="B13">
            <v>0.95131268800000002</v>
          </cell>
        </row>
        <row r="14">
          <cell r="A14">
            <v>40</v>
          </cell>
          <cell r="B14">
            <v>0.94900559799999995</v>
          </cell>
        </row>
        <row r="15">
          <cell r="A15">
            <v>50</v>
          </cell>
          <cell r="B15">
            <v>0.94717072899999999</v>
          </cell>
        </row>
        <row r="16">
          <cell r="A16">
            <v>60</v>
          </cell>
          <cell r="B16">
            <v>0.94538755600000002</v>
          </cell>
        </row>
        <row r="17">
          <cell r="A17">
            <v>70</v>
          </cell>
          <cell r="B17">
            <v>0.94376564900000004</v>
          </cell>
        </row>
        <row r="18">
          <cell r="A18">
            <v>80</v>
          </cell>
          <cell r="B18">
            <v>0.94237213600000003</v>
          </cell>
        </row>
        <row r="19">
          <cell r="A19">
            <v>90</v>
          </cell>
          <cell r="B19">
            <v>0.94101951800000005</v>
          </cell>
        </row>
        <row r="20">
          <cell r="A20">
            <v>100</v>
          </cell>
          <cell r="B20">
            <v>0.939710881</v>
          </cell>
        </row>
        <row r="21">
          <cell r="A21">
            <v>110</v>
          </cell>
          <cell r="B21">
            <v>0.93852955800000004</v>
          </cell>
        </row>
        <row r="22">
          <cell r="A22">
            <v>120</v>
          </cell>
          <cell r="B22">
            <v>0.93735672299999995</v>
          </cell>
        </row>
        <row r="23">
          <cell r="A23">
            <v>130</v>
          </cell>
          <cell r="B23">
            <v>0.93622401099999997</v>
          </cell>
        </row>
        <row r="24">
          <cell r="A24">
            <v>140</v>
          </cell>
          <cell r="B24">
            <v>0.93513451000000003</v>
          </cell>
        </row>
        <row r="25">
          <cell r="A25">
            <v>150</v>
          </cell>
          <cell r="B25">
            <v>0.93403652000000004</v>
          </cell>
        </row>
        <row r="26">
          <cell r="A26">
            <v>160</v>
          </cell>
          <cell r="B26">
            <v>0.933002573</v>
          </cell>
        </row>
        <row r="27">
          <cell r="A27">
            <v>170</v>
          </cell>
          <cell r="B27">
            <v>0.9320427</v>
          </cell>
        </row>
        <row r="28">
          <cell r="A28">
            <v>180</v>
          </cell>
          <cell r="B28">
            <v>0.93112526600000001</v>
          </cell>
        </row>
        <row r="29">
          <cell r="A29">
            <v>190</v>
          </cell>
          <cell r="B29">
            <v>0.93024101000000003</v>
          </cell>
        </row>
        <row r="30">
          <cell r="A30">
            <v>200</v>
          </cell>
          <cell r="B30">
            <v>0.92941076600000005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results"/>
    </sheetNames>
    <sheetDataSet>
      <sheetData sheetId="0">
        <row r="2">
          <cell r="B2">
            <v>0.99882903981264604</v>
          </cell>
        </row>
        <row r="3">
          <cell r="B3">
            <v>0.88044527807682504</v>
          </cell>
        </row>
        <row r="4">
          <cell r="B4">
            <v>0.99945002956830298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2comp_and_kNN_accuracies"/>
    </sheetNames>
    <sheetDataSet>
      <sheetData sheetId="0">
        <row r="2">
          <cell r="B2">
            <v>0.96820845600000005</v>
          </cell>
          <cell r="C2">
            <v>0.88261347099999998</v>
          </cell>
        </row>
        <row r="3">
          <cell r="B3">
            <v>0.94892689399999997</v>
          </cell>
        </row>
        <row r="4">
          <cell r="B4">
            <v>0.96060972</v>
          </cell>
        </row>
        <row r="5">
          <cell r="B5">
            <v>0.95948086600000004</v>
          </cell>
        </row>
        <row r="6">
          <cell r="B6">
            <v>0.96222622599999996</v>
          </cell>
        </row>
        <row r="7">
          <cell r="B7">
            <v>0.96085817500000004</v>
          </cell>
        </row>
        <row r="8">
          <cell r="B8">
            <v>0.96170770900000002</v>
          </cell>
        </row>
        <row r="9">
          <cell r="B9">
            <v>0.96180801800000004</v>
          </cell>
        </row>
        <row r="10">
          <cell r="B10">
            <v>0.96244150299999998</v>
          </cell>
        </row>
        <row r="11">
          <cell r="B11">
            <v>0.96206418900000001</v>
          </cell>
        </row>
        <row r="12">
          <cell r="B12">
            <v>0.96233116399999996</v>
          </cell>
        </row>
        <row r="13">
          <cell r="B13">
            <v>0.96240986699999997</v>
          </cell>
        </row>
        <row r="14">
          <cell r="B14">
            <v>0.96245307700000005</v>
          </cell>
        </row>
        <row r="15">
          <cell r="B15">
            <v>0.96247313800000001</v>
          </cell>
        </row>
        <row r="16">
          <cell r="B16">
            <v>0.96243069999999997</v>
          </cell>
        </row>
        <row r="17">
          <cell r="B17">
            <v>0.96245847799999995</v>
          </cell>
        </row>
        <row r="18">
          <cell r="B18">
            <v>0.96247391000000004</v>
          </cell>
        </row>
        <row r="19">
          <cell r="B19">
            <v>0.96248394100000001</v>
          </cell>
        </row>
        <row r="20">
          <cell r="B20">
            <v>0.96246542199999996</v>
          </cell>
        </row>
        <row r="21">
          <cell r="B21">
            <v>0.96247545300000004</v>
          </cell>
        </row>
        <row r="22">
          <cell r="B22">
            <v>0.96244073100000005</v>
          </cell>
        </row>
        <row r="23">
          <cell r="B23">
            <v>0.96245230500000001</v>
          </cell>
        </row>
        <row r="24">
          <cell r="B24">
            <v>0.962412182</v>
          </cell>
        </row>
        <row r="25">
          <cell r="B25">
            <v>0.96239057699999997</v>
          </cell>
        </row>
        <row r="26">
          <cell r="B26">
            <v>0.96241758300000002</v>
          </cell>
        </row>
        <row r="27">
          <cell r="B27">
            <v>0.96241835499999995</v>
          </cell>
        </row>
        <row r="28">
          <cell r="B28">
            <v>0.96241449700000004</v>
          </cell>
        </row>
        <row r="29">
          <cell r="B29">
            <v>0.96239211999999996</v>
          </cell>
        </row>
        <row r="30">
          <cell r="B30">
            <v>0.96236974399999997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2comp_and_kNN_results"/>
    </sheetNames>
    <sheetDataSet>
      <sheetData sheetId="0">
        <row r="2">
          <cell r="B2">
            <v>0.99987650994656296</v>
          </cell>
          <cell r="C2">
            <v>0.98831495832009197</v>
          </cell>
        </row>
        <row r="3">
          <cell r="B3">
            <v>0.66123955038828797</v>
          </cell>
          <cell r="C3">
            <v>0.903158788312036</v>
          </cell>
        </row>
        <row r="4">
          <cell r="B4">
            <v>0.99995671114924001</v>
          </cell>
          <cell r="C4">
            <v>0.99436559950964198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4comp_and_kNN_accuracies"/>
    </sheetNames>
    <sheetDataSet>
      <sheetData sheetId="0">
        <row r="2">
          <cell r="B2">
            <v>0.97401939000000004</v>
          </cell>
          <cell r="C2">
            <v>0.87997458900000003</v>
          </cell>
        </row>
        <row r="3">
          <cell r="B3">
            <v>0.95900401700000004</v>
          </cell>
        </row>
        <row r="4">
          <cell r="B4">
            <v>0.96634580800000003</v>
          </cell>
        </row>
        <row r="5">
          <cell r="B5">
            <v>0.96450939599999996</v>
          </cell>
        </row>
        <row r="6">
          <cell r="B6">
            <v>0.96664287500000001</v>
          </cell>
        </row>
        <row r="7">
          <cell r="B7">
            <v>0.96543146000000002</v>
          </cell>
        </row>
        <row r="8">
          <cell r="B8">
            <v>0.96624164199999996</v>
          </cell>
        </row>
        <row r="9">
          <cell r="B9">
            <v>0.96674781300000001</v>
          </cell>
        </row>
        <row r="10">
          <cell r="B10">
            <v>0.96710352200000005</v>
          </cell>
        </row>
        <row r="11">
          <cell r="B11">
            <v>0.96679951099999994</v>
          </cell>
        </row>
        <row r="12">
          <cell r="B12">
            <v>0.96684503499999996</v>
          </cell>
        </row>
        <row r="13">
          <cell r="B13">
            <v>0.966616641</v>
          </cell>
        </row>
        <row r="14">
          <cell r="B14">
            <v>0.966358155</v>
          </cell>
        </row>
        <row r="15">
          <cell r="B15">
            <v>0.96611895800000003</v>
          </cell>
        </row>
        <row r="16">
          <cell r="B16">
            <v>0.965919113</v>
          </cell>
        </row>
        <row r="17">
          <cell r="B17">
            <v>0.96570383599999998</v>
          </cell>
        </row>
        <row r="18">
          <cell r="B18">
            <v>0.96553176900000004</v>
          </cell>
        </row>
        <row r="19">
          <cell r="B19">
            <v>0.96528254099999999</v>
          </cell>
        </row>
        <row r="20">
          <cell r="B20">
            <v>0.96512204800000001</v>
          </cell>
        </row>
        <row r="21">
          <cell r="B21">
            <v>0.96488207999999998</v>
          </cell>
        </row>
        <row r="22">
          <cell r="B22">
            <v>0.96468377800000005</v>
          </cell>
        </row>
        <row r="23">
          <cell r="B23">
            <v>0.96448084700000003</v>
          </cell>
        </row>
        <row r="24">
          <cell r="B24">
            <v>0.96429952100000005</v>
          </cell>
        </row>
        <row r="25">
          <cell r="B25">
            <v>0.96412128100000005</v>
          </cell>
        </row>
        <row r="26">
          <cell r="B26">
            <v>0.96393146600000001</v>
          </cell>
        </row>
        <row r="27">
          <cell r="B27">
            <v>0.96374859700000004</v>
          </cell>
        </row>
        <row r="28">
          <cell r="B28">
            <v>0.96357498600000002</v>
          </cell>
        </row>
        <row r="29">
          <cell r="B29">
            <v>0.96341217800000001</v>
          </cell>
        </row>
        <row r="30">
          <cell r="B30">
            <v>0.96325245699999995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4comp_and_kNN_results"/>
    </sheetNames>
    <sheetDataSet>
      <sheetData sheetId="0">
        <row r="2">
          <cell r="B2">
            <v>0.98159488966829</v>
          </cell>
          <cell r="C2">
            <v>0.98555696840286899</v>
          </cell>
        </row>
        <row r="3">
          <cell r="B3">
            <v>0.66491647489033401</v>
          </cell>
          <cell r="C3">
            <v>0.91761788817655898</v>
          </cell>
        </row>
        <row r="4">
          <cell r="B4">
            <v>0.99342317212116404</v>
          </cell>
          <cell r="C4">
            <v>0.99290370492614899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VM_G_performance"/>
    </sheetNames>
    <sheetDataSet>
      <sheetData sheetId="0">
        <row r="2">
          <cell r="B2">
            <v>0.93706738819965096</v>
          </cell>
        </row>
        <row r="3">
          <cell r="B3">
            <v>0.96449092783359902</v>
          </cell>
        </row>
        <row r="4">
          <cell r="B4">
            <v>0.96829827775236699</v>
          </cell>
        </row>
        <row r="5">
          <cell r="B5">
            <v>0.99150929201661997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AUC_values"/>
    </sheetNames>
    <sheetDataSet>
      <sheetData sheetId="0">
        <row r="2">
          <cell r="B2">
            <v>0.496489230263709</v>
          </cell>
          <cell r="C2">
            <v>0.5</v>
          </cell>
          <cell r="D2">
            <v>0.5</v>
          </cell>
          <cell r="E2">
            <v>0.5</v>
          </cell>
        </row>
        <row r="3">
          <cell r="B3">
            <v>0.97706339140739695</v>
          </cell>
          <cell r="C3">
            <v>0.97001958811195899</v>
          </cell>
          <cell r="D3">
            <v>0.99965384363697496</v>
          </cell>
          <cell r="E3">
            <v>0.95795978147981198</v>
          </cell>
        </row>
        <row r="4">
          <cell r="B4">
            <v>0.99310708314604901</v>
          </cell>
          <cell r="C4">
            <v>0.99885153343056199</v>
          </cell>
          <cell r="D4">
            <v>0.99997916706211099</v>
          </cell>
          <cell r="E4">
            <v>0.99696989482935305</v>
          </cell>
        </row>
        <row r="5">
          <cell r="B5">
            <v>0.97157065686581801</v>
          </cell>
          <cell r="C5">
            <v>0.70300518843608095</v>
          </cell>
          <cell r="D5">
            <v>0.99786222346999298</v>
          </cell>
          <cell r="E5">
            <v>0.69596463460007396</v>
          </cell>
        </row>
        <row r="6">
          <cell r="B6">
            <v>0.970996172299322</v>
          </cell>
          <cell r="C6">
            <v>0.89803057956954402</v>
          </cell>
          <cell r="D6">
            <v>0.99786546330568004</v>
          </cell>
          <cell r="E6">
            <v>0.87573471800630098</v>
          </cell>
        </row>
        <row r="7">
          <cell r="B7">
            <v>0.99614553260307903</v>
          </cell>
          <cell r="C7">
            <v>0.99999858434738698</v>
          </cell>
          <cell r="D7">
            <v>0.99998947408227101</v>
          </cell>
          <cell r="E7">
            <v>0.99856235639897795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 refreshError="1">
        <row r="2">
          <cell r="B2">
            <v>0.66</v>
          </cell>
          <cell r="C2">
            <v>0.31</v>
          </cell>
          <cell r="D2">
            <v>4.2999999999999997E-2</v>
          </cell>
          <cell r="E2">
            <v>0.95499999999999996</v>
          </cell>
          <cell r="F2">
            <v>0.31</v>
          </cell>
          <cell r="G2">
            <v>0</v>
          </cell>
          <cell r="H2">
            <v>0</v>
          </cell>
          <cell r="I2" t="str">
            <v>NaN</v>
          </cell>
          <cell r="J2">
            <v>7.0000000000000007E-2</v>
          </cell>
          <cell r="K2">
            <v>0</v>
          </cell>
          <cell r="L2">
            <v>0</v>
          </cell>
          <cell r="M2">
            <v>0</v>
          </cell>
          <cell r="N2">
            <v>0.96199999999999997</v>
          </cell>
          <cell r="O2">
            <v>1</v>
          </cell>
          <cell r="P2">
            <v>1</v>
          </cell>
          <cell r="Q2">
            <v>1</v>
          </cell>
        </row>
        <row r="3">
          <cell r="B3">
            <v>0.59899999999999998</v>
          </cell>
          <cell r="C3">
            <v>0.4</v>
          </cell>
          <cell r="D3">
            <v>0.92600000000000005</v>
          </cell>
          <cell r="E3">
            <v>0.47599999999999998</v>
          </cell>
          <cell r="F3">
            <v>0.28599999999999998</v>
          </cell>
          <cell r="G3">
            <v>4.2999999999999997E-2</v>
          </cell>
          <cell r="H3">
            <v>0.68</v>
          </cell>
          <cell r="I3" t="str">
            <v>NaN</v>
          </cell>
          <cell r="J3">
            <v>0.65</v>
          </cell>
          <cell r="K3">
            <v>4.4999999999999998E-2</v>
          </cell>
          <cell r="L3">
            <v>0.98</v>
          </cell>
          <cell r="M3">
            <v>0</v>
          </cell>
          <cell r="N3">
            <v>0.60099999999999998</v>
          </cell>
          <cell r="O3">
            <v>0.998</v>
          </cell>
          <cell r="P3">
            <v>0.93300000000000005</v>
          </cell>
          <cell r="Q3">
            <v>1</v>
          </cell>
        </row>
        <row r="4">
          <cell r="B4">
            <v>0.7</v>
          </cell>
          <cell r="C4">
            <v>0.52700000000000002</v>
          </cell>
          <cell r="D4">
            <v>0.76100000000000001</v>
          </cell>
          <cell r="E4">
            <v>0.67100000000000004</v>
          </cell>
          <cell r="F4">
            <v>0.36699999999999999</v>
          </cell>
          <cell r="G4">
            <v>0.01</v>
          </cell>
          <cell r="H4">
            <v>0.93200000000000005</v>
          </cell>
          <cell r="I4">
            <v>0</v>
          </cell>
          <cell r="J4">
            <v>0.623</v>
          </cell>
          <cell r="K4">
            <v>5.0000000000000001E-3</v>
          </cell>
          <cell r="L4">
            <v>0.97799999999999998</v>
          </cell>
          <cell r="M4">
            <v>0</v>
          </cell>
          <cell r="N4">
            <v>0.73499999999999999</v>
          </cell>
          <cell r="O4">
            <v>0.999</v>
          </cell>
          <cell r="P4">
            <v>0.99</v>
          </cell>
          <cell r="Q4">
            <v>1</v>
          </cell>
        </row>
        <row r="5">
          <cell r="B5">
            <v>0.83099999999999996</v>
          </cell>
          <cell r="C5">
            <v>0.94399999999999995</v>
          </cell>
          <cell r="D5">
            <v>0.5</v>
          </cell>
          <cell r="E5">
            <v>0.98599999999999999</v>
          </cell>
          <cell r="F5">
            <v>0.98499999999999999</v>
          </cell>
          <cell r="G5" t="str">
            <v>NaN</v>
          </cell>
          <cell r="H5">
            <v>0.92600000000000005</v>
          </cell>
          <cell r="I5" t="str">
            <v>NaN</v>
          </cell>
          <cell r="J5">
            <v>0.252</v>
          </cell>
          <cell r="K5">
            <v>0</v>
          </cell>
          <cell r="L5">
            <v>0.86299999999999999</v>
          </cell>
          <cell r="M5">
            <v>0</v>
          </cell>
          <cell r="N5">
            <v>0.999</v>
          </cell>
          <cell r="O5">
            <v>1</v>
          </cell>
          <cell r="P5">
            <v>0.99</v>
          </cell>
          <cell r="Q5">
            <v>1</v>
          </cell>
        </row>
        <row r="6">
          <cell r="B6">
            <v>0.81599999999999995</v>
          </cell>
          <cell r="C6">
            <v>0.66600000000000004</v>
          </cell>
          <cell r="D6">
            <v>0.56599999999999995</v>
          </cell>
          <cell r="E6">
            <v>0.90200000000000002</v>
          </cell>
          <cell r="F6">
            <v>0.98</v>
          </cell>
          <cell r="G6">
            <v>0</v>
          </cell>
          <cell r="H6">
            <v>0.999</v>
          </cell>
          <cell r="I6" t="str">
            <v>NaN</v>
          </cell>
          <cell r="J6">
            <v>0.18</v>
          </cell>
          <cell r="K6">
            <v>2E-3</v>
          </cell>
          <cell r="L6">
            <v>0.86299999999999999</v>
          </cell>
          <cell r="M6">
            <v>0</v>
          </cell>
          <cell r="N6">
            <v>0.999</v>
          </cell>
          <cell r="O6">
            <v>0.92800000000000005</v>
          </cell>
          <cell r="P6">
            <v>1</v>
          </cell>
          <cell r="Q6">
            <v>1</v>
          </cell>
        </row>
        <row r="7">
          <cell r="B7">
            <v>0.86699999999999999</v>
          </cell>
          <cell r="C7">
            <v>0.79200000000000004</v>
          </cell>
          <cell r="D7">
            <v>0.80300000000000005</v>
          </cell>
          <cell r="E7">
            <v>0.89900000000000002</v>
          </cell>
          <cell r="F7">
            <v>0.70699999999999996</v>
          </cell>
          <cell r="G7">
            <v>0.626</v>
          </cell>
          <cell r="H7">
            <v>0.97199999999999998</v>
          </cell>
          <cell r="I7">
            <v>4.0000000000000001E-3</v>
          </cell>
          <cell r="J7">
            <v>0.751</v>
          </cell>
          <cell r="K7">
            <v>0.22800000000000001</v>
          </cell>
          <cell r="L7">
            <v>0.877</v>
          </cell>
          <cell r="M7">
            <v>7.0000000000000001E-3</v>
          </cell>
          <cell r="N7">
            <v>0.92300000000000004</v>
          </cell>
          <cell r="O7">
            <v>1</v>
          </cell>
          <cell r="P7">
            <v>0.996</v>
          </cell>
          <cell r="Q7">
            <v>0.996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AUC_values"/>
    </sheetNames>
    <sheetDataSet>
      <sheetData sheetId="0" refreshError="1">
        <row r="2">
          <cell r="B2">
            <v>0.49132443100000001</v>
          </cell>
          <cell r="C2">
            <v>0.50021507099999996</v>
          </cell>
          <cell r="D2">
            <v>0.49997214800000001</v>
          </cell>
          <cell r="E2">
            <v>0.5</v>
          </cell>
        </row>
        <row r="3">
          <cell r="B3">
            <v>0.62460575200000001</v>
          </cell>
          <cell r="C3">
            <v>0.53035146300000002</v>
          </cell>
          <cell r="D3">
            <v>0.96386615399999997</v>
          </cell>
          <cell r="E3">
            <v>0.515386554</v>
          </cell>
        </row>
        <row r="4">
          <cell r="B4">
            <v>0.68850862400000001</v>
          </cell>
          <cell r="C4">
            <v>0.47858066199999999</v>
          </cell>
          <cell r="D4">
            <v>0.98765947600000004</v>
          </cell>
          <cell r="E4">
            <v>0.50619098100000004</v>
          </cell>
        </row>
        <row r="5">
          <cell r="B5">
            <v>0.74755285400000004</v>
          </cell>
          <cell r="C5">
            <v>0.41790993900000001</v>
          </cell>
          <cell r="D5">
            <v>0.98748730200000001</v>
          </cell>
          <cell r="E5">
            <v>0.67031104799999996</v>
          </cell>
        </row>
        <row r="6">
          <cell r="B6">
            <v>0.61444791200000004</v>
          </cell>
          <cell r="C6">
            <v>0.30065280700000002</v>
          </cell>
          <cell r="D6">
            <v>0.99418736399999996</v>
          </cell>
          <cell r="E6">
            <v>0.60462996099999999</v>
          </cell>
        </row>
        <row r="7">
          <cell r="B7">
            <v>0.89681086200000004</v>
          </cell>
          <cell r="C7">
            <v>0.648885559</v>
          </cell>
          <cell r="D7">
            <v>0.97363741100000001</v>
          </cell>
          <cell r="E7">
            <v>0.40273058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performance"/>
    </sheetNames>
    <sheetDataSet>
      <sheetData sheetId="0">
        <row r="26">
          <cell r="B26">
            <v>4.3409481E-2</v>
          </cell>
        </row>
        <row r="77">
          <cell r="A77">
            <v>0.15831500800000001</v>
          </cell>
        </row>
        <row r="152">
          <cell r="A152">
            <v>0.127698864</v>
          </cell>
          <cell r="B152">
            <v>1.0772501E-2</v>
          </cell>
          <cell r="C152">
            <v>0.91925588300000005</v>
          </cell>
          <cell r="D152">
            <v>0.443946493</v>
          </cell>
        </row>
        <row r="201">
          <cell r="C201">
            <v>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2_performance"/>
    </sheetNames>
    <sheetDataSet>
      <sheetData sheetId="0">
        <row r="2">
          <cell r="B2">
            <v>0.99851271500000005</v>
          </cell>
        </row>
        <row r="199">
          <cell r="A199">
            <v>0.42989451200000001</v>
          </cell>
          <cell r="B199">
            <v>0.49091568499999999</v>
          </cell>
          <cell r="C199">
            <v>0.61158908999999995</v>
          </cell>
          <cell r="D199">
            <v>0.56649713899999998</v>
          </cell>
        </row>
        <row r="201">
          <cell r="C201">
            <v>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4_performance"/>
    </sheetNames>
    <sheetDataSet>
      <sheetData sheetId="0">
        <row r="3">
          <cell r="B3">
            <v>0.55706380529218003</v>
          </cell>
        </row>
        <row r="179">
          <cell r="A179">
            <v>0.58809564540398596</v>
          </cell>
          <cell r="B179">
            <v>0.33768207167800601</v>
          </cell>
          <cell r="C179">
            <v>0.78068525286172596</v>
          </cell>
          <cell r="D179">
            <v>0.56754169544098998</v>
          </cell>
        </row>
        <row r="201">
          <cell r="C201">
            <v>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2_performance"/>
    </sheetNames>
    <sheetDataSet>
      <sheetData sheetId="0">
        <row r="2">
          <cell r="B2">
            <v>1</v>
          </cell>
        </row>
        <row r="11">
          <cell r="A11">
            <v>0.41864285400000001</v>
          </cell>
          <cell r="B11">
            <v>0.49574643499999999</v>
          </cell>
          <cell r="C11">
            <v>0.64001991700000005</v>
          </cell>
          <cell r="D11">
            <v>0.59048286900000002</v>
          </cell>
        </row>
        <row r="23">
          <cell r="A23">
            <v>0.44089726899999998</v>
          </cell>
        </row>
        <row r="201">
          <cell r="C201">
            <v>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4_performance"/>
    </sheetNames>
    <sheetDataSet>
      <sheetData sheetId="0">
        <row r="2">
          <cell r="B2">
            <v>1</v>
          </cell>
        </row>
        <row r="11">
          <cell r="A11">
            <v>0.35245565800000001</v>
          </cell>
          <cell r="B11">
            <v>0.53032253399999996</v>
          </cell>
          <cell r="C11">
            <v>0.59700139299999999</v>
          </cell>
          <cell r="D11">
            <v>0.57749198499999999</v>
          </cell>
        </row>
        <row r="12">
          <cell r="A12">
            <v>0.35283120699999998</v>
          </cell>
        </row>
        <row r="201">
          <cell r="C201">
            <v>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VM_G_performance"/>
    </sheetNames>
    <sheetDataSet>
      <sheetData sheetId="0">
        <row r="2">
          <cell r="C2">
            <v>1</v>
          </cell>
        </row>
        <row r="3">
          <cell r="A3">
            <v>0.85105864835340705</v>
          </cell>
        </row>
        <row r="70">
          <cell r="A70">
            <v>0.53638515634268302</v>
          </cell>
          <cell r="B70">
            <v>0.86290018832391702</v>
          </cell>
          <cell r="C70">
            <v>0.53985751915522096</v>
          </cell>
          <cell r="D70">
            <v>0.66311569014008398</v>
          </cell>
        </row>
        <row r="201">
          <cell r="B201">
            <v>0.94158166644588703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>
        <row r="2">
          <cell r="J2">
            <v>0.34511749600000002</v>
          </cell>
          <cell r="K2">
            <v>0</v>
          </cell>
          <cell r="L2">
            <v>0</v>
          </cell>
          <cell r="M2">
            <v>0.87411640300000004</v>
          </cell>
        </row>
        <row r="3">
          <cell r="J3">
            <v>0.46926130700000002</v>
          </cell>
          <cell r="K3">
            <v>0.234795006</v>
          </cell>
          <cell r="L3">
            <v>0.509164002</v>
          </cell>
          <cell r="M3">
            <v>0.456184331</v>
          </cell>
        </row>
        <row r="4">
          <cell r="J4">
            <v>0.42820359499999999</v>
          </cell>
          <cell r="K4">
            <v>0.15936391699999999</v>
          </cell>
          <cell r="L4">
            <v>0.35518512899999999</v>
          </cell>
          <cell r="M4">
            <v>0.44965210900000002</v>
          </cell>
        </row>
        <row r="5">
          <cell r="J5">
            <v>0.40507791300000001</v>
          </cell>
          <cell r="K5">
            <v>0.11921715500000001</v>
          </cell>
          <cell r="L5">
            <v>0.159217256</v>
          </cell>
          <cell r="M5">
            <v>0.50792658899999998</v>
          </cell>
        </row>
        <row r="6">
          <cell r="J6">
            <v>0.21136492500000001</v>
          </cell>
          <cell r="K6">
            <v>5.4964273000000001E-2</v>
          </cell>
          <cell r="L6">
            <v>0.168235367</v>
          </cell>
          <cell r="M6">
            <v>0.22295105400000001</v>
          </cell>
        </row>
        <row r="7">
          <cell r="J7">
            <v>0.91231978300000005</v>
          </cell>
          <cell r="K7">
            <v>0.93040293900000004</v>
          </cell>
          <cell r="L7">
            <v>0.93076902399999994</v>
          </cell>
          <cell r="M7">
            <v>0.88071007000000001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AUC_values"/>
    </sheetNames>
    <sheetDataSet>
      <sheetData sheetId="0">
        <row r="2">
          <cell r="B2">
            <v>0.5</v>
          </cell>
          <cell r="C2">
            <v>0.5</v>
          </cell>
          <cell r="D2">
            <v>0.5</v>
          </cell>
          <cell r="E2">
            <v>0.5</v>
          </cell>
        </row>
        <row r="3">
          <cell r="B3">
            <v>0.63471380899999996</v>
          </cell>
          <cell r="C3">
            <v>0.60472845399999997</v>
          </cell>
          <cell r="D3">
            <v>0.61834152099999995</v>
          </cell>
          <cell r="E3">
            <v>0.64248851100000004</v>
          </cell>
        </row>
        <row r="4">
          <cell r="B4">
            <v>0.56182110100000004</v>
          </cell>
          <cell r="C4">
            <v>0.56690388800000002</v>
          </cell>
          <cell r="D4">
            <v>0.57716932499999996</v>
          </cell>
          <cell r="E4">
            <v>0.57647898099999995</v>
          </cell>
        </row>
        <row r="5">
          <cell r="B5">
            <v>0.90999377999999997</v>
          </cell>
          <cell r="C5">
            <v>0.92361093900000002</v>
          </cell>
          <cell r="D5">
            <v>0.91442267499999996</v>
          </cell>
          <cell r="E5">
            <v>0.92442122299999996</v>
          </cell>
        </row>
        <row r="6">
          <cell r="B6">
            <v>0.96181902699999999</v>
          </cell>
          <cell r="C6">
            <v>0.96571475299999998</v>
          </cell>
          <cell r="D6">
            <v>0.97572775300000003</v>
          </cell>
          <cell r="E6">
            <v>0.97105308099999998</v>
          </cell>
        </row>
        <row r="7">
          <cell r="B7">
            <v>0.97596959800000005</v>
          </cell>
          <cell r="C7">
            <v>0.99166546300000002</v>
          </cell>
          <cell r="D7">
            <v>0.99139493899999998</v>
          </cell>
          <cell r="E7">
            <v>0.98163177899999998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>
        <row r="2">
          <cell r="K2">
            <v>0</v>
          </cell>
          <cell r="L2">
            <v>0</v>
          </cell>
          <cell r="M2">
            <v>0.93526483699999996</v>
          </cell>
          <cell r="N2">
            <v>0.39302548999999998</v>
          </cell>
        </row>
        <row r="3">
          <cell r="K3">
            <v>5.8759489999999998E-2</v>
          </cell>
          <cell r="L3">
            <v>8.6228913000000004E-2</v>
          </cell>
          <cell r="M3">
            <v>5.3302746999999998E-2</v>
          </cell>
          <cell r="N3">
            <v>6.6692643999999995E-2</v>
          </cell>
        </row>
        <row r="4">
          <cell r="K4">
            <v>3.4218941000000003E-2</v>
          </cell>
          <cell r="L4">
            <v>4.8323171999999998E-2</v>
          </cell>
          <cell r="M4">
            <v>8.2314581999999997E-2</v>
          </cell>
          <cell r="N4">
            <v>6.8642482000000005E-2</v>
          </cell>
        </row>
        <row r="5">
          <cell r="K5">
            <v>4.0128959999999998E-2</v>
          </cell>
          <cell r="L5">
            <v>3.9306287000000002E-2</v>
          </cell>
          <cell r="M5">
            <v>0.225949134</v>
          </cell>
          <cell r="N5">
            <v>0.141672293</v>
          </cell>
        </row>
        <row r="6">
          <cell r="K6">
            <v>2.2286015999999999E-2</v>
          </cell>
          <cell r="L6">
            <v>6.9577339000000002E-2</v>
          </cell>
          <cell r="M6">
            <v>0.13749491599999999</v>
          </cell>
          <cell r="N6">
            <v>0.12253193499999999</v>
          </cell>
        </row>
        <row r="7">
          <cell r="K7">
            <v>0.688804784</v>
          </cell>
          <cell r="L7">
            <v>0.19724804900000001</v>
          </cell>
          <cell r="M7">
            <v>0.87789484500000003</v>
          </cell>
          <cell r="N7">
            <v>0.48441634099999997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E38D-8F38-4250-8C0B-3B9EB50F15AB}">
  <dimension ref="A1:Q31"/>
  <sheetViews>
    <sheetView workbookViewId="0">
      <selection activeCell="T8" sqref="T8"/>
    </sheetView>
  </sheetViews>
  <sheetFormatPr defaultRowHeight="15" x14ac:dyDescent="0.25"/>
  <cols>
    <col min="3" max="5" width="11.5703125" bestFit="1" customWidth="1"/>
    <col min="7" max="12" width="0" hidden="1" customWidth="1"/>
  </cols>
  <sheetData>
    <row r="1" spans="1:17" x14ac:dyDescent="0.25">
      <c r="A1" s="4"/>
      <c r="B1" s="5" t="s">
        <v>6</v>
      </c>
      <c r="C1" s="5" t="s">
        <v>7</v>
      </c>
      <c r="D1" s="5" t="s">
        <v>8</v>
      </c>
      <c r="E1" s="6" t="s">
        <v>9</v>
      </c>
      <c r="I1" s="46" t="s">
        <v>10</v>
      </c>
      <c r="J1" s="44" t="s">
        <v>11</v>
      </c>
      <c r="K1" s="44"/>
      <c r="L1" s="45"/>
      <c r="N1" s="46" t="s">
        <v>10</v>
      </c>
      <c r="O1" s="44" t="s">
        <v>11</v>
      </c>
      <c r="P1" s="44"/>
      <c r="Q1" s="45"/>
    </row>
    <row r="2" spans="1:17" x14ac:dyDescent="0.25">
      <c r="A2" s="7" t="s">
        <v>0</v>
      </c>
      <c r="B2" s="1">
        <f>[1]kNN_accuracies!$B$9</f>
        <v>0.95865370900000002</v>
      </c>
      <c r="C2" s="1">
        <f>[2]kNN_results!$B$2</f>
        <v>0.99882903981264604</v>
      </c>
      <c r="D2" s="1">
        <f>[2]kNN_results!$B$3</f>
        <v>0.88044527807682504</v>
      </c>
      <c r="E2" s="2">
        <f>[2]kNN_results!$B$4</f>
        <v>0.99945002956830298</v>
      </c>
      <c r="I2" s="47"/>
      <c r="J2" s="11" t="s">
        <v>0</v>
      </c>
      <c r="K2" s="11" t="s">
        <v>1</v>
      </c>
      <c r="L2" s="12" t="s">
        <v>2</v>
      </c>
      <c r="N2" s="47"/>
      <c r="O2" s="11" t="s">
        <v>0</v>
      </c>
      <c r="P2" s="11" t="s">
        <v>1</v>
      </c>
      <c r="Q2" s="12" t="s">
        <v>2</v>
      </c>
    </row>
    <row r="3" spans="1:17" x14ac:dyDescent="0.25">
      <c r="A3" s="7" t="s">
        <v>1</v>
      </c>
      <c r="B3" s="1">
        <f>[3]LDA_2comp_and_kNN_accuracies!$B$19</f>
        <v>0.96248394100000001</v>
      </c>
      <c r="C3" s="1">
        <f>[4]LDA_2comp_and_kNN_results!$C$2</f>
        <v>0.98831495832009197</v>
      </c>
      <c r="D3" s="1">
        <f>[4]LDA_2comp_and_kNN_results!$C$3</f>
        <v>0.903158788312036</v>
      </c>
      <c r="E3" s="2">
        <f>[4]LDA_2comp_and_kNN_results!$C$4</f>
        <v>0.99436559950964198</v>
      </c>
      <c r="I3" s="7">
        <f>[1]kNN_accuracies!A2</f>
        <v>1</v>
      </c>
      <c r="J3" s="14">
        <f>[1]kNN_accuracies!B2</f>
        <v>0.95600171300000003</v>
      </c>
      <c r="K3" s="14">
        <f>[3]LDA_2comp_and_kNN_accuracies!B2</f>
        <v>0.96820845600000005</v>
      </c>
      <c r="L3" s="15">
        <f>[5]LDA_4comp_and_kNN_accuracies!B2</f>
        <v>0.97401939000000004</v>
      </c>
      <c r="N3" s="7">
        <f>I3</f>
        <v>1</v>
      </c>
      <c r="O3" s="14">
        <f>J3*100</f>
        <v>95.6001713</v>
      </c>
      <c r="P3" s="14">
        <f>K3*100</f>
        <v>96.820845599999998</v>
      </c>
      <c r="Q3" s="15">
        <f>L3*100</f>
        <v>97.401938999999999</v>
      </c>
    </row>
    <row r="4" spans="1:17" x14ac:dyDescent="0.25">
      <c r="A4" s="7" t="s">
        <v>2</v>
      </c>
      <c r="B4" s="1">
        <f>[5]LDA_4comp_and_kNN_accuracies!$B$10</f>
        <v>0.96710352200000005</v>
      </c>
      <c r="C4" s="1">
        <f>[6]LDA_4comp_and_kNN_results!$C$2</f>
        <v>0.98555696840286899</v>
      </c>
      <c r="D4" s="1">
        <f>[6]LDA_4comp_and_kNN_results!$C$3</f>
        <v>0.91761788817655898</v>
      </c>
      <c r="E4" s="2">
        <f>[6]LDA_4comp_and_kNN_results!$C$4</f>
        <v>0.99290370492614899</v>
      </c>
      <c r="I4" s="7">
        <f>[1]kNN_accuracies!A3</f>
        <v>2</v>
      </c>
      <c r="J4" s="14">
        <f>[1]kNN_accuracies!B3</f>
        <v>0.94213525399999998</v>
      </c>
      <c r="K4" s="14">
        <f>[3]LDA_2comp_and_kNN_accuracies!B3</f>
        <v>0.94892689399999997</v>
      </c>
      <c r="L4" s="15">
        <f>[5]LDA_4comp_and_kNN_accuracies!B3</f>
        <v>0.95900401700000004</v>
      </c>
      <c r="N4" s="7">
        <f t="shared" ref="N4:N31" si="0">I4</f>
        <v>2</v>
      </c>
      <c r="O4" s="14">
        <f t="shared" ref="O4:O31" si="1">J4*100</f>
        <v>94.213525399999995</v>
      </c>
      <c r="P4" s="14">
        <f t="shared" ref="P4:P31" si="2">K4*100</f>
        <v>94.892689399999995</v>
      </c>
      <c r="Q4" s="15">
        <f t="shared" ref="Q4:Q31" si="3">L4*100</f>
        <v>95.900401700000003</v>
      </c>
    </row>
    <row r="5" spans="1:17" x14ac:dyDescent="0.25">
      <c r="A5" s="7" t="s">
        <v>3</v>
      </c>
      <c r="B5" s="1">
        <f>[3]LDA_2comp_and_kNN_accuracies!$C$2</f>
        <v>0.88261347099999998</v>
      </c>
      <c r="C5" s="13">
        <f>[4]LDA_2comp_and_kNN_results!$B$2</f>
        <v>0.99987650994656296</v>
      </c>
      <c r="D5" s="1">
        <f>[4]LDA_2comp_and_kNN_results!$B$3</f>
        <v>0.66123955038828797</v>
      </c>
      <c r="E5" s="35">
        <f>[4]LDA_2comp_and_kNN_results!$B$4</f>
        <v>0.99995671114924001</v>
      </c>
      <c r="I5" s="7">
        <f>[1]kNN_accuracies!A4</f>
        <v>3</v>
      </c>
      <c r="J5" s="14">
        <f>[1]kNN_accuracies!B4</f>
        <v>0.95041994399999996</v>
      </c>
      <c r="K5" s="14">
        <f>[3]LDA_2comp_and_kNN_accuracies!B4</f>
        <v>0.96060972</v>
      </c>
      <c r="L5" s="15">
        <f>[5]LDA_4comp_and_kNN_accuracies!B4</f>
        <v>0.96634580800000003</v>
      </c>
      <c r="N5" s="7">
        <f t="shared" si="0"/>
        <v>3</v>
      </c>
      <c r="O5" s="14">
        <f t="shared" si="1"/>
        <v>95.041994399999993</v>
      </c>
      <c r="P5" s="14">
        <f t="shared" si="2"/>
        <v>96.060972000000007</v>
      </c>
      <c r="Q5" s="15">
        <f t="shared" si="3"/>
        <v>96.634580800000009</v>
      </c>
    </row>
    <row r="6" spans="1:17" x14ac:dyDescent="0.25">
      <c r="A6" s="7" t="s">
        <v>4</v>
      </c>
      <c r="B6" s="1">
        <f>[5]LDA_4comp_and_kNN_accuracies!$C$2</f>
        <v>0.87997458900000003</v>
      </c>
      <c r="C6" s="1">
        <f>[6]LDA_4comp_and_kNN_results!$B$2</f>
        <v>0.98159488966829</v>
      </c>
      <c r="D6" s="1">
        <f>[6]LDA_4comp_and_kNN_results!$B$3</f>
        <v>0.66491647489033401</v>
      </c>
      <c r="E6" s="2">
        <f>[6]LDA_4comp_and_kNN_results!$B$4</f>
        <v>0.99342317212116404</v>
      </c>
      <c r="I6" s="7">
        <f>[1]kNN_accuracies!A5</f>
        <v>4</v>
      </c>
      <c r="J6" s="14">
        <f>[1]kNN_accuracies!B5</f>
        <v>0.94708893900000002</v>
      </c>
      <c r="K6" s="14">
        <f>[3]LDA_2comp_and_kNN_accuracies!B5</f>
        <v>0.95948086600000004</v>
      </c>
      <c r="L6" s="15">
        <f>[5]LDA_4comp_and_kNN_accuracies!B5</f>
        <v>0.96450939599999996</v>
      </c>
      <c r="N6" s="7">
        <f t="shared" si="0"/>
        <v>4</v>
      </c>
      <c r="O6" s="14">
        <f t="shared" si="1"/>
        <v>94.708893900000007</v>
      </c>
      <c r="P6" s="14">
        <f t="shared" si="2"/>
        <v>95.948086600000011</v>
      </c>
      <c r="Q6" s="15">
        <f t="shared" si="3"/>
        <v>96.450939599999998</v>
      </c>
    </row>
    <row r="7" spans="1:17" x14ac:dyDescent="0.25">
      <c r="A7" s="8" t="s">
        <v>5</v>
      </c>
      <c r="B7" s="36">
        <f>[7]SVM_G_performance!$B$5</f>
        <v>0.99150929201661997</v>
      </c>
      <c r="C7" s="3">
        <f>[7]SVM_G_performance!$B$2</f>
        <v>0.93706738819965096</v>
      </c>
      <c r="D7" s="36">
        <f>[7]SVM_G_performance!$B$3</f>
        <v>0.96449092783359902</v>
      </c>
      <c r="E7" s="9">
        <f>[7]SVM_G_performance!$B$4</f>
        <v>0.96829827775236699</v>
      </c>
      <c r="I7" s="7">
        <f>[1]kNN_accuracies!A6</f>
        <v>5</v>
      </c>
      <c r="J7" s="14">
        <f>[1]kNN_accuracies!B6</f>
        <v>0.95171700699999995</v>
      </c>
      <c r="K7" s="14">
        <f>[3]LDA_2comp_and_kNN_accuracies!B6</f>
        <v>0.96222622599999996</v>
      </c>
      <c r="L7" s="15">
        <f>[5]LDA_4comp_and_kNN_accuracies!B6</f>
        <v>0.96664287500000001</v>
      </c>
      <c r="N7" s="7">
        <f t="shared" si="0"/>
        <v>5</v>
      </c>
      <c r="O7" s="14">
        <f t="shared" si="1"/>
        <v>95.171700699999988</v>
      </c>
      <c r="P7" s="14">
        <f t="shared" si="2"/>
        <v>96.222622599999994</v>
      </c>
      <c r="Q7" s="15">
        <f t="shared" si="3"/>
        <v>96.6642875</v>
      </c>
    </row>
    <row r="8" spans="1:17" x14ac:dyDescent="0.25">
      <c r="I8" s="7">
        <f>[1]kNN_accuracies!A7</f>
        <v>6</v>
      </c>
      <c r="J8" s="14">
        <f>[1]kNN_accuracies!B7</f>
        <v>0.95645464300000005</v>
      </c>
      <c r="K8" s="14">
        <f>[3]LDA_2comp_and_kNN_accuracies!B7</f>
        <v>0.96085817500000004</v>
      </c>
      <c r="L8" s="15">
        <f>[5]LDA_4comp_and_kNN_accuracies!B7</f>
        <v>0.96543146000000002</v>
      </c>
      <c r="N8" s="7">
        <f t="shared" si="0"/>
        <v>6</v>
      </c>
      <c r="O8" s="14">
        <f t="shared" si="1"/>
        <v>95.6454643</v>
      </c>
      <c r="P8" s="14">
        <f t="shared" si="2"/>
        <v>96.085817500000005</v>
      </c>
      <c r="Q8" s="15">
        <f t="shared" si="3"/>
        <v>96.543146000000007</v>
      </c>
    </row>
    <row r="9" spans="1:17" x14ac:dyDescent="0.25">
      <c r="I9" s="7">
        <f>[1]kNN_accuracies!A8</f>
        <v>7</v>
      </c>
      <c r="J9" s="14">
        <f>[1]kNN_accuracies!B8</f>
        <v>0.95493690200000003</v>
      </c>
      <c r="K9" s="14">
        <f>[3]LDA_2comp_and_kNN_accuracies!B8</f>
        <v>0.96170770900000002</v>
      </c>
      <c r="L9" s="15">
        <f>[5]LDA_4comp_and_kNN_accuracies!B8</f>
        <v>0.96624164199999996</v>
      </c>
      <c r="N9" s="7">
        <f t="shared" si="0"/>
        <v>7</v>
      </c>
      <c r="O9" s="14">
        <f t="shared" si="1"/>
        <v>95.493690200000003</v>
      </c>
      <c r="P9" s="14">
        <f t="shared" si="2"/>
        <v>96.170770900000008</v>
      </c>
      <c r="Q9" s="15">
        <f t="shared" si="3"/>
        <v>96.624164199999996</v>
      </c>
    </row>
    <row r="10" spans="1:17" x14ac:dyDescent="0.25">
      <c r="I10" s="7">
        <f>[1]kNN_accuracies!A9</f>
        <v>8</v>
      </c>
      <c r="J10" s="16">
        <f>[1]kNN_accuracies!B9</f>
        <v>0.95865370900000002</v>
      </c>
      <c r="K10" s="14">
        <f>[3]LDA_2comp_and_kNN_accuracies!B9</f>
        <v>0.96180801800000004</v>
      </c>
      <c r="L10" s="15">
        <f>[5]LDA_4comp_and_kNN_accuracies!B9</f>
        <v>0.96674781300000001</v>
      </c>
      <c r="N10" s="7">
        <f t="shared" si="0"/>
        <v>8</v>
      </c>
      <c r="O10" s="16">
        <f t="shared" si="1"/>
        <v>95.865370900000002</v>
      </c>
      <c r="P10" s="14">
        <f t="shared" si="2"/>
        <v>96.180801799999998</v>
      </c>
      <c r="Q10" s="15">
        <f t="shared" si="3"/>
        <v>96.674781300000006</v>
      </c>
    </row>
    <row r="11" spans="1:17" x14ac:dyDescent="0.25">
      <c r="A11" s="48" t="s">
        <v>19</v>
      </c>
      <c r="B11" s="48"/>
      <c r="C11" s="48"/>
      <c r="D11" s="48"/>
      <c r="E11" s="48"/>
      <c r="I11" s="7">
        <f>[1]kNN_accuracies!A10</f>
        <v>9</v>
      </c>
      <c r="J11" s="14">
        <f>[1]kNN_accuracies!B10</f>
        <v>0.95617995300000003</v>
      </c>
      <c r="K11" s="14">
        <f>[3]LDA_2comp_and_kNN_accuracies!B10</f>
        <v>0.96244150299999998</v>
      </c>
      <c r="L11" s="15">
        <f>[5]LDA_4comp_and_kNN_accuracies!B10</f>
        <v>0.96710352200000005</v>
      </c>
      <c r="N11" s="7">
        <f t="shared" si="0"/>
        <v>9</v>
      </c>
      <c r="O11" s="14">
        <f t="shared" si="1"/>
        <v>95.617995300000004</v>
      </c>
      <c r="P11" s="14">
        <f t="shared" si="2"/>
        <v>96.244150300000001</v>
      </c>
      <c r="Q11" s="19">
        <f t="shared" si="3"/>
        <v>96.710352200000003</v>
      </c>
    </row>
    <row r="12" spans="1:17" x14ac:dyDescent="0.25">
      <c r="A12" s="4"/>
      <c r="B12" s="5" t="s">
        <v>15</v>
      </c>
      <c r="C12" s="5" t="s">
        <v>16</v>
      </c>
      <c r="D12" s="5" t="s">
        <v>17</v>
      </c>
      <c r="E12" s="6" t="s">
        <v>18</v>
      </c>
      <c r="I12" s="7">
        <f>[1]kNN_accuracies!A11</f>
        <v>10</v>
      </c>
      <c r="J12" s="14">
        <f>[1]kNN_accuracies!B11</f>
        <v>0.95715217100000005</v>
      </c>
      <c r="K12" s="14">
        <f>[3]LDA_2comp_and_kNN_accuracies!B11</f>
        <v>0.96206418900000001</v>
      </c>
      <c r="L12" s="15">
        <f>[5]LDA_4comp_and_kNN_accuracies!B11</f>
        <v>0.96679951099999994</v>
      </c>
      <c r="N12" s="7">
        <f t="shared" si="0"/>
        <v>10</v>
      </c>
      <c r="O12" s="14">
        <f t="shared" si="1"/>
        <v>95.715217100000004</v>
      </c>
      <c r="P12" s="14">
        <f t="shared" si="2"/>
        <v>96.206418900000003</v>
      </c>
      <c r="Q12" s="15">
        <f t="shared" si="3"/>
        <v>96.679951099999997</v>
      </c>
    </row>
    <row r="13" spans="1:17" x14ac:dyDescent="0.25">
      <c r="A13" s="7" t="s">
        <v>0</v>
      </c>
      <c r="B13" s="25" cm="1">
        <f t="array" ref="B13:E18">[8]combined_AUC_values!$B$2:$E$7</f>
        <v>0.496489230263709</v>
      </c>
      <c r="C13" s="26">
        <v>0.5</v>
      </c>
      <c r="D13" s="26">
        <v>0.5</v>
      </c>
      <c r="E13" s="27">
        <v>0.5</v>
      </c>
      <c r="I13" s="7">
        <f>[1]kNN_accuracies!A12</f>
        <v>20</v>
      </c>
      <c r="J13" s="14">
        <f>[1]kNN_accuracies!B12</f>
        <v>0.95401329499999998</v>
      </c>
      <c r="K13" s="14">
        <f>[3]LDA_2comp_and_kNN_accuracies!B12</f>
        <v>0.96233116399999996</v>
      </c>
      <c r="L13" s="15">
        <f>[5]LDA_4comp_and_kNN_accuracies!B12</f>
        <v>0.96684503499999996</v>
      </c>
      <c r="N13" s="7">
        <f t="shared" si="0"/>
        <v>20</v>
      </c>
      <c r="O13" s="14">
        <f t="shared" si="1"/>
        <v>95.401329500000003</v>
      </c>
      <c r="P13" s="14">
        <f t="shared" si="2"/>
        <v>96.2331164</v>
      </c>
      <c r="Q13" s="15">
        <f t="shared" si="3"/>
        <v>96.684503499999991</v>
      </c>
    </row>
    <row r="14" spans="1:17" x14ac:dyDescent="0.25">
      <c r="A14" s="7" t="s">
        <v>1</v>
      </c>
      <c r="B14" s="28">
        <v>0.97706339140739695</v>
      </c>
      <c r="C14" s="14">
        <v>0.97001958811195899</v>
      </c>
      <c r="D14" s="14">
        <v>0.99965384363697496</v>
      </c>
      <c r="E14" s="15">
        <v>0.95795978147981198</v>
      </c>
      <c r="I14" s="7">
        <f>[1]kNN_accuracies!A13</f>
        <v>30</v>
      </c>
      <c r="J14" s="14">
        <f>[1]kNN_accuracies!B13</f>
        <v>0.95131268800000002</v>
      </c>
      <c r="K14" s="14">
        <f>[3]LDA_2comp_and_kNN_accuracies!B13</f>
        <v>0.96240986699999997</v>
      </c>
      <c r="L14" s="15">
        <f>[5]LDA_4comp_and_kNN_accuracies!B13</f>
        <v>0.966616641</v>
      </c>
      <c r="N14" s="7">
        <f t="shared" si="0"/>
        <v>30</v>
      </c>
      <c r="O14" s="14">
        <f t="shared" si="1"/>
        <v>95.131268800000001</v>
      </c>
      <c r="P14" s="14">
        <f t="shared" si="2"/>
        <v>96.240986699999993</v>
      </c>
      <c r="Q14" s="15">
        <f t="shared" si="3"/>
        <v>96.661664099999996</v>
      </c>
    </row>
    <row r="15" spans="1:17" x14ac:dyDescent="0.25">
      <c r="A15" s="7" t="s">
        <v>2</v>
      </c>
      <c r="B15" s="28">
        <v>0.99310708314604901</v>
      </c>
      <c r="C15" s="14">
        <v>0.99885153343056199</v>
      </c>
      <c r="D15" s="14">
        <v>0.99997916706211099</v>
      </c>
      <c r="E15" s="15">
        <v>0.99696989482935305</v>
      </c>
      <c r="I15" s="7">
        <f>[1]kNN_accuracies!A14</f>
        <v>40</v>
      </c>
      <c r="J15" s="14">
        <f>[1]kNN_accuracies!B14</f>
        <v>0.94900559799999995</v>
      </c>
      <c r="K15" s="14">
        <f>[3]LDA_2comp_and_kNN_accuracies!B14</f>
        <v>0.96245307700000005</v>
      </c>
      <c r="L15" s="15">
        <f>[5]LDA_4comp_and_kNN_accuracies!B14</f>
        <v>0.966358155</v>
      </c>
      <c r="N15" s="7">
        <f t="shared" si="0"/>
        <v>40</v>
      </c>
      <c r="O15" s="14">
        <f t="shared" si="1"/>
        <v>94.900559799999996</v>
      </c>
      <c r="P15" s="14">
        <f t="shared" si="2"/>
        <v>96.245307699999998</v>
      </c>
      <c r="Q15" s="15">
        <f t="shared" si="3"/>
        <v>96.635815500000007</v>
      </c>
    </row>
    <row r="16" spans="1:17" x14ac:dyDescent="0.25">
      <c r="A16" s="7" t="s">
        <v>3</v>
      </c>
      <c r="B16" s="28">
        <v>0.97157065686581801</v>
      </c>
      <c r="C16" s="14">
        <v>0.70300518843608095</v>
      </c>
      <c r="D16" s="14">
        <v>0.99786222346999298</v>
      </c>
      <c r="E16" s="15">
        <v>0.69596463460007396</v>
      </c>
      <c r="I16" s="7">
        <f>[1]kNN_accuracies!A15</f>
        <v>50</v>
      </c>
      <c r="J16" s="14">
        <f>[1]kNN_accuracies!B15</f>
        <v>0.94717072899999999</v>
      </c>
      <c r="K16" s="14">
        <f>[3]LDA_2comp_and_kNN_accuracies!B15</f>
        <v>0.96247313800000001</v>
      </c>
      <c r="L16" s="15">
        <f>[5]LDA_4comp_and_kNN_accuracies!B15</f>
        <v>0.96611895800000003</v>
      </c>
      <c r="N16" s="7">
        <f t="shared" si="0"/>
        <v>50</v>
      </c>
      <c r="O16" s="14">
        <f t="shared" si="1"/>
        <v>94.717072900000005</v>
      </c>
      <c r="P16" s="14">
        <f t="shared" si="2"/>
        <v>96.247313800000001</v>
      </c>
      <c r="Q16" s="15">
        <f t="shared" si="3"/>
        <v>96.611895799999999</v>
      </c>
    </row>
    <row r="17" spans="1:17" x14ac:dyDescent="0.25">
      <c r="A17" s="7" t="s">
        <v>4</v>
      </c>
      <c r="B17" s="28">
        <v>0.970996172299322</v>
      </c>
      <c r="C17" s="14">
        <v>0.89803057956954402</v>
      </c>
      <c r="D17" s="14">
        <v>0.99786546330568004</v>
      </c>
      <c r="E17" s="15">
        <v>0.87573471800630098</v>
      </c>
      <c r="I17" s="7">
        <f>[1]kNN_accuracies!A16</f>
        <v>60</v>
      </c>
      <c r="J17" s="14">
        <f>[1]kNN_accuracies!B16</f>
        <v>0.94538755600000002</v>
      </c>
      <c r="K17" s="14">
        <f>[3]LDA_2comp_and_kNN_accuracies!B16</f>
        <v>0.96243069999999997</v>
      </c>
      <c r="L17" s="15">
        <f>[5]LDA_4comp_and_kNN_accuracies!B16</f>
        <v>0.965919113</v>
      </c>
      <c r="N17" s="7">
        <f t="shared" si="0"/>
        <v>60</v>
      </c>
      <c r="O17" s="14">
        <f t="shared" si="1"/>
        <v>94.538755600000002</v>
      </c>
      <c r="P17" s="14">
        <f t="shared" si="2"/>
        <v>96.243070000000003</v>
      </c>
      <c r="Q17" s="15">
        <f t="shared" si="3"/>
        <v>96.591911299999992</v>
      </c>
    </row>
    <row r="18" spans="1:17" x14ac:dyDescent="0.25">
      <c r="A18" s="8" t="s">
        <v>5</v>
      </c>
      <c r="B18" s="29">
        <v>0.99614553260307903</v>
      </c>
      <c r="C18" s="17">
        <v>0.99999858434738698</v>
      </c>
      <c r="D18" s="17">
        <v>0.99998947408227101</v>
      </c>
      <c r="E18" s="18">
        <v>0.99856235639897795</v>
      </c>
      <c r="I18" s="7">
        <f>[1]kNN_accuracies!A17</f>
        <v>70</v>
      </c>
      <c r="J18" s="14">
        <f>[1]kNN_accuracies!B17</f>
        <v>0.94376564900000004</v>
      </c>
      <c r="K18" s="14">
        <f>[3]LDA_2comp_and_kNN_accuracies!B17</f>
        <v>0.96245847799999995</v>
      </c>
      <c r="L18" s="15">
        <f>[5]LDA_4comp_and_kNN_accuracies!B17</f>
        <v>0.96570383599999998</v>
      </c>
      <c r="N18" s="7">
        <f t="shared" si="0"/>
        <v>70</v>
      </c>
      <c r="O18" s="14">
        <f t="shared" si="1"/>
        <v>94.376564900000005</v>
      </c>
      <c r="P18" s="14">
        <f t="shared" si="2"/>
        <v>96.245847799999993</v>
      </c>
      <c r="Q18" s="15">
        <f t="shared" si="3"/>
        <v>96.5703836</v>
      </c>
    </row>
    <row r="19" spans="1:17" x14ac:dyDescent="0.25">
      <c r="I19" s="7">
        <f>[1]kNN_accuracies!A18</f>
        <v>80</v>
      </c>
      <c r="J19" s="14">
        <f>[1]kNN_accuracies!B18</f>
        <v>0.94237213600000003</v>
      </c>
      <c r="K19" s="14">
        <f>[3]LDA_2comp_and_kNN_accuracies!B18</f>
        <v>0.96247391000000004</v>
      </c>
      <c r="L19" s="15">
        <f>[5]LDA_4comp_and_kNN_accuracies!B18</f>
        <v>0.96553176900000004</v>
      </c>
      <c r="N19" s="7">
        <f t="shared" si="0"/>
        <v>80</v>
      </c>
      <c r="O19" s="14">
        <f t="shared" si="1"/>
        <v>94.237213600000004</v>
      </c>
      <c r="P19" s="14">
        <f t="shared" si="2"/>
        <v>96.247391000000007</v>
      </c>
      <c r="Q19" s="15">
        <f t="shared" si="3"/>
        <v>96.553176900000011</v>
      </c>
    </row>
    <row r="20" spans="1:17" x14ac:dyDescent="0.25">
      <c r="C20">
        <f>IF(E18&gt;E15,1,0)</f>
        <v>1</v>
      </c>
      <c r="I20" s="7">
        <f>[1]kNN_accuracies!A19</f>
        <v>90</v>
      </c>
      <c r="J20" s="14">
        <f>[1]kNN_accuracies!B19</f>
        <v>0.94101951800000005</v>
      </c>
      <c r="K20" s="16">
        <f>[3]LDA_2comp_and_kNN_accuracies!B19</f>
        <v>0.96248394100000001</v>
      </c>
      <c r="L20" s="15">
        <f>[5]LDA_4comp_and_kNN_accuracies!B19</f>
        <v>0.96528254099999999</v>
      </c>
      <c r="N20" s="7">
        <f t="shared" si="0"/>
        <v>90</v>
      </c>
      <c r="O20" s="14">
        <f t="shared" si="1"/>
        <v>94.101951800000009</v>
      </c>
      <c r="P20" s="16">
        <f t="shared" si="2"/>
        <v>96.248394099999999</v>
      </c>
      <c r="Q20" s="15">
        <f t="shared" si="3"/>
        <v>96.528254099999998</v>
      </c>
    </row>
    <row r="21" spans="1:17" x14ac:dyDescent="0.25">
      <c r="C21" s="10"/>
      <c r="I21" s="7">
        <f>[1]kNN_accuracies!A20</f>
        <v>100</v>
      </c>
      <c r="J21" s="14">
        <f>[1]kNN_accuracies!B20</f>
        <v>0.939710881</v>
      </c>
      <c r="K21" s="14">
        <f>[3]LDA_2comp_and_kNN_accuracies!B20</f>
        <v>0.96246542199999996</v>
      </c>
      <c r="L21" s="15">
        <f>[5]LDA_4comp_and_kNN_accuracies!B20</f>
        <v>0.96512204800000001</v>
      </c>
      <c r="N21" s="7">
        <f t="shared" si="0"/>
        <v>100</v>
      </c>
      <c r="O21" s="14">
        <f t="shared" si="1"/>
        <v>93.971088100000003</v>
      </c>
      <c r="P21" s="14">
        <f t="shared" si="2"/>
        <v>96.246542199999993</v>
      </c>
      <c r="Q21" s="15">
        <f t="shared" si="3"/>
        <v>96.512204800000006</v>
      </c>
    </row>
    <row r="22" spans="1:17" x14ac:dyDescent="0.25">
      <c r="I22" s="7">
        <f>[1]kNN_accuracies!A21</f>
        <v>110</v>
      </c>
      <c r="J22" s="14">
        <f>[1]kNN_accuracies!B21</f>
        <v>0.93852955800000004</v>
      </c>
      <c r="K22" s="14">
        <f>[3]LDA_2comp_and_kNN_accuracies!B21</f>
        <v>0.96247545300000004</v>
      </c>
      <c r="L22" s="15">
        <f>[5]LDA_4comp_and_kNN_accuracies!B21</f>
        <v>0.96488207999999998</v>
      </c>
      <c r="N22" s="7">
        <f t="shared" si="0"/>
        <v>110</v>
      </c>
      <c r="O22" s="14">
        <f t="shared" si="1"/>
        <v>93.852955800000004</v>
      </c>
      <c r="P22" s="14">
        <f t="shared" si="2"/>
        <v>96.247545299999999</v>
      </c>
      <c r="Q22" s="15">
        <f t="shared" si="3"/>
        <v>96.488208</v>
      </c>
    </row>
    <row r="23" spans="1:17" x14ac:dyDescent="0.25">
      <c r="I23" s="7">
        <f>[1]kNN_accuracies!A22</f>
        <v>120</v>
      </c>
      <c r="J23" s="14">
        <f>[1]kNN_accuracies!B22</f>
        <v>0.93735672299999995</v>
      </c>
      <c r="K23" s="14">
        <f>[3]LDA_2comp_and_kNN_accuracies!B22</f>
        <v>0.96244073100000005</v>
      </c>
      <c r="L23" s="15">
        <f>[5]LDA_4comp_and_kNN_accuracies!B22</f>
        <v>0.96468377800000005</v>
      </c>
      <c r="N23" s="7">
        <f t="shared" si="0"/>
        <v>120</v>
      </c>
      <c r="O23" s="14">
        <f t="shared" si="1"/>
        <v>93.73567229999999</v>
      </c>
      <c r="P23" s="14">
        <f t="shared" si="2"/>
        <v>96.244073100000008</v>
      </c>
      <c r="Q23" s="15">
        <f t="shared" si="3"/>
        <v>96.468377799999999</v>
      </c>
    </row>
    <row r="24" spans="1:17" x14ac:dyDescent="0.25">
      <c r="I24" s="7">
        <f>[1]kNN_accuracies!A23</f>
        <v>130</v>
      </c>
      <c r="J24" s="14">
        <f>[1]kNN_accuracies!B23</f>
        <v>0.93622401099999997</v>
      </c>
      <c r="K24" s="14">
        <f>[3]LDA_2comp_and_kNN_accuracies!B23</f>
        <v>0.96245230500000001</v>
      </c>
      <c r="L24" s="15">
        <f>[5]LDA_4comp_and_kNN_accuracies!B23</f>
        <v>0.96448084700000003</v>
      </c>
      <c r="N24" s="7">
        <f t="shared" si="0"/>
        <v>130</v>
      </c>
      <c r="O24" s="14">
        <f t="shared" si="1"/>
        <v>93.62240109999999</v>
      </c>
      <c r="P24" s="14">
        <f t="shared" si="2"/>
        <v>96.245230500000005</v>
      </c>
      <c r="Q24" s="15">
        <f t="shared" si="3"/>
        <v>96.44808470000001</v>
      </c>
    </row>
    <row r="25" spans="1:17" x14ac:dyDescent="0.25">
      <c r="I25" s="7">
        <f>[1]kNN_accuracies!A24</f>
        <v>140</v>
      </c>
      <c r="J25" s="14">
        <f>[1]kNN_accuracies!B24</f>
        <v>0.93513451000000003</v>
      </c>
      <c r="K25" s="14">
        <f>[3]LDA_2comp_and_kNN_accuracies!B24</f>
        <v>0.962412182</v>
      </c>
      <c r="L25" s="15">
        <f>[5]LDA_4comp_and_kNN_accuracies!B24</f>
        <v>0.96429952100000005</v>
      </c>
      <c r="N25" s="7">
        <f t="shared" si="0"/>
        <v>140</v>
      </c>
      <c r="O25" s="14">
        <f t="shared" si="1"/>
        <v>93.513451000000003</v>
      </c>
      <c r="P25" s="14">
        <f t="shared" si="2"/>
        <v>96.241218200000006</v>
      </c>
      <c r="Q25" s="15">
        <f t="shared" si="3"/>
        <v>96.429952100000008</v>
      </c>
    </row>
    <row r="26" spans="1:17" x14ac:dyDescent="0.25">
      <c r="I26" s="7">
        <f>[1]kNN_accuracies!A25</f>
        <v>150</v>
      </c>
      <c r="J26" s="14">
        <f>[1]kNN_accuracies!B25</f>
        <v>0.93403652000000004</v>
      </c>
      <c r="K26" s="14">
        <f>[3]LDA_2comp_and_kNN_accuracies!B25</f>
        <v>0.96239057699999997</v>
      </c>
      <c r="L26" s="15">
        <f>[5]LDA_4comp_and_kNN_accuracies!B25</f>
        <v>0.96412128100000005</v>
      </c>
      <c r="N26" s="7">
        <f t="shared" si="0"/>
        <v>150</v>
      </c>
      <c r="O26" s="14">
        <f t="shared" si="1"/>
        <v>93.403652000000008</v>
      </c>
      <c r="P26" s="14">
        <f t="shared" si="2"/>
        <v>96.239057700000004</v>
      </c>
      <c r="Q26" s="15">
        <f t="shared" si="3"/>
        <v>96.412128100000004</v>
      </c>
    </row>
    <row r="27" spans="1:17" x14ac:dyDescent="0.25">
      <c r="I27" s="7">
        <f>[1]kNN_accuracies!A26</f>
        <v>160</v>
      </c>
      <c r="J27" s="14">
        <f>[1]kNN_accuracies!B26</f>
        <v>0.933002573</v>
      </c>
      <c r="K27" s="14">
        <f>[3]LDA_2comp_and_kNN_accuracies!B26</f>
        <v>0.96241758300000002</v>
      </c>
      <c r="L27" s="15">
        <f>[5]LDA_4comp_and_kNN_accuracies!B26</f>
        <v>0.96393146600000001</v>
      </c>
      <c r="N27" s="7">
        <f t="shared" si="0"/>
        <v>160</v>
      </c>
      <c r="O27" s="14">
        <f t="shared" si="1"/>
        <v>93.300257299999998</v>
      </c>
      <c r="P27" s="14">
        <f t="shared" si="2"/>
        <v>96.241758300000001</v>
      </c>
      <c r="Q27" s="15">
        <f t="shared" si="3"/>
        <v>96.393146599999994</v>
      </c>
    </row>
    <row r="28" spans="1:17" x14ac:dyDescent="0.25">
      <c r="I28" s="7">
        <f>[1]kNN_accuracies!A27</f>
        <v>170</v>
      </c>
      <c r="J28" s="14">
        <f>[1]kNN_accuracies!B27</f>
        <v>0.9320427</v>
      </c>
      <c r="K28" s="14">
        <f>[3]LDA_2comp_and_kNN_accuracies!B27</f>
        <v>0.96241835499999995</v>
      </c>
      <c r="L28" s="15">
        <f>[5]LDA_4comp_and_kNN_accuracies!B27</f>
        <v>0.96374859700000004</v>
      </c>
      <c r="N28" s="7">
        <f t="shared" si="0"/>
        <v>170</v>
      </c>
      <c r="O28" s="14">
        <f t="shared" si="1"/>
        <v>93.204269999999994</v>
      </c>
      <c r="P28" s="14">
        <f t="shared" si="2"/>
        <v>96.241835499999993</v>
      </c>
      <c r="Q28" s="15">
        <f t="shared" si="3"/>
        <v>96.374859700000002</v>
      </c>
    </row>
    <row r="29" spans="1:17" x14ac:dyDescent="0.25">
      <c r="I29" s="7">
        <f>[1]kNN_accuracies!A28</f>
        <v>180</v>
      </c>
      <c r="J29" s="14">
        <f>[1]kNN_accuracies!B28</f>
        <v>0.93112526600000001</v>
      </c>
      <c r="K29" s="14">
        <f>[3]LDA_2comp_and_kNN_accuracies!B28</f>
        <v>0.96241449700000004</v>
      </c>
      <c r="L29" s="15">
        <f>[5]LDA_4comp_and_kNN_accuracies!B28</f>
        <v>0.96357498600000002</v>
      </c>
      <c r="N29" s="7">
        <f t="shared" si="0"/>
        <v>180</v>
      </c>
      <c r="O29" s="14">
        <f t="shared" si="1"/>
        <v>93.112526599999995</v>
      </c>
      <c r="P29" s="14">
        <f t="shared" si="2"/>
        <v>96.241449700000004</v>
      </c>
      <c r="Q29" s="15">
        <f t="shared" si="3"/>
        <v>96.3574986</v>
      </c>
    </row>
    <row r="30" spans="1:17" x14ac:dyDescent="0.25">
      <c r="I30" s="7">
        <f>[1]kNN_accuracies!A29</f>
        <v>190</v>
      </c>
      <c r="J30" s="14">
        <f>[1]kNN_accuracies!B29</f>
        <v>0.93024101000000003</v>
      </c>
      <c r="K30" s="14">
        <f>[3]LDA_2comp_and_kNN_accuracies!B29</f>
        <v>0.96239211999999996</v>
      </c>
      <c r="L30" s="15">
        <f>[5]LDA_4comp_and_kNN_accuracies!B29</f>
        <v>0.96341217800000001</v>
      </c>
      <c r="N30" s="7">
        <f t="shared" si="0"/>
        <v>190</v>
      </c>
      <c r="O30" s="14">
        <f t="shared" si="1"/>
        <v>93.024101000000002</v>
      </c>
      <c r="P30" s="14">
        <f t="shared" si="2"/>
        <v>96.239211999999995</v>
      </c>
      <c r="Q30" s="15">
        <f t="shared" si="3"/>
        <v>96.341217799999995</v>
      </c>
    </row>
    <row r="31" spans="1:17" x14ac:dyDescent="0.25">
      <c r="I31" s="8">
        <f>[1]kNN_accuracies!A30</f>
        <v>200</v>
      </c>
      <c r="J31" s="17">
        <f>[1]kNN_accuracies!B30</f>
        <v>0.92941076600000005</v>
      </c>
      <c r="K31" s="17">
        <f>[3]LDA_2comp_and_kNN_accuracies!B30</f>
        <v>0.96236974399999997</v>
      </c>
      <c r="L31" s="18">
        <f>[5]LDA_4comp_and_kNN_accuracies!B30</f>
        <v>0.96325245699999995</v>
      </c>
      <c r="N31" s="8">
        <f t="shared" si="0"/>
        <v>200</v>
      </c>
      <c r="O31" s="17">
        <f t="shared" si="1"/>
        <v>92.941076600000002</v>
      </c>
      <c r="P31" s="17">
        <f t="shared" si="2"/>
        <v>96.236974399999994</v>
      </c>
      <c r="Q31" s="18">
        <f t="shared" si="3"/>
        <v>96.325245699999996</v>
      </c>
    </row>
  </sheetData>
  <mergeCells count="5">
    <mergeCell ref="J1:L1"/>
    <mergeCell ref="I1:I2"/>
    <mergeCell ref="N1:N2"/>
    <mergeCell ref="O1:Q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F6D7-2EA2-4339-9FE5-8DD23552ED6E}">
  <dimension ref="A1:Y20"/>
  <sheetViews>
    <sheetView workbookViewId="0">
      <selection activeCell="D21" sqref="D21"/>
    </sheetView>
  </sheetViews>
  <sheetFormatPr defaultRowHeight="15" x14ac:dyDescent="0.25"/>
  <cols>
    <col min="3" max="5" width="11.5703125" bestFit="1" customWidth="1"/>
  </cols>
  <sheetData>
    <row r="1" spans="1:25" x14ac:dyDescent="0.25">
      <c r="G1" s="48" t="s">
        <v>12</v>
      </c>
      <c r="H1" s="48"/>
      <c r="I1" s="48"/>
      <c r="J1" s="48"/>
      <c r="K1" s="48"/>
      <c r="M1" s="48" t="s">
        <v>13</v>
      </c>
      <c r="N1" s="48"/>
      <c r="O1" s="48"/>
      <c r="P1" s="48"/>
      <c r="Q1" s="48"/>
      <c r="S1" s="48" t="s">
        <v>14</v>
      </c>
      <c r="T1" s="48"/>
      <c r="U1" s="48"/>
      <c r="V1" s="48"/>
      <c r="W1" s="48"/>
    </row>
    <row r="2" spans="1:25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  <c r="G2" s="4"/>
      <c r="H2" s="5" t="s">
        <v>15</v>
      </c>
      <c r="I2" s="5" t="s">
        <v>16</v>
      </c>
      <c r="J2" s="5" t="s">
        <v>17</v>
      </c>
      <c r="K2" s="6" t="s">
        <v>18</v>
      </c>
      <c r="M2" s="4"/>
      <c r="N2" s="5" t="s">
        <v>15</v>
      </c>
      <c r="O2" s="5" t="s">
        <v>16</v>
      </c>
      <c r="P2" s="5" t="s">
        <v>17</v>
      </c>
      <c r="Q2" s="6" t="s">
        <v>18</v>
      </c>
      <c r="S2" s="4"/>
      <c r="T2" s="5" t="s">
        <v>15</v>
      </c>
      <c r="U2" s="5" t="s">
        <v>16</v>
      </c>
      <c r="V2" s="5" t="s">
        <v>17</v>
      </c>
      <c r="W2" s="6" t="s">
        <v>18</v>
      </c>
    </row>
    <row r="3" spans="1:25" x14ac:dyDescent="0.25">
      <c r="A3" s="7" t="s">
        <v>0</v>
      </c>
      <c r="B3" s="1">
        <f>[9]performance!B2</f>
        <v>0.66</v>
      </c>
      <c r="C3" s="1">
        <f>[9]performance!C2</f>
        <v>0.31</v>
      </c>
      <c r="D3" s="1">
        <f>[9]performance!D2</f>
        <v>4.2999999999999997E-2</v>
      </c>
      <c r="E3" s="2">
        <f>[9]performance!E2</f>
        <v>0.95499999999999996</v>
      </c>
      <c r="G3" s="7" t="s">
        <v>0</v>
      </c>
      <c r="H3" s="20" cm="1">
        <f t="array" ref="H3:K8">[9]performance!$F$2:$I$7</f>
        <v>0.31</v>
      </c>
      <c r="I3" s="21">
        <v>0</v>
      </c>
      <c r="J3" s="21">
        <v>0</v>
      </c>
      <c r="K3" s="22" t="str">
        <v>NaN</v>
      </c>
      <c r="M3" s="7" t="s">
        <v>0</v>
      </c>
      <c r="N3" s="1" cm="1">
        <f t="array" ref="N3:Q8">[9]performance!$J$2:$M$7</f>
        <v>7.0000000000000007E-2</v>
      </c>
      <c r="O3" s="1">
        <v>0</v>
      </c>
      <c r="P3" s="1">
        <v>0</v>
      </c>
      <c r="Q3" s="2">
        <v>0</v>
      </c>
      <c r="S3" s="7" t="s">
        <v>0</v>
      </c>
      <c r="T3" s="1" cm="1">
        <f t="array" ref="T3:W8">[9]performance!$N$2:$Q$7</f>
        <v>0.96199999999999997</v>
      </c>
      <c r="U3" s="1">
        <v>1</v>
      </c>
      <c r="V3" s="1">
        <v>1</v>
      </c>
      <c r="W3" s="2">
        <v>1</v>
      </c>
    </row>
    <row r="4" spans="1:25" x14ac:dyDescent="0.25">
      <c r="A4" s="7" t="s">
        <v>1</v>
      </c>
      <c r="B4" s="1">
        <f>[9]performance!B3</f>
        <v>0.59899999999999998</v>
      </c>
      <c r="C4" s="1">
        <f>[9]performance!C3</f>
        <v>0.4</v>
      </c>
      <c r="D4" s="13">
        <f>[9]performance!D3</f>
        <v>0.92600000000000005</v>
      </c>
      <c r="E4" s="2">
        <f>[9]performance!E3</f>
        <v>0.47599999999999998</v>
      </c>
      <c r="G4" s="7" t="s">
        <v>1</v>
      </c>
      <c r="H4" s="23">
        <v>0.28599999999999998</v>
      </c>
      <c r="I4" s="1">
        <v>4.2999999999999997E-2</v>
      </c>
      <c r="J4" s="1">
        <v>0.68</v>
      </c>
      <c r="K4" s="2" t="str">
        <v>NaN</v>
      </c>
      <c r="M4" s="7" t="s">
        <v>1</v>
      </c>
      <c r="N4" s="1">
        <v>0.65</v>
      </c>
      <c r="O4" s="1">
        <v>4.4999999999999998E-2</v>
      </c>
      <c r="P4" s="1">
        <v>0.98</v>
      </c>
      <c r="Q4" s="2">
        <v>0</v>
      </c>
      <c r="S4" s="7" t="s">
        <v>1</v>
      </c>
      <c r="T4" s="1">
        <v>0.60099999999999998</v>
      </c>
      <c r="U4" s="1">
        <v>0.998</v>
      </c>
      <c r="V4" s="1">
        <v>0.93300000000000005</v>
      </c>
      <c r="W4" s="2">
        <v>1</v>
      </c>
    </row>
    <row r="5" spans="1:25" x14ac:dyDescent="0.25">
      <c r="A5" s="7" t="s">
        <v>2</v>
      </c>
      <c r="B5" s="1">
        <f>[9]performance!B4</f>
        <v>0.7</v>
      </c>
      <c r="C5" s="1">
        <f>[9]performance!C4</f>
        <v>0.52700000000000002</v>
      </c>
      <c r="D5" s="1">
        <f>[9]performance!D4</f>
        <v>0.76100000000000001</v>
      </c>
      <c r="E5" s="2">
        <f>[9]performance!E4</f>
        <v>0.67100000000000004</v>
      </c>
      <c r="G5" s="7" t="s">
        <v>2</v>
      </c>
      <c r="H5" s="23">
        <v>0.36699999999999999</v>
      </c>
      <c r="I5" s="1">
        <v>0.01</v>
      </c>
      <c r="J5" s="1">
        <v>0.93200000000000005</v>
      </c>
      <c r="K5" s="2">
        <v>0</v>
      </c>
      <c r="M5" s="7" t="s">
        <v>2</v>
      </c>
      <c r="N5" s="1">
        <v>0.623</v>
      </c>
      <c r="O5" s="1">
        <v>5.0000000000000001E-3</v>
      </c>
      <c r="P5" s="1">
        <v>0.97799999999999998</v>
      </c>
      <c r="Q5" s="2">
        <v>0</v>
      </c>
      <c r="S5" s="7" t="s">
        <v>2</v>
      </c>
      <c r="T5" s="1">
        <v>0.73499999999999999</v>
      </c>
      <c r="U5" s="1">
        <v>0.999</v>
      </c>
      <c r="V5" s="1">
        <v>0.99</v>
      </c>
      <c r="W5" s="2">
        <v>1</v>
      </c>
    </row>
    <row r="6" spans="1:25" x14ac:dyDescent="0.25">
      <c r="A6" s="7" t="s">
        <v>3</v>
      </c>
      <c r="B6" s="1">
        <f>[9]performance!B5</f>
        <v>0.83099999999999996</v>
      </c>
      <c r="C6" s="13">
        <f>[9]performance!C5</f>
        <v>0.94399999999999995</v>
      </c>
      <c r="D6" s="1">
        <f>[9]performance!D5</f>
        <v>0.5</v>
      </c>
      <c r="E6" s="35">
        <f>[9]performance!E5</f>
        <v>0.98599999999999999</v>
      </c>
      <c r="G6" s="7" t="s">
        <v>3</v>
      </c>
      <c r="H6" s="23">
        <v>0.98499999999999999</v>
      </c>
      <c r="I6" s="1" t="str">
        <v>NaN</v>
      </c>
      <c r="J6" s="1">
        <v>0.92600000000000005</v>
      </c>
      <c r="K6" s="2" t="str">
        <v>NaN</v>
      </c>
      <c r="M6" s="7" t="s">
        <v>3</v>
      </c>
      <c r="N6" s="1">
        <v>0.252</v>
      </c>
      <c r="O6" s="1">
        <v>0</v>
      </c>
      <c r="P6" s="1">
        <v>0.86299999999999999</v>
      </c>
      <c r="Q6" s="2">
        <v>0</v>
      </c>
      <c r="S6" s="7" t="s">
        <v>3</v>
      </c>
      <c r="T6" s="1">
        <v>0.999</v>
      </c>
      <c r="U6" s="1">
        <v>1</v>
      </c>
      <c r="V6" s="1">
        <v>0.99</v>
      </c>
      <c r="W6" s="2">
        <v>1</v>
      </c>
    </row>
    <row r="7" spans="1:25" x14ac:dyDescent="0.25">
      <c r="A7" s="7" t="s">
        <v>4</v>
      </c>
      <c r="B7" s="1">
        <f>[9]performance!B6</f>
        <v>0.81599999999999995</v>
      </c>
      <c r="C7" s="1">
        <f>[9]performance!C6</f>
        <v>0.66600000000000004</v>
      </c>
      <c r="D7" s="1">
        <f>[9]performance!D6</f>
        <v>0.56599999999999995</v>
      </c>
      <c r="E7" s="2">
        <f>[9]performance!E6</f>
        <v>0.90200000000000002</v>
      </c>
      <c r="G7" s="7" t="s">
        <v>4</v>
      </c>
      <c r="H7" s="23">
        <v>0.98</v>
      </c>
      <c r="I7" s="1">
        <v>0</v>
      </c>
      <c r="J7" s="1">
        <v>0.999</v>
      </c>
      <c r="K7" s="2" t="str">
        <v>NaN</v>
      </c>
      <c r="M7" s="7" t="s">
        <v>4</v>
      </c>
      <c r="N7" s="1">
        <v>0.18</v>
      </c>
      <c r="O7" s="1">
        <v>2E-3</v>
      </c>
      <c r="P7" s="1">
        <v>0.86299999999999999</v>
      </c>
      <c r="Q7" s="2">
        <v>0</v>
      </c>
      <c r="S7" s="7" t="s">
        <v>4</v>
      </c>
      <c r="T7" s="1">
        <v>0.999</v>
      </c>
      <c r="U7" s="1">
        <v>0.92800000000000005</v>
      </c>
      <c r="V7" s="1">
        <v>1</v>
      </c>
      <c r="W7" s="2">
        <v>1</v>
      </c>
    </row>
    <row r="8" spans="1:25" x14ac:dyDescent="0.25">
      <c r="A8" s="8" t="s">
        <v>5</v>
      </c>
      <c r="B8" s="36">
        <f>[9]performance!B7</f>
        <v>0.86699999999999999</v>
      </c>
      <c r="C8" s="3">
        <f>[9]performance!C7</f>
        <v>0.79200000000000004</v>
      </c>
      <c r="D8" s="3">
        <f>[9]performance!D7</f>
        <v>0.80300000000000005</v>
      </c>
      <c r="E8" s="9">
        <f>[9]performance!E7</f>
        <v>0.89900000000000002</v>
      </c>
      <c r="G8" s="8" t="s">
        <v>5</v>
      </c>
      <c r="H8" s="24">
        <v>0.70699999999999996</v>
      </c>
      <c r="I8" s="3">
        <v>0.626</v>
      </c>
      <c r="J8" s="3">
        <v>0.97199999999999998</v>
      </c>
      <c r="K8" s="9">
        <v>4.0000000000000001E-3</v>
      </c>
      <c r="M8" s="8" t="s">
        <v>5</v>
      </c>
      <c r="N8" s="3">
        <v>0.751</v>
      </c>
      <c r="O8" s="3">
        <v>0.22800000000000001</v>
      </c>
      <c r="P8" s="3">
        <v>0.877</v>
      </c>
      <c r="Q8" s="9">
        <v>7.0000000000000001E-3</v>
      </c>
      <c r="S8" s="8" t="s">
        <v>5</v>
      </c>
      <c r="T8" s="3">
        <v>0.92300000000000004</v>
      </c>
      <c r="U8" s="3">
        <v>1</v>
      </c>
      <c r="V8" s="3">
        <v>0.996</v>
      </c>
      <c r="W8" s="9">
        <v>0.996</v>
      </c>
    </row>
    <row r="11" spans="1:25" x14ac:dyDescent="0.25">
      <c r="A11" s="48" t="s">
        <v>19</v>
      </c>
      <c r="B11" s="48"/>
      <c r="C11" s="48"/>
      <c r="D11" s="48"/>
      <c r="E11" s="48"/>
      <c r="H11" s="49" t="s">
        <v>30</v>
      </c>
      <c r="I11" s="49"/>
      <c r="J11" s="49"/>
      <c r="M11" s="49" t="s">
        <v>31</v>
      </c>
      <c r="N11" s="49"/>
      <c r="O11" s="49"/>
      <c r="R11" s="49" t="s">
        <v>32</v>
      </c>
      <c r="S11" s="49"/>
      <c r="T11" s="49"/>
      <c r="W11" s="49" t="s">
        <v>33</v>
      </c>
      <c r="X11" s="49"/>
      <c r="Y11" s="49"/>
    </row>
    <row r="12" spans="1:25" x14ac:dyDescent="0.25">
      <c r="A12" s="4"/>
      <c r="B12" s="5" t="s">
        <v>15</v>
      </c>
      <c r="C12" s="5" t="s">
        <v>16</v>
      </c>
      <c r="D12" s="5" t="s">
        <v>17</v>
      </c>
      <c r="E12" s="6" t="s">
        <v>18</v>
      </c>
      <c r="G12" s="4"/>
      <c r="H12" s="5" t="s">
        <v>7</v>
      </c>
      <c r="I12" s="5" t="s">
        <v>8</v>
      </c>
      <c r="J12" s="6" t="s">
        <v>9</v>
      </c>
      <c r="L12" s="4"/>
      <c r="M12" s="5" t="s">
        <v>7</v>
      </c>
      <c r="N12" s="5" t="s">
        <v>8</v>
      </c>
      <c r="O12" s="6" t="s">
        <v>9</v>
      </c>
      <c r="Q12" s="4"/>
      <c r="R12" s="5" t="s">
        <v>7</v>
      </c>
      <c r="S12" s="5" t="s">
        <v>8</v>
      </c>
      <c r="T12" s="6" t="s">
        <v>9</v>
      </c>
      <c r="V12" s="4"/>
      <c r="W12" s="5" t="s">
        <v>7</v>
      </c>
      <c r="X12" s="5" t="s">
        <v>8</v>
      </c>
      <c r="Y12" s="6" t="s">
        <v>9</v>
      </c>
    </row>
    <row r="13" spans="1:25" x14ac:dyDescent="0.25">
      <c r="A13" s="7" t="s">
        <v>0</v>
      </c>
      <c r="B13" s="25" cm="1">
        <f t="array" ref="B13:E18">[10]combined_AUC_values!$B$2:$E$7</f>
        <v>0.49132443100000001</v>
      </c>
      <c r="C13" s="26">
        <v>0.50021507099999996</v>
      </c>
      <c r="D13" s="26">
        <v>0.49997214800000001</v>
      </c>
      <c r="E13" s="27">
        <v>0.5</v>
      </c>
      <c r="G13" s="7" t="s">
        <v>0</v>
      </c>
      <c r="H13" s="1" cm="1">
        <f t="array" ref="H13:H18">H3:H8</f>
        <v>0.31</v>
      </c>
      <c r="I13" s="1" cm="1">
        <f t="array" ref="I13:I18">N3:N8</f>
        <v>7.0000000000000007E-2</v>
      </c>
      <c r="J13" s="2" cm="1">
        <f t="array" ref="J13:J18">T3:T8</f>
        <v>0.96199999999999997</v>
      </c>
      <c r="L13" s="7" t="s">
        <v>0</v>
      </c>
      <c r="M13" s="1" cm="1">
        <f t="array" ref="M13:M18">I3:I8</f>
        <v>0</v>
      </c>
      <c r="N13" s="1" cm="1">
        <f t="array" ref="N13:N18">O3:O8</f>
        <v>0</v>
      </c>
      <c r="O13" s="2" cm="1">
        <f t="array" ref="O13:O18">U3:U8</f>
        <v>1</v>
      </c>
      <c r="Q13" s="7" t="s">
        <v>0</v>
      </c>
      <c r="R13" s="1" cm="1">
        <f t="array" ref="R13:R18">J3:J8</f>
        <v>0</v>
      </c>
      <c r="S13" s="1" cm="1">
        <f t="array" ref="S13:S18">P3:P8</f>
        <v>0</v>
      </c>
      <c r="T13" s="2" cm="1">
        <f t="array" ref="T13:T18">V3:V8</f>
        <v>1</v>
      </c>
      <c r="V13" s="7" t="s">
        <v>0</v>
      </c>
      <c r="W13" s="1" t="str" cm="1">
        <f t="array" ref="W13:W18">K3:K8</f>
        <v>NaN</v>
      </c>
      <c r="X13" s="1" cm="1">
        <f t="array" ref="X13:X18">Q3:Q8</f>
        <v>0</v>
      </c>
      <c r="Y13" s="2" cm="1">
        <f t="array" ref="Y13:Y18">W3:W8</f>
        <v>1</v>
      </c>
    </row>
    <row r="14" spans="1:25" x14ac:dyDescent="0.25">
      <c r="A14" s="7" t="s">
        <v>1</v>
      </c>
      <c r="B14" s="28">
        <v>0.62460575200000001</v>
      </c>
      <c r="C14" s="14">
        <v>0.53035146300000002</v>
      </c>
      <c r="D14" s="14">
        <v>0.96386615399999997</v>
      </c>
      <c r="E14" s="15">
        <v>0.515386554</v>
      </c>
      <c r="G14" s="7" t="s">
        <v>1</v>
      </c>
      <c r="H14" s="1">
        <v>0.28599999999999998</v>
      </c>
      <c r="I14" s="1">
        <v>0.65</v>
      </c>
      <c r="J14" s="2">
        <v>0.60099999999999998</v>
      </c>
      <c r="L14" s="7" t="s">
        <v>1</v>
      </c>
      <c r="M14" s="1">
        <v>4.2999999999999997E-2</v>
      </c>
      <c r="N14" s="1">
        <v>4.4999999999999998E-2</v>
      </c>
      <c r="O14" s="2">
        <v>0.998</v>
      </c>
      <c r="Q14" s="7" t="s">
        <v>1</v>
      </c>
      <c r="R14" s="1">
        <v>0.68</v>
      </c>
      <c r="S14" s="1">
        <v>0.98</v>
      </c>
      <c r="T14" s="2">
        <v>0.93300000000000005</v>
      </c>
      <c r="V14" s="7" t="s">
        <v>1</v>
      </c>
      <c r="W14" s="1" t="str">
        <v>NaN</v>
      </c>
      <c r="X14" s="1">
        <v>0</v>
      </c>
      <c r="Y14" s="2">
        <v>1</v>
      </c>
    </row>
    <row r="15" spans="1:25" x14ac:dyDescent="0.25">
      <c r="A15" s="7" t="s">
        <v>2</v>
      </c>
      <c r="B15" s="28">
        <v>0.68850862400000001</v>
      </c>
      <c r="C15" s="14">
        <v>0.47858066199999999</v>
      </c>
      <c r="D15" s="14">
        <v>0.98765947600000004</v>
      </c>
      <c r="E15" s="15">
        <v>0.50619098100000004</v>
      </c>
      <c r="G15" s="7" t="s">
        <v>2</v>
      </c>
      <c r="H15" s="1">
        <v>0.36699999999999999</v>
      </c>
      <c r="I15" s="1">
        <v>0.623</v>
      </c>
      <c r="J15" s="2">
        <v>0.73499999999999999</v>
      </c>
      <c r="L15" s="7" t="s">
        <v>2</v>
      </c>
      <c r="M15" s="1">
        <v>0.01</v>
      </c>
      <c r="N15" s="1">
        <v>5.0000000000000001E-3</v>
      </c>
      <c r="O15" s="2">
        <v>0.999</v>
      </c>
      <c r="Q15" s="7" t="s">
        <v>2</v>
      </c>
      <c r="R15" s="1">
        <v>0.93200000000000005</v>
      </c>
      <c r="S15" s="1">
        <v>0.97799999999999998</v>
      </c>
      <c r="T15" s="2">
        <v>0.99</v>
      </c>
      <c r="V15" s="7" t="s">
        <v>2</v>
      </c>
      <c r="W15" s="1">
        <v>0</v>
      </c>
      <c r="X15" s="1">
        <v>0</v>
      </c>
      <c r="Y15" s="2">
        <v>1</v>
      </c>
    </row>
    <row r="16" spans="1:25" x14ac:dyDescent="0.25">
      <c r="A16" s="7" t="s">
        <v>3</v>
      </c>
      <c r="B16" s="28">
        <v>0.74755285400000004</v>
      </c>
      <c r="C16" s="14">
        <v>0.41790993900000001</v>
      </c>
      <c r="D16" s="14">
        <v>0.98748730200000001</v>
      </c>
      <c r="E16" s="19">
        <v>0.67031104799999996</v>
      </c>
      <c r="G16" s="7" t="s">
        <v>3</v>
      </c>
      <c r="H16" s="1">
        <v>0.98499999999999999</v>
      </c>
      <c r="I16" s="1">
        <v>0.252</v>
      </c>
      <c r="J16" s="2">
        <v>0.999</v>
      </c>
      <c r="L16" s="7" t="s">
        <v>3</v>
      </c>
      <c r="M16" s="1" t="str">
        <v>NaN</v>
      </c>
      <c r="N16" s="1">
        <v>0</v>
      </c>
      <c r="O16" s="2">
        <v>1</v>
      </c>
      <c r="Q16" s="7" t="s">
        <v>3</v>
      </c>
      <c r="R16" s="1">
        <v>0.92600000000000005</v>
      </c>
      <c r="S16" s="1">
        <v>0.86299999999999999</v>
      </c>
      <c r="T16" s="2">
        <v>0.99</v>
      </c>
      <c r="V16" s="7" t="s">
        <v>3</v>
      </c>
      <c r="W16" s="1" t="str">
        <v>NaN</v>
      </c>
      <c r="X16" s="1">
        <v>0</v>
      </c>
      <c r="Y16" s="2">
        <v>1</v>
      </c>
    </row>
    <row r="17" spans="1:25" x14ac:dyDescent="0.25">
      <c r="A17" s="7" t="s">
        <v>4</v>
      </c>
      <c r="B17" s="28">
        <v>0.61444791200000004</v>
      </c>
      <c r="C17" s="14">
        <v>0.30065280700000002</v>
      </c>
      <c r="D17" s="16">
        <v>0.99418736399999996</v>
      </c>
      <c r="E17" s="15">
        <v>0.60462996099999999</v>
      </c>
      <c r="G17" s="7" t="s">
        <v>4</v>
      </c>
      <c r="H17" s="1">
        <v>0.98</v>
      </c>
      <c r="I17" s="1">
        <v>0.18</v>
      </c>
      <c r="J17" s="2">
        <v>0.999</v>
      </c>
      <c r="L17" s="7" t="s">
        <v>4</v>
      </c>
      <c r="M17" s="1">
        <v>0</v>
      </c>
      <c r="N17" s="1">
        <v>2E-3</v>
      </c>
      <c r="O17" s="2">
        <v>0.92800000000000005</v>
      </c>
      <c r="Q17" s="7" t="s">
        <v>4</v>
      </c>
      <c r="R17" s="1">
        <v>0.999</v>
      </c>
      <c r="S17" s="1">
        <v>0.86299999999999999</v>
      </c>
      <c r="T17" s="2">
        <v>1</v>
      </c>
      <c r="V17" s="7" t="s">
        <v>4</v>
      </c>
      <c r="W17" s="1" t="str">
        <v>NaN</v>
      </c>
      <c r="X17" s="1">
        <v>0</v>
      </c>
      <c r="Y17" s="2">
        <v>1</v>
      </c>
    </row>
    <row r="18" spans="1:25" x14ac:dyDescent="0.25">
      <c r="A18" s="8" t="s">
        <v>5</v>
      </c>
      <c r="B18" s="37">
        <v>0.89681086200000004</v>
      </c>
      <c r="C18" s="38">
        <v>0.648885559</v>
      </c>
      <c r="D18" s="17">
        <v>0.97363741100000001</v>
      </c>
      <c r="E18" s="18">
        <v>0.40273058</v>
      </c>
      <c r="G18" s="8" t="s">
        <v>5</v>
      </c>
      <c r="H18" s="3">
        <v>0.70699999999999996</v>
      </c>
      <c r="I18" s="3">
        <v>0.751</v>
      </c>
      <c r="J18" s="9">
        <v>0.92300000000000004</v>
      </c>
      <c r="L18" s="8" t="s">
        <v>5</v>
      </c>
      <c r="M18" s="3">
        <v>0.626</v>
      </c>
      <c r="N18" s="3">
        <v>0.22800000000000001</v>
      </c>
      <c r="O18" s="9">
        <v>1</v>
      </c>
      <c r="Q18" s="8" t="s">
        <v>5</v>
      </c>
      <c r="R18" s="3">
        <v>0.97199999999999998</v>
      </c>
      <c r="S18" s="3">
        <v>0.877</v>
      </c>
      <c r="T18" s="9">
        <v>0.996</v>
      </c>
      <c r="V18" s="8" t="s">
        <v>5</v>
      </c>
      <c r="W18" s="3">
        <v>4.0000000000000001E-3</v>
      </c>
      <c r="X18" s="3">
        <v>7.0000000000000001E-3</v>
      </c>
      <c r="Y18" s="9">
        <v>0.996</v>
      </c>
    </row>
    <row r="20" spans="1:25" x14ac:dyDescent="0.25">
      <c r="D20">
        <f>IF(D17&gt;D15,1,0)</f>
        <v>1</v>
      </c>
    </row>
  </sheetData>
  <mergeCells count="8">
    <mergeCell ref="S1:W1"/>
    <mergeCell ref="A11:E11"/>
    <mergeCell ref="H11:J11"/>
    <mergeCell ref="M11:O11"/>
    <mergeCell ref="R11:T11"/>
    <mergeCell ref="W11:Y11"/>
    <mergeCell ref="G1:K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016-4521-4FE6-B829-2AC7D139F09E}">
  <dimension ref="A1:K18"/>
  <sheetViews>
    <sheetView tabSelected="1" workbookViewId="0">
      <selection activeCell="G12" sqref="G12:K18"/>
    </sheetView>
  </sheetViews>
  <sheetFormatPr defaultRowHeight="15" x14ac:dyDescent="0.25"/>
  <cols>
    <col min="3" max="5" width="11.5703125" bestFit="1" customWidth="1"/>
    <col min="11" max="11" width="13" customWidth="1"/>
  </cols>
  <sheetData>
    <row r="1" spans="1:11" x14ac:dyDescent="0.25">
      <c r="B1" s="51" t="s">
        <v>28</v>
      </c>
      <c r="C1" s="51"/>
      <c r="D1" s="51"/>
      <c r="E1" s="51"/>
      <c r="G1" s="48" t="s">
        <v>29</v>
      </c>
      <c r="H1" s="48"/>
      <c r="I1" s="48"/>
      <c r="J1" s="48"/>
      <c r="K1" s="48"/>
    </row>
    <row r="2" spans="1:11" x14ac:dyDescent="0.25">
      <c r="A2" s="4"/>
      <c r="B2" s="33" t="s">
        <v>6</v>
      </c>
      <c r="C2" s="5" t="s">
        <v>7</v>
      </c>
      <c r="D2" s="5" t="s">
        <v>8</v>
      </c>
      <c r="E2" s="6" t="s">
        <v>9</v>
      </c>
      <c r="G2" s="4"/>
      <c r="H2" s="5" t="s">
        <v>6</v>
      </c>
      <c r="I2" s="5" t="s">
        <v>7</v>
      </c>
      <c r="J2" s="5" t="s">
        <v>8</v>
      </c>
      <c r="K2" s="6" t="s">
        <v>9</v>
      </c>
    </row>
    <row r="3" spans="1:11" x14ac:dyDescent="0.25">
      <c r="A3" s="7" t="s">
        <v>0</v>
      </c>
      <c r="B3" s="23">
        <f>[11]kNN_performance!$D$152</f>
        <v>0.443946493</v>
      </c>
      <c r="C3" s="13">
        <f>[11]kNN_performance!$C$152</f>
        <v>0.91925588300000005</v>
      </c>
      <c r="D3" s="1">
        <f>[11]kNN_performance!$B$152</f>
        <v>1.0772501E-2</v>
      </c>
      <c r="E3" s="2">
        <f>[11]kNN_performance!$A$152</f>
        <v>0.127698864</v>
      </c>
      <c r="G3" s="32" t="s">
        <v>0</v>
      </c>
      <c r="H3" s="20">
        <f>[11]kNN_performance!$D$152</f>
        <v>0.443946493</v>
      </c>
      <c r="I3" s="21">
        <f>[11]kNN_performance!$A$77</f>
        <v>0.15831500800000001</v>
      </c>
      <c r="J3" s="31">
        <f>[11]kNN_performance!$B$26</f>
        <v>4.3409481E-2</v>
      </c>
      <c r="K3" s="22">
        <f>[11]kNN_performance!$C$201</f>
        <v>1</v>
      </c>
    </row>
    <row r="4" spans="1:11" x14ac:dyDescent="0.25">
      <c r="A4" s="7" t="s">
        <v>1</v>
      </c>
      <c r="B4" s="23">
        <f>[12]kNN2_performance!$D$199</f>
        <v>0.56649713899999998</v>
      </c>
      <c r="C4" s="1">
        <f>[12]kNN2_performance!$A$199</f>
        <v>0.42989451200000001</v>
      </c>
      <c r="D4" s="1">
        <f>[12]kNN2_performance!$B$199</f>
        <v>0.49091568499999999</v>
      </c>
      <c r="E4" s="2">
        <f>[12]kNN2_performance!$C$199</f>
        <v>0.61158908999999995</v>
      </c>
      <c r="G4" s="32" t="s">
        <v>1</v>
      </c>
      <c r="H4" s="23">
        <f>[12]kNN2_performance!$D$199</f>
        <v>0.56649713899999998</v>
      </c>
      <c r="I4" s="1">
        <f>[12]kNN2_performance!$A$199</f>
        <v>0.42989451200000001</v>
      </c>
      <c r="J4" s="1">
        <f>[12]kNN2_performance!$B$2</f>
        <v>0.99851271500000005</v>
      </c>
      <c r="K4" s="2">
        <f>[12]kNN2_performance!$C$201</f>
        <v>1</v>
      </c>
    </row>
    <row r="5" spans="1:11" x14ac:dyDescent="0.25">
      <c r="A5" s="7" t="s">
        <v>2</v>
      </c>
      <c r="B5" s="23">
        <f>[13]kNN4_performance!$D$179</f>
        <v>0.56754169544098998</v>
      </c>
      <c r="C5" s="1">
        <f>[13]kNN4_performance!$A$179</f>
        <v>0.58809564540398596</v>
      </c>
      <c r="D5" s="1">
        <f>[13]kNN4_performance!$B$179</f>
        <v>0.33768207167800601</v>
      </c>
      <c r="E5" s="35">
        <f>[13]kNN4_performance!$C$179</f>
        <v>0.78068525286172596</v>
      </c>
      <c r="G5" s="32" t="s">
        <v>2</v>
      </c>
      <c r="H5" s="23">
        <f>[13]kNN4_performance!$D$179</f>
        <v>0.56754169544098998</v>
      </c>
      <c r="I5" s="1">
        <f>[13]kNN4_performance!$A$179</f>
        <v>0.58809564540398596</v>
      </c>
      <c r="J5" s="1">
        <f>[13]kNN4_performance!$B$3</f>
        <v>0.55706380529218003</v>
      </c>
      <c r="K5" s="2">
        <f>[13]kNN4_performance!$C$201</f>
        <v>1</v>
      </c>
    </row>
    <row r="6" spans="1:11" x14ac:dyDescent="0.25">
      <c r="A6" s="7" t="s">
        <v>3</v>
      </c>
      <c r="B6" s="23">
        <f>[14]LDA2_performance!$D$11</f>
        <v>0.59048286900000002</v>
      </c>
      <c r="C6" s="1">
        <f>[14]LDA2_performance!$A$11</f>
        <v>0.41864285400000001</v>
      </c>
      <c r="D6" s="1">
        <f>[14]LDA2_performance!$B$11</f>
        <v>0.49574643499999999</v>
      </c>
      <c r="E6" s="2">
        <f>[14]LDA2_performance!$C$11</f>
        <v>0.64001991700000005</v>
      </c>
      <c r="G6" s="32" t="s">
        <v>3</v>
      </c>
      <c r="H6" s="23">
        <f>[14]LDA2_performance!$D$11</f>
        <v>0.59048286900000002</v>
      </c>
      <c r="I6" s="1">
        <f>[14]LDA2_performance!$A$23</f>
        <v>0.44089726899999998</v>
      </c>
      <c r="J6" s="1">
        <f>[14]LDA2_performance!$B$2</f>
        <v>1</v>
      </c>
      <c r="K6" s="2">
        <f>[14]LDA2_performance!$C$201</f>
        <v>1</v>
      </c>
    </row>
    <row r="7" spans="1:11" x14ac:dyDescent="0.25">
      <c r="A7" s="7" t="s">
        <v>4</v>
      </c>
      <c r="B7" s="23">
        <f>[15]LDA4_performance!$D$11</f>
        <v>0.57749198499999999</v>
      </c>
      <c r="C7" s="1">
        <f>[15]LDA4_performance!$A$11</f>
        <v>0.35245565800000001</v>
      </c>
      <c r="D7" s="1">
        <f>[15]LDA4_performance!$B$11</f>
        <v>0.53032253399999996</v>
      </c>
      <c r="E7" s="2">
        <f>[15]LDA4_performance!$C$11</f>
        <v>0.59700139299999999</v>
      </c>
      <c r="G7" s="32" t="s">
        <v>4</v>
      </c>
      <c r="H7" s="23">
        <f>[15]LDA4_performance!$D$11</f>
        <v>0.57749198499999999</v>
      </c>
      <c r="I7" s="1">
        <f>[15]LDA4_performance!$A$12</f>
        <v>0.35283120699999998</v>
      </c>
      <c r="J7" s="1">
        <f>[15]LDA4_performance!$B$2</f>
        <v>1</v>
      </c>
      <c r="K7" s="2">
        <f>[15]LDA4_performance!$C$201</f>
        <v>1</v>
      </c>
    </row>
    <row r="8" spans="1:11" x14ac:dyDescent="0.25">
      <c r="A8" s="8" t="s">
        <v>5</v>
      </c>
      <c r="B8" s="39">
        <f>[16]SVM_G_performance!$D$70</f>
        <v>0.66311569014008398</v>
      </c>
      <c r="C8" s="3">
        <f>[16]SVM_G_performance!$A$70</f>
        <v>0.53638515634268302</v>
      </c>
      <c r="D8" s="36">
        <f>[16]SVM_G_performance!$B$70</f>
        <v>0.86290018832391702</v>
      </c>
      <c r="E8" s="9">
        <f>[16]SVM_G_performance!$C$70</f>
        <v>0.53985751915522096</v>
      </c>
      <c r="G8" s="34" t="s">
        <v>5</v>
      </c>
      <c r="H8" s="24">
        <f>[16]SVM_G_performance!$D$70</f>
        <v>0.66311569014008398</v>
      </c>
      <c r="I8" s="3">
        <f>[16]SVM_G_performance!$A$3</f>
        <v>0.85105864835340705</v>
      </c>
      <c r="J8" s="3">
        <f>[16]SVM_G_performance!$B$201</f>
        <v>0.94158166644588703</v>
      </c>
      <c r="K8" s="9">
        <f>[16]SVM_G_performance!$C$2</f>
        <v>1</v>
      </c>
    </row>
    <row r="11" spans="1:11" x14ac:dyDescent="0.25">
      <c r="G11" s="50" t="s">
        <v>23</v>
      </c>
      <c r="H11" s="50"/>
      <c r="I11" s="50"/>
      <c r="J11" s="50"/>
    </row>
    <row r="12" spans="1:11" x14ac:dyDescent="0.25">
      <c r="G12" s="30"/>
      <c r="H12" s="5" t="s">
        <v>20</v>
      </c>
      <c r="I12" s="5" t="s">
        <v>21</v>
      </c>
      <c r="J12" s="5" t="s">
        <v>22</v>
      </c>
      <c r="K12" s="55" t="s">
        <v>34</v>
      </c>
    </row>
    <row r="13" spans="1:11" x14ac:dyDescent="0.25">
      <c r="G13" s="7" t="s">
        <v>0</v>
      </c>
      <c r="H13" s="52">
        <v>0.66</v>
      </c>
      <c r="I13" s="52">
        <v>0.44400000000000001</v>
      </c>
      <c r="J13" s="52">
        <v>0.95899999999999996</v>
      </c>
      <c r="K13" s="2">
        <v>0.34511749600000002</v>
      </c>
    </row>
    <row r="14" spans="1:11" x14ac:dyDescent="0.25">
      <c r="G14" s="7" t="s">
        <v>1</v>
      </c>
      <c r="H14" s="52">
        <v>0.59899999999999998</v>
      </c>
      <c r="I14" s="52">
        <v>0.56599999999999995</v>
      </c>
      <c r="J14" s="52">
        <v>0.96199999999999997</v>
      </c>
      <c r="K14" s="2">
        <v>0.46926130700000002</v>
      </c>
    </row>
    <row r="15" spans="1:11" x14ac:dyDescent="0.25">
      <c r="G15" s="7" t="s">
        <v>2</v>
      </c>
      <c r="H15" s="52">
        <v>0.7</v>
      </c>
      <c r="I15" s="52">
        <v>0.56799999999999995</v>
      </c>
      <c r="J15" s="53">
        <v>0.96699999999999997</v>
      </c>
      <c r="K15" s="2">
        <v>0.42820359499999999</v>
      </c>
    </row>
    <row r="16" spans="1:11" x14ac:dyDescent="0.25">
      <c r="G16" s="7" t="s">
        <v>3</v>
      </c>
      <c r="H16" s="52">
        <v>0.83099999999999996</v>
      </c>
      <c r="I16" s="52">
        <v>0.59</v>
      </c>
      <c r="J16" s="52">
        <v>0.88300000000000001</v>
      </c>
      <c r="K16" s="2">
        <v>0.40507791300000001</v>
      </c>
    </row>
    <row r="17" spans="7:11" x14ac:dyDescent="0.25">
      <c r="G17" s="7" t="s">
        <v>4</v>
      </c>
      <c r="H17" s="52">
        <v>0.81599999999999995</v>
      </c>
      <c r="I17" s="52">
        <v>0.57699999999999996</v>
      </c>
      <c r="J17" s="52">
        <v>0.88</v>
      </c>
      <c r="K17" s="2">
        <v>0.21136492500000001</v>
      </c>
    </row>
    <row r="18" spans="7:11" x14ac:dyDescent="0.25">
      <c r="G18" s="8" t="s">
        <v>5</v>
      </c>
      <c r="H18" s="40">
        <v>0.86699999999999999</v>
      </c>
      <c r="I18" s="40">
        <v>0.66300000000000003</v>
      </c>
      <c r="J18" s="54">
        <v>0.94</v>
      </c>
      <c r="K18" s="9">
        <v>0.91231978300000005</v>
      </c>
    </row>
  </sheetData>
  <mergeCells count="3">
    <mergeCell ref="G1:K1"/>
    <mergeCell ref="G11:J11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DC3E-24EA-4372-96E6-E1A188339F87}">
  <dimension ref="A2:E18"/>
  <sheetViews>
    <sheetView workbookViewId="0">
      <selection activeCell="B3" sqref="B3:B8"/>
    </sheetView>
  </sheetViews>
  <sheetFormatPr defaultRowHeight="15" x14ac:dyDescent="0.25"/>
  <cols>
    <col min="3" max="5" width="11.5703125" bestFit="1" customWidth="1"/>
  </cols>
  <sheetData>
    <row r="2" spans="1:5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0</v>
      </c>
      <c r="B3" s="1" cm="1">
        <f t="array" ref="B3:E8">[17]performance!$J$2:$M$7</f>
        <v>0.34511749600000002</v>
      </c>
      <c r="C3" s="1">
        <v>0</v>
      </c>
      <c r="D3" s="1">
        <v>0</v>
      </c>
      <c r="E3" s="2">
        <v>0.87411640300000004</v>
      </c>
    </row>
    <row r="4" spans="1:5" x14ac:dyDescent="0.25">
      <c r="A4" s="7" t="s">
        <v>1</v>
      </c>
      <c r="B4" s="1">
        <v>0.46926130700000002</v>
      </c>
      <c r="C4" s="1">
        <v>0.234795006</v>
      </c>
      <c r="D4" s="1">
        <v>0.509164002</v>
      </c>
      <c r="E4" s="2">
        <v>0.456184331</v>
      </c>
    </row>
    <row r="5" spans="1:5" x14ac:dyDescent="0.25">
      <c r="A5" s="7" t="s">
        <v>2</v>
      </c>
      <c r="B5" s="1">
        <v>0.42820359499999999</v>
      </c>
      <c r="C5" s="1">
        <v>0.15936391699999999</v>
      </c>
      <c r="D5" s="1">
        <v>0.35518512899999999</v>
      </c>
      <c r="E5" s="2">
        <v>0.44965210900000002</v>
      </c>
    </row>
    <row r="6" spans="1:5" x14ac:dyDescent="0.25">
      <c r="A6" s="7" t="s">
        <v>3</v>
      </c>
      <c r="B6" s="1">
        <v>0.40507791300000001</v>
      </c>
      <c r="C6" s="1">
        <v>0.11921715500000001</v>
      </c>
      <c r="D6" s="1">
        <v>0.159217256</v>
      </c>
      <c r="E6" s="2">
        <v>0.50792658899999998</v>
      </c>
    </row>
    <row r="7" spans="1:5" x14ac:dyDescent="0.25">
      <c r="A7" s="7" t="s">
        <v>4</v>
      </c>
      <c r="B7" s="1">
        <v>0.21136492500000001</v>
      </c>
      <c r="C7" s="1">
        <v>5.4964273000000001E-2</v>
      </c>
      <c r="D7" s="1">
        <v>0.168235367</v>
      </c>
      <c r="E7" s="2">
        <v>0.22295105400000001</v>
      </c>
    </row>
    <row r="8" spans="1:5" x14ac:dyDescent="0.25">
      <c r="A8" s="8" t="s">
        <v>5</v>
      </c>
      <c r="B8" s="36">
        <v>0.91231978300000005</v>
      </c>
      <c r="C8" s="36">
        <v>0.93040293900000004</v>
      </c>
      <c r="D8" s="36">
        <v>0.93076902399999994</v>
      </c>
      <c r="E8" s="42">
        <v>0.88071007000000001</v>
      </c>
    </row>
    <row r="11" spans="1:5" x14ac:dyDescent="0.25">
      <c r="A11" s="48" t="s">
        <v>19</v>
      </c>
      <c r="B11" s="48"/>
      <c r="C11" s="48"/>
      <c r="D11" s="48"/>
      <c r="E11" s="48"/>
    </row>
    <row r="12" spans="1:5" ht="17.25" x14ac:dyDescent="0.25">
      <c r="A12" s="4"/>
      <c r="B12" s="5" t="s">
        <v>24</v>
      </c>
      <c r="C12" s="5" t="s">
        <v>25</v>
      </c>
      <c r="D12" s="5" t="s">
        <v>26</v>
      </c>
      <c r="E12" s="6" t="s">
        <v>27</v>
      </c>
    </row>
    <row r="13" spans="1:5" x14ac:dyDescent="0.25">
      <c r="A13" s="7" t="s">
        <v>0</v>
      </c>
      <c r="B13" s="25" cm="1">
        <f t="array" ref="B13:E18">[18]combined_AUC_values!$B$2:$E$7</f>
        <v>0.5</v>
      </c>
      <c r="C13" s="26">
        <v>0.5</v>
      </c>
      <c r="D13" s="26">
        <v>0.5</v>
      </c>
      <c r="E13" s="27">
        <v>0.5</v>
      </c>
    </row>
    <row r="14" spans="1:5" x14ac:dyDescent="0.25">
      <c r="A14" s="7" t="s">
        <v>1</v>
      </c>
      <c r="B14" s="28">
        <v>0.63471380899999996</v>
      </c>
      <c r="C14" s="14">
        <v>0.60472845399999997</v>
      </c>
      <c r="D14" s="14">
        <v>0.61834152099999995</v>
      </c>
      <c r="E14" s="15">
        <v>0.64248851100000004</v>
      </c>
    </row>
    <row r="15" spans="1:5" x14ac:dyDescent="0.25">
      <c r="A15" s="7" t="s">
        <v>2</v>
      </c>
      <c r="B15" s="28">
        <v>0.56182110100000004</v>
      </c>
      <c r="C15" s="14">
        <v>0.56690388800000002</v>
      </c>
      <c r="D15" s="14">
        <v>0.57716932499999996</v>
      </c>
      <c r="E15" s="15">
        <v>0.57647898099999995</v>
      </c>
    </row>
    <row r="16" spans="1:5" x14ac:dyDescent="0.25">
      <c r="A16" s="7" t="s">
        <v>3</v>
      </c>
      <c r="B16" s="28">
        <v>0.90999377999999997</v>
      </c>
      <c r="C16" s="14">
        <v>0.92361093900000002</v>
      </c>
      <c r="D16" s="14">
        <v>0.91442267499999996</v>
      </c>
      <c r="E16" s="15">
        <v>0.92442122299999996</v>
      </c>
    </row>
    <row r="17" spans="1:5" x14ac:dyDescent="0.25">
      <c r="A17" s="7" t="s">
        <v>4</v>
      </c>
      <c r="B17" s="28">
        <v>0.96181902699999999</v>
      </c>
      <c r="C17" s="14">
        <v>0.96571475299999998</v>
      </c>
      <c r="D17" s="14">
        <v>0.97572775300000003</v>
      </c>
      <c r="E17" s="15">
        <v>0.97105308099999998</v>
      </c>
    </row>
    <row r="18" spans="1:5" x14ac:dyDescent="0.25">
      <c r="A18" s="8" t="s">
        <v>5</v>
      </c>
      <c r="B18" s="37">
        <v>0.97596959800000005</v>
      </c>
      <c r="C18" s="38">
        <v>0.99166546300000002</v>
      </c>
      <c r="D18" s="38">
        <v>0.99139493899999998</v>
      </c>
      <c r="E18" s="41">
        <v>0.98163177899999998</v>
      </c>
    </row>
  </sheetData>
  <mergeCells count="1"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9225-2128-4D39-ABD3-3F7C32528386}">
  <dimension ref="A2:E8"/>
  <sheetViews>
    <sheetView workbookViewId="0">
      <selection activeCell="A2" sqref="A2:E8"/>
    </sheetView>
  </sheetViews>
  <sheetFormatPr defaultRowHeight="15" x14ac:dyDescent="0.25"/>
  <cols>
    <col min="3" max="5" width="11.5703125" bestFit="1" customWidth="1"/>
  </cols>
  <sheetData>
    <row r="2" spans="1:5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0</v>
      </c>
      <c r="B3" s="1" cm="1">
        <f t="array" ref="B3:E8">[19]performance!$K$2:$N$7</f>
        <v>0</v>
      </c>
      <c r="C3" s="1">
        <v>0</v>
      </c>
      <c r="D3" s="13">
        <v>0.93526483699999996</v>
      </c>
      <c r="E3" s="2">
        <v>0.39302548999999998</v>
      </c>
    </row>
    <row r="4" spans="1:5" x14ac:dyDescent="0.25">
      <c r="A4" s="7" t="s">
        <v>1</v>
      </c>
      <c r="B4" s="1">
        <v>5.8759489999999998E-2</v>
      </c>
      <c r="C4" s="1">
        <v>8.6228913000000004E-2</v>
      </c>
      <c r="D4" s="1">
        <v>5.3302746999999998E-2</v>
      </c>
      <c r="E4" s="2">
        <v>6.6692643999999995E-2</v>
      </c>
    </row>
    <row r="5" spans="1:5" x14ac:dyDescent="0.25">
      <c r="A5" s="7" t="s">
        <v>2</v>
      </c>
      <c r="B5" s="1">
        <v>3.4218941000000003E-2</v>
      </c>
      <c r="C5" s="1">
        <v>4.8323171999999998E-2</v>
      </c>
      <c r="D5" s="1">
        <v>8.2314581999999997E-2</v>
      </c>
      <c r="E5" s="2">
        <v>6.8642482000000005E-2</v>
      </c>
    </row>
    <row r="6" spans="1:5" x14ac:dyDescent="0.25">
      <c r="A6" s="7" t="s">
        <v>3</v>
      </c>
      <c r="B6" s="1">
        <v>4.0128959999999998E-2</v>
      </c>
      <c r="C6" s="1">
        <v>3.9306287000000002E-2</v>
      </c>
      <c r="D6" s="1">
        <v>0.225949134</v>
      </c>
      <c r="E6" s="2">
        <v>0.141672293</v>
      </c>
    </row>
    <row r="7" spans="1:5" x14ac:dyDescent="0.25">
      <c r="A7" s="7" t="s">
        <v>4</v>
      </c>
      <c r="B7" s="1">
        <v>2.2286015999999999E-2</v>
      </c>
      <c r="C7" s="1">
        <v>6.9577339000000002E-2</v>
      </c>
      <c r="D7" s="1">
        <v>0.13749491599999999</v>
      </c>
      <c r="E7" s="2">
        <v>0.12253193499999999</v>
      </c>
    </row>
    <row r="8" spans="1:5" x14ac:dyDescent="0.25">
      <c r="A8" s="8" t="s">
        <v>5</v>
      </c>
      <c r="B8" s="36">
        <v>0.688804784</v>
      </c>
      <c r="C8" s="36">
        <v>0.19724804900000001</v>
      </c>
      <c r="D8" s="43">
        <v>0.87789484500000003</v>
      </c>
      <c r="E8" s="42">
        <v>0.48441634099999997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Sep</vt:lpstr>
      <vt:lpstr>Full</vt:lpstr>
      <vt:lpstr>P_Drift</vt:lpstr>
      <vt:lpstr>Drift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</dc:creator>
  <cp:lastModifiedBy>Daniel Barrett</cp:lastModifiedBy>
  <dcterms:created xsi:type="dcterms:W3CDTF">2023-10-04T08:07:34Z</dcterms:created>
  <dcterms:modified xsi:type="dcterms:W3CDTF">2023-11-02T07:03:58Z</dcterms:modified>
</cp:coreProperties>
</file>