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87897DFE-508A-4AC4-B09E-52B55D5D4A1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<sst xmlns="http://schemas.openxmlformats.org/spreadsheetml/2006/main" count="233" uniqueCount="69">
  <si>
    <t>Volt</t>
  </si>
  <si>
    <t>Gram</t>
  </si>
  <si>
    <t>Omdr/min</t>
  </si>
  <si>
    <t>Ampere</t>
  </si>
  <si>
    <t>B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</si>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</sst>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Målinger!$BD$96:$BD$129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W85" zoomScale="150" zoomScaleNormal="150" workbookViewId="0">
      <selection activeCell="AR90" sqref="AR90"/>
    </sheetView>
  </sheetViews>
  <sheetFormatPr defaultRowHeight="14.4" x14ac:dyDescent="0.3"/>
  <cols>
    <col min="2" max="2" width="11.33203125" customWidth="1"/>
    <col min="3" max="3" width="10.5546875" customWidth="1"/>
    <col min="5" max="5" width="9.88671875" customWidth="1"/>
    <col min="6" max="6" width="10.33203125" customWidth="1"/>
    <col min="7" max="7" width="10" customWidth="1"/>
    <col min="8" max="8" width="10.33203125" bestFit="1" customWidth="1"/>
    <col min="12" max="12" width="10.33203125" bestFit="1" customWidth="1"/>
    <col min="13" max="13" width="20" customWidth="1"/>
    <col min="14" max="14" width="11.109375" customWidth="1"/>
    <col min="16" max="16" width="10.88671875" customWidth="1"/>
    <col min="18" max="18" width="10.33203125" bestFit="1" customWidth="1"/>
    <col min="47" max="49" width="13.6640625" customWidth="1"/>
    <col min="50" max="50" width="11.6640625" customWidth="1"/>
    <col min="51" max="51" width="13.6640625" customWidth="1"/>
    <col min="52" max="52" width="18.33203125" customWidth="1"/>
    <col min="53" max="53" width="13.664062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60" width="10.6640625" customWidth="1"/>
    <col min="62" max="62" width="12.6640625" customWidth="1"/>
    <col min="63" max="63" width="10.5546875" customWidth="1"/>
    <col min="64" max="64" width="11.33203125" customWidth="1"/>
    <col min="65" max="65" width="12.44140625" customWidth="1"/>
    <col min="67" max="67" width="10.6640625" customWidth="1"/>
    <col min="69" max="69" width="11.664062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6640625" customWidth="1"/>
    <col min="83" max="83" width="13.6640625" customWidth="1"/>
    <col min="84" max="84" width="10.77734375" customWidth="1"/>
    <col min="85" max="85" width="10.88671875" customWidth="1"/>
    <col min="86" max="86" width="9.21875" customWidth="1"/>
  </cols>
  <sheetData>
    <row r="1" spans="1:78" x14ac:dyDescent="0.3">
      <c r="A1" t="s">
        <v>9</v>
      </c>
      <c r="B1" t="s">
        <v>5</v>
      </c>
      <c r="C1" t="s">
        <v>6</v>
      </c>
      <c r="K1" t="s">
        <v>10</v>
      </c>
      <c r="L1" t="s">
        <v>7</v>
      </c>
      <c r="M1" t="s">
        <v>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5.8" x14ac:dyDescent="0.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46</v>
      </c>
      <c r="V2" s="5"/>
      <c r="W2" s="5"/>
      <c r="X2" s="5"/>
      <c r="Y2" s="5"/>
      <c r="Z2" s="5"/>
      <c r="AA2" s="5"/>
      <c r="AB2" s="5"/>
      <c r="AC2" s="5"/>
      <c r="AD2" s="4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20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21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57.6" x14ac:dyDescent="0.3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17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31</v>
      </c>
      <c r="BF3" s="24" t="s">
        <v>32</v>
      </c>
      <c r="BG3" s="24" t="s">
        <v>33</v>
      </c>
      <c r="BH3" s="24" t="s">
        <v>50</v>
      </c>
      <c r="BI3" s="4" t="s">
        <v>51</v>
      </c>
      <c r="BJ3" s="22" t="s">
        <v>52</v>
      </c>
      <c r="BK3" s="22" t="s">
        <v>54</v>
      </c>
      <c r="BL3" s="4" t="s">
        <v>42</v>
      </c>
      <c r="BM3" s="4" t="s">
        <v>43</v>
      </c>
      <c r="BN3" s="33"/>
      <c r="BO3" s="24"/>
      <c r="BP3" s="25" t="s">
        <v>34</v>
      </c>
      <c r="BQ3" s="25" t="s">
        <v>35</v>
      </c>
      <c r="BR3" s="25" t="s">
        <v>55</v>
      </c>
      <c r="BS3" s="25" t="s">
        <v>60</v>
      </c>
      <c r="BT3" s="25" t="s">
        <v>61</v>
      </c>
      <c r="BU3" s="25" t="s">
        <v>56</v>
      </c>
      <c r="BV3" s="25" t="s">
        <v>54</v>
      </c>
      <c r="BW3" s="25" t="s">
        <v>42</v>
      </c>
      <c r="BX3" s="25" t="s">
        <v>43</v>
      </c>
      <c r="BY3" s="5"/>
      <c r="BZ3" s="5"/>
    </row>
    <row r="4" spans="1:78" ht="28.8" x14ac:dyDescent="0.3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47</v>
      </c>
      <c r="BE4" s="19" t="s">
        <v>48</v>
      </c>
      <c r="BF4" s="19" t="s">
        <v>49</v>
      </c>
      <c r="BG4" s="19" t="s">
        <v>26</v>
      </c>
      <c r="BH4" s="19" t="s">
        <v>22</v>
      </c>
      <c r="BI4" s="32" t="s">
        <v>23</v>
      </c>
      <c r="BJ4" s="32" t="s">
        <v>25</v>
      </c>
      <c r="BK4" s="32" t="s">
        <v>27</v>
      </c>
      <c r="BL4" s="32" t="s">
        <v>28</v>
      </c>
      <c r="BM4" s="32" t="s">
        <v>29</v>
      </c>
      <c r="BN4" s="34"/>
      <c r="BO4" s="19" t="s">
        <v>47</v>
      </c>
      <c r="BP4" s="19" t="s">
        <v>48</v>
      </c>
      <c r="BQ4" s="19" t="s">
        <v>49</v>
      </c>
      <c r="BR4" s="19" t="s">
        <v>22</v>
      </c>
      <c r="BS4" s="32" t="s">
        <v>23</v>
      </c>
      <c r="BT4" s="32" t="s">
        <v>62</v>
      </c>
      <c r="BU4" s="32" t="s">
        <v>25</v>
      </c>
      <c r="BV4" s="32" t="s">
        <v>27</v>
      </c>
      <c r="BW4" s="32" t="s">
        <v>28</v>
      </c>
      <c r="BX4" s="32" t="s">
        <v>29</v>
      </c>
      <c r="BY4" s="5"/>
      <c r="BZ4" s="5"/>
    </row>
    <row r="5" spans="1:78" x14ac:dyDescent="0.3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3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3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3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3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3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3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3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3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3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6" x14ac:dyDescent="0.3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18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3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3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3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3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3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3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3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3">
      <c r="A23" t="s">
        <v>11</v>
      </c>
      <c r="B23" t="s">
        <v>8</v>
      </c>
      <c r="C23" t="s">
        <v>6</v>
      </c>
      <c r="K23" t="s">
        <v>12</v>
      </c>
      <c r="L23" t="s">
        <v>5</v>
      </c>
      <c r="M23" t="s">
        <v>15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5.8" x14ac:dyDescent="0.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30</v>
      </c>
      <c r="V40" s="7"/>
      <c r="W40" s="7"/>
      <c r="X40" s="7"/>
      <c r="Y40" s="7"/>
      <c r="Z40" s="7"/>
      <c r="AA40" s="7"/>
      <c r="AB40" s="7"/>
      <c r="AC40" s="7"/>
      <c r="AD40" s="39" t="s">
        <v>68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.6" x14ac:dyDescent="0.7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21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63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36</v>
      </c>
      <c r="AW42" s="23" t="s">
        <v>37</v>
      </c>
      <c r="AX42" s="23" t="s">
        <v>38</v>
      </c>
      <c r="AY42" s="23" t="s">
        <v>39</v>
      </c>
      <c r="AZ42" s="23" t="s">
        <v>40</v>
      </c>
      <c r="BA42" s="23" t="s">
        <v>41</v>
      </c>
      <c r="BB42" s="23" t="s">
        <v>53</v>
      </c>
      <c r="BC42" s="23" t="s">
        <v>42</v>
      </c>
      <c r="BD42" s="23" t="s">
        <v>43</v>
      </c>
      <c r="BE42" s="7"/>
      <c r="BF42" s="41"/>
      <c r="BG42" s="41"/>
      <c r="BH42" s="41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" customHeight="1" x14ac:dyDescent="0.3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47</v>
      </c>
      <c r="AV43" s="19" t="s">
        <v>48</v>
      </c>
      <c r="AW43" s="19" t="s">
        <v>49</v>
      </c>
      <c r="AX43" s="19" t="s">
        <v>22</v>
      </c>
      <c r="AY43" s="19" t="s">
        <v>23</v>
      </c>
      <c r="AZ43" s="19" t="s">
        <v>24</v>
      </c>
      <c r="BA43" s="19" t="s">
        <v>25</v>
      </c>
      <c r="BB43" s="19" t="s">
        <v>27</v>
      </c>
      <c r="BC43" s="19" t="s">
        <v>28</v>
      </c>
      <c r="BD43" s="19" t="s">
        <v>29</v>
      </c>
      <c r="BE43" s="7"/>
      <c r="BF43" s="41"/>
      <c r="BG43" s="41"/>
      <c r="BH43" s="41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3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1"/>
      <c r="BG44" s="41"/>
      <c r="BH44" s="41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3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1"/>
      <c r="BG45" s="41"/>
      <c r="BH45" s="41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3">
      <c r="A46" t="s">
        <v>13</v>
      </c>
      <c r="B46" t="s">
        <v>7</v>
      </c>
      <c r="C46" t="s">
        <v>15</v>
      </c>
      <c r="K46" t="s">
        <v>14</v>
      </c>
      <c r="L46" t="s">
        <v>8</v>
      </c>
      <c r="M46" t="s">
        <v>15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3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3">
      <c r="A67" s="3" t="s">
        <v>16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3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3">
      <c r="A69" t="s">
        <v>9</v>
      </c>
      <c r="B69" t="s">
        <v>5</v>
      </c>
      <c r="C69" t="s">
        <v>15</v>
      </c>
      <c r="K69" t="s">
        <v>10</v>
      </c>
      <c r="L69" t="s">
        <v>7</v>
      </c>
      <c r="M69" t="s">
        <v>15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3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3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3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3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3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3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3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3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3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3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3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3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3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3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3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2" t="s">
        <v>64</v>
      </c>
      <c r="BG86" s="42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44</v>
      </c>
      <c r="V87" s="29"/>
      <c r="W87" s="29"/>
      <c r="X87" s="29"/>
      <c r="Y87" s="29"/>
      <c r="Z87" s="29"/>
      <c r="AA87" s="29"/>
      <c r="AB87" s="29"/>
      <c r="AC87" s="37" t="s">
        <v>68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2"/>
      <c r="BG87" s="42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3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45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21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43.2" x14ac:dyDescent="0.3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57</v>
      </c>
      <c r="AW89" s="23" t="s">
        <v>58</v>
      </c>
      <c r="AX89" s="23" t="s">
        <v>59</v>
      </c>
      <c r="AY89" s="23" t="s">
        <v>39</v>
      </c>
      <c r="AZ89" s="23" t="s">
        <v>40</v>
      </c>
      <c r="BA89" s="23" t="s">
        <v>41</v>
      </c>
      <c r="BB89" s="23" t="s">
        <v>53</v>
      </c>
      <c r="BC89" s="23" t="s">
        <v>42</v>
      </c>
      <c r="BD89" s="23" t="s">
        <v>43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28.8" x14ac:dyDescent="0.3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47</v>
      </c>
      <c r="AV90" s="19" t="s">
        <v>48</v>
      </c>
      <c r="AW90" s="19" t="s">
        <v>49</v>
      </c>
      <c r="AX90" s="19" t="s">
        <v>22</v>
      </c>
      <c r="AY90" s="19" t="s">
        <v>23</v>
      </c>
      <c r="AZ90" s="19" t="s">
        <v>24</v>
      </c>
      <c r="BA90" s="19" t="s">
        <v>25</v>
      </c>
      <c r="BB90" s="19" t="s">
        <v>27</v>
      </c>
      <c r="BC90" s="19" t="s">
        <v>28</v>
      </c>
      <c r="BD90" s="19" t="s">
        <v>29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3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30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3">
      <c r="A92" t="s">
        <v>11</v>
      </c>
      <c r="B92" t="s">
        <v>8</v>
      </c>
      <c r="C92" t="s">
        <v>15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1">AU91+($AU$129-$AU$91)/(ROW($AU$129)-ROW($AU$91))</f>
        <v>1131.578947368421</v>
      </c>
      <c r="AV92" s="15">
        <f t="shared" ref="AV92:AV128" si="32">0.0017271*AU92 - 0.9937473</f>
        <v>0.96060270000000003</v>
      </c>
      <c r="AW92" s="15">
        <f t="shared" ref="AW92:AW129" si="33">0.001231*AU92 - 1.287051</f>
        <v>0.10592268421052653</v>
      </c>
      <c r="AX92" s="14">
        <f t="shared" ref="AX92:AX128" si="34">0.01757*AU92 - 28.15341</f>
        <v>-8.2715678947368438</v>
      </c>
      <c r="AY92" s="14">
        <f t="shared" ref="AY92:AY129" si="35">9.81*AX92/1000</f>
        <v>-8.1144081047368449E-2</v>
      </c>
      <c r="AZ92" s="14">
        <f t="shared" ref="AZ92:AZ128" si="36">(AY92/4*256)/(3/4*256)</f>
        <v>-2.7048027015789483E-2</v>
      </c>
      <c r="BA92" s="14">
        <f t="shared" si="30"/>
        <v>-5.1932211870315808E-3</v>
      </c>
      <c r="BB92" s="27">
        <f t="shared" ref="BB92:BB128" si="37">BA92*AU92*0.10472</f>
        <v>-0.61539124411462431</v>
      </c>
      <c r="BC92" s="15">
        <f t="shared" ref="BC92:BC129" si="38">AV92*AW92</f>
        <v>0.10174961644387916</v>
      </c>
      <c r="BD92" s="26">
        <f t="shared" ref="BD92:BD116" si="39">BB92/BC92</f>
        <v>-6.0480939940844731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1"/>
        <v>1263.1578947368421</v>
      </c>
      <c r="AV93" s="15">
        <f t="shared" si="32"/>
        <v>1.1878527000000001</v>
      </c>
      <c r="AW93" s="15">
        <f t="shared" si="33"/>
        <v>0.26789636842105269</v>
      </c>
      <c r="AX93" s="14">
        <f t="shared" si="34"/>
        <v>-5.959725789473687</v>
      </c>
      <c r="AY93" s="14">
        <f t="shared" si="35"/>
        <v>-5.8464909994736872E-2</v>
      </c>
      <c r="AZ93" s="14">
        <f t="shared" si="36"/>
        <v>-1.9488303331578957E-2</v>
      </c>
      <c r="BA93" s="14">
        <f t="shared" si="30"/>
        <v>-3.7417542396631599E-3</v>
      </c>
      <c r="BB93" s="27">
        <f t="shared" si="37"/>
        <v>-0.49495137344529611</v>
      </c>
      <c r="BC93" s="15">
        <f t="shared" si="38"/>
        <v>0.31822142454914221</v>
      </c>
      <c r="BD93" s="26">
        <f t="shared" si="39"/>
        <v>-1.5553678516352123</v>
      </c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3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1"/>
        <v>1394.7368421052631</v>
      </c>
      <c r="AV94" s="15">
        <f t="shared" si="32"/>
        <v>1.4151027000000003</v>
      </c>
      <c r="AW94" s="15">
        <f t="shared" si="33"/>
        <v>0.42987005263157907</v>
      </c>
      <c r="AX94" s="14">
        <f t="shared" si="34"/>
        <v>-3.6478836842105302</v>
      </c>
      <c r="AY94" s="14">
        <f t="shared" si="35"/>
        <v>-3.5785738942105301E-2</v>
      </c>
      <c r="AZ94" s="14">
        <f t="shared" si="36"/>
        <v>-1.1928579647368433E-2</v>
      </c>
      <c r="BA94" s="14">
        <f t="shared" si="30"/>
        <v>-2.2902872922947394E-3</v>
      </c>
      <c r="BB94" s="27">
        <f t="shared" si="37"/>
        <v>-0.33451212942638342</v>
      </c>
      <c r="BC94" s="15">
        <f t="shared" si="38"/>
        <v>0.60831027212808975</v>
      </c>
      <c r="BD94" s="26">
        <f t="shared" si="39"/>
        <v>-0.54990379869164263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3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1"/>
        <v>1526.3157894736842</v>
      </c>
      <c r="AV95" s="15">
        <f t="shared" si="32"/>
        <v>1.6423527</v>
      </c>
      <c r="AW95" s="15">
        <f t="shared" si="33"/>
        <v>0.59184373684210545</v>
      </c>
      <c r="AX95" s="14">
        <f t="shared" si="34"/>
        <v>-1.3360415789473734</v>
      </c>
      <c r="AY95" s="14">
        <f t="shared" si="35"/>
        <v>-1.3106567889473734E-2</v>
      </c>
      <c r="AZ95" s="14">
        <f t="shared" si="36"/>
        <v>-4.3688559631579115E-3</v>
      </c>
      <c r="BA95" s="14">
        <f t="shared" si="30"/>
        <v>-8.3882034492631895E-4</v>
      </c>
      <c r="BB95" s="27">
        <f t="shared" si="37"/>
        <v>-0.13407351205788628</v>
      </c>
      <c r="BC95" s="15">
        <f t="shared" si="38"/>
        <v>0.97201615918072137</v>
      </c>
      <c r="BD95" s="26">
        <f t="shared" si="39"/>
        <v>-0.13793341889592883</v>
      </c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3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1"/>
        <v>1657.8947368421052</v>
      </c>
      <c r="AV96" s="15">
        <f t="shared" si="32"/>
        <v>1.8696027000000002</v>
      </c>
      <c r="AW96" s="15">
        <f t="shared" si="33"/>
        <v>0.75381742105263161</v>
      </c>
      <c r="AX96" s="14">
        <f t="shared" si="34"/>
        <v>0.97580052631578695</v>
      </c>
      <c r="AY96" s="14">
        <f t="shared" si="35"/>
        <v>9.5726031631578699E-3</v>
      </c>
      <c r="AZ96" s="14">
        <f t="shared" si="36"/>
        <v>3.1908677210526234E-3</v>
      </c>
      <c r="BA96" s="14">
        <f t="shared" si="30"/>
        <v>6.1264660244210369E-4</v>
      </c>
      <c r="BB96" s="27">
        <f t="shared" si="37"/>
        <v>0.1063644786601957</v>
      </c>
      <c r="BC96" s="15">
        <f t="shared" si="38"/>
        <v>1.4093390857070369</v>
      </c>
      <c r="BD96" s="26">
        <f t="shared" si="39"/>
        <v>7.5471176339961366E-2</v>
      </c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3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1"/>
        <v>1789.4736842105262</v>
      </c>
      <c r="AV97" s="15">
        <f t="shared" si="32"/>
        <v>2.0968526999999999</v>
      </c>
      <c r="AW97" s="15">
        <f t="shared" si="33"/>
        <v>0.91579110526315821</v>
      </c>
      <c r="AX97" s="14">
        <f t="shared" si="34"/>
        <v>3.2876426315789438</v>
      </c>
      <c r="AY97" s="14">
        <f t="shared" si="35"/>
        <v>3.2251774215789439E-2</v>
      </c>
      <c r="AZ97" s="14">
        <f t="shared" si="36"/>
        <v>1.0750591405263146E-2</v>
      </c>
      <c r="BA97" s="14">
        <f t="shared" si="30"/>
        <v>2.0641135498105242E-3</v>
      </c>
      <c r="BB97" s="27">
        <f t="shared" si="37"/>
        <v>0.38680184272786178</v>
      </c>
      <c r="BC97" s="15">
        <f t="shared" si="38"/>
        <v>1.9202790517070374</v>
      </c>
      <c r="BD97" s="26">
        <f t="shared" si="39"/>
        <v>0.20143001736336874</v>
      </c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3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1"/>
        <v>1921.0526315789473</v>
      </c>
      <c r="AV98" s="15">
        <f t="shared" si="32"/>
        <v>2.3241027000000001</v>
      </c>
      <c r="AW98" s="15">
        <f t="shared" si="33"/>
        <v>1.0777647894736844</v>
      </c>
      <c r="AX98" s="14">
        <f t="shared" si="34"/>
        <v>5.5994847368421006</v>
      </c>
      <c r="AY98" s="14">
        <f t="shared" si="35"/>
        <v>5.4930945268421009E-2</v>
      </c>
      <c r="AZ98" s="14">
        <f t="shared" si="36"/>
        <v>1.8310315089473669E-2</v>
      </c>
      <c r="BA98" s="14">
        <f t="shared" si="30"/>
        <v>3.5155804971789442E-3</v>
      </c>
      <c r="BB98" s="27">
        <f t="shared" si="37"/>
        <v>0.70723858014511232</v>
      </c>
      <c r="BC98" s="15">
        <f t="shared" si="38"/>
        <v>2.5048360571807216</v>
      </c>
      <c r="BD98" s="26">
        <f t="shared" si="39"/>
        <v>0.28234924921239496</v>
      </c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3">
      <c r="A99" s="1"/>
      <c r="B99" s="2"/>
      <c r="C99" s="1"/>
      <c r="F99" s="1"/>
      <c r="G99" s="1"/>
      <c r="H99" s="1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1"/>
        <v>2052.6315789473683</v>
      </c>
      <c r="AV99" s="15">
        <f t="shared" si="32"/>
        <v>2.5513527000000003</v>
      </c>
      <c r="AW99" s="15">
        <f t="shared" si="33"/>
        <v>1.2397384736842105</v>
      </c>
      <c r="AX99" s="14">
        <f t="shared" si="34"/>
        <v>7.9113268421052609</v>
      </c>
      <c r="AY99" s="14">
        <f t="shared" si="35"/>
        <v>7.7610116321052622E-2</v>
      </c>
      <c r="AZ99" s="14">
        <f t="shared" si="36"/>
        <v>2.5870038773684208E-2</v>
      </c>
      <c r="BA99" s="14">
        <f t="shared" si="30"/>
        <v>4.9670474445473681E-3</v>
      </c>
      <c r="BB99" s="27">
        <f t="shared" si="37"/>
        <v>1.0676746909119479</v>
      </c>
      <c r="BC99" s="15">
        <f t="shared" si="38"/>
        <v>3.1630101021280899</v>
      </c>
      <c r="BD99" s="26">
        <f t="shared" si="39"/>
        <v>0.33755019947410558</v>
      </c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3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1"/>
        <v>2184.2105263157891</v>
      </c>
      <c r="AV100" s="15">
        <f t="shared" si="32"/>
        <v>2.7786026999999995</v>
      </c>
      <c r="AW100" s="15">
        <f t="shared" si="33"/>
        <v>1.4017121578947367</v>
      </c>
      <c r="AX100" s="14">
        <f t="shared" si="34"/>
        <v>10.223168947368414</v>
      </c>
      <c r="AY100" s="14">
        <f t="shared" si="35"/>
        <v>0.10028928737368414</v>
      </c>
      <c r="AZ100" s="14">
        <f t="shared" si="36"/>
        <v>3.3429762457894717E-2</v>
      </c>
      <c r="BA100" s="14">
        <f t="shared" si="30"/>
        <v>6.4185143919157856E-3</v>
      </c>
      <c r="BB100" s="27">
        <f t="shared" si="37"/>
        <v>1.4681101750283667</v>
      </c>
      <c r="BC100" s="15">
        <f t="shared" si="38"/>
        <v>3.8948011865491412</v>
      </c>
      <c r="BD100" s="26">
        <f t="shared" si="39"/>
        <v>0.37694097970868107</v>
      </c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3">
      <c r="A101" s="1"/>
      <c r="B101" s="2"/>
      <c r="C101" s="1"/>
      <c r="F101" s="1"/>
      <c r="G101" s="1"/>
      <c r="H101" s="1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1"/>
        <v>2315.78947368421</v>
      </c>
      <c r="AV101" s="15">
        <f t="shared" si="32"/>
        <v>3.0058526999999993</v>
      </c>
      <c r="AW101" s="15">
        <f t="shared" si="33"/>
        <v>1.5636858421052628</v>
      </c>
      <c r="AX101" s="14">
        <f t="shared" si="34"/>
        <v>12.535011052631567</v>
      </c>
      <c r="AY101" s="14">
        <f t="shared" si="35"/>
        <v>0.12296845842631568</v>
      </c>
      <c r="AZ101" s="14">
        <f t="shared" si="36"/>
        <v>4.0989486142105229E-2</v>
      </c>
      <c r="BA101" s="14">
        <f t="shared" si="30"/>
        <v>7.869981339284203E-3</v>
      </c>
      <c r="BB101" s="27">
        <f t="shared" si="37"/>
        <v>1.90854503249437</v>
      </c>
      <c r="BC101" s="15">
        <f t="shared" si="38"/>
        <v>4.7002093104438769</v>
      </c>
      <c r="BD101" s="26">
        <f t="shared" si="39"/>
        <v>0.40605532784541704</v>
      </c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3">
      <c r="A102" s="1"/>
      <c r="B102" s="2"/>
      <c r="C102" s="1"/>
      <c r="F102" s="1"/>
      <c r="G102" s="1"/>
      <c r="H102" s="1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1"/>
        <v>2447.3684210526308</v>
      </c>
      <c r="AV102" s="15">
        <f t="shared" si="32"/>
        <v>3.233102699999999</v>
      </c>
      <c r="AW102" s="15">
        <f t="shared" si="33"/>
        <v>1.725659526315789</v>
      </c>
      <c r="AX102" s="14">
        <f t="shared" si="34"/>
        <v>14.846853157894721</v>
      </c>
      <c r="AY102" s="14">
        <f t="shared" si="35"/>
        <v>0.14564762947894722</v>
      </c>
      <c r="AZ102" s="14">
        <f t="shared" si="36"/>
        <v>4.8549209826315741E-2</v>
      </c>
      <c r="BA102" s="14">
        <f t="shared" si="30"/>
        <v>9.3214482866526213E-3</v>
      </c>
      <c r="BB102" s="27">
        <f t="shared" si="37"/>
        <v>2.3889792633099574</v>
      </c>
      <c r="BC102" s="15">
        <f t="shared" si="38"/>
        <v>5.5792344738122965</v>
      </c>
      <c r="BD102" s="26">
        <f t="shared" si="39"/>
        <v>0.42819122847826208</v>
      </c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3">
      <c r="A103" s="1"/>
      <c r="B103" s="2"/>
      <c r="C103" s="1"/>
      <c r="F103" s="1"/>
      <c r="G103" s="1"/>
      <c r="H103" s="1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1"/>
        <v>2578.9473684210516</v>
      </c>
      <c r="AV103" s="15">
        <f t="shared" si="32"/>
        <v>3.4603526999999987</v>
      </c>
      <c r="AW103" s="15">
        <f t="shared" si="33"/>
        <v>1.8876332105263147</v>
      </c>
      <c r="AX103" s="14">
        <f t="shared" si="34"/>
        <v>17.158695263157874</v>
      </c>
      <c r="AY103" s="14">
        <f t="shared" si="35"/>
        <v>0.16832680053157875</v>
      </c>
      <c r="AZ103" s="14">
        <f t="shared" si="36"/>
        <v>5.6108933510526253E-2</v>
      </c>
      <c r="BA103" s="14">
        <f t="shared" si="30"/>
        <v>1.077291523402104E-2</v>
      </c>
      <c r="BB103" s="27">
        <f t="shared" si="37"/>
        <v>2.9094128674751292</v>
      </c>
      <c r="BC103" s="15">
        <f t="shared" si="38"/>
        <v>6.5318766766543988</v>
      </c>
      <c r="BD103" s="26">
        <f t="shared" si="39"/>
        <v>0.44541760530685937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3">
      <c r="A104" s="1"/>
      <c r="B104" s="2"/>
      <c r="C104" s="1"/>
      <c r="F104" s="1"/>
      <c r="G104" s="1"/>
      <c r="H104" s="1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1"/>
        <v>2710.5263157894724</v>
      </c>
      <c r="AV104" s="15">
        <f t="shared" si="32"/>
        <v>3.6876026999999985</v>
      </c>
      <c r="AW104" s="15">
        <f t="shared" si="33"/>
        <v>2.0496068947368409</v>
      </c>
      <c r="AX104" s="14">
        <f t="shared" si="34"/>
        <v>19.470537368421027</v>
      </c>
      <c r="AY104" s="14">
        <f t="shared" si="35"/>
        <v>0.19100597158421029</v>
      </c>
      <c r="AZ104" s="14">
        <f t="shared" si="36"/>
        <v>6.3668657194736758E-2</v>
      </c>
      <c r="BA104" s="14">
        <f t="shared" si="30"/>
        <v>1.2224382181389458E-2</v>
      </c>
      <c r="BB104" s="27">
        <f t="shared" si="37"/>
        <v>3.4698458449898855</v>
      </c>
      <c r="BC104" s="15">
        <f t="shared" si="38"/>
        <v>7.5581359189701871</v>
      </c>
      <c r="BD104" s="26">
        <f t="shared" si="39"/>
        <v>0.45908751604756265</v>
      </c>
      <c r="BE104" s="38"/>
      <c r="BF104" s="43" t="s">
        <v>65</v>
      </c>
      <c r="BG104" s="43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3">
      <c r="A105" s="1"/>
      <c r="B105" s="2"/>
      <c r="C105" s="1"/>
      <c r="F105" s="1"/>
      <c r="G105" s="1"/>
      <c r="H105" s="1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1"/>
        <v>2842.1052631578932</v>
      </c>
      <c r="AV105" s="15">
        <f t="shared" si="32"/>
        <v>3.9148526999999973</v>
      </c>
      <c r="AW105" s="15">
        <f t="shared" si="33"/>
        <v>2.211580578947367</v>
      </c>
      <c r="AX105" s="14">
        <f t="shared" si="34"/>
        <v>21.78237947368418</v>
      </c>
      <c r="AY105" s="14">
        <f t="shared" si="35"/>
        <v>0.21368514263684182</v>
      </c>
      <c r="AZ105" s="14">
        <f t="shared" si="36"/>
        <v>7.122838087894727E-2</v>
      </c>
      <c r="BA105" s="14">
        <f t="shared" si="30"/>
        <v>1.3675849128757874E-2</v>
      </c>
      <c r="BB105" s="27">
        <f t="shared" si="37"/>
        <v>4.0702781958542253</v>
      </c>
      <c r="BC105" s="15">
        <f t="shared" si="38"/>
        <v>8.6580122007596572</v>
      </c>
      <c r="BD105" s="26">
        <f t="shared" si="39"/>
        <v>0.47011693925507492</v>
      </c>
      <c r="BE105" s="38"/>
      <c r="BF105" s="43"/>
      <c r="BG105" s="43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3">
      <c r="A106" s="1"/>
      <c r="B106" s="2"/>
      <c r="C106" s="1"/>
      <c r="F106" s="1"/>
      <c r="G106" s="1"/>
      <c r="H106" s="1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1"/>
        <v>2973.684210526314</v>
      </c>
      <c r="AV106" s="15">
        <f t="shared" si="32"/>
        <v>4.142102699999997</v>
      </c>
      <c r="AW106" s="15">
        <f t="shared" si="33"/>
        <v>2.3735542631578928</v>
      </c>
      <c r="AX106" s="14">
        <f t="shared" si="34"/>
        <v>24.094221578947334</v>
      </c>
      <c r="AY106" s="14">
        <f t="shared" si="35"/>
        <v>0.23636431368947336</v>
      </c>
      <c r="AZ106" s="14">
        <f t="shared" si="36"/>
        <v>7.8788104563157782E-2</v>
      </c>
      <c r="BA106" s="14">
        <f t="shared" si="30"/>
        <v>1.5127316076126295E-2</v>
      </c>
      <c r="BB106" s="27">
        <f t="shared" si="37"/>
        <v>4.710709920068151</v>
      </c>
      <c r="BC106" s="15">
        <f t="shared" si="38"/>
        <v>9.8315055220228107</v>
      </c>
      <c r="BD106" s="26">
        <f t="shared" si="39"/>
        <v>0.47914430902937977</v>
      </c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3">
      <c r="A107" s="1"/>
      <c r="B107" s="2"/>
      <c r="C107" s="1"/>
      <c r="F107" s="1"/>
      <c r="G107" s="1"/>
      <c r="H107" s="1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1"/>
        <v>3105.2631578947348</v>
      </c>
      <c r="AV107" s="15">
        <f t="shared" si="32"/>
        <v>4.3693526999999968</v>
      </c>
      <c r="AW107" s="15">
        <f t="shared" si="33"/>
        <v>2.5355279473684189</v>
      </c>
      <c r="AX107" s="14">
        <f t="shared" si="34"/>
        <v>26.406063684210487</v>
      </c>
      <c r="AY107" s="14">
        <f t="shared" si="35"/>
        <v>0.25904348474210492</v>
      </c>
      <c r="AZ107" s="14">
        <f t="shared" si="36"/>
        <v>8.6347828247368308E-2</v>
      </c>
      <c r="BA107" s="14">
        <f t="shared" si="30"/>
        <v>1.6578783023494716E-2</v>
      </c>
      <c r="BB107" s="27">
        <f t="shared" si="37"/>
        <v>5.3911410176316608</v>
      </c>
      <c r="BC107" s="15">
        <f t="shared" si="38"/>
        <v>11.078615882759651</v>
      </c>
      <c r="BD107" s="26">
        <f t="shared" si="39"/>
        <v>0.48662586325619073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3">
      <c r="A108" s="1"/>
      <c r="B108" s="2"/>
      <c r="C108" s="1"/>
      <c r="F108" s="1"/>
      <c r="G108" s="1"/>
      <c r="H108" s="1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1"/>
        <v>3236.8421052631556</v>
      </c>
      <c r="AV108" s="15">
        <f t="shared" si="32"/>
        <v>4.5966026999999965</v>
      </c>
      <c r="AW108" s="15">
        <f t="shared" si="33"/>
        <v>2.6975016315789451</v>
      </c>
      <c r="AX108" s="14">
        <f t="shared" si="34"/>
        <v>28.71790578947364</v>
      </c>
      <c r="AY108" s="14">
        <f t="shared" si="35"/>
        <v>0.28172265579473638</v>
      </c>
      <c r="AZ108" s="14">
        <f t="shared" si="36"/>
        <v>9.3907551931578792E-2</v>
      </c>
      <c r="BA108" s="14">
        <f t="shared" si="30"/>
        <v>1.8030249970863128E-2</v>
      </c>
      <c r="BB108" s="27">
        <f t="shared" si="37"/>
        <v>6.1115714885447527</v>
      </c>
      <c r="BC108" s="15">
        <f t="shared" si="38"/>
        <v>12.399343282970175</v>
      </c>
      <c r="BD108" s="26">
        <f t="shared" si="39"/>
        <v>0.49289477265611836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3">
      <c r="A109" s="1"/>
      <c r="B109" s="1"/>
      <c r="C109" s="1"/>
      <c r="F109" s="1"/>
      <c r="G109" s="1"/>
      <c r="H109" s="1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1"/>
        <v>3368.4210526315765</v>
      </c>
      <c r="AV109" s="15">
        <f t="shared" si="32"/>
        <v>4.8238526999999962</v>
      </c>
      <c r="AW109" s="15">
        <f t="shared" si="33"/>
        <v>2.8594753157894708</v>
      </c>
      <c r="AX109" s="14">
        <f t="shared" si="34"/>
        <v>31.029747894736794</v>
      </c>
      <c r="AY109" s="14">
        <f t="shared" si="35"/>
        <v>0.30440182684736794</v>
      </c>
      <c r="AZ109" s="14">
        <f t="shared" si="36"/>
        <v>0.10146727561578932</v>
      </c>
      <c r="BA109" s="14">
        <f t="shared" si="30"/>
        <v>1.9481716918231549E-2</v>
      </c>
      <c r="BB109" s="27">
        <f t="shared" si="37"/>
        <v>6.8720013328074314</v>
      </c>
      <c r="BC109" s="15">
        <f t="shared" si="38"/>
        <v>13.793687722654381</v>
      </c>
      <c r="BD109" s="26">
        <f t="shared" si="39"/>
        <v>0.49819899297278142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3">
      <c r="A110" s="1"/>
      <c r="B110" s="1"/>
      <c r="C110" s="1"/>
      <c r="F110" s="1"/>
      <c r="G110" s="1"/>
      <c r="H110" s="1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1"/>
        <v>3499.9999999999973</v>
      </c>
      <c r="AV110" s="15">
        <f t="shared" si="32"/>
        <v>5.0511026999999959</v>
      </c>
      <c r="AW110" s="15">
        <f t="shared" si="33"/>
        <v>3.0214489999999969</v>
      </c>
      <c r="AX110" s="14">
        <f t="shared" si="34"/>
        <v>33.341589999999947</v>
      </c>
      <c r="AY110" s="14">
        <f t="shared" si="35"/>
        <v>0.3270809978999995</v>
      </c>
      <c r="AZ110" s="14">
        <f t="shared" si="36"/>
        <v>0.10902699929999983</v>
      </c>
      <c r="BA110" s="14">
        <f t="shared" si="30"/>
        <v>2.0933183865599968E-2</v>
      </c>
      <c r="BB110" s="27">
        <f t="shared" si="37"/>
        <v>7.6724305504196941</v>
      </c>
      <c r="BC110" s="15">
        <f t="shared" si="38"/>
        <v>15.261649201812272</v>
      </c>
      <c r="BD110" s="26">
        <f t="shared" si="39"/>
        <v>0.50272617650709839</v>
      </c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3">
      <c r="A111" s="1"/>
      <c r="B111" s="1"/>
      <c r="C111" s="1"/>
      <c r="F111" s="1"/>
      <c r="G111" s="1"/>
      <c r="H111" s="1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1"/>
        <v>3631.5789473684181</v>
      </c>
      <c r="AV111" s="15">
        <f t="shared" si="32"/>
        <v>5.2783526999999957</v>
      </c>
      <c r="AW111" s="15">
        <f t="shared" si="33"/>
        <v>3.1834226842105231</v>
      </c>
      <c r="AX111" s="14">
        <f t="shared" si="34"/>
        <v>35.6534321052631</v>
      </c>
      <c r="AY111" s="14">
        <f t="shared" si="35"/>
        <v>0.34976016895263101</v>
      </c>
      <c r="AZ111" s="14">
        <f t="shared" si="36"/>
        <v>0.11658672298421034</v>
      </c>
      <c r="BA111" s="14">
        <f t="shared" si="30"/>
        <v>2.2384650812968386E-2</v>
      </c>
      <c r="BB111" s="27">
        <f t="shared" si="37"/>
        <v>8.51285914138154</v>
      </c>
      <c r="BC111" s="15">
        <f t="shared" si="38"/>
        <v>16.803227720443846</v>
      </c>
      <c r="BD111" s="26">
        <f t="shared" si="39"/>
        <v>0.50662047096012808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3"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1"/>
        <v>3763.1578947368389</v>
      </c>
      <c r="AV112" s="15">
        <f t="shared" si="32"/>
        <v>5.5056026999999945</v>
      </c>
      <c r="AW112" s="15">
        <f t="shared" si="33"/>
        <v>3.3453963684210493</v>
      </c>
      <c r="AX112" s="14">
        <f t="shared" si="34"/>
        <v>37.965274210526253</v>
      </c>
      <c r="AY112" s="14">
        <f t="shared" si="35"/>
        <v>0.37243934000526258</v>
      </c>
      <c r="AZ112" s="14">
        <f t="shared" si="36"/>
        <v>0.12414644666842085</v>
      </c>
      <c r="BA112" s="14">
        <f t="shared" si="30"/>
        <v>2.3836117760336804E-2</v>
      </c>
      <c r="BB112" s="27">
        <f t="shared" si="37"/>
        <v>9.3932871056929699</v>
      </c>
      <c r="BC112" s="15">
        <f t="shared" si="38"/>
        <v>18.418423278549106</v>
      </c>
      <c r="BD112" s="26">
        <f t="shared" si="39"/>
        <v>0.50999409469717194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3"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1"/>
        <v>3894.7368421052597</v>
      </c>
      <c r="AV113" s="15">
        <f t="shared" si="32"/>
        <v>5.7328526999999943</v>
      </c>
      <c r="AW113" s="15">
        <f t="shared" si="33"/>
        <v>3.5073700526315754</v>
      </c>
      <c r="AX113" s="14">
        <f t="shared" si="34"/>
        <v>40.277116315789407</v>
      </c>
      <c r="AY113" s="14">
        <f t="shared" si="35"/>
        <v>0.39511851105789414</v>
      </c>
      <c r="AZ113" s="14">
        <f t="shared" si="36"/>
        <v>0.13170617035263138</v>
      </c>
      <c r="BA113" s="14">
        <f t="shared" si="30"/>
        <v>2.5287584707705226E-2</v>
      </c>
      <c r="BB113" s="27">
        <f t="shared" si="37"/>
        <v>10.313714443353987</v>
      </c>
      <c r="BC113" s="15">
        <f t="shared" si="38"/>
        <v>20.107235876128048</v>
      </c>
      <c r="BD113" s="26">
        <f t="shared" si="39"/>
        <v>0.5129354679525473</v>
      </c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3"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1"/>
        <v>4026.3157894736805</v>
      </c>
      <c r="AV114" s="15">
        <f t="shared" si="32"/>
        <v>5.960102699999994</v>
      </c>
      <c r="AW114" s="15">
        <f t="shared" si="33"/>
        <v>3.6693437368421016</v>
      </c>
      <c r="AX114" s="14">
        <f t="shared" si="34"/>
        <v>42.58895842105256</v>
      </c>
      <c r="AY114" s="14">
        <f t="shared" si="35"/>
        <v>0.41779768211052559</v>
      </c>
      <c r="AZ114" s="14">
        <f t="shared" si="36"/>
        <v>0.13926589403684186</v>
      </c>
      <c r="BA114" s="14">
        <f t="shared" si="30"/>
        <v>2.6739051655073637E-2</v>
      </c>
      <c r="BB114" s="27">
        <f t="shared" si="37"/>
        <v>11.274141154364585</v>
      </c>
      <c r="BC114" s="15">
        <f t="shared" si="38"/>
        <v>21.869665513180678</v>
      </c>
      <c r="BD114" s="26">
        <f t="shared" si="39"/>
        <v>0.51551502456998022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3">
      <c r="A115" s="28" t="s">
        <v>44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1"/>
        <v>4157.8947368421013</v>
      </c>
      <c r="AV115" s="15">
        <f t="shared" si="32"/>
        <v>6.1873526999999937</v>
      </c>
      <c r="AW115" s="15">
        <f t="shared" si="33"/>
        <v>3.8313174210526268</v>
      </c>
      <c r="AX115" s="14">
        <f t="shared" si="34"/>
        <v>44.900800526315713</v>
      </c>
      <c r="AY115" s="14">
        <f t="shared" si="35"/>
        <v>0.44047685316315716</v>
      </c>
      <c r="AZ115" s="14">
        <f t="shared" si="36"/>
        <v>0.14682561772105238</v>
      </c>
      <c r="BA115" s="14">
        <f t="shared" si="30"/>
        <v>2.8190518602442056E-2</v>
      </c>
      <c r="BB115" s="27">
        <f t="shared" si="37"/>
        <v>12.274567238724769</v>
      </c>
      <c r="BC115" s="15">
        <f t="shared" si="38"/>
        <v>23.705712189706983</v>
      </c>
      <c r="BD115" s="26">
        <f t="shared" si="39"/>
        <v>0.51778943153010959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3"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1"/>
        <v>4289.4736842105222</v>
      </c>
      <c r="AV116" s="15">
        <f t="shared" si="32"/>
        <v>6.4146026999999934</v>
      </c>
      <c r="AW116" s="15">
        <f t="shared" si="33"/>
        <v>3.993291105263153</v>
      </c>
      <c r="AX116" s="14">
        <f t="shared" si="34"/>
        <v>47.212642631578866</v>
      </c>
      <c r="AY116" s="14">
        <f t="shared" si="35"/>
        <v>0.46315602421578872</v>
      </c>
      <c r="AZ116" s="14">
        <f t="shared" si="36"/>
        <v>0.15438534140526292</v>
      </c>
      <c r="BA116" s="14">
        <f t="shared" si="30"/>
        <v>2.9641985549810478E-2</v>
      </c>
      <c r="BB116" s="27">
        <f t="shared" si="37"/>
        <v>13.314992696434539</v>
      </c>
      <c r="BC116" s="15">
        <f t="shared" si="38"/>
        <v>25.61537590570698</v>
      </c>
      <c r="BD116" s="26">
        <f t="shared" si="39"/>
        <v>0.51980469642329252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399999999999999" customHeight="1" x14ac:dyDescent="0.3">
      <c r="A117" s="35" t="s">
        <v>9</v>
      </c>
      <c r="B117" s="35" t="s">
        <v>5</v>
      </c>
      <c r="C117" s="35" t="s">
        <v>6</v>
      </c>
      <c r="I117" t="s">
        <v>10</v>
      </c>
      <c r="J117" t="s">
        <v>7</v>
      </c>
      <c r="K117" t="s">
        <v>6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1"/>
        <v>4421.052631578943</v>
      </c>
      <c r="AV117" s="15">
        <f t="shared" si="32"/>
        <v>6.6418526999999932</v>
      </c>
      <c r="AW117" s="15">
        <f t="shared" si="33"/>
        <v>4.1552647894736792</v>
      </c>
      <c r="AX117" s="14">
        <f t="shared" si="34"/>
        <v>49.52448473684202</v>
      </c>
      <c r="AY117" s="14">
        <f t="shared" si="35"/>
        <v>0.48583519526842023</v>
      </c>
      <c r="AZ117" s="14">
        <f t="shared" si="36"/>
        <v>0.1619450650894734</v>
      </c>
      <c r="BA117" s="14">
        <f t="shared" si="30"/>
        <v>3.1093452497178896E-2</v>
      </c>
      <c r="BB117" s="27">
        <f t="shared" si="37"/>
        <v>14.39541752749389</v>
      </c>
      <c r="BC117" s="15">
        <f t="shared" si="38"/>
        <v>27.598656661180659</v>
      </c>
      <c r="BD117" s="26">
        <f>BB117/BC117</f>
        <v>0.5215984859053665</v>
      </c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1"/>
        <v>4552.6315789473638</v>
      </c>
      <c r="AV118" s="15">
        <f t="shared" si="32"/>
        <v>6.869102699999992</v>
      </c>
      <c r="AW118" s="15">
        <f t="shared" si="33"/>
        <v>4.3172384736842053</v>
      </c>
      <c r="AX118" s="14">
        <f t="shared" si="34"/>
        <v>51.836326842105173</v>
      </c>
      <c r="AY118" s="14">
        <f t="shared" si="35"/>
        <v>0.50851436632105185</v>
      </c>
      <c r="AZ118" s="14">
        <f t="shared" si="36"/>
        <v>0.16950478877368394</v>
      </c>
      <c r="BA118" s="14">
        <f t="shared" si="30"/>
        <v>3.2544919444547321E-2</v>
      </c>
      <c r="BB118" s="27">
        <f t="shared" si="37"/>
        <v>15.51584173190283</v>
      </c>
      <c r="BC118" s="15">
        <f t="shared" si="38"/>
        <v>29.655554456128019</v>
      </c>
      <c r="BD118" s="26">
        <f t="shared" ref="BD118:BD129" si="40">BB118/BC118</f>
        <v>0.52320187622378578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3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1"/>
        <v>4684.2105263157846</v>
      </c>
      <c r="AV119" s="15">
        <f t="shared" si="32"/>
        <v>7.0963526999999926</v>
      </c>
      <c r="AW119" s="15">
        <f t="shared" si="33"/>
        <v>4.4792121578947315</v>
      </c>
      <c r="AX119" s="14">
        <f t="shared" si="34"/>
        <v>54.148168947368326</v>
      </c>
      <c r="AY119" s="14">
        <f t="shared" si="35"/>
        <v>0.53119353737368324</v>
      </c>
      <c r="AZ119" s="14">
        <f t="shared" si="36"/>
        <v>0.17706451245789442</v>
      </c>
      <c r="BA119" s="14">
        <f t="shared" si="30"/>
        <v>3.3996386391915726E-2</v>
      </c>
      <c r="BB119" s="27">
        <f t="shared" si="37"/>
        <v>16.676265309661343</v>
      </c>
      <c r="BC119" s="15">
        <f t="shared" si="38"/>
        <v>31.786069290549072</v>
      </c>
      <c r="BD119" s="26">
        <f t="shared" si="40"/>
        <v>0.52464068951802367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3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1"/>
        <v>4815.7894736842054</v>
      </c>
      <c r="AV120" s="15">
        <f t="shared" si="32"/>
        <v>7.3236026999999924</v>
      </c>
      <c r="AW120" s="15">
        <f t="shared" si="33"/>
        <v>4.6411858421052576</v>
      </c>
      <c r="AX120" s="14">
        <f t="shared" si="34"/>
        <v>56.460011052631479</v>
      </c>
      <c r="AY120" s="14">
        <f t="shared" si="35"/>
        <v>0.55387270842631486</v>
      </c>
      <c r="AZ120" s="14">
        <f t="shared" si="36"/>
        <v>0.18462423614210496</v>
      </c>
      <c r="BA120" s="14">
        <f t="shared" si="30"/>
        <v>3.5447853339284151E-2</v>
      </c>
      <c r="BB120" s="27">
        <f t="shared" si="37"/>
        <v>17.876688260769455</v>
      </c>
      <c r="BC120" s="15">
        <f t="shared" si="38"/>
        <v>33.990201164443803</v>
      </c>
      <c r="BD120" s="26">
        <f t="shared" si="40"/>
        <v>0.52593652430247328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3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1"/>
        <v>4947.3684210526262</v>
      </c>
      <c r="AV121" s="15">
        <f t="shared" si="32"/>
        <v>7.5508526999999921</v>
      </c>
      <c r="AW121" s="15">
        <f t="shared" si="33"/>
        <v>4.8031595263157838</v>
      </c>
      <c r="AX121" s="14">
        <f t="shared" si="34"/>
        <v>58.771853157894633</v>
      </c>
      <c r="AY121" s="14">
        <f t="shared" si="35"/>
        <v>0.57655187947894637</v>
      </c>
      <c r="AZ121" s="14">
        <f t="shared" si="36"/>
        <v>0.19218395982631545</v>
      </c>
      <c r="BA121" s="14">
        <f t="shared" si="30"/>
        <v>3.6899320286652569E-2</v>
      </c>
      <c r="BB121" s="27">
        <f t="shared" si="37"/>
        <v>19.117110585227145</v>
      </c>
      <c r="BC121" s="15">
        <f t="shared" si="38"/>
        <v>36.267950077812216</v>
      </c>
      <c r="BD121" s="26">
        <f t="shared" si="40"/>
        <v>0.52710755761524264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1"/>
        <v>5078.947368421047</v>
      </c>
      <c r="AV122" s="15">
        <f t="shared" si="32"/>
        <v>7.77810269999999</v>
      </c>
      <c r="AW122" s="15">
        <f t="shared" si="33"/>
        <v>4.9651332105263091</v>
      </c>
      <c r="AX122" s="14">
        <f t="shared" si="34"/>
        <v>61.083695263157786</v>
      </c>
      <c r="AY122" s="14">
        <f t="shared" si="35"/>
        <v>0.59923105053157788</v>
      </c>
      <c r="AZ122" s="14">
        <f t="shared" si="36"/>
        <v>0.19974368351052596</v>
      </c>
      <c r="BA122" s="14">
        <f t="shared" si="30"/>
        <v>3.8350787234020987E-2</v>
      </c>
      <c r="BB122" s="27">
        <f t="shared" si="37"/>
        <v>20.397532283034419</v>
      </c>
      <c r="BC122" s="15">
        <f t="shared" si="38"/>
        <v>38.619316030654304</v>
      </c>
      <c r="BD122" s="26">
        <f t="shared" si="40"/>
        <v>0.52816917489796456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1"/>
        <v>5210.5263157894678</v>
      </c>
      <c r="AV123" s="15">
        <f t="shared" si="32"/>
        <v>8.0053526999999889</v>
      </c>
      <c r="AW123" s="15">
        <f t="shared" si="33"/>
        <v>5.1271068947368352</v>
      </c>
      <c r="AX123" s="14">
        <f t="shared" si="34"/>
        <v>63.395537368420939</v>
      </c>
      <c r="AY123" s="14">
        <f t="shared" si="35"/>
        <v>0.6219102215842095</v>
      </c>
      <c r="AZ123" s="14">
        <f t="shared" si="36"/>
        <v>0.2073034071947365</v>
      </c>
      <c r="BA123" s="14">
        <f t="shared" si="30"/>
        <v>3.9802254181389406E-2</v>
      </c>
      <c r="BB123" s="27">
        <f t="shared" si="37"/>
        <v>21.71795335419128</v>
      </c>
      <c r="BC123" s="15">
        <f t="shared" si="38"/>
        <v>41.04429902297008</v>
      </c>
      <c r="BD123" s="26">
        <f t="shared" si="40"/>
        <v>0.52913446863928704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1"/>
        <v>5342.1052631578887</v>
      </c>
      <c r="AV124" s="15">
        <f t="shared" si="32"/>
        <v>8.2326026999999886</v>
      </c>
      <c r="AW124" s="15">
        <f t="shared" si="33"/>
        <v>5.2890805789473614</v>
      </c>
      <c r="AX124" s="14">
        <f t="shared" si="34"/>
        <v>65.707379473684085</v>
      </c>
      <c r="AY124" s="14">
        <f t="shared" si="35"/>
        <v>0.6445893926368409</v>
      </c>
      <c r="AZ124" s="14">
        <f t="shared" si="36"/>
        <v>0.21486313087894696</v>
      </c>
      <c r="BA124" s="14">
        <f t="shared" si="30"/>
        <v>4.1253721128757817E-2</v>
      </c>
      <c r="BB124" s="27">
        <f t="shared" si="37"/>
        <v>23.078373798697715</v>
      </c>
      <c r="BC124" s="15">
        <f t="shared" si="38"/>
        <v>43.542899054759552</v>
      </c>
      <c r="BD124" s="26">
        <f t="shared" si="40"/>
        <v>0.53001463613330735</v>
      </c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1"/>
        <v>5473.6842105263095</v>
      </c>
      <c r="AV125" s="15">
        <f t="shared" si="32"/>
        <v>8.4598526999999883</v>
      </c>
      <c r="AW125" s="15">
        <f t="shared" si="33"/>
        <v>5.4510542631578875</v>
      </c>
      <c r="AX125" s="14">
        <f t="shared" si="34"/>
        <v>68.019221578947253</v>
      </c>
      <c r="AY125" s="14">
        <f t="shared" si="35"/>
        <v>0.66726856368947252</v>
      </c>
      <c r="AZ125" s="14">
        <f t="shared" si="36"/>
        <v>0.2224228545631575</v>
      </c>
      <c r="BA125" s="14">
        <f t="shared" si="30"/>
        <v>4.2705188076126242E-2</v>
      </c>
      <c r="BB125" s="27">
        <f t="shared" si="37"/>
        <v>24.478793616553748</v>
      </c>
      <c r="BC125" s="15">
        <f t="shared" si="38"/>
        <v>46.115116126022698</v>
      </c>
      <c r="BD125" s="26">
        <f t="shared" si="40"/>
        <v>0.53081929902677616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3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1"/>
        <v>5605.2631578947303</v>
      </c>
      <c r="AV126" s="15">
        <f t="shared" si="32"/>
        <v>8.6871026999999881</v>
      </c>
      <c r="AW126" s="15">
        <f t="shared" si="33"/>
        <v>5.6130279473684137</v>
      </c>
      <c r="AX126" s="14">
        <f t="shared" si="34"/>
        <v>70.331063684210392</v>
      </c>
      <c r="AY126" s="14">
        <f t="shared" si="35"/>
        <v>0.68994773474210402</v>
      </c>
      <c r="AZ126" s="14">
        <f t="shared" si="36"/>
        <v>0.22998257824736801</v>
      </c>
      <c r="BA126" s="14">
        <f t="shared" si="30"/>
        <v>4.4156655023494661E-2</v>
      </c>
      <c r="BB126" s="27">
        <f t="shared" si="37"/>
        <v>25.919212807759358</v>
      </c>
      <c r="BC126" s="15">
        <f t="shared" si="38"/>
        <v>48.760950236759541</v>
      </c>
      <c r="BD126" s="26">
        <f t="shared" si="40"/>
        <v>0.53155676175111899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3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1"/>
        <v>5736.8421052631511</v>
      </c>
      <c r="AV127" s="15">
        <f t="shared" si="32"/>
        <v>8.9143526999999878</v>
      </c>
      <c r="AW127" s="15">
        <f t="shared" si="33"/>
        <v>5.7750016315789399</v>
      </c>
      <c r="AX127" s="14">
        <f t="shared" si="34"/>
        <v>72.642905789473559</v>
      </c>
      <c r="AY127" s="14">
        <f t="shared" si="35"/>
        <v>0.71262690579473564</v>
      </c>
      <c r="AZ127" s="14">
        <f t="shared" si="36"/>
        <v>0.23754230193157855</v>
      </c>
      <c r="BA127" s="14">
        <f t="shared" si="30"/>
        <v>4.5608121970863079E-2</v>
      </c>
      <c r="BB127" s="27">
        <f t="shared" si="37"/>
        <v>27.399631372314555</v>
      </c>
      <c r="BC127" s="15">
        <f t="shared" si="38"/>
        <v>51.480401386970058</v>
      </c>
      <c r="BD127" s="26">
        <f t="shared" si="40"/>
        <v>0.53223422184213076</v>
      </c>
      <c r="BE127" s="38"/>
      <c r="BF127" s="43" t="s">
        <v>66</v>
      </c>
      <c r="BG127" s="43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3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2"/>
        <v>9.1416026999999875</v>
      </c>
      <c r="AW128" s="15">
        <f t="shared" si="33"/>
        <v>5.936975315789466</v>
      </c>
      <c r="AX128" s="14">
        <f t="shared" si="34"/>
        <v>74.954747894736698</v>
      </c>
      <c r="AY128" s="14">
        <f t="shared" si="35"/>
        <v>0.73530607684736704</v>
      </c>
      <c r="AZ128" s="14">
        <f t="shared" si="36"/>
        <v>0.245102025615789</v>
      </c>
      <c r="BA128" s="14">
        <f t="shared" si="30"/>
        <v>4.705958891823149E-2</v>
      </c>
      <c r="BB128" s="27">
        <f t="shared" si="37"/>
        <v>28.92004931021933</v>
      </c>
      <c r="BC128" s="15">
        <f t="shared" si="38"/>
        <v>54.273469576654264</v>
      </c>
      <c r="BD128" s="26">
        <f t="shared" si="40"/>
        <v>0.53285794211798998</v>
      </c>
      <c r="BE128" s="38"/>
      <c r="BF128" s="43"/>
      <c r="BG128" s="43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3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3"/>
        <v>6.0989490000000011</v>
      </c>
      <c r="AX129" s="14">
        <f>0.01757*AU129 - 28.15341</f>
        <v>77.266589999999979</v>
      </c>
      <c r="AY129" s="14">
        <f t="shared" si="35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8"/>
        <v>57.140154805812308</v>
      </c>
      <c r="BD129" s="26">
        <f t="shared" si="40"/>
        <v>0.5334333924200938</v>
      </c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3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3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3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3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3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3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3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3">
      <c r="A140" t="s">
        <v>11</v>
      </c>
      <c r="B140" t="s">
        <v>8</v>
      </c>
      <c r="C140" t="s">
        <v>6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3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3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3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3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3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3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3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3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3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3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3">
      <c r="A152" s="2"/>
      <c r="B152" s="1"/>
      <c r="C152" s="1"/>
      <c r="E152" s="1"/>
      <c r="F152" s="1"/>
      <c r="G152" s="1"/>
      <c r="BE152" s="38"/>
      <c r="BF152" s="43" t="s">
        <v>67</v>
      </c>
      <c r="BG152" s="43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3">
      <c r="A153" s="2"/>
      <c r="B153" s="1"/>
      <c r="C153" s="1"/>
      <c r="E153" s="1"/>
      <c r="F153" s="1"/>
      <c r="G153" s="1"/>
      <c r="BE153" s="38"/>
      <c r="BF153" s="43"/>
      <c r="BG153" s="43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3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3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3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3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3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3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3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3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3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3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3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3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3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3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3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3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3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3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3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3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3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3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3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2023-01-14T21:07:06Z</dcterms:modified>
</cp:coreProperties>
</file>