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EC117DB7-F3E2-48E6-A886-3697641746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9" i="1"/>
  <c r="AX91" i="1"/>
  <c r="AV129" i="1"/>
  <c r="BC129" i="1" s="1"/>
  <c r="AV91" i="1"/>
  <c r="AY129" i="1"/>
  <c r="AZ129" i="1" s="1"/>
  <c r="BA129" i="1" s="1"/>
  <c r="BB129" i="1" s="1"/>
  <c r="AY91" i="1"/>
  <c r="AZ91" i="1" s="1"/>
  <c r="BA91" i="1" s="1"/>
  <c r="BB91" i="1" s="1"/>
  <c r="U101" i="1" a="1"/>
  <c r="U101" i="1" s="1"/>
  <c r="D125" i="1" a="1"/>
  <c r="D125" i="1" s="1"/>
  <c r="BR36" i="1"/>
  <c r="BS36" i="1" s="1"/>
  <c r="BU36" i="1" s="1"/>
  <c r="BR5" i="1"/>
  <c r="BS5" i="1" s="1"/>
  <c r="BQ36" i="1"/>
  <c r="BQ5" i="1"/>
  <c r="BP36" i="1"/>
  <c r="BW36" i="1" s="1"/>
  <c r="BP5" i="1"/>
  <c r="BO6" i="1"/>
  <c r="BQ6" i="1" s="1"/>
  <c r="BH36" i="1"/>
  <c r="BI36" i="1" s="1"/>
  <c r="BJ36" i="1" s="1"/>
  <c r="BK36" i="1" s="1"/>
  <c r="BM36" i="1" s="1"/>
  <c r="BH5" i="1"/>
  <c r="BI5" i="1" s="1"/>
  <c r="BJ5" i="1" s="1"/>
  <c r="BK5" i="1" s="1"/>
  <c r="BM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L36" i="1" s="1"/>
  <c r="BE5" i="1"/>
  <c r="BL5" i="1" s="1"/>
  <c r="AU45" i="1"/>
  <c r="AX45" i="1" s="1"/>
  <c r="BD6" i="1"/>
  <c r="BH6" i="1" s="1"/>
  <c r="BI6" i="1" s="1"/>
  <c r="BJ6" i="1" s="1"/>
  <c r="BK6" i="1" s="1"/>
  <c r="BC91" i="1" l="1"/>
  <c r="AX92" i="1"/>
  <c r="AY92" i="1" s="1"/>
  <c r="AZ92" i="1" s="1"/>
  <c r="BA92" i="1" s="1"/>
  <c r="BB92" i="1" s="1"/>
  <c r="BU5" i="1"/>
  <c r="BV5" i="1" s="1"/>
  <c r="BV36" i="1"/>
  <c r="BX36" i="1" s="1"/>
  <c r="BP6" i="1"/>
  <c r="BR6" i="1"/>
  <c r="BS6" i="1" s="1"/>
  <c r="AV92" i="1"/>
  <c r="BD91" i="1"/>
  <c r="BD129" i="1"/>
  <c r="BM6" i="1"/>
  <c r="BW5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AV93" i="1" l="1"/>
  <c r="AX93" i="1"/>
  <c r="BU6" i="1"/>
  <c r="BV6" i="1" s="1"/>
  <c r="BX5" i="1"/>
  <c r="BR7" i="1"/>
  <c r="BP7" i="1"/>
  <c r="BQ7" i="1"/>
  <c r="AY93" i="1"/>
  <c r="AZ93" i="1" s="1"/>
  <c r="BA93" i="1" s="1"/>
  <c r="BB93" i="1" s="1"/>
  <c r="BC92" i="1"/>
  <c r="BD92" i="1" s="1"/>
  <c r="BO8" i="1"/>
  <c r="BS7" i="1"/>
  <c r="BW6" i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AV94" i="1" l="1"/>
  <c r="AX94" i="1"/>
  <c r="BR8" i="1"/>
  <c r="BQ8" i="1"/>
  <c r="BP8" i="1"/>
  <c r="BX6" i="1"/>
  <c r="BU7" i="1"/>
  <c r="BV7" i="1" s="1"/>
  <c r="AY94" i="1"/>
  <c r="AZ94" i="1" s="1"/>
  <c r="BA94" i="1" s="1"/>
  <c r="BB94" i="1" s="1"/>
  <c r="BC94" i="1"/>
  <c r="BC93" i="1"/>
  <c r="BD93" i="1" s="1"/>
  <c r="BS8" i="1"/>
  <c r="BO9" i="1"/>
  <c r="BW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AV95" i="1" l="1"/>
  <c r="AX95" i="1"/>
  <c r="BR9" i="1"/>
  <c r="BQ9" i="1"/>
  <c r="BP9" i="1"/>
  <c r="BU8" i="1"/>
  <c r="BV8" i="1" s="1"/>
  <c r="BX7" i="1"/>
  <c r="AY95" i="1"/>
  <c r="AZ95" i="1" s="1"/>
  <c r="BA95" i="1" s="1"/>
  <c r="BB95" i="1" s="1"/>
  <c r="BD94" i="1"/>
  <c r="BW8" i="1"/>
  <c r="BS9" i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AV96" i="1" l="1"/>
  <c r="AX96" i="1"/>
  <c r="BQ10" i="1"/>
  <c r="BP10" i="1"/>
  <c r="BR10" i="1"/>
  <c r="BS10" i="1" s="1"/>
  <c r="BU9" i="1"/>
  <c r="BV9" i="1" s="1"/>
  <c r="BX9" i="1" s="1"/>
  <c r="BX8" i="1"/>
  <c r="BC95" i="1"/>
  <c r="BD95" i="1" s="1"/>
  <c r="AY96" i="1"/>
  <c r="AZ96" i="1" s="1"/>
  <c r="BA96" i="1" s="1"/>
  <c r="BB96" i="1" s="1"/>
  <c r="BG9" i="1"/>
  <c r="BL9" i="1"/>
  <c r="BM9" i="1" s="1"/>
  <c r="BO11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AV97" i="1" l="1"/>
  <c r="AX97" i="1"/>
  <c r="BU10" i="1"/>
  <c r="BV10" i="1" s="1"/>
  <c r="BQ11" i="1"/>
  <c r="BR11" i="1"/>
  <c r="BP11" i="1"/>
  <c r="AY97" i="1"/>
  <c r="AZ97" i="1" s="1"/>
  <c r="BA97" i="1" s="1"/>
  <c r="BB97" i="1" s="1"/>
  <c r="BC96" i="1"/>
  <c r="BD96" i="1" s="1"/>
  <c r="BW10" i="1"/>
  <c r="BS11" i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C97" i="1" l="1"/>
  <c r="AV98" i="1"/>
  <c r="AX98" i="1"/>
  <c r="BU11" i="1"/>
  <c r="BV11" i="1" s="1"/>
  <c r="BQ12" i="1"/>
  <c r="BP12" i="1"/>
  <c r="BR12" i="1"/>
  <c r="BS12" i="1" s="1"/>
  <c r="BX10" i="1"/>
  <c r="BD97" i="1"/>
  <c r="AY98" i="1"/>
  <c r="AZ98" i="1" s="1"/>
  <c r="BA98" i="1" s="1"/>
  <c r="BB98" i="1" s="1"/>
  <c r="BM12" i="1"/>
  <c r="BG11" i="1"/>
  <c r="BL11" i="1"/>
  <c r="BM11" i="1" s="1"/>
  <c r="BW11" i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AV99" i="1" l="1"/>
  <c r="AX99" i="1"/>
  <c r="BU12" i="1"/>
  <c r="BV12" i="1" s="1"/>
  <c r="BP13" i="1"/>
  <c r="BQ13" i="1"/>
  <c r="BR13" i="1"/>
  <c r="BX11" i="1"/>
  <c r="BC98" i="1"/>
  <c r="AY99" i="1"/>
  <c r="AZ99" i="1" s="1"/>
  <c r="BA99" i="1" s="1"/>
  <c r="BB99" i="1" s="1"/>
  <c r="BD98" i="1"/>
  <c r="BS13" i="1"/>
  <c r="BO14" i="1"/>
  <c r="BW12" i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AV100" i="1" l="1"/>
  <c r="AX100" i="1"/>
  <c r="BP14" i="1"/>
  <c r="BR14" i="1"/>
  <c r="BS14" i="1" s="1"/>
  <c r="BQ14" i="1"/>
  <c r="BU13" i="1"/>
  <c r="BV13" i="1" s="1"/>
  <c r="BX12" i="1"/>
  <c r="BC99" i="1"/>
  <c r="BD99" i="1" s="1"/>
  <c r="AY100" i="1"/>
  <c r="AZ100" i="1" s="1"/>
  <c r="BA100" i="1" s="1"/>
  <c r="BB100" i="1" s="1"/>
  <c r="BC100" i="1"/>
  <c r="BL13" i="1"/>
  <c r="BM13" i="1" s="1"/>
  <c r="BW13" i="1"/>
  <c r="BO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AV101" i="1" l="1"/>
  <c r="AX101" i="1"/>
  <c r="BX13" i="1"/>
  <c r="BU14" i="1"/>
  <c r="BV14" i="1" s="1"/>
  <c r="BP15" i="1"/>
  <c r="BQ15" i="1"/>
  <c r="BR15" i="1"/>
  <c r="BS15" i="1" s="1"/>
  <c r="AY101" i="1"/>
  <c r="AZ101" i="1" s="1"/>
  <c r="BA101" i="1" s="1"/>
  <c r="BB101" i="1" s="1"/>
  <c r="BC101" i="1"/>
  <c r="BD100" i="1"/>
  <c r="BL14" i="1"/>
  <c r="BM14" i="1" s="1"/>
  <c r="BW14" i="1"/>
  <c r="BO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AV102" i="1" l="1"/>
  <c r="AX102" i="1"/>
  <c r="BU15" i="1"/>
  <c r="BV15" i="1" s="1"/>
  <c r="BX14" i="1"/>
  <c r="BP16" i="1"/>
  <c r="BR16" i="1"/>
  <c r="BS16" i="1" s="1"/>
  <c r="BQ16" i="1"/>
  <c r="BD101" i="1"/>
  <c r="AY102" i="1"/>
  <c r="AZ102" i="1" s="1"/>
  <c r="BA102" i="1" s="1"/>
  <c r="BB102" i="1" s="1"/>
  <c r="BL15" i="1"/>
  <c r="BM15" i="1" s="1"/>
  <c r="BO17" i="1"/>
  <c r="BW15" i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AV103" i="1" l="1"/>
  <c r="AX103" i="1"/>
  <c r="BU16" i="1"/>
  <c r="BV16" i="1" s="1"/>
  <c r="BP17" i="1"/>
  <c r="BR17" i="1"/>
  <c r="BS17" i="1" s="1"/>
  <c r="BQ17" i="1"/>
  <c r="BX15" i="1"/>
  <c r="AY103" i="1"/>
  <c r="AZ103" i="1" s="1"/>
  <c r="BA103" i="1" s="1"/>
  <c r="BB103" i="1" s="1"/>
  <c r="BC103" i="1"/>
  <c r="BC102" i="1"/>
  <c r="BD102" i="1" s="1"/>
  <c r="BW16" i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AV104" i="1" l="1"/>
  <c r="AX104" i="1"/>
  <c r="BX16" i="1"/>
  <c r="BU17" i="1"/>
  <c r="BV17" i="1" s="1"/>
  <c r="BX17" i="1" s="1"/>
  <c r="BR18" i="1"/>
  <c r="BS18" i="1" s="1"/>
  <c r="BP18" i="1"/>
  <c r="BQ18" i="1"/>
  <c r="AY104" i="1"/>
  <c r="AZ104" i="1" s="1"/>
  <c r="BA104" i="1" s="1"/>
  <c r="BB104" i="1" s="1"/>
  <c r="BC104" i="1"/>
  <c r="BD103" i="1"/>
  <c r="BO19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AV105" i="1" l="1"/>
  <c r="AX105" i="1"/>
  <c r="BU18" i="1"/>
  <c r="BV18" i="1" s="1"/>
  <c r="BR19" i="1"/>
  <c r="BS19" i="1" s="1"/>
  <c r="BP19" i="1"/>
  <c r="BQ19" i="1"/>
  <c r="AY105" i="1"/>
  <c r="AZ105" i="1" s="1"/>
  <c r="BA105" i="1" s="1"/>
  <c r="BB105" i="1" s="1"/>
  <c r="BD104" i="1"/>
  <c r="BG18" i="1"/>
  <c r="BL18" i="1"/>
  <c r="BM18" i="1" s="1"/>
  <c r="BC57" i="1"/>
  <c r="BD57" i="1" s="1"/>
  <c r="BW18" i="1"/>
  <c r="BO20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AV106" i="1" l="1"/>
  <c r="AX106" i="1"/>
  <c r="BU19" i="1"/>
  <c r="BV19" i="1" s="1"/>
  <c r="BX18" i="1"/>
  <c r="BR20" i="1"/>
  <c r="BS20" i="1" s="1"/>
  <c r="BP20" i="1"/>
  <c r="BQ20" i="1"/>
  <c r="AY106" i="1"/>
  <c r="AZ106" i="1" s="1"/>
  <c r="BA106" i="1" s="1"/>
  <c r="BB106" i="1" s="1"/>
  <c r="BC106" i="1"/>
  <c r="BC105" i="1"/>
  <c r="BD105" i="1" s="1"/>
  <c r="BW19" i="1"/>
  <c r="BO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AV107" i="1" l="1"/>
  <c r="AX107" i="1"/>
  <c r="BU20" i="1"/>
  <c r="BV20" i="1" s="1"/>
  <c r="BX19" i="1"/>
  <c r="BR21" i="1"/>
  <c r="BS21" i="1" s="1"/>
  <c r="BP21" i="1"/>
  <c r="BQ21" i="1"/>
  <c r="AY107" i="1"/>
  <c r="AZ107" i="1" s="1"/>
  <c r="BA107" i="1" s="1"/>
  <c r="BB107" i="1" s="1"/>
  <c r="BC107" i="1"/>
  <c r="BD106" i="1"/>
  <c r="BL20" i="1"/>
  <c r="BM20" i="1" s="1"/>
  <c r="BW20" i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AV108" i="1" l="1"/>
  <c r="AX108" i="1"/>
  <c r="BU21" i="1"/>
  <c r="BV21" i="1" s="1"/>
  <c r="BX20" i="1"/>
  <c r="BQ22" i="1"/>
  <c r="BR22" i="1"/>
  <c r="BS22" i="1" s="1"/>
  <c r="BP22" i="1"/>
  <c r="BD107" i="1"/>
  <c r="AY108" i="1"/>
  <c r="AZ108" i="1" s="1"/>
  <c r="BA108" i="1" s="1"/>
  <c r="BB108" i="1" s="1"/>
  <c r="BW21" i="1"/>
  <c r="BO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AV109" i="1" l="1"/>
  <c r="AX109" i="1"/>
  <c r="AY109" i="1" s="1"/>
  <c r="AZ109" i="1" s="1"/>
  <c r="BA109" i="1" s="1"/>
  <c r="BB109" i="1" s="1"/>
  <c r="BX21" i="1"/>
  <c r="BQ23" i="1"/>
  <c r="BR23" i="1"/>
  <c r="BS23" i="1" s="1"/>
  <c r="BP23" i="1"/>
  <c r="BU22" i="1"/>
  <c r="BV22" i="1" s="1"/>
  <c r="BC108" i="1"/>
  <c r="BD108" i="1" s="1"/>
  <c r="BG22" i="1"/>
  <c r="BL22" i="1"/>
  <c r="BM22" i="1" s="1"/>
  <c r="BO24" i="1"/>
  <c r="BW22" i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AV110" i="1" l="1"/>
  <c r="AX110" i="1"/>
  <c r="BU23" i="1"/>
  <c r="BV23" i="1" s="1"/>
  <c r="BX22" i="1"/>
  <c r="BQ24" i="1"/>
  <c r="BR24" i="1"/>
  <c r="BS24" i="1" s="1"/>
  <c r="BP24" i="1"/>
  <c r="AY110" i="1"/>
  <c r="AZ110" i="1" s="1"/>
  <c r="BA110" i="1" s="1"/>
  <c r="BB110" i="1" s="1"/>
  <c r="BC109" i="1"/>
  <c r="BD109" i="1"/>
  <c r="BO25" i="1"/>
  <c r="BW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AV111" i="1" l="1"/>
  <c r="AX111" i="1"/>
  <c r="BQ25" i="1"/>
  <c r="BR25" i="1"/>
  <c r="BP25" i="1"/>
  <c r="BU24" i="1"/>
  <c r="BV24" i="1" s="1"/>
  <c r="BX23" i="1"/>
  <c r="AY111" i="1"/>
  <c r="AZ111" i="1" s="1"/>
  <c r="BA111" i="1" s="1"/>
  <c r="BB111" i="1" s="1"/>
  <c r="BC110" i="1"/>
  <c r="BD110" i="1" s="1"/>
  <c r="BS25" i="1"/>
  <c r="BO26" i="1"/>
  <c r="BW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AV112" i="1" l="1"/>
  <c r="AX112" i="1"/>
  <c r="BU25" i="1"/>
  <c r="BV25" i="1" s="1"/>
  <c r="BP26" i="1"/>
  <c r="BQ26" i="1"/>
  <c r="BR26" i="1"/>
  <c r="BS26" i="1" s="1"/>
  <c r="BX24" i="1"/>
  <c r="AY112" i="1"/>
  <c r="AZ112" i="1" s="1"/>
  <c r="BA112" i="1" s="1"/>
  <c r="BB112" i="1" s="1"/>
  <c r="BC112" i="1"/>
  <c r="BC111" i="1"/>
  <c r="BD111" i="1" s="1"/>
  <c r="BL25" i="1"/>
  <c r="BM25" i="1" s="1"/>
  <c r="BO27" i="1"/>
  <c r="BW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L26" i="1" l="1"/>
  <c r="BM26" i="1" s="1"/>
  <c r="AV113" i="1"/>
  <c r="AX113" i="1"/>
  <c r="BU26" i="1"/>
  <c r="BV26" i="1" s="1"/>
  <c r="BP27" i="1"/>
  <c r="BQ27" i="1"/>
  <c r="BR27" i="1"/>
  <c r="BS27" i="1" s="1"/>
  <c r="BX25" i="1"/>
  <c r="BD112" i="1"/>
  <c r="AY113" i="1"/>
  <c r="AZ113" i="1" s="1"/>
  <c r="BA113" i="1" s="1"/>
  <c r="BB113" i="1" s="1"/>
  <c r="BW26" i="1"/>
  <c r="BO28" i="1"/>
  <c r="BC65" i="1"/>
  <c r="BD65" i="1" s="1"/>
  <c r="AX66" i="1"/>
  <c r="AV66" i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AV114" i="1" l="1"/>
  <c r="AX114" i="1"/>
  <c r="BR28" i="1"/>
  <c r="BS28" i="1" s="1"/>
  <c r="BP28" i="1"/>
  <c r="BQ28" i="1"/>
  <c r="BU27" i="1"/>
  <c r="BV27" i="1" s="1"/>
  <c r="BX26" i="1"/>
  <c r="BC66" i="1"/>
  <c r="BD66" i="1" s="1"/>
  <c r="BC113" i="1"/>
  <c r="BD113" i="1"/>
  <c r="AY114" i="1"/>
  <c r="AZ114" i="1" s="1"/>
  <c r="BA114" i="1" s="1"/>
  <c r="BB114" i="1" s="1"/>
  <c r="BO29" i="1"/>
  <c r="BW27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AV115" i="1" l="1"/>
  <c r="AX115" i="1"/>
  <c r="BU28" i="1"/>
  <c r="BV28" i="1" s="1"/>
  <c r="BX27" i="1"/>
  <c r="BR29" i="1"/>
  <c r="BS29" i="1" s="1"/>
  <c r="BP29" i="1"/>
  <c r="BQ29" i="1"/>
  <c r="BC114" i="1"/>
  <c r="BD114" i="1" s="1"/>
  <c r="AY115" i="1"/>
  <c r="AZ115" i="1" s="1"/>
  <c r="BA115" i="1" s="1"/>
  <c r="BB115" i="1" s="1"/>
  <c r="BC115" i="1"/>
  <c r="BW28" i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AV116" i="1" l="1"/>
  <c r="AX116" i="1"/>
  <c r="BU29" i="1"/>
  <c r="BV29" i="1" s="1"/>
  <c r="BX29" i="1" s="1"/>
  <c r="BX28" i="1"/>
  <c r="BR30" i="1"/>
  <c r="BQ30" i="1"/>
  <c r="BP30" i="1"/>
  <c r="BD115" i="1"/>
  <c r="AY116" i="1"/>
  <c r="AZ116" i="1" s="1"/>
  <c r="BA116" i="1" s="1"/>
  <c r="BB116" i="1" s="1"/>
  <c r="BO31" i="1"/>
  <c r="BS30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AV117" i="1" l="1"/>
  <c r="AX117" i="1"/>
  <c r="AY117" i="1" s="1"/>
  <c r="AZ117" i="1" s="1"/>
  <c r="BA117" i="1" s="1"/>
  <c r="BB117" i="1" s="1"/>
  <c r="BU30" i="1"/>
  <c r="BV30" i="1" s="1"/>
  <c r="BR31" i="1"/>
  <c r="BS31" i="1" s="1"/>
  <c r="BP31" i="1"/>
  <c r="BQ31" i="1"/>
  <c r="BC116" i="1"/>
  <c r="BD116" i="1"/>
  <c r="BL30" i="1"/>
  <c r="BM30" i="1" s="1"/>
  <c r="BW30" i="1"/>
  <c r="BO32" i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AV118" i="1" l="1"/>
  <c r="AX118" i="1"/>
  <c r="BU31" i="1"/>
  <c r="BV31" i="1" s="1"/>
  <c r="BR32" i="1"/>
  <c r="BS32" i="1" s="1"/>
  <c r="BQ32" i="1"/>
  <c r="BP32" i="1"/>
  <c r="BX30" i="1"/>
  <c r="AY118" i="1"/>
  <c r="AZ118" i="1" s="1"/>
  <c r="BA118" i="1" s="1"/>
  <c r="BB118" i="1" s="1"/>
  <c r="BC118" i="1"/>
  <c r="BC117" i="1"/>
  <c r="BD117" i="1" s="1"/>
  <c r="BL31" i="1"/>
  <c r="BM31" i="1" s="1"/>
  <c r="BW31" i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AV119" i="1" l="1"/>
  <c r="AX119" i="1"/>
  <c r="BU32" i="1"/>
  <c r="BV32" i="1" s="1"/>
  <c r="BX32" i="1" s="1"/>
  <c r="BX31" i="1"/>
  <c r="BQ33" i="1"/>
  <c r="BR33" i="1"/>
  <c r="BS33" i="1" s="1"/>
  <c r="BP33" i="1"/>
  <c r="AY119" i="1"/>
  <c r="AZ119" i="1" s="1"/>
  <c r="BA119" i="1" s="1"/>
  <c r="BB119" i="1" s="1"/>
  <c r="BC119" i="1"/>
  <c r="BD118" i="1"/>
  <c r="BL32" i="1"/>
  <c r="BM32" i="1" s="1"/>
  <c r="BW32" i="1"/>
  <c r="BO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AV120" i="1" l="1"/>
  <c r="AX120" i="1"/>
  <c r="BU33" i="1"/>
  <c r="BV33" i="1" s="1"/>
  <c r="BX33" i="1" s="1"/>
  <c r="BQ34" i="1"/>
  <c r="BR34" i="1"/>
  <c r="BS34" i="1" s="1"/>
  <c r="BP34" i="1"/>
  <c r="BD119" i="1"/>
  <c r="AY120" i="1"/>
  <c r="AZ120" i="1" s="1"/>
  <c r="BA120" i="1" s="1"/>
  <c r="BB120" i="1" s="1"/>
  <c r="BG33" i="1"/>
  <c r="BL33" i="1"/>
  <c r="BM33" i="1" s="1"/>
  <c r="BO35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AV121" i="1" l="1"/>
  <c r="AX121" i="1"/>
  <c r="BU34" i="1"/>
  <c r="BV34" i="1" s="1"/>
  <c r="BQ35" i="1"/>
  <c r="BR35" i="1"/>
  <c r="BP35" i="1"/>
  <c r="AY121" i="1"/>
  <c r="AZ121" i="1" s="1"/>
  <c r="BA121" i="1" s="1"/>
  <c r="BB121" i="1" s="1"/>
  <c r="BC121" i="1"/>
  <c r="BC120" i="1"/>
  <c r="BD120" i="1" s="1"/>
  <c r="BW34" i="1"/>
  <c r="BS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AV122" i="1" l="1"/>
  <c r="AX122" i="1"/>
  <c r="BU35" i="1"/>
  <c r="BV35" i="1" s="1"/>
  <c r="BX34" i="1"/>
  <c r="AY122" i="1"/>
  <c r="AZ122" i="1" s="1"/>
  <c r="BA122" i="1" s="1"/>
  <c r="BB122" i="1" s="1"/>
  <c r="BC122" i="1"/>
  <c r="BD121" i="1"/>
  <c r="BW35" i="1"/>
  <c r="BG35" i="1"/>
  <c r="AV75" i="1"/>
  <c r="AX75" i="1"/>
  <c r="AY75" i="1" s="1"/>
  <c r="AZ75" i="1" s="1"/>
  <c r="BA75" i="1" s="1"/>
  <c r="BB75" i="1" s="1"/>
  <c r="AW75" i="1"/>
  <c r="BD74" i="1"/>
  <c r="AU76" i="1"/>
  <c r="AV123" i="1" l="1"/>
  <c r="AX123" i="1"/>
  <c r="BX35" i="1"/>
  <c r="AY123" i="1"/>
  <c r="AZ123" i="1" s="1"/>
  <c r="BA123" i="1" s="1"/>
  <c r="BB123" i="1" s="1"/>
  <c r="BD122" i="1"/>
  <c r="BC75" i="1"/>
  <c r="BD75" i="1" s="1"/>
  <c r="AX76" i="1"/>
  <c r="AY76" i="1" s="1"/>
  <c r="AZ76" i="1" s="1"/>
  <c r="BA76" i="1" s="1"/>
  <c r="BB76" i="1" s="1"/>
  <c r="AV76" i="1"/>
  <c r="AW76" i="1"/>
  <c r="AU77" i="1"/>
  <c r="AV124" i="1" l="1"/>
  <c r="AX124" i="1"/>
  <c r="AY124" i="1" s="1"/>
  <c r="AZ124" i="1" s="1"/>
  <c r="BA124" i="1" s="1"/>
  <c r="BB124" i="1" s="1"/>
  <c r="BC124" i="1"/>
  <c r="BC123" i="1"/>
  <c r="BD123" i="1" s="1"/>
  <c r="BC76" i="1"/>
  <c r="BD76" i="1" s="1"/>
  <c r="AX77" i="1"/>
  <c r="AV77" i="1"/>
  <c r="AW77" i="1"/>
  <c r="BC77" i="1" s="1"/>
  <c r="AU78" i="1"/>
  <c r="AY77" i="1"/>
  <c r="AZ77" i="1" s="1"/>
  <c r="BA77" i="1" s="1"/>
  <c r="BB77" i="1" s="1"/>
  <c r="AV125" i="1" l="1"/>
  <c r="AX125" i="1"/>
  <c r="BD77" i="1"/>
  <c r="BD124" i="1"/>
  <c r="AY125" i="1"/>
  <c r="AZ125" i="1" s="1"/>
  <c r="BA125" i="1" s="1"/>
  <c r="BB125" i="1" s="1"/>
  <c r="AX78" i="1"/>
  <c r="AY78" i="1" s="1"/>
  <c r="AZ78" i="1" s="1"/>
  <c r="BA78" i="1" s="1"/>
  <c r="BB78" i="1" s="1"/>
  <c r="AV78" i="1"/>
  <c r="AW78" i="1"/>
  <c r="AU79" i="1"/>
  <c r="AV126" i="1" l="1"/>
  <c r="AX126" i="1"/>
  <c r="BC125" i="1"/>
  <c r="BD125" i="1" s="1"/>
  <c r="AY126" i="1"/>
  <c r="AZ126" i="1" s="1"/>
  <c r="BA126" i="1" s="1"/>
  <c r="BB126" i="1" s="1"/>
  <c r="BC78" i="1"/>
  <c r="BD78" i="1" s="1"/>
  <c r="AW79" i="1"/>
  <c r="AX79" i="1"/>
  <c r="AY79" i="1" s="1"/>
  <c r="AZ79" i="1" s="1"/>
  <c r="BA79" i="1" s="1"/>
  <c r="BB79" i="1" s="1"/>
  <c r="AV79" i="1"/>
  <c r="AU80" i="1"/>
  <c r="AV127" i="1" l="1"/>
  <c r="AX127" i="1"/>
  <c r="BC126" i="1"/>
  <c r="BD126" i="1"/>
  <c r="AY127" i="1"/>
  <c r="AZ127" i="1" s="1"/>
  <c r="BA127" i="1" s="1"/>
  <c r="BB127" i="1" s="1"/>
  <c r="AV80" i="1"/>
  <c r="AW80" i="1"/>
  <c r="AX80" i="1"/>
  <c r="AY80" i="1" s="1"/>
  <c r="AZ80" i="1" s="1"/>
  <c r="BA80" i="1" s="1"/>
  <c r="BB80" i="1" s="1"/>
  <c r="BC79" i="1"/>
  <c r="BD79" i="1" s="1"/>
  <c r="AU81" i="1"/>
  <c r="BC127" i="1" l="1"/>
  <c r="BD127" i="1" s="1"/>
  <c r="AV81" i="1"/>
  <c r="AW81" i="1"/>
  <c r="AX81" i="1"/>
  <c r="AY81" i="1" s="1"/>
  <c r="AZ81" i="1" s="1"/>
  <c r="BA81" i="1" s="1"/>
  <c r="BB81" i="1" s="1"/>
  <c r="BC80" i="1"/>
  <c r="BD80" i="1" s="1"/>
  <c r="BC81" i="1" l="1"/>
  <c r="BD81" i="1" s="1"/>
  <c r="AX128" i="1"/>
  <c r="AY128" i="1" s="1"/>
  <c r="AZ128" i="1" s="1"/>
  <c r="BA128" i="1" s="1"/>
  <c r="BB128" i="1" s="1"/>
  <c r="AV128" i="1"/>
  <c r="BC128" i="1" l="1"/>
  <c r="BD1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<sst xmlns="http://schemas.openxmlformats.org/spreadsheetml/2006/main" count="232" uniqueCount="68">
  <si>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</si>
  <si>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</si>
  <si>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</si>
  <si>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</si>
  <si>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</si>
  <si>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</si>
  <si>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</si>
  <si>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</si>
  <si>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</si>
  <si>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</si>
  <si>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</si>
  <si>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</si>
  <si>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</si>
  <si>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</si>
  <si>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</si>
  <si>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</si>
  <si>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</si>
  <si>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</si>
  <si>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</si>
  <si>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</si>
  <si>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</si>
  <si>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</si>
  <si>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</si>
  <si>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</si>
  <si>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</si>
  <si>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</si>
  <si>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</si>
  <si>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</si>
  <si>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</si>
  <si>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</si>
  <si>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</si>
  <si>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</si>
  <si>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</si>
  <si>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</si>
  <si>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</si>
  <si>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</si>
  <si>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</si>
  <si>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</si>
  <si>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</si>
  <si>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</si>
  <si>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</si>
  <si>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</si>
  <si>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</si>
  <si>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</si>
  <si>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</si>
  <si>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</si>
  <si>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</si>
  <si>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</si>
  <si>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</si>
  <si>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</si>
  <si>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</si>
  <si>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</si>
  <si>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</si>
  <si>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</si>
  <si>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</si>
  <si>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</si>
  <si>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</si>
  <si>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</si>
  <si>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</si>
  <si>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</si>
  <si>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Fop = Fstang/2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</si>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</sst>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0.000</c:formatCode>
                <c:ptCount val="39"/>
                <c:pt idx="0">
                  <c:v>-6.6446881344000008E-3</c:v>
                </c:pt>
                <c:pt idx="1">
                  <c:v>-5.1932211870315808E-3</c:v>
                </c:pt>
                <c:pt idx="2">
                  <c:v>-3.7417542396631599E-3</c:v>
                </c:pt>
                <c:pt idx="3">
                  <c:v>-2.2902872922947394E-3</c:v>
                </c:pt>
                <c:pt idx="4">
                  <c:v>-8.3882034492631895E-4</c:v>
                </c:pt>
                <c:pt idx="5">
                  <c:v>6.1264660244210369E-4</c:v>
                </c:pt>
                <c:pt idx="6">
                  <c:v>2.0641135498105242E-3</c:v>
                </c:pt>
                <c:pt idx="7">
                  <c:v>3.5155804971789442E-3</c:v>
                </c:pt>
                <c:pt idx="8">
                  <c:v>4.9670474445473681E-3</c:v>
                </c:pt>
                <c:pt idx="9">
                  <c:v>6.4185143919157856E-3</c:v>
                </c:pt>
                <c:pt idx="10">
                  <c:v>7.869981339284203E-3</c:v>
                </c:pt>
                <c:pt idx="11">
                  <c:v>9.3214482866526213E-3</c:v>
                </c:pt>
                <c:pt idx="12">
                  <c:v>1.077291523402104E-2</c:v>
                </c:pt>
                <c:pt idx="13">
                  <c:v>1.2224382181389458E-2</c:v>
                </c:pt>
                <c:pt idx="14">
                  <c:v>1.3675849128757874E-2</c:v>
                </c:pt>
                <c:pt idx="15">
                  <c:v>1.5127316076126295E-2</c:v>
                </c:pt>
                <c:pt idx="16">
                  <c:v>1.6578783023494716E-2</c:v>
                </c:pt>
                <c:pt idx="17">
                  <c:v>1.8030249970863128E-2</c:v>
                </c:pt>
                <c:pt idx="18">
                  <c:v>1.9481716918231549E-2</c:v>
                </c:pt>
                <c:pt idx="19">
                  <c:v>2.0933183865599968E-2</c:v>
                </c:pt>
                <c:pt idx="20">
                  <c:v>2.2384650812968386E-2</c:v>
                </c:pt>
                <c:pt idx="21">
                  <c:v>2.3836117760336804E-2</c:v>
                </c:pt>
                <c:pt idx="22">
                  <c:v>2.5287584707705226E-2</c:v>
                </c:pt>
                <c:pt idx="23">
                  <c:v>2.6739051655073637E-2</c:v>
                </c:pt>
                <c:pt idx="24">
                  <c:v>2.8190518602442056E-2</c:v>
                </c:pt>
                <c:pt idx="25">
                  <c:v>2.9641985549810478E-2</c:v>
                </c:pt>
                <c:pt idx="26">
                  <c:v>3.1093452497178896E-2</c:v>
                </c:pt>
                <c:pt idx="27">
                  <c:v>3.2544919444547321E-2</c:v>
                </c:pt>
                <c:pt idx="28">
                  <c:v>3.3996386391915726E-2</c:v>
                </c:pt>
                <c:pt idx="29">
                  <c:v>3.5447853339284151E-2</c:v>
                </c:pt>
                <c:pt idx="30">
                  <c:v>3.6899320286652569E-2</c:v>
                </c:pt>
                <c:pt idx="31">
                  <c:v>3.8350787234020987E-2</c:v>
                </c:pt>
                <c:pt idx="32">
                  <c:v>3.9802254181389406E-2</c:v>
                </c:pt>
                <c:pt idx="33">
                  <c:v>4.1253721128757817E-2</c:v>
                </c:pt>
                <c:pt idx="34">
                  <c:v>4.2705188076126242E-2</c:v>
                </c:pt>
                <c:pt idx="35">
                  <c:v>4.4156655023494661E-2</c:v>
                </c:pt>
                <c:pt idx="36">
                  <c:v>4.5608121970863079E-2</c:v>
                </c:pt>
                <c:pt idx="37">
                  <c:v>4.705958891823149E-2</c:v>
                </c:pt>
                <c:pt idx="38">
                  <c:v>4.8511055865599992E-2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</c:formatCode>
                <c:ptCount val="39"/>
                <c:pt idx="0">
                  <c:v>-0.69583174143436799</c:v>
                </c:pt>
                <c:pt idx="1">
                  <c:v>-0.61539124411462431</c:v>
                </c:pt>
                <c:pt idx="2">
                  <c:v>-0.49495137344529611</c:v>
                </c:pt>
                <c:pt idx="3">
                  <c:v>-0.33451212942638342</c:v>
                </c:pt>
                <c:pt idx="4">
                  <c:v>-0.13407351205788628</c:v>
                </c:pt>
                <c:pt idx="5">
                  <c:v>0.1063644786601957</c:v>
                </c:pt>
                <c:pt idx="6">
                  <c:v>0.38680184272786178</c:v>
                </c:pt>
                <c:pt idx="7">
                  <c:v>0.70723858014511232</c:v>
                </c:pt>
                <c:pt idx="8">
                  <c:v>1.0676746909119479</c:v>
                </c:pt>
                <c:pt idx="9">
                  <c:v>1.4681101750283667</c:v>
                </c:pt>
                <c:pt idx="10">
                  <c:v>1.90854503249437</c:v>
                </c:pt>
                <c:pt idx="11">
                  <c:v>2.3889792633099574</c:v>
                </c:pt>
                <c:pt idx="12">
                  <c:v>2.9094128674751292</c:v>
                </c:pt>
                <c:pt idx="13">
                  <c:v>3.4698458449898855</c:v>
                </c:pt>
                <c:pt idx="14">
                  <c:v>4.0702781958542253</c:v>
                </c:pt>
                <c:pt idx="15">
                  <c:v>4.710709920068151</c:v>
                </c:pt>
                <c:pt idx="16">
                  <c:v>5.3911410176316608</c:v>
                </c:pt>
                <c:pt idx="17">
                  <c:v>6.1115714885447527</c:v>
                </c:pt>
                <c:pt idx="18">
                  <c:v>6.8720013328074314</c:v>
                </c:pt>
                <c:pt idx="19">
                  <c:v>7.6724305504196941</c:v>
                </c:pt>
                <c:pt idx="20">
                  <c:v>8.51285914138154</c:v>
                </c:pt>
                <c:pt idx="21">
                  <c:v>9.3932871056929699</c:v>
                </c:pt>
                <c:pt idx="22">
                  <c:v>10.313714443353987</c:v>
                </c:pt>
                <c:pt idx="23">
                  <c:v>11.274141154364585</c:v>
                </c:pt>
                <c:pt idx="24">
                  <c:v>12.274567238724769</c:v>
                </c:pt>
                <c:pt idx="25">
                  <c:v>13.314992696434539</c:v>
                </c:pt>
                <c:pt idx="26">
                  <c:v>14.39541752749389</c:v>
                </c:pt>
                <c:pt idx="27">
                  <c:v>15.51584173190283</c:v>
                </c:pt>
                <c:pt idx="28">
                  <c:v>16.676265309661343</c:v>
                </c:pt>
                <c:pt idx="29">
                  <c:v>17.876688260769455</c:v>
                </c:pt>
                <c:pt idx="30">
                  <c:v>19.117110585227145</c:v>
                </c:pt>
                <c:pt idx="31">
                  <c:v>20.397532283034419</c:v>
                </c:pt>
                <c:pt idx="32">
                  <c:v>21.71795335419128</c:v>
                </c:pt>
                <c:pt idx="33">
                  <c:v>23.078373798697715</c:v>
                </c:pt>
                <c:pt idx="34">
                  <c:v>24.478793616553748</c:v>
                </c:pt>
                <c:pt idx="35">
                  <c:v>25.919212807759358</c:v>
                </c:pt>
                <c:pt idx="36">
                  <c:v>27.399631372314555</c:v>
                </c:pt>
                <c:pt idx="37">
                  <c:v>28.92004931021933</c:v>
                </c:pt>
                <c:pt idx="38">
                  <c:v>30.480466621473788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'Ark1'!$BC$91:$BC$129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'Ark1'!$BD$96:$BD$129</c:f>
              <c:numCache>
                <c:formatCode>0.0000</c:formatCode>
                <c:ptCount val="34"/>
                <c:pt idx="0">
                  <c:v>7.5471176339961366E-2</c:v>
                </c:pt>
                <c:pt idx="1">
                  <c:v>0.20143001736336874</c:v>
                </c:pt>
                <c:pt idx="2">
                  <c:v>0.28234924921239496</c:v>
                </c:pt>
                <c:pt idx="3">
                  <c:v>0.33755019947410558</c:v>
                </c:pt>
                <c:pt idx="4">
                  <c:v>0.37694097970868107</c:v>
                </c:pt>
                <c:pt idx="5">
                  <c:v>0.40605532784541704</c:v>
                </c:pt>
                <c:pt idx="6">
                  <c:v>0.42819122847826208</c:v>
                </c:pt>
                <c:pt idx="7">
                  <c:v>0.44541760530685937</c:v>
                </c:pt>
                <c:pt idx="8">
                  <c:v>0.45908751604756265</c:v>
                </c:pt>
                <c:pt idx="9">
                  <c:v>0.47011693925507492</c:v>
                </c:pt>
                <c:pt idx="10">
                  <c:v>0.47914430902937977</c:v>
                </c:pt>
                <c:pt idx="11">
                  <c:v>0.48662586325619073</c:v>
                </c:pt>
                <c:pt idx="12">
                  <c:v>0.49289477265611836</c:v>
                </c:pt>
                <c:pt idx="13">
                  <c:v>0.49819899297278142</c:v>
                </c:pt>
                <c:pt idx="14">
                  <c:v>0.50272617650709839</c:v>
                </c:pt>
                <c:pt idx="15">
                  <c:v>0.50662047096012808</c:v>
                </c:pt>
                <c:pt idx="16">
                  <c:v>0.50999409469717194</c:v>
                </c:pt>
                <c:pt idx="17">
                  <c:v>0.5129354679525473</c:v>
                </c:pt>
                <c:pt idx="18">
                  <c:v>0.51551502456998022</c:v>
                </c:pt>
                <c:pt idx="19">
                  <c:v>0.51778943153010959</c:v>
                </c:pt>
                <c:pt idx="20">
                  <c:v>0.51980469642329252</c:v>
                </c:pt>
                <c:pt idx="21">
                  <c:v>0.5215984859053665</c:v>
                </c:pt>
                <c:pt idx="22">
                  <c:v>0.52320187622378578</c:v>
                </c:pt>
                <c:pt idx="23">
                  <c:v>0.52464068951802367</c:v>
                </c:pt>
                <c:pt idx="24">
                  <c:v>0.52593652430247328</c:v>
                </c:pt>
                <c:pt idx="25">
                  <c:v>0.52710755761524264</c:v>
                </c:pt>
                <c:pt idx="26">
                  <c:v>0.52816917489796456</c:v>
                </c:pt>
                <c:pt idx="27">
                  <c:v>0.52913446863928704</c:v>
                </c:pt>
                <c:pt idx="28">
                  <c:v>0.53001463613330735</c:v>
                </c:pt>
                <c:pt idx="29">
                  <c:v>0.53081929902677616</c:v>
                </c:pt>
                <c:pt idx="30">
                  <c:v>0.53155676175111899</c:v>
                </c:pt>
                <c:pt idx="31">
                  <c:v>0.53223422184213076</c:v>
                </c:pt>
                <c:pt idx="32">
                  <c:v>0.53285794211798998</c:v>
                </c:pt>
                <c:pt idx="33">
                  <c:v>0.5334333924200938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'Ark1'!$BO$5:$BO$36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'Ark1'!$BW$5:$BW$36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Z176"/>
  <sheetViews>
    <sheetView tabSelected="1" zoomScale="25" zoomScaleNormal="25" workbookViewId="0">
      <selection activeCell="BO100" sqref="BO100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78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45</v>
      </c>
      <c r="V2" s="5"/>
      <c r="W2" s="5"/>
      <c r="X2" s="5"/>
      <c r="Y2" s="5"/>
      <c r="Z2" s="5"/>
      <c r="AA2" s="5"/>
      <c r="AB2" s="5"/>
      <c r="AC2" s="5"/>
      <c r="AD2" s="40" t="s">
        <v>67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19</v>
      </c>
      <c r="BE2" s="13"/>
      <c r="BF2" s="13"/>
      <c r="BG2" s="12"/>
      <c r="BH2" s="12"/>
      <c r="BI2" s="12"/>
      <c r="BJ2" s="12"/>
      <c r="BK2" s="12"/>
      <c r="BL2" s="12"/>
      <c r="BM2" s="12"/>
      <c r="BN2" s="33"/>
      <c r="BO2" s="30" t="s">
        <v>20</v>
      </c>
      <c r="BP2" s="29"/>
      <c r="BQ2" s="29"/>
      <c r="BR2" s="29"/>
      <c r="BS2" s="29"/>
      <c r="BT2" s="29"/>
      <c r="BU2" s="29"/>
      <c r="BV2" s="29"/>
      <c r="BW2" s="29"/>
      <c r="BX2" s="29"/>
      <c r="BY2" s="5"/>
      <c r="BZ2" s="5"/>
    </row>
    <row r="3" spans="1:78" ht="60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16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30</v>
      </c>
      <c r="BF3" s="24" t="s">
        <v>31</v>
      </c>
      <c r="BG3" s="24" t="s">
        <v>32</v>
      </c>
      <c r="BH3" s="24" t="s">
        <v>49</v>
      </c>
      <c r="BI3" s="4" t="s">
        <v>50</v>
      </c>
      <c r="BJ3" s="22" t="s">
        <v>51</v>
      </c>
      <c r="BK3" s="22" t="s">
        <v>53</v>
      </c>
      <c r="BL3" s="4" t="s">
        <v>41</v>
      </c>
      <c r="BM3" s="4" t="s">
        <v>42</v>
      </c>
      <c r="BN3" s="33"/>
      <c r="BO3" s="24"/>
      <c r="BP3" s="25" t="s">
        <v>33</v>
      </c>
      <c r="BQ3" s="25" t="s">
        <v>34</v>
      </c>
      <c r="BR3" s="25" t="s">
        <v>54</v>
      </c>
      <c r="BS3" s="25" t="s">
        <v>59</v>
      </c>
      <c r="BT3" s="25" t="s">
        <v>60</v>
      </c>
      <c r="BU3" s="25" t="s">
        <v>55</v>
      </c>
      <c r="BV3" s="25" t="s">
        <v>53</v>
      </c>
      <c r="BW3" s="25" t="s">
        <v>41</v>
      </c>
      <c r="BX3" s="25" t="s">
        <v>42</v>
      </c>
      <c r="BY3" s="5"/>
      <c r="BZ3" s="5"/>
    </row>
    <row r="4" spans="1:78" ht="45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46</v>
      </c>
      <c r="BE4" s="19" t="s">
        <v>47</v>
      </c>
      <c r="BF4" s="19" t="s">
        <v>48</v>
      </c>
      <c r="BG4" s="19" t="s">
        <v>25</v>
      </c>
      <c r="BH4" s="19" t="s">
        <v>21</v>
      </c>
      <c r="BI4" s="32" t="s">
        <v>22</v>
      </c>
      <c r="BJ4" s="32" t="s">
        <v>24</v>
      </c>
      <c r="BK4" s="32" t="s">
        <v>26</v>
      </c>
      <c r="BL4" s="32" t="s">
        <v>27</v>
      </c>
      <c r="BM4" s="32" t="s">
        <v>28</v>
      </c>
      <c r="BN4" s="34"/>
      <c r="BO4" s="19" t="s">
        <v>46</v>
      </c>
      <c r="BP4" s="19" t="s">
        <v>47</v>
      </c>
      <c r="BQ4" s="19" t="s">
        <v>48</v>
      </c>
      <c r="BR4" s="19" t="s">
        <v>21</v>
      </c>
      <c r="BS4" s="32" t="s">
        <v>22</v>
      </c>
      <c r="BT4" s="32" t="s">
        <v>61</v>
      </c>
      <c r="BU4" s="32" t="s">
        <v>24</v>
      </c>
      <c r="BV4" s="32" t="s">
        <v>26</v>
      </c>
      <c r="BW4" s="32" t="s">
        <v>27</v>
      </c>
      <c r="BX4" s="32" t="s">
        <v>28</v>
      </c>
      <c r="BY4" s="5"/>
      <c r="BZ4" s="5"/>
    </row>
    <row r="5" spans="1:78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>9.81*BH5/1000</f>
        <v>-0.50484300479999999</v>
      </c>
      <c r="BJ5" s="5">
        <f t="shared" ref="BJ5:BJ35" si="3">BI5*128/1000</f>
        <v>-6.4619904614399995E-2</v>
      </c>
      <c r="BK5" s="5">
        <f>BJ5*BD5*0.10472</f>
        <v>-6.7669964112199672</v>
      </c>
      <c r="BL5" s="5">
        <f>BE5*BF5</f>
        <v>-4.3041216000000194E-2</v>
      </c>
      <c r="BM5" s="5">
        <f>BK5/BL5</f>
        <v>157.22131110840215</v>
      </c>
      <c r="BN5" s="33"/>
      <c r="BO5" s="11">
        <v>1000</v>
      </c>
      <c r="BP5" s="15">
        <f>0.00187*BO5-1.403</f>
        <v>0.46699999999999986</v>
      </c>
      <c r="BQ5" s="15">
        <f>0.00135*BO5-1.57916</f>
        <v>-0.22915999999999981</v>
      </c>
      <c r="BR5" s="11">
        <f>0.19489*BO5-336.3767</f>
        <v>-141.48670000000001</v>
      </c>
      <c r="BS5" s="11">
        <f t="shared" ref="BS5:BS36" si="4">9.81*BR5/1000</f>
        <v>-1.3879845270000002</v>
      </c>
      <c r="BT5" s="11">
        <f>BS5/2</f>
        <v>-0.6939922635000001</v>
      </c>
      <c r="BU5" s="11">
        <f t="shared" ref="BU5:BU36" si="5">BS5*(64/192)</f>
        <v>-0.46266150900000003</v>
      </c>
      <c r="BV5" s="11">
        <f t="shared" ref="BV5:BV36" si="6">BU5*BO5*0.10472</f>
        <v>-48.449913222479999</v>
      </c>
      <c r="BW5" s="11">
        <f t="shared" ref="BW5:BW36" si="7">BP5*BQ5</f>
        <v>-0.10701771999999987</v>
      </c>
      <c r="BX5" s="11">
        <f>BV5/BW5</f>
        <v>452.727952179135</v>
      </c>
      <c r="BY5" s="5"/>
      <c r="BZ5" s="5"/>
    </row>
    <row r="6" spans="1:78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8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9">0.06841*BD6-119.87208</f>
        <v>-44.841757419354835</v>
      </c>
      <c r="BI6" s="5">
        <f t="shared" ref="BI6:BI36" si="10">9.81*BH6/1000</f>
        <v>-0.43989764028387096</v>
      </c>
      <c r="BJ6" s="5">
        <f t="shared" si="3"/>
        <v>-5.6306897956335485E-2</v>
      </c>
      <c r="BK6" s="5">
        <f t="shared" ref="BK6:BK36" si="11">BJ6*BD6*0.10472</f>
        <v>-6.4670833559862375</v>
      </c>
      <c r="BL6" s="5">
        <f t="shared" ref="BL6:BL36" si="12">BE6*BF6</f>
        <v>-0.14634505470967754</v>
      </c>
      <c r="BM6" s="5">
        <f t="shared" ref="BM6:BM36" si="13">BK6/BL6</f>
        <v>44.190651804502558</v>
      </c>
      <c r="BN6" s="33"/>
      <c r="BO6" s="16">
        <f t="shared" ref="BO6:BO35" si="14">BO5+($BD$36-$BD$5)/(ROW($BD$36)-ROW($BD$5))</f>
        <v>1096.7741935483871</v>
      </c>
      <c r="BP6" s="15">
        <f t="shared" ref="BP6:BP36" si="15">0.00187*BO6-1.403</f>
        <v>0.64796774193548368</v>
      </c>
      <c r="BQ6" s="15">
        <f t="shared" ref="BQ6:BQ36" si="16">0.00135*BO6-1.57916</f>
        <v>-9.8514838709677255E-2</v>
      </c>
      <c r="BR6" s="11">
        <f t="shared" ref="BR6:BR36" si="17">0.19489*BO6-336.3767</f>
        <v>-122.62637741935487</v>
      </c>
      <c r="BS6" s="11">
        <f t="shared" si="4"/>
        <v>-1.2029647624838713</v>
      </c>
      <c r="BT6" s="11">
        <f t="shared" ref="BT6:BT36" si="18">BS6/2</f>
        <v>-0.60148238124193565</v>
      </c>
      <c r="BU6" s="11">
        <f t="shared" si="5"/>
        <v>-0.40098825416129041</v>
      </c>
      <c r="BV6" s="11">
        <f t="shared" si="6"/>
        <v>-46.055182554070683</v>
      </c>
      <c r="BW6" s="11">
        <f t="shared" si="7"/>
        <v>-6.3834437585847947E-2</v>
      </c>
      <c r="BX6" s="11">
        <f t="shared" ref="BX6:BX36" si="19">BV6/BW6</f>
        <v>721.47862965242268</v>
      </c>
      <c r="BY6" s="5"/>
      <c r="BZ6" s="5"/>
    </row>
    <row r="7" spans="1:78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8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9"/>
        <v>-38.221434838709683</v>
      </c>
      <c r="BI7" s="5">
        <f t="shared" si="10"/>
        <v>-0.37495227576774204</v>
      </c>
      <c r="BJ7" s="5">
        <f t="shared" si="3"/>
        <v>-4.7993891298270981E-2</v>
      </c>
      <c r="BK7" s="5">
        <f t="shared" si="11"/>
        <v>-5.9986790638687957</v>
      </c>
      <c r="BL7" s="5">
        <f t="shared" si="12"/>
        <v>-0.19013276438709692</v>
      </c>
      <c r="BM7" s="5">
        <f t="shared" si="13"/>
        <v>31.549949232610469</v>
      </c>
      <c r="BN7" s="33"/>
      <c r="BO7" s="16">
        <f t="shared" si="14"/>
        <v>1193.5483870967741</v>
      </c>
      <c r="BP7" s="15">
        <f t="shared" si="15"/>
        <v>0.82893548387096772</v>
      </c>
      <c r="BQ7" s="15">
        <f t="shared" si="16"/>
        <v>3.2130322580645299E-2</v>
      </c>
      <c r="BR7" s="11">
        <f t="shared" si="17"/>
        <v>-103.76605483870969</v>
      </c>
      <c r="BS7" s="11">
        <f t="shared" si="4"/>
        <v>-1.0179449979677422</v>
      </c>
      <c r="BT7" s="11">
        <f t="shared" si="18"/>
        <v>-0.50897249898387109</v>
      </c>
      <c r="BU7" s="11">
        <f t="shared" si="5"/>
        <v>-0.33931499932258069</v>
      </c>
      <c r="BV7" s="11">
        <f t="shared" si="6"/>
        <v>-42.410434483072379</v>
      </c>
      <c r="BW7" s="11">
        <f t="shared" si="7"/>
        <v>2.6633964495317491E-2</v>
      </c>
      <c r="BX7" s="11">
        <f t="shared" si="19"/>
        <v>-1592.3440346452569</v>
      </c>
      <c r="BY7" s="5"/>
      <c r="BZ7" s="5"/>
    </row>
    <row r="8" spans="1:78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8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9"/>
        <v>-31.601112258064518</v>
      </c>
      <c r="BI8" s="5">
        <f t="shared" si="10"/>
        <v>-0.31000691125161295</v>
      </c>
      <c r="BJ8" s="5">
        <f t="shared" si="3"/>
        <v>-3.9680884640206457E-2</v>
      </c>
      <c r="BK8" s="5">
        <f t="shared" si="11"/>
        <v>-5.3617835348676381</v>
      </c>
      <c r="BL8" s="5">
        <f t="shared" si="12"/>
        <v>-0.1744043450322583</v>
      </c>
      <c r="BM8" s="5">
        <f t="shared" si="13"/>
        <v>30.743405698269203</v>
      </c>
      <c r="BN8" s="33"/>
      <c r="BO8" s="16">
        <f t="shared" si="14"/>
        <v>1290.3225806451612</v>
      </c>
      <c r="BP8" s="15">
        <f t="shared" si="15"/>
        <v>1.0099032258064513</v>
      </c>
      <c r="BQ8" s="15">
        <f t="shared" si="16"/>
        <v>0.16277548387096785</v>
      </c>
      <c r="BR8" s="11">
        <f t="shared" si="17"/>
        <v>-84.905732258064546</v>
      </c>
      <c r="BS8" s="11">
        <f t="shared" si="4"/>
        <v>-0.83292523345161329</v>
      </c>
      <c r="BT8" s="11">
        <f t="shared" si="18"/>
        <v>-0.41646261672580664</v>
      </c>
      <c r="BU8" s="11">
        <f t="shared" si="5"/>
        <v>-0.27764174448387108</v>
      </c>
      <c r="BV8" s="11">
        <f t="shared" si="6"/>
        <v>-37.51566900948513</v>
      </c>
      <c r="BW8" s="11">
        <f t="shared" si="7"/>
        <v>0.16438748624349642</v>
      </c>
      <c r="BX8" s="11">
        <f t="shared" si="19"/>
        <v>-228.21487125799604</v>
      </c>
      <c r="BY8" s="5"/>
      <c r="BZ8" s="5"/>
    </row>
    <row r="9" spans="1:78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8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9"/>
        <v>-24.980789677419367</v>
      </c>
      <c r="BI9" s="5">
        <f t="shared" si="10"/>
        <v>-0.245061546735484</v>
      </c>
      <c r="BJ9" s="5">
        <f t="shared" si="3"/>
        <v>-3.1367877982141953E-2</v>
      </c>
      <c r="BK9" s="5">
        <f t="shared" si="11"/>
        <v>-4.5563967689827711</v>
      </c>
      <c r="BL9" s="5">
        <f t="shared" si="12"/>
        <v>-9.915979664516153E-2</v>
      </c>
      <c r="BM9" s="5">
        <f t="shared" si="13"/>
        <v>45.950041479891425</v>
      </c>
      <c r="BN9" s="33"/>
      <c r="BO9" s="16">
        <f t="shared" si="14"/>
        <v>1387.0967741935483</v>
      </c>
      <c r="BP9" s="15">
        <f t="shared" si="15"/>
        <v>1.1908709677419353</v>
      </c>
      <c r="BQ9" s="15">
        <f t="shared" si="16"/>
        <v>0.29342064516129041</v>
      </c>
      <c r="BR9" s="11">
        <f t="shared" si="17"/>
        <v>-66.0454096774194</v>
      </c>
      <c r="BS9" s="11">
        <f t="shared" si="4"/>
        <v>-0.6479054689354844</v>
      </c>
      <c r="BT9" s="11">
        <f t="shared" si="18"/>
        <v>-0.3239527344677422</v>
      </c>
      <c r="BU9" s="11">
        <f t="shared" si="5"/>
        <v>-0.21596848964516147</v>
      </c>
      <c r="BV9" s="11">
        <f t="shared" si="6"/>
        <v>-31.370886133308908</v>
      </c>
      <c r="BW9" s="11">
        <f t="shared" si="7"/>
        <v>0.34942612765868891</v>
      </c>
      <c r="BX9" s="11">
        <f t="shared" si="19"/>
        <v>-89.778306915707347</v>
      </c>
      <c r="BY9" s="5"/>
      <c r="BZ9" s="5"/>
    </row>
    <row r="10" spans="1:78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8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9"/>
        <v>-18.360467096774201</v>
      </c>
      <c r="BI10" s="5">
        <f t="shared" si="10"/>
        <v>-0.18011618221935494</v>
      </c>
      <c r="BJ10" s="5">
        <f t="shared" si="3"/>
        <v>-2.3054871324077433E-2</v>
      </c>
      <c r="BK10" s="5">
        <f t="shared" si="11"/>
        <v>-3.5825187662141893</v>
      </c>
      <c r="BL10" s="5">
        <f t="shared" si="12"/>
        <v>3.5600880774193183E-2</v>
      </c>
      <c r="BM10" s="5">
        <f t="shared" si="13"/>
        <v>-100.63005993972854</v>
      </c>
      <c r="BN10" s="33"/>
      <c r="BO10" s="16">
        <f t="shared" si="14"/>
        <v>1483.8709677419354</v>
      </c>
      <c r="BP10" s="15">
        <f t="shared" si="15"/>
        <v>1.3718387096774189</v>
      </c>
      <c r="BQ10" s="15">
        <f t="shared" si="16"/>
        <v>0.42406580645161318</v>
      </c>
      <c r="BR10" s="11">
        <f t="shared" si="17"/>
        <v>-47.185087096774225</v>
      </c>
      <c r="BS10" s="11">
        <f t="shared" si="4"/>
        <v>-0.46288570441935517</v>
      </c>
      <c r="BT10" s="11">
        <f t="shared" si="18"/>
        <v>-0.23144285220967759</v>
      </c>
      <c r="BU10" s="11">
        <f t="shared" si="5"/>
        <v>-0.15429523480645171</v>
      </c>
      <c r="BV10" s="11">
        <f t="shared" si="6"/>
        <v>-23.976085854543697</v>
      </c>
      <c r="BW10" s="11">
        <f t="shared" si="7"/>
        <v>0.58174988874089506</v>
      </c>
      <c r="BX10" s="11">
        <f t="shared" si="19"/>
        <v>-41.213735178250083</v>
      </c>
      <c r="BY10" s="5"/>
      <c r="BZ10" s="5"/>
    </row>
    <row r="11" spans="1:78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8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9"/>
        <v>-11.740144516129035</v>
      </c>
      <c r="BI11" s="5">
        <f t="shared" si="10"/>
        <v>-0.11517081770322585</v>
      </c>
      <c r="BJ11" s="5">
        <f t="shared" si="3"/>
        <v>-1.4741864666012908E-2</v>
      </c>
      <c r="BK11" s="5">
        <f t="shared" si="11"/>
        <v>-2.4401495265618935</v>
      </c>
      <c r="BL11" s="5">
        <f t="shared" si="12"/>
        <v>0.2298776872258059</v>
      </c>
      <c r="BM11" s="5">
        <f t="shared" si="13"/>
        <v>-10.614990763174704</v>
      </c>
      <c r="BN11" s="33"/>
      <c r="BO11" s="16">
        <f t="shared" si="14"/>
        <v>1580.6451612903224</v>
      </c>
      <c r="BP11" s="15">
        <f t="shared" si="15"/>
        <v>1.552806451612903</v>
      </c>
      <c r="BQ11" s="15">
        <f t="shared" si="16"/>
        <v>0.55471096774193551</v>
      </c>
      <c r="BR11" s="11">
        <f t="shared" si="17"/>
        <v>-28.324764516129051</v>
      </c>
      <c r="BS11" s="11">
        <f t="shared" si="4"/>
        <v>-0.277865939903226</v>
      </c>
      <c r="BT11" s="11">
        <f t="shared" si="18"/>
        <v>-0.138932969951613</v>
      </c>
      <c r="BU11" s="11">
        <f t="shared" si="5"/>
        <v>-9.2621979967741991E-2</v>
      </c>
      <c r="BV11" s="11">
        <f t="shared" si="6"/>
        <v>-15.331268173189519</v>
      </c>
      <c r="BW11" s="11">
        <f t="shared" si="7"/>
        <v>0.86135876949011436</v>
      </c>
      <c r="BX11" s="11">
        <f t="shared" si="19"/>
        <v>-17.79893433054027</v>
      </c>
      <c r="BY11" s="5"/>
      <c r="BZ11" s="5"/>
    </row>
    <row r="12" spans="1:78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8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9"/>
        <v>-5.1198219354838841</v>
      </c>
      <c r="BI12" s="5">
        <f t="shared" si="10"/>
        <v>-5.0225453187096904E-2</v>
      </c>
      <c r="BJ12" s="5">
        <f t="shared" si="3"/>
        <v>-6.4288580079484041E-3</v>
      </c>
      <c r="BK12" s="5">
        <f t="shared" si="11"/>
        <v>-1.129289050025889</v>
      </c>
      <c r="BL12" s="5">
        <f t="shared" si="12"/>
        <v>0.48367062270967659</v>
      </c>
      <c r="BM12" s="5">
        <f t="shared" si="13"/>
        <v>-2.3348307649930291</v>
      </c>
      <c r="BN12" s="33"/>
      <c r="BO12" s="16">
        <f t="shared" si="14"/>
        <v>1677.4193548387095</v>
      </c>
      <c r="BP12" s="15">
        <f t="shared" si="15"/>
        <v>1.7337741935483866</v>
      </c>
      <c r="BQ12" s="15">
        <f t="shared" si="16"/>
        <v>0.68535612903225829</v>
      </c>
      <c r="BR12" s="11">
        <f t="shared" si="17"/>
        <v>-9.4644419354839329</v>
      </c>
      <c r="BS12" s="11">
        <f t="shared" si="4"/>
        <v>-9.2846175387097385E-2</v>
      </c>
      <c r="BT12" s="11">
        <f t="shared" si="18"/>
        <v>-4.6423087693548692E-2</v>
      </c>
      <c r="BU12" s="11">
        <f t="shared" si="5"/>
        <v>-3.0948725129032462E-2</v>
      </c>
      <c r="BV12" s="11">
        <f t="shared" si="6"/>
        <v>-5.4364330892464032</v>
      </c>
      <c r="BW12" s="11">
        <f t="shared" si="7"/>
        <v>1.1882527699063477</v>
      </c>
      <c r="BX12" s="11">
        <f t="shared" si="19"/>
        <v>-4.575148677898623</v>
      </c>
      <c r="BY12" s="5"/>
      <c r="BZ12" s="5"/>
    </row>
    <row r="13" spans="1:78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8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9"/>
        <v>1.5005006451612815</v>
      </c>
      <c r="BI13" s="5">
        <f t="shared" si="10"/>
        <v>1.4719911329032172E-2</v>
      </c>
      <c r="BJ13" s="5">
        <f t="shared" si="3"/>
        <v>1.884148650116118E-3</v>
      </c>
      <c r="BK13" s="5">
        <f t="shared" si="11"/>
        <v>0.35006266339383196</v>
      </c>
      <c r="BL13" s="5">
        <f t="shared" si="12"/>
        <v>0.79697968722580548</v>
      </c>
      <c r="BM13" s="5">
        <f t="shared" si="13"/>
        <v>0.43923661920714663</v>
      </c>
      <c r="BN13" s="33"/>
      <c r="BO13" s="16">
        <f t="shared" si="14"/>
        <v>1774.1935483870966</v>
      </c>
      <c r="BP13" s="15">
        <f t="shared" si="15"/>
        <v>1.9147419354838706</v>
      </c>
      <c r="BQ13" s="15">
        <f t="shared" si="16"/>
        <v>0.81600129032258062</v>
      </c>
      <c r="BR13" s="11">
        <f t="shared" si="17"/>
        <v>9.3958806451612418</v>
      </c>
      <c r="BS13" s="11">
        <f t="shared" si="4"/>
        <v>9.2173589129031785E-2</v>
      </c>
      <c r="BT13" s="11">
        <f t="shared" si="18"/>
        <v>4.6086794564515893E-2</v>
      </c>
      <c r="BU13" s="11">
        <f t="shared" si="5"/>
        <v>3.0724529709677262E-2</v>
      </c>
      <c r="BV13" s="11">
        <f t="shared" si="6"/>
        <v>5.7084193972857138</v>
      </c>
      <c r="BW13" s="11">
        <f t="shared" si="7"/>
        <v>1.5624318899895939</v>
      </c>
      <c r="BX13" s="11">
        <f t="shared" si="19"/>
        <v>3.6535476738917132</v>
      </c>
      <c r="BY13" s="5"/>
      <c r="BZ13" s="5"/>
    </row>
    <row r="14" spans="1:78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8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9"/>
        <v>8.1208232258064328</v>
      </c>
      <c r="BI14" s="5">
        <f t="shared" si="10"/>
        <v>7.9665275845161101E-2</v>
      </c>
      <c r="BJ14" s="5">
        <f t="shared" si="3"/>
        <v>1.0197155308180621E-2</v>
      </c>
      <c r="BK14" s="5">
        <f t="shared" si="11"/>
        <v>1.9979056136972619</v>
      </c>
      <c r="BL14" s="5">
        <f t="shared" si="12"/>
        <v>1.1698048807741923</v>
      </c>
      <c r="BM14" s="5">
        <f t="shared" si="13"/>
        <v>1.7078964590872809</v>
      </c>
      <c r="BN14" s="33"/>
      <c r="BO14" s="16">
        <f t="shared" si="14"/>
        <v>1870.9677419354837</v>
      </c>
      <c r="BP14" s="15">
        <f t="shared" si="15"/>
        <v>2.0957096774193542</v>
      </c>
      <c r="BQ14" s="15">
        <f t="shared" si="16"/>
        <v>0.94664645161290339</v>
      </c>
      <c r="BR14" s="11">
        <f t="shared" si="17"/>
        <v>28.256203225806416</v>
      </c>
      <c r="BS14" s="11">
        <f t="shared" si="4"/>
        <v>0.27719335364516096</v>
      </c>
      <c r="BT14" s="11">
        <f t="shared" si="18"/>
        <v>0.13859667682258048</v>
      </c>
      <c r="BU14" s="11">
        <f t="shared" si="5"/>
        <v>9.2397784548386985E-2</v>
      </c>
      <c r="BV14" s="11">
        <f t="shared" si="6"/>
        <v>18.103289286406802</v>
      </c>
      <c r="BW14" s="11">
        <f t="shared" si="7"/>
        <v>1.9838961297398541</v>
      </c>
      <c r="BX14" s="11">
        <f t="shared" si="19"/>
        <v>9.125119513580918</v>
      </c>
      <c r="BY14" s="5"/>
      <c r="BZ14" s="5"/>
    </row>
    <row r="15" spans="1:78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17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8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9"/>
        <v>14.741145806451598</v>
      </c>
      <c r="BI15" s="5">
        <f t="shared" si="10"/>
        <v>0.1446106403612902</v>
      </c>
      <c r="BJ15" s="5">
        <f t="shared" si="3"/>
        <v>1.8510161966245147E-2</v>
      </c>
      <c r="BK15" s="5">
        <f t="shared" si="11"/>
        <v>3.8142398008844092</v>
      </c>
      <c r="BL15" s="5">
        <f t="shared" si="12"/>
        <v>1.6021462033548373</v>
      </c>
      <c r="BM15" s="5">
        <f t="shared" si="13"/>
        <v>2.3807064504459872</v>
      </c>
      <c r="BN15" s="33"/>
      <c r="BO15" s="16">
        <f t="shared" si="14"/>
        <v>1967.7419354838707</v>
      </c>
      <c r="BP15" s="15">
        <f t="shared" si="15"/>
        <v>2.2766774193548382</v>
      </c>
      <c r="BQ15" s="15">
        <f t="shared" si="16"/>
        <v>1.0772916129032257</v>
      </c>
      <c r="BR15" s="11">
        <f t="shared" si="17"/>
        <v>47.116525806451534</v>
      </c>
      <c r="BS15" s="11">
        <f t="shared" si="4"/>
        <v>0.46221311816128957</v>
      </c>
      <c r="BT15" s="11">
        <f t="shared" si="18"/>
        <v>0.23110655908064479</v>
      </c>
      <c r="BU15" s="11">
        <f t="shared" si="5"/>
        <v>0.15407103938709651</v>
      </c>
      <c r="BV15" s="11">
        <f t="shared" si="6"/>
        <v>31.748176578116816</v>
      </c>
      <c r="BW15" s="11">
        <f t="shared" si="7"/>
        <v>2.4526454891571272</v>
      </c>
      <c r="BX15" s="11">
        <f t="shared" si="19"/>
        <v>12.94446209958674</v>
      </c>
      <c r="BY15" s="5"/>
      <c r="BZ15" s="5"/>
    </row>
    <row r="16" spans="1:78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8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9"/>
        <v>21.361468387096764</v>
      </c>
      <c r="BI16" s="5">
        <f t="shared" si="10"/>
        <v>0.20955600487741927</v>
      </c>
      <c r="BJ16" s="5">
        <f t="shared" si="3"/>
        <v>2.6823168624309664E-2</v>
      </c>
      <c r="BK16" s="5">
        <f t="shared" si="11"/>
        <v>5.7990652249552683</v>
      </c>
      <c r="BL16" s="5">
        <f t="shared" si="12"/>
        <v>2.0940036549677412</v>
      </c>
      <c r="BM16" s="5">
        <f t="shared" si="13"/>
        <v>2.7693672889241467</v>
      </c>
      <c r="BN16" s="33"/>
      <c r="BO16" s="16">
        <f t="shared" si="14"/>
        <v>2064.516129032258</v>
      </c>
      <c r="BP16" s="15">
        <f t="shared" si="15"/>
        <v>2.4576451612903223</v>
      </c>
      <c r="BQ16" s="15">
        <f t="shared" si="16"/>
        <v>1.2079367741935485</v>
      </c>
      <c r="BR16" s="11">
        <f t="shared" si="17"/>
        <v>65.976848387096766</v>
      </c>
      <c r="BS16" s="11">
        <f t="shared" si="4"/>
        <v>0.6472328826774193</v>
      </c>
      <c r="BT16" s="11">
        <f t="shared" si="18"/>
        <v>0.32361644133870965</v>
      </c>
      <c r="BU16" s="11">
        <f t="shared" si="5"/>
        <v>0.21574429422580643</v>
      </c>
      <c r="BV16" s="11">
        <f t="shared" si="6"/>
        <v>46.643081272415891</v>
      </c>
      <c r="BW16" s="11">
        <f t="shared" si="7"/>
        <v>2.9686799682414153</v>
      </c>
      <c r="BX16" s="11">
        <f t="shared" si="19"/>
        <v>15.711724325760276</v>
      </c>
      <c r="BY16" s="5"/>
      <c r="BZ16" s="5"/>
    </row>
    <row r="17" spans="1:78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8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9"/>
        <v>27.981790967741958</v>
      </c>
      <c r="BI17" s="5">
        <f t="shared" si="10"/>
        <v>0.27450136939354858</v>
      </c>
      <c r="BJ17" s="5">
        <f t="shared" si="3"/>
        <v>3.513617528237422E-2</v>
      </c>
      <c r="BK17" s="5">
        <f t="shared" si="11"/>
        <v>7.9523818859098485</v>
      </c>
      <c r="BL17" s="5">
        <f t="shared" si="12"/>
        <v>2.6453772356129042</v>
      </c>
      <c r="BM17" s="5">
        <f t="shared" si="13"/>
        <v>3.0061428588907364</v>
      </c>
      <c r="BN17" s="33"/>
      <c r="BO17" s="16">
        <f t="shared" si="14"/>
        <v>2161.2903225806454</v>
      </c>
      <c r="BP17" s="15">
        <f t="shared" si="15"/>
        <v>2.6386129032258068</v>
      </c>
      <c r="BQ17" s="15">
        <f t="shared" si="16"/>
        <v>1.3385819354838713</v>
      </c>
      <c r="BR17" s="11">
        <f t="shared" si="17"/>
        <v>84.83717096774194</v>
      </c>
      <c r="BS17" s="11">
        <f t="shared" si="4"/>
        <v>0.83225264719354841</v>
      </c>
      <c r="BT17" s="11">
        <f t="shared" si="18"/>
        <v>0.41612632359677421</v>
      </c>
      <c r="BU17" s="11">
        <f t="shared" si="5"/>
        <v>0.2774175490645161</v>
      </c>
      <c r="BV17" s="11">
        <f t="shared" si="6"/>
        <v>62.788003369303887</v>
      </c>
      <c r="BW17" s="11">
        <f t="shared" si="7"/>
        <v>3.5319995669927171</v>
      </c>
      <c r="BX17" s="11">
        <f t="shared" si="19"/>
        <v>17.776900075546742</v>
      </c>
      <c r="BY17" s="5"/>
      <c r="BZ17" s="5"/>
    </row>
    <row r="18" spans="1:78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8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9"/>
        <v>34.602113548387123</v>
      </c>
      <c r="BI18" s="5">
        <f t="shared" si="10"/>
        <v>0.33944673390967767</v>
      </c>
      <c r="BJ18" s="5">
        <f t="shared" si="3"/>
        <v>4.3449181940438744E-2</v>
      </c>
      <c r="BK18" s="5">
        <f t="shared" si="11"/>
        <v>10.274189783748135</v>
      </c>
      <c r="BL18" s="5">
        <f t="shared" si="12"/>
        <v>3.2562669452903243</v>
      </c>
      <c r="BM18" s="5">
        <f t="shared" si="13"/>
        <v>3.1552050112501147</v>
      </c>
      <c r="BN18" s="33"/>
      <c r="BO18" s="16">
        <f t="shared" si="14"/>
        <v>2258.0645161290327</v>
      </c>
      <c r="BP18" s="15">
        <f t="shared" si="15"/>
        <v>2.8195806451612913</v>
      </c>
      <c r="BQ18" s="15">
        <f t="shared" si="16"/>
        <v>1.4692270967741945</v>
      </c>
      <c r="BR18" s="11">
        <f t="shared" si="17"/>
        <v>103.69749354838717</v>
      </c>
      <c r="BS18" s="11">
        <f t="shared" si="4"/>
        <v>1.0172724117096781</v>
      </c>
      <c r="BT18" s="11">
        <f t="shared" si="18"/>
        <v>0.50863620585483904</v>
      </c>
      <c r="BU18" s="11">
        <f t="shared" si="5"/>
        <v>0.33909080390322599</v>
      </c>
      <c r="BV18" s="11">
        <f t="shared" si="6"/>
        <v>80.182942868780913</v>
      </c>
      <c r="BW18" s="11">
        <f t="shared" si="7"/>
        <v>4.1426042854110339</v>
      </c>
      <c r="BX18" s="11">
        <f t="shared" si="19"/>
        <v>19.355684816713087</v>
      </c>
      <c r="BY18" s="5"/>
      <c r="BZ18" s="5"/>
    </row>
    <row r="19" spans="1:78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8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9"/>
        <v>41.222436129032289</v>
      </c>
      <c r="BI19" s="5">
        <f t="shared" si="10"/>
        <v>0.40439209842580676</v>
      </c>
      <c r="BJ19" s="5">
        <f t="shared" si="3"/>
        <v>5.1762188598503261E-2</v>
      </c>
      <c r="BK19" s="5">
        <f t="shared" si="11"/>
        <v>12.764488918470136</v>
      </c>
      <c r="BL19" s="5">
        <f t="shared" si="12"/>
        <v>3.926672784000004</v>
      </c>
      <c r="BM19" s="5">
        <f t="shared" si="13"/>
        <v>3.2507136755783526</v>
      </c>
      <c r="BN19" s="33"/>
      <c r="BO19" s="16">
        <f t="shared" si="14"/>
        <v>2354.83870967742</v>
      </c>
      <c r="BP19" s="15">
        <f t="shared" si="15"/>
        <v>3.0005483870967748</v>
      </c>
      <c r="BQ19" s="15">
        <f t="shared" si="16"/>
        <v>1.5998722580645173</v>
      </c>
      <c r="BR19" s="11">
        <f t="shared" si="17"/>
        <v>122.55781612903235</v>
      </c>
      <c r="BS19" s="11">
        <f t="shared" si="4"/>
        <v>1.2022921762258074</v>
      </c>
      <c r="BT19" s="11">
        <f t="shared" si="18"/>
        <v>0.60114608811290371</v>
      </c>
      <c r="BU19" s="11">
        <f t="shared" si="5"/>
        <v>0.40076405874193577</v>
      </c>
      <c r="BV19" s="11">
        <f t="shared" si="6"/>
        <v>98.827899770846869</v>
      </c>
      <c r="BW19" s="11">
        <f t="shared" si="7"/>
        <v>4.8004941234963621</v>
      </c>
      <c r="BX19" s="11">
        <f t="shared" si="19"/>
        <v>20.587026507776905</v>
      </c>
      <c r="BY19" s="5"/>
      <c r="BZ19" s="5"/>
    </row>
    <row r="20" spans="1:78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8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9"/>
        <v>47.842758709677483</v>
      </c>
      <c r="BI20" s="5">
        <f t="shared" si="10"/>
        <v>0.46933746294193612</v>
      </c>
      <c r="BJ20" s="5">
        <f t="shared" si="3"/>
        <v>6.007519525656782E-2</v>
      </c>
      <c r="BK20" s="5">
        <f t="shared" si="11"/>
        <v>15.423279290075858</v>
      </c>
      <c r="BL20" s="5">
        <f t="shared" si="12"/>
        <v>4.6565947517419417</v>
      </c>
      <c r="BM20" s="5">
        <f t="shared" si="13"/>
        <v>3.3121368966681732</v>
      </c>
      <c r="BN20" s="33"/>
      <c r="BO20" s="16">
        <f t="shared" si="14"/>
        <v>2451.6129032258073</v>
      </c>
      <c r="BP20" s="15">
        <f t="shared" si="15"/>
        <v>3.1815161290322593</v>
      </c>
      <c r="BQ20" s="15">
        <f t="shared" si="16"/>
        <v>1.73051741935484</v>
      </c>
      <c r="BR20" s="11">
        <f t="shared" si="17"/>
        <v>141.41813870967758</v>
      </c>
      <c r="BS20" s="11">
        <f t="shared" si="4"/>
        <v>1.3873119407419372</v>
      </c>
      <c r="BT20" s="11">
        <f t="shared" si="18"/>
        <v>0.6936559703709686</v>
      </c>
      <c r="BU20" s="11">
        <f t="shared" si="5"/>
        <v>0.46243731358064571</v>
      </c>
      <c r="BV20" s="11">
        <f t="shared" si="6"/>
        <v>118.72287407550186</v>
      </c>
      <c r="BW20" s="11">
        <f t="shared" si="7"/>
        <v>5.5056690812487057</v>
      </c>
      <c r="BX20" s="11">
        <f t="shared" si="19"/>
        <v>21.563750440405162</v>
      </c>
      <c r="BY20" s="5"/>
      <c r="BZ20" s="5"/>
    </row>
    <row r="21" spans="1:78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8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9"/>
        <v>54.463081290322648</v>
      </c>
      <c r="BI21" s="5">
        <f t="shared" si="10"/>
        <v>0.53428282745806521</v>
      </c>
      <c r="BJ21" s="5">
        <f t="shared" si="3"/>
        <v>6.8388201914632352E-2</v>
      </c>
      <c r="BK21" s="5">
        <f t="shared" si="11"/>
        <v>18.250560898565286</v>
      </c>
      <c r="BL21" s="5">
        <f t="shared" si="12"/>
        <v>5.4460328485161371</v>
      </c>
      <c r="BM21" s="5">
        <f t="shared" si="13"/>
        <v>3.3511661435420752</v>
      </c>
      <c r="BN21" s="33"/>
      <c r="BO21" s="16">
        <f t="shared" si="14"/>
        <v>2548.3870967741946</v>
      </c>
      <c r="BP21" s="15">
        <f t="shared" si="15"/>
        <v>3.3624838709677438</v>
      </c>
      <c r="BQ21" s="15">
        <f t="shared" si="16"/>
        <v>1.8611625806451628</v>
      </c>
      <c r="BR21" s="11">
        <f t="shared" si="17"/>
        <v>160.27846129032275</v>
      </c>
      <c r="BS21" s="11">
        <f t="shared" si="4"/>
        <v>1.5723317052580663</v>
      </c>
      <c r="BT21" s="11">
        <f t="shared" si="18"/>
        <v>0.78616585262903316</v>
      </c>
      <c r="BU21" s="11">
        <f t="shared" si="5"/>
        <v>0.52411056841935544</v>
      </c>
      <c r="BV21" s="11">
        <f t="shared" si="6"/>
        <v>139.86786578274578</v>
      </c>
      <c r="BW21" s="11">
        <f t="shared" si="7"/>
        <v>6.258129158668063</v>
      </c>
      <c r="BX21" s="11">
        <f t="shared" si="19"/>
        <v>22.349788928375887</v>
      </c>
      <c r="BY21" s="5"/>
      <c r="BZ21" s="5"/>
    </row>
    <row r="22" spans="1:78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8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9"/>
        <v>61.083403870967814</v>
      </c>
      <c r="BI22" s="5">
        <f t="shared" si="10"/>
        <v>0.5992281919741943</v>
      </c>
      <c r="BJ22" s="5">
        <f t="shared" si="3"/>
        <v>7.6701208572696869E-2</v>
      </c>
      <c r="BK22" s="5">
        <f t="shared" si="11"/>
        <v>21.246333743938425</v>
      </c>
      <c r="BL22" s="5">
        <f t="shared" si="12"/>
        <v>6.2949870743225906</v>
      </c>
      <c r="BM22" s="5">
        <f t="shared" si="13"/>
        <v>3.3751195186091407</v>
      </c>
      <c r="BN22" s="33"/>
      <c r="BO22" s="16">
        <f t="shared" si="14"/>
        <v>2645.1612903225819</v>
      </c>
      <c r="BP22" s="15">
        <f t="shared" si="15"/>
        <v>3.5434516129032274</v>
      </c>
      <c r="BQ22" s="15">
        <f t="shared" si="16"/>
        <v>1.9918077419354856</v>
      </c>
      <c r="BR22" s="11">
        <f t="shared" si="17"/>
        <v>179.13878387096793</v>
      </c>
      <c r="BS22" s="11">
        <f t="shared" si="4"/>
        <v>1.7573514697741954</v>
      </c>
      <c r="BT22" s="11">
        <f t="shared" si="18"/>
        <v>0.87867573488709771</v>
      </c>
      <c r="BU22" s="11">
        <f t="shared" si="5"/>
        <v>0.58578382325806511</v>
      </c>
      <c r="BV22" s="11">
        <f t="shared" si="6"/>
        <v>162.26287489257862</v>
      </c>
      <c r="BW22" s="11">
        <f t="shared" si="7"/>
        <v>7.0578743557544321</v>
      </c>
      <c r="BX22" s="11">
        <f t="shared" si="19"/>
        <v>22.990332033933463</v>
      </c>
      <c r="BY22" s="5"/>
      <c r="BZ22" s="5"/>
    </row>
    <row r="23" spans="1:78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14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8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9"/>
        <v>67.703726451613008</v>
      </c>
      <c r="BI23" s="5">
        <f t="shared" si="10"/>
        <v>0.66417355649032372</v>
      </c>
      <c r="BJ23" s="5">
        <f t="shared" si="3"/>
        <v>8.5014215230761442E-2</v>
      </c>
      <c r="BK23" s="5">
        <f t="shared" si="11"/>
        <v>24.410597826195296</v>
      </c>
      <c r="BL23" s="5">
        <f t="shared" si="12"/>
        <v>7.2034574291613032</v>
      </c>
      <c r="BM23" s="5">
        <f t="shared" si="13"/>
        <v>3.388733544447061</v>
      </c>
      <c r="BN23" s="33"/>
      <c r="BO23" s="16">
        <f t="shared" si="14"/>
        <v>2741.9354838709692</v>
      </c>
      <c r="BP23" s="15">
        <f t="shared" si="15"/>
        <v>3.7244193548387119</v>
      </c>
      <c r="BQ23" s="15">
        <f t="shared" si="16"/>
        <v>2.1224529032258088</v>
      </c>
      <c r="BR23" s="11">
        <f t="shared" si="17"/>
        <v>197.99910645161322</v>
      </c>
      <c r="BS23" s="11">
        <f t="shared" si="4"/>
        <v>1.9423712342903257</v>
      </c>
      <c r="BT23" s="11">
        <f t="shared" si="18"/>
        <v>0.97118561714516283</v>
      </c>
      <c r="BU23" s="11">
        <f t="shared" si="5"/>
        <v>0.64745707809677522</v>
      </c>
      <c r="BV23" s="11">
        <f t="shared" si="6"/>
        <v>185.90790140500059</v>
      </c>
      <c r="BW23" s="11">
        <f t="shared" si="7"/>
        <v>7.9049046725078176</v>
      </c>
      <c r="BX23" s="11">
        <f t="shared" si="19"/>
        <v>23.518044695916821</v>
      </c>
      <c r="BY23" s="5"/>
      <c r="BZ23" s="5"/>
    </row>
    <row r="24" spans="1:78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8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9"/>
        <v>74.324049032258173</v>
      </c>
      <c r="BI24" s="5">
        <f t="shared" si="10"/>
        <v>0.7291189210064527</v>
      </c>
      <c r="BJ24" s="5">
        <f t="shared" si="3"/>
        <v>9.3327221888825945E-2</v>
      </c>
      <c r="BK24" s="5">
        <f t="shared" si="11"/>
        <v>27.743353145335856</v>
      </c>
      <c r="BL24" s="5">
        <f t="shared" si="12"/>
        <v>8.1714439130322738</v>
      </c>
      <c r="BM24" s="5">
        <f t="shared" si="13"/>
        <v>3.3951592204027996</v>
      </c>
      <c r="BN24" s="33"/>
      <c r="BO24" s="16">
        <f t="shared" si="14"/>
        <v>2838.7096774193565</v>
      </c>
      <c r="BP24" s="15">
        <f t="shared" si="15"/>
        <v>3.9053870967741964</v>
      </c>
      <c r="BQ24" s="15">
        <f t="shared" si="16"/>
        <v>2.2530980645161316</v>
      </c>
      <c r="BR24" s="11">
        <f t="shared" si="17"/>
        <v>216.85942903225839</v>
      </c>
      <c r="BS24" s="11">
        <f t="shared" si="4"/>
        <v>2.1273909988064545</v>
      </c>
      <c r="BT24" s="11">
        <f t="shared" si="18"/>
        <v>1.0636954994032273</v>
      </c>
      <c r="BU24" s="11">
        <f t="shared" si="5"/>
        <v>0.70913033293548478</v>
      </c>
      <c r="BV24" s="11">
        <f t="shared" si="6"/>
        <v>210.80294532001136</v>
      </c>
      <c r="BW24" s="11">
        <f t="shared" si="7"/>
        <v>8.7992201089282158</v>
      </c>
      <c r="BX24" s="11">
        <f t="shared" si="19"/>
        <v>23.957003315114036</v>
      </c>
      <c r="BY24" s="5"/>
      <c r="BZ24" s="5"/>
    </row>
    <row r="25" spans="1:78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8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9"/>
        <v>80.944371612903339</v>
      </c>
      <c r="BI25" s="5">
        <f t="shared" si="10"/>
        <v>0.79406428552258179</v>
      </c>
      <c r="BJ25" s="5">
        <f t="shared" si="3"/>
        <v>0.10164022854689046</v>
      </c>
      <c r="BK25" s="5">
        <f t="shared" si="11"/>
        <v>31.244599701360134</v>
      </c>
      <c r="BL25" s="5">
        <f t="shared" si="12"/>
        <v>9.1989465259355043</v>
      </c>
      <c r="BM25" s="5">
        <f t="shared" si="13"/>
        <v>3.3965410727488337</v>
      </c>
      <c r="BN25" s="33"/>
      <c r="BO25" s="16">
        <f t="shared" si="14"/>
        <v>2935.4838709677438</v>
      </c>
      <c r="BP25" s="15">
        <f t="shared" si="15"/>
        <v>4.0863548387096813</v>
      </c>
      <c r="BQ25" s="15">
        <f t="shared" si="16"/>
        <v>2.3837432258064544</v>
      </c>
      <c r="BR25" s="11">
        <f t="shared" si="17"/>
        <v>235.71975161290356</v>
      </c>
      <c r="BS25" s="11">
        <f t="shared" si="4"/>
        <v>2.3124107633225841</v>
      </c>
      <c r="BT25" s="11">
        <f t="shared" si="18"/>
        <v>1.1562053816612921</v>
      </c>
      <c r="BU25" s="11">
        <f t="shared" si="5"/>
        <v>0.77080358777419467</v>
      </c>
      <c r="BV25" s="11">
        <f t="shared" si="6"/>
        <v>236.94800663761123</v>
      </c>
      <c r="BW25" s="11">
        <f t="shared" si="7"/>
        <v>9.7408206650156295</v>
      </c>
      <c r="BX25" s="11">
        <f t="shared" si="19"/>
        <v>24.325261164966847</v>
      </c>
      <c r="BY25" s="5"/>
      <c r="BZ25" s="5"/>
    </row>
    <row r="26" spans="1:78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8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9"/>
        <v>87.564694193548533</v>
      </c>
      <c r="BI26" s="5">
        <f t="shared" si="10"/>
        <v>0.8590096500387111</v>
      </c>
      <c r="BJ26" s="5">
        <f t="shared" si="3"/>
        <v>0.10995323520495502</v>
      </c>
      <c r="BK26" s="5">
        <f t="shared" si="11"/>
        <v>34.914337494268139</v>
      </c>
      <c r="BL26" s="5">
        <f t="shared" si="12"/>
        <v>10.285965267870992</v>
      </c>
      <c r="BM26" s="5">
        <f t="shared" si="13"/>
        <v>3.3943666525227121</v>
      </c>
      <c r="BN26" s="33"/>
      <c r="BO26" s="16">
        <f t="shared" si="14"/>
        <v>3032.2580645161311</v>
      </c>
      <c r="BP26" s="15">
        <f t="shared" si="15"/>
        <v>4.267322580645164</v>
      </c>
      <c r="BQ26" s="15">
        <f t="shared" si="16"/>
        <v>2.5143883870967771</v>
      </c>
      <c r="BR26" s="11">
        <f t="shared" si="17"/>
        <v>254.58007419354874</v>
      </c>
      <c r="BS26" s="11">
        <f t="shared" si="4"/>
        <v>2.4974305278387132</v>
      </c>
      <c r="BT26" s="11">
        <f t="shared" si="18"/>
        <v>1.2487152639193566</v>
      </c>
      <c r="BU26" s="11">
        <f t="shared" si="5"/>
        <v>0.83247684261290433</v>
      </c>
      <c r="BV26" s="11">
        <f t="shared" si="6"/>
        <v>264.34308535779996</v>
      </c>
      <c r="BW26" s="11">
        <f t="shared" si="7"/>
        <v>10.729706340770051</v>
      </c>
      <c r="BX26" s="11">
        <f t="shared" si="19"/>
        <v>24.63656291816357</v>
      </c>
      <c r="BY26" s="5"/>
      <c r="BZ26" s="5"/>
    </row>
    <row r="27" spans="1:78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8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9"/>
        <v>94.185016774193699</v>
      </c>
      <c r="BI27" s="5">
        <f t="shared" si="10"/>
        <v>0.92395501455484019</v>
      </c>
      <c r="BJ27" s="5">
        <f t="shared" si="3"/>
        <v>0.11826624186301954</v>
      </c>
      <c r="BK27" s="5">
        <f t="shared" si="11"/>
        <v>38.752566524059844</v>
      </c>
      <c r="BL27" s="5">
        <f t="shared" si="12"/>
        <v>11.432500138838735</v>
      </c>
      <c r="BM27" s="5">
        <f t="shared" si="13"/>
        <v>3.3896843256890756</v>
      </c>
      <c r="BN27" s="33"/>
      <c r="BO27" s="16">
        <f t="shared" si="14"/>
        <v>3129.0322580645184</v>
      </c>
      <c r="BP27" s="15">
        <f t="shared" si="15"/>
        <v>4.4482903225806485</v>
      </c>
      <c r="BQ27" s="15">
        <f t="shared" si="16"/>
        <v>2.6450335483870999</v>
      </c>
      <c r="BR27" s="11">
        <f t="shared" si="17"/>
        <v>273.44039677419403</v>
      </c>
      <c r="BS27" s="11">
        <f t="shared" si="4"/>
        <v>2.6824502923548432</v>
      </c>
      <c r="BT27" s="11">
        <f t="shared" si="18"/>
        <v>1.3412251461774216</v>
      </c>
      <c r="BU27" s="11">
        <f t="shared" si="5"/>
        <v>0.89415009745161433</v>
      </c>
      <c r="BV27" s="11">
        <f t="shared" si="6"/>
        <v>292.98818148057779</v>
      </c>
      <c r="BW27" s="11">
        <f t="shared" si="7"/>
        <v>11.76587713619149</v>
      </c>
      <c r="BX27" s="11">
        <f t="shared" si="19"/>
        <v>24.901516316140579</v>
      </c>
      <c r="BY27" s="5"/>
      <c r="BZ27" s="5"/>
    </row>
    <row r="28" spans="1:78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8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9"/>
        <v>100.80533935483886</v>
      </c>
      <c r="BI28" s="5">
        <f t="shared" si="10"/>
        <v>0.98890037907096928</v>
      </c>
      <c r="BJ28" s="5">
        <f t="shared" si="3"/>
        <v>0.12657924852108407</v>
      </c>
      <c r="BK28" s="5">
        <f t="shared" si="11"/>
        <v>42.759286790735267</v>
      </c>
      <c r="BL28" s="5">
        <f t="shared" si="12"/>
        <v>12.638551138838739</v>
      </c>
      <c r="BM28" s="5">
        <f t="shared" si="13"/>
        <v>3.3832427721350418</v>
      </c>
      <c r="BN28" s="33"/>
      <c r="BO28" s="16">
        <f t="shared" si="14"/>
        <v>3225.8064516129057</v>
      </c>
      <c r="BP28" s="15">
        <f t="shared" si="15"/>
        <v>4.629258064516133</v>
      </c>
      <c r="BQ28" s="15">
        <f t="shared" si="16"/>
        <v>2.7756787096774227</v>
      </c>
      <c r="BR28" s="11">
        <f t="shared" si="17"/>
        <v>292.3007193548392</v>
      </c>
      <c r="BS28" s="11">
        <f t="shared" si="4"/>
        <v>2.8674700568709728</v>
      </c>
      <c r="BT28" s="11">
        <f t="shared" si="18"/>
        <v>1.4337350284354864</v>
      </c>
      <c r="BU28" s="11">
        <f t="shared" si="5"/>
        <v>0.95582335229032422</v>
      </c>
      <c r="BV28" s="11">
        <f t="shared" si="6"/>
        <v>322.8832950059446</v>
      </c>
      <c r="BW28" s="11">
        <f t="shared" si="7"/>
        <v>12.849333051279944</v>
      </c>
      <c r="BX28" s="11">
        <f t="shared" si="19"/>
        <v>25.128408900085415</v>
      </c>
      <c r="BY28" s="5"/>
      <c r="BZ28" s="5"/>
    </row>
    <row r="29" spans="1:78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8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9"/>
        <v>107.42566193548406</v>
      </c>
      <c r="BI29" s="5">
        <f t="shared" si="10"/>
        <v>1.0538457435870987</v>
      </c>
      <c r="BJ29" s="5">
        <f t="shared" si="3"/>
        <v>0.13489225517914863</v>
      </c>
      <c r="BK29" s="5">
        <f t="shared" si="11"/>
        <v>46.934498294294414</v>
      </c>
      <c r="BL29" s="5">
        <f t="shared" si="12"/>
        <v>13.904118267871002</v>
      </c>
      <c r="BM29" s="5">
        <f t="shared" si="13"/>
        <v>3.3755824993770727</v>
      </c>
      <c r="BN29" s="33"/>
      <c r="BO29" s="16">
        <f t="shared" si="14"/>
        <v>3322.580645161293</v>
      </c>
      <c r="BP29" s="15">
        <f t="shared" si="15"/>
        <v>4.8102258064516175</v>
      </c>
      <c r="BQ29" s="15">
        <f t="shared" si="16"/>
        <v>2.9063238709677455</v>
      </c>
      <c r="BR29" s="11">
        <f t="shared" si="17"/>
        <v>311.16104193548438</v>
      </c>
      <c r="BS29" s="11">
        <f t="shared" si="4"/>
        <v>3.0524898213871019</v>
      </c>
      <c r="BT29" s="11">
        <f t="shared" si="18"/>
        <v>1.5262449106935509</v>
      </c>
      <c r="BU29" s="11">
        <f t="shared" si="5"/>
        <v>1.0174966071290339</v>
      </c>
      <c r="BV29" s="11">
        <f t="shared" si="6"/>
        <v>354.02842593390028</v>
      </c>
      <c r="BW29" s="11">
        <f t="shared" si="7"/>
        <v>13.98007408603541</v>
      </c>
      <c r="BX29" s="11">
        <f t="shared" si="19"/>
        <v>25.323787538975676</v>
      </c>
      <c r="BY29" s="5"/>
      <c r="BZ29" s="5"/>
    </row>
    <row r="30" spans="1:78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8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9"/>
        <v>114.04598451612922</v>
      </c>
      <c r="BI30" s="5">
        <f t="shared" si="10"/>
        <v>1.1187911081032278</v>
      </c>
      <c r="BJ30" s="5">
        <f t="shared" si="3"/>
        <v>0.14320526183721316</v>
      </c>
      <c r="BK30" s="5">
        <f t="shared" si="11"/>
        <v>51.278201034737265</v>
      </c>
      <c r="BL30" s="5">
        <f t="shared" si="12"/>
        <v>15.229201525935524</v>
      </c>
      <c r="BM30" s="5">
        <f t="shared" si="13"/>
        <v>3.3670971486856902</v>
      </c>
      <c r="BN30" s="33"/>
      <c r="BO30" s="16">
        <f t="shared" si="14"/>
        <v>3419.3548387096803</v>
      </c>
      <c r="BP30" s="15">
        <f t="shared" si="15"/>
        <v>4.9911935483871019</v>
      </c>
      <c r="BQ30" s="15">
        <f t="shared" si="16"/>
        <v>3.0369690322580691</v>
      </c>
      <c r="BR30" s="11">
        <f t="shared" si="17"/>
        <v>330.02136451612955</v>
      </c>
      <c r="BS30" s="11">
        <f t="shared" si="4"/>
        <v>3.2375095859032315</v>
      </c>
      <c r="BT30" s="11">
        <f t="shared" si="18"/>
        <v>1.6187547929516157</v>
      </c>
      <c r="BU30" s="11">
        <f t="shared" si="5"/>
        <v>1.0791698619677437</v>
      </c>
      <c r="BV30" s="11">
        <f t="shared" si="6"/>
        <v>386.42357426444494</v>
      </c>
      <c r="BW30" s="11">
        <f t="shared" si="7"/>
        <v>15.158100240457895</v>
      </c>
      <c r="BX30" s="11">
        <f t="shared" si="19"/>
        <v>25.492876292838915</v>
      </c>
      <c r="BY30" s="5"/>
      <c r="BZ30" s="5"/>
    </row>
    <row r="31" spans="1:78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8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9"/>
        <v>120.66630709677439</v>
      </c>
      <c r="BI31" s="5">
        <f t="shared" si="10"/>
        <v>1.1837364726193569</v>
      </c>
      <c r="BJ31" s="5">
        <f t="shared" si="3"/>
        <v>0.15151826849527769</v>
      </c>
      <c r="BK31" s="5">
        <f t="shared" si="11"/>
        <v>55.790395012063826</v>
      </c>
      <c r="BL31" s="5">
        <f t="shared" si="12"/>
        <v>16.613800913032303</v>
      </c>
      <c r="BM31" s="5">
        <f t="shared" si="13"/>
        <v>3.3580753317141516</v>
      </c>
      <c r="BN31" s="33"/>
      <c r="BO31" s="16">
        <f t="shared" si="14"/>
        <v>3516.1290322580676</v>
      </c>
      <c r="BP31" s="15">
        <f t="shared" si="15"/>
        <v>5.1721612903225864</v>
      </c>
      <c r="BQ31" s="15">
        <f t="shared" si="16"/>
        <v>3.1676141935483919</v>
      </c>
      <c r="BR31" s="11">
        <f t="shared" si="17"/>
        <v>348.88168709677484</v>
      </c>
      <c r="BS31" s="11">
        <f t="shared" si="4"/>
        <v>3.4225293504193615</v>
      </c>
      <c r="BT31" s="11">
        <f t="shared" si="18"/>
        <v>1.7112646752096807</v>
      </c>
      <c r="BU31" s="11">
        <f t="shared" si="5"/>
        <v>1.1408431168064537</v>
      </c>
      <c r="BV31" s="11">
        <f t="shared" si="6"/>
        <v>420.06873999757869</v>
      </c>
      <c r="BW31" s="11">
        <f t="shared" si="7"/>
        <v>16.38341151454739</v>
      </c>
      <c r="BX31" s="11">
        <f t="shared" si="19"/>
        <v>25.639882122510645</v>
      </c>
      <c r="BY31" s="5"/>
      <c r="BZ31" s="5"/>
    </row>
    <row r="32" spans="1:78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8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9"/>
        <v>127.28662967741958</v>
      </c>
      <c r="BI32" s="5">
        <f t="shared" si="10"/>
        <v>1.2486818371354862</v>
      </c>
      <c r="BJ32" s="5">
        <f t="shared" si="3"/>
        <v>0.15983127515334222</v>
      </c>
      <c r="BK32" s="5">
        <f t="shared" si="11"/>
        <v>60.471080226274104</v>
      </c>
      <c r="BL32" s="5">
        <f t="shared" si="12"/>
        <v>18.057916429161338</v>
      </c>
      <c r="BM32" s="5">
        <f t="shared" si="13"/>
        <v>3.348729653473236</v>
      </c>
      <c r="BN32" s="33"/>
      <c r="BO32" s="16">
        <f t="shared" si="14"/>
        <v>3612.9032258064549</v>
      </c>
      <c r="BP32" s="15">
        <f t="shared" si="15"/>
        <v>5.3531290322580709</v>
      </c>
      <c r="BQ32" s="15">
        <f t="shared" si="16"/>
        <v>3.2982593548387147</v>
      </c>
      <c r="BR32" s="11">
        <f t="shared" si="17"/>
        <v>367.74200967742001</v>
      </c>
      <c r="BS32" s="11">
        <f t="shared" si="4"/>
        <v>3.6075491149354906</v>
      </c>
      <c r="BT32" s="11">
        <f t="shared" si="18"/>
        <v>1.8037745574677453</v>
      </c>
      <c r="BU32" s="11">
        <f t="shared" si="5"/>
        <v>1.2025163716451635</v>
      </c>
      <c r="BV32" s="11">
        <f t="shared" si="6"/>
        <v>454.96392313330131</v>
      </c>
      <c r="BW32" s="11">
        <f t="shared" si="7"/>
        <v>17.656007908303899</v>
      </c>
      <c r="BX32" s="11">
        <f t="shared" si="19"/>
        <v>25.768221530945542</v>
      </c>
      <c r="BY32" s="5"/>
      <c r="BZ32" s="5"/>
    </row>
    <row r="33" spans="1:78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8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9"/>
        <v>133.90695225806473</v>
      </c>
      <c r="BI33" s="5">
        <f t="shared" si="10"/>
        <v>1.3136272016516153</v>
      </c>
      <c r="BJ33" s="5">
        <f t="shared" si="3"/>
        <v>0.16814428181140675</v>
      </c>
      <c r="BK33" s="5">
        <f t="shared" si="11"/>
        <v>65.320256677368107</v>
      </c>
      <c r="BL33" s="5">
        <f t="shared" si="12"/>
        <v>19.561548074322634</v>
      </c>
      <c r="BM33" s="5">
        <f t="shared" si="13"/>
        <v>3.3392171432030171</v>
      </c>
      <c r="BN33" s="33"/>
      <c r="BO33" s="16">
        <f t="shared" si="14"/>
        <v>3709.6774193548422</v>
      </c>
      <c r="BP33" s="15">
        <f t="shared" si="15"/>
        <v>5.5340967741935554</v>
      </c>
      <c r="BQ33" s="15">
        <f t="shared" si="16"/>
        <v>3.4289045161290375</v>
      </c>
      <c r="BR33" s="11">
        <f t="shared" si="17"/>
        <v>386.60233225806519</v>
      </c>
      <c r="BS33" s="11">
        <f t="shared" si="4"/>
        <v>3.7925688794516197</v>
      </c>
      <c r="BT33" s="11">
        <f t="shared" si="18"/>
        <v>1.8962844397258098</v>
      </c>
      <c r="BU33" s="11">
        <f t="shared" si="5"/>
        <v>1.2641896264838732</v>
      </c>
      <c r="BV33" s="11">
        <f t="shared" si="6"/>
        <v>491.10912367161296</v>
      </c>
      <c r="BW33" s="11">
        <f t="shared" si="7"/>
        <v>18.97588942172742</v>
      </c>
      <c r="BX33" s="11">
        <f t="shared" si="19"/>
        <v>25.880690636260365</v>
      </c>
      <c r="BY33" s="5"/>
      <c r="BZ33" s="5"/>
    </row>
    <row r="34" spans="1:78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8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9"/>
        <v>140.52727483870996</v>
      </c>
      <c r="BI34" s="5">
        <f t="shared" si="10"/>
        <v>1.3785725661677448</v>
      </c>
      <c r="BJ34" s="5">
        <f t="shared" si="3"/>
        <v>0.17645728846947134</v>
      </c>
      <c r="BK34" s="5">
        <f t="shared" si="11"/>
        <v>70.337924365345827</v>
      </c>
      <c r="BL34" s="5">
        <f t="shared" si="12"/>
        <v>21.12469584851619</v>
      </c>
      <c r="BM34" s="5">
        <f t="shared" si="13"/>
        <v>3.3296538264850994</v>
      </c>
      <c r="BN34" s="33"/>
      <c r="BO34" s="16">
        <f t="shared" si="14"/>
        <v>3806.4516129032295</v>
      </c>
      <c r="BP34" s="15">
        <f t="shared" si="15"/>
        <v>5.7150645161290381</v>
      </c>
      <c r="BQ34" s="15">
        <f t="shared" si="16"/>
        <v>3.5595496774193602</v>
      </c>
      <c r="BR34" s="11">
        <f t="shared" si="17"/>
        <v>405.46265483871036</v>
      </c>
      <c r="BS34" s="11">
        <f t="shared" si="4"/>
        <v>3.9775886439677488</v>
      </c>
      <c r="BT34" s="11">
        <f t="shared" si="18"/>
        <v>1.9887943219838744</v>
      </c>
      <c r="BU34" s="11">
        <f t="shared" si="5"/>
        <v>1.3258628813225828</v>
      </c>
      <c r="BV34" s="11">
        <f t="shared" si="6"/>
        <v>528.50434161251337</v>
      </c>
      <c r="BW34" s="11">
        <f t="shared" si="7"/>
        <v>20.34305605481795</v>
      </c>
      <c r="BX34" s="11">
        <f t="shared" si="19"/>
        <v>25.97959422558564</v>
      </c>
      <c r="BY34" s="5"/>
      <c r="BZ34" s="5"/>
    </row>
    <row r="35" spans="1:78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8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9"/>
        <v>147.14759741935512</v>
      </c>
      <c r="BI35" s="5">
        <f t="shared" si="10"/>
        <v>1.4435179306838739</v>
      </c>
      <c r="BJ35" s="5">
        <f t="shared" si="3"/>
        <v>0.18477029512753587</v>
      </c>
      <c r="BK35" s="5">
        <f t="shared" si="11"/>
        <v>75.524083290207244</v>
      </c>
      <c r="BL35" s="5">
        <f t="shared" si="12"/>
        <v>22.747359751742003</v>
      </c>
      <c r="BM35" s="5">
        <f t="shared" si="13"/>
        <v>3.32012524154253</v>
      </c>
      <c r="BN35" s="33"/>
      <c r="BO35" s="16">
        <f t="shared" si="14"/>
        <v>3903.2258064516168</v>
      </c>
      <c r="BP35" s="15">
        <f t="shared" si="15"/>
        <v>5.8960322580645226</v>
      </c>
      <c r="BQ35" s="15">
        <f t="shared" si="16"/>
        <v>3.690194838709683</v>
      </c>
      <c r="BR35" s="11">
        <f t="shared" si="17"/>
        <v>424.32297741935565</v>
      </c>
      <c r="BS35" s="11">
        <f t="shared" si="4"/>
        <v>4.1626084084838793</v>
      </c>
      <c r="BT35" s="11">
        <f t="shared" si="18"/>
        <v>2.0813042042419396</v>
      </c>
      <c r="BU35" s="11">
        <f t="shared" si="5"/>
        <v>1.387536136161293</v>
      </c>
      <c r="BV35" s="11">
        <f t="shared" si="6"/>
        <v>567.14957695600322</v>
      </c>
      <c r="BW35" s="11">
        <f t="shared" si="7"/>
        <v>21.7575078075755</v>
      </c>
      <c r="BX35" s="11">
        <f t="shared" si="19"/>
        <v>26.06684469434196</v>
      </c>
      <c r="BY35" s="5"/>
      <c r="BZ35" s="5"/>
    </row>
    <row r="36" spans="1:78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9"/>
        <v>153.76792</v>
      </c>
      <c r="BI36" s="5">
        <f t="shared" si="10"/>
        <v>1.5084632952000001</v>
      </c>
      <c r="BJ36" s="5">
        <f>BI36*128/1000</f>
        <v>0.19308330178560001</v>
      </c>
      <c r="BK36" s="5">
        <f t="shared" si="11"/>
        <v>80.878733451952129</v>
      </c>
      <c r="BL36" s="5">
        <f t="shared" si="12"/>
        <v>24.429539784000003</v>
      </c>
      <c r="BM36" s="5">
        <f t="shared" si="13"/>
        <v>3.3106941091425401</v>
      </c>
      <c r="BN36" s="33"/>
      <c r="BO36" s="11">
        <v>4000</v>
      </c>
      <c r="BP36" s="15">
        <f t="shared" si="15"/>
        <v>6.077</v>
      </c>
      <c r="BQ36" s="15">
        <f t="shared" si="16"/>
        <v>3.8208400000000005</v>
      </c>
      <c r="BR36" s="11">
        <f t="shared" si="17"/>
        <v>443.18330000000003</v>
      </c>
      <c r="BS36" s="11">
        <f t="shared" si="4"/>
        <v>4.3476281730000013</v>
      </c>
      <c r="BT36" s="11">
        <f t="shared" si="18"/>
        <v>2.1738140865000006</v>
      </c>
      <c r="BU36" s="11">
        <f t="shared" si="5"/>
        <v>1.4492093910000003</v>
      </c>
      <c r="BV36" s="11">
        <f t="shared" si="6"/>
        <v>607.04482970208005</v>
      </c>
      <c r="BW36" s="11">
        <f t="shared" si="7"/>
        <v>23.219244680000003</v>
      </c>
      <c r="BX36" s="11">
        <f t="shared" si="19"/>
        <v>26.144038622624134</v>
      </c>
      <c r="BY36" s="5"/>
      <c r="BZ36" s="5"/>
    </row>
    <row r="37" spans="1:78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29</v>
      </c>
      <c r="V40" s="7"/>
      <c r="W40" s="7"/>
      <c r="X40" s="7"/>
      <c r="Y40" s="7"/>
      <c r="Z40" s="7"/>
      <c r="AA40" s="7"/>
      <c r="AB40" s="7"/>
      <c r="AC40" s="7"/>
      <c r="AD40" s="39" t="s">
        <v>67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18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20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62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35</v>
      </c>
      <c r="AW42" s="23" t="s">
        <v>36</v>
      </c>
      <c r="AX42" s="23" t="s">
        <v>37</v>
      </c>
      <c r="AY42" s="23" t="s">
        <v>38</v>
      </c>
      <c r="AZ42" s="23" t="s">
        <v>39</v>
      </c>
      <c r="BA42" s="23" t="s">
        <v>40</v>
      </c>
      <c r="BB42" s="23" t="s">
        <v>52</v>
      </c>
      <c r="BC42" s="23" t="s">
        <v>41</v>
      </c>
      <c r="BD42" s="23" t="s">
        <v>42</v>
      </c>
      <c r="BE42" s="7"/>
      <c r="BF42" s="41"/>
      <c r="BG42" s="41"/>
      <c r="BH42" s="41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46</v>
      </c>
      <c r="AV43" s="19" t="s">
        <v>47</v>
      </c>
      <c r="AW43" s="19" t="s">
        <v>48</v>
      </c>
      <c r="AX43" s="19" t="s">
        <v>21</v>
      </c>
      <c r="AY43" s="19" t="s">
        <v>22</v>
      </c>
      <c r="AZ43" s="19" t="s">
        <v>23</v>
      </c>
      <c r="BA43" s="19" t="s">
        <v>24</v>
      </c>
      <c r="BB43" s="19" t="s">
        <v>26</v>
      </c>
      <c r="BC43" s="19" t="s">
        <v>27</v>
      </c>
      <c r="BD43" s="19" t="s">
        <v>28</v>
      </c>
      <c r="BE43" s="7"/>
      <c r="BF43" s="41"/>
      <c r="BG43" s="41"/>
      <c r="BH43" s="41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0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1"/>
      <c r="BG44" s="41"/>
      <c r="BH44" s="41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1">0.0018304*AU45-1.3330731</f>
        <v>0.64183216315789493</v>
      </c>
      <c r="AW45" s="15">
        <f t="shared" ref="AW45:AW82" si="22">0.001352*AU45-1.595325</f>
        <v>-0.13658815789473699</v>
      </c>
      <c r="AX45" s="14">
        <f t="shared" ref="AX45:AX82" si="23">0.04358*AU45-110.88851</f>
        <v>-63.867983684210522</v>
      </c>
      <c r="AY45" s="14">
        <f t="shared" ref="AY45:AY82" si="24">9.81*AX45/1000</f>
        <v>-0.62654491994210526</v>
      </c>
      <c r="AZ45" s="14">
        <f t="shared" ref="AZ45:AZ81" si="25">(AY45/4*256)/(3/4*256)</f>
        <v>-0.20884830664736842</v>
      </c>
      <c r="BA45" s="14">
        <f t="shared" si="20"/>
        <v>-4.0098874876294738E-2</v>
      </c>
      <c r="BB45" s="27">
        <f t="shared" ref="BB45:BB82" si="26">BA45*AU45*0.10472</f>
        <v>-4.5306663489176051</v>
      </c>
      <c r="BC45" s="11">
        <f t="shared" ref="BC45:BC82" si="27">AV45*AW45</f>
        <v>-8.7666672843331156E-2</v>
      </c>
      <c r="BD45" s="11">
        <f t="shared" ref="BD45:BD82" si="28">BB45/BC45</f>
        <v>51.680601099283706</v>
      </c>
      <c r="BE45" s="7"/>
      <c r="BF45" s="41"/>
      <c r="BG45" s="41"/>
      <c r="BH45" s="41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12</v>
      </c>
      <c r="B46" t="s">
        <v>6</v>
      </c>
      <c r="C46" t="s">
        <v>14</v>
      </c>
      <c r="K46" t="s">
        <v>13</v>
      </c>
      <c r="L46" t="s">
        <v>7</v>
      </c>
      <c r="M46" t="s">
        <v>14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9">AU45+($AU$82-$AU$44)/(ROW($AU$82)-ROW($AU$44))</f>
        <v>1157.8947368421054</v>
      </c>
      <c r="AV46" s="15">
        <f t="shared" si="21"/>
        <v>0.78633742631578984</v>
      </c>
      <c r="AW46" s="15">
        <f t="shared" si="22"/>
        <v>-2.9851315789473754E-2</v>
      </c>
      <c r="AX46" s="14">
        <f t="shared" si="23"/>
        <v>-60.427457368421038</v>
      </c>
      <c r="AY46" s="14">
        <f t="shared" si="24"/>
        <v>-0.59279335678421041</v>
      </c>
      <c r="AZ46" s="14">
        <f t="shared" si="25"/>
        <v>-0.19759778559473681</v>
      </c>
      <c r="BA46" s="14">
        <f t="shared" si="20"/>
        <v>-3.7938774834189469E-2</v>
      </c>
      <c r="BB46" s="27">
        <f t="shared" si="26"/>
        <v>-4.6002561586315309</v>
      </c>
      <c r="BC46" s="11">
        <f t="shared" si="27"/>
        <v>-2.347320683003469E-2</v>
      </c>
      <c r="BD46" s="11">
        <f t="shared" si="28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9"/>
        <v>1236.8421052631581</v>
      </c>
      <c r="AV47" s="15">
        <f t="shared" si="21"/>
        <v>0.93084268947368454</v>
      </c>
      <c r="AW47" s="15">
        <f t="shared" si="22"/>
        <v>7.6885526315789487E-2</v>
      </c>
      <c r="AX47" s="14">
        <f t="shared" si="23"/>
        <v>-56.986931052631562</v>
      </c>
      <c r="AY47" s="14">
        <f t="shared" si="24"/>
        <v>-0.55904179362631568</v>
      </c>
      <c r="AZ47" s="14">
        <f t="shared" si="25"/>
        <v>-0.18634726454210523</v>
      </c>
      <c r="BA47" s="14">
        <f t="shared" si="20"/>
        <v>-3.57786747920842E-2</v>
      </c>
      <c r="BB47" s="27">
        <f t="shared" si="26"/>
        <v>-4.634129282596624</v>
      </c>
      <c r="BC47" s="11">
        <f t="shared" si="27"/>
        <v>7.1568330097389235E-2</v>
      </c>
      <c r="BD47" s="11">
        <f t="shared" si="28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9"/>
        <v>1315.7894736842109</v>
      </c>
      <c r="AV48" s="15">
        <f t="shared" si="21"/>
        <v>1.0753479526315797</v>
      </c>
      <c r="AW48" s="15">
        <f t="shared" si="22"/>
        <v>0.18362236842105295</v>
      </c>
      <c r="AX48" s="14">
        <f t="shared" si="23"/>
        <v>-53.546404736842085</v>
      </c>
      <c r="AY48" s="14">
        <f t="shared" si="24"/>
        <v>-0.52529023046842083</v>
      </c>
      <c r="AZ48" s="14">
        <f t="shared" si="25"/>
        <v>-0.1750967434894736</v>
      </c>
      <c r="BA48" s="14">
        <f t="shared" si="20"/>
        <v>-3.3618574749978931E-2</v>
      </c>
      <c r="BB48" s="27">
        <f t="shared" si="26"/>
        <v>-4.6322857208128871</v>
      </c>
      <c r="BC48" s="11">
        <f t="shared" si="27"/>
        <v>0.19745793793894093</v>
      </c>
      <c r="BD48" s="11">
        <f t="shared" si="28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9"/>
        <v>1394.7368421052636</v>
      </c>
      <c r="AV49" s="15">
        <f t="shared" si="21"/>
        <v>1.2198532157894744</v>
      </c>
      <c r="AW49" s="15">
        <f t="shared" si="22"/>
        <v>0.29035921052631619</v>
      </c>
      <c r="AX49" s="14">
        <f t="shared" si="23"/>
        <v>-50.105878421052608</v>
      </c>
      <c r="AY49" s="14">
        <f t="shared" si="24"/>
        <v>-0.49153866731052615</v>
      </c>
      <c r="AZ49" s="14">
        <f t="shared" si="25"/>
        <v>-0.16384622243684205</v>
      </c>
      <c r="BA49" s="14">
        <f t="shared" si="20"/>
        <v>-3.1458474707873677E-2</v>
      </c>
      <c r="BB49" s="27">
        <f t="shared" si="26"/>
        <v>-4.5947254732803211</v>
      </c>
      <c r="BC49" s="11">
        <f t="shared" si="27"/>
        <v>0.3541956166946198</v>
      </c>
      <c r="BD49" s="11">
        <f t="shared" si="28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9"/>
        <v>1473.6842105263163</v>
      </c>
      <c r="AV50" s="15">
        <f t="shared" si="21"/>
        <v>1.3643584789473695</v>
      </c>
      <c r="AW50" s="15">
        <f t="shared" si="22"/>
        <v>0.39709605263157943</v>
      </c>
      <c r="AX50" s="14">
        <f t="shared" si="23"/>
        <v>-46.665352105263125</v>
      </c>
      <c r="AY50" s="14">
        <f t="shared" si="24"/>
        <v>-0.4577871041526313</v>
      </c>
      <c r="AZ50" s="14">
        <f t="shared" si="25"/>
        <v>-0.15259570138421044</v>
      </c>
      <c r="BA50" s="14">
        <f t="shared" si="20"/>
        <v>-2.9298374665768408E-2</v>
      </c>
      <c r="BB50" s="27">
        <f t="shared" si="26"/>
        <v>-4.5214485399989224</v>
      </c>
      <c r="BC50" s="11">
        <f t="shared" si="27"/>
        <v>0.54178136636442631</v>
      </c>
      <c r="BD50" s="11">
        <f t="shared" si="28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9"/>
        <v>1552.631578947369</v>
      </c>
      <c r="AV51" s="15">
        <f t="shared" si="21"/>
        <v>1.5088637421052642</v>
      </c>
      <c r="AW51" s="15">
        <f t="shared" si="22"/>
        <v>0.50383289473684267</v>
      </c>
      <c r="AX51" s="14">
        <f t="shared" si="23"/>
        <v>-43.224825789473655</v>
      </c>
      <c r="AY51" s="14">
        <f t="shared" si="24"/>
        <v>-0.42403554099473661</v>
      </c>
      <c r="AZ51" s="14">
        <f t="shared" si="25"/>
        <v>-0.14134518033157886</v>
      </c>
      <c r="BA51" s="14">
        <f t="shared" si="20"/>
        <v>-2.7138274623663142E-2</v>
      </c>
      <c r="BB51" s="27">
        <f t="shared" si="26"/>
        <v>-4.4124549209686919</v>
      </c>
      <c r="BC51" s="11">
        <f t="shared" si="27"/>
        <v>0.7602151869483601</v>
      </c>
      <c r="BD51" s="11">
        <f t="shared" si="28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9"/>
        <v>1631.5789473684217</v>
      </c>
      <c r="AV52" s="15">
        <f t="shared" si="21"/>
        <v>1.6533690052631593</v>
      </c>
      <c r="AW52" s="15">
        <f t="shared" si="22"/>
        <v>0.61056973684210569</v>
      </c>
      <c r="AX52" s="14">
        <f t="shared" si="23"/>
        <v>-39.784299473684172</v>
      </c>
      <c r="AY52" s="14">
        <f t="shared" si="24"/>
        <v>-0.39028397783684177</v>
      </c>
      <c r="AZ52" s="14">
        <f t="shared" si="25"/>
        <v>-0.13009465927894726</v>
      </c>
      <c r="BA52" s="14">
        <f t="shared" si="20"/>
        <v>-2.4978174581557874E-2</v>
      </c>
      <c r="BB52" s="27">
        <f t="shared" si="26"/>
        <v>-4.2677446161896304</v>
      </c>
      <c r="BC52" s="11">
        <f t="shared" si="27"/>
        <v>1.0094970784464212</v>
      </c>
      <c r="BD52" s="11">
        <f t="shared" si="28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9"/>
        <v>1710.5263157894744</v>
      </c>
      <c r="AV53" s="15">
        <f t="shared" si="21"/>
        <v>1.797874268421054</v>
      </c>
      <c r="AW53" s="15">
        <f t="shared" si="22"/>
        <v>0.71730657894736916</v>
      </c>
      <c r="AX53" s="14">
        <f t="shared" si="23"/>
        <v>-36.343773157894702</v>
      </c>
      <c r="AY53" s="14">
        <f t="shared" si="24"/>
        <v>-0.35653241467894703</v>
      </c>
      <c r="AZ53" s="14">
        <f t="shared" si="25"/>
        <v>-0.11884413822631568</v>
      </c>
      <c r="BA53" s="14">
        <f t="shared" si="20"/>
        <v>-2.2818074539452608E-2</v>
      </c>
      <c r="BB53" s="27">
        <f t="shared" si="26"/>
        <v>-4.0873176256617381</v>
      </c>
      <c r="BC53" s="11">
        <f t="shared" si="27"/>
        <v>1.2896270408586104</v>
      </c>
      <c r="BD53" s="11">
        <f t="shared" si="28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9"/>
        <v>1789.4736842105272</v>
      </c>
      <c r="AV54" s="15">
        <f t="shared" si="21"/>
        <v>1.9423795315789492</v>
      </c>
      <c r="AW54" s="15">
        <f t="shared" si="22"/>
        <v>0.82404342105263262</v>
      </c>
      <c r="AX54" s="14">
        <f t="shared" si="23"/>
        <v>-32.903246842105219</v>
      </c>
      <c r="AY54" s="14">
        <f t="shared" si="24"/>
        <v>-0.32278085152105224</v>
      </c>
      <c r="AZ54" s="14">
        <f t="shared" si="25"/>
        <v>-0.10759361717368408</v>
      </c>
      <c r="BA54" s="14">
        <f t="shared" si="20"/>
        <v>-2.0657974497347343E-2</v>
      </c>
      <c r="BB54" s="27">
        <f t="shared" si="26"/>
        <v>-3.8711739493850152</v>
      </c>
      <c r="BC54" s="11">
        <f t="shared" si="27"/>
        <v>1.6006050741849274</v>
      </c>
      <c r="BD54" s="11">
        <f t="shared" si="28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9"/>
        <v>1868.4210526315799</v>
      </c>
      <c r="AV55" s="15">
        <f t="shared" si="21"/>
        <v>2.0868847947368439</v>
      </c>
      <c r="AW55" s="15">
        <f t="shared" si="22"/>
        <v>0.93078026315789564</v>
      </c>
      <c r="AX55" s="14">
        <f t="shared" si="23"/>
        <v>-29.462720526315749</v>
      </c>
      <c r="AY55" s="14">
        <f t="shared" si="24"/>
        <v>-0.2890292883631575</v>
      </c>
      <c r="AZ55" s="14">
        <f t="shared" si="25"/>
        <v>-9.6343096121052504E-2</v>
      </c>
      <c r="BA55" s="14">
        <f t="shared" si="20"/>
        <v>-1.8497874455242081E-2</v>
      </c>
      <c r="BB55" s="27">
        <f t="shared" si="26"/>
        <v>-3.6193135873594624</v>
      </c>
      <c r="BC55" s="11">
        <f t="shared" si="27"/>
        <v>1.9424311784253705</v>
      </c>
      <c r="BD55" s="11">
        <f t="shared" si="28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9"/>
        <v>1947.3684210526326</v>
      </c>
      <c r="AV56" s="15">
        <f t="shared" si="21"/>
        <v>2.2313900578947385</v>
      </c>
      <c r="AW56" s="15">
        <f t="shared" si="22"/>
        <v>1.0375171052631591</v>
      </c>
      <c r="AX56" s="14">
        <f t="shared" si="23"/>
        <v>-26.022194210526266</v>
      </c>
      <c r="AY56" s="14">
        <f t="shared" si="24"/>
        <v>-0.25527772520526265</v>
      </c>
      <c r="AZ56" s="14">
        <f t="shared" si="25"/>
        <v>-8.5092575068420884E-2</v>
      </c>
      <c r="BA56" s="14">
        <f t="shared" si="20"/>
        <v>-1.6337774413136809E-2</v>
      </c>
      <c r="BB56" s="27">
        <f t="shared" si="26"/>
        <v>-3.3317365395850755</v>
      </c>
      <c r="BC56" s="11">
        <f t="shared" si="27"/>
        <v>2.3151053535799422</v>
      </c>
      <c r="BD56" s="11">
        <f t="shared" si="28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9"/>
        <v>2026.3157894736853</v>
      </c>
      <c r="AV57" s="15">
        <f t="shared" si="21"/>
        <v>2.3758953210526337</v>
      </c>
      <c r="AW57" s="15">
        <f t="shared" si="22"/>
        <v>1.1442539473684221</v>
      </c>
      <c r="AX57" s="14">
        <f t="shared" si="23"/>
        <v>-22.581667894736796</v>
      </c>
      <c r="AY57" s="14">
        <f t="shared" si="24"/>
        <v>-0.221526162047368</v>
      </c>
      <c r="AZ57" s="14">
        <f t="shared" si="25"/>
        <v>-7.3842054015789332E-2</v>
      </c>
      <c r="BA57" s="14">
        <f t="shared" si="20"/>
        <v>-1.4177674371031552E-2</v>
      </c>
      <c r="BB57" s="27">
        <f t="shared" si="26"/>
        <v>-3.0084428060618609</v>
      </c>
      <c r="BC57" s="11">
        <f t="shared" si="27"/>
        <v>2.7186275996486406</v>
      </c>
      <c r="BD57" s="11">
        <f t="shared" si="28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9"/>
        <v>2105.263157894738</v>
      </c>
      <c r="AV58" s="15">
        <f t="shared" si="21"/>
        <v>2.5204005842105284</v>
      </c>
      <c r="AW58" s="15">
        <f t="shared" si="22"/>
        <v>1.2509907894736856</v>
      </c>
      <c r="AX58" s="14">
        <f t="shared" si="23"/>
        <v>-19.141141578947312</v>
      </c>
      <c r="AY58" s="14">
        <f t="shared" si="24"/>
        <v>-0.18777459888947315</v>
      </c>
      <c r="AZ58" s="14">
        <f t="shared" si="25"/>
        <v>-6.2591532963157712E-2</v>
      </c>
      <c r="BA58" s="14">
        <f t="shared" si="20"/>
        <v>-1.201757432892628E-2</v>
      </c>
      <c r="BB58" s="27">
        <f t="shared" si="26"/>
        <v>-2.6494323867898117</v>
      </c>
      <c r="BC58" s="11">
        <f t="shared" si="27"/>
        <v>3.1529979166314672</v>
      </c>
      <c r="BD58" s="11">
        <f t="shared" si="28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9"/>
        <v>2184.2105263157905</v>
      </c>
      <c r="AV59" s="15">
        <f t="shared" si="21"/>
        <v>2.6649058473684231</v>
      </c>
      <c r="AW59" s="15">
        <f t="shared" si="22"/>
        <v>1.3577276315789486</v>
      </c>
      <c r="AX59" s="14">
        <f t="shared" si="23"/>
        <v>-15.700615263157843</v>
      </c>
      <c r="AY59" s="14">
        <f t="shared" si="24"/>
        <v>-0.15402303573157847</v>
      </c>
      <c r="AZ59" s="14">
        <f t="shared" si="25"/>
        <v>-5.1341011910526153E-2</v>
      </c>
      <c r="BA59" s="14">
        <f t="shared" si="20"/>
        <v>-9.8574742868210215E-3</v>
      </c>
      <c r="BB59" s="27">
        <f t="shared" si="26"/>
        <v>-2.2547052817689348</v>
      </c>
      <c r="BC59" s="11">
        <f t="shared" si="27"/>
        <v>3.6182163045284201</v>
      </c>
      <c r="BD59" s="11">
        <f t="shared" si="28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9"/>
        <v>2263.157894736843</v>
      </c>
      <c r="AV60" s="15">
        <f t="shared" si="21"/>
        <v>2.8094111105263178</v>
      </c>
      <c r="AW60" s="15">
        <f t="shared" si="22"/>
        <v>1.4644644736842116</v>
      </c>
      <c r="AX60" s="14">
        <f t="shared" si="23"/>
        <v>-12.260088947368374</v>
      </c>
      <c r="AY60" s="14">
        <f t="shared" si="24"/>
        <v>-0.12027147257368376</v>
      </c>
      <c r="AZ60" s="14">
        <f t="shared" si="25"/>
        <v>-4.0090490857894588E-2</v>
      </c>
      <c r="BA60" s="14">
        <f t="shared" si="20"/>
        <v>-7.6973742447157606E-3</v>
      </c>
      <c r="BB60" s="27">
        <f t="shared" si="26"/>
        <v>-1.8242614909992261</v>
      </c>
      <c r="BC60" s="11">
        <f t="shared" si="27"/>
        <v>4.1142827633395003</v>
      </c>
      <c r="BD60" s="11">
        <f t="shared" si="28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9"/>
        <v>2342.1052631578955</v>
      </c>
      <c r="AV61" s="15">
        <f t="shared" si="21"/>
        <v>2.953916373684212</v>
      </c>
      <c r="AW61" s="15">
        <f t="shared" si="22"/>
        <v>1.5712013157894742</v>
      </c>
      <c r="AX61" s="14">
        <f t="shared" si="23"/>
        <v>-8.8195626315789042</v>
      </c>
      <c r="AY61" s="14">
        <f t="shared" si="24"/>
        <v>-8.6519909415789062E-2</v>
      </c>
      <c r="AZ61" s="14">
        <f t="shared" si="25"/>
        <v>-2.8839969805263019E-2</v>
      </c>
      <c r="BA61" s="14">
        <f t="shared" si="20"/>
        <v>-5.5372742026104996E-3</v>
      </c>
      <c r="BB61" s="27">
        <f t="shared" si="26"/>
        <v>-1.3581010144806864</v>
      </c>
      <c r="BC61" s="11">
        <f t="shared" si="27"/>
        <v>4.6411972930647059</v>
      </c>
      <c r="BD61" s="11">
        <f t="shared" si="28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9"/>
        <v>2421.052631578948</v>
      </c>
      <c r="AV62" s="15">
        <f t="shared" si="21"/>
        <v>3.0984216368421063</v>
      </c>
      <c r="AW62" s="15">
        <f t="shared" si="22"/>
        <v>1.6779381578947372</v>
      </c>
      <c r="AX62" s="14">
        <f t="shared" si="23"/>
        <v>-5.379036315789449</v>
      </c>
      <c r="AY62" s="14">
        <f t="shared" si="24"/>
        <v>-5.2768346257894498E-2</v>
      </c>
      <c r="AZ62" s="14">
        <f t="shared" si="25"/>
        <v>-1.7589448752631499E-2</v>
      </c>
      <c r="BA62" s="14">
        <f t="shared" si="20"/>
        <v>-3.3771741605052477E-3</v>
      </c>
      <c r="BB62" s="27">
        <f t="shared" si="26"/>
        <v>-0.85622385221331798</v>
      </c>
      <c r="BC62" s="11">
        <f t="shared" si="27"/>
        <v>5.19895989370404</v>
      </c>
      <c r="BD62" s="11">
        <f t="shared" si="28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9"/>
        <v>2500.0000000000005</v>
      </c>
      <c r="AV63" s="15">
        <f t="shared" si="21"/>
        <v>3.2429269000000005</v>
      </c>
      <c r="AW63" s="15">
        <f t="shared" si="22"/>
        <v>1.7846750000000002</v>
      </c>
      <c r="AX63" s="14">
        <f t="shared" si="23"/>
        <v>-1.9385099999999795</v>
      </c>
      <c r="AY63" s="14">
        <f t="shared" si="24"/>
        <v>-1.9016783099999799E-2</v>
      </c>
      <c r="AZ63" s="14">
        <f t="shared" si="25"/>
        <v>-6.3389276999999333E-3</v>
      </c>
      <c r="BA63" s="14">
        <f t="shared" si="20"/>
        <v>-1.2170741183999871E-3</v>
      </c>
      <c r="BB63" s="27">
        <f t="shared" si="26"/>
        <v>-0.31863000419711668</v>
      </c>
      <c r="BC63" s="11">
        <f t="shared" si="27"/>
        <v>5.7875705652575018</v>
      </c>
      <c r="BD63" s="11">
        <f t="shared" si="28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9"/>
        <v>2578.9473684210529</v>
      </c>
      <c r="AV64" s="15">
        <f t="shared" si="21"/>
        <v>3.3874321631578956</v>
      </c>
      <c r="AW64" s="15">
        <f t="shared" si="22"/>
        <v>1.8914118421052633</v>
      </c>
      <c r="AX64" s="14">
        <f t="shared" si="23"/>
        <v>1.5020163157894899</v>
      </c>
      <c r="AY64" s="14">
        <f t="shared" si="24"/>
        <v>1.4734780057894897E-2</v>
      </c>
      <c r="AZ64" s="14">
        <f t="shared" si="25"/>
        <v>4.9115933526316319E-3</v>
      </c>
      <c r="BA64" s="14">
        <f t="shared" si="20"/>
        <v>9.4302592370527341E-4</v>
      </c>
      <c r="BB64" s="27">
        <f t="shared" si="26"/>
        <v>0.25468052956791554</v>
      </c>
      <c r="BC64" s="11">
        <f t="shared" si="27"/>
        <v>6.4070293077250922</v>
      </c>
      <c r="BD64" s="11">
        <f t="shared" si="28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9"/>
        <v>2657.8947368421054</v>
      </c>
      <c r="AV65" s="15">
        <f t="shared" si="21"/>
        <v>3.5319374263157899</v>
      </c>
      <c r="AW65" s="15">
        <f t="shared" si="22"/>
        <v>1.9981486842105263</v>
      </c>
      <c r="AX65" s="14">
        <f t="shared" si="23"/>
        <v>4.9425426315789593</v>
      </c>
      <c r="AY65" s="14">
        <f t="shared" si="24"/>
        <v>4.8486343215789596E-2</v>
      </c>
      <c r="AZ65" s="14">
        <f t="shared" si="25"/>
        <v>1.61621144052632E-2</v>
      </c>
      <c r="BA65" s="14">
        <f t="shared" si="20"/>
        <v>3.103125965810534E-3</v>
      </c>
      <c r="BB65" s="27">
        <f t="shared" si="26"/>
        <v>0.86370774908177872</v>
      </c>
      <c r="BC65" s="11">
        <f t="shared" si="27"/>
        <v>7.0573361211068084</v>
      </c>
      <c r="BD65" s="11">
        <f t="shared" si="28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9"/>
        <v>2736.8421052631579</v>
      </c>
      <c r="AV66" s="15">
        <f t="shared" si="21"/>
        <v>3.6764426894736841</v>
      </c>
      <c r="AW66" s="15">
        <f t="shared" si="22"/>
        <v>2.1048855263157895</v>
      </c>
      <c r="AX66" s="14">
        <f t="shared" si="23"/>
        <v>8.3830689473684288</v>
      </c>
      <c r="AY66" s="14">
        <f t="shared" si="24"/>
        <v>8.2237906373684291E-2</v>
      </c>
      <c r="AZ66" s="14">
        <f t="shared" si="25"/>
        <v>2.7412635457894765E-2</v>
      </c>
      <c r="BA66" s="14">
        <f t="shared" si="20"/>
        <v>5.2632260079157949E-3</v>
      </c>
      <c r="BB66" s="27">
        <f t="shared" si="26"/>
        <v>1.508451654344473</v>
      </c>
      <c r="BC66" s="11">
        <f t="shared" si="27"/>
        <v>7.7384910054026523</v>
      </c>
      <c r="BD66" s="11">
        <f t="shared" si="28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15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9"/>
        <v>2815.7894736842104</v>
      </c>
      <c r="AV67" s="15">
        <f t="shared" si="21"/>
        <v>3.8209479526315793</v>
      </c>
      <c r="AW67" s="15">
        <f t="shared" si="22"/>
        <v>2.2116223684210521</v>
      </c>
      <c r="AX67" s="14">
        <f t="shared" si="23"/>
        <v>11.823595263157898</v>
      </c>
      <c r="AY67" s="14">
        <f t="shared" si="24"/>
        <v>0.11598946953157899</v>
      </c>
      <c r="AZ67" s="14">
        <f t="shared" si="25"/>
        <v>3.8663156510526327E-2</v>
      </c>
      <c r="BA67" s="14">
        <f t="shared" si="20"/>
        <v>7.4233260500210551E-3</v>
      </c>
      <c r="BB67" s="27">
        <f t="shared" si="26"/>
        <v>2.1889122453559975</v>
      </c>
      <c r="BC67" s="11">
        <f t="shared" si="27"/>
        <v>8.4504939606126239</v>
      </c>
      <c r="BD67" s="11">
        <f t="shared" si="28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9"/>
        <v>2894.7368421052629</v>
      </c>
      <c r="AV68" s="15">
        <f t="shared" si="21"/>
        <v>3.9654532157894735</v>
      </c>
      <c r="AW68" s="15">
        <f t="shared" si="22"/>
        <v>2.3183592105263147</v>
      </c>
      <c r="AX68" s="14">
        <f t="shared" si="23"/>
        <v>15.264121578947368</v>
      </c>
      <c r="AY68" s="14">
        <f t="shared" si="24"/>
        <v>0.1497410326894737</v>
      </c>
      <c r="AZ68" s="14">
        <f t="shared" si="25"/>
        <v>4.9913677563157899E-2</v>
      </c>
      <c r="BA68" s="14">
        <f t="shared" si="20"/>
        <v>9.583426092126316E-3</v>
      </c>
      <c r="BB68" s="27">
        <f t="shared" si="26"/>
        <v>2.9050895221163535</v>
      </c>
      <c r="BC68" s="11">
        <f t="shared" si="27"/>
        <v>9.1933449867367187</v>
      </c>
      <c r="BD68" s="11">
        <f t="shared" si="28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14</v>
      </c>
      <c r="K69" t="s">
        <v>9</v>
      </c>
      <c r="L69" t="s">
        <v>6</v>
      </c>
      <c r="M69" t="s">
        <v>14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9"/>
        <v>2973.6842105263154</v>
      </c>
      <c r="AV69" s="15">
        <f t="shared" si="21"/>
        <v>4.1099584789473678</v>
      </c>
      <c r="AW69" s="15">
        <f t="shared" si="22"/>
        <v>2.4250960526315781</v>
      </c>
      <c r="AX69" s="14">
        <f t="shared" si="23"/>
        <v>18.704647894736837</v>
      </c>
      <c r="AY69" s="14">
        <f t="shared" si="24"/>
        <v>0.18349259584736838</v>
      </c>
      <c r="AZ69" s="14">
        <f t="shared" si="25"/>
        <v>6.1164198615789457E-2</v>
      </c>
      <c r="BA69" s="14">
        <f t="shared" si="20"/>
        <v>1.1743526134231576E-2</v>
      </c>
      <c r="BB69" s="27">
        <f t="shared" si="26"/>
        <v>3.6569834846255405</v>
      </c>
      <c r="BC69" s="11">
        <f t="shared" si="27"/>
        <v>9.9670440837749474</v>
      </c>
      <c r="BD69" s="11">
        <f t="shared" si="28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9"/>
        <v>3052.6315789473679</v>
      </c>
      <c r="AV70" s="15">
        <f t="shared" si="21"/>
        <v>4.254463742105262</v>
      </c>
      <c r="AW70" s="15">
        <f t="shared" si="22"/>
        <v>2.5318328947368416</v>
      </c>
      <c r="AX70" s="14">
        <f t="shared" si="23"/>
        <v>22.145174210526307</v>
      </c>
      <c r="AY70" s="14">
        <f t="shared" si="24"/>
        <v>0.21724415900526306</v>
      </c>
      <c r="AZ70" s="14">
        <f t="shared" si="25"/>
        <v>7.2414719668421015E-2</v>
      </c>
      <c r="BA70" s="14">
        <f t="shared" si="20"/>
        <v>1.3903626176336836E-2</v>
      </c>
      <c r="BB70" s="27">
        <f t="shared" si="26"/>
        <v>4.4445941328835579</v>
      </c>
      <c r="BC70" s="11">
        <f t="shared" si="27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9"/>
        <v>3131.5789473684204</v>
      </c>
      <c r="AV71" s="15">
        <f t="shared" si="21"/>
        <v>4.3989690052631572</v>
      </c>
      <c r="AW71" s="15">
        <f t="shared" si="22"/>
        <v>2.6385697368421042</v>
      </c>
      <c r="AX71" s="14">
        <f t="shared" si="23"/>
        <v>25.585700526315776</v>
      </c>
      <c r="AY71" s="14">
        <f t="shared" si="24"/>
        <v>0.2509957221631578</v>
      </c>
      <c r="AZ71" s="14">
        <f t="shared" si="25"/>
        <v>8.3665240721052594E-2</v>
      </c>
      <c r="BA71" s="14">
        <f t="shared" si="20"/>
        <v>1.6063726218442098E-2</v>
      </c>
      <c r="BB71" s="27">
        <f t="shared" si="26"/>
        <v>5.2679214668904075</v>
      </c>
      <c r="BC71" s="11">
        <f t="shared" si="27"/>
        <v>11.606986490593782</v>
      </c>
      <c r="BD71" s="11">
        <f t="shared" si="28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9"/>
        <v>3210.5263157894728</v>
      </c>
      <c r="AV72" s="15">
        <f t="shared" si="21"/>
        <v>4.5434742684210514</v>
      </c>
      <c r="AW72" s="15">
        <f t="shared" si="22"/>
        <v>2.7453065789473667</v>
      </c>
      <c r="AX72" s="14">
        <f t="shared" si="23"/>
        <v>29.026226842105245</v>
      </c>
      <c r="AY72" s="14">
        <f t="shared" si="24"/>
        <v>0.28474728532105248</v>
      </c>
      <c r="AZ72" s="14">
        <f t="shared" si="25"/>
        <v>9.491576177368416E-2</v>
      </c>
      <c r="BA72" s="14">
        <f t="shared" si="20"/>
        <v>1.822382626054736E-2</v>
      </c>
      <c r="BB72" s="27">
        <f t="shared" si="26"/>
        <v>6.1269654866460872</v>
      </c>
      <c r="BC72" s="11">
        <f t="shared" si="27"/>
        <v>12.473229800374387</v>
      </c>
      <c r="BD72" s="11">
        <f t="shared" si="28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9"/>
        <v>3289.4736842105253</v>
      </c>
      <c r="AV73" s="15">
        <f t="shared" si="21"/>
        <v>4.6879795315789456</v>
      </c>
      <c r="AW73" s="15">
        <f t="shared" si="22"/>
        <v>2.8520434210526302</v>
      </c>
      <c r="AX73" s="14">
        <f t="shared" si="23"/>
        <v>32.466753157894686</v>
      </c>
      <c r="AY73" s="14">
        <f t="shared" si="24"/>
        <v>0.31849884847894694</v>
      </c>
      <c r="AZ73" s="14">
        <f t="shared" si="25"/>
        <v>0.10616628282631564</v>
      </c>
      <c r="BA73" s="14">
        <f t="shared" si="20"/>
        <v>2.0383926302652604E-2</v>
      </c>
      <c r="BB73" s="27">
        <f t="shared" si="26"/>
        <v>7.0217261921505925</v>
      </c>
      <c r="BC73" s="11">
        <f t="shared" si="27"/>
        <v>13.370321181069123</v>
      </c>
      <c r="BD73" s="11">
        <f t="shared" si="28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9"/>
        <v>3368.4210526315778</v>
      </c>
      <c r="AV74" s="15">
        <f t="shared" si="21"/>
        <v>4.8324847947368399</v>
      </c>
      <c r="AW74" s="15">
        <f t="shared" si="22"/>
        <v>2.9587802631578928</v>
      </c>
      <c r="AX74" s="14">
        <f t="shared" si="23"/>
        <v>35.907279473684156</v>
      </c>
      <c r="AY74" s="14">
        <f t="shared" si="24"/>
        <v>0.35225041163684156</v>
      </c>
      <c r="AZ74" s="14">
        <f t="shared" si="25"/>
        <v>0.11741680387894719</v>
      </c>
      <c r="BA74" s="14">
        <f t="shared" si="20"/>
        <v>2.2544026344757859E-2</v>
      </c>
      <c r="BB74" s="27">
        <f t="shared" si="26"/>
        <v>7.9522035834039313</v>
      </c>
      <c r="BC74" s="11">
        <f t="shared" si="27"/>
        <v>14.298260632677982</v>
      </c>
      <c r="BD74" s="11">
        <f t="shared" si="28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9"/>
        <v>3447.3684210526303</v>
      </c>
      <c r="AV75" s="15">
        <f t="shared" si="21"/>
        <v>4.976990057894735</v>
      </c>
      <c r="AW75" s="15">
        <f t="shared" si="22"/>
        <v>3.0655171052631562</v>
      </c>
      <c r="AX75" s="14">
        <f t="shared" si="23"/>
        <v>39.347805789473625</v>
      </c>
      <c r="AY75" s="14">
        <f t="shared" si="24"/>
        <v>0.38600197479473625</v>
      </c>
      <c r="AZ75" s="14">
        <f t="shared" si="25"/>
        <v>0.12866732493157876</v>
      </c>
      <c r="BA75" s="14">
        <f t="shared" si="20"/>
        <v>2.4704126386863125E-2</v>
      </c>
      <c r="BB75" s="27">
        <f t="shared" si="26"/>
        <v>8.9183976604061055</v>
      </c>
      <c r="BC75" s="11">
        <f t="shared" si="27"/>
        <v>15.257048155200977</v>
      </c>
      <c r="BD75" s="11">
        <f t="shared" si="28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9"/>
        <v>3526.3157894736828</v>
      </c>
      <c r="AV76" s="15">
        <f t="shared" si="21"/>
        <v>5.1214953210526293</v>
      </c>
      <c r="AW76" s="15">
        <f t="shared" si="22"/>
        <v>3.1722539473684188</v>
      </c>
      <c r="AX76" s="14">
        <f t="shared" si="23"/>
        <v>42.788332105263095</v>
      </c>
      <c r="AY76" s="14">
        <f t="shared" si="24"/>
        <v>0.41975353795263098</v>
      </c>
      <c r="AZ76" s="14">
        <f t="shared" si="25"/>
        <v>0.13991784598421034</v>
      </c>
      <c r="BA76" s="14">
        <f t="shared" si="20"/>
        <v>2.6864226428968387E-2</v>
      </c>
      <c r="BB76" s="27">
        <f t="shared" si="26"/>
        <v>9.9203084231571079</v>
      </c>
      <c r="BC76" s="11">
        <f t="shared" si="27"/>
        <v>16.246683748638091</v>
      </c>
      <c r="BD76" s="11">
        <f t="shared" si="28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9"/>
        <v>3605.2631578947353</v>
      </c>
      <c r="AV77" s="15">
        <f t="shared" si="21"/>
        <v>5.2660005842105235</v>
      </c>
      <c r="AW77" s="15">
        <f t="shared" si="22"/>
        <v>3.2789907894736823</v>
      </c>
      <c r="AX77" s="14">
        <f t="shared" si="23"/>
        <v>46.228858421052564</v>
      </c>
      <c r="AY77" s="14">
        <f t="shared" si="24"/>
        <v>0.45350510111052567</v>
      </c>
      <c r="AZ77" s="14">
        <f t="shared" si="25"/>
        <v>0.15116836703684189</v>
      </c>
      <c r="BA77" s="14">
        <f t="shared" si="20"/>
        <v>2.9024326471073641E-2</v>
      </c>
      <c r="BB77" s="27">
        <f t="shared" si="26"/>
        <v>10.957935871656941</v>
      </c>
      <c r="BC77" s="11">
        <f t="shared" si="27"/>
        <v>17.267167412989338</v>
      </c>
      <c r="BD77" s="11">
        <f t="shared" si="28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9"/>
        <v>3684.2105263157878</v>
      </c>
      <c r="AV78" s="15">
        <f t="shared" si="21"/>
        <v>5.4105058473684178</v>
      </c>
      <c r="AW78" s="15">
        <f t="shared" si="22"/>
        <v>3.3857276315789449</v>
      </c>
      <c r="AX78" s="14">
        <f t="shared" si="23"/>
        <v>49.669384736842034</v>
      </c>
      <c r="AY78" s="14">
        <f t="shared" si="24"/>
        <v>0.48725666426842035</v>
      </c>
      <c r="AZ78" s="14">
        <f t="shared" si="25"/>
        <v>0.16241888808947344</v>
      </c>
      <c r="BA78" s="14">
        <f t="shared" si="20"/>
        <v>3.11844265131789E-2</v>
      </c>
      <c r="BB78" s="27">
        <f t="shared" si="26"/>
        <v>12.031280005905604</v>
      </c>
      <c r="BC78" s="11">
        <f t="shared" si="27"/>
        <v>18.318499148254705</v>
      </c>
      <c r="BD78" s="11">
        <f t="shared" si="28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9"/>
        <v>3763.1578947368403</v>
      </c>
      <c r="AV79" s="15">
        <f t="shared" si="21"/>
        <v>5.5550111105263129</v>
      </c>
      <c r="AW79" s="15">
        <f t="shared" si="22"/>
        <v>3.4924644736842074</v>
      </c>
      <c r="AX79" s="14">
        <f t="shared" si="23"/>
        <v>53.109911052631503</v>
      </c>
      <c r="AY79" s="14">
        <f t="shared" si="24"/>
        <v>0.52100822742631514</v>
      </c>
      <c r="AZ79" s="14">
        <f t="shared" si="25"/>
        <v>0.17366940914210505</v>
      </c>
      <c r="BA79" s="14">
        <f t="shared" si="20"/>
        <v>3.3344526555284172E-2</v>
      </c>
      <c r="BB79" s="27">
        <f t="shared" si="26"/>
        <v>13.140340825903104</v>
      </c>
      <c r="BC79" s="11">
        <f t="shared" si="27"/>
        <v>19.400678954434206</v>
      </c>
      <c r="BD79" s="11">
        <f t="shared" si="28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9"/>
        <v>3842.1052631578928</v>
      </c>
      <c r="AV80" s="15">
        <f t="shared" si="21"/>
        <v>5.6995163736842072</v>
      </c>
      <c r="AW80" s="15">
        <f t="shared" si="22"/>
        <v>3.5992013157894709</v>
      </c>
      <c r="AX80" s="14">
        <f t="shared" si="23"/>
        <v>56.550437368420972</v>
      </c>
      <c r="AY80" s="14">
        <f t="shared" si="24"/>
        <v>0.55475979058420977</v>
      </c>
      <c r="AZ80" s="14">
        <f t="shared" si="25"/>
        <v>0.1849199301947366</v>
      </c>
      <c r="BA80" s="14">
        <f t="shared" si="20"/>
        <v>3.5504626597389427E-2</v>
      </c>
      <c r="BB80" s="27">
        <f t="shared" si="26"/>
        <v>14.285118331649429</v>
      </c>
      <c r="BC80" s="11">
        <f t="shared" si="27"/>
        <v>20.513706831527831</v>
      </c>
      <c r="BD80" s="11">
        <f t="shared" si="28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9"/>
        <v>3921.0526315789452</v>
      </c>
      <c r="AV81" s="15">
        <f t="shared" si="21"/>
        <v>5.8440216368421014</v>
      </c>
      <c r="AW81" s="15">
        <f t="shared" si="22"/>
        <v>3.7059381578947335</v>
      </c>
      <c r="AX81" s="14">
        <f t="shared" si="23"/>
        <v>59.990963684210442</v>
      </c>
      <c r="AY81" s="14">
        <f t="shared" si="24"/>
        <v>0.5885113537421045</v>
      </c>
      <c r="AZ81" s="14">
        <f t="shared" si="25"/>
        <v>0.19617045124736818</v>
      </c>
      <c r="BA81" s="14">
        <f t="shared" si="20"/>
        <v>3.7664726639494689E-2</v>
      </c>
      <c r="BB81" s="27">
        <f t="shared" si="26"/>
        <v>15.465612523144586</v>
      </c>
      <c r="BC81" s="11">
        <f t="shared" si="27"/>
        <v>21.657582779535581</v>
      </c>
      <c r="BD81" s="11">
        <f t="shared" si="28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1"/>
        <v>5.9885269000000001</v>
      </c>
      <c r="AW82" s="15">
        <f t="shared" si="22"/>
        <v>3.8126749999999996</v>
      </c>
      <c r="AX82" s="14">
        <f t="shared" si="23"/>
        <v>63.431489999999997</v>
      </c>
      <c r="AY82" s="14">
        <f t="shared" si="24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6"/>
        <v>16.681823400388609</v>
      </c>
      <c r="BC82" s="11">
        <f t="shared" si="27"/>
        <v>22.832306798457498</v>
      </c>
      <c r="BD82" s="11">
        <f t="shared" si="28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2" t="s">
        <v>63</v>
      </c>
      <c r="BG86" s="42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43</v>
      </c>
      <c r="V87" s="29"/>
      <c r="W87" s="29"/>
      <c r="X87" s="29"/>
      <c r="Y87" s="29"/>
      <c r="Z87" s="29"/>
      <c r="AA87" s="29"/>
      <c r="AB87" s="29"/>
      <c r="AC87" s="37" t="s">
        <v>67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2"/>
      <c r="BG87" s="42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44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20</v>
      </c>
      <c r="AV88" s="13"/>
      <c r="AW88" s="13"/>
      <c r="AX88" s="12"/>
      <c r="AY88" s="12"/>
      <c r="AZ88" s="12"/>
      <c r="BA88" s="12"/>
      <c r="BB88" s="12"/>
      <c r="BC88" s="12"/>
      <c r="BD88" s="1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45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56</v>
      </c>
      <c r="AW89" s="23" t="s">
        <v>57</v>
      </c>
      <c r="AX89" s="23" t="s">
        <v>58</v>
      </c>
      <c r="AY89" s="23" t="s">
        <v>38</v>
      </c>
      <c r="AZ89" s="23" t="s">
        <v>39</v>
      </c>
      <c r="BA89" s="23" t="s">
        <v>40</v>
      </c>
      <c r="BB89" s="23" t="s">
        <v>52</v>
      </c>
      <c r="BC89" s="23" t="s">
        <v>41</v>
      </c>
      <c r="BD89" s="23" t="s">
        <v>42</v>
      </c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60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46</v>
      </c>
      <c r="AV90" s="19" t="s">
        <v>47</v>
      </c>
      <c r="AW90" s="19" t="s">
        <v>48</v>
      </c>
      <c r="AX90" s="19" t="s">
        <v>21</v>
      </c>
      <c r="AY90" s="19" t="s">
        <v>22</v>
      </c>
      <c r="AZ90" s="19" t="s">
        <v>23</v>
      </c>
      <c r="BA90" s="19" t="s">
        <v>24</v>
      </c>
      <c r="BB90" s="19" t="s">
        <v>26</v>
      </c>
      <c r="BC90" s="19" t="s">
        <v>27</v>
      </c>
      <c r="BD90" s="19" t="s">
        <v>28</v>
      </c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0.01757*AU91 - 28.15341</f>
        <v>-10.583410000000001</v>
      </c>
      <c r="AY91" s="14">
        <f>9.81*AX91/1000</f>
        <v>-0.1038232521</v>
      </c>
      <c r="AZ91" s="14">
        <f>(AY91/4*256)/(3/4*256)</f>
        <v>-3.4607750700000002E-2</v>
      </c>
      <c r="BA91" s="14">
        <f t="shared" ref="BA91:BA128" si="30">AZ91*3/4*256/1000</f>
        <v>-6.6446881344000008E-3</v>
      </c>
      <c r="BB91" s="27">
        <f>BA91*AU91*0.10472</f>
        <v>-0.69583174143436799</v>
      </c>
      <c r="BC91" s="15">
        <f>AV91*AW91</f>
        <v>-4.1105152187699896E-2</v>
      </c>
      <c r="BD91" s="26">
        <f>BB91/BC91</f>
        <v>16.928090626132878</v>
      </c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14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1">AU91+($AU$129-$AU$91)/(ROW($AU$129)-ROW($AU$91))</f>
        <v>1131.578947368421</v>
      </c>
      <c r="AV92" s="15">
        <f t="shared" ref="AV92:AV128" si="32">0.0017271*AU92 - 0.9937473</f>
        <v>0.96060270000000003</v>
      </c>
      <c r="AW92" s="15">
        <f t="shared" ref="AW92:AW129" si="33">0.001231*AU92 - 1.287051</f>
        <v>0.10592268421052653</v>
      </c>
      <c r="AX92" s="14">
        <f t="shared" ref="AX92:AX128" si="34">0.01757*AU92 - 28.15341</f>
        <v>-8.2715678947368438</v>
      </c>
      <c r="AY92" s="14">
        <f t="shared" ref="AY92:AY129" si="35">9.81*AX92/1000</f>
        <v>-8.1144081047368449E-2</v>
      </c>
      <c r="AZ92" s="14">
        <f t="shared" ref="AZ92:AZ128" si="36">(AY92/4*256)/(3/4*256)</f>
        <v>-2.7048027015789483E-2</v>
      </c>
      <c r="BA92" s="14">
        <f t="shared" si="30"/>
        <v>-5.1932211870315808E-3</v>
      </c>
      <c r="BB92" s="27">
        <f t="shared" ref="BB92:BB128" si="37">BA92*AU92*0.10472</f>
        <v>-0.61539124411462431</v>
      </c>
      <c r="BC92" s="15">
        <f t="shared" ref="BC92:BC129" si="38">AV92*AW92</f>
        <v>0.10174961644387916</v>
      </c>
      <c r="BD92" s="26">
        <f t="shared" ref="BD92:BD116" si="39">BB92/BC92</f>
        <v>-6.0480939940844731</v>
      </c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1"/>
        <v>1263.1578947368421</v>
      </c>
      <c r="AV93" s="15">
        <f t="shared" si="32"/>
        <v>1.1878527000000001</v>
      </c>
      <c r="AW93" s="15">
        <f t="shared" si="33"/>
        <v>0.26789636842105269</v>
      </c>
      <c r="AX93" s="14">
        <f t="shared" si="34"/>
        <v>-5.959725789473687</v>
      </c>
      <c r="AY93" s="14">
        <f t="shared" si="35"/>
        <v>-5.8464909994736872E-2</v>
      </c>
      <c r="AZ93" s="14">
        <f t="shared" si="36"/>
        <v>-1.9488303331578957E-2</v>
      </c>
      <c r="BA93" s="14">
        <f t="shared" si="30"/>
        <v>-3.7417542396631599E-3</v>
      </c>
      <c r="BB93" s="27">
        <f t="shared" si="37"/>
        <v>-0.49495137344529611</v>
      </c>
      <c r="BC93" s="15">
        <f t="shared" si="38"/>
        <v>0.31822142454914221</v>
      </c>
      <c r="BD93" s="26">
        <f t="shared" si="39"/>
        <v>-1.5553678516352123</v>
      </c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1"/>
        <v>1394.7368421052631</v>
      </c>
      <c r="AV94" s="15">
        <f t="shared" si="32"/>
        <v>1.4151027000000003</v>
      </c>
      <c r="AW94" s="15">
        <f t="shared" si="33"/>
        <v>0.42987005263157907</v>
      </c>
      <c r="AX94" s="14">
        <f t="shared" si="34"/>
        <v>-3.6478836842105302</v>
      </c>
      <c r="AY94" s="14">
        <f t="shared" si="35"/>
        <v>-3.5785738942105301E-2</v>
      </c>
      <c r="AZ94" s="14">
        <f t="shared" si="36"/>
        <v>-1.1928579647368433E-2</v>
      </c>
      <c r="BA94" s="14">
        <f t="shared" si="30"/>
        <v>-2.2902872922947394E-3</v>
      </c>
      <c r="BB94" s="27">
        <f t="shared" si="37"/>
        <v>-0.33451212942638342</v>
      </c>
      <c r="BC94" s="15">
        <f t="shared" si="38"/>
        <v>0.60831027212808975</v>
      </c>
      <c r="BD94" s="26">
        <f t="shared" si="39"/>
        <v>-0.54990379869164263</v>
      </c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1"/>
        <v>1526.3157894736842</v>
      </c>
      <c r="AV95" s="15">
        <f t="shared" si="32"/>
        <v>1.6423527</v>
      </c>
      <c r="AW95" s="15">
        <f t="shared" si="33"/>
        <v>0.59184373684210545</v>
      </c>
      <c r="AX95" s="14">
        <f t="shared" si="34"/>
        <v>-1.3360415789473734</v>
      </c>
      <c r="AY95" s="14">
        <f t="shared" si="35"/>
        <v>-1.3106567889473734E-2</v>
      </c>
      <c r="AZ95" s="14">
        <f t="shared" si="36"/>
        <v>-4.3688559631579115E-3</v>
      </c>
      <c r="BA95" s="14">
        <f t="shared" si="30"/>
        <v>-8.3882034492631895E-4</v>
      </c>
      <c r="BB95" s="27">
        <f t="shared" si="37"/>
        <v>-0.13407351205788628</v>
      </c>
      <c r="BC95" s="15">
        <f t="shared" si="38"/>
        <v>0.97201615918072137</v>
      </c>
      <c r="BD95" s="26">
        <f t="shared" si="39"/>
        <v>-0.13793341889592883</v>
      </c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1"/>
        <v>1657.8947368421052</v>
      </c>
      <c r="AV96" s="15">
        <f t="shared" si="32"/>
        <v>1.8696027000000002</v>
      </c>
      <c r="AW96" s="15">
        <f t="shared" si="33"/>
        <v>0.75381742105263161</v>
      </c>
      <c r="AX96" s="14">
        <f t="shared" si="34"/>
        <v>0.97580052631578695</v>
      </c>
      <c r="AY96" s="14">
        <f t="shared" si="35"/>
        <v>9.5726031631578699E-3</v>
      </c>
      <c r="AZ96" s="14">
        <f t="shared" si="36"/>
        <v>3.1908677210526234E-3</v>
      </c>
      <c r="BA96" s="14">
        <f t="shared" si="30"/>
        <v>6.1264660244210369E-4</v>
      </c>
      <c r="BB96" s="27">
        <f t="shared" si="37"/>
        <v>0.1063644786601957</v>
      </c>
      <c r="BC96" s="15">
        <f t="shared" si="38"/>
        <v>1.4093390857070369</v>
      </c>
      <c r="BD96" s="26">
        <f t="shared" si="39"/>
        <v>7.5471176339961366E-2</v>
      </c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1"/>
        <v>1789.4736842105262</v>
      </c>
      <c r="AV97" s="15">
        <f t="shared" si="32"/>
        <v>2.0968526999999999</v>
      </c>
      <c r="AW97" s="15">
        <f t="shared" si="33"/>
        <v>0.91579110526315821</v>
      </c>
      <c r="AX97" s="14">
        <f t="shared" si="34"/>
        <v>3.2876426315789438</v>
      </c>
      <c r="AY97" s="14">
        <f t="shared" si="35"/>
        <v>3.2251774215789439E-2</v>
      </c>
      <c r="AZ97" s="14">
        <f t="shared" si="36"/>
        <v>1.0750591405263146E-2</v>
      </c>
      <c r="BA97" s="14">
        <f t="shared" si="30"/>
        <v>2.0641135498105242E-3</v>
      </c>
      <c r="BB97" s="27">
        <f t="shared" si="37"/>
        <v>0.38680184272786178</v>
      </c>
      <c r="BC97" s="15">
        <f t="shared" si="38"/>
        <v>1.9202790517070374</v>
      </c>
      <c r="BD97" s="26">
        <f t="shared" si="39"/>
        <v>0.20143001736336874</v>
      </c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1"/>
        <v>1921.0526315789473</v>
      </c>
      <c r="AV98" s="15">
        <f t="shared" si="32"/>
        <v>2.3241027000000001</v>
      </c>
      <c r="AW98" s="15">
        <f t="shared" si="33"/>
        <v>1.0777647894736844</v>
      </c>
      <c r="AX98" s="14">
        <f t="shared" si="34"/>
        <v>5.5994847368421006</v>
      </c>
      <c r="AY98" s="14">
        <f t="shared" si="35"/>
        <v>5.4930945268421009E-2</v>
      </c>
      <c r="AZ98" s="14">
        <f t="shared" si="36"/>
        <v>1.8310315089473669E-2</v>
      </c>
      <c r="BA98" s="14">
        <f t="shared" si="30"/>
        <v>3.5155804971789442E-3</v>
      </c>
      <c r="BB98" s="27">
        <f t="shared" si="37"/>
        <v>0.70723858014511232</v>
      </c>
      <c r="BC98" s="15">
        <f t="shared" si="38"/>
        <v>2.5048360571807216</v>
      </c>
      <c r="BD98" s="26">
        <f t="shared" si="39"/>
        <v>0.28234924921239496</v>
      </c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1"/>
        <v>2052.6315789473683</v>
      </c>
      <c r="AV99" s="15">
        <f t="shared" si="32"/>
        <v>2.5513527000000003</v>
      </c>
      <c r="AW99" s="15">
        <f t="shared" si="33"/>
        <v>1.2397384736842105</v>
      </c>
      <c r="AX99" s="14">
        <f t="shared" si="34"/>
        <v>7.9113268421052609</v>
      </c>
      <c r="AY99" s="14">
        <f t="shared" si="35"/>
        <v>7.7610116321052622E-2</v>
      </c>
      <c r="AZ99" s="14">
        <f t="shared" si="36"/>
        <v>2.5870038773684208E-2</v>
      </c>
      <c r="BA99" s="14">
        <f t="shared" si="30"/>
        <v>4.9670474445473681E-3</v>
      </c>
      <c r="BB99" s="27">
        <f t="shared" si="37"/>
        <v>1.0676746909119479</v>
      </c>
      <c r="BC99" s="15">
        <f t="shared" si="38"/>
        <v>3.1630101021280899</v>
      </c>
      <c r="BD99" s="26">
        <f t="shared" si="39"/>
        <v>0.33755019947410558</v>
      </c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1"/>
        <v>2184.2105263157891</v>
      </c>
      <c r="AV100" s="15">
        <f t="shared" si="32"/>
        <v>2.7786026999999995</v>
      </c>
      <c r="AW100" s="15">
        <f t="shared" si="33"/>
        <v>1.4017121578947367</v>
      </c>
      <c r="AX100" s="14">
        <f t="shared" si="34"/>
        <v>10.223168947368414</v>
      </c>
      <c r="AY100" s="14">
        <f t="shared" si="35"/>
        <v>0.10028928737368414</v>
      </c>
      <c r="AZ100" s="14">
        <f t="shared" si="36"/>
        <v>3.3429762457894717E-2</v>
      </c>
      <c r="BA100" s="14">
        <f t="shared" si="30"/>
        <v>6.4185143919157856E-3</v>
      </c>
      <c r="BB100" s="27">
        <f t="shared" si="37"/>
        <v>1.4681101750283667</v>
      </c>
      <c r="BC100" s="15">
        <f t="shared" si="38"/>
        <v>3.8948011865491412</v>
      </c>
      <c r="BD100" s="26">
        <f t="shared" si="39"/>
        <v>0.37694097970868107</v>
      </c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1"/>
        <v>2315.78947368421</v>
      </c>
      <c r="AV101" s="15">
        <f t="shared" si="32"/>
        <v>3.0058526999999993</v>
      </c>
      <c r="AW101" s="15">
        <f t="shared" si="33"/>
        <v>1.5636858421052628</v>
      </c>
      <c r="AX101" s="14">
        <f t="shared" si="34"/>
        <v>12.535011052631567</v>
      </c>
      <c r="AY101" s="14">
        <f t="shared" si="35"/>
        <v>0.12296845842631568</v>
      </c>
      <c r="AZ101" s="14">
        <f t="shared" si="36"/>
        <v>4.0989486142105229E-2</v>
      </c>
      <c r="BA101" s="14">
        <f t="shared" si="30"/>
        <v>7.869981339284203E-3</v>
      </c>
      <c r="BB101" s="27">
        <f t="shared" si="37"/>
        <v>1.90854503249437</v>
      </c>
      <c r="BC101" s="15">
        <f t="shared" si="38"/>
        <v>4.7002093104438769</v>
      </c>
      <c r="BD101" s="26">
        <f t="shared" si="39"/>
        <v>0.40605532784541704</v>
      </c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1"/>
        <v>2447.3684210526308</v>
      </c>
      <c r="AV102" s="15">
        <f t="shared" si="32"/>
        <v>3.233102699999999</v>
      </c>
      <c r="AW102" s="15">
        <f t="shared" si="33"/>
        <v>1.725659526315789</v>
      </c>
      <c r="AX102" s="14">
        <f t="shared" si="34"/>
        <v>14.846853157894721</v>
      </c>
      <c r="AY102" s="14">
        <f t="shared" si="35"/>
        <v>0.14564762947894722</v>
      </c>
      <c r="AZ102" s="14">
        <f t="shared" si="36"/>
        <v>4.8549209826315741E-2</v>
      </c>
      <c r="BA102" s="14">
        <f t="shared" si="30"/>
        <v>9.3214482866526213E-3</v>
      </c>
      <c r="BB102" s="27">
        <f t="shared" si="37"/>
        <v>2.3889792633099574</v>
      </c>
      <c r="BC102" s="15">
        <f t="shared" si="38"/>
        <v>5.5792344738122965</v>
      </c>
      <c r="BD102" s="26">
        <f t="shared" si="39"/>
        <v>0.42819122847826208</v>
      </c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1"/>
        <v>2578.9473684210516</v>
      </c>
      <c r="AV103" s="15">
        <f t="shared" si="32"/>
        <v>3.4603526999999987</v>
      </c>
      <c r="AW103" s="15">
        <f t="shared" si="33"/>
        <v>1.8876332105263147</v>
      </c>
      <c r="AX103" s="14">
        <f t="shared" si="34"/>
        <v>17.158695263157874</v>
      </c>
      <c r="AY103" s="14">
        <f t="shared" si="35"/>
        <v>0.16832680053157875</v>
      </c>
      <c r="AZ103" s="14">
        <f t="shared" si="36"/>
        <v>5.6108933510526253E-2</v>
      </c>
      <c r="BA103" s="14">
        <f t="shared" si="30"/>
        <v>1.077291523402104E-2</v>
      </c>
      <c r="BB103" s="27">
        <f t="shared" si="37"/>
        <v>2.9094128674751292</v>
      </c>
      <c r="BC103" s="15">
        <f t="shared" si="38"/>
        <v>6.5318766766543988</v>
      </c>
      <c r="BD103" s="26">
        <f t="shared" si="39"/>
        <v>0.44541760530685937</v>
      </c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1"/>
        <v>2710.5263157894724</v>
      </c>
      <c r="AV104" s="15">
        <f t="shared" si="32"/>
        <v>3.6876026999999985</v>
      </c>
      <c r="AW104" s="15">
        <f t="shared" si="33"/>
        <v>2.0496068947368409</v>
      </c>
      <c r="AX104" s="14">
        <f t="shared" si="34"/>
        <v>19.470537368421027</v>
      </c>
      <c r="AY104" s="14">
        <f t="shared" si="35"/>
        <v>0.19100597158421029</v>
      </c>
      <c r="AZ104" s="14">
        <f t="shared" si="36"/>
        <v>6.3668657194736758E-2</v>
      </c>
      <c r="BA104" s="14">
        <f t="shared" si="30"/>
        <v>1.2224382181389458E-2</v>
      </c>
      <c r="BB104" s="27">
        <f t="shared" si="37"/>
        <v>3.4698458449898855</v>
      </c>
      <c r="BC104" s="15">
        <f t="shared" si="38"/>
        <v>7.5581359189701871</v>
      </c>
      <c r="BD104" s="26">
        <f t="shared" si="39"/>
        <v>0.45908751604756265</v>
      </c>
      <c r="BE104" s="38"/>
      <c r="BF104" s="43" t="s">
        <v>64</v>
      </c>
      <c r="BG104" s="43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1"/>
        <v>2842.1052631578932</v>
      </c>
      <c r="AV105" s="15">
        <f t="shared" si="32"/>
        <v>3.9148526999999973</v>
      </c>
      <c r="AW105" s="15">
        <f t="shared" si="33"/>
        <v>2.211580578947367</v>
      </c>
      <c r="AX105" s="14">
        <f t="shared" si="34"/>
        <v>21.78237947368418</v>
      </c>
      <c r="AY105" s="14">
        <f t="shared" si="35"/>
        <v>0.21368514263684182</v>
      </c>
      <c r="AZ105" s="14">
        <f t="shared" si="36"/>
        <v>7.122838087894727E-2</v>
      </c>
      <c r="BA105" s="14">
        <f t="shared" si="30"/>
        <v>1.3675849128757874E-2</v>
      </c>
      <c r="BB105" s="27">
        <f t="shared" si="37"/>
        <v>4.0702781958542253</v>
      </c>
      <c r="BC105" s="15">
        <f t="shared" si="38"/>
        <v>8.6580122007596572</v>
      </c>
      <c r="BD105" s="26">
        <f t="shared" si="39"/>
        <v>0.47011693925507492</v>
      </c>
      <c r="BE105" s="38"/>
      <c r="BF105" s="43"/>
      <c r="BG105" s="43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1"/>
        <v>2973.684210526314</v>
      </c>
      <c r="AV106" s="15">
        <f t="shared" si="32"/>
        <v>4.142102699999997</v>
      </c>
      <c r="AW106" s="15">
        <f t="shared" si="33"/>
        <v>2.3735542631578928</v>
      </c>
      <c r="AX106" s="14">
        <f t="shared" si="34"/>
        <v>24.094221578947334</v>
      </c>
      <c r="AY106" s="14">
        <f t="shared" si="35"/>
        <v>0.23636431368947336</v>
      </c>
      <c r="AZ106" s="14">
        <f t="shared" si="36"/>
        <v>7.8788104563157782E-2</v>
      </c>
      <c r="BA106" s="14">
        <f t="shared" si="30"/>
        <v>1.5127316076126295E-2</v>
      </c>
      <c r="BB106" s="27">
        <f t="shared" si="37"/>
        <v>4.710709920068151</v>
      </c>
      <c r="BC106" s="15">
        <f t="shared" si="38"/>
        <v>9.8315055220228107</v>
      </c>
      <c r="BD106" s="26">
        <f t="shared" si="39"/>
        <v>0.47914430902937977</v>
      </c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1"/>
        <v>3105.2631578947348</v>
      </c>
      <c r="AV107" s="15">
        <f t="shared" si="32"/>
        <v>4.3693526999999968</v>
      </c>
      <c r="AW107" s="15">
        <f t="shared" si="33"/>
        <v>2.5355279473684189</v>
      </c>
      <c r="AX107" s="14">
        <f t="shared" si="34"/>
        <v>26.406063684210487</v>
      </c>
      <c r="AY107" s="14">
        <f t="shared" si="35"/>
        <v>0.25904348474210492</v>
      </c>
      <c r="AZ107" s="14">
        <f t="shared" si="36"/>
        <v>8.6347828247368308E-2</v>
      </c>
      <c r="BA107" s="14">
        <f t="shared" si="30"/>
        <v>1.6578783023494716E-2</v>
      </c>
      <c r="BB107" s="27">
        <f t="shared" si="37"/>
        <v>5.3911410176316608</v>
      </c>
      <c r="BC107" s="15">
        <f t="shared" si="38"/>
        <v>11.078615882759651</v>
      </c>
      <c r="BD107" s="26">
        <f t="shared" si="39"/>
        <v>0.48662586325619073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1"/>
        <v>3236.8421052631556</v>
      </c>
      <c r="AV108" s="15">
        <f t="shared" si="32"/>
        <v>4.5966026999999965</v>
      </c>
      <c r="AW108" s="15">
        <f t="shared" si="33"/>
        <v>2.6975016315789451</v>
      </c>
      <c r="AX108" s="14">
        <f t="shared" si="34"/>
        <v>28.71790578947364</v>
      </c>
      <c r="AY108" s="14">
        <f t="shared" si="35"/>
        <v>0.28172265579473638</v>
      </c>
      <c r="AZ108" s="14">
        <f t="shared" si="36"/>
        <v>9.3907551931578792E-2</v>
      </c>
      <c r="BA108" s="14">
        <f t="shared" si="30"/>
        <v>1.8030249970863128E-2</v>
      </c>
      <c r="BB108" s="27">
        <f t="shared" si="37"/>
        <v>6.1115714885447527</v>
      </c>
      <c r="BC108" s="15">
        <f t="shared" si="38"/>
        <v>12.399343282970175</v>
      </c>
      <c r="BD108" s="26">
        <f t="shared" si="39"/>
        <v>0.49289477265611836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1"/>
        <v>3368.4210526315765</v>
      </c>
      <c r="AV109" s="15">
        <f t="shared" si="32"/>
        <v>4.8238526999999962</v>
      </c>
      <c r="AW109" s="15">
        <f t="shared" si="33"/>
        <v>2.8594753157894708</v>
      </c>
      <c r="AX109" s="14">
        <f t="shared" si="34"/>
        <v>31.029747894736794</v>
      </c>
      <c r="AY109" s="14">
        <f t="shared" si="35"/>
        <v>0.30440182684736794</v>
      </c>
      <c r="AZ109" s="14">
        <f t="shared" si="36"/>
        <v>0.10146727561578932</v>
      </c>
      <c r="BA109" s="14">
        <f t="shared" si="30"/>
        <v>1.9481716918231549E-2</v>
      </c>
      <c r="BB109" s="27">
        <f t="shared" si="37"/>
        <v>6.8720013328074314</v>
      </c>
      <c r="BC109" s="15">
        <f t="shared" si="38"/>
        <v>13.793687722654381</v>
      </c>
      <c r="BD109" s="26">
        <f t="shared" si="39"/>
        <v>0.49819899297278142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1"/>
        <v>3499.9999999999973</v>
      </c>
      <c r="AV110" s="15">
        <f t="shared" si="32"/>
        <v>5.0511026999999959</v>
      </c>
      <c r="AW110" s="15">
        <f t="shared" si="33"/>
        <v>3.0214489999999969</v>
      </c>
      <c r="AX110" s="14">
        <f t="shared" si="34"/>
        <v>33.341589999999947</v>
      </c>
      <c r="AY110" s="14">
        <f t="shared" si="35"/>
        <v>0.3270809978999995</v>
      </c>
      <c r="AZ110" s="14">
        <f t="shared" si="36"/>
        <v>0.10902699929999983</v>
      </c>
      <c r="BA110" s="14">
        <f t="shared" si="30"/>
        <v>2.0933183865599968E-2</v>
      </c>
      <c r="BB110" s="27">
        <f t="shared" si="37"/>
        <v>7.6724305504196941</v>
      </c>
      <c r="BC110" s="15">
        <f t="shared" si="38"/>
        <v>15.261649201812272</v>
      </c>
      <c r="BD110" s="26">
        <f t="shared" si="39"/>
        <v>0.50272617650709839</v>
      </c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1"/>
        <v>3631.5789473684181</v>
      </c>
      <c r="AV111" s="15">
        <f t="shared" si="32"/>
        <v>5.2783526999999957</v>
      </c>
      <c r="AW111" s="15">
        <f t="shared" si="33"/>
        <v>3.1834226842105231</v>
      </c>
      <c r="AX111" s="14">
        <f t="shared" si="34"/>
        <v>35.6534321052631</v>
      </c>
      <c r="AY111" s="14">
        <f t="shared" si="35"/>
        <v>0.34976016895263101</v>
      </c>
      <c r="AZ111" s="14">
        <f t="shared" si="36"/>
        <v>0.11658672298421034</v>
      </c>
      <c r="BA111" s="14">
        <f t="shared" si="30"/>
        <v>2.2384650812968386E-2</v>
      </c>
      <c r="BB111" s="27">
        <f t="shared" si="37"/>
        <v>8.51285914138154</v>
      </c>
      <c r="BC111" s="15">
        <f t="shared" si="38"/>
        <v>16.803227720443846</v>
      </c>
      <c r="BD111" s="26">
        <f t="shared" si="39"/>
        <v>0.50662047096012808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1"/>
        <v>3763.1578947368389</v>
      </c>
      <c r="AV112" s="15">
        <f t="shared" si="32"/>
        <v>5.5056026999999945</v>
      </c>
      <c r="AW112" s="15">
        <f t="shared" si="33"/>
        <v>3.3453963684210493</v>
      </c>
      <c r="AX112" s="14">
        <f t="shared" si="34"/>
        <v>37.965274210526253</v>
      </c>
      <c r="AY112" s="14">
        <f t="shared" si="35"/>
        <v>0.37243934000526258</v>
      </c>
      <c r="AZ112" s="14">
        <f t="shared" si="36"/>
        <v>0.12414644666842085</v>
      </c>
      <c r="BA112" s="14">
        <f t="shared" si="30"/>
        <v>2.3836117760336804E-2</v>
      </c>
      <c r="BB112" s="27">
        <f t="shared" si="37"/>
        <v>9.3932871056929699</v>
      </c>
      <c r="BC112" s="15">
        <f t="shared" si="38"/>
        <v>18.418423278549106</v>
      </c>
      <c r="BD112" s="26">
        <f t="shared" si="39"/>
        <v>0.50999409469717194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1"/>
        <v>3894.7368421052597</v>
      </c>
      <c r="AV113" s="15">
        <f t="shared" si="32"/>
        <v>5.7328526999999943</v>
      </c>
      <c r="AW113" s="15">
        <f t="shared" si="33"/>
        <v>3.5073700526315754</v>
      </c>
      <c r="AX113" s="14">
        <f t="shared" si="34"/>
        <v>40.277116315789407</v>
      </c>
      <c r="AY113" s="14">
        <f t="shared" si="35"/>
        <v>0.39511851105789414</v>
      </c>
      <c r="AZ113" s="14">
        <f t="shared" si="36"/>
        <v>0.13170617035263138</v>
      </c>
      <c r="BA113" s="14">
        <f t="shared" si="30"/>
        <v>2.5287584707705226E-2</v>
      </c>
      <c r="BB113" s="27">
        <f t="shared" si="37"/>
        <v>10.313714443353987</v>
      </c>
      <c r="BC113" s="15">
        <f t="shared" si="38"/>
        <v>20.107235876128048</v>
      </c>
      <c r="BD113" s="26">
        <f t="shared" si="39"/>
        <v>0.5129354679525473</v>
      </c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1"/>
        <v>4026.3157894736805</v>
      </c>
      <c r="AV114" s="15">
        <f t="shared" si="32"/>
        <v>5.960102699999994</v>
      </c>
      <c r="AW114" s="15">
        <f t="shared" si="33"/>
        <v>3.6693437368421016</v>
      </c>
      <c r="AX114" s="14">
        <f t="shared" si="34"/>
        <v>42.58895842105256</v>
      </c>
      <c r="AY114" s="14">
        <f t="shared" si="35"/>
        <v>0.41779768211052559</v>
      </c>
      <c r="AZ114" s="14">
        <f t="shared" si="36"/>
        <v>0.13926589403684186</v>
      </c>
      <c r="BA114" s="14">
        <f t="shared" si="30"/>
        <v>2.6739051655073637E-2</v>
      </c>
      <c r="BB114" s="27">
        <f t="shared" si="37"/>
        <v>11.274141154364585</v>
      </c>
      <c r="BC114" s="15">
        <f t="shared" si="38"/>
        <v>21.869665513180678</v>
      </c>
      <c r="BD114" s="26">
        <f t="shared" si="39"/>
        <v>0.51551502456998022</v>
      </c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43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1"/>
        <v>4157.8947368421013</v>
      </c>
      <c r="AV115" s="15">
        <f t="shared" si="32"/>
        <v>6.1873526999999937</v>
      </c>
      <c r="AW115" s="15">
        <f t="shared" si="33"/>
        <v>3.8313174210526268</v>
      </c>
      <c r="AX115" s="14">
        <f t="shared" si="34"/>
        <v>44.900800526315713</v>
      </c>
      <c r="AY115" s="14">
        <f t="shared" si="35"/>
        <v>0.44047685316315716</v>
      </c>
      <c r="AZ115" s="14">
        <f t="shared" si="36"/>
        <v>0.14682561772105238</v>
      </c>
      <c r="BA115" s="14">
        <f t="shared" si="30"/>
        <v>2.8190518602442056E-2</v>
      </c>
      <c r="BB115" s="27">
        <f t="shared" si="37"/>
        <v>12.274567238724769</v>
      </c>
      <c r="BC115" s="15">
        <f t="shared" si="38"/>
        <v>23.705712189706983</v>
      </c>
      <c r="BD115" s="26">
        <f t="shared" si="39"/>
        <v>0.51778943153010959</v>
      </c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1"/>
        <v>4289.4736842105222</v>
      </c>
      <c r="AV116" s="15">
        <f t="shared" si="32"/>
        <v>6.4146026999999934</v>
      </c>
      <c r="AW116" s="15">
        <f t="shared" si="33"/>
        <v>3.993291105263153</v>
      </c>
      <c r="AX116" s="14">
        <f t="shared" si="34"/>
        <v>47.212642631578866</v>
      </c>
      <c r="AY116" s="14">
        <f t="shared" si="35"/>
        <v>0.46315602421578872</v>
      </c>
      <c r="AZ116" s="14">
        <f t="shared" si="36"/>
        <v>0.15438534140526292</v>
      </c>
      <c r="BA116" s="14">
        <f t="shared" si="30"/>
        <v>2.9641985549810478E-2</v>
      </c>
      <c r="BB116" s="27">
        <f t="shared" si="37"/>
        <v>13.314992696434539</v>
      </c>
      <c r="BC116" s="15">
        <f t="shared" si="38"/>
        <v>25.61537590570698</v>
      </c>
      <c r="BD116" s="26">
        <f t="shared" si="39"/>
        <v>0.51980469642329252</v>
      </c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4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1"/>
        <v>4421.052631578943</v>
      </c>
      <c r="AV117" s="15">
        <f t="shared" si="32"/>
        <v>6.6418526999999932</v>
      </c>
      <c r="AW117" s="15">
        <f t="shared" si="33"/>
        <v>4.1552647894736792</v>
      </c>
      <c r="AX117" s="14">
        <f t="shared" si="34"/>
        <v>49.52448473684202</v>
      </c>
      <c r="AY117" s="14">
        <f t="shared" si="35"/>
        <v>0.48583519526842023</v>
      </c>
      <c r="AZ117" s="14">
        <f t="shared" si="36"/>
        <v>0.1619450650894734</v>
      </c>
      <c r="BA117" s="14">
        <f t="shared" si="30"/>
        <v>3.1093452497178896E-2</v>
      </c>
      <c r="BB117" s="27">
        <f t="shared" si="37"/>
        <v>14.39541752749389</v>
      </c>
      <c r="BC117" s="15">
        <f t="shared" si="38"/>
        <v>27.598656661180659</v>
      </c>
      <c r="BD117" s="26">
        <f>BB117/BC117</f>
        <v>0.5215984859053665</v>
      </c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1"/>
        <v>4552.6315789473638</v>
      </c>
      <c r="AV118" s="15">
        <f t="shared" si="32"/>
        <v>6.869102699999992</v>
      </c>
      <c r="AW118" s="15">
        <f t="shared" si="33"/>
        <v>4.3172384736842053</v>
      </c>
      <c r="AX118" s="14">
        <f t="shared" si="34"/>
        <v>51.836326842105173</v>
      </c>
      <c r="AY118" s="14">
        <f t="shared" si="35"/>
        <v>0.50851436632105185</v>
      </c>
      <c r="AZ118" s="14">
        <f t="shared" si="36"/>
        <v>0.16950478877368394</v>
      </c>
      <c r="BA118" s="14">
        <f t="shared" si="30"/>
        <v>3.2544919444547321E-2</v>
      </c>
      <c r="BB118" s="27">
        <f t="shared" si="37"/>
        <v>15.51584173190283</v>
      </c>
      <c r="BC118" s="15">
        <f t="shared" si="38"/>
        <v>29.655554456128019</v>
      </c>
      <c r="BD118" s="26">
        <f t="shared" ref="BD118:BD129" si="40">BB118/BC118</f>
        <v>0.52320187622378578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1"/>
        <v>4684.2105263157846</v>
      </c>
      <c r="AV119" s="15">
        <f t="shared" si="32"/>
        <v>7.0963526999999926</v>
      </c>
      <c r="AW119" s="15">
        <f t="shared" si="33"/>
        <v>4.4792121578947315</v>
      </c>
      <c r="AX119" s="14">
        <f t="shared" si="34"/>
        <v>54.148168947368326</v>
      </c>
      <c r="AY119" s="14">
        <f t="shared" si="35"/>
        <v>0.53119353737368324</v>
      </c>
      <c r="AZ119" s="14">
        <f t="shared" si="36"/>
        <v>0.17706451245789442</v>
      </c>
      <c r="BA119" s="14">
        <f t="shared" si="30"/>
        <v>3.3996386391915726E-2</v>
      </c>
      <c r="BB119" s="27">
        <f t="shared" si="37"/>
        <v>16.676265309661343</v>
      </c>
      <c r="BC119" s="15">
        <f t="shared" si="38"/>
        <v>31.786069290549072</v>
      </c>
      <c r="BD119" s="26">
        <f t="shared" si="40"/>
        <v>0.52464068951802367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1"/>
        <v>4815.7894736842054</v>
      </c>
      <c r="AV120" s="15">
        <f t="shared" si="32"/>
        <v>7.3236026999999924</v>
      </c>
      <c r="AW120" s="15">
        <f t="shared" si="33"/>
        <v>4.6411858421052576</v>
      </c>
      <c r="AX120" s="14">
        <f t="shared" si="34"/>
        <v>56.460011052631479</v>
      </c>
      <c r="AY120" s="14">
        <f t="shared" si="35"/>
        <v>0.55387270842631486</v>
      </c>
      <c r="AZ120" s="14">
        <f t="shared" si="36"/>
        <v>0.18462423614210496</v>
      </c>
      <c r="BA120" s="14">
        <f t="shared" si="30"/>
        <v>3.5447853339284151E-2</v>
      </c>
      <c r="BB120" s="27">
        <f t="shared" si="37"/>
        <v>17.876688260769455</v>
      </c>
      <c r="BC120" s="15">
        <f t="shared" si="38"/>
        <v>33.990201164443803</v>
      </c>
      <c r="BD120" s="26">
        <f t="shared" si="40"/>
        <v>0.52593652430247328</v>
      </c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1"/>
        <v>4947.3684210526262</v>
      </c>
      <c r="AV121" s="15">
        <f t="shared" si="32"/>
        <v>7.5508526999999921</v>
      </c>
      <c r="AW121" s="15">
        <f t="shared" si="33"/>
        <v>4.8031595263157838</v>
      </c>
      <c r="AX121" s="14">
        <f t="shared" si="34"/>
        <v>58.771853157894633</v>
      </c>
      <c r="AY121" s="14">
        <f t="shared" si="35"/>
        <v>0.57655187947894637</v>
      </c>
      <c r="AZ121" s="14">
        <f t="shared" si="36"/>
        <v>0.19218395982631545</v>
      </c>
      <c r="BA121" s="14">
        <f t="shared" si="30"/>
        <v>3.6899320286652569E-2</v>
      </c>
      <c r="BB121" s="27">
        <f t="shared" si="37"/>
        <v>19.117110585227145</v>
      </c>
      <c r="BC121" s="15">
        <f t="shared" si="38"/>
        <v>36.267950077812216</v>
      </c>
      <c r="BD121" s="26">
        <f t="shared" si="40"/>
        <v>0.52710755761524264</v>
      </c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1"/>
        <v>5078.947368421047</v>
      </c>
      <c r="AV122" s="15">
        <f t="shared" si="32"/>
        <v>7.77810269999999</v>
      </c>
      <c r="AW122" s="15">
        <f t="shared" si="33"/>
        <v>4.9651332105263091</v>
      </c>
      <c r="AX122" s="14">
        <f t="shared" si="34"/>
        <v>61.083695263157786</v>
      </c>
      <c r="AY122" s="14">
        <f t="shared" si="35"/>
        <v>0.59923105053157788</v>
      </c>
      <c r="AZ122" s="14">
        <f t="shared" si="36"/>
        <v>0.19974368351052596</v>
      </c>
      <c r="BA122" s="14">
        <f t="shared" si="30"/>
        <v>3.8350787234020987E-2</v>
      </c>
      <c r="BB122" s="27">
        <f t="shared" si="37"/>
        <v>20.397532283034419</v>
      </c>
      <c r="BC122" s="15">
        <f t="shared" si="38"/>
        <v>38.619316030654304</v>
      </c>
      <c r="BD122" s="26">
        <f t="shared" si="40"/>
        <v>0.52816917489796456</v>
      </c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1"/>
        <v>5210.5263157894678</v>
      </c>
      <c r="AV123" s="15">
        <f t="shared" si="32"/>
        <v>8.0053526999999889</v>
      </c>
      <c r="AW123" s="15">
        <f t="shared" si="33"/>
        <v>5.1271068947368352</v>
      </c>
      <c r="AX123" s="14">
        <f t="shared" si="34"/>
        <v>63.395537368420939</v>
      </c>
      <c r="AY123" s="14">
        <f t="shared" si="35"/>
        <v>0.6219102215842095</v>
      </c>
      <c r="AZ123" s="14">
        <f t="shared" si="36"/>
        <v>0.2073034071947365</v>
      </c>
      <c r="BA123" s="14">
        <f t="shared" si="30"/>
        <v>3.9802254181389406E-2</v>
      </c>
      <c r="BB123" s="27">
        <f t="shared" si="37"/>
        <v>21.71795335419128</v>
      </c>
      <c r="BC123" s="15">
        <f t="shared" si="38"/>
        <v>41.04429902297008</v>
      </c>
      <c r="BD123" s="26">
        <f t="shared" si="40"/>
        <v>0.52913446863928704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1"/>
        <v>5342.1052631578887</v>
      </c>
      <c r="AV124" s="15">
        <f t="shared" si="32"/>
        <v>8.2326026999999886</v>
      </c>
      <c r="AW124" s="15">
        <f t="shared" si="33"/>
        <v>5.2890805789473614</v>
      </c>
      <c r="AX124" s="14">
        <f t="shared" si="34"/>
        <v>65.707379473684085</v>
      </c>
      <c r="AY124" s="14">
        <f t="shared" si="35"/>
        <v>0.6445893926368409</v>
      </c>
      <c r="AZ124" s="14">
        <f t="shared" si="36"/>
        <v>0.21486313087894696</v>
      </c>
      <c r="BA124" s="14">
        <f t="shared" si="30"/>
        <v>4.1253721128757817E-2</v>
      </c>
      <c r="BB124" s="27">
        <f t="shared" si="37"/>
        <v>23.078373798697715</v>
      </c>
      <c r="BC124" s="15">
        <f t="shared" si="38"/>
        <v>43.542899054759552</v>
      </c>
      <c r="BD124" s="26">
        <f t="shared" si="40"/>
        <v>0.53001463613330735</v>
      </c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1"/>
        <v>5473.6842105263095</v>
      </c>
      <c r="AV125" s="15">
        <f t="shared" si="32"/>
        <v>8.4598526999999883</v>
      </c>
      <c r="AW125" s="15">
        <f t="shared" si="33"/>
        <v>5.4510542631578875</v>
      </c>
      <c r="AX125" s="14">
        <f t="shared" si="34"/>
        <v>68.019221578947253</v>
      </c>
      <c r="AY125" s="14">
        <f t="shared" si="35"/>
        <v>0.66726856368947252</v>
      </c>
      <c r="AZ125" s="14">
        <f t="shared" si="36"/>
        <v>0.2224228545631575</v>
      </c>
      <c r="BA125" s="14">
        <f t="shared" si="30"/>
        <v>4.2705188076126242E-2</v>
      </c>
      <c r="BB125" s="27">
        <f t="shared" si="37"/>
        <v>24.478793616553748</v>
      </c>
      <c r="BC125" s="15">
        <f t="shared" si="38"/>
        <v>46.115116126022698</v>
      </c>
      <c r="BD125" s="26">
        <f t="shared" si="40"/>
        <v>0.53081929902677616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1"/>
        <v>5605.2631578947303</v>
      </c>
      <c r="AV126" s="15">
        <f t="shared" si="32"/>
        <v>8.6871026999999881</v>
      </c>
      <c r="AW126" s="15">
        <f t="shared" si="33"/>
        <v>5.6130279473684137</v>
      </c>
      <c r="AX126" s="14">
        <f t="shared" si="34"/>
        <v>70.331063684210392</v>
      </c>
      <c r="AY126" s="14">
        <f t="shared" si="35"/>
        <v>0.68994773474210402</v>
      </c>
      <c r="AZ126" s="14">
        <f t="shared" si="36"/>
        <v>0.22998257824736801</v>
      </c>
      <c r="BA126" s="14">
        <f t="shared" si="30"/>
        <v>4.4156655023494661E-2</v>
      </c>
      <c r="BB126" s="27">
        <f t="shared" si="37"/>
        <v>25.919212807759358</v>
      </c>
      <c r="BC126" s="15">
        <f t="shared" si="38"/>
        <v>48.760950236759541</v>
      </c>
      <c r="BD126" s="26">
        <f t="shared" si="40"/>
        <v>0.53155676175111899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1"/>
        <v>5736.8421052631511</v>
      </c>
      <c r="AV127" s="15">
        <f t="shared" si="32"/>
        <v>8.9143526999999878</v>
      </c>
      <c r="AW127" s="15">
        <f t="shared" si="33"/>
        <v>5.7750016315789399</v>
      </c>
      <c r="AX127" s="14">
        <f t="shared" si="34"/>
        <v>72.642905789473559</v>
      </c>
      <c r="AY127" s="14">
        <f t="shared" si="35"/>
        <v>0.71262690579473564</v>
      </c>
      <c r="AZ127" s="14">
        <f t="shared" si="36"/>
        <v>0.23754230193157855</v>
      </c>
      <c r="BA127" s="14">
        <f t="shared" si="30"/>
        <v>4.5608121970863079E-2</v>
      </c>
      <c r="BB127" s="27">
        <f t="shared" si="37"/>
        <v>27.399631372314555</v>
      </c>
      <c r="BC127" s="15">
        <f t="shared" si="38"/>
        <v>51.480401386970058</v>
      </c>
      <c r="BD127" s="26">
        <f t="shared" si="40"/>
        <v>0.53223422184213076</v>
      </c>
      <c r="BE127" s="38"/>
      <c r="BF127" s="43" t="s">
        <v>65</v>
      </c>
      <c r="BG127" s="43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2"/>
        <v>9.1416026999999875</v>
      </c>
      <c r="AW128" s="15">
        <f t="shared" si="33"/>
        <v>5.936975315789466</v>
      </c>
      <c r="AX128" s="14">
        <f t="shared" si="34"/>
        <v>74.954747894736698</v>
      </c>
      <c r="AY128" s="14">
        <f t="shared" si="35"/>
        <v>0.73530607684736704</v>
      </c>
      <c r="AZ128" s="14">
        <f t="shared" si="36"/>
        <v>0.245102025615789</v>
      </c>
      <c r="BA128" s="14">
        <f t="shared" si="30"/>
        <v>4.705958891823149E-2</v>
      </c>
      <c r="BB128" s="27">
        <f t="shared" si="37"/>
        <v>28.92004931021933</v>
      </c>
      <c r="BC128" s="15">
        <f t="shared" si="38"/>
        <v>54.273469576654264</v>
      </c>
      <c r="BD128" s="26">
        <f t="shared" si="40"/>
        <v>0.53285794211798998</v>
      </c>
      <c r="BE128" s="38"/>
      <c r="BF128" s="43"/>
      <c r="BG128" s="43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3"/>
        <v>6.0989490000000011</v>
      </c>
      <c r="AX129" s="14">
        <f>0.01757*AU129 - 28.15341</f>
        <v>77.266589999999979</v>
      </c>
      <c r="AY129" s="14">
        <f t="shared" si="35"/>
        <v>0.75798524789999988</v>
      </c>
      <c r="AZ129" s="14">
        <f>(AY129/4*256)/(3/4*256)</f>
        <v>0.25266174929999996</v>
      </c>
      <c r="BA129" s="14">
        <f>AZ129*3/4*256/1000</f>
        <v>4.8511055865599992E-2</v>
      </c>
      <c r="BB129" s="27">
        <f>BA129*AU129*0.10472</f>
        <v>30.480466621473788</v>
      </c>
      <c r="BC129" s="15">
        <f t="shared" si="38"/>
        <v>57.140154805812308</v>
      </c>
      <c r="BD129" s="26">
        <f t="shared" si="40"/>
        <v>0.5334333924200938</v>
      </c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25"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3" t="s">
        <v>66</v>
      </c>
      <c r="BG152" s="43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3"/>
      <c r="BG153" s="43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2023-01-15T11:08:00Z</dcterms:modified>
</cp:coreProperties>
</file>