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_DTU\Github\DTU-projekter\Mekanisk produktanalyse\Projekt 2\"/>
    </mc:Choice>
  </mc:AlternateContent>
  <xr:revisionPtr revIDLastSave="0" documentId="13_ncr:1_{F241CCB8-BF42-44BB-97D6-2C115A7C7F86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79" i="1" l="1"/>
  <c r="R98" i="1"/>
  <c r="R97" i="1"/>
  <c r="R96" i="1"/>
  <c r="R95" i="1"/>
  <c r="R94" i="1"/>
  <c r="R93" i="1"/>
  <c r="R92" i="1"/>
  <c r="R91" i="1"/>
  <c r="R90" i="1"/>
  <c r="R89" i="1"/>
  <c r="R88" i="1"/>
  <c r="R87" i="1"/>
  <c r="R86" i="1"/>
  <c r="R85" i="1"/>
  <c r="R84" i="1"/>
  <c r="R83" i="1"/>
  <c r="R82" i="1"/>
  <c r="R81" i="1"/>
  <c r="R80" i="1"/>
  <c r="R79" i="1"/>
  <c r="R78" i="1"/>
  <c r="T79" i="1" s="1"/>
  <c r="AA79" i="1" s="1"/>
  <c r="Q98" i="1"/>
  <c r="Q97" i="1"/>
  <c r="Q96" i="1"/>
  <c r="Q95" i="1"/>
  <c r="Q94" i="1"/>
  <c r="Q93" i="1"/>
  <c r="Q92" i="1"/>
  <c r="Q91" i="1"/>
  <c r="Q90" i="1"/>
  <c r="Q89" i="1"/>
  <c r="Q88" i="1"/>
  <c r="Q87" i="1"/>
  <c r="Q86" i="1"/>
  <c r="Q85" i="1"/>
  <c r="Q84" i="1"/>
  <c r="Q83" i="1"/>
  <c r="Q82" i="1"/>
  <c r="Q81" i="1"/>
  <c r="Q80" i="1"/>
  <c r="Q79" i="1"/>
  <c r="Q78" i="1"/>
  <c r="G93" i="1"/>
  <c r="C81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K72" i="1"/>
  <c r="C73" i="1"/>
  <c r="C74" i="1"/>
  <c r="C75" i="1"/>
  <c r="C76" i="1"/>
  <c r="C77" i="1"/>
  <c r="C78" i="1"/>
  <c r="C79" i="1"/>
  <c r="C80" i="1"/>
  <c r="C72" i="1"/>
  <c r="C65" i="1"/>
  <c r="C64" i="1"/>
  <c r="C63" i="1"/>
  <c r="C62" i="1"/>
  <c r="C59" i="1"/>
  <c r="C60" i="1"/>
  <c r="C61" i="1"/>
  <c r="C57" i="1"/>
  <c r="C58" i="1"/>
  <c r="C55" i="1"/>
  <c r="C56" i="1"/>
  <c r="C54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S40" i="1"/>
  <c r="O40" i="1"/>
  <c r="K40" i="1"/>
  <c r="G40" i="1"/>
  <c r="C40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6" i="1"/>
  <c r="C25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6" i="1"/>
  <c r="Z79" i="1" l="1"/>
  <c r="Y79" i="1"/>
  <c r="W79" i="1"/>
  <c r="AB79" i="1"/>
  <c r="T80" i="1"/>
  <c r="S79" i="1"/>
  <c r="S80" i="1" l="1"/>
  <c r="X79" i="1"/>
  <c r="Y80" i="1"/>
  <c r="Z80" i="1"/>
  <c r="AA80" i="1"/>
  <c r="AB80" i="1"/>
  <c r="T81" i="1"/>
  <c r="T82" i="1"/>
  <c r="X80" i="1" l="1"/>
  <c r="W80" i="1"/>
  <c r="Y82" i="1"/>
  <c r="Z82" i="1"/>
  <c r="S81" i="1"/>
  <c r="S82" i="1" s="1"/>
  <c r="Y81" i="1"/>
  <c r="Z81" i="1"/>
  <c r="AB82" i="1"/>
  <c r="AA82" i="1"/>
  <c r="AA81" i="1"/>
  <c r="AB81" i="1"/>
  <c r="T83" i="1"/>
  <c r="X82" i="1" l="1"/>
  <c r="W82" i="1"/>
  <c r="Y83" i="1"/>
  <c r="Z83" i="1"/>
  <c r="X81" i="1"/>
  <c r="W81" i="1"/>
  <c r="AA83" i="1"/>
  <c r="AB83" i="1"/>
  <c r="S83" i="1"/>
  <c r="T84" i="1"/>
  <c r="Z84" i="1" l="1"/>
  <c r="Y84" i="1"/>
  <c r="X83" i="1"/>
  <c r="W83" i="1"/>
  <c r="AA84" i="1"/>
  <c r="AB84" i="1"/>
  <c r="S84" i="1"/>
  <c r="T85" i="1"/>
  <c r="Z85" i="1" l="1"/>
  <c r="Y85" i="1"/>
  <c r="X84" i="1"/>
  <c r="W84" i="1"/>
  <c r="AB85" i="1"/>
  <c r="AA85" i="1"/>
  <c r="S85" i="1"/>
  <c r="T86" i="1"/>
  <c r="Z86" i="1" l="1"/>
  <c r="Y86" i="1"/>
  <c r="X85" i="1"/>
  <c r="W85" i="1"/>
  <c r="AB86" i="1"/>
  <c r="AA86" i="1"/>
  <c r="S86" i="1"/>
  <c r="T87" i="1"/>
  <c r="Z87" i="1" l="1"/>
  <c r="Y87" i="1"/>
  <c r="X86" i="1"/>
  <c r="W86" i="1"/>
  <c r="AA87" i="1"/>
  <c r="AB87" i="1"/>
  <c r="S87" i="1"/>
  <c r="T88" i="1"/>
  <c r="Y88" i="1" l="1"/>
  <c r="Z88" i="1"/>
  <c r="X87" i="1"/>
  <c r="W87" i="1"/>
  <c r="AA88" i="1"/>
  <c r="AB88" i="1"/>
  <c r="S88" i="1"/>
  <c r="T89" i="1"/>
  <c r="Y89" i="1" l="1"/>
  <c r="Z89" i="1"/>
  <c r="X88" i="1"/>
  <c r="W88" i="1"/>
  <c r="AA89" i="1"/>
  <c r="AB89" i="1"/>
  <c r="S89" i="1"/>
  <c r="T90" i="1"/>
  <c r="Y90" i="1" l="1"/>
  <c r="Z90" i="1"/>
  <c r="X89" i="1"/>
  <c r="W89" i="1"/>
  <c r="AB90" i="1"/>
  <c r="AA90" i="1"/>
  <c r="S90" i="1"/>
  <c r="T91" i="1"/>
  <c r="Y91" i="1" l="1"/>
  <c r="Z91" i="1"/>
  <c r="X90" i="1"/>
  <c r="W90" i="1"/>
  <c r="AA91" i="1"/>
  <c r="AB91" i="1"/>
  <c r="S91" i="1"/>
  <c r="T92" i="1"/>
  <c r="Y92" i="1" l="1"/>
  <c r="Z92" i="1"/>
  <c r="X91" i="1"/>
  <c r="W91" i="1"/>
  <c r="AA92" i="1"/>
  <c r="AB92" i="1"/>
  <c r="S92" i="1"/>
  <c r="T93" i="1"/>
  <c r="Y93" i="1" l="1"/>
  <c r="Z93" i="1"/>
  <c r="X92" i="1"/>
  <c r="W92" i="1"/>
  <c r="AA93" i="1"/>
  <c r="AB93" i="1"/>
  <c r="S93" i="1"/>
  <c r="T94" i="1"/>
  <c r="Y94" i="1" l="1"/>
  <c r="Z94" i="1"/>
  <c r="X93" i="1"/>
  <c r="W93" i="1"/>
  <c r="AB94" i="1"/>
  <c r="AA94" i="1"/>
  <c r="S94" i="1"/>
  <c r="T95" i="1"/>
  <c r="Y95" i="1" l="1"/>
  <c r="Z95" i="1"/>
  <c r="X94" i="1"/>
  <c r="W94" i="1"/>
  <c r="AB95" i="1"/>
  <c r="AA95" i="1"/>
  <c r="S95" i="1"/>
  <c r="T96" i="1"/>
  <c r="X95" i="1" l="1"/>
  <c r="W95" i="1"/>
  <c r="Z96" i="1"/>
  <c r="Y96" i="1"/>
  <c r="AB96" i="1"/>
  <c r="AA96" i="1"/>
  <c r="T97" i="1"/>
  <c r="S96" i="1"/>
  <c r="X96" i="1" l="1"/>
  <c r="W96" i="1"/>
  <c r="Z97" i="1"/>
  <c r="Y97" i="1"/>
  <c r="AB97" i="1"/>
  <c r="AA97" i="1"/>
  <c r="S97" i="1"/>
  <c r="T98" i="1"/>
  <c r="Z98" i="1" l="1"/>
  <c r="Y98" i="1"/>
  <c r="X97" i="1"/>
  <c r="W97" i="1"/>
  <c r="AB98" i="1"/>
  <c r="AA98" i="1"/>
  <c r="S98" i="1"/>
  <c r="X98" i="1" l="1"/>
  <c r="W98" i="1"/>
</calcChain>
</file>

<file path=xl/sharedStrings.xml><?xml version="1.0" encoding="utf-8"?>
<sst xmlns="http://schemas.openxmlformats.org/spreadsheetml/2006/main" count="92" uniqueCount="33">
  <si>
    <t>enkeltløkke</t>
  </si>
  <si>
    <t>ubelastet længde</t>
  </si>
  <si>
    <t>kraft</t>
  </si>
  <si>
    <t>forlængelse</t>
  </si>
  <si>
    <t>målt længde</t>
  </si>
  <si>
    <t>Kraft</t>
  </si>
  <si>
    <t>Dobbeltløkke</t>
  </si>
  <si>
    <t>3.3 Affyringsrampe</t>
  </si>
  <si>
    <t>Brugt elastik</t>
  </si>
  <si>
    <t>Frisk elastik</t>
  </si>
  <si>
    <t>1 frisk + 1 brugt elastik</t>
  </si>
  <si>
    <t>nulpunkt: 11N</t>
  </si>
  <si>
    <t>Måleserie, hastighed fra afyringsrampe</t>
  </si>
  <si>
    <t>Bevægelse</t>
  </si>
  <si>
    <t>F Brugt</t>
  </si>
  <si>
    <t>F ny</t>
  </si>
  <si>
    <t>F Ny Akum</t>
  </si>
  <si>
    <t>F Bru Akum</t>
  </si>
  <si>
    <t>Vægt Bil</t>
  </si>
  <si>
    <t>Vægt Slæde</t>
  </si>
  <si>
    <t>Hast Bil</t>
  </si>
  <si>
    <t>Hast Bil+Slæ</t>
  </si>
  <si>
    <t>Ny elastik</t>
  </si>
  <si>
    <t>[mm]</t>
  </si>
  <si>
    <t>[N]</t>
  </si>
  <si>
    <t>[Nm]</t>
  </si>
  <si>
    <t>[m/s]</t>
  </si>
  <si>
    <t>2 stk ny elastik</t>
  </si>
  <si>
    <t>[g]</t>
  </si>
  <si>
    <t>Rampe Højde</t>
  </si>
  <si>
    <t>Målt kraft</t>
  </si>
  <si>
    <t>Akumuleret kraft</t>
  </si>
  <si>
    <t>Energitab rampe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</si>
</sst>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'Ark1'!$G$6:$G$30</c:f>
              <c:numCache>
                <c:formatCode>General</c:formatCode>
                <c:ptCount val="25"/>
                <c:pt idx="0">
                  <c:v>369</c:v>
                </c:pt>
                <c:pt idx="1">
                  <c:v>367</c:v>
                </c:pt>
                <c:pt idx="2">
                  <c:v>366</c:v>
                </c:pt>
                <c:pt idx="3">
                  <c:v>364</c:v>
                </c:pt>
                <c:pt idx="4">
                  <c:v>361</c:v>
                </c:pt>
                <c:pt idx="5">
                  <c:v>358</c:v>
                </c:pt>
                <c:pt idx="6">
                  <c:v>355</c:v>
                </c:pt>
                <c:pt idx="7">
                  <c:v>352</c:v>
                </c:pt>
                <c:pt idx="8">
                  <c:v>348</c:v>
                </c:pt>
                <c:pt idx="9">
                  <c:v>344</c:v>
                </c:pt>
                <c:pt idx="10">
                  <c:v>338</c:v>
                </c:pt>
                <c:pt idx="11">
                  <c:v>334</c:v>
                </c:pt>
                <c:pt idx="12">
                  <c:v>330</c:v>
                </c:pt>
                <c:pt idx="13">
                  <c:v>323</c:v>
                </c:pt>
                <c:pt idx="14">
                  <c:v>314</c:v>
                </c:pt>
                <c:pt idx="15">
                  <c:v>294</c:v>
                </c:pt>
                <c:pt idx="16">
                  <c:v>232</c:v>
                </c:pt>
                <c:pt idx="17">
                  <c:v>182</c:v>
                </c:pt>
                <c:pt idx="18">
                  <c:v>127</c:v>
                </c:pt>
                <c:pt idx="19">
                  <c:v>70</c:v>
                </c:pt>
                <c:pt idx="20">
                  <c:v>51</c:v>
                </c:pt>
                <c:pt idx="21">
                  <c:v>30</c:v>
                </c:pt>
                <c:pt idx="22">
                  <c:v>18</c:v>
                </c:pt>
                <c:pt idx="23">
                  <c:v>7</c:v>
                </c:pt>
                <c:pt idx="24">
                  <c:v>0</c:v>
                </c:pt>
              </c:numCache>
            </c:numRef>
          </c:xVal>
          <c:yVal>
            <c:numRef>
              <c:f>'Ark1'!$E$6:$E$30</c:f>
              <c:numCache>
                <c:formatCode>General</c:formatCode>
                <c:ptCount val="25"/>
                <c:pt idx="0">
                  <c:v>15</c:v>
                </c:pt>
                <c:pt idx="1">
                  <c:v>14</c:v>
                </c:pt>
                <c:pt idx="2">
                  <c:v>13</c:v>
                </c:pt>
                <c:pt idx="3">
                  <c:v>12</c:v>
                </c:pt>
                <c:pt idx="4">
                  <c:v>11</c:v>
                </c:pt>
                <c:pt idx="5">
                  <c:v>10</c:v>
                </c:pt>
                <c:pt idx="6">
                  <c:v>9</c:v>
                </c:pt>
                <c:pt idx="7">
                  <c:v>8</c:v>
                </c:pt>
                <c:pt idx="8">
                  <c:v>7</c:v>
                </c:pt>
                <c:pt idx="9">
                  <c:v>6</c:v>
                </c:pt>
                <c:pt idx="10">
                  <c:v>5</c:v>
                </c:pt>
                <c:pt idx="11">
                  <c:v>4.5</c:v>
                </c:pt>
                <c:pt idx="12" formatCode="0.00">
                  <c:v>4</c:v>
                </c:pt>
                <c:pt idx="13">
                  <c:v>3.5</c:v>
                </c:pt>
                <c:pt idx="14">
                  <c:v>3</c:v>
                </c:pt>
                <c:pt idx="15">
                  <c:v>2.5</c:v>
                </c:pt>
                <c:pt idx="16">
                  <c:v>2</c:v>
                </c:pt>
                <c:pt idx="17">
                  <c:v>1.75</c:v>
                </c:pt>
                <c:pt idx="18">
                  <c:v>1.5</c:v>
                </c:pt>
                <c:pt idx="19">
                  <c:v>1.25</c:v>
                </c:pt>
                <c:pt idx="20">
                  <c:v>1</c:v>
                </c:pt>
                <c:pt idx="21">
                  <c:v>0.75</c:v>
                </c:pt>
                <c:pt idx="22">
                  <c:v>0.5</c:v>
                </c:pt>
                <c:pt idx="23">
                  <c:v>0.25</c:v>
                </c:pt>
                <c:pt idx="2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01C-4768-9585-FE804B32A4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1847775"/>
        <c:axId val="1921848191"/>
      </c:scatterChart>
      <c:valAx>
        <c:axId val="19218477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921848191"/>
        <c:crosses val="autoZero"/>
        <c:crossBetween val="midCat"/>
      </c:valAx>
      <c:valAx>
        <c:axId val="1921848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9218477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Kraft som funktion af forlængelsen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Kraft-forlængelse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'Ark1'!$O$40:$O$65</c:f>
              <c:numCache>
                <c:formatCode>General</c:formatCode>
                <c:ptCount val="26"/>
                <c:pt idx="0">
                  <c:v>92</c:v>
                </c:pt>
                <c:pt idx="1">
                  <c:v>91.5</c:v>
                </c:pt>
                <c:pt idx="2">
                  <c:v>91</c:v>
                </c:pt>
                <c:pt idx="3">
                  <c:v>90</c:v>
                </c:pt>
                <c:pt idx="4">
                  <c:v>88.5</c:v>
                </c:pt>
                <c:pt idx="5">
                  <c:v>87</c:v>
                </c:pt>
                <c:pt idx="6">
                  <c:v>85.5</c:v>
                </c:pt>
                <c:pt idx="7">
                  <c:v>83</c:v>
                </c:pt>
                <c:pt idx="8">
                  <c:v>78.5</c:v>
                </c:pt>
                <c:pt idx="9">
                  <c:v>70.5</c:v>
                </c:pt>
                <c:pt idx="10">
                  <c:v>56</c:v>
                </c:pt>
                <c:pt idx="11">
                  <c:v>48.5</c:v>
                </c:pt>
                <c:pt idx="12">
                  <c:v>41</c:v>
                </c:pt>
                <c:pt idx="13">
                  <c:v>38</c:v>
                </c:pt>
                <c:pt idx="14">
                  <c:v>35</c:v>
                </c:pt>
                <c:pt idx="15">
                  <c:v>33</c:v>
                </c:pt>
                <c:pt idx="16">
                  <c:v>29.5</c:v>
                </c:pt>
                <c:pt idx="17">
                  <c:v>26</c:v>
                </c:pt>
                <c:pt idx="18">
                  <c:v>22</c:v>
                </c:pt>
                <c:pt idx="19">
                  <c:v>20.5</c:v>
                </c:pt>
                <c:pt idx="20">
                  <c:v>18</c:v>
                </c:pt>
                <c:pt idx="21">
                  <c:v>15</c:v>
                </c:pt>
                <c:pt idx="22">
                  <c:v>11</c:v>
                </c:pt>
                <c:pt idx="23">
                  <c:v>8</c:v>
                </c:pt>
                <c:pt idx="24">
                  <c:v>4</c:v>
                </c:pt>
                <c:pt idx="25">
                  <c:v>0</c:v>
                </c:pt>
              </c:numCache>
            </c:numRef>
          </c:xVal>
          <c:yVal>
            <c:numRef>
              <c:f>'Ark1'!$M$40:$M$65</c:f>
              <c:numCache>
                <c:formatCode>General</c:formatCode>
                <c:ptCount val="26"/>
                <c:pt idx="0">
                  <c:v>15</c:v>
                </c:pt>
                <c:pt idx="1">
                  <c:v>14</c:v>
                </c:pt>
                <c:pt idx="2">
                  <c:v>13</c:v>
                </c:pt>
                <c:pt idx="3">
                  <c:v>12</c:v>
                </c:pt>
                <c:pt idx="4">
                  <c:v>11</c:v>
                </c:pt>
                <c:pt idx="5">
                  <c:v>10</c:v>
                </c:pt>
                <c:pt idx="6">
                  <c:v>9</c:v>
                </c:pt>
                <c:pt idx="7">
                  <c:v>8</c:v>
                </c:pt>
                <c:pt idx="8">
                  <c:v>7</c:v>
                </c:pt>
                <c:pt idx="9">
                  <c:v>6</c:v>
                </c:pt>
                <c:pt idx="10">
                  <c:v>5</c:v>
                </c:pt>
                <c:pt idx="11">
                  <c:v>4.5</c:v>
                </c:pt>
                <c:pt idx="12" formatCode="0.00">
                  <c:v>4.25</c:v>
                </c:pt>
                <c:pt idx="13">
                  <c:v>4</c:v>
                </c:pt>
                <c:pt idx="14">
                  <c:v>3.75</c:v>
                </c:pt>
                <c:pt idx="15">
                  <c:v>3.5</c:v>
                </c:pt>
                <c:pt idx="16">
                  <c:v>3.25</c:v>
                </c:pt>
                <c:pt idx="17">
                  <c:v>3</c:v>
                </c:pt>
                <c:pt idx="18">
                  <c:v>2.75</c:v>
                </c:pt>
                <c:pt idx="19">
                  <c:v>2.5</c:v>
                </c:pt>
                <c:pt idx="20">
                  <c:v>2.25</c:v>
                </c:pt>
                <c:pt idx="21">
                  <c:v>2</c:v>
                </c:pt>
                <c:pt idx="22">
                  <c:v>1.5</c:v>
                </c:pt>
                <c:pt idx="23">
                  <c:v>1</c:v>
                </c:pt>
                <c:pt idx="24">
                  <c:v>0.5</c:v>
                </c:pt>
                <c:pt idx="2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9D-425D-87A5-4CBEDC24E1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4690303"/>
        <c:axId val="1354692383"/>
      </c:scatterChart>
      <c:valAx>
        <c:axId val="13546903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 sz="1600"/>
                  <a:t>Forlængelse [mm]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accent5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354692383"/>
        <c:crosses val="autoZero"/>
        <c:crossBetween val="midCat"/>
      </c:valAx>
      <c:valAx>
        <c:axId val="1354692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 sz="1400"/>
                  <a:t>Kraft</a:t>
                </a:r>
                <a:r>
                  <a:rPr lang="da-DK" sz="1400" baseline="0"/>
                  <a:t> [N]</a:t>
                </a:r>
                <a:endParaRPr lang="da-DK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accent5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3546903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Ny elastik i afyringsrampe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1"/>
            <c:trendlineLbl>
              <c:layout>
                <c:manualLayout>
                  <c:x val="-0.17909637697409581"/>
                  <c:y val="0.2289004854166387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a-DK"/>
                </a:p>
              </c:txPr>
            </c:trendlineLbl>
          </c:trendline>
          <c:xVal>
            <c:numRef>
              <c:f>'Ark1'!$G$72:$G$93</c:f>
              <c:numCache>
                <c:formatCode>General</c:formatCode>
                <c:ptCount val="22"/>
                <c:pt idx="0">
                  <c:v>101</c:v>
                </c:pt>
                <c:pt idx="1">
                  <c:v>99</c:v>
                </c:pt>
                <c:pt idx="2">
                  <c:v>98</c:v>
                </c:pt>
                <c:pt idx="3">
                  <c:v>97</c:v>
                </c:pt>
                <c:pt idx="4">
                  <c:v>97</c:v>
                </c:pt>
                <c:pt idx="5">
                  <c:v>96</c:v>
                </c:pt>
                <c:pt idx="6">
                  <c:v>94</c:v>
                </c:pt>
                <c:pt idx="7">
                  <c:v>92</c:v>
                </c:pt>
                <c:pt idx="8">
                  <c:v>90</c:v>
                </c:pt>
                <c:pt idx="9">
                  <c:v>89</c:v>
                </c:pt>
                <c:pt idx="10">
                  <c:v>88</c:v>
                </c:pt>
                <c:pt idx="11">
                  <c:v>85</c:v>
                </c:pt>
                <c:pt idx="12">
                  <c:v>83</c:v>
                </c:pt>
                <c:pt idx="13">
                  <c:v>78</c:v>
                </c:pt>
                <c:pt idx="14">
                  <c:v>73</c:v>
                </c:pt>
                <c:pt idx="15">
                  <c:v>60</c:v>
                </c:pt>
                <c:pt idx="16">
                  <c:v>50</c:v>
                </c:pt>
                <c:pt idx="17">
                  <c:v>35</c:v>
                </c:pt>
                <c:pt idx="18">
                  <c:v>20</c:v>
                </c:pt>
                <c:pt idx="19">
                  <c:v>10</c:v>
                </c:pt>
                <c:pt idx="20">
                  <c:v>3</c:v>
                </c:pt>
                <c:pt idx="21">
                  <c:v>1</c:v>
                </c:pt>
              </c:numCache>
            </c:numRef>
          </c:xVal>
          <c:yVal>
            <c:numRef>
              <c:f>'Ark1'!$E$72:$E$93</c:f>
              <c:numCache>
                <c:formatCode>General</c:formatCode>
                <c:ptCount val="22"/>
                <c:pt idx="0">
                  <c:v>20</c:v>
                </c:pt>
                <c:pt idx="1">
                  <c:v>19</c:v>
                </c:pt>
                <c:pt idx="2">
                  <c:v>18</c:v>
                </c:pt>
                <c:pt idx="3">
                  <c:v>17</c:v>
                </c:pt>
                <c:pt idx="4">
                  <c:v>16</c:v>
                </c:pt>
                <c:pt idx="5">
                  <c:v>15</c:v>
                </c:pt>
                <c:pt idx="6">
                  <c:v>14</c:v>
                </c:pt>
                <c:pt idx="7">
                  <c:v>13</c:v>
                </c:pt>
                <c:pt idx="8">
                  <c:v>12</c:v>
                </c:pt>
                <c:pt idx="9">
                  <c:v>11</c:v>
                </c:pt>
                <c:pt idx="10">
                  <c:v>10</c:v>
                </c:pt>
                <c:pt idx="11">
                  <c:v>9</c:v>
                </c:pt>
                <c:pt idx="12">
                  <c:v>8</c:v>
                </c:pt>
                <c:pt idx="13">
                  <c:v>7</c:v>
                </c:pt>
                <c:pt idx="14">
                  <c:v>6</c:v>
                </c:pt>
                <c:pt idx="15">
                  <c:v>5</c:v>
                </c:pt>
                <c:pt idx="16">
                  <c:v>4.5</c:v>
                </c:pt>
                <c:pt idx="17">
                  <c:v>4</c:v>
                </c:pt>
                <c:pt idx="18">
                  <c:v>3.5</c:v>
                </c:pt>
                <c:pt idx="19">
                  <c:v>3</c:v>
                </c:pt>
                <c:pt idx="20">
                  <c:v>2.5</c:v>
                </c:pt>
                <c:pt idx="21">
                  <c:v>2.4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C14-4B7C-B4AE-44FA10F525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9993280"/>
        <c:axId val="1429967072"/>
      </c:scatterChart>
      <c:valAx>
        <c:axId val="14299932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Forlængelse [mm]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429967072"/>
        <c:crosses val="autoZero"/>
        <c:crossBetween val="midCat"/>
      </c:valAx>
      <c:valAx>
        <c:axId val="142996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Kraft [N]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4299932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Brugt elastik i afyringsrampe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'Ark1'!$C$72:$C$81</c:f>
              <c:strCache>
                <c:ptCount val="10"/>
                <c:pt idx="0">
                  <c:v>93</c:v>
                </c:pt>
                <c:pt idx="1">
                  <c:v>90</c:v>
                </c:pt>
                <c:pt idx="2">
                  <c:v>86</c:v>
                </c:pt>
                <c:pt idx="3">
                  <c:v>82</c:v>
                </c:pt>
                <c:pt idx="4">
                  <c:v>80</c:v>
                </c:pt>
                <c:pt idx="5">
                  <c:v>74</c:v>
                </c:pt>
                <c:pt idx="6">
                  <c:v>43</c:v>
                </c:pt>
                <c:pt idx="7">
                  <c:v>33</c:v>
                </c:pt>
                <c:pt idx="8">
                  <c:v>23</c:v>
                </c:pt>
                <c:pt idx="9">
                  <c:v>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1"/>
            <c:trendlineLbl>
              <c:layout>
                <c:manualLayout>
                  <c:x val="-0.23727237744877758"/>
                  <c:y val="0.1724551545630579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a-DK"/>
                </a:p>
              </c:txPr>
            </c:trendlineLbl>
          </c:trendline>
          <c:xVal>
            <c:numRef>
              <c:f>'Ark1'!$C$72:$C$81</c:f>
              <c:numCache>
                <c:formatCode>General</c:formatCode>
                <c:ptCount val="10"/>
                <c:pt idx="0">
                  <c:v>93</c:v>
                </c:pt>
                <c:pt idx="1">
                  <c:v>90</c:v>
                </c:pt>
                <c:pt idx="2">
                  <c:v>86</c:v>
                </c:pt>
                <c:pt idx="3">
                  <c:v>82</c:v>
                </c:pt>
                <c:pt idx="4">
                  <c:v>80</c:v>
                </c:pt>
                <c:pt idx="5">
                  <c:v>74</c:v>
                </c:pt>
                <c:pt idx="6">
                  <c:v>43</c:v>
                </c:pt>
                <c:pt idx="7">
                  <c:v>33</c:v>
                </c:pt>
                <c:pt idx="8">
                  <c:v>23</c:v>
                </c:pt>
                <c:pt idx="9">
                  <c:v>1</c:v>
                </c:pt>
              </c:numCache>
            </c:numRef>
          </c:xVal>
          <c:yVal>
            <c:numRef>
              <c:f>'Ark1'!$A$72:$A$81</c:f>
              <c:numCache>
                <c:formatCode>General</c:formatCode>
                <c:ptCount val="10"/>
                <c:pt idx="0">
                  <c:v>8</c:v>
                </c:pt>
                <c:pt idx="1">
                  <c:v>7</c:v>
                </c:pt>
                <c:pt idx="2">
                  <c:v>6</c:v>
                </c:pt>
                <c:pt idx="3">
                  <c:v>5.5</c:v>
                </c:pt>
                <c:pt idx="4">
                  <c:v>5</c:v>
                </c:pt>
                <c:pt idx="5">
                  <c:v>4.5</c:v>
                </c:pt>
                <c:pt idx="6">
                  <c:v>4</c:v>
                </c:pt>
                <c:pt idx="7">
                  <c:v>3.5</c:v>
                </c:pt>
                <c:pt idx="8">
                  <c:v>3</c:v>
                </c:pt>
                <c:pt idx="9">
                  <c:v>2.5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693-40CF-BD79-C6E790AB22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9993280"/>
        <c:axId val="1429967072"/>
      </c:scatterChart>
      <c:valAx>
        <c:axId val="14299932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Forlængelse [mm]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429967072"/>
        <c:crosses val="autoZero"/>
        <c:crossBetween val="midCat"/>
      </c:valAx>
      <c:valAx>
        <c:axId val="142996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Kraft [N]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4299932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19050</xdr:colOff>
      <xdr:row>1</xdr:row>
      <xdr:rowOff>13335</xdr:rowOff>
    </xdr:from>
    <xdr:to>
      <xdr:col>27</xdr:col>
      <xdr:colOff>323850</xdr:colOff>
      <xdr:row>17</xdr:row>
      <xdr:rowOff>13335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DAF9C58-CC35-1B2D-CD70-107F51091D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66675</xdr:colOff>
      <xdr:row>37</xdr:row>
      <xdr:rowOff>128586</xdr:rowOff>
    </xdr:from>
    <xdr:to>
      <xdr:col>29</xdr:col>
      <xdr:colOff>9525</xdr:colOff>
      <xdr:row>55</xdr:row>
      <xdr:rowOff>133349</xdr:rowOff>
    </xdr:to>
    <xdr:graphicFrame macro="">
      <xdr:nvGraphicFramePr>
        <xdr:cNvPr id="4" name="Diagram 3">
          <a:extLst>
            <a:ext uri="{FF2B5EF4-FFF2-40B4-BE49-F238E27FC236}">
              <a16:creationId xmlns:a16="http://schemas.microsoft.com/office/drawing/2014/main" id="{044E9847-380D-D652-C13A-1E5AF6A25E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370635</xdr:colOff>
      <xdr:row>72</xdr:row>
      <xdr:rowOff>89811</xdr:rowOff>
    </xdr:from>
    <xdr:to>
      <xdr:col>14</xdr:col>
      <xdr:colOff>408737</xdr:colOff>
      <xdr:row>87</xdr:row>
      <xdr:rowOff>118386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D1B971A-1FD7-DE86-B34B-7C19DE47F9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368012</xdr:colOff>
      <xdr:row>87</xdr:row>
      <xdr:rowOff>168853</xdr:rowOff>
    </xdr:from>
    <xdr:to>
      <xdr:col>14</xdr:col>
      <xdr:colOff>406114</xdr:colOff>
      <xdr:row>103</xdr:row>
      <xdr:rowOff>15587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F9CA727-36E7-4436-A8CB-E1EEC1F06A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98"/>
  <sheetViews>
    <sheetView tabSelected="1" topLeftCell="D68" zoomScale="110" zoomScaleNormal="110" workbookViewId="0">
      <selection activeCell="AA80" sqref="AA80"/>
    </sheetView>
  </sheetViews>
  <sheetFormatPr defaultRowHeight="14.25" x14ac:dyDescent="0.45"/>
  <sheetData>
    <row r="1" spans="1:19" x14ac:dyDescent="0.45">
      <c r="A1" t="s">
        <v>0</v>
      </c>
    </row>
    <row r="2" spans="1:19" x14ac:dyDescent="0.45">
      <c r="A2" t="s">
        <v>1</v>
      </c>
      <c r="E2" t="s">
        <v>1</v>
      </c>
      <c r="I2" t="s">
        <v>1</v>
      </c>
      <c r="M2" t="s">
        <v>1</v>
      </c>
      <c r="Q2" t="s">
        <v>1</v>
      </c>
    </row>
    <row r="3" spans="1:19" x14ac:dyDescent="0.45">
      <c r="A3">
        <v>44</v>
      </c>
      <c r="I3">
        <v>47</v>
      </c>
      <c r="M3">
        <v>58</v>
      </c>
      <c r="Q3">
        <v>50</v>
      </c>
    </row>
    <row r="5" spans="1:19" x14ac:dyDescent="0.45">
      <c r="A5" t="s">
        <v>2</v>
      </c>
      <c r="B5" t="s">
        <v>4</v>
      </c>
      <c r="C5" t="s">
        <v>3</v>
      </c>
      <c r="E5" t="s">
        <v>2</v>
      </c>
      <c r="F5" t="s">
        <v>4</v>
      </c>
      <c r="G5" t="s">
        <v>3</v>
      </c>
      <c r="I5" t="s">
        <v>5</v>
      </c>
      <c r="J5" t="s">
        <v>4</v>
      </c>
      <c r="K5" t="s">
        <v>3</v>
      </c>
      <c r="M5" t="s">
        <v>5</v>
      </c>
      <c r="N5" t="s">
        <v>4</v>
      </c>
      <c r="O5" t="s">
        <v>3</v>
      </c>
      <c r="Q5" t="s">
        <v>5</v>
      </c>
      <c r="R5" t="s">
        <v>4</v>
      </c>
      <c r="S5" t="s">
        <v>3</v>
      </c>
    </row>
    <row r="6" spans="1:19" x14ac:dyDescent="0.45">
      <c r="A6">
        <v>15</v>
      </c>
      <c r="B6">
        <v>406</v>
      </c>
      <c r="C6">
        <f>B6-$B$25</f>
        <v>346</v>
      </c>
      <c r="E6">
        <v>15</v>
      </c>
      <c r="F6">
        <v>439</v>
      </c>
      <c r="G6">
        <f>F6-$F$30</f>
        <v>369</v>
      </c>
      <c r="I6">
        <v>15</v>
      </c>
      <c r="J6">
        <v>355</v>
      </c>
      <c r="K6">
        <f>J6-$J$30</f>
        <v>296</v>
      </c>
      <c r="M6">
        <v>15</v>
      </c>
      <c r="N6">
        <v>424</v>
      </c>
      <c r="O6">
        <f>N6-$N$31</f>
        <v>359</v>
      </c>
      <c r="Q6">
        <v>15</v>
      </c>
      <c r="R6">
        <v>421</v>
      </c>
      <c r="S6">
        <f>R6-$R$31</f>
        <v>358</v>
      </c>
    </row>
    <row r="7" spans="1:19" x14ac:dyDescent="0.45">
      <c r="A7">
        <v>14</v>
      </c>
      <c r="B7">
        <v>405</v>
      </c>
      <c r="C7">
        <f t="shared" ref="C7:C24" si="0">B7-$B$25</f>
        <v>345</v>
      </c>
      <c r="E7">
        <v>14</v>
      </c>
      <c r="F7">
        <v>437</v>
      </c>
      <c r="G7">
        <f t="shared" ref="G7:G30" si="1">F7-$F$30</f>
        <v>367</v>
      </c>
      <c r="I7">
        <v>14</v>
      </c>
      <c r="J7">
        <v>354</v>
      </c>
      <c r="K7">
        <f t="shared" ref="K7:K30" si="2">J7-$J$30</f>
        <v>295</v>
      </c>
      <c r="M7">
        <v>14</v>
      </c>
      <c r="N7">
        <v>422</v>
      </c>
      <c r="O7">
        <f t="shared" ref="O7:O31" si="3">N7-$N$31</f>
        <v>357</v>
      </c>
      <c r="Q7">
        <v>14</v>
      </c>
      <c r="R7">
        <v>420</v>
      </c>
      <c r="S7">
        <f t="shared" ref="S7:S31" si="4">R7-$R$31</f>
        <v>357</v>
      </c>
    </row>
    <row r="8" spans="1:19" x14ac:dyDescent="0.45">
      <c r="A8">
        <v>13</v>
      </c>
      <c r="B8">
        <v>402</v>
      </c>
      <c r="C8">
        <f t="shared" si="0"/>
        <v>342</v>
      </c>
      <c r="E8">
        <v>13</v>
      </c>
      <c r="F8">
        <v>436</v>
      </c>
      <c r="G8">
        <f t="shared" si="1"/>
        <v>366</v>
      </c>
      <c r="I8">
        <v>13</v>
      </c>
      <c r="J8">
        <v>352.5</v>
      </c>
      <c r="K8">
        <f t="shared" si="2"/>
        <v>293.5</v>
      </c>
      <c r="M8">
        <v>13</v>
      </c>
      <c r="N8">
        <v>420</v>
      </c>
      <c r="O8">
        <f t="shared" si="3"/>
        <v>355</v>
      </c>
      <c r="Q8">
        <v>13</v>
      </c>
      <c r="R8">
        <v>418</v>
      </c>
      <c r="S8">
        <f t="shared" si="4"/>
        <v>355</v>
      </c>
    </row>
    <row r="9" spans="1:19" x14ac:dyDescent="0.45">
      <c r="A9">
        <v>12</v>
      </c>
      <c r="B9">
        <v>400</v>
      </c>
      <c r="C9">
        <f t="shared" si="0"/>
        <v>340</v>
      </c>
      <c r="E9">
        <v>12</v>
      </c>
      <c r="F9">
        <v>434</v>
      </c>
      <c r="G9">
        <f t="shared" si="1"/>
        <v>364</v>
      </c>
      <c r="I9">
        <v>12</v>
      </c>
      <c r="J9">
        <v>350</v>
      </c>
      <c r="K9">
        <f t="shared" si="2"/>
        <v>291</v>
      </c>
      <c r="M9">
        <v>12</v>
      </c>
      <c r="N9">
        <v>418</v>
      </c>
      <c r="O9">
        <f t="shared" si="3"/>
        <v>353</v>
      </c>
      <c r="Q9">
        <v>12</v>
      </c>
      <c r="R9">
        <v>416</v>
      </c>
      <c r="S9">
        <f t="shared" si="4"/>
        <v>353</v>
      </c>
    </row>
    <row r="10" spans="1:19" x14ac:dyDescent="0.45">
      <c r="A10">
        <v>11</v>
      </c>
      <c r="B10">
        <v>398</v>
      </c>
      <c r="C10">
        <f t="shared" si="0"/>
        <v>338</v>
      </c>
      <c r="E10">
        <v>11</v>
      </c>
      <c r="F10">
        <v>431</v>
      </c>
      <c r="G10">
        <f t="shared" si="1"/>
        <v>361</v>
      </c>
      <c r="I10">
        <v>11</v>
      </c>
      <c r="J10">
        <v>348</v>
      </c>
      <c r="K10">
        <f t="shared" si="2"/>
        <v>289</v>
      </c>
      <c r="M10">
        <v>11</v>
      </c>
      <c r="N10">
        <v>415</v>
      </c>
      <c r="O10">
        <f t="shared" si="3"/>
        <v>350</v>
      </c>
      <c r="Q10">
        <v>11</v>
      </c>
      <c r="R10">
        <v>413</v>
      </c>
      <c r="S10">
        <f t="shared" si="4"/>
        <v>350</v>
      </c>
    </row>
    <row r="11" spans="1:19" x14ac:dyDescent="0.45">
      <c r="A11">
        <v>10</v>
      </c>
      <c r="B11">
        <v>396</v>
      </c>
      <c r="C11">
        <f t="shared" si="0"/>
        <v>336</v>
      </c>
      <c r="E11">
        <v>10</v>
      </c>
      <c r="F11">
        <v>428</v>
      </c>
      <c r="G11">
        <f t="shared" si="1"/>
        <v>358</v>
      </c>
      <c r="I11">
        <v>10</v>
      </c>
      <c r="J11">
        <v>346</v>
      </c>
      <c r="K11">
        <f t="shared" si="2"/>
        <v>287</v>
      </c>
      <c r="M11">
        <v>10</v>
      </c>
      <c r="N11">
        <v>413</v>
      </c>
      <c r="O11">
        <f t="shared" si="3"/>
        <v>348</v>
      </c>
      <c r="Q11">
        <v>10</v>
      </c>
      <c r="R11">
        <v>411</v>
      </c>
      <c r="S11">
        <f t="shared" si="4"/>
        <v>348</v>
      </c>
    </row>
    <row r="12" spans="1:19" x14ac:dyDescent="0.45">
      <c r="A12">
        <v>9</v>
      </c>
      <c r="B12">
        <v>393</v>
      </c>
      <c r="C12">
        <f t="shared" si="0"/>
        <v>333</v>
      </c>
      <c r="E12">
        <v>9</v>
      </c>
      <c r="F12">
        <v>425</v>
      </c>
      <c r="G12">
        <f t="shared" si="1"/>
        <v>355</v>
      </c>
      <c r="I12">
        <v>9</v>
      </c>
      <c r="J12">
        <v>343</v>
      </c>
      <c r="K12">
        <f t="shared" si="2"/>
        <v>284</v>
      </c>
      <c r="M12">
        <v>9</v>
      </c>
      <c r="N12">
        <v>410</v>
      </c>
      <c r="O12">
        <f t="shared" si="3"/>
        <v>345</v>
      </c>
      <c r="Q12">
        <v>9</v>
      </c>
      <c r="R12">
        <v>408</v>
      </c>
      <c r="S12">
        <f t="shared" si="4"/>
        <v>345</v>
      </c>
    </row>
    <row r="13" spans="1:19" x14ac:dyDescent="0.45">
      <c r="A13">
        <v>8</v>
      </c>
      <c r="B13">
        <v>389</v>
      </c>
      <c r="C13">
        <f t="shared" si="0"/>
        <v>329</v>
      </c>
      <c r="E13">
        <v>8</v>
      </c>
      <c r="F13">
        <v>422</v>
      </c>
      <c r="G13">
        <f t="shared" si="1"/>
        <v>352</v>
      </c>
      <c r="I13">
        <v>8</v>
      </c>
      <c r="J13">
        <v>340</v>
      </c>
      <c r="K13">
        <f t="shared" si="2"/>
        <v>281</v>
      </c>
      <c r="M13">
        <v>8</v>
      </c>
      <c r="N13">
        <v>407</v>
      </c>
      <c r="O13">
        <f t="shared" si="3"/>
        <v>342</v>
      </c>
      <c r="Q13">
        <v>8</v>
      </c>
      <c r="R13">
        <v>405</v>
      </c>
      <c r="S13">
        <f t="shared" si="4"/>
        <v>342</v>
      </c>
    </row>
    <row r="14" spans="1:19" x14ac:dyDescent="0.45">
      <c r="A14">
        <v>7</v>
      </c>
      <c r="B14">
        <v>385</v>
      </c>
      <c r="C14">
        <f t="shared" si="0"/>
        <v>325</v>
      </c>
      <c r="E14">
        <v>7</v>
      </c>
      <c r="F14">
        <v>418</v>
      </c>
      <c r="G14">
        <f t="shared" si="1"/>
        <v>348</v>
      </c>
      <c r="I14">
        <v>7</v>
      </c>
      <c r="J14">
        <v>336</v>
      </c>
      <c r="K14">
        <f t="shared" si="2"/>
        <v>277</v>
      </c>
      <c r="M14">
        <v>7</v>
      </c>
      <c r="N14">
        <v>402</v>
      </c>
      <c r="O14">
        <f t="shared" si="3"/>
        <v>337</v>
      </c>
      <c r="Q14">
        <v>7</v>
      </c>
      <c r="R14">
        <v>401</v>
      </c>
      <c r="S14">
        <f t="shared" si="4"/>
        <v>338</v>
      </c>
    </row>
    <row r="15" spans="1:19" x14ac:dyDescent="0.45">
      <c r="A15">
        <v>6</v>
      </c>
      <c r="B15">
        <v>381</v>
      </c>
      <c r="C15">
        <f t="shared" si="0"/>
        <v>321</v>
      </c>
      <c r="E15">
        <v>6</v>
      </c>
      <c r="F15">
        <v>414</v>
      </c>
      <c r="G15">
        <f t="shared" si="1"/>
        <v>344</v>
      </c>
      <c r="I15">
        <v>6</v>
      </c>
      <c r="J15">
        <v>332</v>
      </c>
      <c r="K15">
        <f t="shared" si="2"/>
        <v>273</v>
      </c>
      <c r="M15">
        <v>6</v>
      </c>
      <c r="N15">
        <v>397</v>
      </c>
      <c r="O15">
        <f t="shared" si="3"/>
        <v>332</v>
      </c>
      <c r="Q15">
        <v>6</v>
      </c>
      <c r="R15">
        <v>395</v>
      </c>
      <c r="S15">
        <f t="shared" si="4"/>
        <v>332</v>
      </c>
    </row>
    <row r="16" spans="1:19" x14ac:dyDescent="0.45">
      <c r="A16">
        <v>5</v>
      </c>
      <c r="B16">
        <v>375</v>
      </c>
      <c r="C16">
        <f t="shared" si="0"/>
        <v>315</v>
      </c>
      <c r="E16">
        <v>5</v>
      </c>
      <c r="F16">
        <v>408</v>
      </c>
      <c r="G16">
        <f t="shared" si="1"/>
        <v>338</v>
      </c>
      <c r="I16">
        <v>5</v>
      </c>
      <c r="J16">
        <v>326</v>
      </c>
      <c r="K16">
        <f t="shared" si="2"/>
        <v>267</v>
      </c>
      <c r="M16">
        <v>5</v>
      </c>
      <c r="N16">
        <v>391</v>
      </c>
      <c r="O16">
        <f t="shared" si="3"/>
        <v>326</v>
      </c>
      <c r="Q16">
        <v>5</v>
      </c>
      <c r="R16">
        <v>389</v>
      </c>
      <c r="S16">
        <f t="shared" si="4"/>
        <v>326</v>
      </c>
    </row>
    <row r="17" spans="1:19" x14ac:dyDescent="0.45">
      <c r="A17">
        <v>4</v>
      </c>
      <c r="B17">
        <v>365</v>
      </c>
      <c r="C17">
        <f t="shared" si="0"/>
        <v>305</v>
      </c>
      <c r="E17">
        <v>4.5</v>
      </c>
      <c r="F17">
        <v>404</v>
      </c>
      <c r="G17">
        <f t="shared" si="1"/>
        <v>334</v>
      </c>
      <c r="I17">
        <v>4.5</v>
      </c>
      <c r="J17">
        <v>321</v>
      </c>
      <c r="K17">
        <f t="shared" si="2"/>
        <v>262</v>
      </c>
      <c r="M17">
        <v>4.5</v>
      </c>
      <c r="N17">
        <v>388</v>
      </c>
      <c r="O17">
        <f t="shared" si="3"/>
        <v>323</v>
      </c>
      <c r="Q17">
        <v>4.5</v>
      </c>
      <c r="R17">
        <v>385</v>
      </c>
      <c r="S17">
        <f t="shared" si="4"/>
        <v>322</v>
      </c>
    </row>
    <row r="18" spans="1:19" x14ac:dyDescent="0.45">
      <c r="A18">
        <v>3</v>
      </c>
      <c r="B18">
        <v>339</v>
      </c>
      <c r="C18">
        <f t="shared" si="0"/>
        <v>279</v>
      </c>
      <c r="E18" s="1">
        <v>4</v>
      </c>
      <c r="F18">
        <v>400</v>
      </c>
      <c r="G18">
        <f t="shared" si="1"/>
        <v>330</v>
      </c>
      <c r="I18" s="1">
        <v>4</v>
      </c>
      <c r="J18">
        <v>315</v>
      </c>
      <c r="K18">
        <f t="shared" si="2"/>
        <v>256</v>
      </c>
      <c r="M18" s="1">
        <v>4</v>
      </c>
      <c r="N18">
        <v>382</v>
      </c>
      <c r="O18">
        <f t="shared" si="3"/>
        <v>317</v>
      </c>
      <c r="Q18" s="1">
        <v>4</v>
      </c>
      <c r="R18">
        <v>379</v>
      </c>
      <c r="S18">
        <f t="shared" si="4"/>
        <v>316</v>
      </c>
    </row>
    <row r="19" spans="1:19" x14ac:dyDescent="0.45">
      <c r="A19" s="1">
        <v>2.5</v>
      </c>
      <c r="B19">
        <v>237</v>
      </c>
      <c r="C19">
        <f t="shared" si="0"/>
        <v>177</v>
      </c>
      <c r="E19">
        <v>3.5</v>
      </c>
      <c r="F19">
        <v>393</v>
      </c>
      <c r="G19">
        <f t="shared" si="1"/>
        <v>323</v>
      </c>
      <c r="I19">
        <v>3.5</v>
      </c>
      <c r="J19">
        <v>305</v>
      </c>
      <c r="K19">
        <f t="shared" si="2"/>
        <v>246</v>
      </c>
      <c r="M19">
        <v>3.5</v>
      </c>
      <c r="N19">
        <v>375</v>
      </c>
      <c r="O19">
        <f t="shared" si="3"/>
        <v>310</v>
      </c>
      <c r="Q19">
        <v>3.5</v>
      </c>
      <c r="R19">
        <v>373</v>
      </c>
      <c r="S19">
        <f t="shared" si="4"/>
        <v>310</v>
      </c>
    </row>
    <row r="20" spans="1:19" x14ac:dyDescent="0.45">
      <c r="A20">
        <v>2</v>
      </c>
      <c r="B20">
        <v>207</v>
      </c>
      <c r="C20">
        <f t="shared" si="0"/>
        <v>147</v>
      </c>
      <c r="E20">
        <v>3</v>
      </c>
      <c r="F20">
        <v>384</v>
      </c>
      <c r="G20">
        <f t="shared" si="1"/>
        <v>314</v>
      </c>
      <c r="I20">
        <v>3</v>
      </c>
      <c r="J20">
        <v>281</v>
      </c>
      <c r="K20">
        <f t="shared" si="2"/>
        <v>222</v>
      </c>
      <c r="M20">
        <v>3</v>
      </c>
      <c r="N20">
        <v>359</v>
      </c>
      <c r="O20">
        <f t="shared" si="3"/>
        <v>294</v>
      </c>
      <c r="Q20">
        <v>3</v>
      </c>
      <c r="R20">
        <v>364</v>
      </c>
      <c r="S20">
        <f t="shared" si="4"/>
        <v>301</v>
      </c>
    </row>
    <row r="21" spans="1:19" x14ac:dyDescent="0.45">
      <c r="A21">
        <v>1.5</v>
      </c>
      <c r="B21">
        <v>128</v>
      </c>
      <c r="C21">
        <f t="shared" si="0"/>
        <v>68</v>
      </c>
      <c r="E21">
        <v>2.5</v>
      </c>
      <c r="F21">
        <v>364</v>
      </c>
      <c r="G21">
        <f t="shared" si="1"/>
        <v>294</v>
      </c>
      <c r="I21">
        <v>2.5</v>
      </c>
      <c r="J21">
        <v>241</v>
      </c>
      <c r="K21">
        <f t="shared" si="2"/>
        <v>182</v>
      </c>
      <c r="M21">
        <v>2.5</v>
      </c>
      <c r="N21">
        <v>337</v>
      </c>
      <c r="O21">
        <f t="shared" si="3"/>
        <v>272</v>
      </c>
      <c r="Q21">
        <v>2.5</v>
      </c>
      <c r="R21">
        <v>336</v>
      </c>
      <c r="S21">
        <f t="shared" si="4"/>
        <v>273</v>
      </c>
    </row>
    <row r="22" spans="1:19" x14ac:dyDescent="0.45">
      <c r="A22">
        <v>1</v>
      </c>
      <c r="B22">
        <v>95</v>
      </c>
      <c r="C22">
        <f t="shared" si="0"/>
        <v>35</v>
      </c>
      <c r="E22">
        <v>2</v>
      </c>
      <c r="F22">
        <v>302</v>
      </c>
      <c r="G22">
        <f t="shared" si="1"/>
        <v>232</v>
      </c>
      <c r="I22">
        <v>2</v>
      </c>
      <c r="J22">
        <v>173</v>
      </c>
      <c r="K22">
        <f t="shared" si="2"/>
        <v>114</v>
      </c>
      <c r="M22">
        <v>2.25</v>
      </c>
      <c r="N22">
        <v>260</v>
      </c>
      <c r="O22">
        <f t="shared" si="3"/>
        <v>195</v>
      </c>
      <c r="Q22">
        <v>2.25</v>
      </c>
      <c r="R22">
        <v>297</v>
      </c>
      <c r="S22">
        <f t="shared" si="4"/>
        <v>234</v>
      </c>
    </row>
    <row r="23" spans="1:19" x14ac:dyDescent="0.45">
      <c r="A23" s="1">
        <v>0.5</v>
      </c>
      <c r="B23">
        <v>72</v>
      </c>
      <c r="C23">
        <f t="shared" si="0"/>
        <v>12</v>
      </c>
      <c r="E23">
        <v>1.75</v>
      </c>
      <c r="F23">
        <v>252</v>
      </c>
      <c r="G23">
        <f t="shared" si="1"/>
        <v>182</v>
      </c>
      <c r="I23">
        <v>1.75</v>
      </c>
      <c r="J23">
        <v>140</v>
      </c>
      <c r="K23">
        <f t="shared" si="2"/>
        <v>81</v>
      </c>
      <c r="M23">
        <v>2</v>
      </c>
      <c r="N23">
        <v>244</v>
      </c>
      <c r="O23">
        <f t="shared" si="3"/>
        <v>179</v>
      </c>
      <c r="Q23">
        <v>2</v>
      </c>
      <c r="R23">
        <v>268</v>
      </c>
      <c r="S23">
        <f t="shared" si="4"/>
        <v>205</v>
      </c>
    </row>
    <row r="24" spans="1:19" x14ac:dyDescent="0.45">
      <c r="A24">
        <v>0.25</v>
      </c>
      <c r="B24">
        <v>64</v>
      </c>
      <c r="C24">
        <f t="shared" si="0"/>
        <v>4</v>
      </c>
      <c r="E24">
        <v>1.5</v>
      </c>
      <c r="F24">
        <v>197</v>
      </c>
      <c r="G24">
        <f t="shared" si="1"/>
        <v>127</v>
      </c>
      <c r="I24">
        <v>1.5</v>
      </c>
      <c r="J24">
        <v>121</v>
      </c>
      <c r="K24">
        <f t="shared" si="2"/>
        <v>62</v>
      </c>
      <c r="M24">
        <v>1.75</v>
      </c>
      <c r="N24">
        <v>189</v>
      </c>
      <c r="O24">
        <f t="shared" si="3"/>
        <v>124</v>
      </c>
      <c r="Q24">
        <v>1.75</v>
      </c>
      <c r="R24">
        <v>192</v>
      </c>
      <c r="S24">
        <f t="shared" si="4"/>
        <v>129</v>
      </c>
    </row>
    <row r="25" spans="1:19" x14ac:dyDescent="0.45">
      <c r="A25">
        <v>0</v>
      </c>
      <c r="B25">
        <v>60</v>
      </c>
      <c r="C25">
        <f>B25-$B$25</f>
        <v>0</v>
      </c>
      <c r="E25">
        <v>1.25</v>
      </c>
      <c r="F25">
        <v>140</v>
      </c>
      <c r="G25">
        <f t="shared" si="1"/>
        <v>70</v>
      </c>
      <c r="I25">
        <v>1.25</v>
      </c>
      <c r="J25">
        <v>104</v>
      </c>
      <c r="K25">
        <f t="shared" si="2"/>
        <v>45</v>
      </c>
      <c r="M25">
        <v>1.5</v>
      </c>
      <c r="N25">
        <v>154</v>
      </c>
      <c r="O25">
        <f t="shared" si="3"/>
        <v>89</v>
      </c>
      <c r="Q25">
        <v>1.5</v>
      </c>
      <c r="R25">
        <v>149</v>
      </c>
      <c r="S25">
        <f t="shared" si="4"/>
        <v>86</v>
      </c>
    </row>
    <row r="26" spans="1:19" x14ac:dyDescent="0.45">
      <c r="E26">
        <v>1</v>
      </c>
      <c r="F26">
        <v>121</v>
      </c>
      <c r="G26">
        <f t="shared" si="1"/>
        <v>51</v>
      </c>
      <c r="I26">
        <v>1</v>
      </c>
      <c r="J26">
        <v>90</v>
      </c>
      <c r="K26">
        <f t="shared" si="2"/>
        <v>31</v>
      </c>
      <c r="M26">
        <v>1.25</v>
      </c>
      <c r="N26">
        <v>125</v>
      </c>
      <c r="O26">
        <f t="shared" si="3"/>
        <v>60</v>
      </c>
      <c r="Q26">
        <v>1.25</v>
      </c>
      <c r="R26">
        <v>123</v>
      </c>
      <c r="S26">
        <f t="shared" si="4"/>
        <v>60</v>
      </c>
    </row>
    <row r="27" spans="1:19" x14ac:dyDescent="0.45">
      <c r="E27">
        <v>0.75</v>
      </c>
      <c r="F27">
        <v>100</v>
      </c>
      <c r="G27">
        <f t="shared" si="1"/>
        <v>30</v>
      </c>
      <c r="I27">
        <v>0.75</v>
      </c>
      <c r="J27">
        <v>80</v>
      </c>
      <c r="K27">
        <f t="shared" si="2"/>
        <v>21</v>
      </c>
      <c r="M27">
        <v>1</v>
      </c>
      <c r="N27">
        <v>111</v>
      </c>
      <c r="O27">
        <f t="shared" si="3"/>
        <v>46</v>
      </c>
      <c r="Q27">
        <v>1</v>
      </c>
      <c r="R27">
        <v>106</v>
      </c>
      <c r="S27">
        <f t="shared" si="4"/>
        <v>43</v>
      </c>
    </row>
    <row r="28" spans="1:19" x14ac:dyDescent="0.45">
      <c r="E28">
        <v>0.5</v>
      </c>
      <c r="F28">
        <v>88</v>
      </c>
      <c r="G28">
        <f t="shared" si="1"/>
        <v>18</v>
      </c>
      <c r="I28">
        <v>0.5</v>
      </c>
      <c r="J28">
        <v>74</v>
      </c>
      <c r="K28">
        <f t="shared" si="2"/>
        <v>15</v>
      </c>
      <c r="M28">
        <v>0.75</v>
      </c>
      <c r="N28">
        <v>92</v>
      </c>
      <c r="O28">
        <f t="shared" si="3"/>
        <v>27</v>
      </c>
      <c r="Q28">
        <v>0.75</v>
      </c>
      <c r="R28">
        <v>89</v>
      </c>
      <c r="S28">
        <f t="shared" si="4"/>
        <v>26</v>
      </c>
    </row>
    <row r="29" spans="1:19" x14ac:dyDescent="0.45">
      <c r="E29">
        <v>0.25</v>
      </c>
      <c r="F29">
        <v>77</v>
      </c>
      <c r="G29">
        <f t="shared" si="1"/>
        <v>7</v>
      </c>
      <c r="I29">
        <v>0.25</v>
      </c>
      <c r="J29">
        <v>65</v>
      </c>
      <c r="K29">
        <f t="shared" si="2"/>
        <v>6</v>
      </c>
      <c r="M29">
        <v>0.5</v>
      </c>
      <c r="N29">
        <v>82</v>
      </c>
      <c r="O29">
        <f t="shared" si="3"/>
        <v>17</v>
      </c>
      <c r="Q29">
        <v>0.5</v>
      </c>
      <c r="R29">
        <v>79</v>
      </c>
      <c r="S29">
        <f t="shared" si="4"/>
        <v>16</v>
      </c>
    </row>
    <row r="30" spans="1:19" x14ac:dyDescent="0.45">
      <c r="E30">
        <v>0</v>
      </c>
      <c r="F30">
        <v>70</v>
      </c>
      <c r="G30">
        <f t="shared" si="1"/>
        <v>0</v>
      </c>
      <c r="I30">
        <v>0</v>
      </c>
      <c r="J30">
        <v>59</v>
      </c>
      <c r="K30">
        <f t="shared" si="2"/>
        <v>0</v>
      </c>
      <c r="M30">
        <v>0.25</v>
      </c>
      <c r="N30">
        <v>72</v>
      </c>
      <c r="O30">
        <f t="shared" si="3"/>
        <v>7</v>
      </c>
      <c r="Q30">
        <v>0.25</v>
      </c>
      <c r="R30">
        <v>70.5</v>
      </c>
      <c r="S30">
        <f t="shared" si="4"/>
        <v>7.5</v>
      </c>
    </row>
    <row r="31" spans="1:19" x14ac:dyDescent="0.45">
      <c r="M31">
        <v>0</v>
      </c>
      <c r="N31">
        <v>65</v>
      </c>
      <c r="O31">
        <f t="shared" si="3"/>
        <v>0</v>
      </c>
      <c r="Q31">
        <v>0</v>
      </c>
      <c r="R31">
        <v>63</v>
      </c>
      <c r="S31">
        <f t="shared" si="4"/>
        <v>0</v>
      </c>
    </row>
    <row r="33" spans="1:19" x14ac:dyDescent="0.4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5" spans="1:19" x14ac:dyDescent="0.45">
      <c r="A35" t="s">
        <v>6</v>
      </c>
    </row>
    <row r="36" spans="1:19" x14ac:dyDescent="0.45">
      <c r="A36" t="s">
        <v>1</v>
      </c>
      <c r="E36" t="s">
        <v>1</v>
      </c>
      <c r="I36" t="s">
        <v>1</v>
      </c>
      <c r="M36" t="s">
        <v>1</v>
      </c>
      <c r="Q36" t="s">
        <v>1</v>
      </c>
    </row>
    <row r="37" spans="1:19" x14ac:dyDescent="0.45">
      <c r="A37">
        <v>60</v>
      </c>
      <c r="E37">
        <v>60</v>
      </c>
      <c r="I37">
        <v>61.5</v>
      </c>
      <c r="M37">
        <v>59</v>
      </c>
      <c r="Q37">
        <v>60</v>
      </c>
    </row>
    <row r="39" spans="1:19" x14ac:dyDescent="0.45">
      <c r="A39" t="s">
        <v>2</v>
      </c>
      <c r="B39" t="s">
        <v>4</v>
      </c>
      <c r="C39" t="s">
        <v>3</v>
      </c>
      <c r="E39" t="s">
        <v>2</v>
      </c>
      <c r="F39" t="s">
        <v>4</v>
      </c>
      <c r="G39" t="s">
        <v>3</v>
      </c>
      <c r="I39" t="s">
        <v>5</v>
      </c>
      <c r="J39" t="s">
        <v>4</v>
      </c>
      <c r="K39" t="s">
        <v>3</v>
      </c>
      <c r="M39" t="s">
        <v>5</v>
      </c>
      <c r="N39" t="s">
        <v>4</v>
      </c>
      <c r="O39" t="s">
        <v>3</v>
      </c>
      <c r="Q39" t="s">
        <v>5</v>
      </c>
      <c r="R39" t="s">
        <v>4</v>
      </c>
      <c r="S39" t="s">
        <v>3</v>
      </c>
    </row>
    <row r="40" spans="1:19" x14ac:dyDescent="0.45">
      <c r="A40">
        <v>15</v>
      </c>
      <c r="B40">
        <v>181</v>
      </c>
      <c r="C40">
        <f>B40-$R$65</f>
        <v>116.5</v>
      </c>
      <c r="E40">
        <v>15</v>
      </c>
      <c r="F40">
        <v>188</v>
      </c>
      <c r="G40">
        <f>F40-$R$65</f>
        <v>123.5</v>
      </c>
      <c r="I40">
        <v>15</v>
      </c>
      <c r="J40">
        <v>175</v>
      </c>
      <c r="K40">
        <f>J40-$R$65</f>
        <v>110.5</v>
      </c>
      <c r="M40">
        <v>15</v>
      </c>
      <c r="N40">
        <v>157</v>
      </c>
      <c r="O40">
        <f>N40-$N$65</f>
        <v>92</v>
      </c>
      <c r="Q40">
        <v>15</v>
      </c>
      <c r="R40">
        <v>153</v>
      </c>
      <c r="S40">
        <f>R40-$R$65</f>
        <v>88.5</v>
      </c>
    </row>
    <row r="41" spans="1:19" x14ac:dyDescent="0.45">
      <c r="A41">
        <v>14</v>
      </c>
      <c r="B41">
        <v>180</v>
      </c>
      <c r="C41">
        <f t="shared" ref="C41:C65" si="5">B41-$R$65</f>
        <v>115.5</v>
      </c>
      <c r="E41">
        <v>14</v>
      </c>
      <c r="F41">
        <v>187</v>
      </c>
      <c r="G41">
        <f t="shared" ref="G41:G65" si="6">F41-$R$65</f>
        <v>122.5</v>
      </c>
      <c r="I41">
        <v>14</v>
      </c>
      <c r="J41">
        <v>174.5</v>
      </c>
      <c r="K41">
        <f t="shared" ref="K41:K65" si="7">J41-$R$65</f>
        <v>110</v>
      </c>
      <c r="M41">
        <v>14</v>
      </c>
      <c r="N41">
        <v>156.5</v>
      </c>
      <c r="O41">
        <f t="shared" ref="O41:O65" si="8">N41-$N$65</f>
        <v>91.5</v>
      </c>
      <c r="Q41">
        <v>14</v>
      </c>
      <c r="R41">
        <v>152</v>
      </c>
      <c r="S41">
        <f t="shared" ref="S41:S65" si="9">R41-$R$65</f>
        <v>87.5</v>
      </c>
    </row>
    <row r="42" spans="1:19" x14ac:dyDescent="0.45">
      <c r="A42">
        <v>13</v>
      </c>
      <c r="B42">
        <v>179</v>
      </c>
      <c r="C42">
        <f t="shared" si="5"/>
        <v>114.5</v>
      </c>
      <c r="E42">
        <v>13</v>
      </c>
      <c r="F42">
        <v>186</v>
      </c>
      <c r="G42">
        <f t="shared" si="6"/>
        <v>121.5</v>
      </c>
      <c r="I42">
        <v>13</v>
      </c>
      <c r="J42">
        <v>174</v>
      </c>
      <c r="K42">
        <f t="shared" si="7"/>
        <v>109.5</v>
      </c>
      <c r="M42">
        <v>13</v>
      </c>
      <c r="N42">
        <v>156</v>
      </c>
      <c r="O42">
        <f t="shared" si="8"/>
        <v>91</v>
      </c>
      <c r="Q42">
        <v>13</v>
      </c>
      <c r="R42">
        <v>151</v>
      </c>
      <c r="S42">
        <f t="shared" si="9"/>
        <v>86.5</v>
      </c>
    </row>
    <row r="43" spans="1:19" x14ac:dyDescent="0.45">
      <c r="A43">
        <v>12</v>
      </c>
      <c r="B43">
        <v>178</v>
      </c>
      <c r="C43">
        <f t="shared" si="5"/>
        <v>113.5</v>
      </c>
      <c r="E43">
        <v>12</v>
      </c>
      <c r="F43">
        <v>185</v>
      </c>
      <c r="G43">
        <f t="shared" si="6"/>
        <v>120.5</v>
      </c>
      <c r="I43">
        <v>12</v>
      </c>
      <c r="J43">
        <v>173</v>
      </c>
      <c r="K43">
        <f t="shared" si="7"/>
        <v>108.5</v>
      </c>
      <c r="M43">
        <v>12</v>
      </c>
      <c r="N43">
        <v>155</v>
      </c>
      <c r="O43">
        <f t="shared" si="8"/>
        <v>90</v>
      </c>
      <c r="Q43">
        <v>12</v>
      </c>
      <c r="R43">
        <v>150</v>
      </c>
      <c r="S43">
        <f t="shared" si="9"/>
        <v>85.5</v>
      </c>
    </row>
    <row r="44" spans="1:19" x14ac:dyDescent="0.45">
      <c r="A44">
        <v>11</v>
      </c>
      <c r="B44">
        <v>177</v>
      </c>
      <c r="C44">
        <f t="shared" si="5"/>
        <v>112.5</v>
      </c>
      <c r="E44">
        <v>11</v>
      </c>
      <c r="F44">
        <v>184</v>
      </c>
      <c r="G44">
        <f t="shared" si="6"/>
        <v>119.5</v>
      </c>
      <c r="I44">
        <v>11</v>
      </c>
      <c r="J44">
        <v>171.5</v>
      </c>
      <c r="K44">
        <f t="shared" si="7"/>
        <v>107</v>
      </c>
      <c r="M44">
        <v>11</v>
      </c>
      <c r="N44">
        <v>153.5</v>
      </c>
      <c r="O44">
        <f t="shared" si="8"/>
        <v>88.5</v>
      </c>
      <c r="Q44">
        <v>11</v>
      </c>
      <c r="R44">
        <v>149</v>
      </c>
      <c r="S44">
        <f t="shared" si="9"/>
        <v>84.5</v>
      </c>
    </row>
    <row r="45" spans="1:19" x14ac:dyDescent="0.45">
      <c r="A45">
        <v>10</v>
      </c>
      <c r="B45">
        <v>175</v>
      </c>
      <c r="C45">
        <f t="shared" si="5"/>
        <v>110.5</v>
      </c>
      <c r="E45">
        <v>10</v>
      </c>
      <c r="F45">
        <v>182.5</v>
      </c>
      <c r="G45">
        <f t="shared" si="6"/>
        <v>118</v>
      </c>
      <c r="I45">
        <v>10</v>
      </c>
      <c r="J45">
        <v>170</v>
      </c>
      <c r="K45">
        <f t="shared" si="7"/>
        <v>105.5</v>
      </c>
      <c r="M45">
        <v>10</v>
      </c>
      <c r="N45">
        <v>152</v>
      </c>
      <c r="O45">
        <f t="shared" si="8"/>
        <v>87</v>
      </c>
      <c r="Q45">
        <v>10</v>
      </c>
      <c r="R45">
        <v>147.5</v>
      </c>
      <c r="S45">
        <f t="shared" si="9"/>
        <v>83</v>
      </c>
    </row>
    <row r="46" spans="1:19" x14ac:dyDescent="0.45">
      <c r="A46">
        <v>9</v>
      </c>
      <c r="B46">
        <v>174</v>
      </c>
      <c r="C46">
        <f t="shared" si="5"/>
        <v>109.5</v>
      </c>
      <c r="E46">
        <v>9</v>
      </c>
      <c r="F46">
        <v>180</v>
      </c>
      <c r="G46">
        <f t="shared" si="6"/>
        <v>115.5</v>
      </c>
      <c r="I46">
        <v>9</v>
      </c>
      <c r="J46">
        <v>168</v>
      </c>
      <c r="K46">
        <f t="shared" si="7"/>
        <v>103.5</v>
      </c>
      <c r="M46">
        <v>9</v>
      </c>
      <c r="N46">
        <v>150.5</v>
      </c>
      <c r="O46">
        <f t="shared" si="8"/>
        <v>85.5</v>
      </c>
      <c r="Q46">
        <v>9</v>
      </c>
      <c r="R46">
        <v>146</v>
      </c>
      <c r="S46">
        <f t="shared" si="9"/>
        <v>81.5</v>
      </c>
    </row>
    <row r="47" spans="1:19" x14ac:dyDescent="0.45">
      <c r="A47">
        <v>8</v>
      </c>
      <c r="B47">
        <v>171</v>
      </c>
      <c r="C47">
        <f t="shared" si="5"/>
        <v>106.5</v>
      </c>
      <c r="E47">
        <v>8</v>
      </c>
      <c r="F47">
        <v>178</v>
      </c>
      <c r="G47">
        <f t="shared" si="6"/>
        <v>113.5</v>
      </c>
      <c r="I47">
        <v>8</v>
      </c>
      <c r="J47">
        <v>165.5</v>
      </c>
      <c r="K47">
        <f t="shared" si="7"/>
        <v>101</v>
      </c>
      <c r="M47">
        <v>8</v>
      </c>
      <c r="N47">
        <v>148</v>
      </c>
      <c r="O47">
        <f t="shared" si="8"/>
        <v>83</v>
      </c>
      <c r="Q47">
        <v>8</v>
      </c>
      <c r="R47">
        <v>143.5</v>
      </c>
      <c r="S47">
        <f t="shared" si="9"/>
        <v>79</v>
      </c>
    </row>
    <row r="48" spans="1:19" x14ac:dyDescent="0.45">
      <c r="A48">
        <v>7</v>
      </c>
      <c r="B48">
        <v>167</v>
      </c>
      <c r="C48">
        <f t="shared" si="5"/>
        <v>102.5</v>
      </c>
      <c r="E48">
        <v>7</v>
      </c>
      <c r="F48">
        <v>174</v>
      </c>
      <c r="G48">
        <f t="shared" si="6"/>
        <v>109.5</v>
      </c>
      <c r="I48">
        <v>7</v>
      </c>
      <c r="J48">
        <v>161</v>
      </c>
      <c r="K48">
        <f t="shared" si="7"/>
        <v>96.5</v>
      </c>
      <c r="M48">
        <v>7</v>
      </c>
      <c r="N48">
        <v>143.5</v>
      </c>
      <c r="O48">
        <f t="shared" si="8"/>
        <v>78.5</v>
      </c>
      <c r="Q48">
        <v>7</v>
      </c>
      <c r="R48">
        <v>139</v>
      </c>
      <c r="S48">
        <f t="shared" si="9"/>
        <v>74.5</v>
      </c>
    </row>
    <row r="49" spans="1:19" x14ac:dyDescent="0.45">
      <c r="A49">
        <v>6</v>
      </c>
      <c r="B49">
        <v>159</v>
      </c>
      <c r="C49">
        <f t="shared" si="5"/>
        <v>94.5</v>
      </c>
      <c r="E49">
        <v>6</v>
      </c>
      <c r="F49">
        <v>166</v>
      </c>
      <c r="G49">
        <f t="shared" si="6"/>
        <v>101.5</v>
      </c>
      <c r="I49">
        <v>6</v>
      </c>
      <c r="J49">
        <v>155</v>
      </c>
      <c r="K49">
        <f t="shared" si="7"/>
        <v>90.5</v>
      </c>
      <c r="M49">
        <v>6</v>
      </c>
      <c r="N49">
        <v>135.5</v>
      </c>
      <c r="O49">
        <f t="shared" si="8"/>
        <v>70.5</v>
      </c>
      <c r="Q49">
        <v>6</v>
      </c>
      <c r="R49">
        <v>131</v>
      </c>
      <c r="S49">
        <f t="shared" si="9"/>
        <v>66.5</v>
      </c>
    </row>
    <row r="50" spans="1:19" x14ac:dyDescent="0.45">
      <c r="A50">
        <v>5</v>
      </c>
      <c r="B50">
        <v>144</v>
      </c>
      <c r="C50">
        <f t="shared" si="5"/>
        <v>79.5</v>
      </c>
      <c r="E50">
        <v>5</v>
      </c>
      <c r="F50">
        <v>150</v>
      </c>
      <c r="G50">
        <f t="shared" si="6"/>
        <v>85.5</v>
      </c>
      <c r="I50">
        <v>5</v>
      </c>
      <c r="J50">
        <v>141</v>
      </c>
      <c r="K50">
        <f t="shared" si="7"/>
        <v>76.5</v>
      </c>
      <c r="M50">
        <v>5</v>
      </c>
      <c r="N50">
        <v>121</v>
      </c>
      <c r="O50">
        <f t="shared" si="8"/>
        <v>56</v>
      </c>
      <c r="Q50">
        <v>5</v>
      </c>
      <c r="R50">
        <v>115.5</v>
      </c>
      <c r="S50">
        <f t="shared" si="9"/>
        <v>51</v>
      </c>
    </row>
    <row r="51" spans="1:19" x14ac:dyDescent="0.45">
      <c r="A51">
        <v>4.5</v>
      </c>
      <c r="B51">
        <v>133</v>
      </c>
      <c r="C51">
        <f t="shared" si="5"/>
        <v>68.5</v>
      </c>
      <c r="E51">
        <v>4.5</v>
      </c>
      <c r="F51">
        <v>138</v>
      </c>
      <c r="G51">
        <f t="shared" si="6"/>
        <v>73.5</v>
      </c>
      <c r="I51">
        <v>4.5</v>
      </c>
      <c r="J51">
        <v>131</v>
      </c>
      <c r="K51">
        <f t="shared" si="7"/>
        <v>66.5</v>
      </c>
      <c r="M51">
        <v>4.5</v>
      </c>
      <c r="N51">
        <v>113.5</v>
      </c>
      <c r="O51">
        <f t="shared" si="8"/>
        <v>48.5</v>
      </c>
      <c r="Q51">
        <v>4.5</v>
      </c>
      <c r="R51">
        <v>108</v>
      </c>
      <c r="S51">
        <f t="shared" si="9"/>
        <v>43.5</v>
      </c>
    </row>
    <row r="52" spans="1:19" x14ac:dyDescent="0.45">
      <c r="A52" s="1">
        <v>4.25</v>
      </c>
      <c r="B52">
        <v>125</v>
      </c>
      <c r="C52">
        <f t="shared" si="5"/>
        <v>60.5</v>
      </c>
      <c r="E52" s="1">
        <v>4.25</v>
      </c>
      <c r="F52">
        <v>134</v>
      </c>
      <c r="G52">
        <f t="shared" si="6"/>
        <v>69.5</v>
      </c>
      <c r="I52" s="1">
        <v>4.25</v>
      </c>
      <c r="J52">
        <v>128</v>
      </c>
      <c r="K52">
        <f t="shared" si="7"/>
        <v>63.5</v>
      </c>
      <c r="M52" s="1">
        <v>4.25</v>
      </c>
      <c r="N52">
        <v>106</v>
      </c>
      <c r="O52">
        <f t="shared" si="8"/>
        <v>41</v>
      </c>
      <c r="Q52" s="1">
        <v>4.25</v>
      </c>
      <c r="R52">
        <v>104</v>
      </c>
      <c r="S52">
        <f t="shared" si="9"/>
        <v>39.5</v>
      </c>
    </row>
    <row r="53" spans="1:19" x14ac:dyDescent="0.45">
      <c r="A53">
        <v>4</v>
      </c>
      <c r="B53">
        <v>118</v>
      </c>
      <c r="C53">
        <f t="shared" si="5"/>
        <v>53.5</v>
      </c>
      <c r="E53">
        <v>4</v>
      </c>
      <c r="F53">
        <v>125</v>
      </c>
      <c r="G53">
        <f t="shared" si="6"/>
        <v>60.5</v>
      </c>
      <c r="I53">
        <v>4</v>
      </c>
      <c r="J53">
        <v>120</v>
      </c>
      <c r="K53">
        <f t="shared" si="7"/>
        <v>55.5</v>
      </c>
      <c r="M53">
        <v>4</v>
      </c>
      <c r="N53">
        <v>103</v>
      </c>
      <c r="O53">
        <f t="shared" si="8"/>
        <v>38</v>
      </c>
      <c r="Q53">
        <v>4</v>
      </c>
      <c r="R53">
        <v>100</v>
      </c>
      <c r="S53">
        <f t="shared" si="9"/>
        <v>35.5</v>
      </c>
    </row>
    <row r="54" spans="1:19" x14ac:dyDescent="0.45">
      <c r="A54">
        <v>3.75</v>
      </c>
      <c r="B54">
        <v>111</v>
      </c>
      <c r="C54">
        <f t="shared" si="5"/>
        <v>46.5</v>
      </c>
      <c r="E54">
        <v>3.75</v>
      </c>
      <c r="F54">
        <v>115</v>
      </c>
      <c r="G54">
        <f t="shared" si="6"/>
        <v>50.5</v>
      </c>
      <c r="I54">
        <v>3.75</v>
      </c>
      <c r="J54">
        <v>112</v>
      </c>
      <c r="K54">
        <f t="shared" si="7"/>
        <v>47.5</v>
      </c>
      <c r="M54">
        <v>3.75</v>
      </c>
      <c r="N54">
        <v>100</v>
      </c>
      <c r="O54">
        <f t="shared" si="8"/>
        <v>35</v>
      </c>
      <c r="Q54">
        <v>3.75</v>
      </c>
      <c r="R54">
        <v>95.5</v>
      </c>
      <c r="S54">
        <f t="shared" si="9"/>
        <v>31</v>
      </c>
    </row>
    <row r="55" spans="1:19" x14ac:dyDescent="0.45">
      <c r="A55">
        <v>3.5</v>
      </c>
      <c r="B55">
        <v>108</v>
      </c>
      <c r="C55">
        <f t="shared" si="5"/>
        <v>43.5</v>
      </c>
      <c r="E55">
        <v>3.5</v>
      </c>
      <c r="F55">
        <v>112</v>
      </c>
      <c r="G55">
        <f t="shared" si="6"/>
        <v>47.5</v>
      </c>
      <c r="I55">
        <v>3.5</v>
      </c>
      <c r="J55">
        <v>109</v>
      </c>
      <c r="K55">
        <f t="shared" si="7"/>
        <v>44.5</v>
      </c>
      <c r="M55">
        <v>3.5</v>
      </c>
      <c r="N55">
        <v>98</v>
      </c>
      <c r="O55">
        <f t="shared" si="8"/>
        <v>33</v>
      </c>
      <c r="Q55">
        <v>3.5</v>
      </c>
      <c r="R55">
        <v>93</v>
      </c>
      <c r="S55">
        <f t="shared" si="9"/>
        <v>28.5</v>
      </c>
    </row>
    <row r="56" spans="1:19" x14ac:dyDescent="0.45">
      <c r="A56">
        <v>3.25</v>
      </c>
      <c r="B56">
        <v>102</v>
      </c>
      <c r="C56">
        <f t="shared" si="5"/>
        <v>37.5</v>
      </c>
      <c r="E56">
        <v>3.25</v>
      </c>
      <c r="F56">
        <v>105</v>
      </c>
      <c r="G56">
        <f t="shared" si="6"/>
        <v>40.5</v>
      </c>
      <c r="I56">
        <v>3.25</v>
      </c>
      <c r="J56">
        <v>104</v>
      </c>
      <c r="K56">
        <f t="shared" si="7"/>
        <v>39.5</v>
      </c>
      <c r="M56">
        <v>3.25</v>
      </c>
      <c r="N56">
        <v>94.5</v>
      </c>
      <c r="O56">
        <f t="shared" si="8"/>
        <v>29.5</v>
      </c>
      <c r="Q56">
        <v>3.25</v>
      </c>
      <c r="R56">
        <v>90</v>
      </c>
      <c r="S56">
        <f t="shared" si="9"/>
        <v>25.5</v>
      </c>
    </row>
    <row r="57" spans="1:19" x14ac:dyDescent="0.45">
      <c r="A57">
        <v>3</v>
      </c>
      <c r="B57">
        <v>96</v>
      </c>
      <c r="C57">
        <f t="shared" si="5"/>
        <v>31.5</v>
      </c>
      <c r="E57">
        <v>3</v>
      </c>
      <c r="F57">
        <v>99</v>
      </c>
      <c r="G57">
        <f t="shared" si="6"/>
        <v>34.5</v>
      </c>
      <c r="I57">
        <v>3</v>
      </c>
      <c r="J57">
        <v>98.5</v>
      </c>
      <c r="K57">
        <f t="shared" si="7"/>
        <v>34</v>
      </c>
      <c r="M57">
        <v>3</v>
      </c>
      <c r="N57">
        <v>91</v>
      </c>
      <c r="O57">
        <f t="shared" si="8"/>
        <v>26</v>
      </c>
      <c r="Q57">
        <v>3</v>
      </c>
      <c r="R57">
        <v>88</v>
      </c>
      <c r="S57">
        <f t="shared" si="9"/>
        <v>23.5</v>
      </c>
    </row>
    <row r="58" spans="1:19" x14ac:dyDescent="0.45">
      <c r="A58">
        <v>2.75</v>
      </c>
      <c r="B58">
        <v>92</v>
      </c>
      <c r="C58">
        <f t="shared" si="5"/>
        <v>27.5</v>
      </c>
      <c r="E58">
        <v>2.75</v>
      </c>
      <c r="F58">
        <v>96</v>
      </c>
      <c r="G58">
        <f t="shared" si="6"/>
        <v>31.5</v>
      </c>
      <c r="I58">
        <v>2.75</v>
      </c>
      <c r="J58">
        <v>94</v>
      </c>
      <c r="K58">
        <f t="shared" si="7"/>
        <v>29.5</v>
      </c>
      <c r="M58">
        <v>2.75</v>
      </c>
      <c r="N58">
        <v>87</v>
      </c>
      <c r="O58">
        <f t="shared" si="8"/>
        <v>22</v>
      </c>
      <c r="Q58">
        <v>2.75</v>
      </c>
      <c r="R58">
        <v>85</v>
      </c>
      <c r="S58">
        <f t="shared" si="9"/>
        <v>20.5</v>
      </c>
    </row>
    <row r="59" spans="1:19" x14ac:dyDescent="0.45">
      <c r="A59">
        <v>2.5</v>
      </c>
      <c r="B59">
        <v>88</v>
      </c>
      <c r="C59">
        <f t="shared" si="5"/>
        <v>23.5</v>
      </c>
      <c r="E59">
        <v>2.5</v>
      </c>
      <c r="F59">
        <v>92</v>
      </c>
      <c r="G59">
        <f t="shared" si="6"/>
        <v>27.5</v>
      </c>
      <c r="I59">
        <v>2.5</v>
      </c>
      <c r="J59">
        <v>92</v>
      </c>
      <c r="K59">
        <f t="shared" si="7"/>
        <v>27.5</v>
      </c>
      <c r="M59">
        <v>2.5</v>
      </c>
      <c r="N59">
        <v>85.5</v>
      </c>
      <c r="O59">
        <f t="shared" si="8"/>
        <v>20.5</v>
      </c>
      <c r="Q59">
        <v>2.5</v>
      </c>
      <c r="R59">
        <v>82</v>
      </c>
      <c r="S59">
        <f t="shared" si="9"/>
        <v>17.5</v>
      </c>
    </row>
    <row r="60" spans="1:19" x14ac:dyDescent="0.45">
      <c r="A60">
        <v>2.25</v>
      </c>
      <c r="B60">
        <v>87</v>
      </c>
      <c r="C60">
        <f t="shared" si="5"/>
        <v>22.5</v>
      </c>
      <c r="E60">
        <v>2.25</v>
      </c>
      <c r="F60">
        <v>89.5</v>
      </c>
      <c r="G60">
        <f t="shared" si="6"/>
        <v>25</v>
      </c>
      <c r="I60">
        <v>2.25</v>
      </c>
      <c r="J60">
        <v>89</v>
      </c>
      <c r="K60">
        <f t="shared" si="7"/>
        <v>24.5</v>
      </c>
      <c r="M60">
        <v>2.25</v>
      </c>
      <c r="N60">
        <v>83</v>
      </c>
      <c r="O60">
        <f t="shared" si="8"/>
        <v>18</v>
      </c>
      <c r="Q60">
        <v>2.25</v>
      </c>
      <c r="R60">
        <v>80</v>
      </c>
      <c r="S60">
        <f t="shared" si="9"/>
        <v>15.5</v>
      </c>
    </row>
    <row r="61" spans="1:19" x14ac:dyDescent="0.45">
      <c r="A61">
        <v>2</v>
      </c>
      <c r="B61">
        <v>83</v>
      </c>
      <c r="C61">
        <f t="shared" si="5"/>
        <v>18.5</v>
      </c>
      <c r="E61">
        <v>2</v>
      </c>
      <c r="F61">
        <v>86</v>
      </c>
      <c r="G61">
        <f t="shared" si="6"/>
        <v>21.5</v>
      </c>
      <c r="I61">
        <v>2</v>
      </c>
      <c r="J61">
        <v>85</v>
      </c>
      <c r="K61">
        <f t="shared" si="7"/>
        <v>20.5</v>
      </c>
      <c r="M61">
        <v>2</v>
      </c>
      <c r="N61">
        <v>80</v>
      </c>
      <c r="O61">
        <f t="shared" si="8"/>
        <v>15</v>
      </c>
      <c r="Q61">
        <v>2</v>
      </c>
      <c r="R61">
        <v>78.5</v>
      </c>
      <c r="S61">
        <f t="shared" si="9"/>
        <v>14</v>
      </c>
    </row>
    <row r="62" spans="1:19" x14ac:dyDescent="0.45">
      <c r="A62">
        <v>1.5</v>
      </c>
      <c r="B62">
        <v>78</v>
      </c>
      <c r="C62">
        <f t="shared" si="5"/>
        <v>13.5</v>
      </c>
      <c r="E62">
        <v>1.5</v>
      </c>
      <c r="F62">
        <v>80</v>
      </c>
      <c r="G62">
        <f t="shared" si="6"/>
        <v>15.5</v>
      </c>
      <c r="I62">
        <v>1.5</v>
      </c>
      <c r="J62">
        <v>78</v>
      </c>
      <c r="K62">
        <f t="shared" si="7"/>
        <v>13.5</v>
      </c>
      <c r="M62">
        <v>1.5</v>
      </c>
      <c r="N62">
        <v>76</v>
      </c>
      <c r="O62">
        <f t="shared" si="8"/>
        <v>11</v>
      </c>
      <c r="Q62">
        <v>1.5</v>
      </c>
      <c r="R62">
        <v>74.5</v>
      </c>
      <c r="S62">
        <f t="shared" si="9"/>
        <v>10</v>
      </c>
    </row>
    <row r="63" spans="1:19" x14ac:dyDescent="0.45">
      <c r="A63">
        <v>1</v>
      </c>
      <c r="B63">
        <v>74</v>
      </c>
      <c r="C63">
        <f t="shared" si="5"/>
        <v>9.5</v>
      </c>
      <c r="E63">
        <v>1</v>
      </c>
      <c r="F63">
        <v>75</v>
      </c>
      <c r="G63">
        <f t="shared" si="6"/>
        <v>10.5</v>
      </c>
      <c r="I63">
        <v>1</v>
      </c>
      <c r="J63">
        <v>74</v>
      </c>
      <c r="K63">
        <f t="shared" si="7"/>
        <v>9.5</v>
      </c>
      <c r="M63">
        <v>1</v>
      </c>
      <c r="N63">
        <v>73</v>
      </c>
      <c r="O63">
        <f t="shared" si="8"/>
        <v>8</v>
      </c>
      <c r="Q63">
        <v>1</v>
      </c>
      <c r="R63">
        <v>71</v>
      </c>
      <c r="S63">
        <f t="shared" si="9"/>
        <v>6.5</v>
      </c>
    </row>
    <row r="64" spans="1:19" x14ac:dyDescent="0.45">
      <c r="A64">
        <v>0.5</v>
      </c>
      <c r="B64">
        <v>70</v>
      </c>
      <c r="C64">
        <f t="shared" si="5"/>
        <v>5.5</v>
      </c>
      <c r="E64">
        <v>0.5</v>
      </c>
      <c r="F64">
        <v>71</v>
      </c>
      <c r="G64">
        <f t="shared" si="6"/>
        <v>6.5</v>
      </c>
      <c r="I64">
        <v>0.5</v>
      </c>
      <c r="J64">
        <v>69</v>
      </c>
      <c r="K64">
        <f t="shared" si="7"/>
        <v>4.5</v>
      </c>
      <c r="M64">
        <v>0.5</v>
      </c>
      <c r="N64">
        <v>69</v>
      </c>
      <c r="O64">
        <f t="shared" si="8"/>
        <v>4</v>
      </c>
      <c r="Q64">
        <v>0.5</v>
      </c>
      <c r="R64">
        <v>68.5</v>
      </c>
      <c r="S64">
        <f t="shared" si="9"/>
        <v>4</v>
      </c>
    </row>
    <row r="65" spans="1:28" x14ac:dyDescent="0.45">
      <c r="A65">
        <v>0</v>
      </c>
      <c r="B65">
        <v>66</v>
      </c>
      <c r="C65">
        <f t="shared" si="5"/>
        <v>1.5</v>
      </c>
      <c r="E65">
        <v>0</v>
      </c>
      <c r="F65">
        <v>66</v>
      </c>
      <c r="G65">
        <f t="shared" si="6"/>
        <v>1.5</v>
      </c>
      <c r="I65">
        <v>0</v>
      </c>
      <c r="J65">
        <v>64</v>
      </c>
      <c r="K65">
        <f t="shared" si="7"/>
        <v>-0.5</v>
      </c>
      <c r="M65">
        <v>0</v>
      </c>
      <c r="N65">
        <v>65</v>
      </c>
      <c r="O65">
        <f t="shared" si="8"/>
        <v>0</v>
      </c>
      <c r="Q65">
        <v>0</v>
      </c>
      <c r="R65">
        <v>64.5</v>
      </c>
      <c r="S65">
        <f t="shared" si="9"/>
        <v>0</v>
      </c>
    </row>
    <row r="67" spans="1:28" x14ac:dyDescent="0.4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</row>
    <row r="69" spans="1:28" x14ac:dyDescent="0.45">
      <c r="A69" t="s">
        <v>7</v>
      </c>
    </row>
    <row r="70" spans="1:28" x14ac:dyDescent="0.45">
      <c r="A70" t="s">
        <v>8</v>
      </c>
      <c r="E70" t="s">
        <v>9</v>
      </c>
      <c r="I70" t="s">
        <v>10</v>
      </c>
      <c r="K70" t="s">
        <v>11</v>
      </c>
      <c r="M70" t="s">
        <v>18</v>
      </c>
      <c r="N70" t="s">
        <v>19</v>
      </c>
      <c r="P70" t="s">
        <v>29</v>
      </c>
    </row>
    <row r="71" spans="1:28" x14ac:dyDescent="0.45">
      <c r="A71" t="s">
        <v>2</v>
      </c>
      <c r="B71" t="s">
        <v>4</v>
      </c>
      <c r="C71" t="s">
        <v>3</v>
      </c>
      <c r="E71" t="s">
        <v>2</v>
      </c>
      <c r="F71" t="s">
        <v>4</v>
      </c>
      <c r="G71" t="s">
        <v>3</v>
      </c>
      <c r="I71" t="s">
        <v>2</v>
      </c>
      <c r="J71" t="s">
        <v>4</v>
      </c>
      <c r="K71" t="s">
        <v>3</v>
      </c>
      <c r="M71" t="s">
        <v>28</v>
      </c>
      <c r="N71" t="s">
        <v>28</v>
      </c>
      <c r="P71" t="s">
        <v>23</v>
      </c>
    </row>
    <row r="72" spans="1:28" x14ac:dyDescent="0.45">
      <c r="A72">
        <v>8</v>
      </c>
      <c r="B72">
        <v>550</v>
      </c>
      <c r="C72">
        <f>B72-$B$81</f>
        <v>93</v>
      </c>
      <c r="E72">
        <v>20</v>
      </c>
      <c r="F72">
        <v>563</v>
      </c>
      <c r="G72">
        <f>F72-$F$93</f>
        <v>101</v>
      </c>
      <c r="I72">
        <v>20</v>
      </c>
      <c r="J72">
        <v>502</v>
      </c>
      <c r="K72">
        <f>J72-$J$81</f>
        <v>502</v>
      </c>
      <c r="M72">
        <v>32</v>
      </c>
      <c r="N72">
        <v>6</v>
      </c>
      <c r="P72">
        <v>100</v>
      </c>
    </row>
    <row r="73" spans="1:28" x14ac:dyDescent="0.45">
      <c r="A73">
        <v>7</v>
      </c>
      <c r="B73">
        <v>547</v>
      </c>
      <c r="C73">
        <f t="shared" ref="C73:C80" si="10">B73-$B$81</f>
        <v>90</v>
      </c>
      <c r="E73">
        <v>19</v>
      </c>
      <c r="F73">
        <v>561</v>
      </c>
      <c r="G73">
        <f t="shared" ref="G73:G92" si="11">F73-$F$93</f>
        <v>99</v>
      </c>
    </row>
    <row r="74" spans="1:28" x14ac:dyDescent="0.45">
      <c r="A74">
        <v>6</v>
      </c>
      <c r="B74">
        <v>543</v>
      </c>
      <c r="C74">
        <f t="shared" si="10"/>
        <v>86</v>
      </c>
      <c r="E74">
        <v>18</v>
      </c>
      <c r="F74">
        <v>560</v>
      </c>
      <c r="G74">
        <f t="shared" si="11"/>
        <v>98</v>
      </c>
      <c r="P74" t="s">
        <v>12</v>
      </c>
    </row>
    <row r="75" spans="1:28" x14ac:dyDescent="0.45">
      <c r="A75">
        <v>5.5</v>
      </c>
      <c r="B75">
        <v>539</v>
      </c>
      <c r="C75">
        <f t="shared" si="10"/>
        <v>82</v>
      </c>
      <c r="E75">
        <v>17</v>
      </c>
      <c r="F75">
        <v>559</v>
      </c>
      <c r="G75">
        <f t="shared" si="11"/>
        <v>97</v>
      </c>
      <c r="Q75" t="s">
        <v>30</v>
      </c>
      <c r="S75" t="s">
        <v>31</v>
      </c>
      <c r="U75" t="s">
        <v>32</v>
      </c>
      <c r="W75" t="s">
        <v>8</v>
      </c>
      <c r="Y75" t="s">
        <v>22</v>
      </c>
      <c r="AA75" t="s">
        <v>27</v>
      </c>
    </row>
    <row r="76" spans="1:28" x14ac:dyDescent="0.45">
      <c r="A76">
        <v>5</v>
      </c>
      <c r="B76">
        <v>537</v>
      </c>
      <c r="C76">
        <f t="shared" si="10"/>
        <v>80</v>
      </c>
      <c r="E76">
        <v>16</v>
      </c>
      <c r="F76">
        <v>559</v>
      </c>
      <c r="G76">
        <f t="shared" si="11"/>
        <v>97</v>
      </c>
      <c r="P76" t="s">
        <v>13</v>
      </c>
      <c r="Q76" t="s">
        <v>14</v>
      </c>
      <c r="R76" t="s">
        <v>15</v>
      </c>
      <c r="S76" t="s">
        <v>17</v>
      </c>
      <c r="T76" t="s">
        <v>16</v>
      </c>
      <c r="W76" t="s">
        <v>20</v>
      </c>
      <c r="X76" t="s">
        <v>21</v>
      </c>
      <c r="Y76" t="s">
        <v>20</v>
      </c>
      <c r="Z76" t="s">
        <v>21</v>
      </c>
      <c r="AA76" t="s">
        <v>20</v>
      </c>
      <c r="AB76" t="s">
        <v>21</v>
      </c>
    </row>
    <row r="77" spans="1:28" x14ac:dyDescent="0.45">
      <c r="A77">
        <v>4.5</v>
      </c>
      <c r="B77">
        <v>531</v>
      </c>
      <c r="C77">
        <f t="shared" si="10"/>
        <v>74</v>
      </c>
      <c r="E77">
        <v>15</v>
      </c>
      <c r="F77">
        <v>558</v>
      </c>
      <c r="G77">
        <f t="shared" si="11"/>
        <v>96</v>
      </c>
      <c r="P77" t="s">
        <v>23</v>
      </c>
      <c r="Q77" t="s">
        <v>24</v>
      </c>
      <c r="R77" t="s">
        <v>24</v>
      </c>
      <c r="S77" t="s">
        <v>25</v>
      </c>
      <c r="T77" t="s">
        <v>25</v>
      </c>
      <c r="U77" t="s">
        <v>25</v>
      </c>
      <c r="W77" t="s">
        <v>26</v>
      </c>
      <c r="X77" t="s">
        <v>26</v>
      </c>
      <c r="Y77" t="s">
        <v>26</v>
      </c>
      <c r="Z77" t="s">
        <v>26</v>
      </c>
      <c r="AA77" t="s">
        <v>26</v>
      </c>
      <c r="AB77" t="s">
        <v>26</v>
      </c>
    </row>
    <row r="78" spans="1:28" x14ac:dyDescent="0.45">
      <c r="A78">
        <v>4</v>
      </c>
      <c r="B78">
        <v>500</v>
      </c>
      <c r="C78">
        <f t="shared" si="10"/>
        <v>43</v>
      </c>
      <c r="E78">
        <v>14</v>
      </c>
      <c r="F78">
        <v>556</v>
      </c>
      <c r="G78">
        <f t="shared" si="11"/>
        <v>94</v>
      </c>
      <c r="P78">
        <v>0</v>
      </c>
      <c r="Q78">
        <f>0.00003*P78^3-0.0031*P78^2+0.1115*P78+2.2599</f>
        <v>2.2599</v>
      </c>
      <c r="R78">
        <f>0.00008*P78^3-0.0088*P78^2+0.2956*P78+1.4681</f>
        <v>1.4681</v>
      </c>
    </row>
    <row r="79" spans="1:28" x14ac:dyDescent="0.45">
      <c r="A79">
        <v>3.5</v>
      </c>
      <c r="B79">
        <v>490</v>
      </c>
      <c r="C79">
        <f t="shared" si="10"/>
        <v>33</v>
      </c>
      <c r="E79">
        <v>13</v>
      </c>
      <c r="F79">
        <v>554</v>
      </c>
      <c r="G79">
        <f t="shared" si="11"/>
        <v>92</v>
      </c>
      <c r="P79">
        <v>5</v>
      </c>
      <c r="Q79">
        <f t="shared" ref="Q79:Q98" si="12">0.00003*P79^3-0.0031*P79^2+0.1115*P79+2.2599</f>
        <v>2.7436500000000001</v>
      </c>
      <c r="R79">
        <f t="shared" ref="R79:R98" si="13">0.00008*P79^3-0.0088*P79^2+0.2956*P79+1.4681</f>
        <v>2.7360999999999995</v>
      </c>
      <c r="S79">
        <f>(P79-P78)*((Q78+Q79)/2)*0.001+S78</f>
        <v>1.2508875000000003E-2</v>
      </c>
      <c r="T79">
        <f>(P79-P78)*((R78+R79)/2)*0.001+T78</f>
        <v>1.0510499999999999E-2</v>
      </c>
      <c r="U79">
        <f>$P$72*9.81*$M$72*0.000001</f>
        <v>3.1391999999999996E-2</v>
      </c>
      <c r="W79" t="e">
        <f>SQRT((2*($S79-$U$79))/($M$72*0.001))</f>
        <v>#NUM!</v>
      </c>
      <c r="X79" t="e">
        <f>SQRT((2*($S79-$U$79))/(($M$72+$N$72)*0.001))</f>
        <v>#NUM!</v>
      </c>
      <c r="Y79" t="e">
        <f>SQRT((2*($T79-$U$79))/($M$72*0.001))</f>
        <v>#NUM!</v>
      </c>
      <c r="Z79" t="e">
        <f>SQRT((2*($T79-$U$79))/(($M$72+$N$72)*0.001))</f>
        <v>#NUM!</v>
      </c>
      <c r="AA79" t="e">
        <f>SQRT((4*($T79-$U$79))/($M$72*0.001))</f>
        <v>#NUM!</v>
      </c>
      <c r="AB79">
        <f>SQRT((4*$T79)/(($M$72+$N$72)*0.001))</f>
        <v>1.0518404922100268</v>
      </c>
    </row>
    <row r="80" spans="1:28" x14ac:dyDescent="0.45">
      <c r="A80">
        <v>3</v>
      </c>
      <c r="B80">
        <v>480</v>
      </c>
      <c r="C80">
        <f t="shared" si="10"/>
        <v>23</v>
      </c>
      <c r="E80">
        <v>12</v>
      </c>
      <c r="F80">
        <v>552</v>
      </c>
      <c r="G80">
        <f t="shared" si="11"/>
        <v>90</v>
      </c>
      <c r="P80">
        <v>10</v>
      </c>
      <c r="Q80">
        <f t="shared" si="12"/>
        <v>3.0949</v>
      </c>
      <c r="R80">
        <f t="shared" si="13"/>
        <v>3.6240999999999994</v>
      </c>
      <c r="S80">
        <f t="shared" ref="S80:S98" si="14">(P80-P79)*((Q79+Q80)/2)*0.001+S79</f>
        <v>2.7105250000000001E-2</v>
      </c>
      <c r="T80">
        <f t="shared" ref="T80:T98" si="15">(P80-P79)*((R79+R80)/2)*0.001+T79</f>
        <v>2.6410999999999997E-2</v>
      </c>
      <c r="W80" t="e">
        <f t="shared" ref="W80:W98" si="16">SQRT((2*($S80-$U$79))/($M$72*0.001))</f>
        <v>#NUM!</v>
      </c>
      <c r="X80" t="e">
        <f t="shared" ref="X80:X98" si="17">SQRT((2*($S80-$U$79))/(($M$72+$N$72)*0.001))</f>
        <v>#NUM!</v>
      </c>
      <c r="Y80" t="e">
        <f t="shared" ref="Y80:Y98" si="18">SQRT((2*($T80-$U$79))/($M$72*0.001))</f>
        <v>#NUM!</v>
      </c>
      <c r="Z80" t="e">
        <f t="shared" ref="Z80:Z98" si="19">SQRT((2*($T80-$U$79))/(($M$72+$N$72)*0.001))</f>
        <v>#NUM!</v>
      </c>
      <c r="AA80">
        <f>SQRT((4*$T80)/($M$72*0.001))</f>
        <v>1.8169686293384373</v>
      </c>
      <c r="AB80">
        <f>SQRT((4*$T80)/(($M$72+$N$72)*0.001))</f>
        <v>1.6673647660778652</v>
      </c>
    </row>
    <row r="81" spans="1:28" x14ac:dyDescent="0.45">
      <c r="A81">
        <v>2.5</v>
      </c>
      <c r="B81">
        <v>457</v>
      </c>
      <c r="C81">
        <f>B81-$B$81+1</f>
        <v>1</v>
      </c>
      <c r="E81">
        <v>11</v>
      </c>
      <c r="F81">
        <v>551</v>
      </c>
      <c r="G81">
        <f t="shared" si="11"/>
        <v>89</v>
      </c>
      <c r="P81">
        <v>15</v>
      </c>
      <c r="Q81">
        <f t="shared" si="12"/>
        <v>3.3361499999999999</v>
      </c>
      <c r="R81">
        <f t="shared" si="13"/>
        <v>4.192099999999999</v>
      </c>
      <c r="S81">
        <f t="shared" si="14"/>
        <v>4.3182875000000003E-2</v>
      </c>
      <c r="T81">
        <f t="shared" si="15"/>
        <v>4.5951499999999992E-2</v>
      </c>
      <c r="W81">
        <f t="shared" si="16"/>
        <v>0.85844608887221352</v>
      </c>
      <c r="X81">
        <f t="shared" si="17"/>
        <v>0.78776415786772946</v>
      </c>
      <c r="Y81">
        <f t="shared" si="18"/>
        <v>0.95392282182574906</v>
      </c>
      <c r="Z81">
        <f t="shared" si="19"/>
        <v>0.87537961690012545</v>
      </c>
      <c r="AA81">
        <f>SQRT((4*$T81)/($M$72*0.001))</f>
        <v>2.3966513096401818</v>
      </c>
      <c r="AB81">
        <f>SQRT((4*$T81)/(($M$72+$N$72)*0.001))</f>
        <v>2.1993180761317812</v>
      </c>
    </row>
    <row r="82" spans="1:28" x14ac:dyDescent="0.45">
      <c r="E82">
        <v>10</v>
      </c>
      <c r="F82">
        <v>550</v>
      </c>
      <c r="G82">
        <f t="shared" si="11"/>
        <v>88</v>
      </c>
      <c r="P82">
        <v>20</v>
      </c>
      <c r="Q82">
        <f t="shared" si="12"/>
        <v>3.4899</v>
      </c>
      <c r="R82">
        <f t="shared" si="13"/>
        <v>4.5000999999999989</v>
      </c>
      <c r="S82">
        <f t="shared" si="14"/>
        <v>6.024800000000001E-2</v>
      </c>
      <c r="T82">
        <f t="shared" si="15"/>
        <v>6.7681999999999992E-2</v>
      </c>
      <c r="W82">
        <f t="shared" si="16"/>
        <v>1.3429445260322561</v>
      </c>
      <c r="X82">
        <f t="shared" si="17"/>
        <v>1.2323704159485751</v>
      </c>
      <c r="Y82">
        <f t="shared" si="18"/>
        <v>1.5060295481829031</v>
      </c>
      <c r="Z82">
        <f t="shared" si="19"/>
        <v>1.3820274961085253</v>
      </c>
      <c r="AA82">
        <f>SQRT((4*$T82)/($M$72*0.001))</f>
        <v>2.9086508900175696</v>
      </c>
      <c r="AB82">
        <f>SQRT((4*$T82)/(($M$72+$N$72)*0.001))</f>
        <v>2.6691611140265734</v>
      </c>
    </row>
    <row r="83" spans="1:28" x14ac:dyDescent="0.45">
      <c r="E83">
        <v>9</v>
      </c>
      <c r="F83">
        <v>547</v>
      </c>
      <c r="G83">
        <f t="shared" si="11"/>
        <v>85</v>
      </c>
      <c r="P83">
        <v>25</v>
      </c>
      <c r="Q83">
        <f t="shared" si="12"/>
        <v>3.5786500000000001</v>
      </c>
      <c r="R83">
        <f t="shared" si="13"/>
        <v>4.6080999999999994</v>
      </c>
      <c r="S83">
        <f t="shared" si="14"/>
        <v>7.7919375000000013E-2</v>
      </c>
      <c r="T83">
        <f t="shared" si="15"/>
        <v>9.0452499999999991E-2</v>
      </c>
      <c r="W83">
        <f t="shared" si="16"/>
        <v>1.7052744463868568</v>
      </c>
      <c r="X83">
        <f t="shared" si="17"/>
        <v>1.5648671542742267</v>
      </c>
      <c r="Y83">
        <f t="shared" si="18"/>
        <v>1.9212707383396019</v>
      </c>
      <c r="Z83">
        <f t="shared" si="19"/>
        <v>1.7630789456008633</v>
      </c>
      <c r="AA83">
        <f>SQRT((4*$T83)/($M$72*0.001))</f>
        <v>3.3625232341204718</v>
      </c>
      <c r="AB83">
        <f>SQRT((4*$T83)/(($M$72+$N$72)*0.001))</f>
        <v>3.0856629416502517</v>
      </c>
    </row>
    <row r="84" spans="1:28" x14ac:dyDescent="0.45">
      <c r="E84">
        <v>8</v>
      </c>
      <c r="F84">
        <v>545</v>
      </c>
      <c r="G84">
        <f t="shared" si="11"/>
        <v>83</v>
      </c>
      <c r="P84">
        <v>30</v>
      </c>
      <c r="Q84">
        <f t="shared" si="12"/>
        <v>3.6249000000000002</v>
      </c>
      <c r="R84">
        <f t="shared" si="13"/>
        <v>4.5760999999999976</v>
      </c>
      <c r="S84">
        <f t="shared" si="14"/>
        <v>9.592825000000002E-2</v>
      </c>
      <c r="T84">
        <f t="shared" si="15"/>
        <v>0.11341299999999999</v>
      </c>
      <c r="W84">
        <f t="shared" si="16"/>
        <v>2.0083614278809483</v>
      </c>
      <c r="X84">
        <f t="shared" si="17"/>
        <v>1.8429988434185482</v>
      </c>
      <c r="Y84">
        <f t="shared" si="18"/>
        <v>2.26413614873311</v>
      </c>
      <c r="Z84">
        <f t="shared" si="19"/>
        <v>2.077713824577895</v>
      </c>
      <c r="AA84">
        <f>SQRT((4*$T84)/($M$72*0.001))</f>
        <v>3.7651859183843763</v>
      </c>
      <c r="AB84">
        <f>SQRT((4*$T84)/(($M$72+$N$72)*0.001))</f>
        <v>3.4551715625010271</v>
      </c>
    </row>
    <row r="85" spans="1:28" x14ac:dyDescent="0.45">
      <c r="E85">
        <v>7</v>
      </c>
      <c r="F85">
        <v>540</v>
      </c>
      <c r="G85">
        <f t="shared" si="11"/>
        <v>78</v>
      </c>
      <c r="P85">
        <v>35</v>
      </c>
      <c r="Q85">
        <f t="shared" si="12"/>
        <v>3.6511500000000003</v>
      </c>
      <c r="R85">
        <f t="shared" si="13"/>
        <v>4.4640999999999966</v>
      </c>
      <c r="S85">
        <f t="shared" si="14"/>
        <v>0.11411837500000002</v>
      </c>
      <c r="T85">
        <f t="shared" si="15"/>
        <v>0.13601349999999998</v>
      </c>
      <c r="W85">
        <f t="shared" si="16"/>
        <v>2.2738510147984634</v>
      </c>
      <c r="X85">
        <f t="shared" si="17"/>
        <v>2.0866287970892441</v>
      </c>
      <c r="Y85">
        <f t="shared" si="18"/>
        <v>2.5571162957519156</v>
      </c>
      <c r="Z85">
        <f t="shared" si="19"/>
        <v>2.3465708463291928</v>
      </c>
      <c r="AA85">
        <f>SQRT((4*$T85)/($M$72*0.001))</f>
        <v>4.1233102599731684</v>
      </c>
      <c r="AB85">
        <f>SQRT((4*$T85)/(($M$72+$N$72)*0.001))</f>
        <v>3.7838089970710453</v>
      </c>
    </row>
    <row r="86" spans="1:28" x14ac:dyDescent="0.45">
      <c r="E86">
        <v>6</v>
      </c>
      <c r="F86">
        <v>535</v>
      </c>
      <c r="G86">
        <f t="shared" si="11"/>
        <v>73</v>
      </c>
      <c r="P86">
        <v>40</v>
      </c>
      <c r="Q86">
        <f t="shared" si="12"/>
        <v>3.6798999999999999</v>
      </c>
      <c r="R86">
        <f t="shared" si="13"/>
        <v>4.332099999999997</v>
      </c>
      <c r="S86">
        <f t="shared" si="14"/>
        <v>0.13244600000000001</v>
      </c>
      <c r="T86">
        <f t="shared" si="15"/>
        <v>0.15800399999999998</v>
      </c>
      <c r="W86">
        <f t="shared" si="16"/>
        <v>2.513140465632592</v>
      </c>
      <c r="X86">
        <f t="shared" si="17"/>
        <v>2.3062158569716256</v>
      </c>
      <c r="Y86">
        <f t="shared" si="18"/>
        <v>2.8130499462327356</v>
      </c>
      <c r="Z86">
        <f t="shared" si="19"/>
        <v>2.5814316713181098</v>
      </c>
      <c r="AA86">
        <f>SQRT((4*$T86)/($M$72*0.001))</f>
        <v>4.4441534626968044</v>
      </c>
      <c r="AB86">
        <f>SQRT((4*$T86)/(($M$72+$N$72)*0.001))</f>
        <v>4.0782349123119426</v>
      </c>
    </row>
    <row r="87" spans="1:28" x14ac:dyDescent="0.45">
      <c r="E87">
        <v>5</v>
      </c>
      <c r="F87">
        <v>522</v>
      </c>
      <c r="G87">
        <f t="shared" si="11"/>
        <v>60</v>
      </c>
      <c r="P87">
        <v>45</v>
      </c>
      <c r="Q87">
        <f t="shared" si="12"/>
        <v>3.7336500000000004</v>
      </c>
      <c r="R87">
        <f t="shared" si="13"/>
        <v>4.2401</v>
      </c>
      <c r="S87">
        <f t="shared" si="14"/>
        <v>0.15097987500000001</v>
      </c>
      <c r="T87">
        <f t="shared" si="15"/>
        <v>0.17943449999999997</v>
      </c>
      <c r="W87">
        <f t="shared" si="16"/>
        <v>2.7339060312124848</v>
      </c>
      <c r="X87">
        <f t="shared" si="17"/>
        <v>2.5088042339350687</v>
      </c>
      <c r="Y87">
        <f t="shared" si="18"/>
        <v>3.041817918613801</v>
      </c>
      <c r="Z87">
        <f t="shared" si="19"/>
        <v>2.7913635603976399</v>
      </c>
      <c r="AA87">
        <f>SQRT((4*$T87)/($M$72*0.001))</f>
        <v>4.7359595120735563</v>
      </c>
      <c r="AB87">
        <f>SQRT((4*$T87)/(($M$72+$N$72)*0.001))</f>
        <v>4.3460145081744903</v>
      </c>
    </row>
    <row r="88" spans="1:28" x14ac:dyDescent="0.45">
      <c r="E88">
        <v>4.5</v>
      </c>
      <c r="F88">
        <v>512</v>
      </c>
      <c r="G88">
        <f t="shared" si="11"/>
        <v>50</v>
      </c>
      <c r="P88">
        <v>50</v>
      </c>
      <c r="Q88">
        <f t="shared" si="12"/>
        <v>3.8349000000000002</v>
      </c>
      <c r="R88">
        <f t="shared" si="13"/>
        <v>4.2480999999999991</v>
      </c>
      <c r="S88">
        <f t="shared" si="14"/>
        <v>0.16990125</v>
      </c>
      <c r="T88">
        <f t="shared" si="15"/>
        <v>0.20065499999999997</v>
      </c>
      <c r="W88">
        <f t="shared" si="16"/>
        <v>2.9422488210550788</v>
      </c>
      <c r="X88">
        <f t="shared" si="17"/>
        <v>2.699992690048584</v>
      </c>
      <c r="Y88">
        <f t="shared" si="18"/>
        <v>3.2525278630628205</v>
      </c>
      <c r="Z88">
        <f t="shared" si="19"/>
        <v>2.9847242665560283</v>
      </c>
      <c r="AA88">
        <f>SQRT((4*$T88)/($M$72*0.001))</f>
        <v>5.008180807438964</v>
      </c>
      <c r="AB88">
        <f>SQRT((4*$T88)/(($M$72+$N$72)*0.001))</f>
        <v>4.5958219011802903</v>
      </c>
    </row>
    <row r="89" spans="1:28" x14ac:dyDescent="0.45">
      <c r="E89">
        <v>4</v>
      </c>
      <c r="F89">
        <v>497</v>
      </c>
      <c r="G89">
        <f t="shared" si="11"/>
        <v>35</v>
      </c>
      <c r="P89">
        <v>55</v>
      </c>
      <c r="Q89">
        <f t="shared" si="12"/>
        <v>4.0061500000000008</v>
      </c>
      <c r="R89">
        <f t="shared" si="13"/>
        <v>4.4160999999999984</v>
      </c>
      <c r="S89">
        <f t="shared" si="14"/>
        <v>0.18950387500000002</v>
      </c>
      <c r="T89">
        <f t="shared" si="15"/>
        <v>0.22231549999999997</v>
      </c>
      <c r="W89">
        <f t="shared" si="16"/>
        <v>3.1435636127649778</v>
      </c>
      <c r="X89">
        <f t="shared" si="17"/>
        <v>2.8847318127650876</v>
      </c>
      <c r="Y89">
        <f t="shared" si="18"/>
        <v>3.454376752758737</v>
      </c>
      <c r="Z89">
        <f t="shared" si="19"/>
        <v>3.1699535111982153</v>
      </c>
      <c r="AA89">
        <f>SQRT((4*$T89)/($M$72*0.001))</f>
        <v>5.2715687892694705</v>
      </c>
      <c r="AB89">
        <f>SQRT((4*$T89)/(($M$72+$N$72)*0.001))</f>
        <v>4.8375232897576179</v>
      </c>
    </row>
    <row r="90" spans="1:28" x14ac:dyDescent="0.45">
      <c r="E90">
        <v>3.5</v>
      </c>
      <c r="F90">
        <v>482</v>
      </c>
      <c r="G90">
        <f t="shared" si="11"/>
        <v>20</v>
      </c>
      <c r="P90">
        <v>60</v>
      </c>
      <c r="Q90">
        <f t="shared" si="12"/>
        <v>4.2699000000000007</v>
      </c>
      <c r="R90">
        <f t="shared" si="13"/>
        <v>4.8040999999999947</v>
      </c>
      <c r="S90">
        <f t="shared" si="14"/>
        <v>0.21019400000000002</v>
      </c>
      <c r="T90">
        <f t="shared" si="15"/>
        <v>0.24536599999999995</v>
      </c>
      <c r="W90">
        <f t="shared" si="16"/>
        <v>3.3429216263621857</v>
      </c>
      <c r="X90">
        <f t="shared" si="17"/>
        <v>3.0676752727346108</v>
      </c>
      <c r="Y90">
        <f t="shared" si="18"/>
        <v>3.6569625374072396</v>
      </c>
      <c r="Z90">
        <f t="shared" si="19"/>
        <v>3.3558589770257345</v>
      </c>
      <c r="AA90">
        <f>SQRT((4*$T90)/($M$72*0.001))</f>
        <v>5.538117911348583</v>
      </c>
      <c r="AB90">
        <f>SQRT((4*$T90)/(($M$72+$N$72)*0.001))</f>
        <v>5.0821255395749523</v>
      </c>
    </row>
    <row r="91" spans="1:28" x14ac:dyDescent="0.45">
      <c r="E91">
        <v>3</v>
      </c>
      <c r="F91">
        <v>472</v>
      </c>
      <c r="G91">
        <f t="shared" si="11"/>
        <v>10</v>
      </c>
      <c r="P91">
        <v>65</v>
      </c>
      <c r="Q91">
        <f t="shared" si="12"/>
        <v>4.6486499999999999</v>
      </c>
      <c r="R91">
        <f t="shared" si="13"/>
        <v>5.4721000000000011</v>
      </c>
      <c r="S91">
        <f t="shared" si="14"/>
        <v>0.23249037500000003</v>
      </c>
      <c r="T91">
        <f t="shared" si="15"/>
        <v>0.27105649999999992</v>
      </c>
      <c r="W91">
        <f t="shared" si="16"/>
        <v>3.5452289682755334</v>
      </c>
      <c r="X91">
        <f t="shared" si="17"/>
        <v>3.253325221984424</v>
      </c>
      <c r="Y91">
        <f t="shared" si="18"/>
        <v>3.8702753455019185</v>
      </c>
      <c r="Z91">
        <f t="shared" si="19"/>
        <v>3.5516082346778588</v>
      </c>
      <c r="AA91">
        <f>SQRT((4*$T91)/($M$72*0.001))</f>
        <v>5.8208300524925125</v>
      </c>
      <c r="AB91">
        <f>SQRT((4*$T91)/(($M$72+$N$72)*0.001))</f>
        <v>5.3415599929135613</v>
      </c>
    </row>
    <row r="92" spans="1:28" x14ac:dyDescent="0.45">
      <c r="E92">
        <v>2.5</v>
      </c>
      <c r="F92">
        <v>465</v>
      </c>
      <c r="G92">
        <f t="shared" si="11"/>
        <v>3</v>
      </c>
      <c r="P92">
        <v>70</v>
      </c>
      <c r="Q92">
        <f t="shared" si="12"/>
        <v>5.1649000000000012</v>
      </c>
      <c r="R92">
        <f t="shared" si="13"/>
        <v>6.4800999999999931</v>
      </c>
      <c r="S92">
        <f t="shared" si="14"/>
        <v>0.25702425000000001</v>
      </c>
      <c r="T92">
        <f t="shared" si="15"/>
        <v>0.3009369999999999</v>
      </c>
      <c r="W92">
        <f t="shared" si="16"/>
        <v>3.7552650538943322</v>
      </c>
      <c r="X92">
        <f t="shared" si="17"/>
        <v>3.4460675528705713</v>
      </c>
      <c r="Y92">
        <f t="shared" si="18"/>
        <v>4.1044564195518012</v>
      </c>
      <c r="Z92">
        <f t="shared" si="19"/>
        <v>3.76650752652486</v>
      </c>
      <c r="AA92">
        <f>SQRT((4*$T92)/($M$72*0.001))</f>
        <v>6.1332801175227587</v>
      </c>
      <c r="AB92">
        <f>SQRT((4*$T92)/(($M$72+$N$72)*0.001))</f>
        <v>5.6282838367808363</v>
      </c>
    </row>
    <row r="93" spans="1:28" x14ac:dyDescent="0.45">
      <c r="E93">
        <v>2.4</v>
      </c>
      <c r="F93">
        <v>462</v>
      </c>
      <c r="G93">
        <f>F93-$F$93+1</f>
        <v>1</v>
      </c>
      <c r="P93">
        <v>75</v>
      </c>
      <c r="Q93">
        <f t="shared" si="12"/>
        <v>5.8411500000000007</v>
      </c>
      <c r="R93">
        <f t="shared" si="13"/>
        <v>7.8880999999999979</v>
      </c>
      <c r="S93">
        <f t="shared" si="14"/>
        <v>0.28453937500000004</v>
      </c>
      <c r="T93">
        <f t="shared" si="15"/>
        <v>0.33685749999999987</v>
      </c>
      <c r="W93">
        <f t="shared" si="16"/>
        <v>3.9776514348922034</v>
      </c>
      <c r="X93">
        <f t="shared" si="17"/>
        <v>3.6501432920683516</v>
      </c>
      <c r="Y93">
        <f t="shared" si="18"/>
        <v>4.3693928353948666</v>
      </c>
      <c r="Z93">
        <f t="shared" si="19"/>
        <v>4.0096298556035519</v>
      </c>
      <c r="AA93">
        <f>SQRT((4*$T93)/($M$72*0.001))</f>
        <v>6.4890051240540707</v>
      </c>
      <c r="AB93">
        <f>SQRT((4*$T93)/(($M$72+$N$72)*0.001))</f>
        <v>5.9547194904988014</v>
      </c>
    </row>
    <row r="94" spans="1:28" x14ac:dyDescent="0.45">
      <c r="P94">
        <v>80</v>
      </c>
      <c r="Q94">
        <f t="shared" si="12"/>
        <v>6.6999000000000013</v>
      </c>
      <c r="R94">
        <f t="shared" si="13"/>
        <v>9.7560999999999964</v>
      </c>
      <c r="S94">
        <f t="shared" si="14"/>
        <v>0.31589200000000006</v>
      </c>
      <c r="T94">
        <f t="shared" si="15"/>
        <v>0.38096799999999986</v>
      </c>
      <c r="W94">
        <f t="shared" si="16"/>
        <v>4.2167819483582507</v>
      </c>
      <c r="X94">
        <f t="shared" si="17"/>
        <v>3.8695845010189815</v>
      </c>
      <c r="Y94">
        <f t="shared" si="18"/>
        <v>4.6742379057981198</v>
      </c>
      <c r="Z94">
        <f t="shared" si="19"/>
        <v>4.2893748777770941</v>
      </c>
      <c r="AA94">
        <f>SQRT((4*$T94)/($M$72*0.001))</f>
        <v>6.9007970554132356</v>
      </c>
      <c r="AB94">
        <f>SQRT((4*$T94)/(($M$72+$N$72)*0.001))</f>
        <v>6.3326056830377562</v>
      </c>
    </row>
    <row r="95" spans="1:28" x14ac:dyDescent="0.45">
      <c r="P95">
        <v>85</v>
      </c>
      <c r="Q95">
        <f t="shared" si="12"/>
        <v>7.7636500000000019</v>
      </c>
      <c r="R95">
        <f t="shared" si="13"/>
        <v>12.144099999999995</v>
      </c>
      <c r="S95">
        <f t="shared" si="14"/>
        <v>0.3520508750000001</v>
      </c>
      <c r="T95">
        <f t="shared" si="15"/>
        <v>0.43571849999999984</v>
      </c>
      <c r="W95">
        <f t="shared" si="16"/>
        <v>4.4767376165573971</v>
      </c>
      <c r="X95">
        <f t="shared" si="17"/>
        <v>4.1081361825938592</v>
      </c>
      <c r="Y95">
        <f t="shared" si="18"/>
        <v>5.0269678982464159</v>
      </c>
      <c r="Z95">
        <f t="shared" si="19"/>
        <v>4.6130621180798279</v>
      </c>
      <c r="AA95">
        <f>SQRT((4*$T95)/($M$72*0.001))</f>
        <v>7.3800279471015537</v>
      </c>
      <c r="AB95">
        <f>SQRT((4*$T95)/(($M$72+$N$72)*0.001))</f>
        <v>6.7723781098782334</v>
      </c>
    </row>
    <row r="96" spans="1:28" x14ac:dyDescent="0.45">
      <c r="P96">
        <v>90</v>
      </c>
      <c r="Q96">
        <f t="shared" si="12"/>
        <v>9.0549000000000017</v>
      </c>
      <c r="R96">
        <f t="shared" si="13"/>
        <v>15.112100000000005</v>
      </c>
      <c r="S96">
        <f t="shared" si="14"/>
        <v>0.39409725000000012</v>
      </c>
      <c r="T96">
        <f t="shared" si="15"/>
        <v>0.50385899999999983</v>
      </c>
      <c r="W96">
        <f t="shared" si="16"/>
        <v>4.7612055327406324</v>
      </c>
      <c r="X96">
        <f t="shared" si="17"/>
        <v>4.3691818456090852</v>
      </c>
      <c r="Y96">
        <f t="shared" si="18"/>
        <v>5.4340765084786939</v>
      </c>
      <c r="Z96">
        <f t="shared" si="19"/>
        <v>4.9866506004056781</v>
      </c>
      <c r="AA96">
        <f>SQRT((4*$T96)/($M$72*0.001))</f>
        <v>7.9361435848905844</v>
      </c>
      <c r="AB96">
        <f>SQRT((4*$T96)/(($M$72+$N$72)*0.001))</f>
        <v>7.2827048185192975</v>
      </c>
    </row>
    <row r="97" spans="16:28" x14ac:dyDescent="0.45">
      <c r="P97">
        <v>95</v>
      </c>
      <c r="Q97">
        <f t="shared" si="12"/>
        <v>10.596150000000002</v>
      </c>
      <c r="R97">
        <f t="shared" si="13"/>
        <v>18.720099999999999</v>
      </c>
      <c r="S97">
        <f t="shared" si="14"/>
        <v>0.44322487500000013</v>
      </c>
      <c r="T97">
        <f t="shared" si="15"/>
        <v>0.58843949999999978</v>
      </c>
      <c r="W97">
        <f t="shared" si="16"/>
        <v>5.073416470929625</v>
      </c>
      <c r="X97">
        <f t="shared" si="17"/>
        <v>4.6556862516372624</v>
      </c>
      <c r="Y97">
        <f t="shared" si="18"/>
        <v>5.9004634351887972</v>
      </c>
      <c r="Z97">
        <f t="shared" si="19"/>
        <v>5.4146365966410155</v>
      </c>
      <c r="AA97">
        <f>SQRT((4*$T97)/($M$72*0.001))</f>
        <v>8.5764175213197245</v>
      </c>
      <c r="AB97">
        <f>SQRT((4*$T97)/(($M$72+$N$72)*0.001))</f>
        <v>7.870260478535636</v>
      </c>
    </row>
    <row r="98" spans="16:28" x14ac:dyDescent="0.45">
      <c r="P98">
        <v>100</v>
      </c>
      <c r="Q98">
        <f t="shared" si="12"/>
        <v>12.4099</v>
      </c>
      <c r="R98">
        <f t="shared" si="13"/>
        <v>23.028099999999998</v>
      </c>
      <c r="S98">
        <f t="shared" si="14"/>
        <v>0.50074000000000018</v>
      </c>
      <c r="T98">
        <f t="shared" si="15"/>
        <v>0.69280999999999981</v>
      </c>
      <c r="W98">
        <f t="shared" si="16"/>
        <v>5.4161102278295639</v>
      </c>
      <c r="X98">
        <f t="shared" si="17"/>
        <v>4.9701636105654998</v>
      </c>
      <c r="Y98">
        <f t="shared" si="18"/>
        <v>6.4295120343615491</v>
      </c>
      <c r="Z98">
        <f t="shared" si="19"/>
        <v>5.9001248871706533</v>
      </c>
      <c r="AA98">
        <f>SQRT((4*$T98)/($M$72*0.001))</f>
        <v>9.3059792606689165</v>
      </c>
      <c r="AB98">
        <f>SQRT((4*$T98)/(($M$72+$N$72)*0.001))</f>
        <v>8.5397522458823492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Dybdal Booth</dc:creator>
  <cp:lastModifiedBy>Maks Bragt</cp:lastModifiedBy>
  <dcterms:created xsi:type="dcterms:W3CDTF">2015-06-05T18:19:34Z</dcterms:created>
  <dcterms:modified xsi:type="dcterms:W3CDTF">2023-01-17T06:16:10Z</dcterms:modified>
</cp:coreProperties>
</file>