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77062767-7BC8-4165-A332-FB3C0351AC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9" i="1"/>
  <c r="AO91" i="1"/>
  <c r="AO90" i="1"/>
  <c r="AO89" i="1"/>
  <c r="AP89" i="1" s="1"/>
  <c r="AO88" i="1"/>
  <c r="AO87" i="1"/>
  <c r="AO86" i="1"/>
  <c r="AO85" i="1"/>
  <c r="AO84" i="1"/>
  <c r="AO83" i="1"/>
  <c r="AO82" i="1"/>
  <c r="AP82" i="1" s="1"/>
  <c r="AO81" i="1"/>
  <c r="AP81" i="1" s="1"/>
  <c r="AO80" i="1"/>
  <c r="AP80" i="1" s="1"/>
  <c r="AO79" i="1"/>
  <c r="AO78" i="1"/>
  <c r="AO77" i="1"/>
  <c r="AP77" i="1" s="1"/>
  <c r="AO76" i="1"/>
  <c r="AO75" i="1"/>
  <c r="AO74" i="1"/>
  <c r="T97" i="1"/>
  <c r="U63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8" i="1"/>
  <c r="AP87" i="1"/>
  <c r="AP86" i="1"/>
  <c r="AP85" i="1"/>
  <c r="AP84" i="1"/>
  <c r="AP83" i="1"/>
  <c r="AP79" i="1"/>
  <c r="AP78" i="1"/>
  <c r="AP76" i="1"/>
  <c r="AP75" i="1"/>
  <c r="AP74" i="1"/>
  <c r="AP73" i="1"/>
  <c r="AQ73" i="1" s="1"/>
  <c r="Q78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<sst xmlns="http://schemas.openxmlformats.org/spreadsheetml/2006/main" count="154" uniqueCount="79">
  <si>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</si>
  <si>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</si>
  <si>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</si>
  <si>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</si>
  <si>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</si>
  <si>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</si>
  <si>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</si>
  <si>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</si>
  <si>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</si>
  <si>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</si>
  <si>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</si>
  <si>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</si>
  <si>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</si>
  <si>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</si>
  <si>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</si>
  <si>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</si>
  <si>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</si>
  <si>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</si>
  <si>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</si>
  <si>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</si>
  <si>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</si>
  <si>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</si>
  <si>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</si>
  <si>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</si>
  <si>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</si>
  <si>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</si>
  <si>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</si>
  <si>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</si>
  <si>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</si>
  <si>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</si>
  <si>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</si>
  <si>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</si>
  <si>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</si>
  <si>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</si>
  <si>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</si>
  <si>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</si>
  <si>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</si>
  <si>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</si>
  <si>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</si>
  <si>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</si>
  <si>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</si>
  <si>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</si>
  <si>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</si>
  <si>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</si>
  <si>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</si>
  <si>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</si>
  <si>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</si>
  <si>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</si>
  <si>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</si>
  <si>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</si>
  <si>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</si>
  <si>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</si>
  <si>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</si>
  <si>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</si>
  <si>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</si>
  <si>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</si>
  <si>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</si>
  <si>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</si>
  <si>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</si>
  <si>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</si>
  <si>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</si>
  <si>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</si>
  <si>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</si>
  <si>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</si>
  <si>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</si>
  <si>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</si>
  <si>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</si>
  <si>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</si>
  <si>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</si>
  <si>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</si>
  <si>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</si>
  <si>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</si>
  <si>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</si>
  <si>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</si>
  <si>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</si>
  <si>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</si>
  <si>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</si>
  <si>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</si>
  <si>
    <t>Forlængelse +25mm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</si>
</sst>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330"/>
</file>

<file path=xl/ctrlProps/ctrlProp2.xml><?xml version="1.0" encoding="utf-8"?>
<formControlPr xmlns="http://schemas.microsoft.com/office/spreadsheetml/2009/9/main" objectType="Spin" dx="39" fmlaLink="R71" max="60" min="15" page="10" val="39"/>
</file>

<file path=xl/ctrlProps/ctrlProp3.xml><?xml version="1.0" encoding="utf-8"?>
<formControlPr xmlns="http://schemas.microsoft.com/office/spreadsheetml/2009/9/main" objectType="Spin" dx="39" fmlaLink="$T$71" inc="2" max="6" min="2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E12" zoomScale="70" zoomScaleNormal="70" workbookViewId="0">
      <selection activeCell="AI39" sqref="AI39:AI60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32" t="s">
        <v>25</v>
      </c>
      <c r="B1" s="32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32" t="s">
        <v>5</v>
      </c>
      <c r="B34" s="32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66</v>
      </c>
    </row>
    <row r="36" spans="1:35" x14ac:dyDescent="0.2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25">
      <c r="AG37" s="30" t="s">
        <v>47</v>
      </c>
      <c r="AH37" s="30" t="s">
        <v>48</v>
      </c>
      <c r="AI37" s="30" t="s">
        <v>78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2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2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2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2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2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2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2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2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2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2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2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2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2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2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2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2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2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2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2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2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2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2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2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25">
      <c r="A68" s="31" t="s">
        <v>67</v>
      </c>
      <c r="B68" s="31"/>
      <c r="AJ68" t="s">
        <v>68</v>
      </c>
      <c r="AN68" t="s">
        <v>72</v>
      </c>
    </row>
    <row r="69" spans="1:43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70</v>
      </c>
      <c r="AP69" t="s">
        <v>4</v>
      </c>
      <c r="AQ69" t="s">
        <v>70</v>
      </c>
    </row>
    <row r="70" spans="1:43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71</v>
      </c>
      <c r="AN70" t="s">
        <v>75</v>
      </c>
      <c r="AO70" t="s">
        <v>74</v>
      </c>
      <c r="AP70" t="s">
        <v>73</v>
      </c>
    </row>
    <row r="71" spans="1:43" x14ac:dyDescent="0.2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330</v>
      </c>
      <c r="R71">
        <v>39</v>
      </c>
      <c r="S71" s="22">
        <f>R71/180*PI()</f>
        <v>0.68067840827778858</v>
      </c>
      <c r="T71">
        <v>6</v>
      </c>
      <c r="V71" s="21">
        <f>$P$71*9.81*$M$71*0.000001</f>
        <v>0.10359360000000001</v>
      </c>
      <c r="AJ71" t="s">
        <v>13</v>
      </c>
      <c r="AK71" t="s">
        <v>14</v>
      </c>
      <c r="AL71" t="s">
        <v>69</v>
      </c>
      <c r="AN71" t="s">
        <v>13</v>
      </c>
      <c r="AO71" t="s">
        <v>13</v>
      </c>
      <c r="AP71" t="s">
        <v>14</v>
      </c>
      <c r="AQ71" t="s">
        <v>69</v>
      </c>
    </row>
    <row r="72" spans="1:43" x14ac:dyDescent="0.2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2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2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f t="shared" ref="AO74:AO91" si="28">SQRT((60+AN74)^2+15^2)-30</f>
        <v>36.708320320631671</v>
      </c>
      <c r="AP74" s="21">
        <f t="shared" si="25"/>
        <v>2.2357242875559082</v>
      </c>
      <c r="AQ74" s="27">
        <f t="shared" si="26"/>
        <v>7.7899626347593592E-2</v>
      </c>
    </row>
    <row r="75" spans="1:43" x14ac:dyDescent="0.2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f t="shared" si="28"/>
        <v>41.589105316381762</v>
      </c>
      <c r="AP75" s="21">
        <f t="shared" si="25"/>
        <v>2.6855561421960026</v>
      </c>
      <c r="AQ75" s="27">
        <f t="shared" si="26"/>
        <v>0.10191933802900528</v>
      </c>
    </row>
    <row r="76" spans="1:43" x14ac:dyDescent="0.2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f t="shared" si="28"/>
        <v>46.485292703891773</v>
      </c>
      <c r="AP76" s="21">
        <f t="shared" si="25"/>
        <v>3.1430850803754922</v>
      </c>
      <c r="AQ76" s="27">
        <f t="shared" si="26"/>
        <v>0.13045745766928077</v>
      </c>
    </row>
    <row r="77" spans="1:43" x14ac:dyDescent="0.2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f t="shared" si="28"/>
        <v>51.394102980498531</v>
      </c>
      <c r="AP77" s="21">
        <f t="shared" si="25"/>
        <v>3.574053547635045</v>
      </c>
      <c r="AQ77" s="27">
        <f t="shared" si="26"/>
        <v>0.16343061679585111</v>
      </c>
    </row>
    <row r="78" spans="1:43" x14ac:dyDescent="0.2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9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f t="shared" si="28"/>
        <v>56.313382508160345</v>
      </c>
      <c r="AP78" s="21">
        <f t="shared" si="25"/>
        <v>3.9487856941686239</v>
      </c>
      <c r="AQ78" s="27">
        <f t="shared" si="26"/>
        <v>0.20043756586794681</v>
      </c>
    </row>
    <row r="79" spans="1:43" x14ac:dyDescent="0.2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30">0.000027*P79^3-0.003*P79^2+0.1042*P79+2.3732</f>
        <v>2.8225750000000001</v>
      </c>
      <c r="R79" s="21">
        <f t="shared" ref="R79:R97" si="31">0.000075*P79^3-0.0086*P79^2+0.2812*P79+1.6415</f>
        <v>2.8418749999999999</v>
      </c>
      <c r="S79" s="21">
        <f t="shared" ref="S79:S98" si="32">(R79+Q79)/2</f>
        <v>2.8322250000000002</v>
      </c>
      <c r="T79" s="21">
        <f>$T$71*(P79-P78)*((S78+S79)/2)*0.001+T78</f>
        <v>7.2593625000000009E-2</v>
      </c>
      <c r="U79" s="21">
        <f t="shared" ref="U79:U95" si="33">SQRT((2*($T79))/(($M$71+$N$71)*0.001))</f>
        <v>1.9294429247842499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f t="shared" si="28"/>
        <v>61.241437954473298</v>
      </c>
      <c r="AP79" s="21">
        <f t="shared" si="25"/>
        <v>4.2487506458224633</v>
      </c>
      <c r="AQ79" s="27">
        <f t="shared" si="26"/>
        <v>0.24083547947458825</v>
      </c>
    </row>
    <row r="80" spans="1:43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30"/>
        <v>3.1422000000000003</v>
      </c>
      <c r="R80" s="21">
        <f t="shared" si="31"/>
        <v>3.6684999999999999</v>
      </c>
      <c r="S80" s="21">
        <f t="shared" si="32"/>
        <v>3.4053500000000003</v>
      </c>
      <c r="T80" s="21">
        <f t="shared" ref="T80:T95" si="34">$T$71*(P80-P79)*((S79+S80)/2)*0.001+T79</f>
        <v>0.16615725000000001</v>
      </c>
      <c r="U80" s="21">
        <f>SQRT((2*($T80))/(($M$71+$N$71)*0.001))</f>
        <v>2.9190554320506856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f t="shared" si="28"/>
        <v>66.176920308356728</v>
      </c>
      <c r="AP80" s="21">
        <f t="shared" si="25"/>
        <v>4.4732267590842572</v>
      </c>
      <c r="AQ80" s="27">
        <f t="shared" si="26"/>
        <v>0.28388264504747535</v>
      </c>
    </row>
    <row r="81" spans="1:43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30"/>
        <v>3.352325</v>
      </c>
      <c r="R81" s="21">
        <f t="shared" si="31"/>
        <v>4.1776249999999999</v>
      </c>
      <c r="S81" s="21">
        <f t="shared" si="32"/>
        <v>3.7649749999999997</v>
      </c>
      <c r="T81" s="21">
        <f t="shared" si="34"/>
        <v>0.27371212499999997</v>
      </c>
      <c r="U81" s="21">
        <f t="shared" si="33"/>
        <v>3.7465342959552941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f t="shared" si="28"/>
        <v>71.11874208078342</v>
      </c>
      <c r="AP81" s="21">
        <f t="shared" si="25"/>
        <v>4.646033417516092</v>
      </c>
      <c r="AQ81" s="27">
        <f t="shared" si="26"/>
        <v>0.32894840353662264</v>
      </c>
    </row>
    <row r="82" spans="1:43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30"/>
        <v>3.4732000000000003</v>
      </c>
      <c r="R82" s="21">
        <f t="shared" si="31"/>
        <v>4.4255000000000004</v>
      </c>
      <c r="S82" s="21">
        <f t="shared" si="32"/>
        <v>3.9493500000000004</v>
      </c>
      <c r="T82" s="21">
        <f t="shared" si="34"/>
        <v>0.38942699999999997</v>
      </c>
      <c r="U82" s="21">
        <f t="shared" si="33"/>
        <v>4.468849447521742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f t="shared" si="28"/>
        <v>76.066017177982133</v>
      </c>
      <c r="AP82" s="21">
        <f t="shared" si="25"/>
        <v>4.8223089414920519</v>
      </c>
      <c r="AQ82" s="27">
        <f t="shared" si="26"/>
        <v>0.37579089790109532</v>
      </c>
    </row>
    <row r="83" spans="1:43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30"/>
        <v>3.5250750000000002</v>
      </c>
      <c r="R83" s="21">
        <f t="shared" si="31"/>
        <v>4.468375</v>
      </c>
      <c r="S83" s="21">
        <f t="shared" si="32"/>
        <v>3.9967250000000001</v>
      </c>
      <c r="T83" s="21">
        <f t="shared" si="34"/>
        <v>0.50861812499999992</v>
      </c>
      <c r="U83" s="21">
        <f>SQRT((2*($T83))/(($M$71+$N$71)*0.001))</f>
        <v>5.1071499654142487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f t="shared" si="28"/>
        <v>81.018016555872592</v>
      </c>
      <c r="AP83" s="21">
        <f t="shared" si="25"/>
        <v>5.0953205766910266</v>
      </c>
      <c r="AQ83" s="27">
        <f t="shared" si="26"/>
        <v>0.42490299310528601</v>
      </c>
    </row>
    <row r="84" spans="1:43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30"/>
        <v>3.5282</v>
      </c>
      <c r="R84" s="21">
        <f t="shared" si="31"/>
        <v>4.3624999999999998</v>
      </c>
      <c r="S84" s="21">
        <f t="shared" si="32"/>
        <v>3.9453499999999999</v>
      </c>
      <c r="T84" s="21">
        <f>$T$71*(P84-P83)*((S83+S84)/2)*0.001+T83</f>
        <v>0.62774924999999993</v>
      </c>
      <c r="U84" s="21">
        <f t="shared" si="33"/>
        <v>5.6738231582213796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f t="shared" si="28"/>
        <v>85.974135047432014</v>
      </c>
      <c r="AP84" s="21">
        <f t="shared" si="25"/>
        <v>5.603297182918018</v>
      </c>
      <c r="AQ84" s="27">
        <f t="shared" si="26"/>
        <v>0.47792661041781043</v>
      </c>
    </row>
    <row r="85" spans="1:43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30"/>
        <v>3.5028250000000001</v>
      </c>
      <c r="R85" s="21">
        <f t="shared" si="31"/>
        <v>4.1641249999999994</v>
      </c>
      <c r="S85" s="21">
        <f t="shared" si="32"/>
        <v>3.833475</v>
      </c>
      <c r="T85" s="21">
        <f t="shared" si="34"/>
        <v>0.74443162499999993</v>
      </c>
      <c r="U85" s="21">
        <f t="shared" si="33"/>
        <v>6.1786714404660463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f t="shared" si="28"/>
        <v>90.933866224478251</v>
      </c>
      <c r="AP85" s="21">
        <f t="shared" si="25"/>
        <v>6.5362782398828614</v>
      </c>
      <c r="AQ85" s="27">
        <f t="shared" si="26"/>
        <v>0.53813564111838019</v>
      </c>
    </row>
    <row r="86" spans="1:43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30"/>
        <v>3.4692000000000003</v>
      </c>
      <c r="R86" s="21">
        <f t="shared" si="31"/>
        <v>3.9295</v>
      </c>
      <c r="S86" s="21">
        <f t="shared" si="32"/>
        <v>3.6993499999999999</v>
      </c>
      <c r="T86" s="21">
        <f t="shared" si="34"/>
        <v>0.85742399999999996</v>
      </c>
      <c r="U86" s="21">
        <f t="shared" si="33"/>
        <v>6.6310226615855816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f t="shared" si="28"/>
        <v>95.89678312014172</v>
      </c>
      <c r="AP86" s="21">
        <f t="shared" si="25"/>
        <v>8.1429747511075394</v>
      </c>
      <c r="AQ86" s="27">
        <f t="shared" si="26"/>
        <v>0.610987553803085</v>
      </c>
    </row>
    <row r="87" spans="1:43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30"/>
        <v>3.4475750000000001</v>
      </c>
      <c r="R87" s="21">
        <f t="shared" si="31"/>
        <v>3.7148750000000001</v>
      </c>
      <c r="S87" s="21">
        <f t="shared" si="32"/>
        <v>3.5812249999999999</v>
      </c>
      <c r="T87" s="21">
        <f>$T$71*(P87-P86)*((S86+S87)/2)*0.001+T86</f>
        <v>0.96663262499999991</v>
      </c>
      <c r="U87" s="21">
        <f t="shared" si="33"/>
        <v>7.0406607535197887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f t="shared" si="28"/>
        <v>100.86252328302402</v>
      </c>
      <c r="AP87" s="21">
        <f t="shared" si="25"/>
        <v>10.737638939131262</v>
      </c>
      <c r="AQ87" s="27">
        <f t="shared" si="26"/>
        <v>0.70474377550456913</v>
      </c>
    </row>
    <row r="88" spans="1:43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30"/>
        <v>3.4582000000000002</v>
      </c>
      <c r="R88" s="21">
        <f t="shared" si="31"/>
        <v>3.5765000000000002</v>
      </c>
      <c r="S88" s="21">
        <f t="shared" si="32"/>
        <v>3.5173500000000004</v>
      </c>
      <c r="T88" s="21">
        <f t="shared" si="34"/>
        <v>1.07311125</v>
      </c>
      <c r="U88" s="21">
        <f t="shared" si="33"/>
        <v>7.4183115433261602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f t="shared" si="28"/>
        <v>105.83077707206124</v>
      </c>
      <c r="AP88" s="21">
        <f t="shared" si="25"/>
        <v>14.706940516061604</v>
      </c>
      <c r="AQ88" s="27">
        <f t="shared" si="26"/>
        <v>0.83115890379328972</v>
      </c>
    </row>
    <row r="89" spans="1:43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30"/>
        <v>3.5213249999999987</v>
      </c>
      <c r="R89" s="21">
        <f t="shared" si="31"/>
        <v>3.5706249999999988</v>
      </c>
      <c r="S89" s="21">
        <f t="shared" si="32"/>
        <v>3.5459749999999985</v>
      </c>
      <c r="T89" s="21">
        <f t="shared" si="34"/>
        <v>1.179061125</v>
      </c>
      <c r="U89" s="21">
        <f t="shared" si="33"/>
        <v>7.7759033608271571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f t="shared" si="28"/>
        <v>110.80127840328723</v>
      </c>
      <c r="AP89" s="21">
        <f t="shared" si="25"/>
        <v>20.516847927823001</v>
      </c>
      <c r="AQ89" s="27">
        <f t="shared" si="26"/>
        <v>1.0062387911444408</v>
      </c>
    </row>
    <row r="90" spans="1:43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30"/>
        <v>3.6571999999999991</v>
      </c>
      <c r="R90" s="21">
        <f t="shared" si="31"/>
        <v>3.7534999999999981</v>
      </c>
      <c r="S90" s="21">
        <f t="shared" si="32"/>
        <v>3.7053499999999984</v>
      </c>
      <c r="T90" s="21">
        <f t="shared" si="34"/>
        <v>1.2878309999999999</v>
      </c>
      <c r="U90" s="21">
        <f t="shared" si="33"/>
        <v>8.1266607770113914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f t="shared" si="28"/>
        <v>115.7737973711325</v>
      </c>
      <c r="AP90" s="21">
        <f t="shared" si="25"/>
        <v>28.719513400123347</v>
      </c>
      <c r="AQ90" s="27">
        <f t="shared" si="26"/>
        <v>1.2510675317553377</v>
      </c>
    </row>
    <row r="91" spans="1:43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30"/>
        <v>3.8860749999999986</v>
      </c>
      <c r="R91" s="21">
        <f t="shared" si="31"/>
        <v>4.1813749999999947</v>
      </c>
      <c r="S91" s="21">
        <f t="shared" si="32"/>
        <v>4.0337249999999969</v>
      </c>
      <c r="T91" s="21">
        <f t="shared" si="34"/>
        <v>1.403917125</v>
      </c>
      <c r="U91" s="21">
        <f t="shared" si="33"/>
        <v>8.485030936891155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f t="shared" si="28"/>
        <v>120.74813431681335</v>
      </c>
      <c r="AP91" s="21">
        <f t="shared" si="25"/>
        <v>39.960160918701426</v>
      </c>
      <c r="AQ91" s="27">
        <f t="shared" si="26"/>
        <v>1.5927033731367959</v>
      </c>
    </row>
    <row r="92" spans="1:43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30"/>
        <v>4.2281999999999993</v>
      </c>
      <c r="R92" s="21">
        <f t="shared" si="31"/>
        <v>4.9104999999999981</v>
      </c>
      <c r="S92" s="21">
        <f t="shared" si="32"/>
        <v>4.5693499999999982</v>
      </c>
      <c r="T92" s="21">
        <f t="shared" si="34"/>
        <v>1.5329632499999999</v>
      </c>
      <c r="U92" s="21">
        <f t="shared" si="33"/>
        <v>8.8664254353149552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8" x14ac:dyDescent="0.35">
      <c r="P93">
        <v>75</v>
      </c>
      <c r="Q93" s="21">
        <f t="shared" si="30"/>
        <v>4.7038250000000001</v>
      </c>
      <c r="R93" s="21">
        <f t="shared" si="31"/>
        <v>5.997124999999996</v>
      </c>
      <c r="S93" s="21">
        <f t="shared" si="32"/>
        <v>5.3504749999999976</v>
      </c>
      <c r="T93" s="21">
        <f t="shared" si="34"/>
        <v>1.6817606249999999</v>
      </c>
      <c r="U93" s="21">
        <f t="shared" si="33"/>
        <v>9.2867720234419782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25">
      <c r="P94">
        <v>80</v>
      </c>
      <c r="Q94" s="21">
        <f t="shared" si="30"/>
        <v>5.3332000000000015</v>
      </c>
      <c r="R94" s="21">
        <f t="shared" si="31"/>
        <v>7.4975000000000014</v>
      </c>
      <c r="S94" s="21">
        <f t="shared" si="32"/>
        <v>6.4153500000000019</v>
      </c>
      <c r="T94" s="21">
        <f t="shared" si="34"/>
        <v>1.8582479999999999</v>
      </c>
      <c r="U94" s="21">
        <f t="shared" si="33"/>
        <v>9.7619039756990649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25">
      <c r="P95">
        <v>85</v>
      </c>
      <c r="Q95" s="21">
        <f t="shared" si="30"/>
        <v>6.136574999999997</v>
      </c>
      <c r="R95" s="21">
        <f t="shared" si="31"/>
        <v>9.4678749999999994</v>
      </c>
      <c r="S95" s="21">
        <f t="shared" si="32"/>
        <v>7.8022249999999982</v>
      </c>
      <c r="T95" s="21">
        <f t="shared" si="34"/>
        <v>2.0715116249999999</v>
      </c>
      <c r="U95" s="21">
        <f t="shared" si="33"/>
        <v>10.306860112789703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25">
      <c r="P96">
        <v>90</v>
      </c>
      <c r="Q96" s="21">
        <f t="shared" si="30"/>
        <v>7.1341999999999999</v>
      </c>
      <c r="R96" s="21">
        <f t="shared" si="31"/>
        <v>11.964500000000001</v>
      </c>
      <c r="S96" s="21">
        <f t="shared" si="32"/>
        <v>9.5493500000000004</v>
      </c>
      <c r="T96" s="21">
        <f>$T$71*(P96-P95)*((S95+S96)/2)*0.001+T95</f>
        <v>2.3317852499999998</v>
      </c>
      <c r="U96" s="21">
        <f>SQRT((2*($T96))/(($M$71+$N$71)*0.001))</f>
        <v>10.93520602317262</v>
      </c>
      <c r="V96" s="21">
        <f>($M$71/2*0.001*($U96)^2)-$V$71</f>
        <v>1.8096660923076922</v>
      </c>
      <c r="W96" s="21">
        <f>SQRT((2*($V96)/($M$71*0.001)))</f>
        <v>10.635042584269739</v>
      </c>
      <c r="Z96" s="21"/>
      <c r="AA96" s="21"/>
      <c r="AB96" s="21"/>
      <c r="AD96" s="21"/>
      <c r="AE96" s="21"/>
    </row>
    <row r="97" spans="1:28" x14ac:dyDescent="0.25">
      <c r="P97">
        <v>95</v>
      </c>
      <c r="Q97" s="21">
        <f t="shared" si="30"/>
        <v>8.3463250000000002</v>
      </c>
      <c r="R97" s="21">
        <f t="shared" si="31"/>
        <v>15.043625000000002</v>
      </c>
      <c r="S97" s="21">
        <f t="shared" si="32"/>
        <v>11.694975000000001</v>
      </c>
      <c r="T97" s="21">
        <f>$T$71*(P97-P96)*((S96+S97)/2)*0.001+T96</f>
        <v>2.6504501249999999</v>
      </c>
      <c r="U97" s="21"/>
      <c r="V97" s="21"/>
      <c r="W97" s="21"/>
      <c r="X97" s="21"/>
      <c r="Y97" s="21"/>
      <c r="AA97" s="21"/>
      <c r="AB97" s="21"/>
    </row>
    <row r="98" spans="1:28" x14ac:dyDescent="0.25">
      <c r="P98">
        <v>100</v>
      </c>
      <c r="Q98" s="21">
        <f>0.000027*P98^3-0.003*P98^2+0.1042*P98+2.3732</f>
        <v>9.7932000000000006</v>
      </c>
      <c r="R98" s="21">
        <f t="shared" ref="R98" si="35">0.000075*P98^3-0.0086*P98^2+0.2812*P98+1.6415</f>
        <v>18.761500000000002</v>
      </c>
      <c r="S98" s="21">
        <f t="shared" si="32"/>
        <v>14.277350000000002</v>
      </c>
    </row>
    <row r="100" spans="1:28" x14ac:dyDescent="0.25">
      <c r="U100" t="s">
        <v>24</v>
      </c>
      <c r="V100">
        <f>$W$96*COS($S$71)*(($W$96*SIN($S$71)+SQRT(($W$96*SIN($S$71))^2+2*9.81*$P$71*0.001))/9.81)</f>
        <v>11.671293661396152</v>
      </c>
    </row>
    <row r="102" spans="1:28" ht="15.75" thickBot="1" x14ac:dyDescent="0.3"/>
    <row r="103" spans="1:28" ht="15.75" thickBot="1" x14ac:dyDescent="0.3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5.75" thickBot="1" x14ac:dyDescent="0.3">
      <c r="P104" s="14"/>
      <c r="Q104" s="15"/>
      <c r="R104" s="15"/>
      <c r="S104" s="10"/>
      <c r="T104" s="15"/>
      <c r="U104" s="11"/>
      <c r="V104" s="16"/>
    </row>
    <row r="105" spans="1:28" ht="15.75" thickBot="1" x14ac:dyDescent="0.3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25">
      <c r="A106" s="28" t="s">
        <v>76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10.861348195108405</v>
      </c>
      <c r="V106">
        <f>(COS(R106)*U106)*((SIN(R106)*U106+SQRT(SIN(R106)^2+2*9.81*P106*0.001))/9.81)</f>
        <v>7.2569830070036163</v>
      </c>
    </row>
    <row r="107" spans="1:28" x14ac:dyDescent="0.2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77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6">P107*$M$71*9.81*0.000001</f>
        <v>3.2961599999999994E-2</v>
      </c>
      <c r="U107" s="6">
        <f t="shared" ref="U107:U170" si="37">SQRT((2*($T$96-T107))/(($M$71+$N$71)*0.001))</f>
        <v>10.857642115472967</v>
      </c>
      <c r="V107">
        <f>(COS(R107)*U107)*(SIN(R107)*U107+SQRT(SIN(R107)^2+2*9.81*P107*0.001))/9.81</f>
        <v>7.27762024358569</v>
      </c>
    </row>
    <row r="108" spans="1:28" x14ac:dyDescent="0.2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8">Q108/180*PI()</f>
        <v>0.72987603319999295</v>
      </c>
      <c r="T108">
        <f t="shared" si="36"/>
        <v>3.4531200000000005E-2</v>
      </c>
      <c r="U108" s="6">
        <f t="shared" si="37"/>
        <v>10.85393477039548</v>
      </c>
      <c r="V108">
        <f>(COS(R108)*U108)*(SIN(R108)*U108+SQRT(SIN(R108)^2+2*9.81*P108*0.001))/9.81</f>
        <v>7.297780996238652</v>
      </c>
    </row>
    <row r="109" spans="1:28" x14ac:dyDescent="0.2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8"/>
        <v>0.72835616712494855</v>
      </c>
      <c r="T109">
        <f t="shared" si="36"/>
        <v>3.6100800000000002E-2</v>
      </c>
      <c r="U109" s="6">
        <f t="shared" si="37"/>
        <v>10.850226158578801</v>
      </c>
      <c r="V109">
        <f t="shared" ref="V109:V170" si="39">(COS(R109)*U109)*(SIN(R109)*U109+SQRT(SIN(R109)^2+2*9.81*P109*0.001))/9.81</f>
        <v>7.3174906167564444</v>
      </c>
    </row>
    <row r="110" spans="1:28" x14ac:dyDescent="0.2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8"/>
        <v>0.72686912151789163</v>
      </c>
      <c r="T110">
        <f t="shared" si="36"/>
        <v>3.76704E-2</v>
      </c>
      <c r="U110" s="6">
        <f t="shared" si="37"/>
        <v>10.846516278723568</v>
      </c>
      <c r="V110">
        <f t="shared" si="39"/>
        <v>7.3367722364380876</v>
      </c>
    </row>
    <row r="111" spans="1:28" x14ac:dyDescent="0.2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8"/>
        <v>0.72541272024949111</v>
      </c>
      <c r="T111">
        <f t="shared" si="36"/>
        <v>3.9239999999999997E-2</v>
      </c>
      <c r="U111" s="6">
        <f t="shared" si="37"/>
        <v>10.842805129528202</v>
      </c>
      <c r="V111">
        <f t="shared" si="39"/>
        <v>7.3556470272963539</v>
      </c>
    </row>
    <row r="112" spans="1:28" x14ac:dyDescent="0.2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8"/>
        <v>0.72398504503586458</v>
      </c>
      <c r="T112">
        <f t="shared" si="36"/>
        <v>4.0809599999999994E-2</v>
      </c>
      <c r="U112" s="6">
        <f t="shared" si="37"/>
        <v>10.839092709688886</v>
      </c>
      <c r="V112">
        <f t="shared" si="39"/>
        <v>7.3741344536492672</v>
      </c>
    </row>
    <row r="113" spans="1:22" x14ac:dyDescent="0.2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8"/>
        <v>0.72258432403162098</v>
      </c>
      <c r="T113">
        <f t="shared" si="36"/>
        <v>4.2379200000000006E-2</v>
      </c>
      <c r="U113" s="6">
        <f t="shared" si="37"/>
        <v>10.83537901789958</v>
      </c>
      <c r="V113">
        <f t="shared" si="39"/>
        <v>7.3922524279262571</v>
      </c>
    </row>
    <row r="114" spans="1:22" x14ac:dyDescent="0.2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8"/>
        <v>0.72120895122798068</v>
      </c>
      <c r="T114">
        <f t="shared" si="36"/>
        <v>4.3948800000000003E-2</v>
      </c>
      <c r="U114" s="6">
        <f t="shared" si="37"/>
        <v>10.831664052851997</v>
      </c>
      <c r="V114">
        <f>(COS(R114)*U114)*(SIN(R114)*U114+SQRT(SIN(R114)^2+2*9.81*P114*0.001))/9.81</f>
        <v>7.4100174929306988</v>
      </c>
    </row>
    <row r="115" spans="1:22" x14ac:dyDescent="0.2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8"/>
        <v>0.71985745837108495</v>
      </c>
      <c r="T115">
        <f t="shared" si="36"/>
        <v>4.5518400000000001E-2</v>
      </c>
      <c r="U115" s="6">
        <f t="shared" si="37"/>
        <v>10.82794781323561</v>
      </c>
      <c r="V115">
        <f t="shared" si="39"/>
        <v>7.4274449607650137</v>
      </c>
    </row>
    <row r="116" spans="1:22" x14ac:dyDescent="0.2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8"/>
        <v>0.71852850240436128</v>
      </c>
      <c r="T116">
        <f t="shared" si="36"/>
        <v>4.7087999999999998E-2</v>
      </c>
      <c r="U116" s="6">
        <f t="shared" si="37"/>
        <v>10.824230297737643</v>
      </c>
      <c r="V116">
        <f t="shared" si="39"/>
        <v>7.4445490387476774</v>
      </c>
    </row>
    <row r="117" spans="1:22" x14ac:dyDescent="0.2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8"/>
        <v>0.71722084809074993</v>
      </c>
      <c r="T117">
        <f t="shared" si="36"/>
        <v>4.8657600000000002E-2</v>
      </c>
      <c r="U117" s="6">
        <f t="shared" si="37"/>
        <v>10.82051150504306</v>
      </c>
      <c r="V117">
        <f t="shared" si="39"/>
        <v>7.4613429363527048</v>
      </c>
    </row>
    <row r="118" spans="1:22" x14ac:dyDescent="0.2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8"/>
        <v>0.71593335959189131</v>
      </c>
      <c r="T118">
        <f t="shared" si="36"/>
        <v>5.02272E-2</v>
      </c>
      <c r="U118" s="6">
        <f t="shared" si="37"/>
        <v>10.816791433834569</v>
      </c>
      <c r="V118">
        <f t="shared" si="39"/>
        <v>7.4778389621271018</v>
      </c>
    </row>
    <row r="119" spans="1:22" x14ac:dyDescent="0.2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8"/>
        <v>0.71466498835283931</v>
      </c>
      <c r="T119">
        <f t="shared" si="36"/>
        <v>5.1796800000000004E-2</v>
      </c>
      <c r="U119" s="6">
        <f t="shared" si="37"/>
        <v>10.813070082792612</v>
      </c>
      <c r="V119">
        <f t="shared" si="39"/>
        <v>7.4940486067174588</v>
      </c>
    </row>
    <row r="120" spans="1:22" x14ac:dyDescent="0.2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8"/>
        <v>0.71341476443689977</v>
      </c>
      <c r="T120">
        <f t="shared" si="36"/>
        <v>5.3366400000000001E-2</v>
      </c>
      <c r="U120" s="6">
        <f t="shared" si="37"/>
        <v>10.809347450595356</v>
      </c>
      <c r="V120">
        <f t="shared" si="39"/>
        <v>7.5099826171149724</v>
      </c>
    </row>
    <row r="121" spans="1:22" x14ac:dyDescent="0.2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8"/>
        <v>0.71218178865764159</v>
      </c>
      <c r="T121">
        <f t="shared" si="36"/>
        <v>5.4935999999999999E-2</v>
      </c>
      <c r="U121" s="6">
        <f t="shared" si="37"/>
        <v>10.805623535918693</v>
      </c>
      <c r="V121">
        <f t="shared" si="39"/>
        <v>7.5256510623225026</v>
      </c>
    </row>
    <row r="122" spans="1:22" x14ac:dyDescent="0.2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8"/>
        <v>0.71096522566934539</v>
      </c>
      <c r="T122">
        <f t="shared" si="36"/>
        <v>5.6505600000000003E-2</v>
      </c>
      <c r="U122" s="6">
        <f t="shared" si="37"/>
        <v>10.801898337436235</v>
      </c>
      <c r="V122">
        <f t="shared" si="39"/>
        <v>7.541063391738656</v>
      </c>
    </row>
    <row r="123" spans="1:22" x14ac:dyDescent="0.2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8"/>
        <v>0.70976429789284623</v>
      </c>
      <c r="T123">
        <f t="shared" si="36"/>
        <v>5.80752E-2</v>
      </c>
      <c r="U123" s="6">
        <f t="shared" si="37"/>
        <v>10.798171853819301</v>
      </c>
      <c r="V123">
        <f t="shared" si="39"/>
        <v>7.5562284872297392</v>
      </c>
    </row>
    <row r="124" spans="1:22" x14ac:dyDescent="0.2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8"/>
        <v>0.70857828015022117</v>
      </c>
      <c r="T124">
        <f t="shared" si="36"/>
        <v>5.9644799999999998E-2</v>
      </c>
      <c r="U124" s="6">
        <f t="shared" si="37"/>
        <v>10.794444083736924</v>
      </c>
      <c r="V124">
        <f t="shared" si="39"/>
        <v>7.5711547097000587</v>
      </c>
    </row>
    <row r="125" spans="1:22" x14ac:dyDescent="0.2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8"/>
        <v>0.70740649491530516</v>
      </c>
      <c r="T125">
        <f t="shared" si="36"/>
        <v>6.1214400000000002E-2</v>
      </c>
      <c r="U125" s="6">
        <f t="shared" si="37"/>
        <v>10.79071502585583</v>
      </c>
      <c r="V125">
        <f t="shared" si="39"/>
        <v>7.5858499408570905</v>
      </c>
    </row>
    <row r="126" spans="1:22" x14ac:dyDescent="0.2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8"/>
        <v>0.70624830809326333</v>
      </c>
      <c r="T126">
        <f t="shared" si="36"/>
        <v>6.2783999999999993E-2</v>
      </c>
      <c r="U126" s="6">
        <f t="shared" si="37"/>
        <v>10.786984678840442</v>
      </c>
      <c r="V126">
        <f t="shared" si="39"/>
        <v>7.6003216207620188</v>
      </c>
    </row>
    <row r="127" spans="1:22" x14ac:dyDescent="0.2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8"/>
        <v>0.70510312526409036</v>
      </c>
      <c r="T127">
        <f t="shared" si="36"/>
        <v>6.4353599999999997E-2</v>
      </c>
      <c r="U127" s="6">
        <f t="shared" si="37"/>
        <v>10.78325304135288</v>
      </c>
      <c r="V127">
        <f t="shared" si="39"/>
        <v>7.6145767816766217</v>
      </c>
    </row>
    <row r="128" spans="1:22" x14ac:dyDescent="0.2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8"/>
        <v>0.7039702286790146</v>
      </c>
      <c r="T128">
        <f t="shared" si="36"/>
        <v>6.5923199999999987E-2</v>
      </c>
      <c r="U128" s="6">
        <f t="shared" si="37"/>
        <v>10.779520112052941</v>
      </c>
      <c r="V128">
        <f t="shared" si="39"/>
        <v>7.6286219829812252</v>
      </c>
    </row>
    <row r="129" spans="1:22" x14ac:dyDescent="0.2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8"/>
        <v>0.70284916813562359</v>
      </c>
      <c r="T129">
        <f t="shared" si="36"/>
        <v>6.7492800000000006E-2</v>
      </c>
      <c r="U129" s="6">
        <f t="shared" si="37"/>
        <v>10.775785889598099</v>
      </c>
      <c r="V129">
        <f t="shared" si="39"/>
        <v>7.642463571112418</v>
      </c>
    </row>
    <row r="130" spans="1:22" x14ac:dyDescent="0.2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8"/>
        <v>0.70174033651989831</v>
      </c>
      <c r="T130">
        <f t="shared" si="36"/>
        <v>6.906240000000001E-2</v>
      </c>
      <c r="U130" s="6">
        <f t="shared" si="37"/>
        <v>10.772050372643511</v>
      </c>
      <c r="V130">
        <f t="shared" si="39"/>
        <v>7.6561080728122501</v>
      </c>
    </row>
    <row r="131" spans="1:22" x14ac:dyDescent="0.2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8"/>
        <v>0.70064186887730906</v>
      </c>
      <c r="T131">
        <f t="shared" si="36"/>
        <v>7.0632E-2</v>
      </c>
      <c r="U131" s="6">
        <f t="shared" si="37"/>
        <v>10.768313559841992</v>
      </c>
      <c r="V131">
        <f t="shared" si="39"/>
        <v>7.6695603127052676</v>
      </c>
    </row>
    <row r="132" spans="1:22" x14ac:dyDescent="0.2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8"/>
        <v>0.69955390507326687</v>
      </c>
      <c r="T132">
        <f t="shared" si="36"/>
        <v>7.2201600000000005E-2</v>
      </c>
      <c r="U132" s="6">
        <f t="shared" si="37"/>
        <v>10.76457544984402</v>
      </c>
      <c r="V132">
        <f t="shared" si="39"/>
        <v>7.6828260419485463</v>
      </c>
    </row>
    <row r="133" spans="1:22" x14ac:dyDescent="0.2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8"/>
        <v>0.69847604757934878</v>
      </c>
      <c r="T133">
        <f t="shared" si="36"/>
        <v>7.3771199999999995E-2</v>
      </c>
      <c r="U133" s="6">
        <f t="shared" si="37"/>
        <v>10.760836041297734</v>
      </c>
      <c r="V133">
        <f t="shared" si="39"/>
        <v>7.6959104090102963</v>
      </c>
    </row>
    <row r="134" spans="1:22" x14ac:dyDescent="0.25">
      <c r="P134" s="6">
        <v>240</v>
      </c>
      <c r="Q134" s="6">
        <v>39.958528921826833</v>
      </c>
      <c r="R134" s="6">
        <f t="shared" si="38"/>
        <v>0.69740789393925806</v>
      </c>
      <c r="T134">
        <f t="shared" si="36"/>
        <v>7.5340799999999999E-2</v>
      </c>
      <c r="U134" s="6">
        <f t="shared" si="37"/>
        <v>10.757095332848918</v>
      </c>
      <c r="V134">
        <f t="shared" si="39"/>
        <v>7.7088183008880113</v>
      </c>
    </row>
    <row r="135" spans="1:22" x14ac:dyDescent="0.25">
      <c r="P135" s="6">
        <v>245</v>
      </c>
      <c r="Q135" s="6">
        <v>39.897862223339139</v>
      </c>
      <c r="R135" s="6">
        <f t="shared" si="38"/>
        <v>0.69634906030433319</v>
      </c>
      <c r="T135">
        <f t="shared" si="36"/>
        <v>7.6910400000000004E-2</v>
      </c>
      <c r="U135" s="6">
        <f t="shared" si="37"/>
        <v>10.753353323141004</v>
      </c>
      <c r="V135">
        <f t="shared" si="39"/>
        <v>7.7215543744807462</v>
      </c>
    </row>
    <row r="136" spans="1:22" x14ac:dyDescent="0.25">
      <c r="P136" s="6">
        <v>250</v>
      </c>
      <c r="Q136" s="6">
        <v>39.837710039604033</v>
      </c>
      <c r="R136" s="6">
        <f t="shared" si="38"/>
        <v>0.69529920664589095</v>
      </c>
      <c r="T136">
        <f t="shared" si="36"/>
        <v>7.8479999999999994E-2</v>
      </c>
      <c r="U136" s="6">
        <f t="shared" si="37"/>
        <v>10.749610010815061</v>
      </c>
      <c r="V136">
        <f t="shared" si="39"/>
        <v>7.7341230890499961</v>
      </c>
    </row>
    <row r="137" spans="1:22" x14ac:dyDescent="0.25">
      <c r="P137" s="6">
        <v>255</v>
      </c>
      <c r="Q137" s="6">
        <v>39.778052940819954</v>
      </c>
      <c r="R137" s="6">
        <f t="shared" si="38"/>
        <v>0.69425799384992126</v>
      </c>
      <c r="T137">
        <f t="shared" si="36"/>
        <v>8.0049599999999999E-2</v>
      </c>
      <c r="U137" s="6">
        <f t="shared" si="37"/>
        <v>10.74586539450979</v>
      </c>
      <c r="V137">
        <f t="shared" si="39"/>
        <v>7.746528692441875</v>
      </c>
    </row>
    <row r="138" spans="1:22" x14ac:dyDescent="0.25">
      <c r="P138" s="6">
        <v>260</v>
      </c>
      <c r="Q138" s="6">
        <v>39.718872162346138</v>
      </c>
      <c r="R138" s="6">
        <f t="shared" si="38"/>
        <v>0.6932250944116598</v>
      </c>
      <c r="T138">
        <f t="shared" si="36"/>
        <v>8.1619199999999989E-2</v>
      </c>
      <c r="U138" s="6">
        <f t="shared" si="37"/>
        <v>10.742119472861525</v>
      </c>
      <c r="V138">
        <f t="shared" si="39"/>
        <v>7.7587752409151731</v>
      </c>
    </row>
    <row r="139" spans="1:22" x14ac:dyDescent="0.25">
      <c r="P139" s="6">
        <v>265</v>
      </c>
      <c r="Q139" s="6">
        <v>39.66015046371863</v>
      </c>
      <c r="R139" s="6">
        <f t="shared" si="38"/>
        <v>0.69220020742824595</v>
      </c>
      <c r="T139">
        <f t="shared" si="36"/>
        <v>8.3188799999999993E-2</v>
      </c>
      <c r="U139" s="6">
        <f t="shared" si="37"/>
        <v>10.738372244504212</v>
      </c>
      <c r="V139">
        <f t="shared" si="39"/>
        <v>7.7708666215785938</v>
      </c>
    </row>
    <row r="140" spans="1:22" x14ac:dyDescent="0.25">
      <c r="P140" s="6">
        <v>270</v>
      </c>
      <c r="Q140" s="6">
        <v>39.601871074138373</v>
      </c>
      <c r="R140" s="6">
        <f t="shared" si="38"/>
        <v>0.69118304019401799</v>
      </c>
      <c r="T140">
        <f t="shared" si="36"/>
        <v>8.4758400000000012E-2</v>
      </c>
      <c r="U140" s="6">
        <f t="shared" si="37"/>
        <v>10.734623708069424</v>
      </c>
      <c r="V140">
        <f t="shared" si="39"/>
        <v>7.7828065511050699</v>
      </c>
    </row>
    <row r="141" spans="1:22" x14ac:dyDescent="0.25">
      <c r="P141" s="6">
        <v>275</v>
      </c>
      <c r="Q141" s="6">
        <v>39.544018501085837</v>
      </c>
      <c r="R141" s="6">
        <f t="shared" si="38"/>
        <v>0.6901733223135007</v>
      </c>
      <c r="T141">
        <f t="shared" si="36"/>
        <v>8.6328000000000002E-2</v>
      </c>
      <c r="U141" s="6">
        <f t="shared" si="37"/>
        <v>10.730873862186334</v>
      </c>
      <c r="V141">
        <f t="shared" si="39"/>
        <v>7.7945985959698882</v>
      </c>
    </row>
    <row r="142" spans="1:22" x14ac:dyDescent="0.25">
      <c r="P142" s="6">
        <v>280</v>
      </c>
      <c r="Q142" s="6">
        <v>39.48657720663077</v>
      </c>
      <c r="R142" s="6">
        <f t="shared" si="38"/>
        <v>0.68917078259865228</v>
      </c>
      <c r="T142">
        <f t="shared" si="36"/>
        <v>8.7897600000000006E-2</v>
      </c>
      <c r="U142" s="6">
        <f t="shared" si="37"/>
        <v>10.727122705481724</v>
      </c>
      <c r="V142">
        <f t="shared" si="39"/>
        <v>7.8062461657111015</v>
      </c>
    </row>
    <row r="143" spans="1:22" x14ac:dyDescent="0.25">
      <c r="P143" s="6">
        <v>285</v>
      </c>
      <c r="Q143" s="6">
        <v>39.429532836908479</v>
      </c>
      <c r="R143" s="6">
        <f t="shared" si="38"/>
        <v>0.68817517052727328</v>
      </c>
      <c r="T143">
        <f t="shared" si="36"/>
        <v>8.9467200000000011E-2</v>
      </c>
      <c r="U143" s="6">
        <f t="shared" si="37"/>
        <v>10.723370236579973</v>
      </c>
      <c r="V143">
        <f t="shared" si="39"/>
        <v>7.8177525370248793</v>
      </c>
    </row>
    <row r="144" spans="1:22" x14ac:dyDescent="0.25">
      <c r="P144" s="6">
        <v>290</v>
      </c>
      <c r="Q144" s="6">
        <v>39.372871477336616</v>
      </c>
      <c r="R144" s="6">
        <f t="shared" si="38"/>
        <v>0.68718624324408784</v>
      </c>
      <c r="T144">
        <f t="shared" si="36"/>
        <v>9.1036800000000001E-2</v>
      </c>
      <c r="U144" s="6">
        <f t="shared" si="37"/>
        <v>10.719616454103054</v>
      </c>
      <c r="V144">
        <f t="shared" si="39"/>
        <v>7.8291208527876766</v>
      </c>
    </row>
    <row r="145" spans="15:24" x14ac:dyDescent="0.25">
      <c r="P145" s="6">
        <v>295</v>
      </c>
      <c r="Q145" s="6">
        <v>39.316580079298681</v>
      </c>
      <c r="R145" s="6">
        <f t="shared" si="38"/>
        <v>0.68620377300777524</v>
      </c>
      <c r="T145">
        <f t="shared" si="36"/>
        <v>9.2606400000000005E-2</v>
      </c>
      <c r="U145" s="6">
        <f t="shared" si="37"/>
        <v>10.715861356670521</v>
      </c>
      <c r="V145">
        <f t="shared" si="39"/>
        <v>7.8403541352111992</v>
      </c>
    </row>
    <row r="146" spans="15:24" x14ac:dyDescent="0.25">
      <c r="P146" s="6">
        <v>300</v>
      </c>
      <c r="Q146" s="6">
        <v>39.260645671752819</v>
      </c>
      <c r="R146" s="6">
        <f t="shared" si="38"/>
        <v>0.68522753343094756</v>
      </c>
      <c r="T146">
        <f t="shared" si="36"/>
        <v>9.4175999999999996E-2</v>
      </c>
      <c r="U146" s="6">
        <f t="shared" si="37"/>
        <v>10.712104942899519</v>
      </c>
      <c r="V146">
        <f t="shared" si="39"/>
        <v>7.8514552827573434</v>
      </c>
    </row>
    <row r="147" spans="15:24" x14ac:dyDescent="0.25">
      <c r="P147" s="6">
        <v>305</v>
      </c>
      <c r="Q147" s="6">
        <v>39.205056309168953</v>
      </c>
      <c r="R147" s="6">
        <f t="shared" si="38"/>
        <v>0.68425731602477413</v>
      </c>
      <c r="T147">
        <f t="shared" si="36"/>
        <v>9.57456E-2</v>
      </c>
      <c r="U147" s="6">
        <f t="shared" si="37"/>
        <v>10.708347211404755</v>
      </c>
      <c r="V147">
        <f t="shared" si="39"/>
        <v>7.8624270891777845</v>
      </c>
    </row>
    <row r="148" spans="15:24" x14ac:dyDescent="0.25">
      <c r="P148" s="6">
        <v>310</v>
      </c>
      <c r="Q148" s="6">
        <v>39.149800153958267</v>
      </c>
      <c r="R148" s="6">
        <f t="shared" si="38"/>
        <v>0.68329291418435478</v>
      </c>
      <c r="T148">
        <f t="shared" si="36"/>
        <v>9.7315200000000004E-2</v>
      </c>
      <c r="U148" s="6">
        <f t="shared" si="37"/>
        <v>10.704588160798512</v>
      </c>
      <c r="V148">
        <f t="shared" si="39"/>
        <v>7.8732722376701139</v>
      </c>
    </row>
    <row r="149" spans="15:24" x14ac:dyDescent="0.25">
      <c r="P149" s="6">
        <v>315</v>
      </c>
      <c r="Q149" s="6">
        <v>39.09486602820963</v>
      </c>
      <c r="R149" s="6">
        <f t="shared" si="38"/>
        <v>0.68233413281833633</v>
      </c>
      <c r="T149">
        <f t="shared" si="36"/>
        <v>9.8884799999999995E-2</v>
      </c>
      <c r="U149" s="6">
        <f t="shared" si="37"/>
        <v>10.700827789690637</v>
      </c>
      <c r="V149">
        <f t="shared" si="39"/>
        <v>7.8839933139764176</v>
      </c>
    </row>
    <row r="150" spans="15:24" x14ac:dyDescent="0.25">
      <c r="P150" s="6">
        <v>320</v>
      </c>
      <c r="Q150" s="6">
        <v>39.377690812502586</v>
      </c>
      <c r="R150" s="6">
        <f t="shared" si="38"/>
        <v>0.68727035651049118</v>
      </c>
      <c r="T150">
        <f t="shared" si="36"/>
        <v>0.1004544</v>
      </c>
      <c r="U150" s="6">
        <f t="shared" si="37"/>
        <v>10.697066096688525</v>
      </c>
      <c r="V150">
        <f t="shared" si="39"/>
        <v>7.8988373633117615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8"/>
        <v>0.68043268612994623</v>
      </c>
      <c r="T151">
        <f t="shared" si="36"/>
        <v>0.10202399999999999</v>
      </c>
      <c r="U151" s="6">
        <f t="shared" si="37"/>
        <v>10.693303080397131</v>
      </c>
      <c r="V151">
        <f t="shared" si="39"/>
        <v>7.90507312075413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8"/>
        <v>0.6794896596137836</v>
      </c>
      <c r="S152" s="8"/>
      <c r="T152" s="8">
        <f t="shared" si="36"/>
        <v>0.10359360000000001</v>
      </c>
      <c r="U152" s="6">
        <f t="shared" si="37"/>
        <v>10.689538739418948</v>
      </c>
      <c r="V152" s="8">
        <f t="shared" si="39"/>
        <v>7.9154365604679473</v>
      </c>
      <c r="W152" s="9"/>
      <c r="X152" t="s">
        <v>40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8"/>
        <v>0.67855155500822006</v>
      </c>
      <c r="T153">
        <f t="shared" si="36"/>
        <v>0.10516320000000001</v>
      </c>
      <c r="U153" s="6">
        <f t="shared" si="37"/>
        <v>10.685773072354014</v>
      </c>
      <c r="V153">
        <f t="shared" si="39"/>
        <v>7.9256853750594178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8"/>
        <v>0.68428073843441362</v>
      </c>
      <c r="T154">
        <f t="shared" si="36"/>
        <v>0.1067328</v>
      </c>
      <c r="U154" s="6">
        <f t="shared" si="37"/>
        <v>10.682006077799892</v>
      </c>
      <c r="V154">
        <f t="shared" si="39"/>
        <v>7.9407886521367477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8"/>
        <v>0.68355063366352597</v>
      </c>
      <c r="T155">
        <f t="shared" si="36"/>
        <v>0.10830240000000001</v>
      </c>
      <c r="U155" s="6">
        <f t="shared" si="37"/>
        <v>10.678237754351676</v>
      </c>
      <c r="V155">
        <f t="shared" si="39"/>
        <v>7.9510046486431998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8"/>
        <v>0.68282708190946328</v>
      </c>
      <c r="T156">
        <f t="shared" si="36"/>
        <v>0.109872</v>
      </c>
      <c r="U156" s="6">
        <f t="shared" si="37"/>
        <v>10.674468100601979</v>
      </c>
      <c r="V156">
        <f t="shared" si="39"/>
        <v>7.9611160588168302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8"/>
        <v>0.68211023195537945</v>
      </c>
      <c r="T157">
        <f t="shared" si="36"/>
        <v>0.1114416</v>
      </c>
      <c r="U157" s="6">
        <f t="shared" si="37"/>
        <v>10.670697115140927</v>
      </c>
      <c r="V157">
        <f t="shared" si="39"/>
        <v>7.9711250499318584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8"/>
        <v>0.68139963958787475</v>
      </c>
      <c r="T158">
        <f t="shared" si="36"/>
        <v>0.11301120000000001</v>
      </c>
      <c r="U158" s="6">
        <f t="shared" si="37"/>
        <v>10.666924796556158</v>
      </c>
      <c r="V158">
        <f t="shared" si="39"/>
        <v>7.9810333252053676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8"/>
        <v>0.68069526935862046</v>
      </c>
      <c r="T159">
        <f t="shared" si="36"/>
        <v>0.1145808</v>
      </c>
      <c r="U159" s="6">
        <f t="shared" si="37"/>
        <v>10.663151143432803</v>
      </c>
      <c r="V159">
        <f t="shared" si="39"/>
        <v>7.9908427968202105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8"/>
        <v>0.67999698441242451</v>
      </c>
      <c r="T160">
        <f t="shared" si="36"/>
        <v>0.1161504</v>
      </c>
      <c r="U160" s="6">
        <f t="shared" si="37"/>
        <v>10.659376154353499</v>
      </c>
      <c r="V160">
        <f t="shared" si="39"/>
        <v>8.0005552475513486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8"/>
        <v>0.67930465306726673</v>
      </c>
      <c r="T161">
        <f t="shared" si="36"/>
        <v>0.11771999999999999</v>
      </c>
      <c r="U161" s="6">
        <f t="shared" si="37"/>
        <v>10.655599827898365</v>
      </c>
      <c r="V161">
        <f t="shared" si="39"/>
        <v>8.0101724047639919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8"/>
        <v>0.67861815838962392</v>
      </c>
      <c r="T162">
        <f t="shared" si="36"/>
        <v>0.1192896</v>
      </c>
      <c r="U162" s="6">
        <f t="shared" si="37"/>
        <v>10.651822162645008</v>
      </c>
      <c r="V162">
        <f t="shared" si="39"/>
        <v>8.0196959495872555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8"/>
        <v>0.67793737140207588</v>
      </c>
      <c r="T163">
        <f t="shared" si="36"/>
        <v>0.1208592</v>
      </c>
      <c r="U163" s="6">
        <f t="shared" si="37"/>
        <v>10.648043157168507</v>
      </c>
      <c r="V163">
        <f t="shared" si="39"/>
        <v>8.0291275009565624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8"/>
        <v>0.67726218372984481</v>
      </c>
      <c r="T164">
        <f t="shared" si="36"/>
        <v>0.1224288</v>
      </c>
      <c r="U164" s="6">
        <f t="shared" si="37"/>
        <v>10.644262810041415</v>
      </c>
      <c r="V164">
        <f t="shared" si="39"/>
        <v>8.0384686403489933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8"/>
        <v>0.67659248059228527</v>
      </c>
      <c r="T165">
        <f t="shared" si="36"/>
        <v>0.12399840000000001</v>
      </c>
      <c r="U165" s="6">
        <f t="shared" si="37"/>
        <v>10.640481119833748</v>
      </c>
      <c r="V165">
        <f t="shared" si="39"/>
        <v>8.0477208953467461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8"/>
        <v>0.67592815043108834</v>
      </c>
      <c r="T166">
        <f t="shared" si="36"/>
        <v>0.12556799999999999</v>
      </c>
      <c r="U166" s="6">
        <f t="shared" si="37"/>
        <v>10.636698085112981</v>
      </c>
      <c r="V166">
        <f t="shared" si="39"/>
        <v>8.0568857482851843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8"/>
        <v>0.67526908697557564</v>
      </c>
      <c r="T167">
        <f t="shared" si="36"/>
        <v>0.12713759999999999</v>
      </c>
      <c r="U167" s="6">
        <f t="shared" si="37"/>
        <v>10.632913704444038</v>
      </c>
      <c r="V167">
        <f t="shared" si="39"/>
        <v>8.065964639647996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8"/>
        <v>0.67461518967549727</v>
      </c>
      <c r="T168">
        <f t="shared" si="36"/>
        <v>0.12870719999999999</v>
      </c>
      <c r="U168" s="6">
        <f t="shared" si="37"/>
        <v>10.629127976389292</v>
      </c>
      <c r="V168">
        <f t="shared" si="39"/>
        <v>8.074958970245623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8"/>
        <v>0.67396636023285905</v>
      </c>
      <c r="T169">
        <f t="shared" si="36"/>
        <v>0.1302768</v>
      </c>
      <c r="U169" s="6">
        <f t="shared" si="37"/>
        <v>10.625340899508553</v>
      </c>
      <c r="V169">
        <f t="shared" si="39"/>
        <v>8.0838701005359592</v>
      </c>
    </row>
    <row r="170" spans="16:22" ht="15.75" thickBot="1" x14ac:dyDescent="0.3">
      <c r="P170" s="6">
        <v>420</v>
      </c>
      <c r="Q170" s="6">
        <v>79</v>
      </c>
      <c r="R170" s="5">
        <f t="shared" si="38"/>
        <v>1.3788101090755203</v>
      </c>
      <c r="T170">
        <f t="shared" si="36"/>
        <v>0.13184639999999997</v>
      </c>
      <c r="U170" s="6">
        <f t="shared" si="37"/>
        <v>10.621552472359062</v>
      </c>
      <c r="V170">
        <f t="shared" si="39"/>
        <v>2.7808000478289245</v>
      </c>
    </row>
    <row r="171" spans="16:22" ht="15.75" thickBot="1" x14ac:dyDescent="0.3">
      <c r="P171" s="6">
        <v>425</v>
      </c>
      <c r="Q171" s="6">
        <v>80</v>
      </c>
      <c r="R171" s="5">
        <f t="shared" si="38"/>
        <v>1.3962634015954636</v>
      </c>
      <c r="T171">
        <f t="shared" ref="T171:T186" si="40">P171*$M$71*9.81*0.000001</f>
        <v>0.13341600000000001</v>
      </c>
      <c r="U171" s="6">
        <f t="shared" ref="U171:U186" si="41">SQRT((2*($T$96-T171))/(($M$71+$N$71)*0.001))</f>
        <v>10.617762693495491</v>
      </c>
      <c r="V171">
        <f t="shared" ref="V171:V186" si="42">(COS(R171)*U171)*(SIN(R171)*U171+SQRT(SIN(R171)^2+2*9.81*P171*0.001))/9.81</f>
        <v>2.5386710194479667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3">Q172/180*PI()</f>
        <v>1.4137166941154069</v>
      </c>
      <c r="T172">
        <f t="shared" si="40"/>
        <v>0.13498560000000001</v>
      </c>
      <c r="U172" s="6">
        <f t="shared" si="41"/>
        <v>10.613971561469924</v>
      </c>
      <c r="V172">
        <f t="shared" si="42"/>
        <v>2.2936101121691848</v>
      </c>
    </row>
    <row r="173" spans="16:22" ht="15.75" thickBot="1" x14ac:dyDescent="0.3">
      <c r="P173" s="6">
        <v>435</v>
      </c>
      <c r="Q173" s="6">
        <v>82</v>
      </c>
      <c r="R173" s="5">
        <f t="shared" si="43"/>
        <v>1.4311699866353502</v>
      </c>
      <c r="T173">
        <f t="shared" si="40"/>
        <v>0.13655520000000002</v>
      </c>
      <c r="U173" s="6">
        <f t="shared" si="41"/>
        <v>10.610179074831866</v>
      </c>
      <c r="V173">
        <f t="shared" si="42"/>
        <v>2.0458795420115909</v>
      </c>
    </row>
    <row r="174" spans="16:22" ht="15.75" thickBot="1" x14ac:dyDescent="0.3">
      <c r="P174" s="6">
        <v>440</v>
      </c>
      <c r="Q174" s="6">
        <v>83</v>
      </c>
      <c r="R174" s="5">
        <f t="shared" si="43"/>
        <v>1.4486232791552935</v>
      </c>
      <c r="T174">
        <f t="shared" si="40"/>
        <v>0.13812480000000002</v>
      </c>
      <c r="U174" s="6">
        <f t="shared" si="41"/>
        <v>10.606385232128224</v>
      </c>
      <c r="V174">
        <f t="shared" si="42"/>
        <v>1.7957438043355389</v>
      </c>
    </row>
    <row r="175" spans="16:22" ht="15.75" thickBot="1" x14ac:dyDescent="0.3">
      <c r="P175" s="6">
        <v>445</v>
      </c>
      <c r="Q175" s="6">
        <v>84</v>
      </c>
      <c r="R175" s="5">
        <f t="shared" si="43"/>
        <v>1.4660765716752369</v>
      </c>
      <c r="T175">
        <f t="shared" si="40"/>
        <v>0.1396944</v>
      </c>
      <c r="U175" s="6">
        <f t="shared" si="41"/>
        <v>10.602590031903308</v>
      </c>
      <c r="V175">
        <f t="shared" si="42"/>
        <v>1.5434693610128019</v>
      </c>
    </row>
    <row r="176" spans="16:22" ht="15.75" thickBot="1" x14ac:dyDescent="0.3">
      <c r="P176" s="6">
        <v>450</v>
      </c>
      <c r="Q176" s="6">
        <v>85</v>
      </c>
      <c r="R176" s="5">
        <f t="shared" si="43"/>
        <v>1.48352986419518</v>
      </c>
      <c r="T176">
        <f t="shared" si="40"/>
        <v>0.141264</v>
      </c>
      <c r="U176" s="6">
        <f t="shared" si="41"/>
        <v>10.598793472698818</v>
      </c>
      <c r="V176">
        <f t="shared" si="42"/>
        <v>1.2893243258065727</v>
      </c>
    </row>
    <row r="177" spans="16:22" ht="15.75" thickBot="1" x14ac:dyDescent="0.3">
      <c r="P177" s="6">
        <v>455</v>
      </c>
      <c r="Q177" s="6">
        <v>86</v>
      </c>
      <c r="R177" s="5">
        <f t="shared" si="43"/>
        <v>1.5009831567151235</v>
      </c>
      <c r="T177">
        <f t="shared" si="40"/>
        <v>0.14283360000000001</v>
      </c>
      <c r="U177" s="6">
        <f t="shared" si="41"/>
        <v>10.594995553053845</v>
      </c>
      <c r="V177">
        <f t="shared" si="42"/>
        <v>1.0335781483623696</v>
      </c>
    </row>
    <row r="178" spans="16:22" ht="15.75" thickBot="1" x14ac:dyDescent="0.3">
      <c r="P178" s="6">
        <v>460</v>
      </c>
      <c r="Q178" s="6">
        <v>87</v>
      </c>
      <c r="R178" s="5">
        <f t="shared" si="43"/>
        <v>1.5184364492350666</v>
      </c>
      <c r="T178">
        <f t="shared" si="40"/>
        <v>0.14440320000000001</v>
      </c>
      <c r="U178" s="6">
        <f t="shared" si="41"/>
        <v>10.59119627150486</v>
      </c>
      <c r="V178">
        <f t="shared" si="42"/>
        <v>0.77650129721152006</v>
      </c>
    </row>
    <row r="179" spans="16:22" ht="15.75" thickBot="1" x14ac:dyDescent="0.3">
      <c r="P179" s="6">
        <v>465</v>
      </c>
      <c r="Q179" s="5">
        <v>88</v>
      </c>
      <c r="R179" s="5">
        <f t="shared" si="43"/>
        <v>1.5358897417550099</v>
      </c>
      <c r="T179">
        <f t="shared" si="40"/>
        <v>0.14597280000000001</v>
      </c>
      <c r="U179" s="6">
        <f t="shared" si="41"/>
        <v>10.587395626585707</v>
      </c>
      <c r="V179">
        <f t="shared" si="42"/>
        <v>0.51836494218880369</v>
      </c>
    </row>
    <row r="180" spans="16:22" ht="15.75" thickBot="1" x14ac:dyDescent="0.3">
      <c r="P180" s="6">
        <v>470</v>
      </c>
      <c r="Q180" s="6">
        <v>89</v>
      </c>
      <c r="R180" s="5">
        <f t="shared" si="43"/>
        <v>1.5533430342749532</v>
      </c>
      <c r="T180">
        <f t="shared" si="40"/>
        <v>0.14754239999999999</v>
      </c>
      <c r="U180" s="6">
        <f t="shared" si="41"/>
        <v>10.583593616827596</v>
      </c>
      <c r="V180">
        <f t="shared" si="42"/>
        <v>0.25944063666575584</v>
      </c>
    </row>
    <row r="181" spans="16:22" ht="15.75" thickBot="1" x14ac:dyDescent="0.3">
      <c r="P181" s="6">
        <v>475</v>
      </c>
      <c r="Q181" s="6">
        <v>90</v>
      </c>
      <c r="R181" s="5">
        <f t="shared" si="43"/>
        <v>1.5707963267948966</v>
      </c>
      <c r="T181">
        <f t="shared" si="40"/>
        <v>0.14911199999999999</v>
      </c>
      <c r="U181" s="6">
        <f t="shared" si="41"/>
        <v>10.579790240759101</v>
      </c>
      <c r="V181">
        <f t="shared" si="42"/>
        <v>9.1117111211203759E-16</v>
      </c>
    </row>
    <row r="182" spans="16:22" ht="15.75" thickBot="1" x14ac:dyDescent="0.3">
      <c r="P182" s="6">
        <v>480</v>
      </c>
      <c r="Q182" s="6">
        <v>91</v>
      </c>
      <c r="R182" s="5">
        <f t="shared" si="43"/>
        <v>1.5882496193148399</v>
      </c>
      <c r="T182">
        <f t="shared" si="40"/>
        <v>0.1506816</v>
      </c>
      <c r="U182" s="6">
        <f t="shared" si="41"/>
        <v>10.575985496906149</v>
      </c>
      <c r="V182">
        <f t="shared" si="42"/>
        <v>-0.25968559940015978</v>
      </c>
    </row>
    <row r="183" spans="16:22" ht="15.75" thickBot="1" x14ac:dyDescent="0.3">
      <c r="P183" s="6">
        <v>485</v>
      </c>
      <c r="Q183" s="6">
        <v>92</v>
      </c>
      <c r="R183" s="5">
        <f t="shared" si="43"/>
        <v>1.605702911834783</v>
      </c>
      <c r="T183">
        <f t="shared" si="40"/>
        <v>0.1522512</v>
      </c>
      <c r="U183" s="6">
        <f t="shared" si="41"/>
        <v>10.572179383792015</v>
      </c>
      <c r="V183">
        <f t="shared" si="42"/>
        <v>-0.51934535999857312</v>
      </c>
    </row>
    <row r="184" spans="16:22" ht="15.75" thickBot="1" x14ac:dyDescent="0.3">
      <c r="P184" s="6">
        <v>490</v>
      </c>
      <c r="Q184" s="6">
        <v>93</v>
      </c>
      <c r="R184" s="5">
        <f t="shared" si="43"/>
        <v>1.6231562043547265</v>
      </c>
      <c r="T184">
        <f t="shared" si="40"/>
        <v>0.15382080000000001</v>
      </c>
      <c r="U184" s="6">
        <f t="shared" si="41"/>
        <v>10.568371899937313</v>
      </c>
      <c r="V184">
        <f t="shared" si="42"/>
        <v>-0.77870936164645133</v>
      </c>
    </row>
    <row r="185" spans="16:22" ht="15.75" thickBot="1" x14ac:dyDescent="0.3">
      <c r="P185" s="6">
        <v>495</v>
      </c>
      <c r="Q185" s="6">
        <v>94</v>
      </c>
      <c r="R185" s="5">
        <f t="shared" si="43"/>
        <v>1.6406094968746698</v>
      </c>
      <c r="T185">
        <f t="shared" si="40"/>
        <v>0.15539039999999998</v>
      </c>
      <c r="U185" s="6">
        <f t="shared" si="41"/>
        <v>10.564563043859993</v>
      </c>
      <c r="V185">
        <f t="shared" si="42"/>
        <v>-1.0375088782976503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3"/>
        <v>0.64951687336147113</v>
      </c>
      <c r="T186">
        <f t="shared" si="40"/>
        <v>0.15695999999999999</v>
      </c>
      <c r="U186" s="6">
        <f t="shared" si="41"/>
        <v>10.560752814075329</v>
      </c>
      <c r="V186">
        <f t="shared" si="42"/>
        <v>8.2106710969541101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44</v>
      </c>
    </row>
    <row r="2" spans="1:1" x14ac:dyDescent="0.25">
      <c r="A2" t="s">
        <v>42</v>
      </c>
    </row>
    <row r="3" spans="1:1" x14ac:dyDescent="0.25">
      <c r="A3">
        <v>2</v>
      </c>
    </row>
    <row r="4" spans="1:1" x14ac:dyDescent="0.25">
      <c r="A4" t="s">
        <v>43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2023-01-22T20:30:24Z</dcterms:modified>
</cp:coreProperties>
</file>