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1710_student_pwr_edu_pl/Documents/000PWR SEM 4/laby aisd/AiSD/L2/measurements/"/>
    </mc:Choice>
  </mc:AlternateContent>
  <xr:revisionPtr revIDLastSave="37" documentId="8_{04DB1D78-4E98-4EC5-A9E8-7C82D1C0C81C}" xr6:coauthVersionLast="47" xr6:coauthVersionMax="47" xr10:uidLastSave="{4D305340-D6D9-49CE-B641-5F3794B188FA}"/>
  <bookViews>
    <workbookView xWindow="28680" yWindow="-120" windowWidth="29040" windowHeight="15990" tabRatio="746" xr2:uid="{C0DDF5A4-2B5D-41D6-A5A5-87E6897D9B4D}"/>
  </bookViews>
  <sheets>
    <sheet name="ALL" sheetId="9" r:id="rId1"/>
    <sheet name="DualPivotQuickSort100" sheetId="13" r:id="rId2"/>
    <sheet name="QuickSort100" sheetId="12" r:id="rId3"/>
    <sheet name="InsertionSort100" sheetId="7" r:id="rId4"/>
    <sheet name="MixAlgorithm100" sheetId="19" r:id="rId5"/>
    <sheet name="MergeSort100" sheetId="16" r:id="rId6"/>
    <sheet name="MIX VS MERGE &amp; INS" sheetId="21" r:id="rId7"/>
  </sheets>
  <definedNames>
    <definedName name="DaneZewnętrzne_4" localSheetId="0" hidden="1">ALL!$G$2:$I$12</definedName>
    <definedName name="DaneZewnętrzne_4" localSheetId="3" hidden="1">InsertionSort100!$A$1:$C$11</definedName>
    <definedName name="DaneZewnętrzne_4" localSheetId="5" hidden="1">MergeSort100!$A$1:$C$11</definedName>
    <definedName name="DaneZewnętrzne_4" localSheetId="6" hidden="1">'MIX VS MERGE &amp; INS'!$A$2:$C$12</definedName>
    <definedName name="DaneZewnętrzne_4" localSheetId="4" hidden="1">MixAlgorithm100!$A$1:$C$11</definedName>
    <definedName name="DaneZewnętrzne_5" localSheetId="0" hidden="1">ALL!$A$2:$C$12</definedName>
    <definedName name="DaneZewnętrzne_5" localSheetId="6" hidden="1">'MIX VS MERGE &amp; INS'!$G$2:$I$12</definedName>
    <definedName name="DaneZewnętrzne_6" localSheetId="0" hidden="1">ALL!$M$2:$O$12</definedName>
    <definedName name="DaneZewnętrzne_6" localSheetId="1" hidden="1">DualPivotQuickSort100!$A$1:$C$11</definedName>
    <definedName name="DaneZewnętrzne_6" localSheetId="6" hidden="1">'MIX VS MERGE &amp; INS'!$M$2:$O$12</definedName>
    <definedName name="DaneZewnętrzne_6" localSheetId="2" hidden="1">QuickSort100!$A$1:$C$11</definedName>
    <definedName name="DaneZewnętrzne_7" localSheetId="0" hidden="1">ALL!$S$2:$U$12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1" l="1"/>
  <c r="P12" i="2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K3" i="21"/>
  <c r="J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19"/>
  <c r="E3" i="19"/>
  <c r="E4" i="19"/>
  <c r="E5" i="19"/>
  <c r="E6" i="19"/>
  <c r="E7" i="19"/>
  <c r="E8" i="19"/>
  <c r="E9" i="19"/>
  <c r="E10" i="19"/>
  <c r="E11" i="19"/>
  <c r="D2" i="19"/>
  <c r="D3" i="19"/>
  <c r="D4" i="19"/>
  <c r="D5" i="19"/>
  <c r="D6" i="19"/>
  <c r="D7" i="19"/>
  <c r="D8" i="19"/>
  <c r="D9" i="19"/>
  <c r="D10" i="19"/>
  <c r="D11" i="19"/>
  <c r="E2" i="16"/>
  <c r="E3" i="16"/>
  <c r="E4" i="16"/>
  <c r="E5" i="16"/>
  <c r="E6" i="16"/>
  <c r="E7" i="16"/>
  <c r="E8" i="16"/>
  <c r="E9" i="16"/>
  <c r="E10" i="16"/>
  <c r="E11" i="16"/>
  <c r="D2" i="16"/>
  <c r="D3" i="16"/>
  <c r="D4" i="16"/>
  <c r="D5" i="16"/>
  <c r="D6" i="16"/>
  <c r="D7" i="16"/>
  <c r="D8" i="16"/>
  <c r="D9" i="16"/>
  <c r="D10" i="16"/>
  <c r="D11" i="16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3" i="9"/>
  <c r="E4" i="9"/>
  <c r="E5" i="9"/>
  <c r="E6" i="9"/>
  <c r="E7" i="9"/>
  <c r="E8" i="9"/>
  <c r="E9" i="9"/>
  <c r="E10" i="9"/>
  <c r="E11" i="9"/>
  <c r="E12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D12" i="9"/>
  <c r="D11" i="9"/>
  <c r="D10" i="9"/>
  <c r="D9" i="9"/>
  <c r="D8" i="9"/>
  <c r="D7" i="9"/>
  <c r="D6" i="9"/>
  <c r="D5" i="9"/>
  <c r="D4" i="9"/>
  <c r="D3" i="9"/>
  <c r="D2" i="7"/>
  <c r="D3" i="7"/>
  <c r="D4" i="7"/>
  <c r="D5" i="7"/>
  <c r="D6" i="7"/>
  <c r="D7" i="7"/>
  <c r="D8" i="7"/>
  <c r="D9" i="7"/>
  <c r="D10" i="7"/>
  <c r="D11" i="7"/>
  <c r="E2" i="7"/>
  <c r="E3" i="7"/>
  <c r="E4" i="7"/>
  <c r="E5" i="7"/>
  <c r="E6" i="7"/>
  <c r="E7" i="7"/>
  <c r="E8" i="7"/>
  <c r="E9" i="7"/>
  <c r="E10" i="7"/>
  <c r="E1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8F195-F77F-410F-A174-4FA5C2F3734E}" keepAlive="1" name="Zapytanie — DualPivotQuickSort100" description="Połączenie z zapytaniem „DualPivotQuickSort100” w skoroszycie." type="5" refreshedVersion="0" background="1">
    <dbPr connection="Provider=Microsoft.Mashup.OleDb.1;Data Source=$Workbook$;Location=DualPivotQuickSort100;Extended Properties=&quot;&quot;" command="SELECT * FROM [DualPivotQuickSort100]"/>
  </connection>
  <connection id="2" xr16:uid="{1AB91918-809A-4B32-BC42-41184D6FA873}" keepAlive="1" name="Zapytanie — DualPivotQuickSort100 (2)" description="Połączenie z zapytaniem „DualPivotQuickSort100 (2)” w skoroszycie." type="5" refreshedVersion="7" background="1" saveData="1">
    <dbPr connection="Provider=Microsoft.Mashup.OleDb.1;Data Source=$Workbook$;Location=&quot;DualPivotQuickSort100 (2)&quot;;Extended Properties=&quot;&quot;" command="SELECT * FROM [DualPivotQuickSort100 (2)]"/>
  </connection>
  <connection id="3" xr16:uid="{EDB22F86-CD1F-4FDD-9129-2C40C68F0436}" keepAlive="1" name="Zapytanie — DualPivotQuickSort100 (3)" description="Połączenie z zapytaniem „DualPivotQuickSort100 (3)” w skoroszycie." type="5" refreshedVersion="7" background="1" saveData="1">
    <dbPr connection="Provider=Microsoft.Mashup.OleDb.1;Data Source=$Workbook$;Location=&quot;DualPivotQuickSort100 (3)&quot;;Extended Properties=&quot;&quot;" command="SELECT * FROM [DualPivotQuickSort100 (3)]"/>
  </connection>
  <connection id="4" xr16:uid="{CF9F7D6F-E57D-4EF0-9243-C3326B60F132}" keepAlive="1" name="Zapytanie — insertionSort" description="Połączenie z zapytaniem „insertionSort” w skoroszycie." type="5" refreshedVersion="0" background="1">
    <dbPr connection="Provider=Microsoft.Mashup.OleDb.1;Data Source=$Workbook$;Location=insertionSort;Extended Properties=&quot;&quot;" command="SELECT * FROM [insertionSort]"/>
  </connection>
  <connection id="5" xr16:uid="{02F92F1B-970B-4AA9-859C-2BACA45B0D05}" keepAlive="1" name="Zapytanie — InsertionSort1" description="Połączenie z zapytaniem „InsertionSort1” w skoroszycie." type="5" refreshedVersion="0" background="1">
    <dbPr connection="Provider=Microsoft.Mashup.OleDb.1;Data Source=$Workbook$;Location=InsertionSort1;Extended Properties=&quot;&quot;" command="SELECT * FROM [InsertionSort1]"/>
  </connection>
  <connection id="6" xr16:uid="{7EDF6802-1C54-4CDB-BD53-32AECB0AD718}" keepAlive="1" name="Zapytanie — InsertionSort10" description="Połączenie z zapytaniem „InsertionSort10” w skoroszycie." type="5" refreshedVersion="0" background="1">
    <dbPr connection="Provider=Microsoft.Mashup.OleDb.1;Data Source=$Workbook$;Location=InsertionSort10;Extended Properties=&quot;&quot;" command="SELECT * FROM [InsertionSort10]"/>
  </connection>
  <connection id="7" xr16:uid="{791F35BB-561C-4644-B8A5-B957F5C30FAB}" keepAlive="1" name="Zapytanie — InsertionSort100" description="Połączenie z zapytaniem „InsertionSort100” w skoroszycie." type="5" refreshedVersion="7" background="1" saveData="1">
    <dbPr connection="Provider=Microsoft.Mashup.OleDb.1;Data Source=$Workbook$;Location=InsertionSort100;Extended Properties=&quot;&quot;" command="SELECT * FROM [InsertionSort100]"/>
  </connection>
  <connection id="8" xr16:uid="{C92E7C3E-E96D-4083-B715-B91689236282}" keepAlive="1" name="Zapytanie — InsertionSort100 (2)" description="Połączenie z zapytaniem „InsertionSort100 (2)” w skoroszycie." type="5" refreshedVersion="7" background="1" saveData="1">
    <dbPr connection="Provider=Microsoft.Mashup.OleDb.1;Data Source=$Workbook$;Location=&quot;InsertionSort100 (2)&quot;;Extended Properties=&quot;&quot;" command="SELECT * FROM [InsertionSort100 (2)]"/>
  </connection>
  <connection id="9" xr16:uid="{2714F3A8-9E32-4C14-B82A-A38521AF3640}" keepAlive="1" name="Zapytanie — InsertionSort100 (3)" description="Połączenie z zapytaniem „InsertionSort100 (3)” w skoroszycie." type="5" refreshedVersion="7" background="1" saveData="1">
    <dbPr connection="Provider=Microsoft.Mashup.OleDb.1;Data Source=$Workbook$;Location=&quot;InsertionSort100 (3)&quot;;Extended Properties=&quot;&quot;" command="SELECT * FROM [InsertionSort100 (3)]"/>
  </connection>
  <connection id="10" xr16:uid="{1CB05874-C2DC-4124-BA1B-F8FE3D941240}" keepAlive="1" name="Zapytanie — InsertionSort100 (4)" description="Połączenie z zapytaniem „InsertionSort100 (4)” w skoroszycie." type="5" refreshedVersion="7" background="1" saveData="1">
    <dbPr connection="Provider=Microsoft.Mashup.OleDb.1;Data Source=$Workbook$;Location=&quot;InsertionSort100 (4)&quot;;Extended Properties=&quot;&quot;" command="SELECT * FROM [InsertionSort100 (4)]"/>
  </connection>
  <connection id="11" xr16:uid="{B5C55514-8E87-4578-AD5A-6279EC1953A9}" keepAlive="1" name="Zapytanie — InsertionSort100 (5)" description="Połączenie z zapytaniem „InsertionSort100 (5)” w skoroszycie." type="5" refreshedVersion="7" background="1" saveData="1">
    <dbPr connection="Provider=Microsoft.Mashup.OleDb.1;Data Source=$Workbook$;Location=&quot;InsertionSort100 (5)&quot;;Extended Properties=&quot;&quot;" command="SELECT * FROM [InsertionSort100 (5)]"/>
  </connection>
  <connection id="12" xr16:uid="{0E53A975-D78A-47D1-947F-D0F528E7A10A}" keepAlive="1" name="Zapytanie — InsertionSort100 (6)" description="Połączenie z zapytaniem „InsertionSort100 (6)” w skoroszycie." type="5" refreshedVersion="7" background="1" saveData="1">
    <dbPr connection="Provider=Microsoft.Mashup.OleDb.1;Data Source=$Workbook$;Location=&quot;InsertionSort100 (6)&quot;;Extended Properties=&quot;&quot;" command="SELECT * FROM [InsertionSort100 (6)]"/>
  </connection>
  <connection id="13" xr16:uid="{67F7B59C-8B0B-472E-852C-243F36FD7707}" keepAlive="1" name="Zapytanie — InsertionSort100 (7)" description="Połączenie z zapytaniem „InsertionSort100 (7)” w skoroszycie." type="5" refreshedVersion="7" background="1" saveData="1">
    <dbPr connection="Provider=Microsoft.Mashup.OleDb.1;Data Source=$Workbook$;Location=&quot;InsertionSort100 (7)&quot;;Extended Properties=&quot;&quot;" command="SELECT * FROM [InsertionSort100 (7)]"/>
  </connection>
  <connection id="14" xr16:uid="{4D3145DF-9AF7-4E86-A01B-B1BC0F9C7884}" keepAlive="1" name="Zapytanie — InsertionSort100 (8)" description="Połączenie z zapytaniem „InsertionSort100 (8)” w skoroszycie." type="5" refreshedVersion="7" background="1" saveData="1">
    <dbPr connection="Provider=Microsoft.Mashup.OleDb.1;Data Source=$Workbook$;Location=&quot;InsertionSort100 (8)&quot;;Extended Properties=&quot;&quot;" command="SELECT * FROM [InsertionSort100 (8)]"/>
  </connection>
  <connection id="15" xr16:uid="{9A8C420B-7C93-472C-B4C7-133041CFAD7E}" keepAlive="1" name="Zapytanie — MergeSort" description="Połączenie z zapytaniem „MergeSort” w skoroszycie." type="5" refreshedVersion="0" background="1">
    <dbPr connection="Provider=Microsoft.Mashup.OleDb.1;Data Source=$Workbook$;Location=MergeSort;Extended Properties=&quot;&quot;" command="SELECT * FROM [MergeSort]"/>
  </connection>
  <connection id="16" xr16:uid="{C7962E5B-35C3-4CE6-A3D5-F4668123B8C0}" keepAlive="1" name="Zapytanie — MergeSort100" description="Połączenie z zapytaniem „MergeSort100” w skoroszycie." type="5" refreshedVersion="0" background="1">
    <dbPr connection="Provider=Microsoft.Mashup.OleDb.1;Data Source=$Workbook$;Location=MergeSort100;Extended Properties=&quot;&quot;" command="SELECT * FROM [MergeSort100]"/>
  </connection>
  <connection id="17" xr16:uid="{3873E38E-C0DC-4F14-A2C8-4C76798215F5}" keepAlive="1" name="Zapytanie — MergeSort100 (2)" description="Połączenie z zapytaniem „MergeSort100 (2)” w skoroszycie." type="5" refreshedVersion="7" background="1" saveData="1">
    <dbPr connection="Provider=Microsoft.Mashup.OleDb.1;Data Source=$Workbook$;Location=&quot;MergeSort100 (2)&quot;;Extended Properties=&quot;&quot;" command="SELECT * FROM [MergeSort100 (2)]"/>
  </connection>
  <connection id="18" xr16:uid="{CF9FFD49-CAB4-4D27-B87B-62A07938250A}" keepAlive="1" name="Zapytanie — MergeSort100 (3)" description="Połączenie z zapytaniem „MergeSort100 (3)” w skoroszycie." type="5" refreshedVersion="7" background="1" saveData="1">
    <dbPr connection="Provider=Microsoft.Mashup.OleDb.1;Data Source=$Workbook$;Location=&quot;MergeSort100 (3)&quot;;Extended Properties=&quot;&quot;" command="SELECT * FROM [MergeSort100 (3)]"/>
  </connection>
  <connection id="19" xr16:uid="{3E0DE3E0-CBCA-4CE4-A7DD-37CD2220AE62}" keepAlive="1" name="Zapytanie — MergeSort100 (4)" description="Połączenie z zapytaniem „MergeSort100 (4)” w skoroszycie." type="5" refreshedVersion="0" background="1">
    <dbPr connection="Provider=Microsoft.Mashup.OleDb.1;Data Source=$Workbook$;Location=&quot;MergeSort100 (4)&quot;;Extended Properties=&quot;&quot;" command="SELECT * FROM [MergeSort100 (4)]"/>
  </connection>
  <connection id="20" xr16:uid="{908F4560-A87D-41B4-BC40-26673EB21CD8}" keepAlive="1" name="Zapytanie — MixAlgorithm100" description="Połączenie z zapytaniem „MixAlgorithm100” w skoroszycie." type="5" refreshedVersion="0" background="1" saveData="1">
    <dbPr connection="Provider=Microsoft.Mashup.OleDb.1;Data Source=$Workbook$;Location=MixAlgorithm100;Extended Properties=&quot;&quot;" command="SELECT * FROM [MixAlgorithm100]"/>
  </connection>
  <connection id="21" xr16:uid="{8889D957-AADB-4103-82DE-51E4643EB0DA}" keepAlive="1" name="Zapytanie — QuickSort" description="Połączenie z zapytaniem „QuickSort” w skoroszycie." type="5" refreshedVersion="0" background="1">
    <dbPr connection="Provider=Microsoft.Mashup.OleDb.1;Data Source=$Workbook$;Location=QuickSort;Extended Properties=&quot;&quot;" command="SELECT * FROM [QuickSort]"/>
  </connection>
  <connection id="22" xr16:uid="{37D48CD7-E4E8-40A4-87CD-AD524B308FE0}" keepAlive="1" name="Zapytanie — QuickSort100" description="Połączenie z zapytaniem „QuickSort100” w skoroszycie." type="5" refreshedVersion="0" background="1">
    <dbPr connection="Provider=Microsoft.Mashup.OleDb.1;Data Source=$Workbook$;Location=QuickSort100;Extended Properties=&quot;&quot;" command="SELECT * FROM [QuickSort100]"/>
  </connection>
  <connection id="23" xr16:uid="{DBB0CF64-88F1-4582-A634-8D883921321D}" keepAlive="1" name="Zapytanie — QuickSort100 (2)" description="Połączenie z zapytaniem „QuickSort100 (2)” w skoroszycie." type="5" refreshedVersion="7" background="1" saveData="1">
    <dbPr connection="Provider=Microsoft.Mashup.OleDb.1;Data Source=$Workbook$;Location=&quot;QuickSort100 (2)&quot;;Extended Properties=&quot;&quot;" command="SELECT * FROM [QuickSort100 (2)]"/>
  </connection>
  <connection id="24" xr16:uid="{DCDBC857-C438-438C-9953-236DE56F88D5}" keepAlive="1" name="Zapytanie — QuickSort100 (3)" description="Połączenie z zapytaniem „QuickSort100 (3)” w skoroszycie." type="5" refreshedVersion="7" background="1" saveData="1">
    <dbPr connection="Provider=Microsoft.Mashup.OleDb.1;Data Source=$Workbook$;Location=&quot;QuickSort100 (3)&quot;;Extended Properties=&quot;&quot;" command="SELECT * FROM [QuickSort100 (3)]"/>
  </connection>
  <connection id="25" xr16:uid="{09CD887B-74C6-4712-9F2E-6B8C42CD8F6A}" keepAlive="1" name="Zapytanie — QuickSort100 (4)" description="Połączenie z zapytaniem „QuickSort100 (4)” w skoroszycie." type="5" refreshedVersion="7" background="1" saveData="1">
    <dbPr connection="Provider=Microsoft.Mashup.OleDb.1;Data Source=$Workbook$;Location=&quot;QuickSort100 (4)&quot;;Extended Properties=&quot;&quot;" command="SELECT * FROM [QuickSort100 (4)]"/>
  </connection>
</connections>
</file>

<file path=xl/sharedStrings.xml><?xml version="1.0" encoding="utf-8"?>
<sst xmlns="http://schemas.openxmlformats.org/spreadsheetml/2006/main" count="67" uniqueCount="12">
  <si>
    <t>n</t>
  </si>
  <si>
    <t>c</t>
  </si>
  <si>
    <t>s</t>
  </si>
  <si>
    <t>c/n</t>
  </si>
  <si>
    <t>s/n</t>
  </si>
  <si>
    <t>MERGE SORT</t>
  </si>
  <si>
    <t>INSERTION SORT</t>
  </si>
  <si>
    <t>QUICK SORT</t>
  </si>
  <si>
    <t>DUAL PIVOT QS</t>
  </si>
  <si>
    <t>MERGE</t>
  </si>
  <si>
    <t>MIX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</si>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</sst>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F-4105-9C63-42FF9D670023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ALL!$H$3:$H$12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F-4105-9C63-42FF9D670023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F-4105-9C63-42FF9D67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736527"/>
        <c:axId val="1505736943"/>
      </c:lineChart>
      <c:catAx>
        <c:axId val="150573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36943"/>
        <c:crosses val="autoZero"/>
        <c:auto val="1"/>
        <c:lblAlgn val="ctr"/>
        <c:lblOffset val="100"/>
        <c:noMultiLvlLbl val="0"/>
      </c:catAx>
      <c:valAx>
        <c:axId val="15057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DualPivotQuickSort100!$E$2:$E$11</c:f>
              <c:numCache>
                <c:formatCode>General</c:formatCode>
                <c:ptCount val="10"/>
                <c:pt idx="0">
                  <c:v>2.81</c:v>
                </c:pt>
                <c:pt idx="1">
                  <c:v>3.2650000000000001</c:v>
                </c:pt>
                <c:pt idx="2">
                  <c:v>3.43</c:v>
                </c:pt>
                <c:pt idx="3">
                  <c:v>3.6025</c:v>
                </c:pt>
                <c:pt idx="4">
                  <c:v>3.746</c:v>
                </c:pt>
                <c:pt idx="5">
                  <c:v>3.8849999999999998</c:v>
                </c:pt>
                <c:pt idx="6">
                  <c:v>3.9814285714285713</c:v>
                </c:pt>
                <c:pt idx="7">
                  <c:v>4.0350000000000001</c:v>
                </c:pt>
                <c:pt idx="8">
                  <c:v>4.1266666666666669</c:v>
                </c:pt>
                <c:pt idx="9">
                  <c:v>4.1429999999999998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4-4F14-9C8C-ED92CC85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QuickSort100!$B$2:$B$11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908-84AD-D6626C41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QuickSort100!$C$2:$C$11</c:f>
              <c:numCache>
                <c:formatCode>General</c:formatCode>
                <c:ptCount val="10"/>
                <c:pt idx="0">
                  <c:v>396</c:v>
                </c:pt>
                <c:pt idx="1">
                  <c:v>960</c:v>
                </c:pt>
                <c:pt idx="2">
                  <c:v>1503</c:v>
                </c:pt>
                <c:pt idx="3">
                  <c:v>2151</c:v>
                </c:pt>
                <c:pt idx="4">
                  <c:v>2784</c:v>
                </c:pt>
                <c:pt idx="5">
                  <c:v>3449</c:v>
                </c:pt>
                <c:pt idx="6">
                  <c:v>4188</c:v>
                </c:pt>
                <c:pt idx="7">
                  <c:v>4925</c:v>
                </c:pt>
                <c:pt idx="8">
                  <c:v>5555</c:v>
                </c:pt>
                <c:pt idx="9">
                  <c:v>6270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27-B17B-BE5DAF74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QuickSort100!$D$2:$D$11</c:f>
              <c:numCache>
                <c:formatCode>General</c:formatCode>
                <c:ptCount val="10"/>
                <c:pt idx="0">
                  <c:v>7.8</c:v>
                </c:pt>
                <c:pt idx="1">
                  <c:v>9.31</c:v>
                </c:pt>
                <c:pt idx="2">
                  <c:v>9.8733333333333331</c:v>
                </c:pt>
                <c:pt idx="3">
                  <c:v>10.4275</c:v>
                </c:pt>
                <c:pt idx="4">
                  <c:v>10.914</c:v>
                </c:pt>
                <c:pt idx="5">
                  <c:v>11.35</c:v>
                </c:pt>
                <c:pt idx="6">
                  <c:v>11.792857142857143</c:v>
                </c:pt>
                <c:pt idx="7">
                  <c:v>11.97</c:v>
                </c:pt>
                <c:pt idx="8">
                  <c:v>12.195555555555556</c:v>
                </c:pt>
                <c:pt idx="9">
                  <c:v>12.343999999999999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5-431C-AC8C-D26BEE67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QuickSort100!$E$2:$E$11</c:f>
              <c:numCache>
                <c:formatCode>General</c:formatCode>
                <c:ptCount val="10"/>
                <c:pt idx="0">
                  <c:v>3.96</c:v>
                </c:pt>
                <c:pt idx="1">
                  <c:v>4.8</c:v>
                </c:pt>
                <c:pt idx="2">
                  <c:v>5.01</c:v>
                </c:pt>
                <c:pt idx="3">
                  <c:v>5.3775000000000004</c:v>
                </c:pt>
                <c:pt idx="4">
                  <c:v>5.5679999999999996</c:v>
                </c:pt>
                <c:pt idx="5">
                  <c:v>5.7483333333333331</c:v>
                </c:pt>
                <c:pt idx="6">
                  <c:v>5.9828571428571431</c:v>
                </c:pt>
                <c:pt idx="7">
                  <c:v>6.15625</c:v>
                </c:pt>
                <c:pt idx="8">
                  <c:v>6.1722222222222225</c:v>
                </c:pt>
                <c:pt idx="9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43BF-8EA0-BEF99966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InsertionSort100!$B$2:$B$11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0-449B-89A1-98DA9F4A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InsertionSort100!$C$2:$C$11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F-4008-840C-467C6C0F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InsertionSort100!$D$2:$D$11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D-4B21-820C-F2C3A86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InsertionSort100!$E$2:$E$11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4-4A9D-B9FD-6CA41D3D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MixAlgorithm100!$B$2:$B$12</c:f>
              <c:numCache>
                <c:formatCode>General</c:formatCode>
                <c:ptCount val="11"/>
                <c:pt idx="0">
                  <c:v>1415</c:v>
                </c:pt>
                <c:pt idx="1">
                  <c:v>3432</c:v>
                </c:pt>
                <c:pt idx="2">
                  <c:v>5598</c:v>
                </c:pt>
                <c:pt idx="3">
                  <c:v>8077</c:v>
                </c:pt>
                <c:pt idx="4">
                  <c:v>10281</c:v>
                </c:pt>
                <c:pt idx="5">
                  <c:v>12995</c:v>
                </c:pt>
                <c:pt idx="6">
                  <c:v>16107</c:v>
                </c:pt>
                <c:pt idx="7">
                  <c:v>18553</c:v>
                </c:pt>
                <c:pt idx="8">
                  <c:v>21039</c:v>
                </c:pt>
                <c:pt idx="9">
                  <c:v>23573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A-4FB6-B4C0-3FB26382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8E4-800B-6D39572F3D07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ALL!$I$3:$I$12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48E4-800B-6D39572F3D07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ALL!$O$3:$O$12</c:f>
              <c:numCache>
                <c:formatCode>General</c:formatCode>
                <c:ptCount val="10"/>
                <c:pt idx="0">
                  <c:v>396</c:v>
                </c:pt>
                <c:pt idx="1">
                  <c:v>960</c:v>
                </c:pt>
                <c:pt idx="2">
                  <c:v>1503</c:v>
                </c:pt>
                <c:pt idx="3">
                  <c:v>2151</c:v>
                </c:pt>
                <c:pt idx="4">
                  <c:v>2784</c:v>
                </c:pt>
                <c:pt idx="5">
                  <c:v>3449</c:v>
                </c:pt>
                <c:pt idx="6">
                  <c:v>4188</c:v>
                </c:pt>
                <c:pt idx="7">
                  <c:v>4925</c:v>
                </c:pt>
                <c:pt idx="8">
                  <c:v>5555</c:v>
                </c:pt>
                <c:pt idx="9">
                  <c:v>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F-48E4-800B-6D39572F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35023"/>
        <c:axId val="917417551"/>
      </c:lineChart>
      <c:catAx>
        <c:axId val="917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417551"/>
        <c:crosses val="autoZero"/>
        <c:auto val="1"/>
        <c:lblAlgn val="ctr"/>
        <c:lblOffset val="100"/>
        <c:noMultiLvlLbl val="0"/>
      </c:catAx>
      <c:valAx>
        <c:axId val="917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4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MixAlgorithm100!$C$2:$C$12</c:f>
              <c:numCache>
                <c:formatCode>General</c:formatCode>
                <c:ptCount val="11"/>
                <c:pt idx="0">
                  <c:v>213</c:v>
                </c:pt>
                <c:pt idx="1">
                  <c:v>427</c:v>
                </c:pt>
                <c:pt idx="2">
                  <c:v>735</c:v>
                </c:pt>
                <c:pt idx="3">
                  <c:v>865</c:v>
                </c:pt>
                <c:pt idx="4">
                  <c:v>1284</c:v>
                </c:pt>
                <c:pt idx="5">
                  <c:v>1464</c:v>
                </c:pt>
                <c:pt idx="6">
                  <c:v>1363</c:v>
                </c:pt>
                <c:pt idx="7">
                  <c:v>1727</c:v>
                </c:pt>
                <c:pt idx="8">
                  <c:v>2134</c:v>
                </c:pt>
                <c:pt idx="9">
                  <c:v>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1-44B6-93D9-F4F42F06C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MixAlgorithm100!$D$2:$D$11</c:f>
              <c:numCache>
                <c:formatCode>General</c:formatCode>
                <c:ptCount val="10"/>
                <c:pt idx="0">
                  <c:v>14.15</c:v>
                </c:pt>
                <c:pt idx="1">
                  <c:v>17.16</c:v>
                </c:pt>
                <c:pt idx="2">
                  <c:v>18.66</c:v>
                </c:pt>
                <c:pt idx="3">
                  <c:v>20.192499999999999</c:v>
                </c:pt>
                <c:pt idx="4">
                  <c:v>20.562000000000001</c:v>
                </c:pt>
                <c:pt idx="5">
                  <c:v>21.658333333333335</c:v>
                </c:pt>
                <c:pt idx="6">
                  <c:v>23.01</c:v>
                </c:pt>
                <c:pt idx="7">
                  <c:v>23.19125</c:v>
                </c:pt>
                <c:pt idx="8">
                  <c:v>23.376666666666665</c:v>
                </c:pt>
                <c:pt idx="9">
                  <c:v>23.573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5-46F3-8795-AE7F0EB7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MixAlgorithm100!$E$1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MixAlgorithm100!$A$2:$A$12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MixAlgorithm100!$E$2:$E$11</c:f>
              <c:numCache>
                <c:formatCode>General</c:formatCode>
                <c:ptCount val="10"/>
                <c:pt idx="0">
                  <c:v>2.13</c:v>
                </c:pt>
                <c:pt idx="1">
                  <c:v>2.1349999999999998</c:v>
                </c:pt>
                <c:pt idx="2">
                  <c:v>2.4500000000000002</c:v>
                </c:pt>
                <c:pt idx="3">
                  <c:v>2.1625000000000001</c:v>
                </c:pt>
                <c:pt idx="4">
                  <c:v>2.5680000000000001</c:v>
                </c:pt>
                <c:pt idx="5">
                  <c:v>2.44</c:v>
                </c:pt>
                <c:pt idx="6">
                  <c:v>1.9471428571428571</c:v>
                </c:pt>
                <c:pt idx="7">
                  <c:v>2.1587499999999999</c:v>
                </c:pt>
                <c:pt idx="8">
                  <c:v>2.3711111111111109</c:v>
                </c:pt>
                <c:pt idx="9">
                  <c:v>2.5819999999999999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0-446E-BFB0-2536D75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MergeSort100!$B$2:$B$12</c:f>
              <c:numCache>
                <c:formatCode>General</c:formatCode>
                <c:ptCount val="11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B-41A5-A74F-9AFE1AA0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F8D-8580-A317B89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MergeSort100!$D$2:$D$11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4F28-8537-E60640B0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s/n</a:t>
            </a:r>
            <a:r>
              <a:rPr lang="pl-PL" baseline="0"/>
              <a:t> /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MergeSort100!$E$1</c:f>
              <c:strCache>
                <c:ptCount val="1"/>
                <c:pt idx="0">
                  <c:v>s/n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MergeSort100!$A$2:$A$12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MergeSort100!$E$2:$E$11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8-41BF-9B49-C5F8DE5F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56495"/>
        <c:axId val="1505771055"/>
      </c:scatterChart>
      <c:valAx>
        <c:axId val="15057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71055"/>
        <c:crosses val="autoZero"/>
        <c:crossBetween val="midCat"/>
      </c:valAx>
      <c:valAx>
        <c:axId val="1505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57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A-4A6D-96E5-A712440FAF9F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INS'!$H$3:$H$12</c:f>
              <c:numCache>
                <c:formatCode>General</c:formatCode>
                <c:ptCount val="10"/>
                <c:pt idx="0">
                  <c:v>1415</c:v>
                </c:pt>
                <c:pt idx="1">
                  <c:v>3432</c:v>
                </c:pt>
                <c:pt idx="2">
                  <c:v>5598</c:v>
                </c:pt>
                <c:pt idx="3">
                  <c:v>8077</c:v>
                </c:pt>
                <c:pt idx="4">
                  <c:v>10281</c:v>
                </c:pt>
                <c:pt idx="5">
                  <c:v>12995</c:v>
                </c:pt>
                <c:pt idx="6">
                  <c:v>16107</c:v>
                </c:pt>
                <c:pt idx="7">
                  <c:v>18553</c:v>
                </c:pt>
                <c:pt idx="8">
                  <c:v>21039</c:v>
                </c:pt>
                <c:pt idx="9">
                  <c:v>23573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A-4A6D-96E5-A712440FAF9F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INS'!$N$3:$N$12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A-4A6D-96E5-A712440F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75167"/>
        <c:axId val="1554077247"/>
      </c:lineChart>
      <c:catAx>
        <c:axId val="15540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77247"/>
        <c:crosses val="autoZero"/>
        <c:auto val="1"/>
        <c:lblAlgn val="ctr"/>
        <c:lblOffset val="100"/>
        <c:noMultiLvlLbl val="0"/>
      </c:catAx>
      <c:valAx>
        <c:axId val="15540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DA4-AF05-9AE2C36086A1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INS'!$I$3:$I$12</c:f>
              <c:numCache>
                <c:formatCode>General</c:formatCode>
                <c:ptCount val="10"/>
                <c:pt idx="0">
                  <c:v>213</c:v>
                </c:pt>
                <c:pt idx="1">
                  <c:v>427</c:v>
                </c:pt>
                <c:pt idx="2">
                  <c:v>735</c:v>
                </c:pt>
                <c:pt idx="3">
                  <c:v>865</c:v>
                </c:pt>
                <c:pt idx="4">
                  <c:v>1284</c:v>
                </c:pt>
                <c:pt idx="5">
                  <c:v>1464</c:v>
                </c:pt>
                <c:pt idx="6">
                  <c:v>1363</c:v>
                </c:pt>
                <c:pt idx="7">
                  <c:v>1727</c:v>
                </c:pt>
                <c:pt idx="8">
                  <c:v>2134</c:v>
                </c:pt>
                <c:pt idx="9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3-4DA4-AF05-9AE2C36086A1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INS'!$O$3:$O$12</c:f>
              <c:numCache>
                <c:formatCode>General</c:formatCode>
                <c:ptCount val="10"/>
                <c:pt idx="0">
                  <c:v>2526</c:v>
                </c:pt>
                <c:pt idx="1">
                  <c:v>10188</c:v>
                </c:pt>
                <c:pt idx="2">
                  <c:v>22718</c:v>
                </c:pt>
                <c:pt idx="3">
                  <c:v>40096</c:v>
                </c:pt>
                <c:pt idx="4">
                  <c:v>62556</c:v>
                </c:pt>
                <c:pt idx="5">
                  <c:v>89996</c:v>
                </c:pt>
                <c:pt idx="6">
                  <c:v>123332</c:v>
                </c:pt>
                <c:pt idx="7">
                  <c:v>160319</c:v>
                </c:pt>
                <c:pt idx="8">
                  <c:v>203912</c:v>
                </c:pt>
                <c:pt idx="9">
                  <c:v>251430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3-4DA4-AF05-9AE2C360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501391"/>
        <c:axId val="2039503887"/>
      </c:lineChart>
      <c:catAx>
        <c:axId val="20395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03887"/>
        <c:crosses val="autoZero"/>
        <c:auto val="1"/>
        <c:lblAlgn val="ctr"/>
        <c:lblOffset val="100"/>
        <c:noMultiLvlLbl val="0"/>
      </c:catAx>
      <c:valAx>
        <c:axId val="20395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INS'!$D$3:$D$12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F-4577-852F-5A0ECA6FC8EE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INS'!$J$3:$J$12</c:f>
              <c:numCache>
                <c:formatCode>General</c:formatCode>
                <c:ptCount val="10"/>
                <c:pt idx="0">
                  <c:v>14.15</c:v>
                </c:pt>
                <c:pt idx="1">
                  <c:v>17.16</c:v>
                </c:pt>
                <c:pt idx="2">
                  <c:v>18.66</c:v>
                </c:pt>
                <c:pt idx="3">
                  <c:v>20.192499999999999</c:v>
                </c:pt>
                <c:pt idx="4">
                  <c:v>20.562000000000001</c:v>
                </c:pt>
                <c:pt idx="5">
                  <c:v>21.658333333333335</c:v>
                </c:pt>
                <c:pt idx="6">
                  <c:v>23.01</c:v>
                </c:pt>
                <c:pt idx="7">
                  <c:v>23.19125</c:v>
                </c:pt>
                <c:pt idx="8">
                  <c:v>23.376666666666665</c:v>
                </c:pt>
                <c:pt idx="9">
                  <c:v>23.573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F-4577-852F-5A0ECA6FC8EE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INS'!$P$3:$P$12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F-4577-852F-5A0ECA6F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85567"/>
        <c:axId val="1554089311"/>
      </c:lineChart>
      <c:catAx>
        <c:axId val="15540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89311"/>
        <c:crosses val="autoZero"/>
        <c:auto val="1"/>
        <c:lblAlgn val="ctr"/>
        <c:lblOffset val="100"/>
        <c:noMultiLvlLbl val="0"/>
      </c:catAx>
      <c:valAx>
        <c:axId val="15540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  <a:r>
              <a:rPr lang="pl-PL" baseline="0"/>
              <a:t> /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ALL!$D$3:$D$12</c:f>
              <c:numCache>
                <c:formatCode>General</c:formatCode>
                <c:ptCount val="10"/>
                <c:pt idx="0">
                  <c:v>22.37</c:v>
                </c:pt>
                <c:pt idx="1">
                  <c:v>25.38</c:v>
                </c:pt>
                <c:pt idx="2">
                  <c:v>27.103333333333332</c:v>
                </c:pt>
                <c:pt idx="3">
                  <c:v>28.38</c:v>
                </c:pt>
                <c:pt idx="4">
                  <c:v>29.161999999999999</c:v>
                </c:pt>
                <c:pt idx="5">
                  <c:v>30.111666666666668</c:v>
                </c:pt>
                <c:pt idx="6">
                  <c:v>30.841428571428573</c:v>
                </c:pt>
                <c:pt idx="7">
                  <c:v>31.388750000000002</c:v>
                </c:pt>
                <c:pt idx="8">
                  <c:v>31.818888888888889</c:v>
                </c:pt>
                <c:pt idx="9">
                  <c:v>32.159999999999997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2-4D7F-9ADA-14DDB19078D1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ALL!$J$3:$J$12</c:f>
              <c:numCache>
                <c:formatCode>General</c:formatCode>
                <c:ptCount val="10"/>
                <c:pt idx="0">
                  <c:v>25.23</c:v>
                </c:pt>
                <c:pt idx="1">
                  <c:v>50.92</c:v>
                </c:pt>
                <c:pt idx="2">
                  <c:v>75.709999999999994</c:v>
                </c:pt>
                <c:pt idx="3">
                  <c:v>100.22499999999999</c:v>
                </c:pt>
                <c:pt idx="4">
                  <c:v>125.102</c:v>
                </c:pt>
                <c:pt idx="5">
                  <c:v>149.98333333333332</c:v>
                </c:pt>
                <c:pt idx="6">
                  <c:v>176.18142857142857</c:v>
                </c:pt>
                <c:pt idx="7">
                  <c:v>200.39125000000001</c:v>
                </c:pt>
                <c:pt idx="8">
                  <c:v>226.56222222222223</c:v>
                </c:pt>
                <c:pt idx="9">
                  <c:v>251.42400000000001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2-4D7F-9ADA-14DDB19078D1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ALL!$P$3:$P$12</c:f>
              <c:numCache>
                <c:formatCode>General</c:formatCode>
                <c:ptCount val="10"/>
                <c:pt idx="0">
                  <c:v>7.8</c:v>
                </c:pt>
                <c:pt idx="1">
                  <c:v>9.31</c:v>
                </c:pt>
                <c:pt idx="2">
                  <c:v>9.8733333333333331</c:v>
                </c:pt>
                <c:pt idx="3">
                  <c:v>10.4275</c:v>
                </c:pt>
                <c:pt idx="4">
                  <c:v>10.914</c:v>
                </c:pt>
                <c:pt idx="5">
                  <c:v>11.35</c:v>
                </c:pt>
                <c:pt idx="6">
                  <c:v>11.792857142857143</c:v>
                </c:pt>
                <c:pt idx="7">
                  <c:v>11.97</c:v>
                </c:pt>
                <c:pt idx="8">
                  <c:v>12.195555555555556</c:v>
                </c:pt>
                <c:pt idx="9">
                  <c:v>12.343999999999999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2-4D7F-9ADA-14DDB190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12447"/>
        <c:axId val="1407908287"/>
      </c:lineChart>
      <c:catAx>
        <c:axId val="14079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908287"/>
        <c:crosses val="autoZero"/>
        <c:auto val="1"/>
        <c:lblAlgn val="ctr"/>
        <c:lblOffset val="100"/>
        <c:noMultiLvlLbl val="0"/>
      </c:catAx>
      <c:valAx>
        <c:axId val="14079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9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 /</a:t>
            </a:r>
            <a:r>
              <a:rPr lang="pl-PL" baseline="0"/>
              <a:t>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A-4F65-9680-FBE86DC19DD4}"/>
            </c:ext>
          </c:extLst>
        </c:ser>
        <c:ser>
          <c:idx val="1"/>
          <c:order val="1"/>
          <c:tx>
            <c:v>mix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INS'!$K$3:$K$12</c:f>
              <c:numCache>
                <c:formatCode>General</c:formatCode>
                <c:ptCount val="10"/>
                <c:pt idx="0">
                  <c:v>2.13</c:v>
                </c:pt>
                <c:pt idx="1">
                  <c:v>2.1349999999999998</c:v>
                </c:pt>
                <c:pt idx="2">
                  <c:v>2.4500000000000002</c:v>
                </c:pt>
                <c:pt idx="3">
                  <c:v>2.1625000000000001</c:v>
                </c:pt>
                <c:pt idx="4">
                  <c:v>2.5680000000000001</c:v>
                </c:pt>
                <c:pt idx="5">
                  <c:v>2.44</c:v>
                </c:pt>
                <c:pt idx="6">
                  <c:v>1.9471428571428571</c:v>
                </c:pt>
                <c:pt idx="7">
                  <c:v>2.1587499999999999</c:v>
                </c:pt>
                <c:pt idx="8">
                  <c:v>2.3711111111111109</c:v>
                </c:pt>
                <c:pt idx="9">
                  <c:v>2.5819999999999999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A-4F65-9680-FBE86DC19DD4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'MIX VS MERGE &amp; INS'!$A$3:$A$12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'MIX VS MERGE &amp; INS'!$Q$3:$Q$12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A-4F65-9680-FBE86DC1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103455"/>
        <c:axId val="1554099295"/>
      </c:lineChart>
      <c:catAx>
        <c:axId val="15541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99295"/>
        <c:crosses val="autoZero"/>
        <c:auto val="1"/>
        <c:lblAlgn val="ctr"/>
        <c:lblOffset val="100"/>
        <c:noMultiLvlLbl val="0"/>
      </c:catAx>
      <c:valAx>
        <c:axId val="15540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1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 /</a:t>
            </a:r>
            <a:r>
              <a:rPr lang="pl-PL" baseline="0"/>
              <a:t>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4A47-978A-42E83464914F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ALL!$K$3:$K$12</c:f>
              <c:numCache>
                <c:formatCode>General</c:formatCode>
                <c:ptCount val="10"/>
                <c:pt idx="0">
                  <c:v>25.26</c:v>
                </c:pt>
                <c:pt idx="1">
                  <c:v>50.94</c:v>
                </c:pt>
                <c:pt idx="2">
                  <c:v>75.726666666666674</c:v>
                </c:pt>
                <c:pt idx="3">
                  <c:v>100.24</c:v>
                </c:pt>
                <c:pt idx="4">
                  <c:v>125.11199999999999</c:v>
                </c:pt>
                <c:pt idx="5">
                  <c:v>149.99333333333334</c:v>
                </c:pt>
                <c:pt idx="6">
                  <c:v>176.18857142857144</c:v>
                </c:pt>
                <c:pt idx="7">
                  <c:v>200.39875000000001</c:v>
                </c:pt>
                <c:pt idx="8">
                  <c:v>226.56888888888889</c:v>
                </c:pt>
                <c:pt idx="9">
                  <c:v>251.43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4A47-978A-42E83464914F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ALL!$Q$3:$Q$12</c:f>
              <c:numCache>
                <c:formatCode>General</c:formatCode>
                <c:ptCount val="10"/>
                <c:pt idx="0">
                  <c:v>3.96</c:v>
                </c:pt>
                <c:pt idx="1">
                  <c:v>4.8</c:v>
                </c:pt>
                <c:pt idx="2">
                  <c:v>5.01</c:v>
                </c:pt>
                <c:pt idx="3">
                  <c:v>5.3775000000000004</c:v>
                </c:pt>
                <c:pt idx="4">
                  <c:v>5.5679999999999996</c:v>
                </c:pt>
                <c:pt idx="5">
                  <c:v>5.7483333333333331</c:v>
                </c:pt>
                <c:pt idx="6">
                  <c:v>5.9828571428571431</c:v>
                </c:pt>
                <c:pt idx="7">
                  <c:v>6.15625</c:v>
                </c:pt>
                <c:pt idx="8">
                  <c:v>6.1722222222222225</c:v>
                </c:pt>
                <c:pt idx="9">
                  <c:v>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5-4A47-978A-42E83464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70431"/>
        <c:axId val="1407854623"/>
      </c:lineChart>
      <c:catAx>
        <c:axId val="14078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54623"/>
        <c:crosses val="autoZero"/>
        <c:auto val="1"/>
        <c:lblAlgn val="ctr"/>
        <c:lblOffset val="100"/>
        <c:noMultiLvlLbl val="0"/>
      </c:catAx>
      <c:valAx>
        <c:axId val="14078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z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4582-80B7-829A543477A2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ALL!$H$3:$H$12</c:f>
              <c:numCache>
                <c:formatCode>General</c:formatCode>
                <c:ptCount val="10"/>
                <c:pt idx="0">
                  <c:v>2523</c:v>
                </c:pt>
                <c:pt idx="1">
                  <c:v>10184</c:v>
                </c:pt>
                <c:pt idx="2">
                  <c:v>22713</c:v>
                </c:pt>
                <c:pt idx="3">
                  <c:v>40090</c:v>
                </c:pt>
                <c:pt idx="4">
                  <c:v>62551</c:v>
                </c:pt>
                <c:pt idx="5">
                  <c:v>89990</c:v>
                </c:pt>
                <c:pt idx="6">
                  <c:v>123327</c:v>
                </c:pt>
                <c:pt idx="7">
                  <c:v>160313</c:v>
                </c:pt>
                <c:pt idx="8">
                  <c:v>203906</c:v>
                </c:pt>
                <c:pt idx="9">
                  <c:v>251424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3-4582-80B7-829A543477A2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3-4582-80B7-829A543477A2}"/>
            </c:ext>
          </c:extLst>
        </c:ser>
        <c:ser>
          <c:idx val="3"/>
          <c:order val="3"/>
          <c:tx>
            <c:v>DPquick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ALL!$T$3:$T$12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3-4582-80B7-829A5434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67567"/>
        <c:axId val="1413553423"/>
      </c:lineChart>
      <c:catAx>
        <c:axId val="14135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553423"/>
        <c:crosses val="autoZero"/>
        <c:auto val="1"/>
        <c:lblAlgn val="ctr"/>
        <c:lblOffset val="100"/>
        <c:noMultiLvlLbl val="0"/>
      </c:catAx>
      <c:valAx>
        <c:axId val="14135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5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bez</a:t>
            </a:r>
            <a:r>
              <a:rPr lang="pl-PL" baseline="0"/>
              <a:t> IS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ALL!$B$3:$B$12</c:f>
              <c:numCache>
                <c:formatCode>General</c:formatCode>
                <c:ptCount val="10"/>
                <c:pt idx="0">
                  <c:v>2237</c:v>
                </c:pt>
                <c:pt idx="1">
                  <c:v>5076</c:v>
                </c:pt>
                <c:pt idx="2">
                  <c:v>8131</c:v>
                </c:pt>
                <c:pt idx="3">
                  <c:v>11352</c:v>
                </c:pt>
                <c:pt idx="4">
                  <c:v>14581</c:v>
                </c:pt>
                <c:pt idx="5">
                  <c:v>18067</c:v>
                </c:pt>
                <c:pt idx="6">
                  <c:v>21589</c:v>
                </c:pt>
                <c:pt idx="7">
                  <c:v>25111</c:v>
                </c:pt>
                <c:pt idx="8">
                  <c:v>28637</c:v>
                </c:pt>
                <c:pt idx="9">
                  <c:v>32160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7-491C-873D-5F327588D082}"/>
            </c:ext>
          </c:extLst>
        </c:ser>
        <c:ser>
          <c:idx val="1"/>
          <c:order val="1"/>
          <c:tx>
            <c:v>quick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ALL!$N$3:$N$12</c:f>
              <c:numCache>
                <c:formatCode>General</c:formatCode>
                <c:ptCount val="10"/>
                <c:pt idx="0">
                  <c:v>780</c:v>
                </c:pt>
                <c:pt idx="1">
                  <c:v>1862</c:v>
                </c:pt>
                <c:pt idx="2">
                  <c:v>2962</c:v>
                </c:pt>
                <c:pt idx="3">
                  <c:v>4171</c:v>
                </c:pt>
                <c:pt idx="4">
                  <c:v>5457</c:v>
                </c:pt>
                <c:pt idx="5">
                  <c:v>6810</c:v>
                </c:pt>
                <c:pt idx="6">
                  <c:v>8255</c:v>
                </c:pt>
                <c:pt idx="7">
                  <c:v>9576</c:v>
                </c:pt>
                <c:pt idx="8">
                  <c:v>10976</c:v>
                </c:pt>
                <c:pt idx="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7-491C-873D-5F327588D082}"/>
            </c:ext>
          </c:extLst>
        </c:ser>
        <c:ser>
          <c:idx val="2"/>
          <c:order val="2"/>
          <c:tx>
            <c:v>DP 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ALL!$T$3:$T$12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7-491C-873D-5F327588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897055"/>
        <c:axId val="1407898303"/>
      </c:lineChart>
      <c:catAx>
        <c:axId val="14078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98303"/>
        <c:crosses val="autoZero"/>
        <c:auto val="1"/>
        <c:lblAlgn val="ctr"/>
        <c:lblOffset val="100"/>
        <c:noMultiLvlLbl val="0"/>
      </c:catAx>
      <c:valAx>
        <c:axId val="14078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78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DualPivotQuickSort100!$B$1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DualPivotQuickSort100!$B$2:$B$11</c:f>
              <c:numCache>
                <c:formatCode>General</c:formatCode>
                <c:ptCount val="10"/>
                <c:pt idx="0">
                  <c:v>638</c:v>
                </c:pt>
                <c:pt idx="1">
                  <c:v>1493</c:v>
                </c:pt>
                <c:pt idx="2">
                  <c:v>2424</c:v>
                </c:pt>
                <c:pt idx="3">
                  <c:v>3396</c:v>
                </c:pt>
                <c:pt idx="4">
                  <c:v>4347</c:v>
                </c:pt>
                <c:pt idx="5">
                  <c:v>5371</c:v>
                </c:pt>
                <c:pt idx="6">
                  <c:v>6512</c:v>
                </c:pt>
                <c:pt idx="7">
                  <c:v>7570</c:v>
                </c:pt>
                <c:pt idx="8">
                  <c:v>8636</c:v>
                </c:pt>
                <c:pt idx="9">
                  <c:v>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6-4DE1-BFF0-36A3CF2D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0303"/>
        <c:axId val="1956530719"/>
      </c:scatterChart>
      <c:valAx>
        <c:axId val="19565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719"/>
        <c:crosses val="autoZero"/>
        <c:crossBetween val="midCat"/>
      </c:valAx>
      <c:valAx>
        <c:axId val="19565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5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DualPivotQuickSort100!$C$2:$C$11</c:f>
              <c:numCache>
                <c:formatCode>General</c:formatCode>
                <c:ptCount val="10"/>
                <c:pt idx="0">
                  <c:v>281</c:v>
                </c:pt>
                <c:pt idx="1">
                  <c:v>653</c:v>
                </c:pt>
                <c:pt idx="2">
                  <c:v>1029</c:v>
                </c:pt>
                <c:pt idx="3">
                  <c:v>1441</c:v>
                </c:pt>
                <c:pt idx="4">
                  <c:v>1873</c:v>
                </c:pt>
                <c:pt idx="5">
                  <c:v>2331</c:v>
                </c:pt>
                <c:pt idx="6">
                  <c:v>2787</c:v>
                </c:pt>
                <c:pt idx="7">
                  <c:v>3228</c:v>
                </c:pt>
                <c:pt idx="8">
                  <c:v>3714</c:v>
                </c:pt>
                <c:pt idx="9">
                  <c:v>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C91-8582-F87D6B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96079"/>
        <c:axId val="1330091087"/>
      </c:scatterChart>
      <c:valAx>
        <c:axId val="13300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1087"/>
        <c:crosses val="autoZero"/>
        <c:crossBetween val="midCat"/>
      </c:valAx>
      <c:valAx>
        <c:axId val="13300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0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DualPivotQuickSort100!$D$1</c:f>
              <c:strCache>
                <c:ptCount val="1"/>
                <c:pt idx="0">
                  <c:v>c/n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DualPivotQuickSort100!$A$2:$A$11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DualPivotQuickSort100!$D$2:$D$11</c:f>
              <c:numCache>
                <c:formatCode>General</c:formatCode>
                <c:ptCount val="10"/>
                <c:pt idx="0">
                  <c:v>6.38</c:v>
                </c:pt>
                <c:pt idx="1">
                  <c:v>7.4649999999999999</c:v>
                </c:pt>
                <c:pt idx="2">
                  <c:v>8.08</c:v>
                </c:pt>
                <c:pt idx="3">
                  <c:v>8.49</c:v>
                </c:pt>
                <c:pt idx="4">
                  <c:v>8.6940000000000008</c:v>
                </c:pt>
                <c:pt idx="5">
                  <c:v>8.9516666666666662</c:v>
                </c:pt>
                <c:pt idx="6">
                  <c:v>9.3028571428571425</c:v>
                </c:pt>
                <c:pt idx="7">
                  <c:v>9.4625000000000004</c:v>
                </c:pt>
                <c:pt idx="8">
                  <c:v>9.5955555555555563</c:v>
                </c:pt>
                <c:pt idx="9">
                  <c:v>9.7210000000000001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1D8-970A-0C90A570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6303"/>
        <c:axId val="1333328799"/>
      </c:scatterChart>
      <c:valAx>
        <c:axId val="13333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8799"/>
        <c:crosses val="autoZero"/>
        <c:crossBetween val="midCat"/>
      </c:valAx>
      <c:valAx>
        <c:axId val="13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3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42301</xdr:rowOff>
    </xdr:from>
    <xdr:to>
      <xdr:col>8</xdr:col>
      <xdr:colOff>390525</xdr:colOff>
      <xdr:row>26</xdr:row>
      <xdr:rowOff>118501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E381EE-DED7-4100-8C31-B68E1A1FD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8963</xdr:colOff>
      <xdr:row>12</xdr:row>
      <xdr:rowOff>61912</xdr:rowOff>
    </xdr:from>
    <xdr:to>
      <xdr:col>18</xdr:col>
      <xdr:colOff>223556</xdr:colOff>
      <xdr:row>26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BA25A6-E7CB-4719-A993-9363D5598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80682</xdr:colOff>
      <xdr:row>27</xdr:row>
      <xdr:rowOff>23811</xdr:rowOff>
    </xdr:from>
    <xdr:to>
      <xdr:col>8</xdr:col>
      <xdr:colOff>542925</xdr:colOff>
      <xdr:row>45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720639-9229-4478-BAD9-85730325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89085</xdr:colOff>
      <xdr:row>27</xdr:row>
      <xdr:rowOff>67234</xdr:rowOff>
    </xdr:from>
    <xdr:to>
      <xdr:col>18</xdr:col>
      <xdr:colOff>44823</xdr:colOff>
      <xdr:row>45</xdr:row>
      <xdr:rowOff>64993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8E6131D-5456-441D-B9C2-A64A41820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521073</xdr:colOff>
      <xdr:row>12</xdr:row>
      <xdr:rowOff>45944</xdr:rowOff>
    </xdr:from>
    <xdr:to>
      <xdr:col>26</xdr:col>
      <xdr:colOff>252132</xdr:colOff>
      <xdr:row>26</xdr:row>
      <xdr:rowOff>122144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0A72DE0-B997-4D42-BF48-15890512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532277</xdr:colOff>
      <xdr:row>29</xdr:row>
      <xdr:rowOff>23531</xdr:rowOff>
    </xdr:from>
    <xdr:to>
      <xdr:col>26</xdr:col>
      <xdr:colOff>571499</xdr:colOff>
      <xdr:row>46</xdr:row>
      <xdr:rowOff>100852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E145F61-1192-4B75-BAB4-347A7588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8F132A-6214-4784-B983-AEE1DF792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E504FF-8061-4B49-AE47-9654FB5E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786838-2B39-416E-9C22-DED68A7F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2D11254-F4E8-4727-A968-DB756402D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D3A5D3-68F8-483D-9854-91B67BB3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277FA2-B90C-4F32-9EE2-CF0C3474F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849A29-5585-4D04-917C-EBB62ABB6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51BC26A-8671-470F-A2B4-B78123957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6BCEEA-FE53-4275-87C1-866256DA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8CF9D7-6929-47AA-B52E-A25D9655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9625052-CF7D-4D19-ADFD-370DCF21D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74C09B3-730D-4BE9-8098-F6446E13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848A98-5164-4BD7-8241-0C90EFC4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532E87-7C3F-4429-BF03-8E70C8BC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2196FF-4B8D-49CE-9E2B-DE2E76AFE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66B8DF-9BFA-442A-8E61-42217CED6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185737</xdr:rowOff>
    </xdr:from>
    <xdr:to>
      <xdr:col>12</xdr:col>
      <xdr:colOff>504825</xdr:colOff>
      <xdr:row>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079296-8D2C-40AD-A2AD-05D5A5F38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</xdr:row>
      <xdr:rowOff>33337</xdr:rowOff>
    </xdr:from>
    <xdr:to>
      <xdr:col>20</xdr:col>
      <xdr:colOff>514350</xdr:colOff>
      <xdr:row>15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E7C10C-657D-4E43-A7E6-ABC33799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80962</xdr:rowOff>
    </xdr:from>
    <xdr:to>
      <xdr:col>12</xdr:col>
      <xdr:colOff>552450</xdr:colOff>
      <xdr:row>31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A0AD944-6DB3-4183-880B-888719AA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17</xdr:row>
      <xdr:rowOff>147637</xdr:rowOff>
    </xdr:from>
    <xdr:to>
      <xdr:col>20</xdr:col>
      <xdr:colOff>552450</xdr:colOff>
      <xdr:row>32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B99BA48-CAE2-4801-BAFA-E0F34C75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128586</xdr:rowOff>
    </xdr:from>
    <xdr:to>
      <xdr:col>11</xdr:col>
      <xdr:colOff>133350</xdr:colOff>
      <xdr:row>29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15CEEE-4DBF-4D8D-9423-80147E9EE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476249</xdr:colOff>
      <xdr:row>12</xdr:row>
      <xdr:rowOff>142874</xdr:rowOff>
    </xdr:from>
    <xdr:to>
      <xdr:col>22</xdr:col>
      <xdr:colOff>438150</xdr:colOff>
      <xdr:row>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EF21C2-9C8F-4547-A131-35BDA9FC0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314324</xdr:colOff>
      <xdr:row>30</xdr:row>
      <xdr:rowOff>61912</xdr:rowOff>
    </xdr:from>
    <xdr:to>
      <xdr:col>11</xdr:col>
      <xdr:colOff>114300</xdr:colOff>
      <xdr:row>47</xdr:row>
      <xdr:rowOff>9526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327AF6-D0DA-46B0-86A9-7A06D91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400049</xdr:colOff>
      <xdr:row>30</xdr:row>
      <xdr:rowOff>147637</xdr:rowOff>
    </xdr:from>
    <xdr:to>
      <xdr:col>22</xdr:col>
      <xdr:colOff>200024</xdr:colOff>
      <xdr:row>46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A8D4A95-CA74-43BE-B949-31E55C9C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7" xr16:uid="{2340968E-46AA-4DE5-B4DC-73833AFEB70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2" xr16:uid="{53C0D35D-172A-4CDD-B77D-F0EC1C1CB7B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3" xr16:uid="{931875C2-53DD-4BBE-8302-6FD13C586F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4" xr16:uid="{7CE087A8-4E9A-49E5-BD4C-AA078A597DF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65748328-434B-4181-BF40-1B293A40BA89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3" xr16:uid="{A8E7F943-218C-45FE-931B-3A8420F4BBC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3" xr16:uid="{BD7C351D-A260-4B3C-B521-52A5EDED12A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" xr16:uid="{F92B066B-0BAB-44D4-9B7F-BC3CB954EF1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4" xr16:uid="{95299642-91BA-448B-9C8D-D0FC311EC9A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7" xr16:uid="{33E43196-0347-4BD7-82FF-CACC0EDF152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1" xr16:uid="{BED1D296-F728-423B-8BE2-36186E6F932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0" xr16:uid="{228D046C-AB39-4FCD-AADF-80A4D75D51C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" tableColumnId="1"/>
      <queryTableField id="2" name="c" tableColumnId="2"/>
      <queryTableField id="3" name="s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7D0F03-E659-452F-8604-7DD4193A0B6D}" name="MergeSort1009" displayName="MergeSort1009" ref="A2:E12" tableType="queryTable" totalsRowShown="0">
  <autoFilter ref="A2:E12" xr:uid="{9C7D0F03-E659-452F-8604-7DD4193A0B6D}"/>
  <tableColumns count="5">
    <tableColumn id="1" xr3:uid="{E48162D0-F690-40DE-9815-38EA828519D9}" uniqueName="1" name="n" queryTableFieldId="1"/>
    <tableColumn id="2" xr3:uid="{4391557E-0953-4D01-982E-B4FC30240933}" uniqueName="2" name="c" queryTableFieldId="2"/>
    <tableColumn id="3" xr3:uid="{D9E39EA7-E0AF-463D-8B9E-2592BA9F7A6D}" uniqueName="3" name="s" queryTableFieldId="3"/>
    <tableColumn id="4" xr3:uid="{18BA3F71-576B-4F4D-A4B0-FFFCCC10DE30}" uniqueName="4" name="c/n" queryTableFieldId="4" dataDxfId="23">
      <calculatedColumnFormula>MergeSort1009[[#This Row],[c]]/MergeSort1009[[#This Row],[n]]</calculatedColumnFormula>
    </tableColumn>
    <tableColumn id="7" xr3:uid="{2F2659F1-0542-4AC5-B7D7-5269BC04E1EE}" uniqueName="7" name="s/n" queryTableFieldId="5" dataDxfId="22">
      <calculatedColumnFormula>MergeSort1009[[#This Row],[s]]/MergeSort1009[[#This Row],[n]]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55B3BC2-212F-4E3D-92C6-CD2DF2B759C9}" name="InsertionSort1002024" displayName="InsertionSort1002024" ref="A2:E12" tableType="queryTable" totalsRowShown="0">
  <autoFilter ref="A2:E12" xr:uid="{455B3BC2-212F-4E3D-92C6-CD2DF2B759C9}"/>
  <tableColumns count="5">
    <tableColumn id="1" xr3:uid="{14912255-6AA3-4A6C-B5F5-826BCFB8D6ED}" uniqueName="1" name="n" queryTableFieldId="1"/>
    <tableColumn id="2" xr3:uid="{3AE695F5-DBE7-4D86-8AA0-095FBAC6CEEE}" uniqueName="2" name="c" queryTableFieldId="2"/>
    <tableColumn id="3" xr3:uid="{A4F615AF-AC17-49C3-A94D-B6DBD4F14693}" uniqueName="3" name="s" queryTableFieldId="3"/>
    <tableColumn id="4" xr3:uid="{05BFF6E8-5042-4051-9530-33F23013B3E8}" uniqueName="4" name="c/n" queryTableFieldId="4" dataDxfId="5">
      <calculatedColumnFormula>InsertionSort1002024[[#This Row],[c]]/InsertionSort1002024[[#This Row],[n]]</calculatedColumnFormula>
    </tableColumn>
    <tableColumn id="5" xr3:uid="{4B19B3B2-D4F0-49F3-973C-1FEC5EE114DF}" uniqueName="5" name="s/n" queryTableFieldId="5" dataDxfId="4">
      <calculatedColumnFormula>InsertionSort1002024[[#This Row],[s]]/InsertionSort1002024[[#This Row],[n]]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50A51F2-EFA1-493B-904D-569603758EC4}" name="InsertionSort100202225" displayName="InsertionSort100202225" ref="G2:K12" tableType="queryTable" totalsRowShown="0">
  <autoFilter ref="G2:K12" xr:uid="{B50A51F2-EFA1-493B-904D-569603758EC4}"/>
  <tableColumns count="5">
    <tableColumn id="1" xr3:uid="{9F91E25D-48BB-437C-9967-DAB1CE978E09}" uniqueName="1" name="n" queryTableFieldId="1"/>
    <tableColumn id="2" xr3:uid="{E7BC9A85-056E-4F21-8B4B-736D2697AAE6}" uniqueName="2" name="c" queryTableFieldId="2"/>
    <tableColumn id="3" xr3:uid="{4F7C3B1D-600D-4F91-AE2C-CEF5691A6A0C}" uniqueName="3" name="s" queryTableFieldId="3"/>
    <tableColumn id="4" xr3:uid="{494610A4-B6ED-45E8-9984-025E56ABC5B9}" uniqueName="4" name="c/n" queryTableFieldId="4" dataDxfId="3">
      <calculatedColumnFormula>InsertionSort100202225[[#This Row],[c]]/InsertionSort100202225[[#This Row],[n]]</calculatedColumnFormula>
    </tableColumn>
    <tableColumn id="5" xr3:uid="{13678E86-C63E-4C10-8269-6EC9161A7738}" uniqueName="5" name="s/n" queryTableFieldId="5" dataDxfId="2">
      <calculatedColumnFormula>InsertionSort100202225[[#This Row],[s]]/InsertionSort100202225[[#This Row],[n]]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7A7529E-1A2B-4569-BAC2-DC3E6C366E41}" name="InsertionSort10026" displayName="InsertionSort10026" ref="M2:Q12" tableType="queryTable" totalsRowShown="0">
  <autoFilter ref="M2:Q12" xr:uid="{77A7529E-1A2B-4569-BAC2-DC3E6C366E41}"/>
  <tableColumns count="5">
    <tableColumn id="1" xr3:uid="{565420E9-72B0-456C-8140-765332A544AD}" uniqueName="1" name="n" queryTableFieldId="1"/>
    <tableColumn id="2" xr3:uid="{A648FB91-F475-4755-828F-181064F4EADA}" uniqueName="2" name="c" queryTableFieldId="2"/>
    <tableColumn id="3" xr3:uid="{995D0022-20AB-4652-A6D2-2DD255635C29}" uniqueName="3" name="s" queryTableFieldId="3"/>
    <tableColumn id="4" xr3:uid="{858C8F61-EC96-42E2-B2DB-7EDB4D289A76}" uniqueName="4" name="c/n" queryTableFieldId="4" dataDxfId="1">
      <calculatedColumnFormula>InsertionSort10026[[#This Row],[c]]/InsertionSort10026[[#This Row],[n]]</calculatedColumnFormula>
    </tableColumn>
    <tableColumn id="5" xr3:uid="{935457C6-4618-4330-B284-5A8963814A2C}" uniqueName="5" name="s/n" queryTableFieldId="5" dataDxfId="0">
      <calculatedColumnFormula>InsertionSort10026[[#This Row],[s]]/InsertionSort10026[[#This Row],[n]]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D44972-AF26-4091-933A-18456202CA57}" name="InsertionSort10010" displayName="InsertionSort10010" ref="G2:K12" tableType="queryTable" totalsRowShown="0">
  <autoFilter ref="G2:K12" xr:uid="{5ED44972-AF26-4091-933A-18456202CA57}"/>
  <tableColumns count="5">
    <tableColumn id="1" xr3:uid="{1399EDD3-1764-486B-8897-55BB5F8AE10F}" uniqueName="1" name="n" queryTableFieldId="1"/>
    <tableColumn id="2" xr3:uid="{7D682038-8B25-41DE-8284-6064EFE1D3C4}" uniqueName="2" name="c" queryTableFieldId="2"/>
    <tableColumn id="3" xr3:uid="{A382F725-C424-41DE-B015-9C4C15AE02E8}" uniqueName="3" name="s" queryTableFieldId="3"/>
    <tableColumn id="4" xr3:uid="{1EEF4306-6C05-4644-AA92-5986A0BBBE50}" uniqueName="4" name="c/n" queryTableFieldId="4" dataDxfId="21">
      <calculatedColumnFormula>InsertionSort10010[[#This Row],[c]]/InsertionSort10010[[#This Row],[n]]</calculatedColumnFormula>
    </tableColumn>
    <tableColumn id="5" xr3:uid="{0FF3B983-A5E5-484D-AF06-3D2862C76F1E}" uniqueName="5" name="s/n" queryTableFieldId="5" dataDxfId="20">
      <calculatedColumnFormula>InsertionSort10010[[#This Row],[s]]/InsertionSort10010[[#This Row],[n]]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D816CE-E6F2-4B3D-AC2C-A029A20004A3}" name="QuickSort10012" displayName="QuickSort10012" ref="M2:Q12" tableType="queryTable" totalsRowShown="0">
  <autoFilter ref="M2:Q12" xr:uid="{1ED816CE-E6F2-4B3D-AC2C-A029A20004A3}"/>
  <tableColumns count="5">
    <tableColumn id="1" xr3:uid="{F04C64DD-E890-4701-8E26-08371B578E3E}" uniqueName="1" name="n" queryTableFieldId="1"/>
    <tableColumn id="2" xr3:uid="{458415B9-5239-48B3-BDBD-5D014C3839C9}" uniqueName="2" name="c" queryTableFieldId="2"/>
    <tableColumn id="3" xr3:uid="{F3CC5512-8DE7-47D0-808A-138A5B71D460}" uniqueName="3" name="s" queryTableFieldId="3"/>
    <tableColumn id="4" xr3:uid="{ADA9E380-F42F-40C7-8CD4-17717B771CDC}" uniqueName="4" name="c/n" queryTableFieldId="4" dataDxfId="19">
      <calculatedColumnFormula>QuickSort10012[[#This Row],[c]]/QuickSort10012[[#This Row],[n]]</calculatedColumnFormula>
    </tableColumn>
    <tableColumn id="5" xr3:uid="{C58BA89C-656D-4B0D-9C1F-44F6A1BCA5AD}" uniqueName="5" name="s/n" queryTableFieldId="5" dataDxfId="18">
      <calculatedColumnFormula>QuickSort10012[[#This Row],[s]]/QuickSort10012[[#This Row],[n]]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C780BDD-78EC-4483-AF07-244E8AF517FF}" name="DualPivotQuickSort1001819" displayName="DualPivotQuickSort1001819" ref="S2:W12" tableType="queryTable" totalsRowShown="0">
  <autoFilter ref="S2:W12" xr:uid="{2C780BDD-78EC-4483-AF07-244E8AF517FF}"/>
  <tableColumns count="5">
    <tableColumn id="1" xr3:uid="{8CCF0240-E1ED-462B-AD66-C417A21A2AA3}" uniqueName="1" name="n" queryTableFieldId="1"/>
    <tableColumn id="2" xr3:uid="{52B81960-F0E7-4B58-8A25-F843F44CC928}" uniqueName="2" name="c" queryTableFieldId="2"/>
    <tableColumn id="3" xr3:uid="{D34DDD4F-37D9-4C39-8B04-E99A9F8408C6}" uniqueName="3" name="s" queryTableFieldId="3"/>
    <tableColumn id="4" xr3:uid="{7C0790BF-44A1-42B5-AD44-72FE07361437}" uniqueName="4" name="c/n" queryTableFieldId="4" dataDxfId="17">
      <calculatedColumnFormula>DualPivotQuickSort1001819[[#This Row],[c]]/DualPivotQuickSort1001819[[#This Row],[n]]</calculatedColumnFormula>
    </tableColumn>
    <tableColumn id="5" xr3:uid="{09C68719-6B09-41E0-9A17-AA1E1A17444D}" uniqueName="5" name="s/n" queryTableFieldId="5" dataDxfId="16">
      <calculatedColumnFormula>DualPivotQuickSort1001819[[#This Row],[s]]/DualPivotQuickSort1001819[[#This Row],[n]]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A747ED-0C4D-4860-A484-50780A44D8B4}" name="DualPivotQuickSort10018" displayName="DualPivotQuickSort10018" ref="A1:E11" tableType="queryTable" totalsRowShown="0">
  <autoFilter ref="A1:E11" xr:uid="{AEA747ED-0C4D-4860-A484-50780A44D8B4}"/>
  <tableColumns count="5">
    <tableColumn id="1" xr3:uid="{1F663BC3-3C55-4F23-811B-CDC50E7FF3CA}" uniqueName="1" name="n" queryTableFieldId="1"/>
    <tableColumn id="2" xr3:uid="{4ED98A11-6EDD-4AEE-8FC8-CCBC31175FE2}" uniqueName="2" name="c" queryTableFieldId="2"/>
    <tableColumn id="3" xr3:uid="{50FCD642-BD9F-46B0-9BDE-319E45C182B8}" uniqueName="3" name="s" queryTableFieldId="3"/>
    <tableColumn id="4" xr3:uid="{22EC6A42-F2AD-47BB-A3E1-B582C40DFCB0}" uniqueName="4" name="c/n" queryTableFieldId="4" dataDxfId="15">
      <calculatedColumnFormula>DualPivotQuickSort10018[[#This Row],[c]]/DualPivotQuickSort10018[[#This Row],[n]]</calculatedColumnFormula>
    </tableColumn>
    <tableColumn id="5" xr3:uid="{2861435C-65E3-46A0-ACAA-11ED308AC204}" uniqueName="5" name="s/n" queryTableFieldId="5" dataDxfId="14">
      <calculatedColumnFormula>DualPivotQuickSort10018[[#This Row],[s]]/DualPivotQuickSort10018[[#This Row],[n]]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820C87-5138-4339-8389-1880F9D35AD4}" name="QuickSort10014" displayName="QuickSort10014" ref="A1:E11" tableType="queryTable" totalsRowShown="0">
  <autoFilter ref="A1:E11" xr:uid="{E9820C87-5138-4339-8389-1880F9D35AD4}"/>
  <tableColumns count="5">
    <tableColumn id="1" xr3:uid="{92BDF992-D3F4-4C77-9B35-50EC30BF06DB}" uniqueName="1" name="n" queryTableFieldId="1"/>
    <tableColumn id="2" xr3:uid="{A146671E-4267-4477-B914-ECC8A34E5AAD}" uniqueName="2" name="c" queryTableFieldId="2"/>
    <tableColumn id="3" xr3:uid="{1A76CB00-3FB6-4DB6-8F03-EFDC9D76C1AC}" uniqueName="3" name="s" queryTableFieldId="3"/>
    <tableColumn id="4" xr3:uid="{22B7E81A-7686-450B-A15D-640AB488D72B}" uniqueName="4" name="c/n" queryTableFieldId="4" dataDxfId="13">
      <calculatedColumnFormula>QuickSort10014[[#This Row],[c]]/QuickSort10014[[#This Row],[n]]</calculatedColumnFormula>
    </tableColumn>
    <tableColumn id="5" xr3:uid="{3A39EF91-F4FF-428A-ABA2-00E8897E0DCF}" uniqueName="5" name="s/n" queryTableFieldId="5" dataDxfId="12">
      <calculatedColumnFormula>QuickSort10014[[#This Row],[s]]/QuickSort10014[[#This Row],[n]]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00ED4F-F886-4682-A8E8-483F94420A2E}" name="InsertionSort100" displayName="InsertionSort100" ref="A1:E11" tableType="queryTable" totalsRowShown="0">
  <autoFilter ref="A1:E11" xr:uid="{9600ED4F-F886-4682-A8E8-483F94420A2E}"/>
  <tableColumns count="5">
    <tableColumn id="1" xr3:uid="{57636ACE-33CF-4B5F-B53D-133E2E6757F1}" uniqueName="1" name="n" queryTableFieldId="1"/>
    <tableColumn id="2" xr3:uid="{906C8EDA-29D5-4996-853E-7C4DA9EF4D65}" uniqueName="2" name="c" queryTableFieldId="2"/>
    <tableColumn id="3" xr3:uid="{8E54BE3F-81C5-4BDB-A803-BB57B367D07B}" uniqueName="3" name="s" queryTableFieldId="3"/>
    <tableColumn id="4" xr3:uid="{A1EBA102-FDE6-4B78-B0D2-70A81E955418}" uniqueName="4" name="c/n" queryTableFieldId="4" dataDxfId="11">
      <calculatedColumnFormula>InsertionSort100[[#This Row],[c]]/InsertionSort100[[#This Row],[n]]</calculatedColumnFormula>
    </tableColumn>
    <tableColumn id="5" xr3:uid="{89AA8A89-D8A3-4E93-B4AE-0BAD1C24D75F}" uniqueName="5" name="s/n" queryTableFieldId="5" dataDxfId="10">
      <calculatedColumnFormula>InsertionSort100[[#This Row],[s]]/InsertionSort100[[#This Row],[n]]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C90C14-A67B-496A-8E87-7FA09F0050A4}" name="InsertionSort1002022" displayName="InsertionSort1002022" ref="A1:E11" tableType="queryTable" totalsRowShown="0">
  <autoFilter ref="A1:E11" xr:uid="{9600ED4F-F886-4682-A8E8-483F94420A2E}"/>
  <tableColumns count="5">
    <tableColumn id="1" xr3:uid="{9025CA1F-0CBF-4310-93E8-AE6836E4162D}" uniqueName="1" name="n" queryTableFieldId="1"/>
    <tableColumn id="2" xr3:uid="{EBE32FC8-1C65-47B1-AFBB-C9BCAA005A8A}" uniqueName="2" name="c" queryTableFieldId="2"/>
    <tableColumn id="3" xr3:uid="{83EA4688-74C5-4A4B-8D19-FC956CE746E4}" uniqueName="3" name="s" queryTableFieldId="3"/>
    <tableColumn id="4" xr3:uid="{F8173A33-21F1-47D2-9EB4-A17F545A537C}" uniqueName="4" name="c/n" queryTableFieldId="4" dataDxfId="9">
      <calculatedColumnFormula>InsertionSort1002022[[#This Row],[c]]/InsertionSort1002022[[#This Row],[n]]</calculatedColumnFormula>
    </tableColumn>
    <tableColumn id="5" xr3:uid="{B0EE38F7-4253-464B-BFC2-3416B192310F}" uniqueName="5" name="s/n" queryTableFieldId="5" dataDxfId="8">
      <calculatedColumnFormula>InsertionSort1002022[[#This Row],[s]]/InsertionSort1002022[[#This Row],[n]]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0621F-483D-448D-881F-56A845576E0D}" name="InsertionSort10020" displayName="InsertionSort10020" ref="A1:E11" tableType="queryTable" totalsRowShown="0">
  <autoFilter ref="A1:E11" xr:uid="{9600ED4F-F886-4682-A8E8-483F94420A2E}"/>
  <tableColumns count="5">
    <tableColumn id="1" xr3:uid="{ED896C74-BAAC-4038-80ED-D5BFCEE4AFC8}" uniqueName="1" name="n" queryTableFieldId="1"/>
    <tableColumn id="2" xr3:uid="{5361FC46-27F3-47C3-B157-77A935F53157}" uniqueName="2" name="c" queryTableFieldId="2"/>
    <tableColumn id="3" xr3:uid="{FDBB2CE9-02EF-4871-A8D5-9F9A4DAC46FE}" uniqueName="3" name="s" queryTableFieldId="3"/>
    <tableColumn id="4" xr3:uid="{BB74769A-FCB4-4F87-8BF2-9BC1510C5FCB}" uniqueName="4" name="c/n" queryTableFieldId="4" dataDxfId="7">
      <calculatedColumnFormula>InsertionSort10020[[#This Row],[c]]/InsertionSort10020[[#This Row],[n]]</calculatedColumnFormula>
    </tableColumn>
    <tableColumn id="5" xr3:uid="{6C0D5E71-22A3-45A2-AD02-E3E395CAB90A}" uniqueName="5" name="s/n" queryTableFieldId="5" dataDxfId="6">
      <calculatedColumnFormula>InsertionSort10020[[#This Row],[s]]/InsertionSort10020[[#This Row],[n]]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9BD6-54AE-4654-9780-41B1A066EB21}">
  <dimension ref="A1:W12"/>
  <sheetViews>
    <sheetView tabSelected="1" zoomScale="85" zoomScaleNormal="85" workbookViewId="0">
      <selection activeCell="I6" sqref="I6"/>
    </sheetView>
  </sheetViews>
  <sheetFormatPr defaultRowHeight="15" x14ac:dyDescent="0.25"/>
  <sheetData>
    <row r="1" spans="1:23" x14ac:dyDescent="0.25">
      <c r="A1" t="s">
        <v>5</v>
      </c>
      <c r="G1" t="s">
        <v>6</v>
      </c>
      <c r="M1" t="s">
        <v>7</v>
      </c>
      <c r="S1" t="s">
        <v>8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 x14ac:dyDescent="0.25">
      <c r="A3">
        <v>100</v>
      </c>
      <c r="B3">
        <v>2237</v>
      </c>
      <c r="C3">
        <v>0</v>
      </c>
      <c r="D3">
        <f>MergeSort1009[[#This Row],[c]]/MergeSort1009[[#This Row],[n]]</f>
        <v>22.37</v>
      </c>
      <c r="E3">
        <f>MergeSort1009[[#This Row],[s]]/MergeSort1009[[#This Row],[n]]</f>
        <v>0</v>
      </c>
      <c r="G3">
        <v>100</v>
      </c>
      <c r="H3">
        <v>2523</v>
      </c>
      <c r="I3">
        <v>2526</v>
      </c>
      <c r="J3">
        <f>InsertionSort10010[[#This Row],[c]]/InsertionSort10010[[#This Row],[n]]</f>
        <v>25.23</v>
      </c>
      <c r="K3">
        <f>InsertionSort10010[[#This Row],[s]]/InsertionSort10010[[#This Row],[n]]</f>
        <v>25.26</v>
      </c>
      <c r="M3">
        <v>100</v>
      </c>
      <c r="N3">
        <v>780</v>
      </c>
      <c r="O3">
        <v>396</v>
      </c>
      <c r="P3">
        <f>QuickSort10012[[#This Row],[c]]/QuickSort10012[[#This Row],[n]]</f>
        <v>7.8</v>
      </c>
      <c r="Q3">
        <f>QuickSort10012[[#This Row],[s]]/QuickSort10012[[#This Row],[n]]</f>
        <v>3.96</v>
      </c>
      <c r="S3">
        <v>100</v>
      </c>
      <c r="T3">
        <v>638</v>
      </c>
      <c r="U3">
        <v>281</v>
      </c>
      <c r="V3">
        <f>DualPivotQuickSort1001819[[#This Row],[c]]/DualPivotQuickSort1001819[[#This Row],[n]]</f>
        <v>6.38</v>
      </c>
      <c r="W3">
        <f>DualPivotQuickSort1001819[[#This Row],[s]]/DualPivotQuickSort1001819[[#This Row],[n]]</f>
        <v>2.81</v>
      </c>
    </row>
    <row r="4" spans="1:23" x14ac:dyDescent="0.25">
      <c r="A4">
        <v>200</v>
      </c>
      <c r="B4">
        <v>5076</v>
      </c>
      <c r="C4">
        <v>0</v>
      </c>
      <c r="D4">
        <f>MergeSort1009[[#This Row],[c]]/MergeSort1009[[#This Row],[n]]</f>
        <v>25.38</v>
      </c>
      <c r="E4">
        <f>MergeSort1009[[#This Row],[s]]/MergeSort1009[[#This Row],[n]]</f>
        <v>0</v>
      </c>
      <c r="G4">
        <v>200</v>
      </c>
      <c r="H4">
        <v>10184</v>
      </c>
      <c r="I4">
        <v>10188</v>
      </c>
      <c r="J4">
        <f>InsertionSort10010[[#This Row],[c]]/InsertionSort10010[[#This Row],[n]]</f>
        <v>50.92</v>
      </c>
      <c r="K4">
        <f>InsertionSort10010[[#This Row],[s]]/InsertionSort10010[[#This Row],[n]]</f>
        <v>50.94</v>
      </c>
      <c r="M4">
        <v>200</v>
      </c>
      <c r="N4">
        <v>1862</v>
      </c>
      <c r="O4">
        <v>960</v>
      </c>
      <c r="P4">
        <f>QuickSort10012[[#This Row],[c]]/QuickSort10012[[#This Row],[n]]</f>
        <v>9.31</v>
      </c>
      <c r="Q4">
        <f>QuickSort10012[[#This Row],[s]]/QuickSort10012[[#This Row],[n]]</f>
        <v>4.8</v>
      </c>
      <c r="S4">
        <v>200</v>
      </c>
      <c r="T4">
        <v>1493</v>
      </c>
      <c r="U4">
        <v>653</v>
      </c>
      <c r="V4">
        <f>DualPivotQuickSort1001819[[#This Row],[c]]/DualPivotQuickSort1001819[[#This Row],[n]]</f>
        <v>7.4649999999999999</v>
      </c>
      <c r="W4">
        <f>DualPivotQuickSort1001819[[#This Row],[s]]/DualPivotQuickSort1001819[[#This Row],[n]]</f>
        <v>3.2650000000000001</v>
      </c>
    </row>
    <row r="5" spans="1:23" x14ac:dyDescent="0.25">
      <c r="A5">
        <v>300</v>
      </c>
      <c r="B5">
        <v>8131</v>
      </c>
      <c r="C5">
        <v>0</v>
      </c>
      <c r="D5">
        <f>MergeSort1009[[#This Row],[c]]/MergeSort1009[[#This Row],[n]]</f>
        <v>27.103333333333332</v>
      </c>
      <c r="E5">
        <f>MergeSort1009[[#This Row],[s]]/MergeSort1009[[#This Row],[n]]</f>
        <v>0</v>
      </c>
      <c r="G5">
        <v>300</v>
      </c>
      <c r="H5">
        <v>22713</v>
      </c>
      <c r="I5">
        <v>22718</v>
      </c>
      <c r="J5">
        <f>InsertionSort10010[[#This Row],[c]]/InsertionSort10010[[#This Row],[n]]</f>
        <v>75.709999999999994</v>
      </c>
      <c r="K5">
        <f>InsertionSort10010[[#This Row],[s]]/InsertionSort10010[[#This Row],[n]]</f>
        <v>75.726666666666674</v>
      </c>
      <c r="M5">
        <v>300</v>
      </c>
      <c r="N5">
        <v>2962</v>
      </c>
      <c r="O5">
        <v>1503</v>
      </c>
      <c r="P5">
        <f>QuickSort10012[[#This Row],[c]]/QuickSort10012[[#This Row],[n]]</f>
        <v>9.8733333333333331</v>
      </c>
      <c r="Q5">
        <f>QuickSort10012[[#This Row],[s]]/QuickSort10012[[#This Row],[n]]</f>
        <v>5.01</v>
      </c>
      <c r="S5">
        <v>300</v>
      </c>
      <c r="T5">
        <v>2424</v>
      </c>
      <c r="U5">
        <v>1029</v>
      </c>
      <c r="V5">
        <f>DualPivotQuickSort1001819[[#This Row],[c]]/DualPivotQuickSort1001819[[#This Row],[n]]</f>
        <v>8.08</v>
      </c>
      <c r="W5">
        <f>DualPivotQuickSort1001819[[#This Row],[s]]/DualPivotQuickSort1001819[[#This Row],[n]]</f>
        <v>3.43</v>
      </c>
    </row>
    <row r="6" spans="1:23" x14ac:dyDescent="0.25">
      <c r="A6">
        <v>400</v>
      </c>
      <c r="B6">
        <v>11352</v>
      </c>
      <c r="C6">
        <v>0</v>
      </c>
      <c r="D6">
        <f>MergeSort1009[[#This Row],[c]]/MergeSort1009[[#This Row],[n]]</f>
        <v>28.38</v>
      </c>
      <c r="E6">
        <f>MergeSort1009[[#This Row],[s]]/MergeSort1009[[#This Row],[n]]</f>
        <v>0</v>
      </c>
      <c r="G6">
        <v>400</v>
      </c>
      <c r="H6">
        <v>40090</v>
      </c>
      <c r="I6">
        <v>40096</v>
      </c>
      <c r="J6">
        <f>InsertionSort10010[[#This Row],[c]]/InsertionSort10010[[#This Row],[n]]</f>
        <v>100.22499999999999</v>
      </c>
      <c r="K6">
        <f>InsertionSort10010[[#This Row],[s]]/InsertionSort10010[[#This Row],[n]]</f>
        <v>100.24</v>
      </c>
      <c r="M6">
        <v>400</v>
      </c>
      <c r="N6">
        <v>4171</v>
      </c>
      <c r="O6">
        <v>2151</v>
      </c>
      <c r="P6">
        <f>QuickSort10012[[#This Row],[c]]/QuickSort10012[[#This Row],[n]]</f>
        <v>10.4275</v>
      </c>
      <c r="Q6">
        <f>QuickSort10012[[#This Row],[s]]/QuickSort10012[[#This Row],[n]]</f>
        <v>5.3775000000000004</v>
      </c>
      <c r="S6">
        <v>400</v>
      </c>
      <c r="T6">
        <v>3396</v>
      </c>
      <c r="U6">
        <v>1441</v>
      </c>
      <c r="V6">
        <f>DualPivotQuickSort1001819[[#This Row],[c]]/DualPivotQuickSort1001819[[#This Row],[n]]</f>
        <v>8.49</v>
      </c>
      <c r="W6">
        <f>DualPivotQuickSort1001819[[#This Row],[s]]/DualPivotQuickSort1001819[[#This Row],[n]]</f>
        <v>3.6025</v>
      </c>
    </row>
    <row r="7" spans="1:23" x14ac:dyDescent="0.25">
      <c r="A7">
        <v>500</v>
      </c>
      <c r="B7">
        <v>14581</v>
      </c>
      <c r="C7">
        <v>0</v>
      </c>
      <c r="D7">
        <f>MergeSort1009[[#This Row],[c]]/MergeSort1009[[#This Row],[n]]</f>
        <v>29.161999999999999</v>
      </c>
      <c r="E7">
        <f>MergeSort1009[[#This Row],[s]]/MergeSort1009[[#This Row],[n]]</f>
        <v>0</v>
      </c>
      <c r="G7">
        <v>500</v>
      </c>
      <c r="H7">
        <v>62551</v>
      </c>
      <c r="I7">
        <v>62556</v>
      </c>
      <c r="J7">
        <f>InsertionSort10010[[#This Row],[c]]/InsertionSort10010[[#This Row],[n]]</f>
        <v>125.102</v>
      </c>
      <c r="K7">
        <f>InsertionSort10010[[#This Row],[s]]/InsertionSort10010[[#This Row],[n]]</f>
        <v>125.11199999999999</v>
      </c>
      <c r="M7">
        <v>500</v>
      </c>
      <c r="N7">
        <v>5457</v>
      </c>
      <c r="O7">
        <v>2784</v>
      </c>
      <c r="P7">
        <f>QuickSort10012[[#This Row],[c]]/QuickSort10012[[#This Row],[n]]</f>
        <v>10.914</v>
      </c>
      <c r="Q7">
        <f>QuickSort10012[[#This Row],[s]]/QuickSort10012[[#This Row],[n]]</f>
        <v>5.5679999999999996</v>
      </c>
      <c r="S7">
        <v>500</v>
      </c>
      <c r="T7">
        <v>4347</v>
      </c>
      <c r="U7">
        <v>1873</v>
      </c>
      <c r="V7">
        <f>DualPivotQuickSort1001819[[#This Row],[c]]/DualPivotQuickSort1001819[[#This Row],[n]]</f>
        <v>8.6940000000000008</v>
      </c>
      <c r="W7">
        <f>DualPivotQuickSort1001819[[#This Row],[s]]/DualPivotQuickSort1001819[[#This Row],[n]]</f>
        <v>3.746</v>
      </c>
    </row>
    <row r="8" spans="1:23" x14ac:dyDescent="0.25">
      <c r="A8">
        <v>600</v>
      </c>
      <c r="B8">
        <v>18067</v>
      </c>
      <c r="C8">
        <v>0</v>
      </c>
      <c r="D8">
        <f>MergeSort1009[[#This Row],[c]]/MergeSort1009[[#This Row],[n]]</f>
        <v>30.111666666666668</v>
      </c>
      <c r="E8">
        <f>MergeSort1009[[#This Row],[s]]/MergeSort1009[[#This Row],[n]]</f>
        <v>0</v>
      </c>
      <c r="G8">
        <v>600</v>
      </c>
      <c r="H8">
        <v>89990</v>
      </c>
      <c r="I8">
        <v>89996</v>
      </c>
      <c r="J8">
        <f>InsertionSort10010[[#This Row],[c]]/InsertionSort10010[[#This Row],[n]]</f>
        <v>149.98333333333332</v>
      </c>
      <c r="K8">
        <f>InsertionSort10010[[#This Row],[s]]/InsertionSort10010[[#This Row],[n]]</f>
        <v>149.99333333333334</v>
      </c>
      <c r="M8">
        <v>600</v>
      </c>
      <c r="N8">
        <v>6810</v>
      </c>
      <c r="O8">
        <v>3449</v>
      </c>
      <c r="P8">
        <f>QuickSort10012[[#This Row],[c]]/QuickSort10012[[#This Row],[n]]</f>
        <v>11.35</v>
      </c>
      <c r="Q8">
        <f>QuickSort10012[[#This Row],[s]]/QuickSort10012[[#This Row],[n]]</f>
        <v>5.7483333333333331</v>
      </c>
      <c r="S8">
        <v>600</v>
      </c>
      <c r="T8">
        <v>5371</v>
      </c>
      <c r="U8">
        <v>2331</v>
      </c>
      <c r="V8">
        <f>DualPivotQuickSort1001819[[#This Row],[c]]/DualPivotQuickSort1001819[[#This Row],[n]]</f>
        <v>8.9516666666666662</v>
      </c>
      <c r="W8">
        <f>DualPivotQuickSort1001819[[#This Row],[s]]/DualPivotQuickSort1001819[[#This Row],[n]]</f>
        <v>3.8849999999999998</v>
      </c>
    </row>
    <row r="9" spans="1:23" x14ac:dyDescent="0.25">
      <c r="A9">
        <v>700</v>
      </c>
      <c r="B9">
        <v>21589</v>
      </c>
      <c r="C9">
        <v>0</v>
      </c>
      <c r="D9">
        <f>MergeSort1009[[#This Row],[c]]/MergeSort1009[[#This Row],[n]]</f>
        <v>30.841428571428573</v>
      </c>
      <c r="E9">
        <f>MergeSort1009[[#This Row],[s]]/MergeSort1009[[#This Row],[n]]</f>
        <v>0</v>
      </c>
      <c r="G9">
        <v>700</v>
      </c>
      <c r="H9">
        <v>123327</v>
      </c>
      <c r="I9">
        <v>123332</v>
      </c>
      <c r="J9">
        <f>InsertionSort10010[[#This Row],[c]]/InsertionSort10010[[#This Row],[n]]</f>
        <v>176.18142857142857</v>
      </c>
      <c r="K9">
        <f>InsertionSort10010[[#This Row],[s]]/InsertionSort10010[[#This Row],[n]]</f>
        <v>176.18857142857144</v>
      </c>
      <c r="M9">
        <v>700</v>
      </c>
      <c r="N9">
        <v>8255</v>
      </c>
      <c r="O9">
        <v>4188</v>
      </c>
      <c r="P9">
        <f>QuickSort10012[[#This Row],[c]]/QuickSort10012[[#This Row],[n]]</f>
        <v>11.792857142857143</v>
      </c>
      <c r="Q9">
        <f>QuickSort10012[[#This Row],[s]]/QuickSort10012[[#This Row],[n]]</f>
        <v>5.9828571428571431</v>
      </c>
      <c r="S9">
        <v>700</v>
      </c>
      <c r="T9">
        <v>6512</v>
      </c>
      <c r="U9">
        <v>2787</v>
      </c>
      <c r="V9">
        <f>DualPivotQuickSort1001819[[#This Row],[c]]/DualPivotQuickSort1001819[[#This Row],[n]]</f>
        <v>9.3028571428571425</v>
      </c>
      <c r="W9">
        <f>DualPivotQuickSort1001819[[#This Row],[s]]/DualPivotQuickSort1001819[[#This Row],[n]]</f>
        <v>3.9814285714285713</v>
      </c>
    </row>
    <row r="10" spans="1:23" x14ac:dyDescent="0.25">
      <c r="A10">
        <v>800</v>
      </c>
      <c r="B10">
        <v>25111</v>
      </c>
      <c r="C10">
        <v>0</v>
      </c>
      <c r="D10">
        <f>MergeSort1009[[#This Row],[c]]/MergeSort1009[[#This Row],[n]]</f>
        <v>31.388750000000002</v>
      </c>
      <c r="E10">
        <f>MergeSort1009[[#This Row],[s]]/MergeSort1009[[#This Row],[n]]</f>
        <v>0</v>
      </c>
      <c r="G10">
        <v>800</v>
      </c>
      <c r="H10">
        <v>160313</v>
      </c>
      <c r="I10">
        <v>160319</v>
      </c>
      <c r="J10">
        <f>InsertionSort10010[[#This Row],[c]]/InsertionSort10010[[#This Row],[n]]</f>
        <v>200.39125000000001</v>
      </c>
      <c r="K10">
        <f>InsertionSort10010[[#This Row],[s]]/InsertionSort10010[[#This Row],[n]]</f>
        <v>200.39875000000001</v>
      </c>
      <c r="M10">
        <v>800</v>
      </c>
      <c r="N10">
        <v>9576</v>
      </c>
      <c r="O10">
        <v>4925</v>
      </c>
      <c r="P10">
        <f>QuickSort10012[[#This Row],[c]]/QuickSort10012[[#This Row],[n]]</f>
        <v>11.97</v>
      </c>
      <c r="Q10">
        <f>QuickSort10012[[#This Row],[s]]/QuickSort10012[[#This Row],[n]]</f>
        <v>6.15625</v>
      </c>
      <c r="S10">
        <v>800</v>
      </c>
      <c r="T10">
        <v>7570</v>
      </c>
      <c r="U10">
        <v>3228</v>
      </c>
      <c r="V10">
        <f>DualPivotQuickSort1001819[[#This Row],[c]]/DualPivotQuickSort1001819[[#This Row],[n]]</f>
        <v>9.4625000000000004</v>
      </c>
      <c r="W10">
        <f>DualPivotQuickSort1001819[[#This Row],[s]]/DualPivotQuickSort1001819[[#This Row],[n]]</f>
        <v>4.0350000000000001</v>
      </c>
    </row>
    <row r="11" spans="1:23" x14ac:dyDescent="0.25">
      <c r="A11">
        <v>900</v>
      </c>
      <c r="B11">
        <v>28637</v>
      </c>
      <c r="C11">
        <v>0</v>
      </c>
      <c r="D11">
        <f>MergeSort1009[[#This Row],[c]]/MergeSort1009[[#This Row],[n]]</f>
        <v>31.818888888888889</v>
      </c>
      <c r="E11">
        <f>MergeSort1009[[#This Row],[s]]/MergeSort1009[[#This Row],[n]]</f>
        <v>0</v>
      </c>
      <c r="G11">
        <v>900</v>
      </c>
      <c r="H11">
        <v>203906</v>
      </c>
      <c r="I11">
        <v>203912</v>
      </c>
      <c r="J11">
        <f>InsertionSort10010[[#This Row],[c]]/InsertionSort10010[[#This Row],[n]]</f>
        <v>226.56222222222223</v>
      </c>
      <c r="K11">
        <f>InsertionSort10010[[#This Row],[s]]/InsertionSort10010[[#This Row],[n]]</f>
        <v>226.56888888888889</v>
      </c>
      <c r="M11">
        <v>900</v>
      </c>
      <c r="N11">
        <v>10976</v>
      </c>
      <c r="O11">
        <v>5555</v>
      </c>
      <c r="P11">
        <f>QuickSort10012[[#This Row],[c]]/QuickSort10012[[#This Row],[n]]</f>
        <v>12.195555555555556</v>
      </c>
      <c r="Q11">
        <f>QuickSort10012[[#This Row],[s]]/QuickSort10012[[#This Row],[n]]</f>
        <v>6.1722222222222225</v>
      </c>
      <c r="S11">
        <v>900</v>
      </c>
      <c r="T11">
        <v>8636</v>
      </c>
      <c r="U11">
        <v>3714</v>
      </c>
      <c r="V11">
        <f>DualPivotQuickSort1001819[[#This Row],[c]]/DualPivotQuickSort1001819[[#This Row],[n]]</f>
        <v>9.5955555555555563</v>
      </c>
      <c r="W11">
        <f>DualPivotQuickSort1001819[[#This Row],[s]]/DualPivotQuickSort1001819[[#This Row],[n]]</f>
        <v>4.1266666666666669</v>
      </c>
    </row>
    <row r="12" spans="1:23" x14ac:dyDescent="0.25">
      <c r="A12">
        <v>1000</v>
      </c>
      <c r="B12">
        <v>32160</v>
      </c>
      <c r="C12">
        <v>0</v>
      </c>
      <c r="D12">
        <f>MergeSort1009[[#This Row],[c]]/MergeSort1009[[#This Row],[n]]</f>
        <v>32.159999999999997</v>
      </c>
      <c r="E12">
        <f>MergeSort1009[[#This Row],[s]]/MergeSort1009[[#This Row],[n]]</f>
        <v>0</v>
      </c>
      <c r="G12">
        <v>1000</v>
      </c>
      <c r="H12">
        <v>251424</v>
      </c>
      <c r="I12">
        <v>251430</v>
      </c>
      <c r="J12">
        <f>InsertionSort10010[[#This Row],[c]]/InsertionSort10010[[#This Row],[n]]</f>
        <v>251.42400000000001</v>
      </c>
      <c r="K12">
        <f>InsertionSort10010[[#This Row],[s]]/InsertionSort10010[[#This Row],[n]]</f>
        <v>251.43</v>
      </c>
      <c r="M12">
        <v>1000</v>
      </c>
      <c r="N12">
        <v>12344</v>
      </c>
      <c r="O12">
        <v>6270</v>
      </c>
      <c r="P12">
        <f>QuickSort10012[[#This Row],[c]]/QuickSort10012[[#This Row],[n]]</f>
        <v>12.343999999999999</v>
      </c>
      <c r="Q12">
        <f>QuickSort10012[[#This Row],[s]]/QuickSort10012[[#This Row],[n]]</f>
        <v>6.27</v>
      </c>
      <c r="S12">
        <v>1000</v>
      </c>
      <c r="T12">
        <v>9721</v>
      </c>
      <c r="U12">
        <v>4143</v>
      </c>
      <c r="V12">
        <f>DualPivotQuickSort1001819[[#This Row],[c]]/DualPivotQuickSort1001819[[#This Row],[n]]</f>
        <v>9.7210000000000001</v>
      </c>
      <c r="W12">
        <f>DualPivotQuickSort1001819[[#This Row],[s]]/DualPivotQuickSort1001819[[#This Row],[n]]</f>
        <v>4.1429999999999998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B1FC-84EC-44A3-A78B-E413ADA57BA9}">
  <dimension ref="A1:E11"/>
  <sheetViews>
    <sheetView workbookViewId="0">
      <selection activeCell="C25" sqref="C25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638</v>
      </c>
      <c r="C2">
        <v>281</v>
      </c>
      <c r="D2">
        <f>DualPivotQuickSort10018[[#This Row],[c]]/DualPivotQuickSort10018[[#This Row],[n]]</f>
        <v>6.38</v>
      </c>
      <c r="E2">
        <f>DualPivotQuickSort10018[[#This Row],[s]]/DualPivotQuickSort10018[[#This Row],[n]]</f>
        <v>2.81</v>
      </c>
    </row>
    <row r="3" spans="1:5" x14ac:dyDescent="0.25">
      <c r="A3">
        <v>200</v>
      </c>
      <c r="B3">
        <v>1493</v>
      </c>
      <c r="C3">
        <v>653</v>
      </c>
      <c r="D3">
        <f>DualPivotQuickSort10018[[#This Row],[c]]/DualPivotQuickSort10018[[#This Row],[n]]</f>
        <v>7.4649999999999999</v>
      </c>
      <c r="E3">
        <f>DualPivotQuickSort10018[[#This Row],[s]]/DualPivotQuickSort10018[[#This Row],[n]]</f>
        <v>3.2650000000000001</v>
      </c>
    </row>
    <row r="4" spans="1:5" x14ac:dyDescent="0.25">
      <c r="A4">
        <v>300</v>
      </c>
      <c r="B4">
        <v>2424</v>
      </c>
      <c r="C4">
        <v>1029</v>
      </c>
      <c r="D4">
        <f>DualPivotQuickSort10018[[#This Row],[c]]/DualPivotQuickSort10018[[#This Row],[n]]</f>
        <v>8.08</v>
      </c>
      <c r="E4">
        <f>DualPivotQuickSort10018[[#This Row],[s]]/DualPivotQuickSort10018[[#This Row],[n]]</f>
        <v>3.43</v>
      </c>
    </row>
    <row r="5" spans="1:5" x14ac:dyDescent="0.25">
      <c r="A5">
        <v>400</v>
      </c>
      <c r="B5">
        <v>3396</v>
      </c>
      <c r="C5">
        <v>1441</v>
      </c>
      <c r="D5">
        <f>DualPivotQuickSort10018[[#This Row],[c]]/DualPivotQuickSort10018[[#This Row],[n]]</f>
        <v>8.49</v>
      </c>
      <c r="E5">
        <f>DualPivotQuickSort10018[[#This Row],[s]]/DualPivotQuickSort10018[[#This Row],[n]]</f>
        <v>3.6025</v>
      </c>
    </row>
    <row r="6" spans="1:5" x14ac:dyDescent="0.25">
      <c r="A6">
        <v>500</v>
      </c>
      <c r="B6">
        <v>4347</v>
      </c>
      <c r="C6">
        <v>1873</v>
      </c>
      <c r="D6">
        <f>DualPivotQuickSort10018[[#This Row],[c]]/DualPivotQuickSort10018[[#This Row],[n]]</f>
        <v>8.6940000000000008</v>
      </c>
      <c r="E6">
        <f>DualPivotQuickSort10018[[#This Row],[s]]/DualPivotQuickSort10018[[#This Row],[n]]</f>
        <v>3.746</v>
      </c>
    </row>
    <row r="7" spans="1:5" x14ac:dyDescent="0.25">
      <c r="A7">
        <v>600</v>
      </c>
      <c r="B7">
        <v>5371</v>
      </c>
      <c r="C7">
        <v>2331</v>
      </c>
      <c r="D7">
        <f>DualPivotQuickSort10018[[#This Row],[c]]/DualPivotQuickSort10018[[#This Row],[n]]</f>
        <v>8.9516666666666662</v>
      </c>
      <c r="E7">
        <f>DualPivotQuickSort10018[[#This Row],[s]]/DualPivotQuickSort10018[[#This Row],[n]]</f>
        <v>3.8849999999999998</v>
      </c>
    </row>
    <row r="8" spans="1:5" x14ac:dyDescent="0.25">
      <c r="A8">
        <v>700</v>
      </c>
      <c r="B8">
        <v>6512</v>
      </c>
      <c r="C8">
        <v>2787</v>
      </c>
      <c r="D8">
        <f>DualPivotQuickSort10018[[#This Row],[c]]/DualPivotQuickSort10018[[#This Row],[n]]</f>
        <v>9.3028571428571425</v>
      </c>
      <c r="E8">
        <f>DualPivotQuickSort10018[[#This Row],[s]]/DualPivotQuickSort10018[[#This Row],[n]]</f>
        <v>3.9814285714285713</v>
      </c>
    </row>
    <row r="9" spans="1:5" x14ac:dyDescent="0.25">
      <c r="A9">
        <v>800</v>
      </c>
      <c r="B9">
        <v>7570</v>
      </c>
      <c r="C9">
        <v>3228</v>
      </c>
      <c r="D9">
        <f>DualPivotQuickSort10018[[#This Row],[c]]/DualPivotQuickSort10018[[#This Row],[n]]</f>
        <v>9.4625000000000004</v>
      </c>
      <c r="E9">
        <f>DualPivotQuickSort10018[[#This Row],[s]]/DualPivotQuickSort10018[[#This Row],[n]]</f>
        <v>4.0350000000000001</v>
      </c>
    </row>
    <row r="10" spans="1:5" x14ac:dyDescent="0.25">
      <c r="A10">
        <v>900</v>
      </c>
      <c r="B10">
        <v>8636</v>
      </c>
      <c r="C10">
        <v>3714</v>
      </c>
      <c r="D10">
        <f>DualPivotQuickSort10018[[#This Row],[c]]/DualPivotQuickSort10018[[#This Row],[n]]</f>
        <v>9.5955555555555563</v>
      </c>
      <c r="E10">
        <f>DualPivotQuickSort10018[[#This Row],[s]]/DualPivotQuickSort10018[[#This Row],[n]]</f>
        <v>4.1266666666666669</v>
      </c>
    </row>
    <row r="11" spans="1:5" x14ac:dyDescent="0.25">
      <c r="A11">
        <v>1000</v>
      </c>
      <c r="B11">
        <v>9721</v>
      </c>
      <c r="C11">
        <v>4143</v>
      </c>
      <c r="D11">
        <f>DualPivotQuickSort10018[[#This Row],[c]]/DualPivotQuickSort10018[[#This Row],[n]]</f>
        <v>9.7210000000000001</v>
      </c>
      <c r="E11">
        <f>DualPivotQuickSort10018[[#This Row],[s]]/DualPivotQuickSort10018[[#This Row],[n]]</f>
        <v>4.1429999999999998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5B0-25FD-4594-976C-FED1D49E98BF}">
  <dimension ref="A1:E11"/>
  <sheetViews>
    <sheetView workbookViewId="0">
      <selection activeCell="J35" sqref="J35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780</v>
      </c>
      <c r="C2">
        <v>396</v>
      </c>
      <c r="D2">
        <f>QuickSort10014[[#This Row],[c]]/QuickSort10014[[#This Row],[n]]</f>
        <v>7.8</v>
      </c>
      <c r="E2">
        <f>QuickSort10014[[#This Row],[s]]/QuickSort10014[[#This Row],[n]]</f>
        <v>3.96</v>
      </c>
    </row>
    <row r="3" spans="1:5" x14ac:dyDescent="0.25">
      <c r="A3">
        <v>200</v>
      </c>
      <c r="B3">
        <v>1862</v>
      </c>
      <c r="C3">
        <v>960</v>
      </c>
      <c r="D3">
        <f>QuickSort10014[[#This Row],[c]]/QuickSort10014[[#This Row],[n]]</f>
        <v>9.31</v>
      </c>
      <c r="E3">
        <f>QuickSort10014[[#This Row],[s]]/QuickSort10014[[#This Row],[n]]</f>
        <v>4.8</v>
      </c>
    </row>
    <row r="4" spans="1:5" x14ac:dyDescent="0.25">
      <c r="A4">
        <v>300</v>
      </c>
      <c r="B4">
        <v>2962</v>
      </c>
      <c r="C4">
        <v>1503</v>
      </c>
      <c r="D4">
        <f>QuickSort10014[[#This Row],[c]]/QuickSort10014[[#This Row],[n]]</f>
        <v>9.8733333333333331</v>
      </c>
      <c r="E4">
        <f>QuickSort10014[[#This Row],[s]]/QuickSort10014[[#This Row],[n]]</f>
        <v>5.01</v>
      </c>
    </row>
    <row r="5" spans="1:5" x14ac:dyDescent="0.25">
      <c r="A5">
        <v>400</v>
      </c>
      <c r="B5">
        <v>4171</v>
      </c>
      <c r="C5">
        <v>2151</v>
      </c>
      <c r="D5">
        <f>QuickSort10014[[#This Row],[c]]/QuickSort10014[[#This Row],[n]]</f>
        <v>10.4275</v>
      </c>
      <c r="E5">
        <f>QuickSort10014[[#This Row],[s]]/QuickSort10014[[#This Row],[n]]</f>
        <v>5.3775000000000004</v>
      </c>
    </row>
    <row r="6" spans="1:5" x14ac:dyDescent="0.25">
      <c r="A6">
        <v>500</v>
      </c>
      <c r="B6">
        <v>5457</v>
      </c>
      <c r="C6">
        <v>2784</v>
      </c>
      <c r="D6">
        <f>QuickSort10014[[#This Row],[c]]/QuickSort10014[[#This Row],[n]]</f>
        <v>10.914</v>
      </c>
      <c r="E6">
        <f>QuickSort10014[[#This Row],[s]]/QuickSort10014[[#This Row],[n]]</f>
        <v>5.5679999999999996</v>
      </c>
    </row>
    <row r="7" spans="1:5" x14ac:dyDescent="0.25">
      <c r="A7">
        <v>600</v>
      </c>
      <c r="B7">
        <v>6810</v>
      </c>
      <c r="C7">
        <v>3449</v>
      </c>
      <c r="D7">
        <f>QuickSort10014[[#This Row],[c]]/QuickSort10014[[#This Row],[n]]</f>
        <v>11.35</v>
      </c>
      <c r="E7">
        <f>QuickSort10014[[#This Row],[s]]/QuickSort10014[[#This Row],[n]]</f>
        <v>5.7483333333333331</v>
      </c>
    </row>
    <row r="8" spans="1:5" x14ac:dyDescent="0.25">
      <c r="A8">
        <v>700</v>
      </c>
      <c r="B8">
        <v>8255</v>
      </c>
      <c r="C8">
        <v>4188</v>
      </c>
      <c r="D8">
        <f>QuickSort10014[[#This Row],[c]]/QuickSort10014[[#This Row],[n]]</f>
        <v>11.792857142857143</v>
      </c>
      <c r="E8">
        <f>QuickSort10014[[#This Row],[s]]/QuickSort10014[[#This Row],[n]]</f>
        <v>5.9828571428571431</v>
      </c>
    </row>
    <row r="9" spans="1:5" x14ac:dyDescent="0.25">
      <c r="A9">
        <v>800</v>
      </c>
      <c r="B9">
        <v>9576</v>
      </c>
      <c r="C9">
        <v>4925</v>
      </c>
      <c r="D9">
        <f>QuickSort10014[[#This Row],[c]]/QuickSort10014[[#This Row],[n]]</f>
        <v>11.97</v>
      </c>
      <c r="E9">
        <f>QuickSort10014[[#This Row],[s]]/QuickSort10014[[#This Row],[n]]</f>
        <v>6.15625</v>
      </c>
    </row>
    <row r="10" spans="1:5" x14ac:dyDescent="0.25">
      <c r="A10">
        <v>900</v>
      </c>
      <c r="B10">
        <v>10976</v>
      </c>
      <c r="C10">
        <v>5555</v>
      </c>
      <c r="D10">
        <f>QuickSort10014[[#This Row],[c]]/QuickSort10014[[#This Row],[n]]</f>
        <v>12.195555555555556</v>
      </c>
      <c r="E10">
        <f>QuickSort10014[[#This Row],[s]]/QuickSort10014[[#This Row],[n]]</f>
        <v>6.1722222222222225</v>
      </c>
    </row>
    <row r="11" spans="1:5" x14ac:dyDescent="0.25">
      <c r="A11">
        <v>1000</v>
      </c>
      <c r="B11">
        <v>12344</v>
      </c>
      <c r="C11">
        <v>6270</v>
      </c>
      <c r="D11">
        <f>QuickSort10014[[#This Row],[c]]/QuickSort10014[[#This Row],[n]]</f>
        <v>12.343999999999999</v>
      </c>
      <c r="E11">
        <f>QuickSort10014[[#This Row],[s]]/QuickSort10014[[#This Row],[n]]</f>
        <v>6.27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55DF-43D6-49C1-9FC1-C483FECAD063}">
  <dimension ref="A1:E11"/>
  <sheetViews>
    <sheetView workbookViewId="0">
      <selection sqref="A1:E11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2523</v>
      </c>
      <c r="C2">
        <v>2526</v>
      </c>
      <c r="D2">
        <f>InsertionSort100[[#This Row],[c]]/InsertionSort100[[#This Row],[n]]</f>
        <v>25.23</v>
      </c>
      <c r="E2">
        <f>InsertionSort100[[#This Row],[s]]/InsertionSort100[[#This Row],[n]]</f>
        <v>25.26</v>
      </c>
    </row>
    <row r="3" spans="1:5" x14ac:dyDescent="0.25">
      <c r="A3">
        <v>200</v>
      </c>
      <c r="B3">
        <v>10184</v>
      </c>
      <c r="C3">
        <v>10188</v>
      </c>
      <c r="D3">
        <f>InsertionSort100[[#This Row],[c]]/InsertionSort100[[#This Row],[n]]</f>
        <v>50.92</v>
      </c>
      <c r="E3">
        <f>InsertionSort100[[#This Row],[s]]/InsertionSort100[[#This Row],[n]]</f>
        <v>50.94</v>
      </c>
    </row>
    <row r="4" spans="1:5" x14ac:dyDescent="0.25">
      <c r="A4">
        <v>300</v>
      </c>
      <c r="B4">
        <v>22713</v>
      </c>
      <c r="C4">
        <v>22718</v>
      </c>
      <c r="D4">
        <f>InsertionSort100[[#This Row],[c]]/InsertionSort100[[#This Row],[n]]</f>
        <v>75.709999999999994</v>
      </c>
      <c r="E4">
        <f>InsertionSort100[[#This Row],[s]]/InsertionSort100[[#This Row],[n]]</f>
        <v>75.726666666666674</v>
      </c>
    </row>
    <row r="5" spans="1:5" x14ac:dyDescent="0.25">
      <c r="A5">
        <v>400</v>
      </c>
      <c r="B5">
        <v>40090</v>
      </c>
      <c r="C5">
        <v>40096</v>
      </c>
      <c r="D5">
        <f>InsertionSort100[[#This Row],[c]]/InsertionSort100[[#This Row],[n]]</f>
        <v>100.22499999999999</v>
      </c>
      <c r="E5">
        <f>InsertionSort100[[#This Row],[s]]/InsertionSort100[[#This Row],[n]]</f>
        <v>100.24</v>
      </c>
    </row>
    <row r="6" spans="1:5" x14ac:dyDescent="0.25">
      <c r="A6">
        <v>500</v>
      </c>
      <c r="B6">
        <v>62551</v>
      </c>
      <c r="C6">
        <v>62556</v>
      </c>
      <c r="D6">
        <f>InsertionSort100[[#This Row],[c]]/InsertionSort100[[#This Row],[n]]</f>
        <v>125.102</v>
      </c>
      <c r="E6">
        <f>InsertionSort100[[#This Row],[s]]/InsertionSort100[[#This Row],[n]]</f>
        <v>125.11199999999999</v>
      </c>
    </row>
    <row r="7" spans="1:5" x14ac:dyDescent="0.25">
      <c r="A7">
        <v>600</v>
      </c>
      <c r="B7">
        <v>89990</v>
      </c>
      <c r="C7">
        <v>89996</v>
      </c>
      <c r="D7">
        <f>InsertionSort100[[#This Row],[c]]/InsertionSort100[[#This Row],[n]]</f>
        <v>149.98333333333332</v>
      </c>
      <c r="E7">
        <f>InsertionSort100[[#This Row],[s]]/InsertionSort100[[#This Row],[n]]</f>
        <v>149.99333333333334</v>
      </c>
    </row>
    <row r="8" spans="1:5" x14ac:dyDescent="0.25">
      <c r="A8">
        <v>700</v>
      </c>
      <c r="B8">
        <v>123327</v>
      </c>
      <c r="C8">
        <v>123332</v>
      </c>
      <c r="D8">
        <f>InsertionSort100[[#This Row],[c]]/InsertionSort100[[#This Row],[n]]</f>
        <v>176.18142857142857</v>
      </c>
      <c r="E8">
        <f>InsertionSort100[[#This Row],[s]]/InsertionSort100[[#This Row],[n]]</f>
        <v>176.18857142857144</v>
      </c>
    </row>
    <row r="9" spans="1:5" x14ac:dyDescent="0.25">
      <c r="A9">
        <v>800</v>
      </c>
      <c r="B9">
        <v>160313</v>
      </c>
      <c r="C9">
        <v>160319</v>
      </c>
      <c r="D9">
        <f>InsertionSort100[[#This Row],[c]]/InsertionSort100[[#This Row],[n]]</f>
        <v>200.39125000000001</v>
      </c>
      <c r="E9">
        <f>InsertionSort100[[#This Row],[s]]/InsertionSort100[[#This Row],[n]]</f>
        <v>200.39875000000001</v>
      </c>
    </row>
    <row r="10" spans="1:5" x14ac:dyDescent="0.25">
      <c r="A10">
        <v>900</v>
      </c>
      <c r="B10">
        <v>203906</v>
      </c>
      <c r="C10">
        <v>203912</v>
      </c>
      <c r="D10">
        <f>InsertionSort100[[#This Row],[c]]/InsertionSort100[[#This Row],[n]]</f>
        <v>226.56222222222223</v>
      </c>
      <c r="E10">
        <f>InsertionSort100[[#This Row],[s]]/InsertionSort100[[#This Row],[n]]</f>
        <v>226.56888888888889</v>
      </c>
    </row>
    <row r="11" spans="1:5" x14ac:dyDescent="0.25">
      <c r="A11">
        <v>1000</v>
      </c>
      <c r="B11">
        <v>251424</v>
      </c>
      <c r="C11">
        <v>251430</v>
      </c>
      <c r="D11">
        <f>InsertionSort100[[#This Row],[c]]/InsertionSort100[[#This Row],[n]]</f>
        <v>251.42400000000001</v>
      </c>
      <c r="E11">
        <f>InsertionSort100[[#This Row],[s]]/InsertionSort100[[#This Row],[n]]</f>
        <v>251.43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83A-B7A8-45DD-96E7-74BAD932E6E8}">
  <dimension ref="A1:E11"/>
  <sheetViews>
    <sheetView workbookViewId="0">
      <selection activeCell="E11" sqref="A1:E11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1415</v>
      </c>
      <c r="C2">
        <v>213</v>
      </c>
      <c r="D2">
        <f>InsertionSort1002022[[#This Row],[c]]/InsertionSort1002022[[#This Row],[n]]</f>
        <v>14.15</v>
      </c>
      <c r="E2">
        <f>InsertionSort1002022[[#This Row],[s]]/InsertionSort1002022[[#This Row],[n]]</f>
        <v>2.13</v>
      </c>
    </row>
    <row r="3" spans="1:5" x14ac:dyDescent="0.25">
      <c r="A3">
        <v>200</v>
      </c>
      <c r="B3">
        <v>3432</v>
      </c>
      <c r="C3">
        <v>427</v>
      </c>
      <c r="D3">
        <f>InsertionSort1002022[[#This Row],[c]]/InsertionSort1002022[[#This Row],[n]]</f>
        <v>17.16</v>
      </c>
      <c r="E3">
        <f>InsertionSort1002022[[#This Row],[s]]/InsertionSort1002022[[#This Row],[n]]</f>
        <v>2.1349999999999998</v>
      </c>
    </row>
    <row r="4" spans="1:5" x14ac:dyDescent="0.25">
      <c r="A4">
        <v>300</v>
      </c>
      <c r="B4">
        <v>5598</v>
      </c>
      <c r="C4">
        <v>735</v>
      </c>
      <c r="D4">
        <f>InsertionSort1002022[[#This Row],[c]]/InsertionSort1002022[[#This Row],[n]]</f>
        <v>18.66</v>
      </c>
      <c r="E4">
        <f>InsertionSort1002022[[#This Row],[s]]/InsertionSort1002022[[#This Row],[n]]</f>
        <v>2.4500000000000002</v>
      </c>
    </row>
    <row r="5" spans="1:5" x14ac:dyDescent="0.25">
      <c r="A5">
        <v>400</v>
      </c>
      <c r="B5">
        <v>8077</v>
      </c>
      <c r="C5">
        <v>865</v>
      </c>
      <c r="D5">
        <f>InsertionSort1002022[[#This Row],[c]]/InsertionSort1002022[[#This Row],[n]]</f>
        <v>20.192499999999999</v>
      </c>
      <c r="E5">
        <f>InsertionSort1002022[[#This Row],[s]]/InsertionSort1002022[[#This Row],[n]]</f>
        <v>2.1625000000000001</v>
      </c>
    </row>
    <row r="6" spans="1:5" x14ac:dyDescent="0.25">
      <c r="A6">
        <v>500</v>
      </c>
      <c r="B6">
        <v>10281</v>
      </c>
      <c r="C6">
        <v>1284</v>
      </c>
      <c r="D6">
        <f>InsertionSort1002022[[#This Row],[c]]/InsertionSort1002022[[#This Row],[n]]</f>
        <v>20.562000000000001</v>
      </c>
      <c r="E6">
        <f>InsertionSort1002022[[#This Row],[s]]/InsertionSort1002022[[#This Row],[n]]</f>
        <v>2.5680000000000001</v>
      </c>
    </row>
    <row r="7" spans="1:5" x14ac:dyDescent="0.25">
      <c r="A7">
        <v>600</v>
      </c>
      <c r="B7">
        <v>12995</v>
      </c>
      <c r="C7">
        <v>1464</v>
      </c>
      <c r="D7">
        <f>InsertionSort1002022[[#This Row],[c]]/InsertionSort1002022[[#This Row],[n]]</f>
        <v>21.658333333333335</v>
      </c>
      <c r="E7">
        <f>InsertionSort1002022[[#This Row],[s]]/InsertionSort1002022[[#This Row],[n]]</f>
        <v>2.44</v>
      </c>
    </row>
    <row r="8" spans="1:5" x14ac:dyDescent="0.25">
      <c r="A8">
        <v>700</v>
      </c>
      <c r="B8">
        <v>16107</v>
      </c>
      <c r="C8">
        <v>1363</v>
      </c>
      <c r="D8">
        <f>InsertionSort1002022[[#This Row],[c]]/InsertionSort1002022[[#This Row],[n]]</f>
        <v>23.01</v>
      </c>
      <c r="E8">
        <f>InsertionSort1002022[[#This Row],[s]]/InsertionSort1002022[[#This Row],[n]]</f>
        <v>1.9471428571428571</v>
      </c>
    </row>
    <row r="9" spans="1:5" x14ac:dyDescent="0.25">
      <c r="A9">
        <v>800</v>
      </c>
      <c r="B9">
        <v>18553</v>
      </c>
      <c r="C9">
        <v>1727</v>
      </c>
      <c r="D9">
        <f>InsertionSort1002022[[#This Row],[c]]/InsertionSort1002022[[#This Row],[n]]</f>
        <v>23.19125</v>
      </c>
      <c r="E9">
        <f>InsertionSort1002022[[#This Row],[s]]/InsertionSort1002022[[#This Row],[n]]</f>
        <v>2.1587499999999999</v>
      </c>
    </row>
    <row r="10" spans="1:5" x14ac:dyDescent="0.25">
      <c r="A10">
        <v>900</v>
      </c>
      <c r="B10">
        <v>21039</v>
      </c>
      <c r="C10">
        <v>2134</v>
      </c>
      <c r="D10">
        <f>InsertionSort1002022[[#This Row],[c]]/InsertionSort1002022[[#This Row],[n]]</f>
        <v>23.376666666666665</v>
      </c>
      <c r="E10">
        <f>InsertionSort1002022[[#This Row],[s]]/InsertionSort1002022[[#This Row],[n]]</f>
        <v>2.3711111111111109</v>
      </c>
    </row>
    <row r="11" spans="1:5" x14ac:dyDescent="0.25">
      <c r="A11">
        <v>1000</v>
      </c>
      <c r="B11">
        <v>23573</v>
      </c>
      <c r="C11">
        <v>2582</v>
      </c>
      <c r="D11">
        <f>InsertionSort1002022[[#This Row],[c]]/InsertionSort1002022[[#This Row],[n]]</f>
        <v>23.573</v>
      </c>
      <c r="E11">
        <f>InsertionSort1002022[[#This Row],[s]]/InsertionSort1002022[[#This Row],[n]]</f>
        <v>2.5819999999999999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409A-89DA-4FEA-8766-DB9C7713E747}">
  <dimension ref="A1:E11"/>
  <sheetViews>
    <sheetView workbookViewId="0">
      <selection activeCell="E24" sqref="E24"/>
    </sheetView>
  </sheetViews>
  <sheetFormatPr defaultRowHeight="15" x14ac:dyDescent="0.25"/>
  <cols>
    <col min="1" max="1" width="5" bestFit="1" customWidth="1"/>
    <col min="2" max="3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2237</v>
      </c>
      <c r="C2">
        <v>0</v>
      </c>
      <c r="D2">
        <f>InsertionSort10020[[#This Row],[c]]/InsertionSort10020[[#This Row],[n]]</f>
        <v>22.37</v>
      </c>
      <c r="E2">
        <f>InsertionSort10020[[#This Row],[s]]/InsertionSort10020[[#This Row],[n]]</f>
        <v>0</v>
      </c>
    </row>
    <row r="3" spans="1:5" x14ac:dyDescent="0.25">
      <c r="A3">
        <v>200</v>
      </c>
      <c r="B3">
        <v>5076</v>
      </c>
      <c r="C3">
        <v>0</v>
      </c>
      <c r="D3">
        <f>InsertionSort10020[[#This Row],[c]]/InsertionSort10020[[#This Row],[n]]</f>
        <v>25.38</v>
      </c>
      <c r="E3">
        <f>InsertionSort10020[[#This Row],[s]]/InsertionSort10020[[#This Row],[n]]</f>
        <v>0</v>
      </c>
    </row>
    <row r="4" spans="1:5" x14ac:dyDescent="0.25">
      <c r="A4">
        <v>300</v>
      </c>
      <c r="B4">
        <v>8131</v>
      </c>
      <c r="C4">
        <v>0</v>
      </c>
      <c r="D4">
        <f>InsertionSort10020[[#This Row],[c]]/InsertionSort10020[[#This Row],[n]]</f>
        <v>27.103333333333332</v>
      </c>
      <c r="E4">
        <f>InsertionSort10020[[#This Row],[s]]/InsertionSort10020[[#This Row],[n]]</f>
        <v>0</v>
      </c>
    </row>
    <row r="5" spans="1:5" x14ac:dyDescent="0.25">
      <c r="A5">
        <v>400</v>
      </c>
      <c r="B5">
        <v>11352</v>
      </c>
      <c r="C5">
        <v>0</v>
      </c>
      <c r="D5">
        <f>InsertionSort10020[[#This Row],[c]]/InsertionSort10020[[#This Row],[n]]</f>
        <v>28.38</v>
      </c>
      <c r="E5">
        <f>InsertionSort10020[[#This Row],[s]]/InsertionSort10020[[#This Row],[n]]</f>
        <v>0</v>
      </c>
    </row>
    <row r="6" spans="1:5" x14ac:dyDescent="0.25">
      <c r="A6">
        <v>500</v>
      </c>
      <c r="B6">
        <v>14581</v>
      </c>
      <c r="C6">
        <v>0</v>
      </c>
      <c r="D6">
        <f>InsertionSort10020[[#This Row],[c]]/InsertionSort10020[[#This Row],[n]]</f>
        <v>29.161999999999999</v>
      </c>
      <c r="E6">
        <f>InsertionSort10020[[#This Row],[s]]/InsertionSort10020[[#This Row],[n]]</f>
        <v>0</v>
      </c>
    </row>
    <row r="7" spans="1:5" x14ac:dyDescent="0.25">
      <c r="A7">
        <v>600</v>
      </c>
      <c r="B7">
        <v>18067</v>
      </c>
      <c r="C7">
        <v>0</v>
      </c>
      <c r="D7">
        <f>InsertionSort10020[[#This Row],[c]]/InsertionSort10020[[#This Row],[n]]</f>
        <v>30.111666666666668</v>
      </c>
      <c r="E7">
        <f>InsertionSort10020[[#This Row],[s]]/InsertionSort10020[[#This Row],[n]]</f>
        <v>0</v>
      </c>
    </row>
    <row r="8" spans="1:5" x14ac:dyDescent="0.25">
      <c r="A8">
        <v>700</v>
      </c>
      <c r="B8">
        <v>21589</v>
      </c>
      <c r="C8">
        <v>0</v>
      </c>
      <c r="D8">
        <f>InsertionSort10020[[#This Row],[c]]/InsertionSort10020[[#This Row],[n]]</f>
        <v>30.841428571428573</v>
      </c>
      <c r="E8">
        <f>InsertionSort10020[[#This Row],[s]]/InsertionSort10020[[#This Row],[n]]</f>
        <v>0</v>
      </c>
    </row>
    <row r="9" spans="1:5" x14ac:dyDescent="0.25">
      <c r="A9">
        <v>800</v>
      </c>
      <c r="B9">
        <v>25111</v>
      </c>
      <c r="C9">
        <v>0</v>
      </c>
      <c r="D9">
        <f>InsertionSort10020[[#This Row],[c]]/InsertionSort10020[[#This Row],[n]]</f>
        <v>31.388750000000002</v>
      </c>
      <c r="E9">
        <f>InsertionSort10020[[#This Row],[s]]/InsertionSort10020[[#This Row],[n]]</f>
        <v>0</v>
      </c>
    </row>
    <row r="10" spans="1:5" x14ac:dyDescent="0.25">
      <c r="A10">
        <v>900</v>
      </c>
      <c r="B10">
        <v>28637</v>
      </c>
      <c r="C10">
        <v>0</v>
      </c>
      <c r="D10">
        <f>InsertionSort10020[[#This Row],[c]]/InsertionSort10020[[#This Row],[n]]</f>
        <v>31.818888888888889</v>
      </c>
      <c r="E10">
        <f>InsertionSort10020[[#This Row],[s]]/InsertionSort10020[[#This Row],[n]]</f>
        <v>0</v>
      </c>
    </row>
    <row r="11" spans="1:5" x14ac:dyDescent="0.25">
      <c r="A11">
        <v>1000</v>
      </c>
      <c r="B11">
        <v>32160</v>
      </c>
      <c r="C11">
        <v>0</v>
      </c>
      <c r="D11">
        <f>InsertionSort10020[[#This Row],[c]]/InsertionSort10020[[#This Row],[n]]</f>
        <v>32.159999999999997</v>
      </c>
      <c r="E11">
        <f>InsertionSort10020[[#This Row],[s]]/InsertionSort10020[[#This Row],[n]]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E05-584D-48BA-B7E1-9638E54DA955}">
  <dimension ref="A1:Q12"/>
  <sheetViews>
    <sheetView workbookViewId="0">
      <selection activeCell="X45" sqref="X45"/>
    </sheetView>
  </sheetViews>
  <sheetFormatPr defaultRowHeight="15" x14ac:dyDescent="0.25"/>
  <sheetData>
    <row r="1" spans="1:17" x14ac:dyDescent="0.25">
      <c r="A1" t="s">
        <v>9</v>
      </c>
      <c r="G1" t="s">
        <v>10</v>
      </c>
      <c r="M1" t="s">
        <v>11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</row>
    <row r="3" spans="1:17" x14ac:dyDescent="0.25">
      <c r="A3">
        <v>100</v>
      </c>
      <c r="B3">
        <v>2237</v>
      </c>
      <c r="C3">
        <v>0</v>
      </c>
      <c r="D3">
        <f>InsertionSort1002024[[#This Row],[c]]/InsertionSort1002024[[#This Row],[n]]</f>
        <v>22.37</v>
      </c>
      <c r="E3">
        <f>InsertionSort1002024[[#This Row],[s]]/InsertionSort1002024[[#This Row],[n]]</f>
        <v>0</v>
      </c>
      <c r="G3">
        <v>100</v>
      </c>
      <c r="H3">
        <v>1415</v>
      </c>
      <c r="I3">
        <v>213</v>
      </c>
      <c r="J3">
        <f>InsertionSort100202225[[#This Row],[c]]/InsertionSort100202225[[#This Row],[n]]</f>
        <v>14.15</v>
      </c>
      <c r="K3">
        <f>InsertionSort100202225[[#This Row],[s]]/InsertionSort100202225[[#This Row],[n]]</f>
        <v>2.13</v>
      </c>
      <c r="M3">
        <v>100</v>
      </c>
      <c r="N3">
        <v>2523</v>
      </c>
      <c r="O3">
        <v>2526</v>
      </c>
      <c r="P3">
        <f>InsertionSort10026[[#This Row],[c]]/InsertionSort10026[[#This Row],[n]]</f>
        <v>25.23</v>
      </c>
      <c r="Q3">
        <f>InsertionSort10026[[#This Row],[s]]/InsertionSort10026[[#This Row],[n]]</f>
        <v>25.26</v>
      </c>
    </row>
    <row r="4" spans="1:17" x14ac:dyDescent="0.25">
      <c r="A4">
        <v>200</v>
      </c>
      <c r="B4">
        <v>5076</v>
      </c>
      <c r="C4">
        <v>0</v>
      </c>
      <c r="D4">
        <f>InsertionSort1002024[[#This Row],[c]]/InsertionSort1002024[[#This Row],[n]]</f>
        <v>25.38</v>
      </c>
      <c r="E4">
        <f>InsertionSort1002024[[#This Row],[s]]/InsertionSort1002024[[#This Row],[n]]</f>
        <v>0</v>
      </c>
      <c r="G4">
        <v>200</v>
      </c>
      <c r="H4">
        <v>3432</v>
      </c>
      <c r="I4">
        <v>427</v>
      </c>
      <c r="J4">
        <f>InsertionSort100202225[[#This Row],[c]]/InsertionSort100202225[[#This Row],[n]]</f>
        <v>17.16</v>
      </c>
      <c r="K4">
        <f>InsertionSort100202225[[#This Row],[s]]/InsertionSort100202225[[#This Row],[n]]</f>
        <v>2.1349999999999998</v>
      </c>
      <c r="M4">
        <v>200</v>
      </c>
      <c r="N4">
        <v>10184</v>
      </c>
      <c r="O4">
        <v>10188</v>
      </c>
      <c r="P4">
        <f>InsertionSort10026[[#This Row],[c]]/InsertionSort10026[[#This Row],[n]]</f>
        <v>50.92</v>
      </c>
      <c r="Q4">
        <f>InsertionSort10026[[#This Row],[s]]/InsertionSort10026[[#This Row],[n]]</f>
        <v>50.94</v>
      </c>
    </row>
    <row r="5" spans="1:17" x14ac:dyDescent="0.25">
      <c r="A5">
        <v>300</v>
      </c>
      <c r="B5">
        <v>8131</v>
      </c>
      <c r="C5">
        <v>0</v>
      </c>
      <c r="D5">
        <f>InsertionSort1002024[[#This Row],[c]]/InsertionSort1002024[[#This Row],[n]]</f>
        <v>27.103333333333332</v>
      </c>
      <c r="E5">
        <f>InsertionSort1002024[[#This Row],[s]]/InsertionSort1002024[[#This Row],[n]]</f>
        <v>0</v>
      </c>
      <c r="G5">
        <v>300</v>
      </c>
      <c r="H5">
        <v>5598</v>
      </c>
      <c r="I5">
        <v>735</v>
      </c>
      <c r="J5">
        <f>InsertionSort100202225[[#This Row],[c]]/InsertionSort100202225[[#This Row],[n]]</f>
        <v>18.66</v>
      </c>
      <c r="K5">
        <f>InsertionSort100202225[[#This Row],[s]]/InsertionSort100202225[[#This Row],[n]]</f>
        <v>2.4500000000000002</v>
      </c>
      <c r="M5">
        <v>300</v>
      </c>
      <c r="N5">
        <v>22713</v>
      </c>
      <c r="O5">
        <v>22718</v>
      </c>
      <c r="P5">
        <f>InsertionSort10026[[#This Row],[c]]/InsertionSort10026[[#This Row],[n]]</f>
        <v>75.709999999999994</v>
      </c>
      <c r="Q5">
        <f>InsertionSort10026[[#This Row],[s]]/InsertionSort10026[[#This Row],[n]]</f>
        <v>75.726666666666674</v>
      </c>
    </row>
    <row r="6" spans="1:17" x14ac:dyDescent="0.25">
      <c r="A6">
        <v>400</v>
      </c>
      <c r="B6">
        <v>11352</v>
      </c>
      <c r="C6">
        <v>0</v>
      </c>
      <c r="D6">
        <f>InsertionSort1002024[[#This Row],[c]]/InsertionSort1002024[[#This Row],[n]]</f>
        <v>28.38</v>
      </c>
      <c r="E6">
        <f>InsertionSort1002024[[#This Row],[s]]/InsertionSort1002024[[#This Row],[n]]</f>
        <v>0</v>
      </c>
      <c r="G6">
        <v>400</v>
      </c>
      <c r="H6">
        <v>8077</v>
      </c>
      <c r="I6">
        <v>865</v>
      </c>
      <c r="J6">
        <f>InsertionSort100202225[[#This Row],[c]]/InsertionSort100202225[[#This Row],[n]]</f>
        <v>20.192499999999999</v>
      </c>
      <c r="K6">
        <f>InsertionSort100202225[[#This Row],[s]]/InsertionSort100202225[[#This Row],[n]]</f>
        <v>2.1625000000000001</v>
      </c>
      <c r="M6">
        <v>400</v>
      </c>
      <c r="N6">
        <v>40090</v>
      </c>
      <c r="O6">
        <v>40096</v>
      </c>
      <c r="P6">
        <f>InsertionSort10026[[#This Row],[c]]/InsertionSort10026[[#This Row],[n]]</f>
        <v>100.22499999999999</v>
      </c>
      <c r="Q6">
        <f>InsertionSort10026[[#This Row],[s]]/InsertionSort10026[[#This Row],[n]]</f>
        <v>100.24</v>
      </c>
    </row>
    <row r="7" spans="1:17" x14ac:dyDescent="0.25">
      <c r="A7">
        <v>500</v>
      </c>
      <c r="B7">
        <v>14581</v>
      </c>
      <c r="C7">
        <v>0</v>
      </c>
      <c r="D7">
        <f>InsertionSort1002024[[#This Row],[c]]/InsertionSort1002024[[#This Row],[n]]</f>
        <v>29.161999999999999</v>
      </c>
      <c r="E7">
        <f>InsertionSort1002024[[#This Row],[s]]/InsertionSort1002024[[#This Row],[n]]</f>
        <v>0</v>
      </c>
      <c r="G7">
        <v>500</v>
      </c>
      <c r="H7">
        <v>10281</v>
      </c>
      <c r="I7">
        <v>1284</v>
      </c>
      <c r="J7">
        <f>InsertionSort100202225[[#This Row],[c]]/InsertionSort100202225[[#This Row],[n]]</f>
        <v>20.562000000000001</v>
      </c>
      <c r="K7">
        <f>InsertionSort100202225[[#This Row],[s]]/InsertionSort100202225[[#This Row],[n]]</f>
        <v>2.5680000000000001</v>
      </c>
      <c r="M7">
        <v>500</v>
      </c>
      <c r="N7">
        <v>62551</v>
      </c>
      <c r="O7">
        <v>62556</v>
      </c>
      <c r="P7">
        <f>InsertionSort10026[[#This Row],[c]]/InsertionSort10026[[#This Row],[n]]</f>
        <v>125.102</v>
      </c>
      <c r="Q7">
        <f>InsertionSort10026[[#This Row],[s]]/InsertionSort10026[[#This Row],[n]]</f>
        <v>125.11199999999999</v>
      </c>
    </row>
    <row r="8" spans="1:17" x14ac:dyDescent="0.25">
      <c r="A8">
        <v>600</v>
      </c>
      <c r="B8">
        <v>18067</v>
      </c>
      <c r="C8">
        <v>0</v>
      </c>
      <c r="D8">
        <f>InsertionSort1002024[[#This Row],[c]]/InsertionSort1002024[[#This Row],[n]]</f>
        <v>30.111666666666668</v>
      </c>
      <c r="E8">
        <f>InsertionSort1002024[[#This Row],[s]]/InsertionSort1002024[[#This Row],[n]]</f>
        <v>0</v>
      </c>
      <c r="G8">
        <v>600</v>
      </c>
      <c r="H8">
        <v>12995</v>
      </c>
      <c r="I8">
        <v>1464</v>
      </c>
      <c r="J8">
        <f>InsertionSort100202225[[#This Row],[c]]/InsertionSort100202225[[#This Row],[n]]</f>
        <v>21.658333333333335</v>
      </c>
      <c r="K8">
        <f>InsertionSort100202225[[#This Row],[s]]/InsertionSort100202225[[#This Row],[n]]</f>
        <v>2.44</v>
      </c>
      <c r="M8">
        <v>600</v>
      </c>
      <c r="N8">
        <v>89990</v>
      </c>
      <c r="O8">
        <v>89996</v>
      </c>
      <c r="P8">
        <f>InsertionSort10026[[#This Row],[c]]/InsertionSort10026[[#This Row],[n]]</f>
        <v>149.98333333333332</v>
      </c>
      <c r="Q8">
        <f>InsertionSort10026[[#This Row],[s]]/InsertionSort10026[[#This Row],[n]]</f>
        <v>149.99333333333334</v>
      </c>
    </row>
    <row r="9" spans="1:17" x14ac:dyDescent="0.25">
      <c r="A9">
        <v>700</v>
      </c>
      <c r="B9">
        <v>21589</v>
      </c>
      <c r="C9">
        <v>0</v>
      </c>
      <c r="D9">
        <f>InsertionSort1002024[[#This Row],[c]]/InsertionSort1002024[[#This Row],[n]]</f>
        <v>30.841428571428573</v>
      </c>
      <c r="E9">
        <f>InsertionSort1002024[[#This Row],[s]]/InsertionSort1002024[[#This Row],[n]]</f>
        <v>0</v>
      </c>
      <c r="G9">
        <v>700</v>
      </c>
      <c r="H9">
        <v>16107</v>
      </c>
      <c r="I9">
        <v>1363</v>
      </c>
      <c r="J9">
        <f>InsertionSort100202225[[#This Row],[c]]/InsertionSort100202225[[#This Row],[n]]</f>
        <v>23.01</v>
      </c>
      <c r="K9">
        <f>InsertionSort100202225[[#This Row],[s]]/InsertionSort100202225[[#This Row],[n]]</f>
        <v>1.9471428571428571</v>
      </c>
      <c r="M9">
        <v>700</v>
      </c>
      <c r="N9">
        <v>123327</v>
      </c>
      <c r="O9">
        <v>123332</v>
      </c>
      <c r="P9">
        <f>InsertionSort10026[[#This Row],[c]]/InsertionSort10026[[#This Row],[n]]</f>
        <v>176.18142857142857</v>
      </c>
      <c r="Q9">
        <f>InsertionSort10026[[#This Row],[s]]/InsertionSort10026[[#This Row],[n]]</f>
        <v>176.18857142857144</v>
      </c>
    </row>
    <row r="10" spans="1:17" x14ac:dyDescent="0.25">
      <c r="A10">
        <v>800</v>
      </c>
      <c r="B10">
        <v>25111</v>
      </c>
      <c r="C10">
        <v>0</v>
      </c>
      <c r="D10">
        <f>InsertionSort1002024[[#This Row],[c]]/InsertionSort1002024[[#This Row],[n]]</f>
        <v>31.388750000000002</v>
      </c>
      <c r="E10">
        <f>InsertionSort1002024[[#This Row],[s]]/InsertionSort1002024[[#This Row],[n]]</f>
        <v>0</v>
      </c>
      <c r="G10">
        <v>800</v>
      </c>
      <c r="H10">
        <v>18553</v>
      </c>
      <c r="I10">
        <v>1727</v>
      </c>
      <c r="J10">
        <f>InsertionSort100202225[[#This Row],[c]]/InsertionSort100202225[[#This Row],[n]]</f>
        <v>23.19125</v>
      </c>
      <c r="K10">
        <f>InsertionSort100202225[[#This Row],[s]]/InsertionSort100202225[[#This Row],[n]]</f>
        <v>2.1587499999999999</v>
      </c>
      <c r="M10">
        <v>800</v>
      </c>
      <c r="N10">
        <v>160313</v>
      </c>
      <c r="O10">
        <v>160319</v>
      </c>
      <c r="P10">
        <f>InsertionSort10026[[#This Row],[c]]/InsertionSort10026[[#This Row],[n]]</f>
        <v>200.39125000000001</v>
      </c>
      <c r="Q10">
        <f>InsertionSort10026[[#This Row],[s]]/InsertionSort10026[[#This Row],[n]]</f>
        <v>200.39875000000001</v>
      </c>
    </row>
    <row r="11" spans="1:17" x14ac:dyDescent="0.25">
      <c r="A11">
        <v>900</v>
      </c>
      <c r="B11">
        <v>28637</v>
      </c>
      <c r="C11">
        <v>0</v>
      </c>
      <c r="D11">
        <f>InsertionSort1002024[[#This Row],[c]]/InsertionSort1002024[[#This Row],[n]]</f>
        <v>31.818888888888889</v>
      </c>
      <c r="E11">
        <f>InsertionSort1002024[[#This Row],[s]]/InsertionSort1002024[[#This Row],[n]]</f>
        <v>0</v>
      </c>
      <c r="G11">
        <v>900</v>
      </c>
      <c r="H11">
        <v>21039</v>
      </c>
      <c r="I11">
        <v>2134</v>
      </c>
      <c r="J11">
        <f>InsertionSort100202225[[#This Row],[c]]/InsertionSort100202225[[#This Row],[n]]</f>
        <v>23.376666666666665</v>
      </c>
      <c r="K11">
        <f>InsertionSort100202225[[#This Row],[s]]/InsertionSort100202225[[#This Row],[n]]</f>
        <v>2.3711111111111109</v>
      </c>
      <c r="M11">
        <v>900</v>
      </c>
      <c r="N11">
        <v>203906</v>
      </c>
      <c r="O11">
        <v>203912</v>
      </c>
      <c r="P11">
        <f>InsertionSort10026[[#This Row],[c]]/InsertionSort10026[[#This Row],[n]]</f>
        <v>226.56222222222223</v>
      </c>
      <c r="Q11">
        <f>InsertionSort10026[[#This Row],[s]]/InsertionSort10026[[#This Row],[n]]</f>
        <v>226.56888888888889</v>
      </c>
    </row>
    <row r="12" spans="1:17" x14ac:dyDescent="0.25">
      <c r="A12">
        <v>1000</v>
      </c>
      <c r="B12">
        <v>32160</v>
      </c>
      <c r="C12">
        <v>0</v>
      </c>
      <c r="D12">
        <f>InsertionSort1002024[[#This Row],[c]]/InsertionSort1002024[[#This Row],[n]]</f>
        <v>32.159999999999997</v>
      </c>
      <c r="E12">
        <f>InsertionSort1002024[[#This Row],[s]]/InsertionSort1002024[[#This Row],[n]]</f>
        <v>0</v>
      </c>
      <c r="G12">
        <v>1000</v>
      </c>
      <c r="H12">
        <v>23573</v>
      </c>
      <c r="I12">
        <v>2582</v>
      </c>
      <c r="J12">
        <f>InsertionSort100202225[[#This Row],[c]]/InsertionSort100202225[[#This Row],[n]]</f>
        <v>23.573</v>
      </c>
      <c r="K12">
        <f>InsertionSort100202225[[#This Row],[s]]/InsertionSort100202225[[#This Row],[n]]</f>
        <v>2.5819999999999999</v>
      </c>
      <c r="M12">
        <v>1000</v>
      </c>
      <c r="N12">
        <v>251424</v>
      </c>
      <c r="O12">
        <v>251430</v>
      </c>
      <c r="P12">
        <f>InsertionSort10026[[#This Row],[c]]/InsertionSort10026[[#This Row],[n]]</f>
        <v>251.42400000000001</v>
      </c>
      <c r="Q12">
        <f>InsertionSort10026[[#This Row],[s]]/InsertionSort10026[[#This Row],[n]]</f>
        <v>251.43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s 4 p 7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L O K e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i n t U y E D R l W 8 C A A C V N A A A E w A c A E Z v c m 1 1 b G F z L 1 N l Y 3 R p b 2 4 x L m 0 g o h g A K K A U A A A A A A A A A A A A A A A A A A A A A A A A A A A A 7 d d B b 9 o w F A f w O x L f w U o v I G U I K O 2 m T T k g 6 L R K a 0 c X p k p r d n C D B x a O j W w H m q J e + p V 6 m r R b x f e a G R M l h U o 7 k T f t c Q B i F O c Z / f S 3 n 2 G x 5 U q S c P X Z e F c u l U t m R D U b E C 4 N 0 8 v R U G l L A i K Y L Z e I e y 1 + 6 M e H w e J e u c G O m d a 6 K k 4 T J m 3 l P R e s 1 l H S u g t T 8 T p v o y 9 u C v P 7 P f o k W V f z K S O v S E 8 J b l k 8 k n x M y a V W s a A z M 6 Z R v V 7 v X X 4 m 4 c k Z a U W C X m e E c j O I 2 j z s R h + b U a 6 g m r 2 x X t W / 6 j L B E z e b D j z f 8 0 l H i T S R J j j 0 y Y m M 1 Y D L Y d B o H t V 9 c p E q y 0 K b C R Y 8 f a 2 d K 8 m + V f 3 V w g 6 8 c z p c 3 D 8 + z M a c K D J R g 1 m 2 + G l u l c w S d 3 X L V c K Z 5 1 b d p 9 f u 3 p 5 W i Z v o A 6 M D t 8 r K + m / x y d W f n 9 p C h D E V V J v A 6 n T z Q V / d T N I t R R G b T Z 6 m 7 G s q z X e l k 9 U 6 + t m E m c r f l e X P 5 5 5 0 / 8 C p t M e t 2 v L O O 5 / M v X h 7 y O S H 7 q r l E p e 7 C 9 v 0 c M b 0 k E G x s C 4 G H e z b w U X K 4 z E U B + t i 0 M G + H Z x u x n E D A o Z 8 R S i i W B F 1 e C T q a K J g E x B R o I r i z p J A R G z W g x r 2 r e H A y 3 m o N K s e o k A U W 1 s H F B i 4 f x S N Y 9 3 2 A d k / N u t B D f u P i p w H K D G B K K D t H 4 c w Y O D + U T y O f G I A g Y G J A Q l F C 1 E g i u e 9 K Z C k w N 6 0 S B T d l I o e n y o L r Q 9 J G D W p Z s t H m W h n l Y h l / w m y m w u U N g X N / E N m g G w / a A a i m e 2 G F 8 g R F h v e 4 n H k j 7 F A Y O R y B M + 0 0 O L j C I Y S j I + i c Z z x m 7 Y Y K s 3 t K I H Y 6 j y r D 4 F A S I 9 j T A / E 8 R K O 1 4 g D c b y E 4 w 3 i + I 9 x / A J Q S w E C L Q A U A A I A C A C z i n t U T g X r Q K I A A A D 2 A A A A E g A A A A A A A A A A A A A A A A A A A A A A Q 2 9 u Z m l n L 1 B h Y 2 t h Z 2 U u e G 1 s U E s B A i 0 A F A A C A A g A s 4 p 7 V A / K 6 a u k A A A A 6 Q A A A B M A A A A A A A A A A A A A A A A A 7 g A A A F t D b 2 5 0 Z W 5 0 X 1 R 5 c G V z X S 5 4 b W x Q S w E C L Q A U A A I A C A C z i n t U y E D R l W 8 C A A C V N A A A E w A A A A A A A A A A A A A A A A D f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0 Q A A A A A A A L H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g 6 M T M u O D M 5 N j Q 5 M l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U 2 9 y d C 9 B d X R v U m V t b 3 Z l Z E N v b H V t b n M x L n t u L D B 9 J n F 1 b 3 Q 7 L C Z x d W 9 0 O 1 N l Y 3 R p b 2 4 x L 2 l u c 2 V y d G l v b l N v c n Q v Q X V 0 b 1 J l b W 9 2 Z W R D b 2 x 1 b W 5 z M S 5 7 Y y w x f S Z x d W 9 0 O y w m c X V v d D t T Z W N 0 a W 9 u M S 9 p b n N l c n R p b 2 5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a W 9 u U 2 9 y d C 9 B d X R v U m V t b 3 Z l Z E N v b H V t b n M x L n t u L D B 9 J n F 1 b 3 Q 7 L C Z x d W 9 0 O 1 N l Y 3 R p b 2 4 x L 2 l u c 2 V y d G l v b l N v c n Q v Q X V 0 b 1 J l b W 9 2 Z W R D b 2 x 1 b W 5 z M S 5 7 Y y w x f S Z x d W 9 0 O y w m c X V v d D t T Z W N 0 a W 9 u M S 9 p b n N l c n R p b 2 5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G l v b l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g 6 N T c u O T Q y N z M 4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T b 3 J 0 L 0 F 1 d G 9 S Z W 1 v d m V k Q 2 9 s d W 1 u c z E u e 2 4 s M H 0 m c X V v d D s s J n F 1 b 3 Q 7 U 2 V j d G l v b j E v T W V y Z 2 V T b 3 J 0 L 0 F 1 d G 9 S Z W 1 v d m V k Q 2 9 s d W 1 u c z E u e 2 M s M X 0 m c X V v d D s s J n F 1 b 3 Q 7 U 2 V j d G l v b j E v T W V y Z 2 V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T b 3 J 0 L 0 F 1 d G 9 S Z W 1 v d m V k Q 2 9 s d W 1 u c z E u e 2 4 s M H 0 m c X V v d D s s J n F 1 b 3 Q 7 U 2 V j d G l v b j E v T W V y Z 2 V T b 3 J 0 L 0 F 1 d G 9 S Z W 1 v d m V k Q 2 9 s d W 1 u c z E u e 2 M s M X 0 m c X V v d D s s J n F 1 b 3 Q 7 U 2 V j d G l v b j E v T W V y Z 2 V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U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T k 6 M T I u M z I 5 N z Y 5 O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L 0 F 1 d G 9 S Z W 1 v d m V k Q 2 9 s d W 1 u c z E u e 2 4 s M H 0 m c X V v d D s s J n F 1 b 3 Q 7 U 2 V j d G l v b j E v U X V p Y 2 t T b 3 J 0 L 0 F 1 d G 9 S Z W 1 v d m V k Q 2 9 s d W 1 u c z E u e 2 M s M X 0 m c X V v d D s s J n F 1 b 3 Q 7 U 2 V j d G l v b j E v U X V p Y 2 t T b 3 J 0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T b 3 J 0 L 0 F 1 d G 9 S Z W 1 v d m V k Q 2 9 s d W 1 u c z E u e 2 4 s M H 0 m c X V v d D s s J n F 1 b 3 Q 7 U 2 V j d G l v b j E v U X V p Y 2 t T b 3 J 0 L 0 F 1 d G 9 S Z W 1 v d m V k Q 2 9 s d W 1 u c z E u e 2 M s M X 0 m c X V v d D s s J n F 1 b 3 Q 7 U 2 V j d G l v b j E v U X V p Y 2 t T b 3 J 0 L 0 F 1 d G 9 S Z W 1 v d m V k Q 2 9 s d W 1 u c z E u e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N z o 1 M S 4 1 M D U 2 N j E 4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S 9 B d X R v U m V t b 3 Z l Z E N v b H V t b n M x L n t u L D B 9 J n F 1 b 3 Q 7 L C Z x d W 9 0 O 1 N l Y 3 R p b 2 4 x L 0 l u c 2 V y d G l v b l N v c n Q x L 0 F 1 d G 9 S Z W 1 v d m V k Q 2 9 s d W 1 u c z E u e 2 M s M X 0 m c X V v d D s s J n F 1 b 3 Q 7 U 2 V j d G l v b j E v S W 5 z Z X J 0 a W 9 u U 2 9 y d D E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S 9 B d X R v U m V t b 3 Z l Z E N v b H V t b n M x L n t u L D B 9 J n F 1 b 3 Q 7 L C Z x d W 9 0 O 1 N l Y 3 R p b 2 4 x L 0 l u c 2 V y d G l v b l N v c n Q x L 0 F 1 d G 9 S Z W 1 v d m V k Q 2 9 s d W 1 u c z E u e 2 M s M X 0 m c X V v d D s s J n F 1 b 3 Q 7 U 2 V j d G l v b j E v S W 5 z Z X J 0 a W 9 u U 2 9 y d D E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w N C 4 x N D U y O T I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v Q X V 0 b 1 J l b W 9 2 Z W R D b 2 x 1 b W 5 z M S 5 7 b i w w f S Z x d W 9 0 O y w m c X V v d D t T Z W N 0 a W 9 u M S 9 J b n N l c n R p b 2 5 T b 3 J 0 M T A v Q X V 0 b 1 J l b W 9 2 Z W R D b 2 x 1 b W 5 z M S 5 7 Y y w x f S Z x d W 9 0 O y w m c X V v d D t T Z W N 0 a W 9 u M S 9 J b n N l c n R p b 2 5 T b 3 J 0 M T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v Q X V 0 b 1 J l b W 9 2 Z W R D b 2 x 1 b W 5 z M S 5 7 b i w w f S Z x d W 9 0 O y w m c X V v d D t T Z W N 0 a W 9 u M S 9 J b n N l c n R p b 2 5 T b 3 J 0 M T A v Q X V 0 b 1 J l b W 9 2 Z W R D b 2 x 1 b W 5 z M S 5 7 Y y w x f S Z x d W 9 0 O y w m c X V v d D t T Z W N 0 a W 9 u M S 9 J b n N l c n R p b 2 5 T b 3 J 0 M T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z Z X J 0 a W 9 u U 2 9 y d D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M T o 0 N i 4 0 N D M y N T I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N v c n Q x M D A v Q X V 0 b 1 J l b W 9 2 Z W R D b 2 x 1 b W 5 z M S 5 7 b i w w f S Z x d W 9 0 O y w m c X V v d D t T Z W N 0 a W 9 u M S 9 N Z X J n Z V N v c n Q x M D A v Q X V 0 b 1 J l b W 9 2 Z W R D b 2 x 1 b W 5 z M S 5 7 Y y w x f S Z x d W 9 0 O y w m c X V v d D t T Z W N 0 a W 9 u M S 9 N Z X J n Z V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J n Z V N v c n Q x M D A v Q X V 0 b 1 J l b W 9 2 Z W R D b 2 x 1 b W 5 z M S 5 7 b i w w f S Z x d W 9 0 O y w m c X V v d D t T Z W N 0 a W 9 u M S 9 N Z X J n Z V N v c n Q x M D A v Q X V 0 b 1 J l b W 9 2 Z W R D b 2 x 1 b W 5 z M S 5 7 Y y w x f S Z x d W 9 0 O y w m c X V v d D t T Z W N 0 a W 9 u M S 9 N Z X J n Z V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X J n Z V N v c n Q x M D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M T o 0 N i 4 0 N D M y N T I w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z Z X J 0 a W 9 u U 2 9 y d D E w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z N T o 1 O S 4 2 N D E 2 M T U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p Y 2 t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l j a 1 N v c n Q x M D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z U 6 N T k u N j Q x N j E 1 N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a W N r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l N v c n Q x M D A v Q X V 0 b 1 J l b W 9 2 Z W R D b 2 x 1 b W 5 z M S 5 7 b i w w f S Z x d W 9 0 O y w m c X V v d D t T Z W N 0 a W 9 u M S 9 J b n N l c n R p b 2 5 T b 3 J 0 M T A w L 0 F 1 d G 9 S Z W 1 v d m V k Q 2 9 s d W 1 u c z E u e 2 M s M X 0 m c X V v d D s s J n F 1 b 3 Q 7 U 2 V j d G l v b j E v S W 5 z Z X J 0 a W 9 u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l j a 1 N v c n Q x M D A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z U 6 N T k u N j Q x N j E 1 N V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l j a 1 N v c n Q x M D A v Q X V 0 b 1 J l b W 9 2 Z W R D b 2 x 1 b W 5 z M S 5 7 b i w w f S Z x d W 9 0 O y w m c X V v d D t T Z W N 0 a W 9 u M S 9 R d W l j a 1 N v c n Q x M D A v Q X V 0 b 1 J l b W 9 2 Z W R D b 2 x 1 b W 5 z M S 5 7 Y y w x f S Z x d W 9 0 O y w m c X V v d D t T Z W N 0 a W 9 u M S 9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a W N r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x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z N T o 1 O S 4 2 N D E 2 M T U 1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M T A w L 0 F 1 d G 9 S Z W 1 v d m V k Q 2 9 s d W 1 u c z E u e 2 4 s M H 0 m c X V v d D s s J n F 1 b 3 Q 7 U 2 V j d G l v b j E v U X V p Y 2 t T b 3 J 0 M T A w L 0 F 1 d G 9 S Z W 1 v d m V k Q 2 9 s d W 1 u c z E u e 2 M s M X 0 m c X V v d D s s J n F 1 b 3 Q 7 U 2 V j d G l v b j E v U X V p Y 2 t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T b 3 J 0 M T A w L 0 F 1 d G 9 S Z W 1 v d m V k Q 2 9 s d W 1 u c z E u e 2 4 s M H 0 m c X V v d D s s J n F 1 b 3 Q 7 U 2 V j d G l v b j E v U X V p Y 2 t T b 3 J 0 M T A w L 0 F 1 d G 9 S Z W 1 v d m V k Q 2 9 s d W 1 u c z E u e 2 M s M X 0 m c X V v d D s s J n F 1 b 3 Q 7 U 2 V j d G l v b j E v U X V p Y 2 t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l j a 1 N v c n Q x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M t M j d U M D g 6 M z E 6 N D Y u N D Q z M j U y M F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9 B d X R v U m V t b 3 Z l Z E N v b H V t b n M x L n t u L D B 9 J n F 1 b 3 Q 7 L C Z x d W 9 0 O 1 N l Y 3 R p b 2 4 x L 0 1 l c m d l U 2 9 y d D E w M C 9 B d X R v U m V t b 3 Z l Z E N v b H V t b n M x L n t j L D F 9 J n F 1 b 3 Q 7 L C Z x d W 9 0 O 1 N l Y 3 R p b 2 4 x L 0 1 l c m d l U 2 9 y d D E w M C 9 B d X R v U m V t b 3 Z l Z E N v b H V t b n M x L n t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T b 3 J 0 M T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x M D o y M D o 0 M y 4 y M j E 1 M j Y z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V h b F B p d m 9 0 U X V p Y 2 t T b 3 J 0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W x Q a X Z v d F F 1 a W N r U 2 9 y d D E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Y W x Q a X Z v d F F 1 a W N r U 2 9 y d D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d W F s U G l 2 b 3 R R d W l j a 1 N v c n Q x M D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T A 6 M j A 6 N D M u M j I x N T I 2 M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1 Y W x Q a X Z v d F F 1 a W N r U 2 9 y d D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h b F B p d m 9 0 U X V p Y 2 t T b 3 J 0 M T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R H V h b F B p d m 9 0 U X V p Y 2 t T b 3 J 0 M T A w M T g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z L T I 3 V D E w O j I w O j Q z L j I y M T U y N j N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d W F s U G l 2 b 3 R R d W l j a 1 N v c n Q x M D A v Q X V 0 b 1 J l b W 9 2 Z W R D b 2 x 1 b W 5 z M S 5 7 b i w w f S Z x d W 9 0 O y w m c X V v d D t T Z W N 0 a W 9 u M S 9 E d W F s U G l 2 b 3 R R d W l j a 1 N v c n Q x M D A v Q X V 0 b 1 J l b W 9 2 Z W R D b 2 x 1 b W 5 z M S 5 7 Y y w x f S Z x d W 9 0 O y w m c X V v d D t T Z W N 0 a W 9 u M S 9 E d W F s U G l 2 b 3 R R d W l j a 1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1 Y W x Q a X Z v d F F 1 a W N r U 2 9 y d D E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F s U G l 2 b 3 R R d W l j a 1 N v c n Q x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J b n N l c n R p b 2 5 T b 3 J 0 M T A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A 4 O j I 4 O j E y L j g 4 M D M 2 N D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U 2 9 y d D E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1 O j E 2 O j U 3 L j U x N j Y 2 M D B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U 2 9 y d D E w M C A o N C k v Q X V 0 b 1 J l b W 9 2 Z W R D b 2 x 1 b W 5 z M S 5 7 b i w w f S Z x d W 9 0 O y w m c X V v d D t T Z W N 0 a W 9 u M S 9 N Z X J n Z V N v c n Q x M D A g K D Q p L 0 F 1 d G 9 S Z W 1 v d m V k Q 2 9 s d W 1 u c z E u e 2 M s M X 0 m c X V v d D s s J n F 1 b 3 Q 7 U 2 V j d G l v b j E v T W V y Z 2 V T b 3 J 0 M T A w I C g 0 K S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U 2 9 y d D E w M C A o N C k v Q X V 0 b 1 J l b W 9 2 Z W R D b 2 x 1 b W 5 z M S 5 7 b i w w f S Z x d W 9 0 O y w m c X V v d D t T Z W N 0 a W 9 u M S 9 N Z X J n Z V N v c n Q x M D A g K D Q p L 0 F 1 d G 9 S Z W 1 v d m V k Q 2 9 s d W 1 u c z E u e 2 M s M X 0 m c X V v d D s s J n F 1 b 3 Q 7 U 2 V j d G l v b j E v T W V y Z 2 V T b 3 J 0 M T A w I C g 0 K S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V N v c n Q x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M T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T b 3 J 0 M T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W 5 z Z X J 0 a W 9 u U 2 9 y d D E w M D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E F s Z 2 9 y a X R o b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E 1 O j E 5 O j E 4 L j M 4 M j g 5 N D l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e E F s Z 2 9 y a X R o b T E w M C 9 B d X R v U m V t b 3 Z l Z E N v b H V t b n M x L n t u L D B 9 J n F 1 b 3 Q 7 L C Z x d W 9 0 O 1 N l Y 3 R p b 2 4 x L 0 1 p e E F s Z 2 9 y a X R o b T E w M C 9 B d X R v U m V t b 3 Z l Z E N v b H V t b n M x L n t j L D F 9 J n F 1 b 3 Q 7 L C Z x d W 9 0 O 1 N l Y 3 R p b 2 4 x L 0 1 p e E F s Z 2 9 y a X R o b T E w M C 9 B d X R v U m V t b 3 Z l Z E N v b H V t b n M x L n t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p e E F s Z 2 9 y a X R o b T E w M C 9 B d X R v U m V t b 3 Z l Z E N v b H V t b n M x L n t u L D B 9 J n F 1 b 3 Q 7 L C Z x d W 9 0 O 1 N l Y 3 R p b 2 4 x L 0 1 p e E F s Z 2 9 y a X R o b T E w M C 9 B d X R v U m V t b 3 Z l Z E N v b H V t b n M x L n t j L D F 9 J n F 1 b 3 Q 7 L C Z x d W 9 0 O 1 N l Y 3 R p b 2 4 x L 0 1 p e E F s Z 2 9 y a X R o b T E w M C 9 B d X R v U m V t b 3 Z l Z E N v b H V t b n M x L n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h B b G d v c m l 0 a G 0 x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Q W x n b 3 J p d G h t M T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Q W x n b 3 J p d G h t M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S W 5 z Z X J 0 a W 9 u U 2 9 y d D E w M D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y 0 y N 1 Q w O D o y O D o x M i 4 4 O D A z N j Q 3 W i I g L z 4 8 R W 5 0 c n k g V H l w Z T 0 i R m l s b E N v b H V t b l R 5 c G V z I i B W Y W x 1 Z T 0 i c 0 F 3 T U Q i I C 8 + P E V u d H J 5 I F R 5 c G U 9 I k Z p b G x D b 2 x 1 b W 5 O Y W 1 l c y I g V m F s d W U 9 I n N b J n F 1 b 3 Q 7 b i Z x d W 9 0 O y w m c X V v d D t j J n F 1 b 3 Q 7 L C Z x d W 9 0 O 3 M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z Z X J 0 a W 9 u U 2 9 y d D E w M C 9 B d X R v U m V t b 3 Z l Z E N v b H V t b n M x L n t u L D B 9 J n F 1 b 3 Q 7 L C Z x d W 9 0 O 1 N l Y 3 R p b 2 4 x L 0 l u c 2 V y d G l v b l N v c n Q x M D A v Q X V 0 b 1 J l b W 9 2 Z W R D b 2 x 1 b W 5 z M S 5 7 Y y w x f S Z x d W 9 0 O y w m c X V v d D t T Z W N 0 a W 9 u M S 9 J b n N l c n R p b 2 5 T b 3 J 0 M T A w L 0 F 1 d G 9 S Z W 1 v d m V k Q 2 9 s d W 1 u c z E u e 3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M T A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5 T b 3 J 0 M T A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S W 5 z Z X J 0 a W 9 u U 2 9 y d D E w M D I w M j I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A z L T I 3 V D A 4 O j I 4 O j E y L j g 4 M D M 2 N D d a I i A v P j x F b n R y e S B U e X B l P S J G a W x s Q 2 9 s d W 1 u V H l w Z X M i I F Z h b H V l P S J z Q X d N R C I g L z 4 8 R W 5 0 c n k g V H l w Z T 0 i R m l s b E N v b H V t b k 5 h b W V z I i B W Y W x 1 Z T 0 i c 1 s m c X V v d D t u J n F 1 b 3 Q 7 L C Z x d W 9 0 O 2 M m c X V v d D s s J n F 1 b 3 Q 7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x M D A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c 2 V y d G l v b l N v c n Q x M D A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g 6 M j g 6 M T I u O D g w M z Y 0 N 1 o i I C 8 + P E V u d H J 5 I F R 5 c G U 9 I k Z p b G x D b 2 x 1 b W 5 U e X B l c y I g V m F s d W U 9 I n N B d 0 1 E I i A v P j x F b n R y e S B U e X B l P S J G a W x s Q 2 9 s d W 1 u T m F t Z X M i I F Z h b H V l P S J z W y Z x d W 9 0 O 2 4 m c X V v d D s s J n F 1 b 3 Q 7 Y y Z x d W 9 0 O y w m c X V v d D t z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l c n R p b 2 5 T b 3 J 0 M T A w L 0 F 1 d G 9 S Z W 1 v d m V k Q 2 9 s d W 1 u c z E u e 2 4 s M H 0 m c X V v d D s s J n F 1 b 3 Q 7 U 2 V j d G l v b j E v S W 5 z Z X J 0 a W 9 u U 2 9 y d D E w M C 9 B d X R v U m V t b 3 Z l Z E N v b H V t b n M x L n t j L D F 9 J n F 1 b 3 Q 7 L C Z x d W 9 0 O 1 N l Y 3 R p b 2 4 x L 0 l u c 2 V y d G l v b l N v c n Q x M D A v Q X V 0 b 1 J l b W 9 2 Z W R D b 2 x 1 b W 5 z M S 5 7 c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2 V y d G l v b l N v c n Q x M D A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D E w M C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x M D A l M j A o O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3 O Y p d c 0 F P g X j 6 2 G 9 O S S 4 A A A A A A g A A A A A A E G Y A A A A B A A A g A A A A O q K E M c 0 f P o W V D 7 x g o 7 w B Q Q f Y T S n l y 2 q j 8 L Y R P E X / P j U A A A A A D o A A A A A C A A A g A A A A R H G N 6 + Z 9 r A z E K i 1 O 6 W T a J 6 W 3 c t G a o c Q i C S A t 3 w N d e J F Q A A A A + 9 w J q B X u W q n 6 5 e s Z v z J M s i H p q t A U q B H a t O t E B 0 t n h Z S F g 5 i B D Y Y o K e 6 R g C O 0 1 B K s R K 8 a d L B b N f S + a 8 v 1 + I 7 4 M Z X d V f J 1 D y G + Y Y I k M A q z U h B A A A A A 3 b Y 9 i m B S R R s e 5 l H j K / D 1 0 Y 7 L f i B d n H j A k z A T S g H t 7 N c a v I 6 r 0 B z h h k i 5 X l r 8 L v m v w 1 Y R c f r M n D f A b V 2 O h k 9 w 7 g = = < / D a t a M a s h u p > 
</file>

<file path=customXml/itemProps1.xml><?xml version="1.0" encoding="utf-8"?>
<ds:datastoreItem xmlns:ds="http://schemas.openxmlformats.org/officeDocument/2006/customXml" ds:itemID="{8456539B-AFE3-49C5-A8A9-64D67C296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ALL</vt:lpstr>
      <vt:lpstr>DualPivotQuickSort100</vt:lpstr>
      <vt:lpstr>QuickSort100</vt:lpstr>
      <vt:lpstr>InsertionSort100</vt:lpstr>
      <vt:lpstr>MixAlgorithm100</vt:lpstr>
      <vt:lpstr>MergeSort100</vt:lpstr>
      <vt:lpstr>MIX VS MERGE &amp;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Mikołaj Dyblik (261710)</cp:lastModifiedBy>
  <dcterms:created xsi:type="dcterms:W3CDTF">2022-03-27T08:17:33Z</dcterms:created>
  <dcterms:modified xsi:type="dcterms:W3CDTF">2022-04-22T19:54:20Z</dcterms:modified>
</cp:coreProperties>
</file>