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EA2C47C-8304-4104-AE9C-03E88F3FFEBF}" xr6:coauthVersionLast="47" xr6:coauthVersionMax="47" xr10:uidLastSave="{00000000-0000-0000-0000-000000000000}"/>
  <bookViews>
    <workbookView xWindow="-120" yWindow="-120" windowWidth="19440" windowHeight="14880" firstSheet="5" activeTab="5" xr2:uid="{D2588243-5CE0-4F51-BEF6-775BBCC9B1C5}"/>
  </bookViews>
  <sheets>
    <sheet name="TP Gestion de Stock &amp; Analyse " sheetId="1" r:id="rId1"/>
    <sheet name="TP Gestion de Planning de Lvson" sheetId="2" r:id="rId2"/>
    <sheet name="TP Tableau de Bord Logistique" sheetId="3" r:id="rId3"/>
    <sheet name="TP Suivi des Approvisionnements" sheetId="4" r:id="rId4"/>
    <sheet name="TP Gestion de stock automatisée" sheetId="5" r:id="rId5"/>
    <sheet name="Tableau de bord interactif" sheetId="6" r:id="rId6"/>
  </sheets>
  <definedNames>
    <definedName name="_xlchart.v1.0" hidden="1">'TP Gestion de stock automatisée'!$B$3:$B$7</definedName>
    <definedName name="_xlchart.v1.1" hidden="1">'TP Gestion de stock automatisée'!$F$3:$F$7</definedName>
    <definedName name="_xlchart.v1.2" hidden="1">'TP Gestion de stock automatisée'!$B$3:$B$7</definedName>
    <definedName name="_xlchart.v1.3" hidden="1">'TP Gestion de stock automatisée'!$F$3:$F$7</definedName>
    <definedName name="Segment_Produit">#N/A</definedName>
    <definedName name="Segment_Région">#N/A</definedName>
  </definedNames>
  <calcPr calcId="191029"/>
  <pivotCaches>
    <pivotCache cacheId="4" r:id="rId7"/>
    <pivotCache cacheId="25" r:id="rId8"/>
    <pivotCache cacheId="38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3" i="6"/>
  <c r="F4" i="5"/>
  <c r="F5" i="5"/>
  <c r="F6" i="5"/>
  <c r="F7" i="5"/>
  <c r="F3" i="5"/>
  <c r="E4" i="4"/>
  <c r="E5" i="4"/>
  <c r="E3" i="4"/>
  <c r="D7" i="3" a="1"/>
  <c r="D7" i="3" s="1"/>
  <c r="E7" i="3"/>
  <c r="C7" i="3"/>
  <c r="B7" i="3"/>
  <c r="F4" i="2"/>
  <c r="F5" i="2"/>
  <c r="F3" i="2"/>
  <c r="E4" i="2"/>
  <c r="E5" i="2"/>
  <c r="E3" i="2"/>
  <c r="F3" i="1"/>
  <c r="H3" i="1" s="1"/>
  <c r="F7" i="1"/>
  <c r="H7" i="1" s="1"/>
  <c r="F8" i="1"/>
  <c r="H8" i="1" s="1"/>
  <c r="F6" i="1"/>
  <c r="H6" i="1" s="1"/>
  <c r="F4" i="1"/>
  <c r="H4" i="1" s="1"/>
  <c r="F5" i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<sst xmlns="http://schemas.openxmlformats.org/spreadsheetml/2006/main" count="137" uniqueCount="88">
  <si>
    <t>Gestion de Stock &amp; Analyse Logistique</t>
  </si>
  <si>
    <t>Référence</t>
  </si>
  <si>
    <t>Produit</t>
  </si>
  <si>
    <t>Stock Initial</t>
  </si>
  <si>
    <t>Entrées</t>
  </si>
  <si>
    <t>Sorties</t>
  </si>
  <si>
    <t>Stock Disponible</t>
  </si>
  <si>
    <t>Stock Minimal</t>
  </si>
  <si>
    <t>P001</t>
  </si>
  <si>
    <t>P002</t>
  </si>
  <si>
    <t>P003</t>
  </si>
  <si>
    <t>Carton A4</t>
  </si>
  <si>
    <t>Papier Kraft</t>
  </si>
  <si>
    <t>Palette Bois</t>
  </si>
  <si>
    <t>Étiquettes de lignes</t>
  </si>
  <si>
    <t>Total général</t>
  </si>
  <si>
    <t>Somme de Stock Disponible</t>
  </si>
  <si>
    <t>Etat du Stock</t>
  </si>
  <si>
    <t>P004</t>
  </si>
  <si>
    <t>Rame</t>
  </si>
  <si>
    <t>P005</t>
  </si>
  <si>
    <t>P006</t>
  </si>
  <si>
    <t>Reliure</t>
  </si>
  <si>
    <t>Imprimante</t>
  </si>
  <si>
    <t>Livraison N°</t>
  </si>
  <si>
    <t>Client</t>
  </si>
  <si>
    <t>Date prévue</t>
  </si>
  <si>
    <t>Date réalisée</t>
  </si>
  <si>
    <t>Délai (j)</t>
  </si>
  <si>
    <t>Retard</t>
  </si>
  <si>
    <t>L001</t>
  </si>
  <si>
    <t>Client A</t>
  </si>
  <si>
    <t>L002</t>
  </si>
  <si>
    <t>Client B</t>
  </si>
  <si>
    <t>L003</t>
  </si>
  <si>
    <t>Client C</t>
  </si>
  <si>
    <t>Gestion de Planning de Livraison</t>
  </si>
  <si>
    <t>TP Tableau de Bord Logistique</t>
  </si>
  <si>
    <t>Livrée à temps (Oui/Non)</t>
  </si>
  <si>
    <t>Stock dispo</t>
  </si>
  <si>
    <t>Stock mini</t>
  </si>
  <si>
    <t>Délai</t>
  </si>
  <si>
    <t>Oui</t>
  </si>
  <si>
    <t>Non</t>
  </si>
  <si>
    <t>Stock moyen</t>
  </si>
  <si>
    <t>Taux de rupture</t>
  </si>
  <si>
    <t>Délai moyen de traitement</t>
  </si>
  <si>
    <t>Taux de service en %</t>
  </si>
  <si>
    <t>Suivi des Approvisionnements</t>
  </si>
  <si>
    <t>Fournisseur</t>
  </si>
  <si>
    <t>Commandes passées</t>
  </si>
  <si>
    <t>Délais moyens</t>
  </si>
  <si>
    <t>Taux de conformité</t>
  </si>
  <si>
    <t>Alpha</t>
  </si>
  <si>
    <t>2,5 jours</t>
  </si>
  <si>
    <t>Beta</t>
  </si>
  <si>
    <t>3,1 jours</t>
  </si>
  <si>
    <t>Gamma</t>
  </si>
  <si>
    <t>2,0 jours</t>
  </si>
  <si>
    <t>Somme de Commandes passées</t>
  </si>
  <si>
    <t>Performance</t>
  </si>
  <si>
    <t>Gestion de stock automatisée</t>
  </si>
  <si>
    <t>Référence produit</t>
  </si>
  <si>
    <t>Libellé</t>
  </si>
  <si>
    <t>Stock initial</t>
  </si>
  <si>
    <t>Stock actuel</t>
  </si>
  <si>
    <t>Ordinateur</t>
  </si>
  <si>
    <t>Smartphone</t>
  </si>
  <si>
    <t>Tablette</t>
  </si>
  <si>
    <t>Casque Audio</t>
  </si>
  <si>
    <t>Tableau de bord interactif avec segments et graphiques croisés dynamiques</t>
  </si>
  <si>
    <t>Région</t>
  </si>
  <si>
    <t>Date de vente</t>
  </si>
  <si>
    <t>Quantité vendue</t>
  </si>
  <si>
    <t>Prix unitaire</t>
  </si>
  <si>
    <t>Alice</t>
  </si>
  <si>
    <t>Nord</t>
  </si>
  <si>
    <t>Bob</t>
  </si>
  <si>
    <t>Sud</t>
  </si>
  <si>
    <t>Claire</t>
  </si>
  <si>
    <t>Est</t>
  </si>
  <si>
    <t>David</t>
  </si>
  <si>
    <t>Ouest</t>
  </si>
  <si>
    <t>Emma</t>
  </si>
  <si>
    <t>Nom du Commercial</t>
  </si>
  <si>
    <t xml:space="preserve">chiffre d'affaires </t>
  </si>
  <si>
    <t xml:space="preserve">Somme de chiffre d'affaires </t>
  </si>
  <si>
    <t>Étiquettes de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</si>
</sst>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5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5"/>
      <name val="Arial"/>
      <family val="2"/>
    </font>
    <font>
      <sz val="10"/>
      <color theme="1"/>
      <name val="Calibri"/>
      <family val="2"/>
      <scheme val="minor"/>
    </font>
    <font>
      <b/>
      <sz val="28"/>
      <color theme="0"/>
      <name val="Arial"/>
      <family val="2"/>
    </font>
    <font>
      <b/>
      <sz val="26"/>
      <color theme="0"/>
      <name val="Arial"/>
      <family val="2"/>
    </font>
    <font>
      <b/>
      <sz val="36"/>
      <color theme="0"/>
      <name val="Arial"/>
      <family val="2"/>
    </font>
    <font>
      <b/>
      <sz val="10"/>
      <color theme="1"/>
      <name val="Arial"/>
      <family val="2"/>
    </font>
    <font>
      <b/>
      <sz val="13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pivotButton="1" applyFont="1"/>
    <xf numFmtId="0" fontId="9" fillId="0" borderId="0" xfId="0" applyFont="1" applyAlignment="1">
      <alignment horizontal="left"/>
    </xf>
    <xf numFmtId="0" fontId="0" fillId="0" borderId="0" xfId="0" applyNumberFormat="1"/>
    <xf numFmtId="0" fontId="12" fillId="2" borderId="0" xfId="0" applyFont="1" applyFill="1" applyAlignment="1">
      <alignment horizontal="center" vertical="center"/>
    </xf>
    <xf numFmtId="0" fontId="6" fillId="0" borderId="0" xfId="0" pivotButton="1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9" fontId="4" fillId="0" borderId="5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168" fontId="13" fillId="0" borderId="1" xfId="0" applyNumberFormat="1" applyFont="1" applyBorder="1" applyAlignment="1">
      <alignment horizontal="center" vertical="center" wrapText="1"/>
    </xf>
    <xf numFmtId="168" fontId="13" fillId="0" borderId="1" xfId="0" applyNumberFormat="1" applyFont="1" applyBorder="1"/>
    <xf numFmtId="168" fontId="9" fillId="0" borderId="0" xfId="0" applyNumberFormat="1" applyFont="1"/>
    <xf numFmtId="0" fontId="14" fillId="2" borderId="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[TP Excel.xlsx]TP Gestion de Stock &amp; Analyse 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'TP Gestion de Stock &amp; Analyse 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 Gestion de Stock &amp; Analyse '!$A$11:$A$17</c:f>
              <c:strCache>
                <c:ptCount val="6"/>
                <c:pt idx="0">
                  <c:v>Carton A4</c:v>
                </c:pt>
                <c:pt idx="1">
                  <c:v>Imprimante</c:v>
                </c:pt>
                <c:pt idx="2">
                  <c:v>Palette Bois</c:v>
                </c:pt>
                <c:pt idx="3">
                  <c:v>Papier Kraft</c:v>
                </c:pt>
                <c:pt idx="4">
                  <c:v>Rame</c:v>
                </c:pt>
                <c:pt idx="5">
                  <c:v>Reliure</c:v>
                </c:pt>
              </c:strCache>
            </c:strRef>
          </c:cat>
          <c:val>
            <c:numRef>
              <c:f>'TP Gestion de Stock &amp; Analyse '!$B$11:$B$17</c:f>
              <c:numCache>
                <c:formatCode>General</c:formatCode>
                <c:ptCount val="6"/>
                <c:pt idx="0">
                  <c:v>120</c:v>
                </c:pt>
                <c:pt idx="1">
                  <c:v>35</c:v>
                </c:pt>
                <c:pt idx="2">
                  <c:v>220</c:v>
                </c:pt>
                <c:pt idx="3">
                  <c:v>180</c:v>
                </c:pt>
                <c:pt idx="4">
                  <c:v>130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D-4E40-A81F-0BBBD1A5A8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54235792"/>
        <c:axId val="1854235312"/>
        <c:axId val="2046512224"/>
      </c:bar3DChart>
      <c:catAx>
        <c:axId val="185423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235312"/>
        <c:crosses val="autoZero"/>
        <c:auto val="1"/>
        <c:lblAlgn val="ctr"/>
        <c:lblOffset val="100"/>
        <c:noMultiLvlLbl val="0"/>
      </c:catAx>
      <c:valAx>
        <c:axId val="18542353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54235792"/>
        <c:crosses val="autoZero"/>
        <c:crossBetween val="between"/>
      </c:valAx>
      <c:serAx>
        <c:axId val="2046512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23531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Graphique Gantt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'TP Gestion de Planning de Lvson'!$C$2</c:f>
              <c:strCache>
                <c:ptCount val="1"/>
                <c:pt idx="0">
                  <c:v>Date prévue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'TP Gestion de Planning de Lvson'!$C$3:$C$5</c:f>
              <c:numCache>
                <c:formatCode>m/d/yyyy</c:formatCode>
                <c:ptCount val="3"/>
                <c:pt idx="0">
                  <c:v>45790</c:v>
                </c:pt>
                <c:pt idx="1">
                  <c:v>45791</c:v>
                </c:pt>
                <c:pt idx="2">
                  <c:v>45790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6-4544-B616-931AD521C424}"/>
            </c:ext>
          </c:extLst>
        </c:ser>
        <c:ser>
          <c:idx val="1"/>
          <c:order val="1"/>
          <c:tx>
            <c:strRef>
              <c:f>'TP Gestion de Planning de Lvson'!$D$2</c:f>
              <c:strCache>
                <c:ptCount val="1"/>
                <c:pt idx="0">
                  <c:v>Date réalisée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'TP Gestion de Planning de Lvson'!$D$3:$D$5</c:f>
              <c:numCache>
                <c:formatCode>m/d/yyyy</c:formatCode>
                <c:ptCount val="3"/>
                <c:pt idx="0">
                  <c:v>45791</c:v>
                </c:pt>
                <c:pt idx="1">
                  <c:v>45791</c:v>
                </c:pt>
                <c:pt idx="2">
                  <c:v>45792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6-4544-B616-931AD521C4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54249232"/>
        <c:axId val="1854243472"/>
        <c:axId val="0"/>
      </c:bar3DChart>
      <c:catAx>
        <c:axId val="18542492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243472"/>
        <c:crosses val="autoZero"/>
        <c:auto val="1"/>
        <c:lblAlgn val="ctr"/>
        <c:lblOffset val="100"/>
        <c:noMultiLvlLbl val="0"/>
      </c:catAx>
      <c:valAx>
        <c:axId val="185424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24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'TP Tableau de Bord Logistique'!$B$2</c:f>
              <c:strCache>
                <c:ptCount val="1"/>
                <c:pt idx="0">
                  <c:v>Livrée à temps (Oui/Non)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'TP Tableau de Bord Logistique'!$A$3:$A$7</c:f>
              <c:strCache>
                <c:ptCount val="3"/>
                <c:pt idx="0">
                  <c:v>L001</c:v>
                </c:pt>
                <c:pt idx="1">
                  <c:v>L002</c:v>
                </c:pt>
                <c:pt idx="2">
                  <c:v>L003</c:v>
                </c:pt>
              </c:strCache>
            </c:strRef>
          </c:cat>
          <c:val>
            <c:numRef>
              <c:f>'TP Tableau de Bord Logistique'!$B$3:$B$7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2-4280-B6D3-804F2236C539}"/>
            </c:ext>
          </c:extLst>
        </c:ser>
        <c:ser>
          <c:idx val="1"/>
          <c:order val="1"/>
          <c:tx>
            <c:strRef>
              <c:f>'TP Tableau de Bord Logistique'!$C$2</c:f>
              <c:strCache>
                <c:ptCount val="1"/>
                <c:pt idx="0">
                  <c:v>Stock dispo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'TP Tableau de Bord Logistique'!$A$3:$A$7</c:f>
              <c:strCache>
                <c:ptCount val="3"/>
                <c:pt idx="0">
                  <c:v>L001</c:v>
                </c:pt>
                <c:pt idx="1">
                  <c:v>L002</c:v>
                </c:pt>
                <c:pt idx="2">
                  <c:v>L003</c:v>
                </c:pt>
              </c:strCache>
            </c:strRef>
          </c:cat>
          <c:val>
            <c:numRef>
              <c:f>'TP Tableau de Bord Logistique'!$C$3:$C$7</c:f>
              <c:numCache>
                <c:formatCode>General</c:formatCode>
                <c:ptCount val="5"/>
                <c:pt idx="0">
                  <c:v>120</c:v>
                </c:pt>
                <c:pt idx="1">
                  <c:v>80</c:v>
                </c:pt>
                <c:pt idx="2">
                  <c:v>140</c:v>
                </c:pt>
                <c:pt idx="3">
                  <c:v>0</c:v>
                </c:pt>
                <c:pt idx="4">
                  <c:v>113.33333333333333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2-4280-B6D3-804F2236C539}"/>
            </c:ext>
          </c:extLst>
        </c:ser>
        <c:ser>
          <c:idx val="2"/>
          <c:order val="2"/>
          <c:tx>
            <c:strRef>
              <c:f>'TP Tableau de Bord Logistique'!$D$2</c:f>
              <c:strCache>
                <c:ptCount val="1"/>
                <c:pt idx="0">
                  <c:v>Stock mini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'TP Tableau de Bord Logistique'!$A$3:$A$7</c:f>
              <c:strCache>
                <c:ptCount val="3"/>
                <c:pt idx="0">
                  <c:v>L001</c:v>
                </c:pt>
                <c:pt idx="1">
                  <c:v>L002</c:v>
                </c:pt>
                <c:pt idx="2">
                  <c:v>L003</c:v>
                </c:pt>
              </c:strCache>
            </c:strRef>
          </c:cat>
          <c:val>
            <c:numRef>
              <c:f>'TP Tableau de Bord Logistique'!$D$3:$D$7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120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2-4280-B6D3-804F2236C539}"/>
            </c:ext>
          </c:extLst>
        </c:ser>
        <c:ser>
          <c:idx val="3"/>
          <c:order val="3"/>
          <c:tx>
            <c:strRef>
              <c:f>'TP Tableau de Bord Logistique'!$E$2</c:f>
              <c:strCache>
                <c:ptCount val="1"/>
                <c:pt idx="0">
                  <c:v>Délai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'TP Tableau de Bord Logistique'!$A$3:$A$7</c:f>
              <c:strCache>
                <c:ptCount val="3"/>
                <c:pt idx="0">
                  <c:v>L001</c:v>
                </c:pt>
                <c:pt idx="1">
                  <c:v>L002</c:v>
                </c:pt>
                <c:pt idx="2">
                  <c:v>L003</c:v>
                </c:pt>
              </c:strCache>
            </c:strRef>
          </c:cat>
          <c:val>
            <c:numRef>
              <c:f>'TP Tableau de Bord Logistique'!$E$3:$E$7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52-4280-B6D3-804F2236C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08944"/>
        <c:axId val="14725744"/>
      </c:barChart>
      <c:catAx>
        <c:axId val="1470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5744"/>
        <c:crosses val="autoZero"/>
        <c:auto val="1"/>
        <c:lblAlgn val="ctr"/>
        <c:lblOffset val="100"/>
        <c:noMultiLvlLbl val="0"/>
      </c:catAx>
      <c:valAx>
        <c:axId val="147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0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'TP Suivi des Approvisionnements'!$D$2</c:f>
              <c:strCache>
                <c:ptCount val="1"/>
                <c:pt idx="0">
                  <c:v>Taux de conformité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('TP Suivi des Approvisionnements'!$A$3:$A$5,'TP Suivi des Approvisionnements'!$C$3:$C$5)</c:f>
              <c:strCache>
                <c:ptCount val="6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2,5 jours</c:v>
                </c:pt>
                <c:pt idx="4">
                  <c:v>3,1 jours</c:v>
                </c:pt>
                <c:pt idx="5">
                  <c:v>2,0 jours</c:v>
                </c:pt>
              </c:strCache>
            </c:strRef>
          </c:cat>
          <c:val>
            <c:numRef>
              <c:f>'TP Suivi des Approvisionnements'!$D$3:$D$5</c:f>
              <c:numCache>
                <c:formatCode>0%</c:formatCode>
                <c:ptCount val="3"/>
                <c:pt idx="0">
                  <c:v>0.95</c:v>
                </c:pt>
                <c:pt idx="1">
                  <c:v>0.85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9-4AC3-BFE4-C4307C370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7184"/>
        <c:axId val="14729584"/>
      </c:radarChart>
      <c:catAx>
        <c:axId val="1472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9584"/>
        <c:crosses val="autoZero"/>
        <c:auto val="1"/>
        <c:lblAlgn val="ctr"/>
        <c:lblOffset val="100"/>
        <c:noMultiLvlLbl val="0"/>
      </c:catAx>
      <c:valAx>
        <c:axId val="14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 horizontalDpi="30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[TP Excel.xlsx]Tableau de bord interactif!Tableau croisé dynamique14</c:name>
    <c:fmtId val="5"/>
  </c:pivotSource>
  <c:chart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2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3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A5A5A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4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FFC000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5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'Tableau de bord interactif'!$B$11:$B$12</c:f>
              <c:strCache>
                <c:ptCount val="1"/>
                <c:pt idx="0">
                  <c:v>Alice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 interactif'!$A$13:$A$17</c:f>
              <c:strCache>
                <c:ptCount val="4"/>
                <c:pt idx="0">
                  <c:v>Est</c:v>
                </c:pt>
                <c:pt idx="1">
                  <c:v>Nord</c:v>
                </c:pt>
                <c:pt idx="2">
                  <c:v>Ouest</c:v>
                </c:pt>
                <c:pt idx="3">
                  <c:v>Sud</c:v>
                </c:pt>
              </c:strCache>
            </c:strRef>
          </c:cat>
          <c:val>
            <c:numRef>
              <c:f>'Tableau de bord interactif'!$B$13:$B$17</c:f>
              <c:numCache>
                <c:formatCode>#\ ##0.00\ "€"</c:formatCode>
                <c:ptCount val="4"/>
                <c:pt idx="0">
                  <c:v>4340</c:v>
                </c:pt>
                <c:pt idx="1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C-4EB0-B0BC-5F9843674D3A}"/>
            </c:ext>
          </c:extLst>
        </c:ser>
        <c:ser>
          <c:idx val="1"/>
          <c:order val="1"/>
          <c:tx>
            <c:strRef>
              <c:f>'Tableau de bord interactif'!$C$11:$C$12</c:f>
              <c:strCache>
                <c:ptCount val="1"/>
                <c:pt idx="0">
                  <c:v>Bob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 interactif'!$A$13:$A$17</c:f>
              <c:strCache>
                <c:ptCount val="4"/>
                <c:pt idx="0">
                  <c:v>Est</c:v>
                </c:pt>
                <c:pt idx="1">
                  <c:v>Nord</c:v>
                </c:pt>
                <c:pt idx="2">
                  <c:v>Ouest</c:v>
                </c:pt>
                <c:pt idx="3">
                  <c:v>Sud</c:v>
                </c:pt>
              </c:strCache>
            </c:strRef>
          </c:cat>
          <c:val>
            <c:numRef>
              <c:f>'Tableau de bord interactif'!$C$13:$C$17</c:f>
              <c:numCache>
                <c:formatCode>#\ ##0.00\ "€"</c:formatCode>
                <c:ptCount val="4"/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EC-4EB0-B0BC-5F9843674D3A}"/>
            </c:ext>
          </c:extLst>
        </c:ser>
        <c:ser>
          <c:idx val="2"/>
          <c:order val="2"/>
          <c:tx>
            <c:strRef>
              <c:f>'Tableau de bord interactif'!$D$11:$D$12</c:f>
              <c:strCache>
                <c:ptCount val="1"/>
                <c:pt idx="0">
                  <c:v>Claire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A5A5A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 interactif'!$A$13:$A$17</c:f>
              <c:strCache>
                <c:ptCount val="4"/>
                <c:pt idx="0">
                  <c:v>Est</c:v>
                </c:pt>
                <c:pt idx="1">
                  <c:v>Nord</c:v>
                </c:pt>
                <c:pt idx="2">
                  <c:v>Ouest</c:v>
                </c:pt>
                <c:pt idx="3">
                  <c:v>Sud</c:v>
                </c:pt>
              </c:strCache>
            </c:strRef>
          </c:cat>
          <c:val>
            <c:numRef>
              <c:f>'Tableau de bord interactif'!$D$13:$D$17</c:f>
              <c:numCache>
                <c:formatCode>#\ ##0.00\ "€"</c:formatCode>
                <c:ptCount val="4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EC-4EB0-B0BC-5F9843674D3A}"/>
            </c:ext>
          </c:extLst>
        </c:ser>
        <c:ser>
          <c:idx val="3"/>
          <c:order val="3"/>
          <c:tx>
            <c:strRef>
              <c:f>'Tableau de bord interactif'!$E$11:$E$12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FFC000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 interactif'!$A$13:$A$17</c:f>
              <c:strCache>
                <c:ptCount val="4"/>
                <c:pt idx="0">
                  <c:v>Est</c:v>
                </c:pt>
                <c:pt idx="1">
                  <c:v>Nord</c:v>
                </c:pt>
                <c:pt idx="2">
                  <c:v>Ouest</c:v>
                </c:pt>
                <c:pt idx="3">
                  <c:v>Sud</c:v>
                </c:pt>
              </c:strCache>
            </c:strRef>
          </c:cat>
          <c:val>
            <c:numRef>
              <c:f>'Tableau de bord interactif'!$E$13:$E$17</c:f>
              <c:numCache>
                <c:formatCode>#\ ##0.00\ "€"</c:formatCode>
                <c:ptCount val="4"/>
                <c:pt idx="2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EC-4EB0-B0BC-5F9843674D3A}"/>
            </c:ext>
          </c:extLst>
        </c:ser>
        <c:ser>
          <c:idx val="4"/>
          <c:order val="4"/>
          <c:tx>
            <c:strRef>
              <c:f>'Tableau de bord interactif'!$F$11:$F$12</c:f>
              <c:strCache>
                <c:ptCount val="1"/>
                <c:pt idx="0">
                  <c:v>Emma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'Tableau de bord interactif'!$A$13:$A$17</c:f>
              <c:strCache>
                <c:ptCount val="4"/>
                <c:pt idx="0">
                  <c:v>Est</c:v>
                </c:pt>
                <c:pt idx="1">
                  <c:v>Nord</c:v>
                </c:pt>
                <c:pt idx="2">
                  <c:v>Ouest</c:v>
                </c:pt>
                <c:pt idx="3">
                  <c:v>Sud</c:v>
                </c:pt>
              </c:strCache>
            </c:strRef>
          </c:cat>
          <c:val>
            <c:numRef>
              <c:f>'Tableau de bord interactif'!$F$13:$F$17</c:f>
              <c:numCache>
                <c:formatCode>#\ ##0.00\ "€"</c:formatCode>
                <c:ptCount val="4"/>
                <c:pt idx="1">
                  <c:v>3720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EC-4EB0-B0BC-5F9843674D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744944"/>
        <c:axId val="14745424"/>
        <c:axId val="0"/>
      </c:bar3DChart>
      <c:catAx>
        <c:axId val="1474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45424"/>
        <c:crosses val="autoZero"/>
        <c:auto val="1"/>
        <c:lblAlgn val="ctr"/>
        <c:lblOffset val="100"/>
        <c:noMultiLvlLbl val="0"/>
      </c:catAx>
      <c:valAx>
        <c:axId val="14745424"/>
        <c:scaling>
          <c:orientation val="minMax"/>
        </c:scaling>
        <c:delete val="1"/>
        <c:axPos val="l"/>
        <c:numFmt formatCode="#\ ##0.00\ &quot;€&quot;" sourceLinked="1"/>
        <c:majorTickMark val="out"/>
        <c:minorTickMark val="none"/>
        <c:tickLblPos val="nextTo"/>
        <c:crossAx val="1474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 horizontalDpi="30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F0B8C54-E9C4-43C4-8FF5-C82B91DAD46A}">
          <cx:dataId val="0"/>
          <cx:layoutPr>
            <cx:aggregation/>
          </cx:layoutPr>
          <cx:axisId val="1"/>
        </cx:series>
        <cx:series layoutId="paretoLine" ownerIdx="0" uniqueId="{2D6E41CF-F765-49B2-BE36-6437CC403DA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9</xdr:row>
      <xdr:rowOff>90487</xdr:rowOff>
    </xdr:from>
    <xdr:to>
      <xdr:col>7</xdr:col>
      <xdr:colOff>1009650</xdr:colOff>
      <xdr:row>23</xdr:row>
      <xdr:rowOff>166687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60DB7EC-2EC9-E0D6-7A2C-FAF9707C7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</xdr:row>
      <xdr:rowOff>119062</xdr:rowOff>
    </xdr:from>
    <xdr:to>
      <xdr:col>4</xdr:col>
      <xdr:colOff>542925</xdr:colOff>
      <xdr:row>20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02D2C8-4C3A-138F-B4FF-7206AED3B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7</xdr:row>
      <xdr:rowOff>38100</xdr:rowOff>
    </xdr:from>
    <xdr:to>
      <xdr:col>4</xdr:col>
      <xdr:colOff>161925</xdr:colOff>
      <xdr:row>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9CB115-0360-A28A-1D2D-636F82C9AD80}"/>
            </a:ext>
          </a:extLst>
        </xdr:cNvPr>
        <xdr:cNvSpPr/>
      </xdr:nvSpPr>
      <xdr:spPr>
        <a:xfrm>
          <a:off x="3895725" y="2333625"/>
          <a:ext cx="1419225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581025</xdr:colOff>
      <xdr:row>7</xdr:row>
      <xdr:rowOff>195262</xdr:rowOff>
    </xdr:from>
    <xdr:to>
      <xdr:col>4</xdr:col>
      <xdr:colOff>971550</xdr:colOff>
      <xdr:row>22</xdr:row>
      <xdr:rowOff>52387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0465E2E-1D3E-2493-678C-02F7CEAE9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6</xdr:row>
      <xdr:rowOff>176212</xdr:rowOff>
    </xdr:from>
    <xdr:to>
      <xdr:col>3</xdr:col>
      <xdr:colOff>1276350</xdr:colOff>
      <xdr:row>21</xdr:row>
      <xdr:rowOff>61912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3BFE313-E85F-5BBF-0AA9-545DCC0B3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128587</xdr:rowOff>
    </xdr:from>
    <xdr:to>
      <xdr:col>4</xdr:col>
      <xdr:colOff>581025</xdr:colOff>
      <xdr:row>22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7C12961B-78B2-CA9C-2950-CB98EEC1B8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2128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447676</xdr:colOff>
      <xdr:row>18</xdr:row>
      <xdr:rowOff>1</xdr:rowOff>
    </xdr:from>
    <xdr:to>
      <xdr:col>2</xdr:col>
      <xdr:colOff>38101</xdr:colOff>
      <xdr:row>27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Région">
              <a:extLst>
                <a:ext uri="{FF2B5EF4-FFF2-40B4-BE49-F238E27FC236}">
                  <a16:creationId xmlns:a16="http://schemas.microsoft.com/office/drawing/2014/main" id="{E2CA30E6-C1A2-7790-6FD6-A1BB3BC046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é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0726" y="3571876"/>
              <a:ext cx="1009650" cy="1523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542925</xdr:colOff>
      <xdr:row>17</xdr:row>
      <xdr:rowOff>123826</xdr:rowOff>
    </xdr:from>
    <xdr:to>
      <xdr:col>1</xdr:col>
      <xdr:colOff>257175</xdr:colOff>
      <xdr:row>27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roduit">
              <a:extLst>
                <a:ext uri="{FF2B5EF4-FFF2-40B4-BE49-F238E27FC236}">
                  <a16:creationId xmlns:a16="http://schemas.microsoft.com/office/drawing/2014/main" id="{C0F1C132-5C9E-FA46-E54B-4C7075373F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i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" y="3533776"/>
              <a:ext cx="1257300" cy="15811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2</xdr:col>
      <xdr:colOff>390525</xdr:colOff>
      <xdr:row>17</xdr:row>
      <xdr:rowOff>71437</xdr:rowOff>
    </xdr:from>
    <xdr:to>
      <xdr:col>7</xdr:col>
      <xdr:colOff>695325</xdr:colOff>
      <xdr:row>31</xdr:row>
      <xdr:rowOff>138112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91BF2D3-78BF-62FB-A8FA-0F3C217D5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ce NEKOMONJI" refreshedDate="45798.948132986108" createdVersion="8" refreshedVersion="8" minRefreshableVersion="3" recordCount="6" xr:uid="{F6BF5616-67B2-488D-A7FE-01FAD85C1D6D}">
  <cacheSource type="worksheet">
    <worksheetSource ref="A2:H8" sheet="TP Gestion de Stock &amp; Analyse "/>
  </cacheSource>
  <cacheFields count="8">
    <cacheField name="Référence" numFmtId="0">
      <sharedItems/>
    </cacheField>
    <cacheField name="Produit" numFmtId="0">
      <sharedItems count="6">
        <s v="Carton A4"/>
        <s v="Papier Kraft"/>
        <s v="Palette Bois"/>
        <s v="Rame"/>
        <s v="Reliure"/>
        <s v="Imprimante"/>
      </sharedItems>
    </cacheField>
    <cacheField name="Stock Initial" numFmtId="0">
      <sharedItems containsSemiMixedTypes="0" containsString="0" containsNumber="1" containsInteger="1" minValue="50" maxValue="300"/>
    </cacheField>
    <cacheField name="Entrées" numFmtId="0">
      <sharedItems containsSemiMixedTypes="0" containsString="0" containsNumber="1" containsInteger="1" minValue="10" maxValue="400"/>
    </cacheField>
    <cacheField name="Sorties" numFmtId="0">
      <sharedItems containsSemiMixedTypes="0" containsString="0" containsNumber="1" containsInteger="1" minValue="20" maxValue="350"/>
    </cacheField>
    <cacheField name="Stock Disponible" numFmtId="0">
      <sharedItems containsSemiMixedTypes="0" containsString="0" containsNumber="1" containsInteger="1" minValue="35" maxValue="300"/>
    </cacheField>
    <cacheField name="Stock Minimal" numFmtId="0">
      <sharedItems containsSemiMixedTypes="0" containsString="0" containsNumber="1" containsInteger="1" minValue="40" maxValue="150"/>
    </cacheField>
    <cacheField name="Etat du Sto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ce NEKOMONJI" refreshedDate="45799.046958680556" createdVersion="8" refreshedVersion="8" minRefreshableVersion="3" recordCount="3" xr:uid="{9210FB95-DDFE-41D4-8DC5-D34A92BA1A87}">
  <cacheSource type="worksheet">
    <worksheetSource ref="A2:B5" sheet="TP Suivi des Approvisionnements"/>
  </cacheSource>
  <cacheFields count="2">
    <cacheField name="Fournisseur" numFmtId="0">
      <sharedItems count="3">
        <s v="Alpha"/>
        <s v="Beta"/>
        <s v="Gamma"/>
      </sharedItems>
    </cacheField>
    <cacheField name="Commandes passées" numFmtId="0">
      <sharedItems containsSemiMixedTypes="0" containsString="0" containsNumber="1" containsInteger="1" minValue="8" maxValue="12" count="3">
        <n v="12"/>
        <n v="8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ce NEKOMONJI" refreshedDate="45799.081133101849" createdVersion="8" refreshedVersion="8" minRefreshableVersion="3" recordCount="7" xr:uid="{E7CBF589-8B94-4457-84C8-ABBD19EFD666}">
  <cacheSource type="worksheet">
    <worksheetSource ref="A2:G9" sheet="Tableau de bord interactif"/>
  </cacheSource>
  <cacheFields count="7">
    <cacheField name="Nom du Commercial" numFmtId="0">
      <sharedItems count="5">
        <s v="Alice"/>
        <s v="Bob"/>
        <s v="Claire"/>
        <s v="David"/>
        <s v="Emma"/>
      </sharedItems>
    </cacheField>
    <cacheField name="Région" numFmtId="0">
      <sharedItems count="4">
        <s v="Nord"/>
        <s v="Sud"/>
        <s v="Est"/>
        <s v="Ouest"/>
      </sharedItems>
    </cacheField>
    <cacheField name="Produit" numFmtId="0">
      <sharedItems count="3">
        <s v="Ordinateur"/>
        <s v="Smartphone"/>
        <s v="Tablette"/>
      </sharedItems>
    </cacheField>
    <cacheField name="Date de vente" numFmtId="14">
      <sharedItems containsSemiMixedTypes="0" containsNonDate="0" containsDate="1" containsString="0" minDate="2025-03-05T00:00:00" maxDate="2025-03-12T00:00:00"/>
    </cacheField>
    <cacheField name="Quantité vendue" numFmtId="0">
      <sharedItems containsSemiMixedTypes="0" containsString="0" containsNumber="1" containsInteger="1" minValue="2" maxValue="7"/>
    </cacheField>
    <cacheField name="Prix unitaire" numFmtId="168">
      <sharedItems containsSemiMixedTypes="0" containsString="0" containsNumber="1" containsInteger="1" minValue="300" maxValue="850"/>
    </cacheField>
    <cacheField name="chiffre d'affaires " numFmtId="168">
      <sharedItems containsSemiMixedTypes="0" containsString="0" containsNumber="1" containsInteger="1" minValue="900" maxValue="4340"/>
    </cacheField>
  </cacheFields>
  <extLst>
    <ext xmlns:x14="http://schemas.microsoft.com/office/spreadsheetml/2009/9/main" uri="{725AE2AE-9491-48be-B2B4-4EB974FC3084}">
      <x14:pivotCacheDefinition pivotCacheId="3122677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P001"/>
    <x v="0"/>
    <n v="150"/>
    <n v="50"/>
    <n v="80"/>
    <n v="120"/>
    <n v="50"/>
    <s v="OK"/>
  </r>
  <r>
    <s v="P002"/>
    <x v="1"/>
    <n v="200"/>
    <n v="30"/>
    <n v="50"/>
    <n v="180"/>
    <n v="70"/>
    <s v="OK"/>
  </r>
  <r>
    <s v="P003"/>
    <x v="2"/>
    <n v="300"/>
    <n v="20"/>
    <n v="100"/>
    <n v="220"/>
    <n v="100"/>
    <s v="OK"/>
  </r>
  <r>
    <s v="P004"/>
    <x v="3"/>
    <n v="100"/>
    <n v="50"/>
    <n v="20"/>
    <n v="130"/>
    <n v="150"/>
    <s v="Commande urgente"/>
  </r>
  <r>
    <s v="P005"/>
    <x v="4"/>
    <n v="250"/>
    <n v="400"/>
    <n v="350"/>
    <n v="300"/>
    <n v="150"/>
    <s v="OK"/>
  </r>
  <r>
    <s v="P006"/>
    <x v="5"/>
    <n v="50"/>
    <n v="10"/>
    <n v="25"/>
    <n v="35"/>
    <n v="40"/>
    <s v="Commande urgent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</r>
  <r>
    <x v="1"/>
    <x v="1"/>
  </r>
  <r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d v="2025-03-05T00:00:00"/>
    <n v="3"/>
    <n v="850"/>
    <n v="2550"/>
  </r>
  <r>
    <x v="1"/>
    <x v="1"/>
    <x v="1"/>
    <d v="2025-03-06T00:00:00"/>
    <n v="5"/>
    <n v="620"/>
    <n v="3100"/>
  </r>
  <r>
    <x v="2"/>
    <x v="2"/>
    <x v="2"/>
    <d v="2025-03-07T00:00:00"/>
    <n v="4"/>
    <n v="300"/>
    <n v="1200"/>
  </r>
  <r>
    <x v="3"/>
    <x v="3"/>
    <x v="0"/>
    <d v="2025-03-08T00:00:00"/>
    <n v="2"/>
    <n v="850"/>
    <n v="1700"/>
  </r>
  <r>
    <x v="4"/>
    <x v="0"/>
    <x v="1"/>
    <d v="2025-03-09T00:00:00"/>
    <n v="6"/>
    <n v="620"/>
    <n v="3720"/>
  </r>
  <r>
    <x v="1"/>
    <x v="1"/>
    <x v="2"/>
    <d v="2025-03-10T00:00:00"/>
    <n v="3"/>
    <n v="300"/>
    <n v="900"/>
  </r>
  <r>
    <x v="0"/>
    <x v="2"/>
    <x v="1"/>
    <d v="2025-03-11T00:00:00"/>
    <n v="7"/>
    <n v="620"/>
    <n v="4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EEBDF9-ED15-440A-AAD4-860D29FFEE9D}" name="Tableau croisé dynamique1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10:B17" firstHeaderRow="1" firstDataRow="1" firstDataCol="1"/>
  <pivotFields count="8">
    <pivotField showAll="0"/>
    <pivotField axis="axisRow" showAll="0">
      <items count="7">
        <item x="0"/>
        <item x="5"/>
        <item x="2"/>
        <item x="1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me de Stock Disponible" fld="5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26659-739B-46ED-866B-F6352DD69CB8}" name="Tableau croisé dynamique10" cacheId="2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24:B28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Commandes passé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544DF-F9BF-4997-ADEF-2691DBA92D61}" name="Tableau croisé dynamique14" cacheId="3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11:G17" firstHeaderRow="1" firstDataRow="2" firstDataCol="1"/>
  <pivotFields count="7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numFmtId="14" showAll="0"/>
    <pivotField showAll="0"/>
    <pivotField numFmtId="168" showAll="0"/>
    <pivotField dataField="1" numFmtId="168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chiffre d'affaires " fld="6" baseField="0" baseItem="0" numFmtId="168"/>
  </dataFields>
  <formats count="1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0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0" count="0"/>
        </references>
      </pivotArea>
    </format>
    <format dxfId="9">
      <pivotArea dataOnly="0" labelOnly="1" grandCol="1" outline="0" fieldPosition="0"/>
    </format>
  </formats>
  <chartFormats count="5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égion" xr10:uid="{AD96D859-B35B-4374-B3B8-16C765189FB8}" sourceName="Région">
  <pivotTables>
    <pivotTable tabId="6" name="Tableau croisé dynamique14"/>
  </pivotTables>
  <data>
    <tabular pivotCacheId="312267748">
      <items count="4">
        <i x="2" s="1"/>
        <i x="0" s="1"/>
        <i x="3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roduit" xr10:uid="{D3DEC37A-BCB6-4389-A64F-16158C43D02D}" sourceName="Produit">
  <pivotTables>
    <pivotTable tabId="6" name="Tableau croisé dynamique14"/>
  </pivotTables>
  <data>
    <tabular pivotCacheId="31226774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égion" xr10:uid="{AB84489B-4A9D-4BC7-B3D6-89454C5AE97F}" cache="Segment_Région" caption="Région" rowHeight="241300"/>
  <slicer name="Produit" xr10:uid="{3F879798-04A8-4B7A-BB36-FAC6719E85D2}" cache="Segment_Produit" caption="Produit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92E2-35BA-4D83-8EFC-F578C155753F}">
  <dimension ref="A1:H20"/>
  <sheetViews>
    <sheetView workbookViewId="0">
      <selection sqref="A1:H1"/>
    </sheetView>
  </sheetViews>
  <sheetFormatPr baseColWidth="10" defaultRowHeight="15" x14ac:dyDescent="0.25"/>
  <cols>
    <col min="1" max="1" width="23.85546875" bestFit="1" customWidth="1"/>
    <col min="2" max="2" width="29.7109375" bestFit="1" customWidth="1"/>
    <col min="3" max="3" width="11.7109375" bestFit="1" customWidth="1"/>
    <col min="4" max="4" width="7.7109375" bestFit="1" customWidth="1"/>
    <col min="5" max="5" width="7.28515625" bestFit="1" customWidth="1"/>
    <col min="6" max="6" width="16.28515625" bestFit="1" customWidth="1"/>
    <col min="7" max="7" width="13.85546875" bestFit="1" customWidth="1"/>
    <col min="8" max="8" width="19.140625" bestFit="1" customWidth="1"/>
  </cols>
  <sheetData>
    <row r="1" spans="1:8" ht="50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4.7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17</v>
      </c>
    </row>
    <row r="3" spans="1:8" x14ac:dyDescent="0.25">
      <c r="A3" s="17" t="s">
        <v>8</v>
      </c>
      <c r="B3" s="18" t="s">
        <v>11</v>
      </c>
      <c r="C3" s="18">
        <v>150</v>
      </c>
      <c r="D3" s="18">
        <v>50</v>
      </c>
      <c r="E3" s="18">
        <v>80</v>
      </c>
      <c r="F3" s="18">
        <f>C3+D3-E3</f>
        <v>120</v>
      </c>
      <c r="G3" s="18">
        <v>50</v>
      </c>
      <c r="H3" s="18" t="str">
        <f>IF(F3&lt;G3,"Commande urgente","OK")</f>
        <v>OK</v>
      </c>
    </row>
    <row r="4" spans="1:8" x14ac:dyDescent="0.25">
      <c r="A4" s="17" t="s">
        <v>9</v>
      </c>
      <c r="B4" s="18" t="s">
        <v>12</v>
      </c>
      <c r="C4" s="18">
        <v>200</v>
      </c>
      <c r="D4" s="18">
        <v>30</v>
      </c>
      <c r="E4" s="18">
        <v>50</v>
      </c>
      <c r="F4" s="18">
        <f t="shared" ref="F4:F8" si="0">C4+D4-E4</f>
        <v>180</v>
      </c>
      <c r="G4" s="18">
        <v>70</v>
      </c>
      <c r="H4" s="18" t="str">
        <f t="shared" ref="H4:H8" si="1">IF(F4&lt;G4,"Commande urgente","OK")</f>
        <v>OK</v>
      </c>
    </row>
    <row r="5" spans="1:8" x14ac:dyDescent="0.25">
      <c r="A5" s="17" t="s">
        <v>10</v>
      </c>
      <c r="B5" s="18" t="s">
        <v>13</v>
      </c>
      <c r="C5" s="18">
        <v>300</v>
      </c>
      <c r="D5" s="18">
        <v>20</v>
      </c>
      <c r="E5" s="18">
        <v>100</v>
      </c>
      <c r="F5" s="18">
        <f t="shared" si="0"/>
        <v>220</v>
      </c>
      <c r="G5" s="18">
        <v>100</v>
      </c>
      <c r="H5" s="18" t="str">
        <f t="shared" si="1"/>
        <v>OK</v>
      </c>
    </row>
    <row r="6" spans="1:8" x14ac:dyDescent="0.25">
      <c r="A6" s="17" t="s">
        <v>18</v>
      </c>
      <c r="B6" s="18" t="s">
        <v>19</v>
      </c>
      <c r="C6" s="18">
        <v>100</v>
      </c>
      <c r="D6" s="18">
        <v>50</v>
      </c>
      <c r="E6" s="18">
        <v>20</v>
      </c>
      <c r="F6" s="18">
        <f t="shared" si="0"/>
        <v>130</v>
      </c>
      <c r="G6" s="18">
        <v>150</v>
      </c>
      <c r="H6" s="18" t="str">
        <f t="shared" si="1"/>
        <v>Commande urgente</v>
      </c>
    </row>
    <row r="7" spans="1:8" x14ac:dyDescent="0.25">
      <c r="A7" s="17" t="s">
        <v>20</v>
      </c>
      <c r="B7" s="18" t="s">
        <v>22</v>
      </c>
      <c r="C7" s="18">
        <v>250</v>
      </c>
      <c r="D7" s="18">
        <v>400</v>
      </c>
      <c r="E7" s="18">
        <v>350</v>
      </c>
      <c r="F7" s="18">
        <f t="shared" si="0"/>
        <v>300</v>
      </c>
      <c r="G7" s="18">
        <v>150</v>
      </c>
      <c r="H7" s="18" t="str">
        <f t="shared" si="1"/>
        <v>OK</v>
      </c>
    </row>
    <row r="8" spans="1:8" x14ac:dyDescent="0.25">
      <c r="A8" s="17" t="s">
        <v>21</v>
      </c>
      <c r="B8" s="18" t="s">
        <v>23</v>
      </c>
      <c r="C8" s="18">
        <v>50</v>
      </c>
      <c r="D8" s="18">
        <v>10</v>
      </c>
      <c r="E8" s="18">
        <v>25</v>
      </c>
      <c r="F8" s="18">
        <f t="shared" si="0"/>
        <v>35</v>
      </c>
      <c r="G8" s="18">
        <v>40</v>
      </c>
      <c r="H8" s="18" t="str">
        <f t="shared" si="1"/>
        <v>Commande urgente</v>
      </c>
    </row>
    <row r="9" spans="1:8" x14ac:dyDescent="0.25">
      <c r="C9" s="6"/>
      <c r="D9" s="6"/>
      <c r="E9" s="6"/>
      <c r="F9" s="6"/>
      <c r="G9" s="6"/>
      <c r="H9" s="6"/>
    </row>
    <row r="10" spans="1:8" x14ac:dyDescent="0.25">
      <c r="A10" s="13" t="s">
        <v>14</v>
      </c>
      <c r="B10" s="14" t="s">
        <v>16</v>
      </c>
      <c r="D10" s="6"/>
      <c r="E10" s="6"/>
      <c r="F10" s="6"/>
      <c r="G10" s="6"/>
      <c r="H10" s="6"/>
    </row>
    <row r="11" spans="1:8" x14ac:dyDescent="0.25">
      <c r="A11" s="15" t="s">
        <v>11</v>
      </c>
      <c r="B11" s="16">
        <v>120</v>
      </c>
      <c r="D11" s="6"/>
      <c r="E11" s="6"/>
      <c r="F11" s="6"/>
      <c r="G11" s="6"/>
      <c r="H11" s="6"/>
    </row>
    <row r="12" spans="1:8" x14ac:dyDescent="0.25">
      <c r="A12" s="15" t="s">
        <v>23</v>
      </c>
      <c r="B12" s="16">
        <v>35</v>
      </c>
      <c r="D12" s="6"/>
      <c r="E12" s="6"/>
      <c r="F12" s="6"/>
      <c r="G12" s="6"/>
      <c r="H12" s="6"/>
    </row>
    <row r="13" spans="1:8" x14ac:dyDescent="0.25">
      <c r="A13" s="15" t="s">
        <v>13</v>
      </c>
      <c r="B13" s="16">
        <v>220</v>
      </c>
      <c r="D13" s="6"/>
      <c r="E13" s="6"/>
      <c r="F13" s="6"/>
      <c r="G13" s="6"/>
      <c r="H13" s="6"/>
    </row>
    <row r="14" spans="1:8" x14ac:dyDescent="0.25">
      <c r="A14" s="15" t="s">
        <v>12</v>
      </c>
      <c r="B14" s="16">
        <v>180</v>
      </c>
      <c r="D14" s="6"/>
      <c r="E14" s="6"/>
      <c r="F14" s="6"/>
      <c r="G14" s="6"/>
      <c r="H14" s="6"/>
    </row>
    <row r="15" spans="1:8" x14ac:dyDescent="0.25">
      <c r="A15" s="15" t="s">
        <v>19</v>
      </c>
      <c r="B15" s="16">
        <v>130</v>
      </c>
      <c r="D15" s="6"/>
      <c r="E15" s="6"/>
      <c r="F15" s="6"/>
      <c r="G15" s="6"/>
      <c r="H15" s="6"/>
    </row>
    <row r="16" spans="1:8" x14ac:dyDescent="0.25">
      <c r="A16" s="15" t="s">
        <v>22</v>
      </c>
      <c r="B16" s="16">
        <v>300</v>
      </c>
      <c r="D16" s="6"/>
      <c r="E16" s="6"/>
      <c r="F16" s="6"/>
      <c r="G16" s="6"/>
      <c r="H16" s="6"/>
    </row>
    <row r="17" spans="1:8" x14ac:dyDescent="0.25">
      <c r="A17" s="15" t="s">
        <v>15</v>
      </c>
      <c r="B17" s="16">
        <v>985</v>
      </c>
      <c r="D17" s="6"/>
      <c r="E17" s="6"/>
      <c r="F17" s="6"/>
      <c r="G17" s="6"/>
      <c r="H17" s="6"/>
    </row>
    <row r="18" spans="1:8" x14ac:dyDescent="0.25">
      <c r="D18" s="6"/>
      <c r="E18" s="6"/>
      <c r="F18" s="6"/>
      <c r="G18" s="6"/>
      <c r="H18" s="6"/>
    </row>
    <row r="19" spans="1:8" x14ac:dyDescent="0.25">
      <c r="D19" s="6"/>
      <c r="E19" s="6"/>
      <c r="F19" s="6"/>
      <c r="G19" s="6"/>
      <c r="H19" s="6"/>
    </row>
    <row r="20" spans="1:8" x14ac:dyDescent="0.25">
      <c r="D20" s="6"/>
      <c r="E20" s="6"/>
      <c r="F20" s="6"/>
      <c r="G20" s="6"/>
      <c r="H20" s="6"/>
    </row>
  </sheetData>
  <mergeCells count="1">
    <mergeCell ref="A1:H1"/>
  </mergeCells>
  <phoneticPr fontId="3" type="noConversion"/>
  <conditionalFormatting sqref="F3:F8">
    <cfRule type="expression" dxfId="12" priority="1">
      <formula>F3&lt;G3</formula>
    </cfRule>
  </conditionalFormatting>
  <pageMargins left="0.7" right="0.7" top="0.75" bottom="0.75" header="0.3" footer="0.3"/>
  <pageSetup paperSize="9" orientation="landscape" horizontalDpi="30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B8F8-F3FF-40B9-A25E-F9744FE0FDA3}">
  <dimension ref="A1:F5"/>
  <sheetViews>
    <sheetView workbookViewId="0">
      <selection activeCell="F9" sqref="F9"/>
    </sheetView>
  </sheetViews>
  <sheetFormatPr baseColWidth="10" defaultRowHeight="15" x14ac:dyDescent="0.25"/>
  <cols>
    <col min="1" max="1" width="15" customWidth="1"/>
    <col min="3" max="3" width="18.42578125" customWidth="1"/>
    <col min="4" max="4" width="17.85546875" customWidth="1"/>
    <col min="5" max="5" width="11.42578125" customWidth="1"/>
  </cols>
  <sheetData>
    <row r="1" spans="1:6" ht="36" customHeight="1" thickBot="1" x14ac:dyDescent="0.3">
      <c r="A1" s="24" t="s">
        <v>36</v>
      </c>
      <c r="B1" s="24"/>
      <c r="C1" s="24"/>
      <c r="D1" s="24"/>
      <c r="E1" s="24"/>
      <c r="F1" s="24"/>
    </row>
    <row r="2" spans="1:6" ht="27.75" customHeight="1" thickBot="1" x14ac:dyDescent="0.3">
      <c r="A2" s="21" t="s">
        <v>24</v>
      </c>
      <c r="B2" s="21" t="s">
        <v>25</v>
      </c>
      <c r="C2" s="21" t="s">
        <v>26</v>
      </c>
      <c r="D2" s="21" t="s">
        <v>27</v>
      </c>
      <c r="E2" s="21" t="s">
        <v>28</v>
      </c>
      <c r="F2" s="21" t="s">
        <v>29</v>
      </c>
    </row>
    <row r="3" spans="1:6" ht="16.5" thickBot="1" x14ac:dyDescent="0.3">
      <c r="A3" s="19" t="s">
        <v>30</v>
      </c>
      <c r="B3" s="20" t="s">
        <v>31</v>
      </c>
      <c r="C3" s="22">
        <v>45790</v>
      </c>
      <c r="D3" s="22">
        <v>45791</v>
      </c>
      <c r="E3" s="23">
        <f>D3-C3</f>
        <v>1</v>
      </c>
      <c r="F3" s="23" t="str">
        <f>IF(E3&gt;0,"Oui","Non")</f>
        <v>Oui</v>
      </c>
    </row>
    <row r="4" spans="1:6" ht="16.5" thickBot="1" x14ac:dyDescent="0.3">
      <c r="A4" s="19" t="s">
        <v>32</v>
      </c>
      <c r="B4" s="20" t="s">
        <v>33</v>
      </c>
      <c r="C4" s="22">
        <v>45791</v>
      </c>
      <c r="D4" s="22">
        <v>45791</v>
      </c>
      <c r="E4" s="23">
        <f t="shared" ref="E4:E5" si="0">D4-C4</f>
        <v>0</v>
      </c>
      <c r="F4" s="23" t="str">
        <f t="shared" ref="F4:F5" si="1">IF(E4&gt;0,"Oui","Non")</f>
        <v>Non</v>
      </c>
    </row>
    <row r="5" spans="1:6" ht="16.5" thickBot="1" x14ac:dyDescent="0.3">
      <c r="A5" s="19" t="s">
        <v>34</v>
      </c>
      <c r="B5" s="20" t="s">
        <v>35</v>
      </c>
      <c r="C5" s="22">
        <v>45790</v>
      </c>
      <c r="D5" s="22">
        <v>45792</v>
      </c>
      <c r="E5" s="23">
        <f t="shared" si="0"/>
        <v>2</v>
      </c>
      <c r="F5" s="23" t="str">
        <f t="shared" si="1"/>
        <v>Oui</v>
      </c>
    </row>
  </sheetData>
  <mergeCells count="1">
    <mergeCell ref="A1:F1"/>
  </mergeCells>
  <conditionalFormatting sqref="F3:F5">
    <cfRule type="expression" dxfId="11" priority="1">
      <formula>E3&gt;0</formula>
    </cfRule>
  </conditionalFormatting>
  <pageMargins left="0.7" right="0.7" top="0.75" bottom="0.75" header="0.3" footer="0.3"/>
  <pageSetup paperSize="9"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DE08-A612-4273-83AD-5C7D2EC1431F}">
  <dimension ref="A1:E17"/>
  <sheetViews>
    <sheetView workbookViewId="0">
      <selection sqref="A1:E1"/>
    </sheetView>
  </sheetViews>
  <sheetFormatPr baseColWidth="10" defaultRowHeight="15" x14ac:dyDescent="0.25"/>
  <cols>
    <col min="1" max="1" width="14.5703125" bestFit="1" customWidth="1"/>
    <col min="2" max="2" width="28.42578125" bestFit="1" customWidth="1"/>
    <col min="3" max="3" width="15.5703125" bestFit="1" customWidth="1"/>
    <col min="4" max="4" width="18.7109375" bestFit="1" customWidth="1"/>
    <col min="5" max="5" width="29.85546875" bestFit="1" customWidth="1"/>
  </cols>
  <sheetData>
    <row r="1" spans="1:5" ht="49.5" customHeight="1" thickBot="1" x14ac:dyDescent="0.3">
      <c r="A1" s="35" t="s">
        <v>37</v>
      </c>
      <c r="B1" s="35"/>
      <c r="C1" s="35"/>
      <c r="D1" s="35"/>
      <c r="E1" s="35"/>
    </row>
    <row r="2" spans="1:5" ht="37.5" customHeight="1" thickBot="1" x14ac:dyDescent="0.3">
      <c r="A2" s="21" t="s">
        <v>24</v>
      </c>
      <c r="B2" s="21" t="s">
        <v>38</v>
      </c>
      <c r="C2" s="21" t="s">
        <v>39</v>
      </c>
      <c r="D2" s="21" t="s">
        <v>40</v>
      </c>
      <c r="E2" s="21" t="s">
        <v>41</v>
      </c>
    </row>
    <row r="3" spans="1:5" ht="16.5" thickBot="1" x14ac:dyDescent="0.3">
      <c r="A3" s="25" t="s">
        <v>30</v>
      </c>
      <c r="B3" s="20" t="s">
        <v>42</v>
      </c>
      <c r="C3" s="20">
        <v>120</v>
      </c>
      <c r="D3" s="20">
        <v>100</v>
      </c>
      <c r="E3" s="20">
        <v>1</v>
      </c>
    </row>
    <row r="4" spans="1:5" ht="16.5" thickBot="1" x14ac:dyDescent="0.3">
      <c r="A4" s="25" t="s">
        <v>32</v>
      </c>
      <c r="B4" s="20" t="s">
        <v>43</v>
      </c>
      <c r="C4" s="20">
        <v>80</v>
      </c>
      <c r="D4" s="20">
        <v>100</v>
      </c>
      <c r="E4" s="20">
        <v>3</v>
      </c>
    </row>
    <row r="5" spans="1:5" ht="16.5" thickBot="1" x14ac:dyDescent="0.3">
      <c r="A5" s="25" t="s">
        <v>34</v>
      </c>
      <c r="B5" s="27" t="s">
        <v>42</v>
      </c>
      <c r="C5" s="27">
        <v>140</v>
      </c>
      <c r="D5" s="27">
        <v>120</v>
      </c>
      <c r="E5" s="27">
        <v>2</v>
      </c>
    </row>
    <row r="6" spans="1:5" ht="29.25" customHeight="1" x14ac:dyDescent="0.25">
      <c r="B6" s="1" t="s">
        <v>47</v>
      </c>
      <c r="C6" s="1" t="s">
        <v>44</v>
      </c>
      <c r="D6" s="1" t="s">
        <v>45</v>
      </c>
      <c r="E6" s="1" t="s">
        <v>46</v>
      </c>
    </row>
    <row r="7" spans="1:5" ht="25.5" customHeight="1" x14ac:dyDescent="0.25">
      <c r="B7" s="30">
        <f>COUNTIF(B3:B5,"Oui")</f>
        <v>2</v>
      </c>
      <c r="C7" s="30">
        <f>AVERAGE(C3:C5)</f>
        <v>113.33333333333333</v>
      </c>
      <c r="D7" s="30" cm="1">
        <f t="array" ref="D7:D9">COUNTIFS(C3:C5,"&lt;"&amp;D3:D5)</f>
        <v>1</v>
      </c>
      <c r="E7" s="30">
        <f>AVERAGE(E3:E5)</f>
        <v>2</v>
      </c>
    </row>
    <row r="8" spans="1:5" ht="15.75" x14ac:dyDescent="0.25">
      <c r="B8" s="29"/>
      <c r="C8" s="29"/>
      <c r="D8" s="29">
        <v>1</v>
      </c>
      <c r="E8" s="29"/>
    </row>
    <row r="9" spans="1:5" ht="15.75" x14ac:dyDescent="0.25">
      <c r="B9" s="29"/>
      <c r="C9" s="29"/>
      <c r="D9" s="29">
        <v>1</v>
      </c>
    </row>
    <row r="13" spans="1:5" x14ac:dyDescent="0.25">
      <c r="B13" s="26"/>
    </row>
    <row r="14" spans="1:5" x14ac:dyDescent="0.25">
      <c r="B14" s="26"/>
    </row>
    <row r="15" spans="1:5" x14ac:dyDescent="0.25">
      <c r="B15" s="26"/>
    </row>
    <row r="16" spans="1:5" x14ac:dyDescent="0.25">
      <c r="B16" s="26"/>
    </row>
    <row r="17" spans="4:4" ht="15.75" x14ac:dyDescent="0.25">
      <c r="D17" s="5"/>
    </row>
  </sheetData>
  <mergeCells count="1">
    <mergeCell ref="A1:E1"/>
  </mergeCells>
  <pageMargins left="0.7" right="0.7" top="0.75" bottom="0.75" header="0.3" footer="0.3"/>
  <pageSetup paperSize="9" orientation="landscape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4A1E-6EE5-4C6F-AE18-2A910EC22CF9}">
  <dimension ref="A1:E28"/>
  <sheetViews>
    <sheetView workbookViewId="0">
      <selection sqref="A1:E1"/>
    </sheetView>
  </sheetViews>
  <sheetFormatPr baseColWidth="10" defaultRowHeight="15" x14ac:dyDescent="0.25"/>
  <cols>
    <col min="1" max="1" width="21" bestFit="1" customWidth="1"/>
    <col min="2" max="2" width="29.7109375" bestFit="1" customWidth="1"/>
    <col min="3" max="3" width="30.7109375" bestFit="1" customWidth="1"/>
    <col min="4" max="4" width="22.5703125" bestFit="1" customWidth="1"/>
    <col min="5" max="5" width="15.42578125" customWidth="1"/>
  </cols>
  <sheetData>
    <row r="1" spans="1:5" ht="55.5" customHeight="1" thickBot="1" x14ac:dyDescent="0.3">
      <c r="A1" s="35" t="s">
        <v>48</v>
      </c>
      <c r="B1" s="35"/>
      <c r="C1" s="35"/>
      <c r="D1" s="35"/>
      <c r="E1" s="35"/>
    </row>
    <row r="2" spans="1:5" ht="27" customHeight="1" thickBot="1" x14ac:dyDescent="0.3">
      <c r="A2" s="31" t="s">
        <v>49</v>
      </c>
      <c r="B2" s="31" t="s">
        <v>50</v>
      </c>
      <c r="C2" s="31" t="s">
        <v>51</v>
      </c>
      <c r="D2" s="31" t="s">
        <v>52</v>
      </c>
      <c r="E2" s="33" t="s">
        <v>60</v>
      </c>
    </row>
    <row r="3" spans="1:5" ht="16.5" thickBot="1" x14ac:dyDescent="0.3">
      <c r="A3" s="25" t="s">
        <v>53</v>
      </c>
      <c r="B3" s="20">
        <v>12</v>
      </c>
      <c r="C3" s="20" t="s">
        <v>54</v>
      </c>
      <c r="D3" s="32">
        <v>0.95</v>
      </c>
      <c r="E3" s="28" t="str">
        <f>IF(C3&lt;=2,"Excellent",IF(C3&lt;=3,"Bon","A revoir"))</f>
        <v>A revoir</v>
      </c>
    </row>
    <row r="4" spans="1:5" ht="16.5" thickBot="1" x14ac:dyDescent="0.3">
      <c r="A4" s="25" t="s">
        <v>55</v>
      </c>
      <c r="B4" s="20">
        <v>8</v>
      </c>
      <c r="C4" s="20" t="s">
        <v>56</v>
      </c>
      <c r="D4" s="32">
        <v>0.85</v>
      </c>
      <c r="E4" s="28" t="str">
        <f t="shared" ref="E4:E6" si="0">IF(C4&lt;=2,"Excellent",IF(C4&lt;=3,"Bon","A revoir"))</f>
        <v>A revoir</v>
      </c>
    </row>
    <row r="5" spans="1:5" ht="16.5" thickBot="1" x14ac:dyDescent="0.3">
      <c r="A5" s="25" t="s">
        <v>57</v>
      </c>
      <c r="B5" s="20">
        <v>10</v>
      </c>
      <c r="C5" s="20" t="s">
        <v>58</v>
      </c>
      <c r="D5" s="32">
        <v>1</v>
      </c>
      <c r="E5" s="28" t="str">
        <f t="shared" si="0"/>
        <v>A revoir</v>
      </c>
    </row>
    <row r="24" spans="1:4" ht="15.75" x14ac:dyDescent="0.25">
      <c r="A24" s="2" t="s">
        <v>14</v>
      </c>
      <c r="B24" t="s">
        <v>59</v>
      </c>
      <c r="D24" s="4"/>
    </row>
    <row r="25" spans="1:4" x14ac:dyDescent="0.25">
      <c r="A25" s="3" t="s">
        <v>53</v>
      </c>
      <c r="B25" s="11">
        <v>12</v>
      </c>
    </row>
    <row r="26" spans="1:4" x14ac:dyDescent="0.25">
      <c r="A26" s="3" t="s">
        <v>55</v>
      </c>
      <c r="B26" s="11">
        <v>8</v>
      </c>
    </row>
    <row r="27" spans="1:4" x14ac:dyDescent="0.25">
      <c r="A27" s="3" t="s">
        <v>57</v>
      </c>
      <c r="B27" s="11">
        <v>10</v>
      </c>
    </row>
    <row r="28" spans="1:4" x14ac:dyDescent="0.25">
      <c r="A28" s="3" t="s">
        <v>15</v>
      </c>
      <c r="B28" s="11">
        <v>30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8006-B5CF-4DC9-B12C-3C39FB9DC504}">
  <dimension ref="A1:L7"/>
  <sheetViews>
    <sheetView workbookViewId="0">
      <selection activeCell="D25" sqref="D25"/>
    </sheetView>
  </sheetViews>
  <sheetFormatPr baseColWidth="10" defaultRowHeight="15" x14ac:dyDescent="0.25"/>
  <cols>
    <col min="1" max="1" width="21" bestFit="1" customWidth="1"/>
    <col min="2" max="2" width="16.85546875" bestFit="1" customWidth="1"/>
    <col min="3" max="3" width="13.85546875" bestFit="1" customWidth="1"/>
    <col min="4" max="4" width="9.7109375" bestFit="1" customWidth="1"/>
    <col min="5" max="5" width="9" bestFit="1" customWidth="1"/>
    <col min="6" max="6" width="14.7109375" bestFit="1" customWidth="1"/>
  </cols>
  <sheetData>
    <row r="1" spans="1:12" ht="40.5" customHeight="1" thickBot="1" x14ac:dyDescent="0.3">
      <c r="A1" s="34" t="s">
        <v>61</v>
      </c>
      <c r="B1" s="34"/>
      <c r="C1" s="34"/>
      <c r="D1" s="34"/>
      <c r="E1" s="34"/>
      <c r="F1" s="34"/>
    </row>
    <row r="2" spans="1:12" ht="34.5" customHeight="1" thickBot="1" x14ac:dyDescent="0.3">
      <c r="A2" s="21" t="s">
        <v>62</v>
      </c>
      <c r="B2" s="21" t="s">
        <v>63</v>
      </c>
      <c r="C2" s="21" t="s">
        <v>64</v>
      </c>
      <c r="D2" s="21" t="s">
        <v>4</v>
      </c>
      <c r="E2" s="21" t="s">
        <v>5</v>
      </c>
      <c r="F2" s="36" t="s">
        <v>65</v>
      </c>
      <c r="G2" s="38"/>
    </row>
    <row r="3" spans="1:12" ht="16.5" thickBot="1" x14ac:dyDescent="0.3">
      <c r="A3" s="25" t="s">
        <v>8</v>
      </c>
      <c r="B3" s="20" t="s">
        <v>66</v>
      </c>
      <c r="C3" s="20">
        <v>20</v>
      </c>
      <c r="D3" s="20">
        <v>5</v>
      </c>
      <c r="E3" s="20">
        <v>8</v>
      </c>
      <c r="F3" s="37">
        <f>C3+D3-E3</f>
        <v>17</v>
      </c>
      <c r="G3" s="29"/>
    </row>
    <row r="4" spans="1:12" ht="16.5" thickBot="1" x14ac:dyDescent="0.3">
      <c r="A4" s="25" t="s">
        <v>9</v>
      </c>
      <c r="B4" s="20" t="s">
        <v>67</v>
      </c>
      <c r="C4" s="20">
        <v>30</v>
      </c>
      <c r="D4" s="20">
        <v>10</v>
      </c>
      <c r="E4" s="20">
        <v>15</v>
      </c>
      <c r="F4" s="37">
        <f t="shared" ref="F4:F7" si="0">C4+D4-E4</f>
        <v>25</v>
      </c>
      <c r="G4" s="29"/>
    </row>
    <row r="5" spans="1:12" ht="16.5" thickBot="1" x14ac:dyDescent="0.3">
      <c r="A5" s="25" t="s">
        <v>10</v>
      </c>
      <c r="B5" s="20" t="s">
        <v>68</v>
      </c>
      <c r="C5" s="20">
        <v>25</v>
      </c>
      <c r="D5" s="20">
        <v>8</v>
      </c>
      <c r="E5" s="20">
        <v>6</v>
      </c>
      <c r="F5" s="37">
        <f t="shared" si="0"/>
        <v>27</v>
      </c>
      <c r="G5" s="29"/>
    </row>
    <row r="6" spans="1:12" ht="16.5" thickBot="1" x14ac:dyDescent="0.3">
      <c r="A6" s="25" t="s">
        <v>18</v>
      </c>
      <c r="B6" s="20" t="s">
        <v>23</v>
      </c>
      <c r="C6" s="20">
        <v>15</v>
      </c>
      <c r="D6" s="20">
        <v>3</v>
      </c>
      <c r="E6" s="20">
        <v>5</v>
      </c>
      <c r="F6" s="37">
        <f t="shared" si="0"/>
        <v>13</v>
      </c>
      <c r="G6" s="29"/>
      <c r="L6" s="4"/>
    </row>
    <row r="7" spans="1:12" ht="16.5" thickBot="1" x14ac:dyDescent="0.3">
      <c r="A7" s="25" t="s">
        <v>20</v>
      </c>
      <c r="B7" s="20" t="s">
        <v>69</v>
      </c>
      <c r="C7" s="20">
        <v>50</v>
      </c>
      <c r="D7" s="20">
        <v>10</v>
      </c>
      <c r="E7" s="20">
        <v>20</v>
      </c>
      <c r="F7" s="37">
        <f t="shared" si="0"/>
        <v>40</v>
      </c>
      <c r="G7" s="29"/>
    </row>
  </sheetData>
  <mergeCells count="1">
    <mergeCell ref="A1:F1"/>
  </mergeCells>
  <conditionalFormatting sqref="F3:F7">
    <cfRule type="expression" dxfId="10" priority="1">
      <formula>F3&lt;10</formula>
    </cfRule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EDDB-FC27-42A6-80E6-A7CA7313A074}">
  <dimension ref="A1:H17"/>
  <sheetViews>
    <sheetView tabSelected="1" workbookViewId="0">
      <selection activeCell="B2" sqref="B2"/>
    </sheetView>
  </sheetViews>
  <sheetFormatPr baseColWidth="10" defaultRowHeight="12.75" x14ac:dyDescent="0.2"/>
  <cols>
    <col min="1" max="1" width="23.140625" style="8" bestFit="1" customWidth="1"/>
    <col min="2" max="2" width="21.28515625" style="8" bestFit="1" customWidth="1"/>
    <col min="3" max="3" width="12.140625" style="8" bestFit="1" customWidth="1"/>
    <col min="4" max="4" width="10.140625" style="8" bestFit="1" customWidth="1"/>
    <col min="5" max="6" width="9.28515625" style="8" bestFit="1" customWidth="1"/>
    <col min="7" max="7" width="16.28515625" style="8" bestFit="1" customWidth="1"/>
    <col min="8" max="16384" width="11.42578125" style="8"/>
  </cols>
  <sheetData>
    <row r="1" spans="1:8" ht="40.5" customHeight="1" x14ac:dyDescent="0.2">
      <c r="A1" s="47" t="s">
        <v>70</v>
      </c>
      <c r="B1" s="48"/>
      <c r="C1" s="48"/>
      <c r="D1" s="48"/>
      <c r="E1" s="48"/>
      <c r="F1" s="48"/>
      <c r="G1" s="48"/>
      <c r="H1" s="39"/>
    </row>
    <row r="2" spans="1:8" ht="31.5" customHeight="1" x14ac:dyDescent="0.2">
      <c r="A2" s="40" t="s">
        <v>84</v>
      </c>
      <c r="B2" s="40" t="s">
        <v>71</v>
      </c>
      <c r="C2" s="40" t="s">
        <v>2</v>
      </c>
      <c r="D2" s="40" t="s">
        <v>72</v>
      </c>
      <c r="E2" s="40" t="s">
        <v>73</v>
      </c>
      <c r="F2" s="40" t="s">
        <v>74</v>
      </c>
      <c r="G2" s="7" t="s">
        <v>85</v>
      </c>
    </row>
    <row r="3" spans="1:8" x14ac:dyDescent="0.2">
      <c r="A3" s="41" t="s">
        <v>75</v>
      </c>
      <c r="B3" s="42" t="s">
        <v>76</v>
      </c>
      <c r="C3" s="42" t="s">
        <v>66</v>
      </c>
      <c r="D3" s="43">
        <v>45721</v>
      </c>
      <c r="E3" s="42">
        <v>3</v>
      </c>
      <c r="F3" s="44">
        <v>850</v>
      </c>
      <c r="G3" s="45">
        <f>E3*F3</f>
        <v>2550</v>
      </c>
    </row>
    <row r="4" spans="1:8" ht="15.75" customHeight="1" x14ac:dyDescent="0.2">
      <c r="A4" s="41" t="s">
        <v>77</v>
      </c>
      <c r="B4" s="42" t="s">
        <v>78</v>
      </c>
      <c r="C4" s="42" t="s">
        <v>67</v>
      </c>
      <c r="D4" s="43">
        <v>45722</v>
      </c>
      <c r="E4" s="42">
        <v>5</v>
      </c>
      <c r="F4" s="44">
        <v>620</v>
      </c>
      <c r="G4" s="45">
        <f t="shared" ref="G4:G9" si="0">E4*F4</f>
        <v>3100</v>
      </c>
    </row>
    <row r="5" spans="1:8" x14ac:dyDescent="0.2">
      <c r="A5" s="41" t="s">
        <v>79</v>
      </c>
      <c r="B5" s="42" t="s">
        <v>80</v>
      </c>
      <c r="C5" s="42" t="s">
        <v>68</v>
      </c>
      <c r="D5" s="43">
        <v>45723</v>
      </c>
      <c r="E5" s="42">
        <v>4</v>
      </c>
      <c r="F5" s="44">
        <v>300</v>
      </c>
      <c r="G5" s="45">
        <f t="shared" si="0"/>
        <v>1200</v>
      </c>
    </row>
    <row r="6" spans="1:8" x14ac:dyDescent="0.2">
      <c r="A6" s="41" t="s">
        <v>81</v>
      </c>
      <c r="B6" s="42" t="s">
        <v>82</v>
      </c>
      <c r="C6" s="42" t="s">
        <v>66</v>
      </c>
      <c r="D6" s="43">
        <v>45724</v>
      </c>
      <c r="E6" s="42">
        <v>2</v>
      </c>
      <c r="F6" s="44">
        <v>850</v>
      </c>
      <c r="G6" s="45">
        <f t="shared" si="0"/>
        <v>1700</v>
      </c>
    </row>
    <row r="7" spans="1:8" ht="15" customHeight="1" x14ac:dyDescent="0.2">
      <c r="A7" s="41" t="s">
        <v>83</v>
      </c>
      <c r="B7" s="42" t="s">
        <v>76</v>
      </c>
      <c r="C7" s="42" t="s">
        <v>67</v>
      </c>
      <c r="D7" s="43">
        <v>45725</v>
      </c>
      <c r="E7" s="42">
        <v>6</v>
      </c>
      <c r="F7" s="44">
        <v>620</v>
      </c>
      <c r="G7" s="45">
        <f t="shared" si="0"/>
        <v>3720</v>
      </c>
    </row>
    <row r="8" spans="1:8" x14ac:dyDescent="0.2">
      <c r="A8" s="41" t="s">
        <v>77</v>
      </c>
      <c r="B8" s="42" t="s">
        <v>78</v>
      </c>
      <c r="C8" s="42" t="s">
        <v>68</v>
      </c>
      <c r="D8" s="43">
        <v>45726</v>
      </c>
      <c r="E8" s="42">
        <v>3</v>
      </c>
      <c r="F8" s="44">
        <v>300</v>
      </c>
      <c r="G8" s="45">
        <f t="shared" si="0"/>
        <v>900</v>
      </c>
    </row>
    <row r="9" spans="1:8" x14ac:dyDescent="0.2">
      <c r="A9" s="41" t="s">
        <v>75</v>
      </c>
      <c r="B9" s="42" t="s">
        <v>80</v>
      </c>
      <c r="C9" s="42" t="s">
        <v>67</v>
      </c>
      <c r="D9" s="43">
        <v>45727</v>
      </c>
      <c r="E9" s="42">
        <v>7</v>
      </c>
      <c r="F9" s="44">
        <v>620</v>
      </c>
      <c r="G9" s="45">
        <f t="shared" si="0"/>
        <v>4340</v>
      </c>
    </row>
    <row r="11" spans="1:8" x14ac:dyDescent="0.2">
      <c r="A11" s="9" t="s">
        <v>86</v>
      </c>
      <c r="B11" s="9" t="s">
        <v>87</v>
      </c>
    </row>
    <row r="12" spans="1:8" x14ac:dyDescent="0.2">
      <c r="A12" s="9" t="s">
        <v>14</v>
      </c>
      <c r="B12" s="8" t="s">
        <v>75</v>
      </c>
      <c r="C12" s="8" t="s">
        <v>77</v>
      </c>
      <c r="D12" s="8" t="s">
        <v>79</v>
      </c>
      <c r="E12" s="8" t="s">
        <v>81</v>
      </c>
      <c r="F12" s="8" t="s">
        <v>83</v>
      </c>
      <c r="G12" s="8" t="s">
        <v>15</v>
      </c>
    </row>
    <row r="13" spans="1:8" x14ac:dyDescent="0.2">
      <c r="A13" s="10" t="s">
        <v>80</v>
      </c>
      <c r="B13" s="46">
        <v>4340</v>
      </c>
      <c r="C13" s="46"/>
      <c r="D13" s="46">
        <v>1200</v>
      </c>
      <c r="E13" s="46"/>
      <c r="F13" s="46"/>
      <c r="G13" s="46">
        <v>5540</v>
      </c>
    </row>
    <row r="14" spans="1:8" x14ac:dyDescent="0.2">
      <c r="A14" s="10" t="s">
        <v>76</v>
      </c>
      <c r="B14" s="46">
        <v>2550</v>
      </c>
      <c r="C14" s="46"/>
      <c r="D14" s="46"/>
      <c r="E14" s="46"/>
      <c r="F14" s="46">
        <v>3720</v>
      </c>
      <c r="G14" s="46">
        <v>6270</v>
      </c>
    </row>
    <row r="15" spans="1:8" x14ac:dyDescent="0.2">
      <c r="A15" s="10" t="s">
        <v>82</v>
      </c>
      <c r="B15" s="46"/>
      <c r="C15" s="46"/>
      <c r="D15" s="46"/>
      <c r="E15" s="46">
        <v>1700</v>
      </c>
      <c r="F15" s="46"/>
      <c r="G15" s="46">
        <v>1700</v>
      </c>
    </row>
    <row r="16" spans="1:8" x14ac:dyDescent="0.2">
      <c r="A16" s="10" t="s">
        <v>78</v>
      </c>
      <c r="B16" s="46"/>
      <c r="C16" s="46">
        <v>4000</v>
      </c>
      <c r="D16" s="46"/>
      <c r="E16" s="46"/>
      <c r="F16" s="46"/>
      <c r="G16" s="46">
        <v>4000</v>
      </c>
    </row>
    <row r="17" spans="1:7" x14ac:dyDescent="0.2">
      <c r="A17" s="10" t="s">
        <v>15</v>
      </c>
      <c r="B17" s="46">
        <v>6890</v>
      </c>
      <c r="C17" s="46">
        <v>4000</v>
      </c>
      <c r="D17" s="46">
        <v>1200</v>
      </c>
      <c r="E17" s="46">
        <v>1700</v>
      </c>
      <c r="F17" s="46">
        <v>3720</v>
      </c>
      <c r="G17" s="46">
        <v>17510</v>
      </c>
    </row>
  </sheetData>
  <mergeCells count="1">
    <mergeCell ref="A1:G1"/>
  </mergeCells>
  <pageMargins left="0.7" right="0.7" top="0.75" bottom="0.75" header="0.3" footer="0.3"/>
  <pageSetup paperSize="9" orientation="landscape" horizontalDpi="30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TP Gestion de Stock &amp; Analyse </vt:lpstr>
      <vt:lpstr>TP Gestion de Planning de Lvson</vt:lpstr>
      <vt:lpstr>TP Tableau de Bord Logistique</vt:lpstr>
      <vt:lpstr>TP Suivi des Approvisionnements</vt:lpstr>
      <vt:lpstr>TP Gestion de stock automatisée</vt:lpstr>
      <vt:lpstr>Tableau de bord interactif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Dyce NEKOMONJI</dc:creator>
  <cp:lastModifiedBy>Dyce NEKOMONJI</cp:lastModifiedBy>
  <cp:lastPrinted>2025-05-22T01:05:08Z</cp:lastPrinted>
  <dcterms:created xsi:type="dcterms:W3CDTF">2025-05-21T19:15:03Z</dcterms:created>
  <dcterms:modified xsi:type="dcterms:W3CDTF">2025-05-22T01:25:38Z</dcterms:modified>
</cp:coreProperties>
</file>